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Meu Drive\RADOCS 2023.2\"/>
    </mc:Choice>
  </mc:AlternateContent>
  <xr:revisionPtr revIDLastSave="0" documentId="13_ncr:1_{A9955BA1-DD3E-4764-9DF4-4DF38F5E284F}" xr6:coauthVersionLast="47" xr6:coauthVersionMax="47" xr10:uidLastSave="{00000000-0000-0000-0000-000000000000}"/>
  <workbookProtection workbookAlgorithmName="SHA-512" workbookHashValue="lZEEKSE8pxN0DHLLDd5hSGMrfjaTk++eNomQouR74UL1BSKpQLPsgSXUYa8hG0gDIakXO/jehzavQIo8PMTYpA==" workbookSaltValue="uLtjrqtTfFBTjpOQyIVGLQ==" workbookSpinCount="100000" lockStructure="1"/>
  <bookViews>
    <workbookView xWindow="3915" yWindow="2025" windowWidth="21600" windowHeight="11295" tabRatio="865" xr2:uid="{DE9879C5-E2A9-4D1A-95C0-8A0D9012302C}"/>
  </bookViews>
  <sheets>
    <sheet name="Percentuais" sheetId="81" r:id="rId1"/>
    <sheet name="Resumo" sheetId="38" r:id="rId2"/>
    <sheet name="Turmas-GR" sheetId="65" r:id="rId3"/>
    <sheet name="Turmas-PG" sheetId="64" r:id="rId4"/>
    <sheet name="Visitas" sheetId="80" r:id="rId5"/>
    <sheet name="Visitantes" sheetId="79" r:id="rId6"/>
    <sheet name="Divulgacao" sheetId="78" r:id="rId7"/>
    <sheet name="Eventos" sheetId="77" r:id="rId8"/>
    <sheet name="Outras" sheetId="70" r:id="rId9"/>
    <sheet name="Representacoes" sheetId="67" r:id="rId10"/>
    <sheet name="Administrativas" sheetId="63" r:id="rId11"/>
    <sheet name="CDs-FGs" sheetId="66" r:id="rId12"/>
    <sheet name="Bancas&amp;Comissoes" sheetId="69" r:id="rId13"/>
    <sheet name="ApoioAcademico" sheetId="68" r:id="rId14"/>
    <sheet name="ProducaoTecnica" sheetId="75" r:id="rId15"/>
    <sheet name="ProducaoArtistica" sheetId="74" r:id="rId16"/>
    <sheet name="Publicacoes" sheetId="62" r:id="rId17"/>
    <sheet name="Extensão" sheetId="73" r:id="rId18"/>
    <sheet name="Pesquisa" sheetId="61" r:id="rId19"/>
    <sheet name="Orientacoes-PG" sheetId="60" r:id="rId20"/>
    <sheet name="Orientacoes-Gr" sheetId="59" r:id="rId21"/>
    <sheet name="CH" sheetId="57" r:id="rId22"/>
    <sheet name="CapacSemAfastamento" sheetId="76" r:id="rId23"/>
    <sheet name="Outros_Afastamentos" sheetId="72" r:id="rId24"/>
    <sheet name="Afast_Qualificacao" sheetId="71" r:id="rId25"/>
    <sheet name="Professores" sheetId="39" r:id="rId26"/>
    <sheet name="Planilha1" sheetId="82" r:id="rId27"/>
    <sheet name="Planilha2" sheetId="83" r:id="rId28"/>
  </sheets>
  <externalReferences>
    <externalReference r:id="rId29"/>
  </externalReferences>
  <definedNames>
    <definedName name="_xlnm.Print_Area" localSheetId="1">Resumo!$A$1:$I$250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63" l="1"/>
  <c r="R17" i="70"/>
  <c r="G16" i="57"/>
  <c r="T91" i="57"/>
  <c r="K91" i="57"/>
  <c r="L91" i="57"/>
  <c r="M91" i="57"/>
  <c r="N91" i="57"/>
  <c r="O91" i="57"/>
  <c r="P91" i="57"/>
  <c r="Q91" i="57"/>
  <c r="G91" i="57"/>
  <c r="Q70" i="57"/>
  <c r="P70" i="57"/>
  <c r="O70" i="57"/>
  <c r="N70" i="57"/>
  <c r="M70" i="57"/>
  <c r="L70" i="57"/>
  <c r="K70" i="57"/>
  <c r="J70" i="57"/>
  <c r="I70" i="57"/>
  <c r="H70" i="57"/>
  <c r="G70" i="57"/>
  <c r="E70" i="57"/>
  <c r="D70" i="57"/>
  <c r="C70" i="57"/>
  <c r="B70" i="57"/>
  <c r="S40" i="39"/>
  <c r="Q40" i="39"/>
  <c r="P40" i="39"/>
  <c r="O40" i="39"/>
  <c r="L40" i="39"/>
  <c r="K40" i="39"/>
  <c r="J40" i="39"/>
  <c r="I40" i="39"/>
  <c r="H40" i="39"/>
  <c r="R40" i="39"/>
  <c r="G40" i="39"/>
  <c r="G38" i="39"/>
  <c r="G39" i="39"/>
  <c r="F40" i="39"/>
  <c r="B40" i="39"/>
  <c r="B39" i="39"/>
  <c r="A40" i="39"/>
  <c r="B112" i="82"/>
  <c r="A112" i="82"/>
  <c r="A57" i="39"/>
  <c r="A56" i="39"/>
  <c r="A55" i="39"/>
  <c r="A54" i="39"/>
  <c r="A53" i="39"/>
  <c r="A52" i="39"/>
  <c r="A51" i="39"/>
  <c r="A50" i="39"/>
  <c r="A49" i="39"/>
  <c r="A48" i="39"/>
  <c r="A47" i="39"/>
  <c r="A46" i="39"/>
  <c r="Q52" i="57"/>
  <c r="P52" i="57"/>
  <c r="O52" i="57"/>
  <c r="N52" i="57"/>
  <c r="M52" i="57"/>
  <c r="L52" i="57"/>
  <c r="K52" i="57"/>
  <c r="J52" i="57"/>
  <c r="I52" i="57"/>
  <c r="H52" i="57"/>
  <c r="G52" i="57"/>
  <c r="E52" i="57"/>
  <c r="D52" i="57"/>
  <c r="C52" i="57"/>
  <c r="B52" i="57"/>
  <c r="S52" i="57"/>
  <c r="R52" i="57"/>
  <c r="Q49" i="57"/>
  <c r="P49" i="57"/>
  <c r="O49" i="57"/>
  <c r="N49" i="57"/>
  <c r="M49" i="57"/>
  <c r="L49" i="57"/>
  <c r="K49" i="57"/>
  <c r="J49" i="57"/>
  <c r="I49" i="57"/>
  <c r="H49" i="57"/>
  <c r="G49" i="57"/>
  <c r="E49" i="57"/>
  <c r="D49" i="57"/>
  <c r="C49" i="57"/>
  <c r="B49" i="57"/>
  <c r="Q34" i="57"/>
  <c r="P34" i="57"/>
  <c r="O34" i="57"/>
  <c r="N34" i="57"/>
  <c r="M34" i="57"/>
  <c r="L34" i="57"/>
  <c r="K34" i="57"/>
  <c r="J34" i="57"/>
  <c r="I34" i="57"/>
  <c r="H34" i="57"/>
  <c r="G34" i="57"/>
  <c r="E34" i="57"/>
  <c r="D34" i="57"/>
  <c r="C34" i="57"/>
  <c r="B34" i="57"/>
  <c r="S34" i="57"/>
  <c r="R34" i="57"/>
  <c r="Q28" i="57"/>
  <c r="P28" i="57"/>
  <c r="O28" i="57"/>
  <c r="N28" i="57"/>
  <c r="M28" i="57"/>
  <c r="L28" i="57"/>
  <c r="K28" i="57"/>
  <c r="J28" i="57"/>
  <c r="I28" i="57"/>
  <c r="H28" i="57"/>
  <c r="G28" i="57"/>
  <c r="E28" i="57"/>
  <c r="D28" i="57"/>
  <c r="C28" i="57"/>
  <c r="B28" i="57"/>
  <c r="Q16" i="57"/>
  <c r="P16" i="57"/>
  <c r="O16" i="57"/>
  <c r="N16" i="57"/>
  <c r="M16" i="57"/>
  <c r="L16" i="57"/>
  <c r="K16" i="57"/>
  <c r="J16" i="57"/>
  <c r="I16" i="57"/>
  <c r="H16" i="57"/>
  <c r="E16" i="57"/>
  <c r="D16" i="57"/>
  <c r="C16" i="57"/>
  <c r="B16" i="57"/>
  <c r="Q19" i="57"/>
  <c r="P19" i="57"/>
  <c r="O19" i="57"/>
  <c r="N19" i="57"/>
  <c r="M19" i="57"/>
  <c r="L19" i="57"/>
  <c r="K19" i="57"/>
  <c r="J19" i="57"/>
  <c r="I19" i="57"/>
  <c r="H19" i="57"/>
  <c r="G19" i="57"/>
  <c r="E19" i="57"/>
  <c r="D19" i="57"/>
  <c r="C19" i="57"/>
  <c r="B19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C13" i="57"/>
  <c r="B13" i="57"/>
  <c r="A45" i="39"/>
  <c r="A44" i="39"/>
  <c r="A43" i="39"/>
  <c r="A42" i="39"/>
  <c r="A41" i="39"/>
  <c r="A39" i="39"/>
  <c r="A35" i="39"/>
  <c r="S39" i="39"/>
  <c r="R39" i="39"/>
  <c r="Q39" i="39"/>
  <c r="P39" i="39"/>
  <c r="O39" i="39"/>
  <c r="L39" i="39"/>
  <c r="K39" i="39"/>
  <c r="J39" i="39"/>
  <c r="I39" i="39"/>
  <c r="H39" i="39"/>
  <c r="H38" i="39"/>
  <c r="H37" i="39"/>
  <c r="S103" i="57"/>
  <c r="R103" i="57"/>
  <c r="S94" i="57"/>
  <c r="R94" i="57"/>
  <c r="G37" i="39"/>
  <c r="F39" i="39"/>
  <c r="F38" i="39"/>
  <c r="B38" i="39"/>
  <c r="L137" i="71"/>
  <c r="I137" i="71"/>
  <c r="A137" i="71"/>
  <c r="A37" i="39"/>
  <c r="A38" i="39"/>
  <c r="O201" i="71"/>
  <c r="L201" i="71"/>
  <c r="I201" i="71"/>
  <c r="C203" i="71"/>
  <c r="C202" i="71"/>
  <c r="A201" i="71"/>
  <c r="O405" i="72"/>
  <c r="M405" i="72"/>
  <c r="K405" i="72"/>
  <c r="O404" i="72"/>
  <c r="M404" i="72"/>
  <c r="K404" i="72"/>
  <c r="O403" i="72"/>
  <c r="M403" i="72"/>
  <c r="K403" i="72"/>
  <c r="O402" i="72"/>
  <c r="M402" i="72"/>
  <c r="K402" i="72"/>
  <c r="O401" i="72"/>
  <c r="M401" i="72"/>
  <c r="K401" i="72"/>
  <c r="O400" i="72"/>
  <c r="M400" i="72"/>
  <c r="K400" i="72"/>
  <c r="A405" i="72"/>
  <c r="A404" i="72"/>
  <c r="A403" i="72"/>
  <c r="A402" i="72"/>
  <c r="A401" i="72"/>
  <c r="A400" i="72"/>
  <c r="A398" i="72"/>
  <c r="M654" i="76"/>
  <c r="P653" i="76"/>
  <c r="M653" i="76"/>
  <c r="M651" i="76"/>
  <c r="P650" i="76"/>
  <c r="M650" i="76"/>
  <c r="M648" i="76"/>
  <c r="P647" i="76"/>
  <c r="M647" i="76"/>
  <c r="M645" i="76"/>
  <c r="P644" i="76"/>
  <c r="M644" i="76"/>
  <c r="C654" i="76"/>
  <c r="C653" i="76"/>
  <c r="C651" i="76"/>
  <c r="C650" i="76"/>
  <c r="C648" i="76"/>
  <c r="C647" i="76"/>
  <c r="C645" i="76"/>
  <c r="C644" i="76"/>
  <c r="A643" i="76"/>
  <c r="T157" i="57"/>
  <c r="S157" i="57"/>
  <c r="R157" i="57"/>
  <c r="Q157" i="57"/>
  <c r="P157" i="57"/>
  <c r="O157" i="57"/>
  <c r="N157" i="57"/>
  <c r="M157" i="57"/>
  <c r="L157" i="57"/>
  <c r="K157" i="57"/>
  <c r="J157" i="57"/>
  <c r="I157" i="57"/>
  <c r="H157" i="57"/>
  <c r="G157" i="57"/>
  <c r="F157" i="57"/>
  <c r="E157" i="57"/>
  <c r="D157" i="57"/>
  <c r="C157" i="57"/>
  <c r="B157" i="57"/>
  <c r="A157" i="57"/>
  <c r="A156" i="57"/>
  <c r="R307" i="65"/>
  <c r="P307" i="65"/>
  <c r="M307" i="65"/>
  <c r="J307" i="65"/>
  <c r="H307" i="65"/>
  <c r="F307" i="65"/>
  <c r="R306" i="65"/>
  <c r="P306" i="65"/>
  <c r="M306" i="65"/>
  <c r="J306" i="65"/>
  <c r="H306" i="65"/>
  <c r="F306" i="65"/>
  <c r="R305" i="65"/>
  <c r="P305" i="65"/>
  <c r="M305" i="65"/>
  <c r="J305" i="65"/>
  <c r="H305" i="65"/>
  <c r="F305" i="65"/>
  <c r="R304" i="65"/>
  <c r="P304" i="65"/>
  <c r="M304" i="65"/>
  <c r="J304" i="65"/>
  <c r="H304" i="65"/>
  <c r="F304" i="65"/>
  <c r="R303" i="65"/>
  <c r="P303" i="65"/>
  <c r="M303" i="65"/>
  <c r="J303" i="65"/>
  <c r="H303" i="65"/>
  <c r="F303" i="65"/>
  <c r="A307" i="65"/>
  <c r="A306" i="65"/>
  <c r="A305" i="65"/>
  <c r="A304" i="65"/>
  <c r="A303" i="65"/>
  <c r="A302" i="65"/>
  <c r="R313" i="64"/>
  <c r="P313" i="64"/>
  <c r="M313" i="64"/>
  <c r="J313" i="64"/>
  <c r="H313" i="64"/>
  <c r="F313" i="64"/>
  <c r="R312" i="64"/>
  <c r="P312" i="64"/>
  <c r="M312" i="64"/>
  <c r="J312" i="64"/>
  <c r="H312" i="64"/>
  <c r="F312" i="64"/>
  <c r="R311" i="64"/>
  <c r="P311" i="64"/>
  <c r="M311" i="64"/>
  <c r="J311" i="64"/>
  <c r="H311" i="64"/>
  <c r="F311" i="64"/>
  <c r="R310" i="64"/>
  <c r="P310" i="64"/>
  <c r="M310" i="64"/>
  <c r="J310" i="64"/>
  <c r="H310" i="64"/>
  <c r="F310" i="64"/>
  <c r="R309" i="64"/>
  <c r="P309" i="64"/>
  <c r="M309" i="64"/>
  <c r="J309" i="64"/>
  <c r="H309" i="64"/>
  <c r="F309" i="64"/>
  <c r="A313" i="64"/>
  <c r="A312" i="64"/>
  <c r="A311" i="64"/>
  <c r="A310" i="64"/>
  <c r="A309" i="64"/>
  <c r="A308" i="64"/>
  <c r="K654" i="59"/>
  <c r="O653" i="59"/>
  <c r="L653" i="59"/>
  <c r="J653" i="59"/>
  <c r="H653" i="59"/>
  <c r="K651" i="59"/>
  <c r="O650" i="59"/>
  <c r="L650" i="59"/>
  <c r="J650" i="59"/>
  <c r="H650" i="59"/>
  <c r="K648" i="59"/>
  <c r="O647" i="59"/>
  <c r="L647" i="59"/>
  <c r="J647" i="59"/>
  <c r="H647" i="59"/>
  <c r="K645" i="59"/>
  <c r="O644" i="59"/>
  <c r="L644" i="59"/>
  <c r="J644" i="59"/>
  <c r="H644" i="59"/>
  <c r="B654" i="59"/>
  <c r="B653" i="59"/>
  <c r="B651" i="59"/>
  <c r="B650" i="59"/>
  <c r="B648" i="59"/>
  <c r="B647" i="59"/>
  <c r="B645" i="59"/>
  <c r="B644" i="59"/>
  <c r="A643" i="59"/>
  <c r="N608" i="60"/>
  <c r="L608" i="60"/>
  <c r="J608" i="60"/>
  <c r="H608" i="60"/>
  <c r="N605" i="60"/>
  <c r="L605" i="60"/>
  <c r="J605" i="60"/>
  <c r="H605" i="60"/>
  <c r="N602" i="60"/>
  <c r="L602" i="60"/>
  <c r="J602" i="60"/>
  <c r="H602" i="60"/>
  <c r="N599" i="60"/>
  <c r="L599" i="60"/>
  <c r="J599" i="60"/>
  <c r="H599" i="60"/>
  <c r="B609" i="60"/>
  <c r="B608" i="60"/>
  <c r="B606" i="60"/>
  <c r="B605" i="60"/>
  <c r="B603" i="60"/>
  <c r="B602" i="60"/>
  <c r="B600" i="60"/>
  <c r="B599" i="60"/>
  <c r="A598" i="60"/>
  <c r="H854" i="61"/>
  <c r="D854" i="61"/>
  <c r="F853" i="61"/>
  <c r="H850" i="61"/>
  <c r="D850" i="61"/>
  <c r="F849" i="61"/>
  <c r="H846" i="61"/>
  <c r="D846" i="61"/>
  <c r="F845" i="61"/>
  <c r="H842" i="61"/>
  <c r="D842" i="61"/>
  <c r="F841" i="61"/>
  <c r="O854" i="61"/>
  <c r="L854" i="61"/>
  <c r="O853" i="61"/>
  <c r="L853" i="61"/>
  <c r="N852" i="61"/>
  <c r="L852" i="61"/>
  <c r="O850" i="61"/>
  <c r="L850" i="61"/>
  <c r="O849" i="61"/>
  <c r="L849" i="61"/>
  <c r="N848" i="61"/>
  <c r="L848" i="61"/>
  <c r="O846" i="61"/>
  <c r="L846" i="61"/>
  <c r="O845" i="61"/>
  <c r="L845" i="61"/>
  <c r="N844" i="61"/>
  <c r="L844" i="61"/>
  <c r="O842" i="61"/>
  <c r="L842" i="61"/>
  <c r="O841" i="61"/>
  <c r="L841" i="61"/>
  <c r="N840" i="61"/>
  <c r="L840" i="61"/>
  <c r="B853" i="61"/>
  <c r="B852" i="61"/>
  <c r="B849" i="61"/>
  <c r="B848" i="61"/>
  <c r="B845" i="61"/>
  <c r="B844" i="61"/>
  <c r="B841" i="61"/>
  <c r="B840" i="61"/>
  <c r="A839" i="61"/>
  <c r="O954" i="73"/>
  <c r="L954" i="73"/>
  <c r="H954" i="73"/>
  <c r="O953" i="73"/>
  <c r="L953" i="73"/>
  <c r="M952" i="73"/>
  <c r="O951" i="73"/>
  <c r="L951" i="73"/>
  <c r="J951" i="73"/>
  <c r="F951" i="73"/>
  <c r="N950" i="73"/>
  <c r="L950" i="73"/>
  <c r="O948" i="73"/>
  <c r="L948" i="73"/>
  <c r="H948" i="73"/>
  <c r="O947" i="73"/>
  <c r="L947" i="73"/>
  <c r="M946" i="73"/>
  <c r="O945" i="73"/>
  <c r="L945" i="73"/>
  <c r="J945" i="73"/>
  <c r="F945" i="73"/>
  <c r="N944" i="73"/>
  <c r="L944" i="73"/>
  <c r="O942" i="73"/>
  <c r="L942" i="73"/>
  <c r="H942" i="73"/>
  <c r="O941" i="73"/>
  <c r="L941" i="73"/>
  <c r="M940" i="73"/>
  <c r="O939" i="73"/>
  <c r="L939" i="73"/>
  <c r="J939" i="73"/>
  <c r="F939" i="73"/>
  <c r="N938" i="73"/>
  <c r="L938" i="73"/>
  <c r="C954" i="73"/>
  <c r="B953" i="73"/>
  <c r="B952" i="73"/>
  <c r="B951" i="73"/>
  <c r="B950" i="73"/>
  <c r="C948" i="73"/>
  <c r="B947" i="73"/>
  <c r="B946" i="73"/>
  <c r="B945" i="73"/>
  <c r="B944" i="73"/>
  <c r="C942" i="73"/>
  <c r="B941" i="73"/>
  <c r="B940" i="73"/>
  <c r="B939" i="73"/>
  <c r="B938" i="73"/>
  <c r="A937" i="73"/>
  <c r="B954" i="62"/>
  <c r="A953" i="62"/>
  <c r="B951" i="62"/>
  <c r="A950" i="62"/>
  <c r="B948" i="62"/>
  <c r="A947" i="62"/>
  <c r="B945" i="62"/>
  <c r="A944" i="62"/>
  <c r="B942" i="62"/>
  <c r="A941" i="62"/>
  <c r="B939" i="62"/>
  <c r="A938" i="62"/>
  <c r="A937" i="62"/>
  <c r="B354" i="74"/>
  <c r="A353" i="74"/>
  <c r="B351" i="74"/>
  <c r="A350" i="74"/>
  <c r="A349" i="74"/>
  <c r="B804" i="75"/>
  <c r="A803" i="75"/>
  <c r="B801" i="75"/>
  <c r="A800" i="75"/>
  <c r="B798" i="75"/>
  <c r="A797" i="75"/>
  <c r="B795" i="75"/>
  <c r="A794" i="75"/>
  <c r="B792" i="75"/>
  <c r="A791" i="75"/>
  <c r="A790" i="75"/>
  <c r="S455" i="68"/>
  <c r="R455" i="68"/>
  <c r="S454" i="68"/>
  <c r="R454" i="68"/>
  <c r="S453" i="68"/>
  <c r="R453" i="68"/>
  <c r="S452" i="68"/>
  <c r="R452" i="68"/>
  <c r="S451" i="68"/>
  <c r="R451" i="68"/>
  <c r="S450" i="68"/>
  <c r="R450" i="68"/>
  <c r="S449" i="68"/>
  <c r="R449" i="68"/>
  <c r="I455" i="68"/>
  <c r="I454" i="68"/>
  <c r="I453" i="68"/>
  <c r="I452" i="68"/>
  <c r="I451" i="68"/>
  <c r="I450" i="68"/>
  <c r="I449" i="68"/>
  <c r="A455" i="68"/>
  <c r="A454" i="68"/>
  <c r="A453" i="68"/>
  <c r="A452" i="68"/>
  <c r="A451" i="68"/>
  <c r="A450" i="68"/>
  <c r="A449" i="68"/>
  <c r="A448" i="68"/>
  <c r="S455" i="69"/>
  <c r="R455" i="69"/>
  <c r="S454" i="69"/>
  <c r="R454" i="69"/>
  <c r="S453" i="69"/>
  <c r="R453" i="69"/>
  <c r="S452" i="69"/>
  <c r="R452" i="69"/>
  <c r="S451" i="69"/>
  <c r="R451" i="69"/>
  <c r="S450" i="69"/>
  <c r="R450" i="69"/>
  <c r="S449" i="69"/>
  <c r="R449" i="69"/>
  <c r="H455" i="69"/>
  <c r="H454" i="69"/>
  <c r="H453" i="69"/>
  <c r="H452" i="69"/>
  <c r="H451" i="69"/>
  <c r="H450" i="69"/>
  <c r="H449" i="69"/>
  <c r="A455" i="69"/>
  <c r="A454" i="69"/>
  <c r="A453" i="69"/>
  <c r="A452" i="69"/>
  <c r="A451" i="69"/>
  <c r="A450" i="69"/>
  <c r="A449" i="69"/>
  <c r="A448" i="69"/>
  <c r="S256" i="66"/>
  <c r="R256" i="66"/>
  <c r="S255" i="66"/>
  <c r="R255" i="66"/>
  <c r="S254" i="66"/>
  <c r="R254" i="66"/>
  <c r="M256" i="66"/>
  <c r="M255" i="66"/>
  <c r="M254" i="66"/>
  <c r="A256" i="66"/>
  <c r="A255" i="66"/>
  <c r="A254" i="66"/>
  <c r="A253" i="66"/>
  <c r="S356" i="63"/>
  <c r="R356" i="63"/>
  <c r="S355" i="63"/>
  <c r="R355" i="63"/>
  <c r="S354" i="63"/>
  <c r="R354" i="63"/>
  <c r="S353" i="63"/>
  <c r="R353" i="63"/>
  <c r="S352" i="63"/>
  <c r="R352" i="63"/>
  <c r="M356" i="63"/>
  <c r="M355" i="63"/>
  <c r="M354" i="63"/>
  <c r="M353" i="63"/>
  <c r="M352" i="63"/>
  <c r="A356" i="63"/>
  <c r="A355" i="63"/>
  <c r="A354" i="63"/>
  <c r="A353" i="63"/>
  <c r="A352" i="63"/>
  <c r="A351" i="63"/>
  <c r="S356" i="67"/>
  <c r="R356" i="67"/>
  <c r="S355" i="67"/>
  <c r="R355" i="67"/>
  <c r="S354" i="67"/>
  <c r="R354" i="67"/>
  <c r="S353" i="67"/>
  <c r="R353" i="67"/>
  <c r="S352" i="67"/>
  <c r="R352" i="67"/>
  <c r="N356" i="67"/>
  <c r="N355" i="67"/>
  <c r="N354" i="67"/>
  <c r="N353" i="67"/>
  <c r="N352" i="67"/>
  <c r="F356" i="67"/>
  <c r="F355" i="67"/>
  <c r="F354" i="67"/>
  <c r="F353" i="67"/>
  <c r="F352" i="67"/>
  <c r="A356" i="67"/>
  <c r="A355" i="67"/>
  <c r="A354" i="67"/>
  <c r="A353" i="67"/>
  <c r="A352" i="67"/>
  <c r="A351" i="67"/>
  <c r="S455" i="70"/>
  <c r="R455" i="70"/>
  <c r="S454" i="70"/>
  <c r="R454" i="70"/>
  <c r="S453" i="70"/>
  <c r="R453" i="70"/>
  <c r="S452" i="70"/>
  <c r="R452" i="70"/>
  <c r="S451" i="70"/>
  <c r="R451" i="70"/>
  <c r="S450" i="70"/>
  <c r="R450" i="70"/>
  <c r="S449" i="70"/>
  <c r="R449" i="70"/>
  <c r="A455" i="70"/>
  <c r="A454" i="70"/>
  <c r="A453" i="70"/>
  <c r="A452" i="70"/>
  <c r="A451" i="70"/>
  <c r="A450" i="70"/>
  <c r="A449" i="70"/>
  <c r="A448" i="70"/>
  <c r="Q667" i="77"/>
  <c r="N667" i="77"/>
  <c r="L667" i="77"/>
  <c r="Q664" i="77"/>
  <c r="N664" i="77"/>
  <c r="L664" i="77"/>
  <c r="Q661" i="77"/>
  <c r="N661" i="77"/>
  <c r="L661" i="77"/>
  <c r="Q658" i="77"/>
  <c r="N658" i="77"/>
  <c r="L658" i="77"/>
  <c r="C667" i="77"/>
  <c r="B666" i="77"/>
  <c r="C664" i="77"/>
  <c r="B663" i="77"/>
  <c r="C661" i="77"/>
  <c r="B660" i="77"/>
  <c r="C658" i="77"/>
  <c r="B657" i="77"/>
  <c r="A656" i="77"/>
  <c r="S304" i="78"/>
  <c r="S303" i="78"/>
  <c r="S302" i="78"/>
  <c r="S301" i="78"/>
  <c r="N304" i="78"/>
  <c r="N303" i="78"/>
  <c r="N302" i="78"/>
  <c r="N301" i="78"/>
  <c r="B304" i="78"/>
  <c r="B303" i="78"/>
  <c r="B302" i="78"/>
  <c r="B301" i="78"/>
  <c r="A300" i="78"/>
  <c r="O654" i="79"/>
  <c r="S653" i="79"/>
  <c r="Q653" i="79"/>
  <c r="O651" i="79"/>
  <c r="S650" i="79"/>
  <c r="Q650" i="79"/>
  <c r="O648" i="79"/>
  <c r="S647" i="79"/>
  <c r="Q647" i="79"/>
  <c r="O645" i="79"/>
  <c r="S644" i="79"/>
  <c r="Q644" i="79"/>
  <c r="M653" i="79"/>
  <c r="M650" i="79"/>
  <c r="M647" i="79"/>
  <c r="M644" i="79"/>
  <c r="C654" i="79"/>
  <c r="B653" i="79"/>
  <c r="C651" i="79"/>
  <c r="B650" i="79"/>
  <c r="C648" i="79"/>
  <c r="B647" i="79"/>
  <c r="C645" i="79"/>
  <c r="B644" i="79"/>
  <c r="B643" i="79"/>
  <c r="S653" i="80"/>
  <c r="Q653" i="80"/>
  <c r="S650" i="80"/>
  <c r="Q650" i="80"/>
  <c r="S647" i="80"/>
  <c r="Q647" i="80"/>
  <c r="S644" i="80"/>
  <c r="Q644" i="80"/>
  <c r="M653" i="80"/>
  <c r="M650" i="80"/>
  <c r="M647" i="80"/>
  <c r="M644" i="80"/>
  <c r="C654" i="80"/>
  <c r="B653" i="80"/>
  <c r="C651" i="80"/>
  <c r="B650" i="80"/>
  <c r="C648" i="80"/>
  <c r="B647" i="80"/>
  <c r="C645" i="80"/>
  <c r="B644" i="80"/>
  <c r="O197" i="71"/>
  <c r="L197" i="71"/>
  <c r="I197" i="71"/>
  <c r="C199" i="71"/>
  <c r="C198" i="71"/>
  <c r="A197" i="71"/>
  <c r="A390" i="72"/>
  <c r="M641" i="76"/>
  <c r="P640" i="76"/>
  <c r="M640" i="76"/>
  <c r="M638" i="76"/>
  <c r="P637" i="76"/>
  <c r="M637" i="76"/>
  <c r="M635" i="76"/>
  <c r="P634" i="76"/>
  <c r="M634" i="76"/>
  <c r="M632" i="76"/>
  <c r="P631" i="76"/>
  <c r="M631" i="76"/>
  <c r="C641" i="76"/>
  <c r="C640" i="76"/>
  <c r="C638" i="76"/>
  <c r="C637" i="76"/>
  <c r="C635" i="76"/>
  <c r="C634" i="76"/>
  <c r="C632" i="76"/>
  <c r="C631" i="76"/>
  <c r="A630" i="76"/>
  <c r="T154" i="57"/>
  <c r="S154" i="57"/>
  <c r="R154" i="57"/>
  <c r="Q154" i="57"/>
  <c r="P154" i="57"/>
  <c r="O154" i="57"/>
  <c r="N154" i="57"/>
  <c r="M154" i="57"/>
  <c r="L154" i="57"/>
  <c r="K154" i="57"/>
  <c r="J154" i="57"/>
  <c r="I154" i="57"/>
  <c r="H154" i="57"/>
  <c r="G154" i="57"/>
  <c r="F154" i="57"/>
  <c r="E154" i="57"/>
  <c r="D154" i="57"/>
  <c r="C154" i="57"/>
  <c r="B154" i="57"/>
  <c r="A154" i="57"/>
  <c r="A153" i="57"/>
  <c r="R301" i="65"/>
  <c r="P301" i="65"/>
  <c r="M301" i="65"/>
  <c r="J301" i="65"/>
  <c r="H301" i="65"/>
  <c r="F301" i="65"/>
  <c r="R300" i="65"/>
  <c r="P300" i="65"/>
  <c r="M300" i="65"/>
  <c r="J300" i="65"/>
  <c r="H300" i="65"/>
  <c r="F300" i="65"/>
  <c r="R299" i="65"/>
  <c r="P299" i="65"/>
  <c r="M299" i="65"/>
  <c r="J299" i="65"/>
  <c r="H299" i="65"/>
  <c r="F299" i="65"/>
  <c r="R298" i="65"/>
  <c r="P298" i="65"/>
  <c r="M298" i="65"/>
  <c r="J298" i="65"/>
  <c r="H298" i="65"/>
  <c r="F298" i="65"/>
  <c r="R297" i="65"/>
  <c r="P297" i="65"/>
  <c r="M297" i="65"/>
  <c r="J297" i="65"/>
  <c r="H297" i="65"/>
  <c r="F297" i="65"/>
  <c r="A301" i="65"/>
  <c r="A300" i="65"/>
  <c r="A299" i="65"/>
  <c r="A298" i="65"/>
  <c r="A297" i="65"/>
  <c r="A296" i="65"/>
  <c r="R307" i="64"/>
  <c r="P307" i="64"/>
  <c r="M307" i="64"/>
  <c r="J307" i="64"/>
  <c r="H307" i="64"/>
  <c r="F307" i="64"/>
  <c r="R306" i="64"/>
  <c r="P306" i="64"/>
  <c r="M306" i="64"/>
  <c r="J306" i="64"/>
  <c r="H306" i="64"/>
  <c r="F306" i="64"/>
  <c r="R305" i="64"/>
  <c r="P305" i="64"/>
  <c r="M305" i="64"/>
  <c r="J305" i="64"/>
  <c r="H305" i="64"/>
  <c r="F305" i="64"/>
  <c r="R304" i="64"/>
  <c r="P304" i="64"/>
  <c r="M304" i="64"/>
  <c r="J304" i="64"/>
  <c r="H304" i="64"/>
  <c r="F304" i="64"/>
  <c r="R303" i="64"/>
  <c r="P303" i="64"/>
  <c r="M303" i="64"/>
  <c r="J303" i="64"/>
  <c r="H303" i="64"/>
  <c r="F303" i="64"/>
  <c r="A307" i="64"/>
  <c r="A306" i="64"/>
  <c r="A305" i="64"/>
  <c r="A304" i="64"/>
  <c r="A303" i="64"/>
  <c r="A302" i="64"/>
  <c r="K641" i="59"/>
  <c r="O640" i="59"/>
  <c r="L640" i="59"/>
  <c r="J640" i="59"/>
  <c r="H640" i="59"/>
  <c r="K638" i="59"/>
  <c r="O637" i="59"/>
  <c r="L637" i="59"/>
  <c r="J637" i="59"/>
  <c r="H637" i="59"/>
  <c r="K635" i="59"/>
  <c r="O634" i="59"/>
  <c r="L634" i="59"/>
  <c r="J634" i="59"/>
  <c r="H634" i="59"/>
  <c r="K632" i="59"/>
  <c r="O631" i="59"/>
  <c r="L631" i="59"/>
  <c r="J631" i="59"/>
  <c r="H631" i="59"/>
  <c r="B641" i="59"/>
  <c r="B640" i="59"/>
  <c r="B638" i="59"/>
  <c r="B637" i="59"/>
  <c r="B635" i="59"/>
  <c r="B634" i="59"/>
  <c r="B632" i="59"/>
  <c r="B631" i="59"/>
  <c r="A630" i="59"/>
  <c r="N596" i="60"/>
  <c r="L596" i="60"/>
  <c r="J596" i="60"/>
  <c r="H596" i="60"/>
  <c r="N593" i="60"/>
  <c r="L593" i="60"/>
  <c r="J593" i="60"/>
  <c r="H593" i="60"/>
  <c r="N590" i="60"/>
  <c r="L590" i="60"/>
  <c r="J590" i="60"/>
  <c r="H590" i="60"/>
  <c r="N587" i="60"/>
  <c r="L587" i="60"/>
  <c r="J587" i="60"/>
  <c r="H587" i="60"/>
  <c r="B597" i="60"/>
  <c r="B596" i="60"/>
  <c r="B594" i="60"/>
  <c r="B593" i="60"/>
  <c r="B591" i="60"/>
  <c r="B590" i="60"/>
  <c r="B588" i="60"/>
  <c r="B587" i="60"/>
  <c r="A586" i="60"/>
  <c r="H837" i="61"/>
  <c r="D837" i="61"/>
  <c r="F836" i="61"/>
  <c r="H833" i="61"/>
  <c r="D833" i="61"/>
  <c r="F832" i="61"/>
  <c r="H829" i="61"/>
  <c r="D829" i="61"/>
  <c r="F828" i="61"/>
  <c r="H825" i="61"/>
  <c r="D825" i="61"/>
  <c r="F824" i="61"/>
  <c r="O837" i="61"/>
  <c r="L837" i="61"/>
  <c r="O836" i="61"/>
  <c r="L836" i="61"/>
  <c r="N835" i="61"/>
  <c r="L835" i="61"/>
  <c r="O833" i="61"/>
  <c r="L833" i="61"/>
  <c r="O832" i="61"/>
  <c r="L832" i="61"/>
  <c r="N831" i="61"/>
  <c r="L831" i="61"/>
  <c r="O829" i="61"/>
  <c r="L829" i="61"/>
  <c r="O828" i="61"/>
  <c r="L828" i="61"/>
  <c r="N827" i="61"/>
  <c r="L827" i="61"/>
  <c r="O825" i="61"/>
  <c r="L825" i="61"/>
  <c r="O824" i="61"/>
  <c r="L824" i="61"/>
  <c r="N823" i="61"/>
  <c r="L823" i="61"/>
  <c r="B836" i="61"/>
  <c r="B835" i="61"/>
  <c r="B832" i="61"/>
  <c r="B831" i="61"/>
  <c r="B828" i="61"/>
  <c r="B827" i="61"/>
  <c r="B824" i="61"/>
  <c r="B823" i="61"/>
  <c r="A822" i="61"/>
  <c r="O935" i="73"/>
  <c r="L935" i="73"/>
  <c r="H935" i="73"/>
  <c r="O934" i="73"/>
  <c r="L934" i="73"/>
  <c r="M933" i="73"/>
  <c r="O932" i="73"/>
  <c r="L932" i="73"/>
  <c r="J932" i="73"/>
  <c r="F932" i="73"/>
  <c r="N931" i="73"/>
  <c r="L931" i="73"/>
  <c r="O929" i="73"/>
  <c r="L929" i="73"/>
  <c r="H929" i="73"/>
  <c r="O928" i="73"/>
  <c r="L928" i="73"/>
  <c r="M927" i="73"/>
  <c r="O926" i="73"/>
  <c r="L926" i="73"/>
  <c r="J926" i="73"/>
  <c r="F926" i="73"/>
  <c r="N925" i="73"/>
  <c r="L925" i="73"/>
  <c r="O923" i="73"/>
  <c r="L923" i="73"/>
  <c r="H923" i="73"/>
  <c r="O922" i="73"/>
  <c r="L922" i="73"/>
  <c r="M921" i="73"/>
  <c r="O920" i="73"/>
  <c r="L920" i="73"/>
  <c r="J920" i="73"/>
  <c r="F920" i="73"/>
  <c r="N919" i="73"/>
  <c r="L919" i="73"/>
  <c r="C935" i="73"/>
  <c r="B934" i="73"/>
  <c r="B933" i="73"/>
  <c r="B932" i="73"/>
  <c r="B931" i="73"/>
  <c r="C929" i="73"/>
  <c r="B928" i="73"/>
  <c r="B927" i="73"/>
  <c r="B926" i="73"/>
  <c r="B925" i="73"/>
  <c r="C923" i="73"/>
  <c r="B922" i="73"/>
  <c r="B921" i="73"/>
  <c r="B920" i="73"/>
  <c r="B919" i="73"/>
  <c r="A918" i="73"/>
  <c r="B935" i="62"/>
  <c r="A934" i="62"/>
  <c r="B932" i="62"/>
  <c r="A931" i="62"/>
  <c r="B929" i="62"/>
  <c r="A928" i="62"/>
  <c r="B926" i="62"/>
  <c r="A925" i="62"/>
  <c r="B923" i="62"/>
  <c r="A922" i="62"/>
  <c r="B920" i="62"/>
  <c r="A919" i="62"/>
  <c r="A918" i="62"/>
  <c r="B347" i="74"/>
  <c r="A346" i="74"/>
  <c r="B344" i="74"/>
  <c r="A343" i="74"/>
  <c r="A342" i="74"/>
  <c r="B788" i="75"/>
  <c r="A787" i="75"/>
  <c r="B785" i="75"/>
  <c r="A784" i="75"/>
  <c r="B782" i="75"/>
  <c r="A781" i="75"/>
  <c r="B779" i="75"/>
  <c r="A778" i="75"/>
  <c r="B776" i="75"/>
  <c r="A775" i="75"/>
  <c r="A774" i="75"/>
  <c r="S446" i="68"/>
  <c r="R446" i="68"/>
  <c r="S445" i="68"/>
  <c r="R445" i="68"/>
  <c r="S444" i="68"/>
  <c r="R444" i="68"/>
  <c r="S443" i="68"/>
  <c r="R443" i="68"/>
  <c r="S442" i="68"/>
  <c r="R442" i="68"/>
  <c r="S441" i="68"/>
  <c r="R441" i="68"/>
  <c r="S440" i="68"/>
  <c r="R440" i="68"/>
  <c r="I446" i="68"/>
  <c r="I445" i="68"/>
  <c r="I444" i="68"/>
  <c r="I443" i="68"/>
  <c r="I442" i="68"/>
  <c r="I441" i="68"/>
  <c r="I440" i="68"/>
  <c r="A446" i="68"/>
  <c r="A445" i="68"/>
  <c r="A444" i="68"/>
  <c r="A443" i="68"/>
  <c r="A442" i="68"/>
  <c r="A441" i="68"/>
  <c r="A440" i="68"/>
  <c r="A439" i="68"/>
  <c r="S446" i="69"/>
  <c r="R446" i="69"/>
  <c r="S445" i="69"/>
  <c r="R445" i="69"/>
  <c r="S444" i="69"/>
  <c r="R444" i="69"/>
  <c r="S443" i="69"/>
  <c r="R443" i="69"/>
  <c r="S442" i="69"/>
  <c r="R442" i="69"/>
  <c r="S441" i="69"/>
  <c r="R441" i="69"/>
  <c r="S440" i="69"/>
  <c r="R440" i="69"/>
  <c r="H446" i="69"/>
  <c r="H445" i="69"/>
  <c r="H444" i="69"/>
  <c r="H443" i="69"/>
  <c r="H442" i="69"/>
  <c r="H441" i="69"/>
  <c r="H440" i="69"/>
  <c r="A446" i="69"/>
  <c r="A445" i="69"/>
  <c r="A444" i="69"/>
  <c r="A443" i="69"/>
  <c r="A442" i="69"/>
  <c r="A441" i="69"/>
  <c r="A440" i="69"/>
  <c r="A439" i="69"/>
  <c r="S251" i="66"/>
  <c r="R251" i="66"/>
  <c r="S250" i="66"/>
  <c r="R250" i="66"/>
  <c r="S249" i="66"/>
  <c r="R249" i="66"/>
  <c r="M251" i="66"/>
  <c r="M250" i="66"/>
  <c r="M249" i="66"/>
  <c r="A251" i="66"/>
  <c r="A250" i="66"/>
  <c r="A249" i="66"/>
  <c r="A248" i="66"/>
  <c r="S349" i="63"/>
  <c r="R349" i="63"/>
  <c r="S348" i="63"/>
  <c r="R348" i="63"/>
  <c r="S347" i="63"/>
  <c r="R347" i="63"/>
  <c r="S346" i="63"/>
  <c r="R346" i="63"/>
  <c r="S345" i="63"/>
  <c r="R345" i="63"/>
  <c r="M349" i="63"/>
  <c r="M348" i="63"/>
  <c r="M347" i="63"/>
  <c r="M346" i="63"/>
  <c r="M345" i="63"/>
  <c r="A349" i="63"/>
  <c r="A348" i="63"/>
  <c r="A347" i="63"/>
  <c r="A346" i="63"/>
  <c r="A345" i="63"/>
  <c r="A344" i="63"/>
  <c r="S349" i="67"/>
  <c r="R349" i="67"/>
  <c r="S348" i="67"/>
  <c r="R348" i="67"/>
  <c r="S347" i="67"/>
  <c r="R347" i="67"/>
  <c r="S346" i="67"/>
  <c r="R346" i="67"/>
  <c r="S345" i="67"/>
  <c r="R345" i="67"/>
  <c r="N349" i="67"/>
  <c r="N348" i="67"/>
  <c r="N347" i="67"/>
  <c r="N346" i="67"/>
  <c r="N345" i="67"/>
  <c r="F349" i="67"/>
  <c r="F348" i="67"/>
  <c r="F347" i="67"/>
  <c r="F346" i="67"/>
  <c r="F345" i="67"/>
  <c r="A349" i="67"/>
  <c r="A348" i="67"/>
  <c r="A347" i="67"/>
  <c r="A346" i="67"/>
  <c r="A345" i="67"/>
  <c r="A344" i="67"/>
  <c r="S446" i="70"/>
  <c r="R446" i="70"/>
  <c r="S445" i="70"/>
  <c r="R445" i="70"/>
  <c r="S444" i="70"/>
  <c r="R444" i="70"/>
  <c r="S443" i="70"/>
  <c r="R443" i="70"/>
  <c r="S442" i="70"/>
  <c r="R442" i="70"/>
  <c r="S441" i="70"/>
  <c r="R441" i="70"/>
  <c r="S440" i="70"/>
  <c r="R440" i="70"/>
  <c r="A446" i="70"/>
  <c r="A445" i="70"/>
  <c r="A444" i="70"/>
  <c r="A443" i="70"/>
  <c r="A442" i="70"/>
  <c r="A441" i="70"/>
  <c r="A440" i="70"/>
  <c r="A439" i="70"/>
  <c r="Q654" i="77"/>
  <c r="N654" i="77"/>
  <c r="L654" i="77"/>
  <c r="Q651" i="77"/>
  <c r="N651" i="77"/>
  <c r="L651" i="77"/>
  <c r="Q648" i="77"/>
  <c r="N648" i="77"/>
  <c r="L648" i="77"/>
  <c r="Q645" i="77"/>
  <c r="N645" i="77"/>
  <c r="L645" i="77"/>
  <c r="C654" i="77"/>
  <c r="B653" i="77"/>
  <c r="C651" i="77"/>
  <c r="B650" i="77"/>
  <c r="C648" i="77"/>
  <c r="B647" i="77"/>
  <c r="C645" i="77"/>
  <c r="B644" i="77"/>
  <c r="A643" i="77"/>
  <c r="S298" i="78"/>
  <c r="S297" i="78"/>
  <c r="S296" i="78"/>
  <c r="S295" i="78"/>
  <c r="N298" i="78"/>
  <c r="N297" i="78"/>
  <c r="N296" i="78"/>
  <c r="N295" i="78"/>
  <c r="B298" i="78"/>
  <c r="B297" i="78"/>
  <c r="B296" i="78"/>
  <c r="B295" i="78"/>
  <c r="A294" i="78"/>
  <c r="O641" i="79"/>
  <c r="S640" i="79"/>
  <c r="Q640" i="79"/>
  <c r="O638" i="79"/>
  <c r="S637" i="79"/>
  <c r="Q637" i="79"/>
  <c r="O635" i="79"/>
  <c r="S634" i="79"/>
  <c r="Q634" i="79"/>
  <c r="O632" i="79"/>
  <c r="S631" i="79"/>
  <c r="Q631" i="79"/>
  <c r="M640" i="79"/>
  <c r="M637" i="79"/>
  <c r="M634" i="79"/>
  <c r="M631" i="79"/>
  <c r="C641" i="79"/>
  <c r="B640" i="79"/>
  <c r="C638" i="79"/>
  <c r="B637" i="79"/>
  <c r="C635" i="79"/>
  <c r="B634" i="79"/>
  <c r="C632" i="79"/>
  <c r="B631" i="79"/>
  <c r="B630" i="79"/>
  <c r="S640" i="80"/>
  <c r="Q640" i="80"/>
  <c r="S637" i="80"/>
  <c r="Q637" i="80"/>
  <c r="S634" i="80"/>
  <c r="Q634" i="80"/>
  <c r="S631" i="80"/>
  <c r="Q631" i="80"/>
  <c r="M640" i="80"/>
  <c r="M637" i="80"/>
  <c r="M634" i="80"/>
  <c r="M631" i="80"/>
  <c r="C641" i="80"/>
  <c r="B640" i="80"/>
  <c r="C638" i="80"/>
  <c r="B637" i="80"/>
  <c r="C635" i="80"/>
  <c r="B634" i="80"/>
  <c r="C632" i="80"/>
  <c r="B631" i="80"/>
  <c r="O193" i="71"/>
  <c r="L193" i="71"/>
  <c r="I193" i="71"/>
  <c r="C195" i="71"/>
  <c r="C194" i="71"/>
  <c r="A193" i="71"/>
  <c r="O397" i="72"/>
  <c r="M397" i="72"/>
  <c r="K397" i="72"/>
  <c r="O396" i="72"/>
  <c r="M396" i="72"/>
  <c r="K396" i="72"/>
  <c r="O395" i="72"/>
  <c r="M395" i="72"/>
  <c r="K395" i="72"/>
  <c r="O394" i="72"/>
  <c r="M394" i="72"/>
  <c r="K394" i="72"/>
  <c r="O393" i="72"/>
  <c r="M393" i="72"/>
  <c r="K393" i="72"/>
  <c r="O392" i="72"/>
  <c r="M392" i="72"/>
  <c r="K392" i="72"/>
  <c r="O389" i="72"/>
  <c r="M389" i="72"/>
  <c r="K389" i="72"/>
  <c r="O388" i="72"/>
  <c r="M388" i="72"/>
  <c r="K388" i="72"/>
  <c r="O387" i="72"/>
  <c r="M387" i="72"/>
  <c r="K387" i="72"/>
  <c r="O386" i="72"/>
  <c r="M386" i="72"/>
  <c r="K386" i="72"/>
  <c r="O385" i="72"/>
  <c r="M385" i="72"/>
  <c r="K385" i="72"/>
  <c r="O384" i="72"/>
  <c r="M384" i="72"/>
  <c r="K384" i="72"/>
  <c r="A397" i="72"/>
  <c r="A396" i="72"/>
  <c r="A395" i="72"/>
  <c r="A394" i="72"/>
  <c r="A393" i="72"/>
  <c r="A392" i="72"/>
  <c r="A389" i="72"/>
  <c r="A388" i="72"/>
  <c r="A387" i="72"/>
  <c r="A386" i="72"/>
  <c r="A385" i="72"/>
  <c r="A384" i="72"/>
  <c r="A382" i="72"/>
  <c r="M628" i="76"/>
  <c r="P627" i="76"/>
  <c r="M627" i="76"/>
  <c r="M625" i="76"/>
  <c r="P624" i="76"/>
  <c r="M624" i="76"/>
  <c r="M622" i="76"/>
  <c r="P621" i="76"/>
  <c r="M621" i="76"/>
  <c r="M619" i="76"/>
  <c r="P618" i="76"/>
  <c r="M618" i="76"/>
  <c r="C628" i="76"/>
  <c r="C627" i="76"/>
  <c r="C625" i="76"/>
  <c r="C624" i="76"/>
  <c r="C622" i="76"/>
  <c r="C621" i="76"/>
  <c r="C619" i="76"/>
  <c r="C618" i="76"/>
  <c r="A617" i="76"/>
  <c r="T151" i="57"/>
  <c r="S151" i="57"/>
  <c r="R151" i="57"/>
  <c r="Q151" i="57"/>
  <c r="P151" i="57"/>
  <c r="O151" i="57"/>
  <c r="N151" i="57"/>
  <c r="M151" i="57"/>
  <c r="L151" i="57"/>
  <c r="K151" i="57"/>
  <c r="J151" i="57"/>
  <c r="I151" i="57"/>
  <c r="H151" i="57"/>
  <c r="G151" i="57"/>
  <c r="F151" i="57"/>
  <c r="E151" i="57"/>
  <c r="D151" i="57"/>
  <c r="C151" i="57"/>
  <c r="B151" i="57"/>
  <c r="A151" i="57"/>
  <c r="A150" i="57"/>
  <c r="R295" i="65"/>
  <c r="P295" i="65"/>
  <c r="M295" i="65"/>
  <c r="J295" i="65"/>
  <c r="H295" i="65"/>
  <c r="F295" i="65"/>
  <c r="R294" i="65"/>
  <c r="P294" i="65"/>
  <c r="M294" i="65"/>
  <c r="J294" i="65"/>
  <c r="H294" i="65"/>
  <c r="F294" i="65"/>
  <c r="R293" i="65"/>
  <c r="P293" i="65"/>
  <c r="M293" i="65"/>
  <c r="J293" i="65"/>
  <c r="H293" i="65"/>
  <c r="F293" i="65"/>
  <c r="R292" i="65"/>
  <c r="P292" i="65"/>
  <c r="M292" i="65"/>
  <c r="J292" i="65"/>
  <c r="H292" i="65"/>
  <c r="F292" i="65"/>
  <c r="R291" i="65"/>
  <c r="P291" i="65"/>
  <c r="M291" i="65"/>
  <c r="J291" i="65"/>
  <c r="H291" i="65"/>
  <c r="F291" i="65"/>
  <c r="A295" i="65"/>
  <c r="A294" i="65"/>
  <c r="A293" i="65"/>
  <c r="A292" i="65"/>
  <c r="A291" i="65"/>
  <c r="A290" i="65"/>
  <c r="R301" i="64"/>
  <c r="P301" i="64"/>
  <c r="M301" i="64"/>
  <c r="J301" i="64"/>
  <c r="H301" i="64"/>
  <c r="F301" i="64"/>
  <c r="R300" i="64"/>
  <c r="P300" i="64"/>
  <c r="M300" i="64"/>
  <c r="J300" i="64"/>
  <c r="H300" i="64"/>
  <c r="F300" i="64"/>
  <c r="R299" i="64"/>
  <c r="P299" i="64"/>
  <c r="M299" i="64"/>
  <c r="J299" i="64"/>
  <c r="H299" i="64"/>
  <c r="F299" i="64"/>
  <c r="R298" i="64"/>
  <c r="P298" i="64"/>
  <c r="M298" i="64"/>
  <c r="J298" i="64"/>
  <c r="H298" i="64"/>
  <c r="F298" i="64"/>
  <c r="R297" i="64"/>
  <c r="P297" i="64"/>
  <c r="M297" i="64"/>
  <c r="J297" i="64"/>
  <c r="H297" i="64"/>
  <c r="F297" i="64"/>
  <c r="A301" i="64"/>
  <c r="A300" i="64"/>
  <c r="A299" i="64"/>
  <c r="A298" i="64"/>
  <c r="A297" i="64"/>
  <c r="A296" i="64"/>
  <c r="K628" i="59"/>
  <c r="O627" i="59"/>
  <c r="L627" i="59"/>
  <c r="J627" i="59"/>
  <c r="H627" i="59"/>
  <c r="K625" i="59"/>
  <c r="O624" i="59"/>
  <c r="L624" i="59"/>
  <c r="J624" i="59"/>
  <c r="H624" i="59"/>
  <c r="K622" i="59"/>
  <c r="O621" i="59"/>
  <c r="L621" i="59"/>
  <c r="J621" i="59"/>
  <c r="H621" i="59"/>
  <c r="K619" i="59"/>
  <c r="O618" i="59"/>
  <c r="L618" i="59"/>
  <c r="J618" i="59"/>
  <c r="H618" i="59"/>
  <c r="B628" i="59"/>
  <c r="B627" i="59"/>
  <c r="B625" i="59"/>
  <c r="B624" i="59"/>
  <c r="B622" i="59"/>
  <c r="B621" i="59"/>
  <c r="B619" i="59"/>
  <c r="B618" i="59"/>
  <c r="A617" i="59"/>
  <c r="N584" i="60"/>
  <c r="L584" i="60"/>
  <c r="J584" i="60"/>
  <c r="H584" i="60"/>
  <c r="N581" i="60"/>
  <c r="L581" i="60"/>
  <c r="J581" i="60"/>
  <c r="H581" i="60"/>
  <c r="N578" i="60"/>
  <c r="L578" i="60"/>
  <c r="J578" i="60"/>
  <c r="H578" i="60"/>
  <c r="N575" i="60"/>
  <c r="L575" i="60"/>
  <c r="J575" i="60"/>
  <c r="H575" i="60"/>
  <c r="B585" i="60"/>
  <c r="B584" i="60"/>
  <c r="B582" i="60"/>
  <c r="B581" i="60"/>
  <c r="B579" i="60"/>
  <c r="B578" i="60"/>
  <c r="B576" i="60"/>
  <c r="B575" i="60"/>
  <c r="A574" i="60"/>
  <c r="H820" i="61"/>
  <c r="D820" i="61"/>
  <c r="F819" i="61"/>
  <c r="H816" i="61"/>
  <c r="D816" i="61"/>
  <c r="F815" i="61"/>
  <c r="H812" i="61"/>
  <c r="D812" i="61"/>
  <c r="F811" i="61"/>
  <c r="H808" i="61"/>
  <c r="D808" i="61"/>
  <c r="F807" i="61"/>
  <c r="O820" i="61"/>
  <c r="L820" i="61"/>
  <c r="O819" i="61"/>
  <c r="L819" i="61"/>
  <c r="N818" i="61"/>
  <c r="L818" i="61"/>
  <c r="O816" i="61"/>
  <c r="L816" i="61"/>
  <c r="O815" i="61"/>
  <c r="L815" i="61"/>
  <c r="N814" i="61"/>
  <c r="L814" i="61"/>
  <c r="O812" i="61"/>
  <c r="L812" i="61"/>
  <c r="O811" i="61"/>
  <c r="L811" i="61"/>
  <c r="N810" i="61"/>
  <c r="L810" i="61"/>
  <c r="O808" i="61"/>
  <c r="L808" i="61"/>
  <c r="O807" i="61"/>
  <c r="L807" i="61"/>
  <c r="N806" i="61"/>
  <c r="L806" i="61"/>
  <c r="B819" i="61"/>
  <c r="B818" i="61"/>
  <c r="B815" i="61"/>
  <c r="B814" i="61"/>
  <c r="B811" i="61"/>
  <c r="B810" i="61"/>
  <c r="B807" i="61"/>
  <c r="B806" i="61"/>
  <c r="A805" i="61"/>
  <c r="O916" i="73"/>
  <c r="L916" i="73"/>
  <c r="H916" i="73"/>
  <c r="O915" i="73"/>
  <c r="L915" i="73"/>
  <c r="M914" i="73"/>
  <c r="O913" i="73"/>
  <c r="L913" i="73"/>
  <c r="J913" i="73"/>
  <c r="F913" i="73"/>
  <c r="N912" i="73"/>
  <c r="L912" i="73"/>
  <c r="O910" i="73"/>
  <c r="L910" i="73"/>
  <c r="H910" i="73"/>
  <c r="O909" i="73"/>
  <c r="L909" i="73"/>
  <c r="M908" i="73"/>
  <c r="O907" i="73"/>
  <c r="L907" i="73"/>
  <c r="J907" i="73"/>
  <c r="F907" i="73"/>
  <c r="N906" i="73"/>
  <c r="L906" i="73"/>
  <c r="O904" i="73"/>
  <c r="L904" i="73"/>
  <c r="H904" i="73"/>
  <c r="O903" i="73"/>
  <c r="L903" i="73"/>
  <c r="M902" i="73"/>
  <c r="O901" i="73"/>
  <c r="L901" i="73"/>
  <c r="J901" i="73"/>
  <c r="F901" i="73"/>
  <c r="N900" i="73"/>
  <c r="L900" i="73"/>
  <c r="C916" i="73"/>
  <c r="B915" i="73"/>
  <c r="B914" i="73"/>
  <c r="B913" i="73"/>
  <c r="B912" i="73"/>
  <c r="C910" i="73"/>
  <c r="B909" i="73"/>
  <c r="B908" i="73"/>
  <c r="B907" i="73"/>
  <c r="B906" i="73"/>
  <c r="C904" i="73"/>
  <c r="B903" i="73"/>
  <c r="B902" i="73"/>
  <c r="B901" i="73"/>
  <c r="B900" i="73"/>
  <c r="A899" i="73"/>
  <c r="B916" i="62"/>
  <c r="A915" i="62"/>
  <c r="B913" i="62"/>
  <c r="A912" i="62"/>
  <c r="B910" i="62"/>
  <c r="A909" i="62"/>
  <c r="B907" i="62"/>
  <c r="A906" i="62"/>
  <c r="B904" i="62"/>
  <c r="A903" i="62"/>
  <c r="B901" i="62"/>
  <c r="A900" i="62"/>
  <c r="A899" i="62"/>
  <c r="B340" i="74"/>
  <c r="A339" i="74"/>
  <c r="B337" i="74"/>
  <c r="A336" i="74"/>
  <c r="A335" i="74"/>
  <c r="B772" i="75"/>
  <c r="A771" i="75"/>
  <c r="B769" i="75"/>
  <c r="A768" i="75"/>
  <c r="B766" i="75"/>
  <c r="A765" i="75"/>
  <c r="B763" i="75"/>
  <c r="A762" i="75"/>
  <c r="B760" i="75"/>
  <c r="A759" i="75"/>
  <c r="A758" i="75"/>
  <c r="S437" i="68"/>
  <c r="R437" i="68"/>
  <c r="S436" i="68"/>
  <c r="R436" i="68"/>
  <c r="S435" i="68"/>
  <c r="R435" i="68"/>
  <c r="S434" i="68"/>
  <c r="R434" i="68"/>
  <c r="S433" i="68"/>
  <c r="R433" i="68"/>
  <c r="S432" i="68"/>
  <c r="R432" i="68"/>
  <c r="S431" i="68"/>
  <c r="R431" i="68"/>
  <c r="I437" i="68"/>
  <c r="I436" i="68"/>
  <c r="I435" i="68"/>
  <c r="I434" i="68"/>
  <c r="I433" i="68"/>
  <c r="I432" i="68"/>
  <c r="I431" i="68"/>
  <c r="A437" i="68"/>
  <c r="A436" i="68"/>
  <c r="A435" i="68"/>
  <c r="A434" i="68"/>
  <c r="A433" i="68"/>
  <c r="A432" i="68"/>
  <c r="A431" i="68"/>
  <c r="A430" i="68"/>
  <c r="S437" i="69"/>
  <c r="R437" i="69"/>
  <c r="S436" i="69"/>
  <c r="R436" i="69"/>
  <c r="S435" i="69"/>
  <c r="R435" i="69"/>
  <c r="S434" i="69"/>
  <c r="R434" i="69"/>
  <c r="S433" i="69"/>
  <c r="R433" i="69"/>
  <c r="S432" i="69"/>
  <c r="R432" i="69"/>
  <c r="S431" i="69"/>
  <c r="R431" i="69"/>
  <c r="H437" i="69"/>
  <c r="H436" i="69"/>
  <c r="H435" i="69"/>
  <c r="H434" i="69"/>
  <c r="H433" i="69"/>
  <c r="H432" i="69"/>
  <c r="H431" i="69"/>
  <c r="A437" i="69"/>
  <c r="A436" i="69"/>
  <c r="A435" i="69"/>
  <c r="A434" i="69"/>
  <c r="A433" i="69"/>
  <c r="A432" i="69"/>
  <c r="A431" i="69"/>
  <c r="A430" i="69"/>
  <c r="S246" i="66"/>
  <c r="R246" i="66"/>
  <c r="S245" i="66"/>
  <c r="R245" i="66"/>
  <c r="S244" i="66"/>
  <c r="R244" i="66"/>
  <c r="M246" i="66"/>
  <c r="M245" i="66"/>
  <c r="M244" i="66"/>
  <c r="A246" i="66"/>
  <c r="A245" i="66"/>
  <c r="A244" i="66"/>
  <c r="A243" i="66"/>
  <c r="S342" i="63"/>
  <c r="R342" i="63"/>
  <c r="S341" i="63"/>
  <c r="R341" i="63"/>
  <c r="S340" i="63"/>
  <c r="R340" i="63"/>
  <c r="S339" i="63"/>
  <c r="R339" i="63"/>
  <c r="S338" i="63"/>
  <c r="R338" i="63"/>
  <c r="M342" i="63"/>
  <c r="M341" i="63"/>
  <c r="M340" i="63"/>
  <c r="M339" i="63"/>
  <c r="M338" i="63"/>
  <c r="A342" i="63"/>
  <c r="A341" i="63"/>
  <c r="A340" i="63"/>
  <c r="A339" i="63"/>
  <c r="A338" i="63"/>
  <c r="A337" i="63"/>
  <c r="S342" i="67"/>
  <c r="R342" i="67"/>
  <c r="S341" i="67"/>
  <c r="R341" i="67"/>
  <c r="S340" i="67"/>
  <c r="R340" i="67"/>
  <c r="S339" i="67"/>
  <c r="R339" i="67"/>
  <c r="S338" i="67"/>
  <c r="R338" i="67"/>
  <c r="N342" i="67"/>
  <c r="N341" i="67"/>
  <c r="N340" i="67"/>
  <c r="N339" i="67"/>
  <c r="N338" i="67"/>
  <c r="F342" i="67"/>
  <c r="F341" i="67"/>
  <c r="F340" i="67"/>
  <c r="F339" i="67"/>
  <c r="F338" i="67"/>
  <c r="A342" i="67"/>
  <c r="A341" i="67"/>
  <c r="A340" i="67"/>
  <c r="A339" i="67"/>
  <c r="A338" i="67"/>
  <c r="A337" i="67"/>
  <c r="S437" i="70"/>
  <c r="R437" i="70"/>
  <c r="S436" i="70"/>
  <c r="R436" i="70"/>
  <c r="S435" i="70"/>
  <c r="R435" i="70"/>
  <c r="S434" i="70"/>
  <c r="R434" i="70"/>
  <c r="S433" i="70"/>
  <c r="R433" i="70"/>
  <c r="S432" i="70"/>
  <c r="R432" i="70"/>
  <c r="S431" i="70"/>
  <c r="R431" i="70"/>
  <c r="A437" i="70"/>
  <c r="A436" i="70"/>
  <c r="A435" i="70"/>
  <c r="A434" i="70"/>
  <c r="A433" i="70"/>
  <c r="A432" i="70"/>
  <c r="A431" i="70"/>
  <c r="A430" i="70"/>
  <c r="Q641" i="77"/>
  <c r="N641" i="77"/>
  <c r="L641" i="77"/>
  <c r="Q638" i="77"/>
  <c r="N638" i="77"/>
  <c r="L638" i="77"/>
  <c r="Q635" i="77"/>
  <c r="N635" i="77"/>
  <c r="L635" i="77"/>
  <c r="Q632" i="77"/>
  <c r="N632" i="77"/>
  <c r="L632" i="77"/>
  <c r="C641" i="77"/>
  <c r="B640" i="77"/>
  <c r="C638" i="77"/>
  <c r="B637" i="77"/>
  <c r="C635" i="77"/>
  <c r="B634" i="77"/>
  <c r="C632" i="77"/>
  <c r="B631" i="77"/>
  <c r="A630" i="77"/>
  <c r="S292" i="78"/>
  <c r="S291" i="78"/>
  <c r="S290" i="78"/>
  <c r="S289" i="78"/>
  <c r="N292" i="78"/>
  <c r="N291" i="78"/>
  <c r="N290" i="78"/>
  <c r="N289" i="78"/>
  <c r="B292" i="78"/>
  <c r="B291" i="78"/>
  <c r="B290" i="78"/>
  <c r="B289" i="78"/>
  <c r="A288" i="78"/>
  <c r="O628" i="79"/>
  <c r="S627" i="79"/>
  <c r="Q627" i="79"/>
  <c r="O625" i="79"/>
  <c r="S624" i="79"/>
  <c r="Q624" i="79"/>
  <c r="O622" i="79"/>
  <c r="S621" i="79"/>
  <c r="Q621" i="79"/>
  <c r="O619" i="79"/>
  <c r="S618" i="79"/>
  <c r="Q618" i="79"/>
  <c r="M627" i="79"/>
  <c r="M624" i="79"/>
  <c r="M621" i="79"/>
  <c r="M618" i="79"/>
  <c r="C628" i="79"/>
  <c r="B627" i="79"/>
  <c r="C625" i="79"/>
  <c r="B624" i="79"/>
  <c r="C622" i="79"/>
  <c r="B621" i="79"/>
  <c r="C619" i="79"/>
  <c r="B618" i="79"/>
  <c r="B617" i="79"/>
  <c r="S627" i="80"/>
  <c r="Q627" i="80"/>
  <c r="S624" i="80"/>
  <c r="Q624" i="80"/>
  <c r="S621" i="80"/>
  <c r="Q621" i="80"/>
  <c r="S618" i="80"/>
  <c r="Q618" i="80"/>
  <c r="M627" i="80"/>
  <c r="M624" i="80"/>
  <c r="M621" i="80"/>
  <c r="M618" i="80"/>
  <c r="C628" i="80"/>
  <c r="B627" i="80"/>
  <c r="C625" i="80"/>
  <c r="B624" i="80"/>
  <c r="C622" i="80"/>
  <c r="B621" i="80"/>
  <c r="C619" i="80"/>
  <c r="B618" i="80"/>
  <c r="O189" i="71"/>
  <c r="L189" i="71"/>
  <c r="I189" i="71"/>
  <c r="C191" i="71"/>
  <c r="C190" i="71"/>
  <c r="A189" i="71"/>
  <c r="O381" i="72"/>
  <c r="M381" i="72"/>
  <c r="K381" i="72"/>
  <c r="O380" i="72"/>
  <c r="M380" i="72"/>
  <c r="K380" i="72"/>
  <c r="O379" i="72"/>
  <c r="M379" i="72"/>
  <c r="K379" i="72"/>
  <c r="O378" i="72"/>
  <c r="M378" i="72"/>
  <c r="K378" i="72"/>
  <c r="O377" i="72"/>
  <c r="M377" i="72"/>
  <c r="K377" i="72"/>
  <c r="O376" i="72"/>
  <c r="M376" i="72"/>
  <c r="K376" i="72"/>
  <c r="A381" i="72"/>
  <c r="A380" i="72"/>
  <c r="A379" i="72"/>
  <c r="A378" i="72"/>
  <c r="A377" i="72"/>
  <c r="A376" i="72"/>
  <c r="A374" i="72"/>
  <c r="M615" i="76"/>
  <c r="P614" i="76"/>
  <c r="M614" i="76"/>
  <c r="M612" i="76"/>
  <c r="P611" i="76"/>
  <c r="M611" i="76"/>
  <c r="M609" i="76"/>
  <c r="P608" i="76"/>
  <c r="M608" i="76"/>
  <c r="M606" i="76"/>
  <c r="P605" i="76"/>
  <c r="M605" i="76"/>
  <c r="C615" i="76"/>
  <c r="C614" i="76"/>
  <c r="C612" i="76"/>
  <c r="C611" i="76"/>
  <c r="C609" i="76"/>
  <c r="C608" i="76"/>
  <c r="C606" i="76"/>
  <c r="C605" i="76"/>
  <c r="A604" i="76"/>
  <c r="T148" i="57"/>
  <c r="S148" i="57"/>
  <c r="R148" i="57"/>
  <c r="Q148" i="57"/>
  <c r="P148" i="57"/>
  <c r="O148" i="57"/>
  <c r="N148" i="57"/>
  <c r="M148" i="57"/>
  <c r="L148" i="57"/>
  <c r="K148" i="57"/>
  <c r="J148" i="57"/>
  <c r="I148" i="57"/>
  <c r="H148" i="57"/>
  <c r="G148" i="57"/>
  <c r="F148" i="57"/>
  <c r="E148" i="57"/>
  <c r="D148" i="57"/>
  <c r="C148" i="57"/>
  <c r="B148" i="57"/>
  <c r="A148" i="57"/>
  <c r="A147" i="57"/>
  <c r="R289" i="65"/>
  <c r="P289" i="65"/>
  <c r="M289" i="65"/>
  <c r="J289" i="65"/>
  <c r="H289" i="65"/>
  <c r="F289" i="65"/>
  <c r="R288" i="65"/>
  <c r="P288" i="65"/>
  <c r="M288" i="65"/>
  <c r="J288" i="65"/>
  <c r="H288" i="65"/>
  <c r="F288" i="65"/>
  <c r="R287" i="65"/>
  <c r="P287" i="65"/>
  <c r="M287" i="65"/>
  <c r="J287" i="65"/>
  <c r="H287" i="65"/>
  <c r="F287" i="65"/>
  <c r="R286" i="65"/>
  <c r="P286" i="65"/>
  <c r="M286" i="65"/>
  <c r="J286" i="65"/>
  <c r="H286" i="65"/>
  <c r="F286" i="65"/>
  <c r="R285" i="65"/>
  <c r="P285" i="65"/>
  <c r="M285" i="65"/>
  <c r="J285" i="65"/>
  <c r="H285" i="65"/>
  <c r="F285" i="65"/>
  <c r="A289" i="65"/>
  <c r="A288" i="65"/>
  <c r="A287" i="65"/>
  <c r="A286" i="65"/>
  <c r="A285" i="65"/>
  <c r="A284" i="65"/>
  <c r="R295" i="64"/>
  <c r="P295" i="64"/>
  <c r="M295" i="64"/>
  <c r="J295" i="64"/>
  <c r="H295" i="64"/>
  <c r="F295" i="64"/>
  <c r="R294" i="64"/>
  <c r="P294" i="64"/>
  <c r="M294" i="64"/>
  <c r="J294" i="64"/>
  <c r="H294" i="64"/>
  <c r="F294" i="64"/>
  <c r="R293" i="64"/>
  <c r="P293" i="64"/>
  <c r="M293" i="64"/>
  <c r="J293" i="64"/>
  <c r="H293" i="64"/>
  <c r="F293" i="64"/>
  <c r="R292" i="64"/>
  <c r="P292" i="64"/>
  <c r="M292" i="64"/>
  <c r="J292" i="64"/>
  <c r="H292" i="64"/>
  <c r="F292" i="64"/>
  <c r="R291" i="64"/>
  <c r="P291" i="64"/>
  <c r="M291" i="64"/>
  <c r="J291" i="64"/>
  <c r="H291" i="64"/>
  <c r="F291" i="64"/>
  <c r="A295" i="64"/>
  <c r="A294" i="64"/>
  <c r="A293" i="64"/>
  <c r="A292" i="64"/>
  <c r="A291" i="64"/>
  <c r="A290" i="64"/>
  <c r="K615" i="59"/>
  <c r="O614" i="59"/>
  <c r="L614" i="59"/>
  <c r="J614" i="59"/>
  <c r="H614" i="59"/>
  <c r="K612" i="59"/>
  <c r="O611" i="59"/>
  <c r="L611" i="59"/>
  <c r="J611" i="59"/>
  <c r="H611" i="59"/>
  <c r="K609" i="59"/>
  <c r="O608" i="59"/>
  <c r="L608" i="59"/>
  <c r="J608" i="59"/>
  <c r="H608" i="59"/>
  <c r="K606" i="59"/>
  <c r="O605" i="59"/>
  <c r="L605" i="59"/>
  <c r="J605" i="59"/>
  <c r="H605" i="59"/>
  <c r="B615" i="59"/>
  <c r="B614" i="59"/>
  <c r="B612" i="59"/>
  <c r="B611" i="59"/>
  <c r="B609" i="59"/>
  <c r="B608" i="59"/>
  <c r="B606" i="59"/>
  <c r="B605" i="59"/>
  <c r="A604" i="59"/>
  <c r="N572" i="60"/>
  <c r="L572" i="60"/>
  <c r="J572" i="60"/>
  <c r="H572" i="60"/>
  <c r="N569" i="60"/>
  <c r="L569" i="60"/>
  <c r="J569" i="60"/>
  <c r="H569" i="60"/>
  <c r="N566" i="60"/>
  <c r="L566" i="60"/>
  <c r="J566" i="60"/>
  <c r="H566" i="60"/>
  <c r="N563" i="60"/>
  <c r="L563" i="60"/>
  <c r="J563" i="60"/>
  <c r="H563" i="60"/>
  <c r="B573" i="60"/>
  <c r="B572" i="60"/>
  <c r="B570" i="60"/>
  <c r="B569" i="60"/>
  <c r="B567" i="60"/>
  <c r="B566" i="60"/>
  <c r="B564" i="60"/>
  <c r="B563" i="60"/>
  <c r="A562" i="60"/>
  <c r="H803" i="61"/>
  <c r="D803" i="61"/>
  <c r="F802" i="61"/>
  <c r="H799" i="61"/>
  <c r="D799" i="61"/>
  <c r="F798" i="61"/>
  <c r="H795" i="61"/>
  <c r="D795" i="61"/>
  <c r="F794" i="61"/>
  <c r="H791" i="61"/>
  <c r="D791" i="61"/>
  <c r="F790" i="61"/>
  <c r="O803" i="61"/>
  <c r="L803" i="61"/>
  <c r="O802" i="61"/>
  <c r="L802" i="61"/>
  <c r="N801" i="61"/>
  <c r="L801" i="61"/>
  <c r="O799" i="61"/>
  <c r="L799" i="61"/>
  <c r="O798" i="61"/>
  <c r="L798" i="61"/>
  <c r="N797" i="61"/>
  <c r="L797" i="61"/>
  <c r="O795" i="61"/>
  <c r="L795" i="61"/>
  <c r="O794" i="61"/>
  <c r="L794" i="61"/>
  <c r="N793" i="61"/>
  <c r="L793" i="61"/>
  <c r="O791" i="61"/>
  <c r="L791" i="61"/>
  <c r="O790" i="61"/>
  <c r="L790" i="61"/>
  <c r="N789" i="61"/>
  <c r="L789" i="61"/>
  <c r="B802" i="61"/>
  <c r="B801" i="61"/>
  <c r="B798" i="61"/>
  <c r="B797" i="61"/>
  <c r="B794" i="61"/>
  <c r="B793" i="61"/>
  <c r="B790" i="61"/>
  <c r="B789" i="61"/>
  <c r="A788" i="61"/>
  <c r="O897" i="73"/>
  <c r="L897" i="73"/>
  <c r="H897" i="73"/>
  <c r="O896" i="73"/>
  <c r="L896" i="73"/>
  <c r="M895" i="73"/>
  <c r="O894" i="73"/>
  <c r="L894" i="73"/>
  <c r="J894" i="73"/>
  <c r="F894" i="73"/>
  <c r="N893" i="73"/>
  <c r="L893" i="73"/>
  <c r="O891" i="73"/>
  <c r="L891" i="73"/>
  <c r="H891" i="73"/>
  <c r="O890" i="73"/>
  <c r="L890" i="73"/>
  <c r="M889" i="73"/>
  <c r="O888" i="73"/>
  <c r="L888" i="73"/>
  <c r="J888" i="73"/>
  <c r="F888" i="73"/>
  <c r="N887" i="73"/>
  <c r="L887" i="73"/>
  <c r="O885" i="73"/>
  <c r="L885" i="73"/>
  <c r="H885" i="73"/>
  <c r="O884" i="73"/>
  <c r="L884" i="73"/>
  <c r="M883" i="73"/>
  <c r="O882" i="73"/>
  <c r="L882" i="73"/>
  <c r="J882" i="73"/>
  <c r="F882" i="73"/>
  <c r="N881" i="73"/>
  <c r="L881" i="73"/>
  <c r="C897" i="73"/>
  <c r="B896" i="73"/>
  <c r="B895" i="73"/>
  <c r="B894" i="73"/>
  <c r="B893" i="73"/>
  <c r="C891" i="73"/>
  <c r="B890" i="73"/>
  <c r="B889" i="73"/>
  <c r="B888" i="73"/>
  <c r="B887" i="73"/>
  <c r="C885" i="73"/>
  <c r="B884" i="73"/>
  <c r="B883" i="73"/>
  <c r="B882" i="73"/>
  <c r="B881" i="73"/>
  <c r="A880" i="73"/>
  <c r="B897" i="62"/>
  <c r="A896" i="62"/>
  <c r="B894" i="62"/>
  <c r="A893" i="62"/>
  <c r="B891" i="62"/>
  <c r="A890" i="62"/>
  <c r="B888" i="62"/>
  <c r="A887" i="62"/>
  <c r="B885" i="62"/>
  <c r="A884" i="62"/>
  <c r="B882" i="62"/>
  <c r="A881" i="62"/>
  <c r="A880" i="62"/>
  <c r="B333" i="74"/>
  <c r="A332" i="74"/>
  <c r="B330" i="74"/>
  <c r="A329" i="74"/>
  <c r="A328" i="74"/>
  <c r="B756" i="75"/>
  <c r="A755" i="75"/>
  <c r="B753" i="75"/>
  <c r="A752" i="75"/>
  <c r="B750" i="75"/>
  <c r="A749" i="75"/>
  <c r="B747" i="75"/>
  <c r="A746" i="75"/>
  <c r="B744" i="75"/>
  <c r="A743" i="75"/>
  <c r="A742" i="75"/>
  <c r="S428" i="68"/>
  <c r="R428" i="68"/>
  <c r="S427" i="68"/>
  <c r="R427" i="68"/>
  <c r="S426" i="68"/>
  <c r="R426" i="68"/>
  <c r="S425" i="68"/>
  <c r="R425" i="68"/>
  <c r="S424" i="68"/>
  <c r="R424" i="68"/>
  <c r="S423" i="68"/>
  <c r="R423" i="68"/>
  <c r="S422" i="68"/>
  <c r="R422" i="68"/>
  <c r="I428" i="68"/>
  <c r="I427" i="68"/>
  <c r="I426" i="68"/>
  <c r="I425" i="68"/>
  <c r="I424" i="68"/>
  <c r="I423" i="68"/>
  <c r="I422" i="68"/>
  <c r="A428" i="68"/>
  <c r="A427" i="68"/>
  <c r="A426" i="68"/>
  <c r="A425" i="68"/>
  <c r="A424" i="68"/>
  <c r="A423" i="68"/>
  <c r="A422" i="68"/>
  <c r="A421" i="68"/>
  <c r="S428" i="69"/>
  <c r="R428" i="69"/>
  <c r="S427" i="69"/>
  <c r="R427" i="69"/>
  <c r="S426" i="69"/>
  <c r="R426" i="69"/>
  <c r="S425" i="69"/>
  <c r="R425" i="69"/>
  <c r="S424" i="69"/>
  <c r="R424" i="69"/>
  <c r="S423" i="69"/>
  <c r="R423" i="69"/>
  <c r="S422" i="69"/>
  <c r="R422" i="69"/>
  <c r="H428" i="69"/>
  <c r="H427" i="69"/>
  <c r="H426" i="69"/>
  <c r="H425" i="69"/>
  <c r="H424" i="69"/>
  <c r="H423" i="69"/>
  <c r="H422" i="69"/>
  <c r="A428" i="69"/>
  <c r="A427" i="69"/>
  <c r="A426" i="69"/>
  <c r="A425" i="69"/>
  <c r="A424" i="69"/>
  <c r="A423" i="69"/>
  <c r="A422" i="69"/>
  <c r="A421" i="69"/>
  <c r="S241" i="66"/>
  <c r="R241" i="66"/>
  <c r="S240" i="66"/>
  <c r="R240" i="66"/>
  <c r="S239" i="66"/>
  <c r="R239" i="66"/>
  <c r="M241" i="66"/>
  <c r="M240" i="66"/>
  <c r="M239" i="66"/>
  <c r="A241" i="66"/>
  <c r="A240" i="66"/>
  <c r="A239" i="66"/>
  <c r="A238" i="66"/>
  <c r="S335" i="63"/>
  <c r="R335" i="63"/>
  <c r="S334" i="63"/>
  <c r="R334" i="63"/>
  <c r="S333" i="63"/>
  <c r="R333" i="63"/>
  <c r="S332" i="63"/>
  <c r="R332" i="63"/>
  <c r="S331" i="63"/>
  <c r="R331" i="63"/>
  <c r="M335" i="63"/>
  <c r="M334" i="63"/>
  <c r="M333" i="63"/>
  <c r="M332" i="63"/>
  <c r="M331" i="63"/>
  <c r="A335" i="63"/>
  <c r="A334" i="63"/>
  <c r="A333" i="63"/>
  <c r="A332" i="63"/>
  <c r="A331" i="63"/>
  <c r="A330" i="63"/>
  <c r="S335" i="67"/>
  <c r="R335" i="67"/>
  <c r="S334" i="67"/>
  <c r="R334" i="67"/>
  <c r="S333" i="67"/>
  <c r="R333" i="67"/>
  <c r="S332" i="67"/>
  <c r="R332" i="67"/>
  <c r="S331" i="67"/>
  <c r="R331" i="67"/>
  <c r="N335" i="67"/>
  <c r="N334" i="67"/>
  <c r="N333" i="67"/>
  <c r="N332" i="67"/>
  <c r="N331" i="67"/>
  <c r="F335" i="67"/>
  <c r="F334" i="67"/>
  <c r="F333" i="67"/>
  <c r="F332" i="67"/>
  <c r="F331" i="67"/>
  <c r="A335" i="67"/>
  <c r="A334" i="67"/>
  <c r="A333" i="67"/>
  <c r="A332" i="67"/>
  <c r="A331" i="67"/>
  <c r="A330" i="67"/>
  <c r="S428" i="70"/>
  <c r="R428" i="70"/>
  <c r="S427" i="70"/>
  <c r="R427" i="70"/>
  <c r="S426" i="70"/>
  <c r="R426" i="70"/>
  <c r="S425" i="70"/>
  <c r="R425" i="70"/>
  <c r="S424" i="70"/>
  <c r="R424" i="70"/>
  <c r="S423" i="70"/>
  <c r="R423" i="70"/>
  <c r="S422" i="70"/>
  <c r="R422" i="70"/>
  <c r="A428" i="70"/>
  <c r="A427" i="70"/>
  <c r="A426" i="70"/>
  <c r="A425" i="70"/>
  <c r="A424" i="70"/>
  <c r="A423" i="70"/>
  <c r="A422" i="70"/>
  <c r="A421" i="70"/>
  <c r="Q628" i="77"/>
  <c r="N628" i="77"/>
  <c r="L628" i="77"/>
  <c r="Q625" i="77"/>
  <c r="N625" i="77"/>
  <c r="L625" i="77"/>
  <c r="Q622" i="77"/>
  <c r="N622" i="77"/>
  <c r="L622" i="77"/>
  <c r="Q619" i="77"/>
  <c r="N619" i="77"/>
  <c r="L619" i="77"/>
  <c r="C628" i="77"/>
  <c r="B627" i="77"/>
  <c r="C625" i="77"/>
  <c r="B624" i="77"/>
  <c r="C622" i="77"/>
  <c r="B621" i="77"/>
  <c r="C619" i="77"/>
  <c r="B618" i="77"/>
  <c r="A617" i="77"/>
  <c r="S286" i="78"/>
  <c r="S285" i="78"/>
  <c r="S284" i="78"/>
  <c r="S283" i="78"/>
  <c r="N286" i="78"/>
  <c r="N285" i="78"/>
  <c r="N284" i="78"/>
  <c r="N283" i="78"/>
  <c r="B286" i="78"/>
  <c r="B285" i="78"/>
  <c r="B284" i="78"/>
  <c r="B283" i="78"/>
  <c r="A282" i="78"/>
  <c r="O615" i="79"/>
  <c r="S614" i="79"/>
  <c r="Q614" i="79"/>
  <c r="O612" i="79"/>
  <c r="S611" i="79"/>
  <c r="Q611" i="79"/>
  <c r="O609" i="79"/>
  <c r="S608" i="79"/>
  <c r="Q608" i="79"/>
  <c r="O606" i="79"/>
  <c r="S605" i="79"/>
  <c r="Q605" i="79"/>
  <c r="M614" i="79"/>
  <c r="M611" i="79"/>
  <c r="M608" i="79"/>
  <c r="M605" i="79"/>
  <c r="C615" i="79"/>
  <c r="B614" i="79"/>
  <c r="C612" i="79"/>
  <c r="B611" i="79"/>
  <c r="C609" i="79"/>
  <c r="B608" i="79"/>
  <c r="C606" i="79"/>
  <c r="B605" i="79"/>
  <c r="B604" i="79"/>
  <c r="S614" i="80"/>
  <c r="Q614" i="80"/>
  <c r="S611" i="80"/>
  <c r="Q611" i="80"/>
  <c r="S608" i="80"/>
  <c r="Q608" i="80"/>
  <c r="S605" i="80"/>
  <c r="Q605" i="80"/>
  <c r="M614" i="80"/>
  <c r="M611" i="80"/>
  <c r="M608" i="80"/>
  <c r="M605" i="80"/>
  <c r="C615" i="80"/>
  <c r="B614" i="80"/>
  <c r="C612" i="80"/>
  <c r="B611" i="80"/>
  <c r="C609" i="80"/>
  <c r="B608" i="80"/>
  <c r="C606" i="80"/>
  <c r="B605" i="80"/>
  <c r="O185" i="71"/>
  <c r="L185" i="71"/>
  <c r="I185" i="71"/>
  <c r="C187" i="71"/>
  <c r="C186" i="71"/>
  <c r="A185" i="71"/>
  <c r="O373" i="72"/>
  <c r="M373" i="72"/>
  <c r="K373" i="72"/>
  <c r="O372" i="72"/>
  <c r="M372" i="72"/>
  <c r="K372" i="72"/>
  <c r="O371" i="72"/>
  <c r="M371" i="72"/>
  <c r="K371" i="72"/>
  <c r="O370" i="72"/>
  <c r="M370" i="72"/>
  <c r="K370" i="72"/>
  <c r="O369" i="72"/>
  <c r="M369" i="72"/>
  <c r="K369" i="72"/>
  <c r="O368" i="72"/>
  <c r="M368" i="72"/>
  <c r="K368" i="72"/>
  <c r="A373" i="72"/>
  <c r="A372" i="72"/>
  <c r="A371" i="72"/>
  <c r="A370" i="72"/>
  <c r="A369" i="72"/>
  <c r="A368" i="72"/>
  <c r="A366" i="72"/>
  <c r="M602" i="76"/>
  <c r="P601" i="76"/>
  <c r="M601" i="76"/>
  <c r="M599" i="76"/>
  <c r="P598" i="76"/>
  <c r="M598" i="76"/>
  <c r="M596" i="76"/>
  <c r="P595" i="76"/>
  <c r="M595" i="76"/>
  <c r="M593" i="76"/>
  <c r="P592" i="76"/>
  <c r="M592" i="76"/>
  <c r="C602" i="76"/>
  <c r="C601" i="76"/>
  <c r="C599" i="76"/>
  <c r="C598" i="76"/>
  <c r="C596" i="76"/>
  <c r="C595" i="76"/>
  <c r="C593" i="76"/>
  <c r="C592" i="76"/>
  <c r="A591" i="76"/>
  <c r="T145" i="57"/>
  <c r="S145" i="57"/>
  <c r="R145" i="57"/>
  <c r="Q145" i="57"/>
  <c r="P145" i="57"/>
  <c r="O145" i="57"/>
  <c r="N145" i="57"/>
  <c r="M145" i="57"/>
  <c r="L145" i="57"/>
  <c r="K145" i="57"/>
  <c r="J145" i="57"/>
  <c r="I145" i="57"/>
  <c r="H145" i="57"/>
  <c r="G145" i="57"/>
  <c r="F145" i="57"/>
  <c r="E145" i="57"/>
  <c r="D145" i="57"/>
  <c r="C145" i="57"/>
  <c r="B145" i="57"/>
  <c r="A145" i="57"/>
  <c r="A144" i="57"/>
  <c r="R283" i="65"/>
  <c r="P283" i="65"/>
  <c r="M283" i="65"/>
  <c r="J283" i="65"/>
  <c r="H283" i="65"/>
  <c r="F283" i="65"/>
  <c r="R282" i="65"/>
  <c r="P282" i="65"/>
  <c r="M282" i="65"/>
  <c r="J282" i="65"/>
  <c r="H282" i="65"/>
  <c r="F282" i="65"/>
  <c r="R281" i="65"/>
  <c r="P281" i="65"/>
  <c r="M281" i="65"/>
  <c r="J281" i="65"/>
  <c r="H281" i="65"/>
  <c r="F281" i="65"/>
  <c r="R280" i="65"/>
  <c r="P280" i="65"/>
  <c r="M280" i="65"/>
  <c r="J280" i="65"/>
  <c r="H280" i="65"/>
  <c r="F280" i="65"/>
  <c r="R279" i="65"/>
  <c r="P279" i="65"/>
  <c r="M279" i="65"/>
  <c r="J279" i="65"/>
  <c r="H279" i="65"/>
  <c r="F279" i="65"/>
  <c r="A283" i="65"/>
  <c r="A282" i="65"/>
  <c r="A281" i="65"/>
  <c r="A280" i="65"/>
  <c r="A279" i="65"/>
  <c r="A278" i="65"/>
  <c r="R289" i="64"/>
  <c r="P289" i="64"/>
  <c r="M289" i="64"/>
  <c r="J289" i="64"/>
  <c r="H289" i="64"/>
  <c r="F289" i="64"/>
  <c r="R288" i="64"/>
  <c r="P288" i="64"/>
  <c r="M288" i="64"/>
  <c r="J288" i="64"/>
  <c r="H288" i="64"/>
  <c r="F288" i="64"/>
  <c r="R287" i="64"/>
  <c r="P287" i="64"/>
  <c r="M287" i="64"/>
  <c r="J287" i="64"/>
  <c r="H287" i="64"/>
  <c r="F287" i="64"/>
  <c r="R286" i="64"/>
  <c r="P286" i="64"/>
  <c r="M286" i="64"/>
  <c r="J286" i="64"/>
  <c r="H286" i="64"/>
  <c r="F286" i="64"/>
  <c r="R285" i="64"/>
  <c r="P285" i="64"/>
  <c r="M285" i="64"/>
  <c r="J285" i="64"/>
  <c r="H285" i="64"/>
  <c r="F285" i="64"/>
  <c r="A289" i="64"/>
  <c r="A288" i="64"/>
  <c r="A287" i="64"/>
  <c r="A286" i="64"/>
  <c r="A285" i="64"/>
  <c r="A284" i="64"/>
  <c r="K602" i="59"/>
  <c r="O601" i="59"/>
  <c r="L601" i="59"/>
  <c r="J601" i="59"/>
  <c r="H601" i="59"/>
  <c r="K599" i="59"/>
  <c r="O598" i="59"/>
  <c r="L598" i="59"/>
  <c r="J598" i="59"/>
  <c r="H598" i="59"/>
  <c r="K596" i="59"/>
  <c r="O595" i="59"/>
  <c r="L595" i="59"/>
  <c r="J595" i="59"/>
  <c r="H595" i="59"/>
  <c r="K593" i="59"/>
  <c r="O592" i="59"/>
  <c r="L592" i="59"/>
  <c r="J592" i="59"/>
  <c r="H592" i="59"/>
  <c r="B602" i="59"/>
  <c r="B601" i="59"/>
  <c r="B599" i="59"/>
  <c r="B598" i="59"/>
  <c r="B596" i="59"/>
  <c r="B595" i="59"/>
  <c r="B593" i="59"/>
  <c r="B592" i="59"/>
  <c r="A591" i="59"/>
  <c r="N560" i="60"/>
  <c r="L560" i="60"/>
  <c r="J560" i="60"/>
  <c r="H560" i="60"/>
  <c r="N557" i="60"/>
  <c r="L557" i="60"/>
  <c r="J557" i="60"/>
  <c r="H557" i="60"/>
  <c r="N554" i="60"/>
  <c r="L554" i="60"/>
  <c r="J554" i="60"/>
  <c r="H554" i="60"/>
  <c r="N551" i="60"/>
  <c r="L551" i="60"/>
  <c r="J551" i="60"/>
  <c r="H551" i="60"/>
  <c r="B561" i="60"/>
  <c r="B560" i="60"/>
  <c r="B558" i="60"/>
  <c r="B557" i="60"/>
  <c r="B555" i="60"/>
  <c r="B554" i="60"/>
  <c r="B552" i="60"/>
  <c r="B551" i="60"/>
  <c r="A550" i="60"/>
  <c r="H786" i="61"/>
  <c r="D786" i="61"/>
  <c r="F785" i="61"/>
  <c r="H782" i="61"/>
  <c r="D782" i="61"/>
  <c r="F781" i="61"/>
  <c r="H778" i="61"/>
  <c r="D778" i="61"/>
  <c r="F777" i="61"/>
  <c r="H774" i="61"/>
  <c r="D774" i="61"/>
  <c r="F773" i="61"/>
  <c r="O786" i="61"/>
  <c r="L786" i="61"/>
  <c r="O785" i="61"/>
  <c r="L785" i="61"/>
  <c r="N784" i="61"/>
  <c r="L784" i="61"/>
  <c r="O782" i="61"/>
  <c r="L782" i="61"/>
  <c r="O781" i="61"/>
  <c r="L781" i="61"/>
  <c r="N780" i="61"/>
  <c r="L780" i="61"/>
  <c r="O778" i="61"/>
  <c r="L778" i="61"/>
  <c r="O777" i="61"/>
  <c r="L777" i="61"/>
  <c r="N776" i="61"/>
  <c r="L776" i="61"/>
  <c r="O774" i="61"/>
  <c r="L774" i="61"/>
  <c r="O773" i="61"/>
  <c r="L773" i="61"/>
  <c r="N772" i="61"/>
  <c r="L772" i="61"/>
  <c r="B785" i="61"/>
  <c r="B784" i="61"/>
  <c r="B781" i="61"/>
  <c r="B780" i="61"/>
  <c r="B777" i="61"/>
  <c r="B776" i="61"/>
  <c r="B773" i="61"/>
  <c r="B772" i="61"/>
  <c r="A771" i="61"/>
  <c r="O878" i="73"/>
  <c r="L878" i="73"/>
  <c r="H878" i="73"/>
  <c r="O877" i="73"/>
  <c r="L877" i="73"/>
  <c r="M876" i="73"/>
  <c r="O875" i="73"/>
  <c r="L875" i="73"/>
  <c r="J875" i="73"/>
  <c r="F875" i="73"/>
  <c r="N874" i="73"/>
  <c r="L874" i="73"/>
  <c r="O872" i="73"/>
  <c r="L872" i="73"/>
  <c r="H872" i="73"/>
  <c r="O871" i="73"/>
  <c r="L871" i="73"/>
  <c r="M870" i="73"/>
  <c r="O869" i="73"/>
  <c r="L869" i="73"/>
  <c r="J869" i="73"/>
  <c r="F869" i="73"/>
  <c r="N868" i="73"/>
  <c r="L868" i="73"/>
  <c r="O866" i="73"/>
  <c r="L866" i="73"/>
  <c r="H866" i="73"/>
  <c r="O865" i="73"/>
  <c r="L865" i="73"/>
  <c r="M864" i="73"/>
  <c r="O863" i="73"/>
  <c r="L863" i="73"/>
  <c r="J863" i="73"/>
  <c r="F863" i="73"/>
  <c r="N862" i="73"/>
  <c r="L862" i="73"/>
  <c r="C878" i="73"/>
  <c r="B877" i="73"/>
  <c r="B876" i="73"/>
  <c r="B875" i="73"/>
  <c r="B874" i="73"/>
  <c r="C872" i="73"/>
  <c r="B871" i="73"/>
  <c r="B870" i="73"/>
  <c r="B869" i="73"/>
  <c r="B868" i="73"/>
  <c r="C866" i="73"/>
  <c r="B865" i="73"/>
  <c r="B864" i="73"/>
  <c r="B863" i="73"/>
  <c r="B862" i="73"/>
  <c r="A861" i="73"/>
  <c r="B878" i="62"/>
  <c r="A877" i="62"/>
  <c r="B875" i="62"/>
  <c r="A874" i="62"/>
  <c r="B872" i="62"/>
  <c r="A871" i="62"/>
  <c r="B869" i="62"/>
  <c r="A868" i="62"/>
  <c r="B866" i="62"/>
  <c r="A865" i="62"/>
  <c r="B863" i="62"/>
  <c r="A862" i="62"/>
  <c r="A861" i="62"/>
  <c r="B326" i="74"/>
  <c r="A325" i="74"/>
  <c r="B323" i="74"/>
  <c r="A322" i="74"/>
  <c r="A321" i="74"/>
  <c r="B740" i="75"/>
  <c r="A739" i="75"/>
  <c r="B737" i="75"/>
  <c r="A736" i="75"/>
  <c r="B734" i="75"/>
  <c r="A733" i="75"/>
  <c r="B731" i="75"/>
  <c r="A730" i="75"/>
  <c r="B728" i="75"/>
  <c r="A727" i="75"/>
  <c r="A726" i="75"/>
  <c r="S419" i="68"/>
  <c r="R419" i="68"/>
  <c r="S418" i="68"/>
  <c r="R418" i="68"/>
  <c r="S417" i="68"/>
  <c r="R417" i="68"/>
  <c r="S416" i="68"/>
  <c r="R416" i="68"/>
  <c r="S415" i="68"/>
  <c r="R415" i="68"/>
  <c r="S414" i="68"/>
  <c r="R414" i="68"/>
  <c r="S413" i="68"/>
  <c r="R413" i="68"/>
  <c r="I419" i="68"/>
  <c r="I418" i="68"/>
  <c r="I417" i="68"/>
  <c r="I416" i="68"/>
  <c r="I415" i="68"/>
  <c r="I414" i="68"/>
  <c r="I413" i="68"/>
  <c r="A419" i="68"/>
  <c r="A418" i="68"/>
  <c r="A417" i="68"/>
  <c r="A416" i="68"/>
  <c r="A415" i="68"/>
  <c r="A414" i="68"/>
  <c r="A413" i="68"/>
  <c r="A412" i="68"/>
  <c r="S419" i="69"/>
  <c r="R419" i="69"/>
  <c r="S418" i="69"/>
  <c r="R418" i="69"/>
  <c r="S417" i="69"/>
  <c r="R417" i="69"/>
  <c r="S416" i="69"/>
  <c r="R416" i="69"/>
  <c r="S415" i="69"/>
  <c r="R415" i="69"/>
  <c r="S414" i="69"/>
  <c r="R414" i="69"/>
  <c r="S413" i="69"/>
  <c r="R413" i="69"/>
  <c r="H419" i="69"/>
  <c r="H418" i="69"/>
  <c r="H417" i="69"/>
  <c r="H416" i="69"/>
  <c r="H415" i="69"/>
  <c r="H414" i="69"/>
  <c r="H413" i="69"/>
  <c r="A419" i="69"/>
  <c r="A418" i="69"/>
  <c r="A417" i="69"/>
  <c r="A416" i="69"/>
  <c r="A415" i="69"/>
  <c r="A414" i="69"/>
  <c r="A413" i="69"/>
  <c r="A412" i="69"/>
  <c r="S236" i="66"/>
  <c r="R236" i="66"/>
  <c r="S235" i="66"/>
  <c r="R235" i="66"/>
  <c r="S234" i="66"/>
  <c r="R234" i="66"/>
  <c r="M236" i="66"/>
  <c r="M235" i="66"/>
  <c r="M234" i="66"/>
  <c r="A236" i="66"/>
  <c r="A235" i="66"/>
  <c r="A234" i="66"/>
  <c r="A233" i="66"/>
  <c r="S328" i="63"/>
  <c r="R328" i="63"/>
  <c r="S327" i="63"/>
  <c r="R327" i="63"/>
  <c r="S326" i="63"/>
  <c r="R326" i="63"/>
  <c r="S325" i="63"/>
  <c r="R325" i="63"/>
  <c r="S324" i="63"/>
  <c r="R324" i="63"/>
  <c r="M328" i="63"/>
  <c r="M327" i="63"/>
  <c r="M326" i="63"/>
  <c r="M325" i="63"/>
  <c r="M324" i="63"/>
  <c r="A328" i="63"/>
  <c r="A327" i="63"/>
  <c r="A326" i="63"/>
  <c r="A325" i="63"/>
  <c r="A324" i="63"/>
  <c r="A323" i="63"/>
  <c r="S328" i="67"/>
  <c r="R328" i="67"/>
  <c r="S327" i="67"/>
  <c r="R327" i="67"/>
  <c r="S326" i="67"/>
  <c r="R326" i="67"/>
  <c r="S325" i="67"/>
  <c r="R325" i="67"/>
  <c r="S324" i="67"/>
  <c r="R324" i="67"/>
  <c r="N328" i="67"/>
  <c r="N327" i="67"/>
  <c r="N326" i="67"/>
  <c r="N325" i="67"/>
  <c r="N324" i="67"/>
  <c r="F328" i="67"/>
  <c r="F327" i="67"/>
  <c r="F326" i="67"/>
  <c r="F325" i="67"/>
  <c r="F324" i="67"/>
  <c r="A328" i="67"/>
  <c r="A327" i="67"/>
  <c r="A326" i="67"/>
  <c r="A325" i="67"/>
  <c r="A324" i="67"/>
  <c r="A323" i="67"/>
  <c r="S419" i="70"/>
  <c r="R419" i="70"/>
  <c r="S418" i="70"/>
  <c r="R418" i="70"/>
  <c r="S417" i="70"/>
  <c r="R417" i="70"/>
  <c r="S416" i="70"/>
  <c r="R416" i="70"/>
  <c r="S415" i="70"/>
  <c r="R415" i="70"/>
  <c r="S414" i="70"/>
  <c r="R414" i="70"/>
  <c r="S413" i="70"/>
  <c r="R413" i="70"/>
  <c r="A419" i="70"/>
  <c r="A418" i="70"/>
  <c r="A417" i="70"/>
  <c r="A416" i="70"/>
  <c r="A415" i="70"/>
  <c r="A414" i="70"/>
  <c r="A413" i="70"/>
  <c r="A412" i="70"/>
  <c r="Q615" i="77"/>
  <c r="N615" i="77"/>
  <c r="L615" i="77"/>
  <c r="Q612" i="77"/>
  <c r="N612" i="77"/>
  <c r="L612" i="77"/>
  <c r="Q609" i="77"/>
  <c r="N609" i="77"/>
  <c r="L609" i="77"/>
  <c r="Q606" i="77"/>
  <c r="N606" i="77"/>
  <c r="L606" i="77"/>
  <c r="C615" i="77"/>
  <c r="B614" i="77"/>
  <c r="C612" i="77"/>
  <c r="B611" i="77"/>
  <c r="C609" i="77"/>
  <c r="B608" i="77"/>
  <c r="C606" i="77"/>
  <c r="B605" i="77"/>
  <c r="A604" i="77"/>
  <c r="S280" i="78"/>
  <c r="S279" i="78"/>
  <c r="S278" i="78"/>
  <c r="S277" i="78"/>
  <c r="N280" i="78"/>
  <c r="N279" i="78"/>
  <c r="N278" i="78"/>
  <c r="N277" i="78"/>
  <c r="B280" i="78"/>
  <c r="B279" i="78"/>
  <c r="B278" i="78"/>
  <c r="B277" i="78"/>
  <c r="A276" i="78"/>
  <c r="O602" i="79"/>
  <c r="S601" i="79"/>
  <c r="Q601" i="79"/>
  <c r="O599" i="79"/>
  <c r="S598" i="79"/>
  <c r="Q598" i="79"/>
  <c r="O596" i="79"/>
  <c r="S595" i="79"/>
  <c r="Q595" i="79"/>
  <c r="O593" i="79"/>
  <c r="S592" i="79"/>
  <c r="Q592" i="79"/>
  <c r="M601" i="79"/>
  <c r="M598" i="79"/>
  <c r="M595" i="79"/>
  <c r="M592" i="79"/>
  <c r="C602" i="79"/>
  <c r="B601" i="79"/>
  <c r="C599" i="79"/>
  <c r="B598" i="79"/>
  <c r="C596" i="79"/>
  <c r="B595" i="79"/>
  <c r="C593" i="79"/>
  <c r="B592" i="79"/>
  <c r="B591" i="79"/>
  <c r="S601" i="80"/>
  <c r="Q601" i="80"/>
  <c r="S598" i="80"/>
  <c r="Q598" i="80"/>
  <c r="S595" i="80"/>
  <c r="Q595" i="80"/>
  <c r="S592" i="80"/>
  <c r="Q592" i="80"/>
  <c r="M601" i="80"/>
  <c r="M598" i="80"/>
  <c r="M595" i="80"/>
  <c r="M592" i="80"/>
  <c r="C602" i="80"/>
  <c r="B601" i="80"/>
  <c r="C599" i="80"/>
  <c r="B598" i="80"/>
  <c r="C596" i="80"/>
  <c r="B595" i="80"/>
  <c r="C593" i="80"/>
  <c r="B592" i="80"/>
  <c r="O181" i="71"/>
  <c r="L181" i="71"/>
  <c r="I181" i="71"/>
  <c r="C183" i="71"/>
  <c r="C182" i="71"/>
  <c r="A181" i="71"/>
  <c r="O365" i="72"/>
  <c r="M365" i="72"/>
  <c r="K365" i="72"/>
  <c r="O364" i="72"/>
  <c r="M364" i="72"/>
  <c r="K364" i="72"/>
  <c r="O363" i="72"/>
  <c r="M363" i="72"/>
  <c r="K363" i="72"/>
  <c r="O362" i="72"/>
  <c r="M362" i="72"/>
  <c r="K362" i="72"/>
  <c r="O361" i="72"/>
  <c r="M361" i="72"/>
  <c r="K361" i="72"/>
  <c r="O360" i="72"/>
  <c r="M360" i="72"/>
  <c r="K360" i="72"/>
  <c r="A365" i="72"/>
  <c r="A364" i="72"/>
  <c r="A363" i="72"/>
  <c r="A362" i="72"/>
  <c r="A361" i="72"/>
  <c r="A360" i="72"/>
  <c r="A358" i="72"/>
  <c r="M589" i="76"/>
  <c r="P588" i="76"/>
  <c r="M588" i="76"/>
  <c r="M586" i="76"/>
  <c r="P585" i="76"/>
  <c r="M585" i="76"/>
  <c r="M583" i="76"/>
  <c r="P582" i="76"/>
  <c r="M582" i="76"/>
  <c r="M580" i="76"/>
  <c r="P579" i="76"/>
  <c r="M579" i="76"/>
  <c r="C589" i="76"/>
  <c r="C588" i="76"/>
  <c r="C586" i="76"/>
  <c r="C585" i="76"/>
  <c r="C583" i="76"/>
  <c r="C582" i="76"/>
  <c r="C580" i="76"/>
  <c r="C579" i="76"/>
  <c r="A578" i="76"/>
  <c r="T142" i="57"/>
  <c r="S142" i="57"/>
  <c r="R142" i="57"/>
  <c r="Q142" i="57"/>
  <c r="P142" i="57"/>
  <c r="O142" i="57"/>
  <c r="N142" i="57"/>
  <c r="M142" i="57"/>
  <c r="L142" i="57"/>
  <c r="K142" i="57"/>
  <c r="J142" i="57"/>
  <c r="I142" i="57"/>
  <c r="H142" i="57"/>
  <c r="G142" i="57"/>
  <c r="F142" i="57"/>
  <c r="E142" i="57"/>
  <c r="D142" i="57"/>
  <c r="C142" i="57"/>
  <c r="B142" i="57"/>
  <c r="A142" i="57"/>
  <c r="A141" i="57"/>
  <c r="R277" i="65"/>
  <c r="P277" i="65"/>
  <c r="M277" i="65"/>
  <c r="J277" i="65"/>
  <c r="H277" i="65"/>
  <c r="F277" i="65"/>
  <c r="R276" i="65"/>
  <c r="P276" i="65"/>
  <c r="M276" i="65"/>
  <c r="J276" i="65"/>
  <c r="H276" i="65"/>
  <c r="F276" i="65"/>
  <c r="R275" i="65"/>
  <c r="P275" i="65"/>
  <c r="M275" i="65"/>
  <c r="J275" i="65"/>
  <c r="H275" i="65"/>
  <c r="F275" i="65"/>
  <c r="R274" i="65"/>
  <c r="P274" i="65"/>
  <c r="M274" i="65"/>
  <c r="J274" i="65"/>
  <c r="H274" i="65"/>
  <c r="F274" i="65"/>
  <c r="R273" i="65"/>
  <c r="P273" i="65"/>
  <c r="M273" i="65"/>
  <c r="J273" i="65"/>
  <c r="H273" i="65"/>
  <c r="F273" i="65"/>
  <c r="A277" i="65"/>
  <c r="A276" i="65"/>
  <c r="A275" i="65"/>
  <c r="A274" i="65"/>
  <c r="A273" i="65"/>
  <c r="A272" i="65"/>
  <c r="R283" i="64"/>
  <c r="P283" i="64"/>
  <c r="M283" i="64"/>
  <c r="J283" i="64"/>
  <c r="H283" i="64"/>
  <c r="F283" i="64"/>
  <c r="R282" i="64"/>
  <c r="P282" i="64"/>
  <c r="M282" i="64"/>
  <c r="J282" i="64"/>
  <c r="H282" i="64"/>
  <c r="F282" i="64"/>
  <c r="R281" i="64"/>
  <c r="P281" i="64"/>
  <c r="M281" i="64"/>
  <c r="J281" i="64"/>
  <c r="H281" i="64"/>
  <c r="F281" i="64"/>
  <c r="R280" i="64"/>
  <c r="P280" i="64"/>
  <c r="M280" i="64"/>
  <c r="J280" i="64"/>
  <c r="H280" i="64"/>
  <c r="F280" i="64"/>
  <c r="R279" i="64"/>
  <c r="P279" i="64"/>
  <c r="M279" i="64"/>
  <c r="J279" i="64"/>
  <c r="H279" i="64"/>
  <c r="F279" i="64"/>
  <c r="A283" i="64"/>
  <c r="A282" i="64"/>
  <c r="A281" i="64"/>
  <c r="A280" i="64"/>
  <c r="A279" i="64"/>
  <c r="A278" i="64"/>
  <c r="K589" i="59"/>
  <c r="O588" i="59"/>
  <c r="L588" i="59"/>
  <c r="J588" i="59"/>
  <c r="H588" i="59"/>
  <c r="K586" i="59"/>
  <c r="O585" i="59"/>
  <c r="L585" i="59"/>
  <c r="J585" i="59"/>
  <c r="H585" i="59"/>
  <c r="K583" i="59"/>
  <c r="O582" i="59"/>
  <c r="L582" i="59"/>
  <c r="J582" i="59"/>
  <c r="H582" i="59"/>
  <c r="K580" i="59"/>
  <c r="O579" i="59"/>
  <c r="L579" i="59"/>
  <c r="J579" i="59"/>
  <c r="H579" i="59"/>
  <c r="B589" i="59"/>
  <c r="B588" i="59"/>
  <c r="B586" i="59"/>
  <c r="B585" i="59"/>
  <c r="B583" i="59"/>
  <c r="B582" i="59"/>
  <c r="B580" i="59"/>
  <c r="B579" i="59"/>
  <c r="A578" i="59"/>
  <c r="N548" i="60"/>
  <c r="L548" i="60"/>
  <c r="J548" i="60"/>
  <c r="H548" i="60"/>
  <c r="N545" i="60"/>
  <c r="L545" i="60"/>
  <c r="J545" i="60"/>
  <c r="H545" i="60"/>
  <c r="N542" i="60"/>
  <c r="L542" i="60"/>
  <c r="J542" i="60"/>
  <c r="H542" i="60"/>
  <c r="N539" i="60"/>
  <c r="L539" i="60"/>
  <c r="J539" i="60"/>
  <c r="H539" i="60"/>
  <c r="B549" i="60"/>
  <c r="B548" i="60"/>
  <c r="B546" i="60"/>
  <c r="B545" i="60"/>
  <c r="B543" i="60"/>
  <c r="B542" i="60"/>
  <c r="B540" i="60"/>
  <c r="B539" i="60"/>
  <c r="A538" i="60"/>
  <c r="H769" i="61"/>
  <c r="D769" i="61"/>
  <c r="F768" i="61"/>
  <c r="H765" i="61"/>
  <c r="D765" i="61"/>
  <c r="F764" i="61"/>
  <c r="H761" i="61"/>
  <c r="D761" i="61"/>
  <c r="F760" i="61"/>
  <c r="H757" i="61"/>
  <c r="D757" i="61"/>
  <c r="F756" i="61"/>
  <c r="O769" i="61"/>
  <c r="L769" i="61"/>
  <c r="O768" i="61"/>
  <c r="L768" i="61"/>
  <c r="N767" i="61"/>
  <c r="L767" i="61"/>
  <c r="O765" i="61"/>
  <c r="L765" i="61"/>
  <c r="O764" i="61"/>
  <c r="L764" i="61"/>
  <c r="N763" i="61"/>
  <c r="L763" i="61"/>
  <c r="O761" i="61"/>
  <c r="L761" i="61"/>
  <c r="O760" i="61"/>
  <c r="L760" i="61"/>
  <c r="N759" i="61"/>
  <c r="L759" i="61"/>
  <c r="O757" i="61"/>
  <c r="L757" i="61"/>
  <c r="O756" i="61"/>
  <c r="L756" i="61"/>
  <c r="N755" i="61"/>
  <c r="L755" i="61"/>
  <c r="B768" i="61"/>
  <c r="B767" i="61"/>
  <c r="B764" i="61"/>
  <c r="B763" i="61"/>
  <c r="B760" i="61"/>
  <c r="B759" i="61"/>
  <c r="B756" i="61"/>
  <c r="B755" i="61"/>
  <c r="A754" i="61"/>
  <c r="O859" i="73"/>
  <c r="L859" i="73"/>
  <c r="H859" i="73"/>
  <c r="O858" i="73"/>
  <c r="L858" i="73"/>
  <c r="M857" i="73"/>
  <c r="O856" i="73"/>
  <c r="L856" i="73"/>
  <c r="J856" i="73"/>
  <c r="F856" i="73"/>
  <c r="N855" i="73"/>
  <c r="L855" i="73"/>
  <c r="O853" i="73"/>
  <c r="L853" i="73"/>
  <c r="H853" i="73"/>
  <c r="O852" i="73"/>
  <c r="L852" i="73"/>
  <c r="M851" i="73"/>
  <c r="O850" i="73"/>
  <c r="L850" i="73"/>
  <c r="J850" i="73"/>
  <c r="F850" i="73"/>
  <c r="N849" i="73"/>
  <c r="L849" i="73"/>
  <c r="O847" i="73"/>
  <c r="L847" i="73"/>
  <c r="H847" i="73"/>
  <c r="O846" i="73"/>
  <c r="L846" i="73"/>
  <c r="M845" i="73"/>
  <c r="O844" i="73"/>
  <c r="L844" i="73"/>
  <c r="J844" i="73"/>
  <c r="F844" i="73"/>
  <c r="N843" i="73"/>
  <c r="L843" i="73"/>
  <c r="C859" i="73"/>
  <c r="B858" i="73"/>
  <c r="B857" i="73"/>
  <c r="B856" i="73"/>
  <c r="B855" i="73"/>
  <c r="C853" i="73"/>
  <c r="B852" i="73"/>
  <c r="B851" i="73"/>
  <c r="B850" i="73"/>
  <c r="B849" i="73"/>
  <c r="C847" i="73"/>
  <c r="B846" i="73"/>
  <c r="B845" i="73"/>
  <c r="B844" i="73"/>
  <c r="B843" i="73"/>
  <c r="A842" i="73"/>
  <c r="B859" i="62"/>
  <c r="A858" i="62"/>
  <c r="B856" i="62"/>
  <c r="A855" i="62"/>
  <c r="B853" i="62"/>
  <c r="A852" i="62"/>
  <c r="B850" i="62"/>
  <c r="A849" i="62"/>
  <c r="B847" i="62"/>
  <c r="A846" i="62"/>
  <c r="B844" i="62"/>
  <c r="A843" i="62"/>
  <c r="A842" i="62"/>
  <c r="B319" i="74"/>
  <c r="A318" i="74"/>
  <c r="B316" i="74"/>
  <c r="A315" i="74"/>
  <c r="A314" i="74"/>
  <c r="B724" i="75"/>
  <c r="A723" i="75"/>
  <c r="B721" i="75"/>
  <c r="A720" i="75"/>
  <c r="B718" i="75"/>
  <c r="A717" i="75"/>
  <c r="B715" i="75"/>
  <c r="A714" i="75"/>
  <c r="B712" i="75"/>
  <c r="A711" i="75"/>
  <c r="A710" i="75"/>
  <c r="S410" i="68"/>
  <c r="R410" i="68"/>
  <c r="S409" i="68"/>
  <c r="R409" i="68"/>
  <c r="S408" i="68"/>
  <c r="R408" i="68"/>
  <c r="S407" i="68"/>
  <c r="R407" i="68"/>
  <c r="S406" i="68"/>
  <c r="R406" i="68"/>
  <c r="S405" i="68"/>
  <c r="R405" i="68"/>
  <c r="S404" i="68"/>
  <c r="R404" i="68"/>
  <c r="I410" i="68"/>
  <c r="I409" i="68"/>
  <c r="I408" i="68"/>
  <c r="I407" i="68"/>
  <c r="I406" i="68"/>
  <c r="I405" i="68"/>
  <c r="I404" i="68"/>
  <c r="A410" i="68"/>
  <c r="A409" i="68"/>
  <c r="A408" i="68"/>
  <c r="A407" i="68"/>
  <c r="A406" i="68"/>
  <c r="A405" i="68"/>
  <c r="A404" i="68"/>
  <c r="A403" i="68"/>
  <c r="S410" i="69"/>
  <c r="R410" i="69"/>
  <c r="S409" i="69"/>
  <c r="R409" i="69"/>
  <c r="S408" i="69"/>
  <c r="R408" i="69"/>
  <c r="S407" i="69"/>
  <c r="R407" i="69"/>
  <c r="S406" i="69"/>
  <c r="R406" i="69"/>
  <c r="S405" i="69"/>
  <c r="R405" i="69"/>
  <c r="S404" i="69"/>
  <c r="R404" i="69"/>
  <c r="H410" i="69"/>
  <c r="H409" i="69"/>
  <c r="H408" i="69"/>
  <c r="H407" i="69"/>
  <c r="H406" i="69"/>
  <c r="H405" i="69"/>
  <c r="H404" i="69"/>
  <c r="A410" i="69"/>
  <c r="A409" i="69"/>
  <c r="A408" i="69"/>
  <c r="A407" i="69"/>
  <c r="A406" i="69"/>
  <c r="A405" i="69"/>
  <c r="A404" i="69"/>
  <c r="A403" i="69"/>
  <c r="S231" i="66"/>
  <c r="R231" i="66"/>
  <c r="S230" i="66"/>
  <c r="R230" i="66"/>
  <c r="S229" i="66"/>
  <c r="R229" i="66"/>
  <c r="M231" i="66"/>
  <c r="M230" i="66"/>
  <c r="M229" i="66"/>
  <c r="A231" i="66"/>
  <c r="A230" i="66"/>
  <c r="A229" i="66"/>
  <c r="A228" i="66"/>
  <c r="S321" i="63"/>
  <c r="R321" i="63"/>
  <c r="S320" i="63"/>
  <c r="R320" i="63"/>
  <c r="S319" i="63"/>
  <c r="R319" i="63"/>
  <c r="S318" i="63"/>
  <c r="R318" i="63"/>
  <c r="S317" i="63"/>
  <c r="R317" i="63"/>
  <c r="M321" i="63"/>
  <c r="M320" i="63"/>
  <c r="M319" i="63"/>
  <c r="M318" i="63"/>
  <c r="M317" i="63"/>
  <c r="A321" i="63"/>
  <c r="A320" i="63"/>
  <c r="A319" i="63"/>
  <c r="A318" i="63"/>
  <c r="A317" i="63"/>
  <c r="A316" i="63"/>
  <c r="S321" i="67"/>
  <c r="R321" i="67"/>
  <c r="S320" i="67"/>
  <c r="R320" i="67"/>
  <c r="S319" i="67"/>
  <c r="R319" i="67"/>
  <c r="S318" i="67"/>
  <c r="R318" i="67"/>
  <c r="S317" i="67"/>
  <c r="R317" i="67"/>
  <c r="N321" i="67"/>
  <c r="N320" i="67"/>
  <c r="N319" i="67"/>
  <c r="N318" i="67"/>
  <c r="N317" i="67"/>
  <c r="F321" i="67"/>
  <c r="F320" i="67"/>
  <c r="F319" i="67"/>
  <c r="F318" i="67"/>
  <c r="F317" i="67"/>
  <c r="A321" i="67"/>
  <c r="A320" i="67"/>
  <c r="A319" i="67"/>
  <c r="A318" i="67"/>
  <c r="A317" i="67"/>
  <c r="A316" i="67"/>
  <c r="S410" i="70"/>
  <c r="R410" i="70"/>
  <c r="S409" i="70"/>
  <c r="R409" i="70"/>
  <c r="S408" i="70"/>
  <c r="R408" i="70"/>
  <c r="S407" i="70"/>
  <c r="R407" i="70"/>
  <c r="S406" i="70"/>
  <c r="R406" i="70"/>
  <c r="S405" i="70"/>
  <c r="R405" i="70"/>
  <c r="S404" i="70"/>
  <c r="R404" i="70"/>
  <c r="A410" i="70"/>
  <c r="A409" i="70"/>
  <c r="A408" i="70"/>
  <c r="A407" i="70"/>
  <c r="A406" i="70"/>
  <c r="A405" i="70"/>
  <c r="A404" i="70"/>
  <c r="A403" i="70"/>
  <c r="Q602" i="77"/>
  <c r="N602" i="77"/>
  <c r="L602" i="77"/>
  <c r="Q599" i="77"/>
  <c r="N599" i="77"/>
  <c r="L599" i="77"/>
  <c r="Q596" i="77"/>
  <c r="N596" i="77"/>
  <c r="L596" i="77"/>
  <c r="Q593" i="77"/>
  <c r="N593" i="77"/>
  <c r="L593" i="77"/>
  <c r="C602" i="77"/>
  <c r="B601" i="77"/>
  <c r="C599" i="77"/>
  <c r="B598" i="77"/>
  <c r="C596" i="77"/>
  <c r="B595" i="77"/>
  <c r="C593" i="77"/>
  <c r="B592" i="77"/>
  <c r="A591" i="77"/>
  <c r="S274" i="78"/>
  <c r="S273" i="78"/>
  <c r="S272" i="78"/>
  <c r="S271" i="78"/>
  <c r="N274" i="78"/>
  <c r="N273" i="78"/>
  <c r="N272" i="78"/>
  <c r="N271" i="78"/>
  <c r="B274" i="78"/>
  <c r="B273" i="78"/>
  <c r="B272" i="78"/>
  <c r="B271" i="78"/>
  <c r="A270" i="78"/>
  <c r="O589" i="79"/>
  <c r="S588" i="79"/>
  <c r="Q588" i="79"/>
  <c r="O586" i="79"/>
  <c r="S585" i="79"/>
  <c r="Q585" i="79"/>
  <c r="O583" i="79"/>
  <c r="S582" i="79"/>
  <c r="Q582" i="79"/>
  <c r="O580" i="79"/>
  <c r="S579" i="79"/>
  <c r="Q579" i="79"/>
  <c r="M588" i="79"/>
  <c r="M585" i="79"/>
  <c r="M582" i="79"/>
  <c r="M579" i="79"/>
  <c r="C589" i="79"/>
  <c r="B588" i="79"/>
  <c r="C586" i="79"/>
  <c r="B585" i="79"/>
  <c r="C583" i="79"/>
  <c r="B582" i="79"/>
  <c r="C580" i="79"/>
  <c r="B579" i="79"/>
  <c r="B578" i="79"/>
  <c r="S588" i="80"/>
  <c r="Q588" i="80"/>
  <c r="S585" i="80"/>
  <c r="Q585" i="80"/>
  <c r="S582" i="80"/>
  <c r="Q582" i="80"/>
  <c r="S579" i="80"/>
  <c r="Q579" i="80"/>
  <c r="M588" i="80"/>
  <c r="M585" i="80"/>
  <c r="M582" i="80"/>
  <c r="M579" i="80"/>
  <c r="C589" i="80"/>
  <c r="B588" i="80"/>
  <c r="C586" i="80"/>
  <c r="B585" i="80"/>
  <c r="C583" i="80"/>
  <c r="B582" i="80"/>
  <c r="C580" i="80"/>
  <c r="B579" i="80"/>
  <c r="O177" i="71"/>
  <c r="L177" i="71"/>
  <c r="I177" i="71"/>
  <c r="C179" i="71"/>
  <c r="C178" i="71"/>
  <c r="A177" i="71"/>
  <c r="O357" i="72"/>
  <c r="M357" i="72"/>
  <c r="K357" i="72"/>
  <c r="O356" i="72"/>
  <c r="M356" i="72"/>
  <c r="K356" i="72"/>
  <c r="O355" i="72"/>
  <c r="M355" i="72"/>
  <c r="K355" i="72"/>
  <c r="O354" i="72"/>
  <c r="M354" i="72"/>
  <c r="K354" i="72"/>
  <c r="O353" i="72"/>
  <c r="M353" i="72"/>
  <c r="K353" i="72"/>
  <c r="O352" i="72"/>
  <c r="M352" i="72"/>
  <c r="K352" i="72"/>
  <c r="A357" i="72"/>
  <c r="A356" i="72"/>
  <c r="A355" i="72"/>
  <c r="A354" i="72"/>
  <c r="A353" i="72"/>
  <c r="A352" i="72"/>
  <c r="A350" i="72"/>
  <c r="M576" i="76"/>
  <c r="P575" i="76"/>
  <c r="M575" i="76"/>
  <c r="M573" i="76"/>
  <c r="P572" i="76"/>
  <c r="M572" i="76"/>
  <c r="M570" i="76"/>
  <c r="P569" i="76"/>
  <c r="M569" i="76"/>
  <c r="M567" i="76"/>
  <c r="P566" i="76"/>
  <c r="M566" i="76"/>
  <c r="C576" i="76"/>
  <c r="C575" i="76"/>
  <c r="C573" i="76"/>
  <c r="C572" i="76"/>
  <c r="C570" i="76"/>
  <c r="C569" i="76"/>
  <c r="C567" i="76"/>
  <c r="C566" i="76"/>
  <c r="A565" i="76"/>
  <c r="T139" i="57"/>
  <c r="S139" i="57"/>
  <c r="R139" i="57"/>
  <c r="Q139" i="57"/>
  <c r="P139" i="57"/>
  <c r="O139" i="57"/>
  <c r="N139" i="57"/>
  <c r="M139" i="57"/>
  <c r="L139" i="57"/>
  <c r="K139" i="57"/>
  <c r="J139" i="57"/>
  <c r="I139" i="57"/>
  <c r="H139" i="57"/>
  <c r="G139" i="57"/>
  <c r="F139" i="57"/>
  <c r="E139" i="57"/>
  <c r="D139" i="57"/>
  <c r="C139" i="57"/>
  <c r="B139" i="57"/>
  <c r="A139" i="57"/>
  <c r="A138" i="57"/>
  <c r="R271" i="65"/>
  <c r="P271" i="65"/>
  <c r="M271" i="65"/>
  <c r="J271" i="65"/>
  <c r="H271" i="65"/>
  <c r="F271" i="65"/>
  <c r="R270" i="65"/>
  <c r="P270" i="65"/>
  <c r="M270" i="65"/>
  <c r="J270" i="65"/>
  <c r="H270" i="65"/>
  <c r="F270" i="65"/>
  <c r="R269" i="65"/>
  <c r="P269" i="65"/>
  <c r="M269" i="65"/>
  <c r="J269" i="65"/>
  <c r="H269" i="65"/>
  <c r="F269" i="65"/>
  <c r="R268" i="65"/>
  <c r="P268" i="65"/>
  <c r="M268" i="65"/>
  <c r="J268" i="65"/>
  <c r="H268" i="65"/>
  <c r="F268" i="65"/>
  <c r="R267" i="65"/>
  <c r="P267" i="65"/>
  <c r="M267" i="65"/>
  <c r="J267" i="65"/>
  <c r="H267" i="65"/>
  <c r="F267" i="65"/>
  <c r="A271" i="65"/>
  <c r="A270" i="65"/>
  <c r="A269" i="65"/>
  <c r="A268" i="65"/>
  <c r="A267" i="65"/>
  <c r="A266" i="65"/>
  <c r="R277" i="64"/>
  <c r="P277" i="64"/>
  <c r="M277" i="64"/>
  <c r="J277" i="64"/>
  <c r="H277" i="64"/>
  <c r="F277" i="64"/>
  <c r="R276" i="64"/>
  <c r="P276" i="64"/>
  <c r="M276" i="64"/>
  <c r="J276" i="64"/>
  <c r="H276" i="64"/>
  <c r="F276" i="64"/>
  <c r="R275" i="64"/>
  <c r="P275" i="64"/>
  <c r="M275" i="64"/>
  <c r="J275" i="64"/>
  <c r="H275" i="64"/>
  <c r="F275" i="64"/>
  <c r="R274" i="64"/>
  <c r="P274" i="64"/>
  <c r="M274" i="64"/>
  <c r="J274" i="64"/>
  <c r="H274" i="64"/>
  <c r="F274" i="64"/>
  <c r="R273" i="64"/>
  <c r="P273" i="64"/>
  <c r="M273" i="64"/>
  <c r="J273" i="64"/>
  <c r="H273" i="64"/>
  <c r="F273" i="64"/>
  <c r="A277" i="64"/>
  <c r="A276" i="64"/>
  <c r="A275" i="64"/>
  <c r="A274" i="64"/>
  <c r="A273" i="64"/>
  <c r="A272" i="64"/>
  <c r="K576" i="59"/>
  <c r="O575" i="59"/>
  <c r="L575" i="59"/>
  <c r="J575" i="59"/>
  <c r="H575" i="59"/>
  <c r="K573" i="59"/>
  <c r="O572" i="59"/>
  <c r="L572" i="59"/>
  <c r="J572" i="59"/>
  <c r="H572" i="59"/>
  <c r="K570" i="59"/>
  <c r="O569" i="59"/>
  <c r="L569" i="59"/>
  <c r="J569" i="59"/>
  <c r="H569" i="59"/>
  <c r="K567" i="59"/>
  <c r="O566" i="59"/>
  <c r="L566" i="59"/>
  <c r="J566" i="59"/>
  <c r="H566" i="59"/>
  <c r="B576" i="59"/>
  <c r="B575" i="59"/>
  <c r="B573" i="59"/>
  <c r="B572" i="59"/>
  <c r="B570" i="59"/>
  <c r="B569" i="59"/>
  <c r="B567" i="59"/>
  <c r="B566" i="59"/>
  <c r="A565" i="59"/>
  <c r="N536" i="60"/>
  <c r="L536" i="60"/>
  <c r="J536" i="60"/>
  <c r="H536" i="60"/>
  <c r="N533" i="60"/>
  <c r="L533" i="60"/>
  <c r="J533" i="60"/>
  <c r="H533" i="60"/>
  <c r="N530" i="60"/>
  <c r="L530" i="60"/>
  <c r="J530" i="60"/>
  <c r="H530" i="60"/>
  <c r="N527" i="60"/>
  <c r="L527" i="60"/>
  <c r="J527" i="60"/>
  <c r="H527" i="60"/>
  <c r="B537" i="60"/>
  <c r="B536" i="60"/>
  <c r="B534" i="60"/>
  <c r="B533" i="60"/>
  <c r="B531" i="60"/>
  <c r="B530" i="60"/>
  <c r="B528" i="60"/>
  <c r="B527" i="60"/>
  <c r="A526" i="60"/>
  <c r="H752" i="61"/>
  <c r="D752" i="61"/>
  <c r="F751" i="61"/>
  <c r="H748" i="61"/>
  <c r="D748" i="61"/>
  <c r="F747" i="61"/>
  <c r="H744" i="61"/>
  <c r="D744" i="61"/>
  <c r="F743" i="61"/>
  <c r="H740" i="61"/>
  <c r="D740" i="61"/>
  <c r="F739" i="61"/>
  <c r="O752" i="61"/>
  <c r="L752" i="61"/>
  <c r="O751" i="61"/>
  <c r="L751" i="61"/>
  <c r="N750" i="61"/>
  <c r="L750" i="61"/>
  <c r="O748" i="61"/>
  <c r="L748" i="61"/>
  <c r="O747" i="61"/>
  <c r="L747" i="61"/>
  <c r="N746" i="61"/>
  <c r="L746" i="61"/>
  <c r="O744" i="61"/>
  <c r="L744" i="61"/>
  <c r="O743" i="61"/>
  <c r="L743" i="61"/>
  <c r="N742" i="61"/>
  <c r="L742" i="61"/>
  <c r="O740" i="61"/>
  <c r="L740" i="61"/>
  <c r="O739" i="61"/>
  <c r="L739" i="61"/>
  <c r="N738" i="61"/>
  <c r="L738" i="61"/>
  <c r="B751" i="61"/>
  <c r="B750" i="61"/>
  <c r="B747" i="61"/>
  <c r="B746" i="61"/>
  <c r="B743" i="61"/>
  <c r="B742" i="61"/>
  <c r="B739" i="61"/>
  <c r="B738" i="61"/>
  <c r="A737" i="61"/>
  <c r="O840" i="73"/>
  <c r="L840" i="73"/>
  <c r="H840" i="73"/>
  <c r="O839" i="73"/>
  <c r="L839" i="73"/>
  <c r="M838" i="73"/>
  <c r="O837" i="73"/>
  <c r="L837" i="73"/>
  <c r="J837" i="73"/>
  <c r="F837" i="73"/>
  <c r="N836" i="73"/>
  <c r="L836" i="73"/>
  <c r="O834" i="73"/>
  <c r="L834" i="73"/>
  <c r="H834" i="73"/>
  <c r="O833" i="73"/>
  <c r="L833" i="73"/>
  <c r="M832" i="73"/>
  <c r="O831" i="73"/>
  <c r="L831" i="73"/>
  <c r="J831" i="73"/>
  <c r="F831" i="73"/>
  <c r="N830" i="73"/>
  <c r="L830" i="73"/>
  <c r="O828" i="73"/>
  <c r="L828" i="73"/>
  <c r="H828" i="73"/>
  <c r="O827" i="73"/>
  <c r="L827" i="73"/>
  <c r="M826" i="73"/>
  <c r="O825" i="73"/>
  <c r="L825" i="73"/>
  <c r="J825" i="73"/>
  <c r="F825" i="73"/>
  <c r="N824" i="73"/>
  <c r="L824" i="73"/>
  <c r="C840" i="73"/>
  <c r="B839" i="73"/>
  <c r="B838" i="73"/>
  <c r="B837" i="73"/>
  <c r="B836" i="73"/>
  <c r="C834" i="73"/>
  <c r="B833" i="73"/>
  <c r="B832" i="73"/>
  <c r="B831" i="73"/>
  <c r="B830" i="73"/>
  <c r="C828" i="73"/>
  <c r="B827" i="73"/>
  <c r="B826" i="73"/>
  <c r="B825" i="73"/>
  <c r="B824" i="73"/>
  <c r="A823" i="73"/>
  <c r="B840" i="62"/>
  <c r="A839" i="62"/>
  <c r="B837" i="62"/>
  <c r="A836" i="62"/>
  <c r="B834" i="62"/>
  <c r="A833" i="62"/>
  <c r="B831" i="62"/>
  <c r="A830" i="62"/>
  <c r="B828" i="62"/>
  <c r="A827" i="62"/>
  <c r="B825" i="62"/>
  <c r="A824" i="62"/>
  <c r="A823" i="62"/>
  <c r="B312" i="74"/>
  <c r="A311" i="74"/>
  <c r="B309" i="74"/>
  <c r="A308" i="74"/>
  <c r="A307" i="74"/>
  <c r="B708" i="75"/>
  <c r="A707" i="75"/>
  <c r="B705" i="75"/>
  <c r="A704" i="75"/>
  <c r="B702" i="75"/>
  <c r="A701" i="75"/>
  <c r="B699" i="75"/>
  <c r="A698" i="75"/>
  <c r="B696" i="75"/>
  <c r="A695" i="75"/>
  <c r="A694" i="75"/>
  <c r="S401" i="68"/>
  <c r="R401" i="68"/>
  <c r="S400" i="68"/>
  <c r="R400" i="68"/>
  <c r="S399" i="68"/>
  <c r="R399" i="68"/>
  <c r="S398" i="68"/>
  <c r="R398" i="68"/>
  <c r="S397" i="68"/>
  <c r="R397" i="68"/>
  <c r="S396" i="68"/>
  <c r="R396" i="68"/>
  <c r="S395" i="68"/>
  <c r="R395" i="68"/>
  <c r="I401" i="68"/>
  <c r="I400" i="68"/>
  <c r="I399" i="68"/>
  <c r="I398" i="68"/>
  <c r="I397" i="68"/>
  <c r="I396" i="68"/>
  <c r="I395" i="68"/>
  <c r="A401" i="68"/>
  <c r="A400" i="68"/>
  <c r="A399" i="68"/>
  <c r="A398" i="68"/>
  <c r="A397" i="68"/>
  <c r="A396" i="68"/>
  <c r="A395" i="68"/>
  <c r="A394" i="68"/>
  <c r="S401" i="69"/>
  <c r="R401" i="69"/>
  <c r="S400" i="69"/>
  <c r="R400" i="69"/>
  <c r="S399" i="69"/>
  <c r="R399" i="69"/>
  <c r="S398" i="69"/>
  <c r="R398" i="69"/>
  <c r="S397" i="69"/>
  <c r="R397" i="69"/>
  <c r="S396" i="69"/>
  <c r="R396" i="69"/>
  <c r="S395" i="69"/>
  <c r="R395" i="69"/>
  <c r="H401" i="69"/>
  <c r="H400" i="69"/>
  <c r="H399" i="69"/>
  <c r="H398" i="69"/>
  <c r="H397" i="69"/>
  <c r="H396" i="69"/>
  <c r="H395" i="69"/>
  <c r="A401" i="69"/>
  <c r="A400" i="69"/>
  <c r="A399" i="69"/>
  <c r="A398" i="69"/>
  <c r="A397" i="69"/>
  <c r="A396" i="69"/>
  <c r="A395" i="69"/>
  <c r="A394" i="69"/>
  <c r="S226" i="66"/>
  <c r="R226" i="66"/>
  <c r="S225" i="66"/>
  <c r="R225" i="66"/>
  <c r="S224" i="66"/>
  <c r="R224" i="66"/>
  <c r="M226" i="66"/>
  <c r="M225" i="66"/>
  <c r="M224" i="66"/>
  <c r="A226" i="66"/>
  <c r="A225" i="66"/>
  <c r="A224" i="66"/>
  <c r="A223" i="66"/>
  <c r="S314" i="63"/>
  <c r="R314" i="63"/>
  <c r="S313" i="63"/>
  <c r="R313" i="63"/>
  <c r="S312" i="63"/>
  <c r="R312" i="63"/>
  <c r="S311" i="63"/>
  <c r="R311" i="63"/>
  <c r="S310" i="63"/>
  <c r="R310" i="63"/>
  <c r="M314" i="63"/>
  <c r="M313" i="63"/>
  <c r="M312" i="63"/>
  <c r="M311" i="63"/>
  <c r="M310" i="63"/>
  <c r="A314" i="63"/>
  <c r="A313" i="63"/>
  <c r="A312" i="63"/>
  <c r="A311" i="63"/>
  <c r="A310" i="63"/>
  <c r="A309" i="63"/>
  <c r="S314" i="67"/>
  <c r="R314" i="67"/>
  <c r="S313" i="67"/>
  <c r="R313" i="67"/>
  <c r="S312" i="67"/>
  <c r="R312" i="67"/>
  <c r="S311" i="67"/>
  <c r="R311" i="67"/>
  <c r="S310" i="67"/>
  <c r="R310" i="67"/>
  <c r="N314" i="67"/>
  <c r="N313" i="67"/>
  <c r="N312" i="67"/>
  <c r="N311" i="67"/>
  <c r="N310" i="67"/>
  <c r="F314" i="67"/>
  <c r="F313" i="67"/>
  <c r="F312" i="67"/>
  <c r="F311" i="67"/>
  <c r="F310" i="67"/>
  <c r="A314" i="67"/>
  <c r="A313" i="67"/>
  <c r="A312" i="67"/>
  <c r="A311" i="67"/>
  <c r="A310" i="67"/>
  <c r="A309" i="67"/>
  <c r="S401" i="70"/>
  <c r="R401" i="70"/>
  <c r="S400" i="70"/>
  <c r="R400" i="70"/>
  <c r="S399" i="70"/>
  <c r="R399" i="70"/>
  <c r="S398" i="70"/>
  <c r="R398" i="70"/>
  <c r="S397" i="70"/>
  <c r="R397" i="70"/>
  <c r="S396" i="70"/>
  <c r="R396" i="70"/>
  <c r="S395" i="70"/>
  <c r="R395" i="70"/>
  <c r="A401" i="70"/>
  <c r="A400" i="70"/>
  <c r="A399" i="70"/>
  <c r="A398" i="70"/>
  <c r="A397" i="70"/>
  <c r="A396" i="70"/>
  <c r="A395" i="70"/>
  <c r="A394" i="70"/>
  <c r="Q589" i="77"/>
  <c r="N589" i="77"/>
  <c r="L589" i="77"/>
  <c r="Q586" i="77"/>
  <c r="N586" i="77"/>
  <c r="L586" i="77"/>
  <c r="Q583" i="77"/>
  <c r="N583" i="77"/>
  <c r="L583" i="77"/>
  <c r="Q580" i="77"/>
  <c r="N580" i="77"/>
  <c r="L580" i="77"/>
  <c r="C589" i="77"/>
  <c r="B588" i="77"/>
  <c r="C586" i="77"/>
  <c r="B585" i="77"/>
  <c r="C583" i="77"/>
  <c r="B582" i="77"/>
  <c r="C580" i="77"/>
  <c r="B579" i="77"/>
  <c r="A578" i="77"/>
  <c r="S268" i="78"/>
  <c r="S267" i="78"/>
  <c r="S266" i="78"/>
  <c r="S265" i="78"/>
  <c r="N268" i="78"/>
  <c r="N267" i="78"/>
  <c r="N266" i="78"/>
  <c r="N265" i="78"/>
  <c r="B268" i="78"/>
  <c r="B267" i="78"/>
  <c r="B266" i="78"/>
  <c r="B265" i="78"/>
  <c r="A264" i="78"/>
  <c r="O576" i="79"/>
  <c r="S575" i="79"/>
  <c r="Q575" i="79"/>
  <c r="O573" i="79"/>
  <c r="S572" i="79"/>
  <c r="Q572" i="79"/>
  <c r="O570" i="79"/>
  <c r="S569" i="79"/>
  <c r="Q569" i="79"/>
  <c r="O567" i="79"/>
  <c r="S566" i="79"/>
  <c r="Q566" i="79"/>
  <c r="M575" i="79"/>
  <c r="M572" i="79"/>
  <c r="M569" i="79"/>
  <c r="M566" i="79"/>
  <c r="C576" i="79"/>
  <c r="B575" i="79"/>
  <c r="C573" i="79"/>
  <c r="B572" i="79"/>
  <c r="C570" i="79"/>
  <c r="B569" i="79"/>
  <c r="C567" i="79"/>
  <c r="B566" i="79"/>
  <c r="B565" i="79"/>
  <c r="S575" i="80"/>
  <c r="Q575" i="80"/>
  <c r="S572" i="80"/>
  <c r="Q572" i="80"/>
  <c r="S569" i="80"/>
  <c r="Q569" i="80"/>
  <c r="S566" i="80"/>
  <c r="Q566" i="80"/>
  <c r="M575" i="80"/>
  <c r="M572" i="80"/>
  <c r="M569" i="80"/>
  <c r="M566" i="80"/>
  <c r="C576" i="80"/>
  <c r="B575" i="80"/>
  <c r="C573" i="80"/>
  <c r="B572" i="80"/>
  <c r="C570" i="80"/>
  <c r="B569" i="80"/>
  <c r="C567" i="80"/>
  <c r="B566" i="80"/>
  <c r="O173" i="71"/>
  <c r="L173" i="71"/>
  <c r="I173" i="71"/>
  <c r="C175" i="71"/>
  <c r="C174" i="71"/>
  <c r="A173" i="71"/>
  <c r="O349" i="72"/>
  <c r="M349" i="72"/>
  <c r="K349" i="72"/>
  <c r="O348" i="72"/>
  <c r="M348" i="72"/>
  <c r="K348" i="72"/>
  <c r="O347" i="72"/>
  <c r="M347" i="72"/>
  <c r="K347" i="72"/>
  <c r="O346" i="72"/>
  <c r="M346" i="72"/>
  <c r="K346" i="72"/>
  <c r="O345" i="72"/>
  <c r="M345" i="72"/>
  <c r="K345" i="72"/>
  <c r="O344" i="72"/>
  <c r="M344" i="72"/>
  <c r="K344" i="72"/>
  <c r="A349" i="72"/>
  <c r="A348" i="72"/>
  <c r="A347" i="72"/>
  <c r="A346" i="72"/>
  <c r="A345" i="72"/>
  <c r="A344" i="72"/>
  <c r="A342" i="72"/>
  <c r="M563" i="76"/>
  <c r="P562" i="76"/>
  <c r="M562" i="76"/>
  <c r="M560" i="76"/>
  <c r="P559" i="76"/>
  <c r="M559" i="76"/>
  <c r="M557" i="76"/>
  <c r="P556" i="76"/>
  <c r="M556" i="76"/>
  <c r="M554" i="76"/>
  <c r="P553" i="76"/>
  <c r="M553" i="76"/>
  <c r="C563" i="76"/>
  <c r="C562" i="76"/>
  <c r="C560" i="76"/>
  <c r="C559" i="76"/>
  <c r="C557" i="76"/>
  <c r="C556" i="76"/>
  <c r="C554" i="76"/>
  <c r="C553" i="76"/>
  <c r="A552" i="76"/>
  <c r="T136" i="57"/>
  <c r="S136" i="57"/>
  <c r="R136" i="57"/>
  <c r="Q136" i="57"/>
  <c r="P136" i="57"/>
  <c r="O136" i="57"/>
  <c r="N136" i="57"/>
  <c r="M136" i="57"/>
  <c r="L136" i="57"/>
  <c r="K136" i="57"/>
  <c r="J136" i="57"/>
  <c r="I136" i="57"/>
  <c r="H136" i="57"/>
  <c r="G136" i="57"/>
  <c r="F136" i="57"/>
  <c r="E136" i="57"/>
  <c r="D136" i="57"/>
  <c r="C136" i="57"/>
  <c r="B136" i="57"/>
  <c r="A136" i="57"/>
  <c r="A135" i="57"/>
  <c r="R265" i="65"/>
  <c r="P265" i="65"/>
  <c r="M265" i="65"/>
  <c r="J265" i="65"/>
  <c r="H265" i="65"/>
  <c r="F265" i="65"/>
  <c r="R264" i="65"/>
  <c r="P264" i="65"/>
  <c r="M264" i="65"/>
  <c r="J264" i="65"/>
  <c r="H264" i="65"/>
  <c r="F264" i="65"/>
  <c r="R263" i="65"/>
  <c r="P263" i="65"/>
  <c r="M263" i="65"/>
  <c r="J263" i="65"/>
  <c r="H263" i="65"/>
  <c r="F263" i="65"/>
  <c r="R262" i="65"/>
  <c r="P262" i="65"/>
  <c r="M262" i="65"/>
  <c r="J262" i="65"/>
  <c r="H262" i="65"/>
  <c r="F262" i="65"/>
  <c r="R261" i="65"/>
  <c r="P261" i="65"/>
  <c r="M261" i="65"/>
  <c r="J261" i="65"/>
  <c r="H261" i="65"/>
  <c r="F261" i="65"/>
  <c r="A265" i="65"/>
  <c r="A264" i="65"/>
  <c r="A263" i="65"/>
  <c r="A262" i="65"/>
  <c r="A261" i="65"/>
  <c r="A260" i="65"/>
  <c r="R271" i="64"/>
  <c r="P271" i="64"/>
  <c r="M271" i="64"/>
  <c r="J271" i="64"/>
  <c r="H271" i="64"/>
  <c r="F271" i="64"/>
  <c r="R270" i="64"/>
  <c r="P270" i="64"/>
  <c r="M270" i="64"/>
  <c r="J270" i="64"/>
  <c r="H270" i="64"/>
  <c r="F270" i="64"/>
  <c r="R269" i="64"/>
  <c r="P269" i="64"/>
  <c r="M269" i="64"/>
  <c r="J269" i="64"/>
  <c r="H269" i="64"/>
  <c r="F269" i="64"/>
  <c r="R268" i="64"/>
  <c r="P268" i="64"/>
  <c r="M268" i="64"/>
  <c r="J268" i="64"/>
  <c r="H268" i="64"/>
  <c r="F268" i="64"/>
  <c r="R267" i="64"/>
  <c r="P267" i="64"/>
  <c r="M267" i="64"/>
  <c r="J267" i="64"/>
  <c r="H267" i="64"/>
  <c r="F267" i="64"/>
  <c r="A271" i="64"/>
  <c r="A270" i="64"/>
  <c r="A269" i="64"/>
  <c r="A268" i="64"/>
  <c r="A267" i="64"/>
  <c r="A266" i="64"/>
  <c r="K563" i="59"/>
  <c r="O562" i="59"/>
  <c r="L562" i="59"/>
  <c r="J562" i="59"/>
  <c r="H562" i="59"/>
  <c r="K560" i="59"/>
  <c r="O559" i="59"/>
  <c r="L559" i="59"/>
  <c r="J559" i="59"/>
  <c r="H559" i="59"/>
  <c r="K557" i="59"/>
  <c r="O556" i="59"/>
  <c r="L556" i="59"/>
  <c r="J556" i="59"/>
  <c r="H556" i="59"/>
  <c r="K554" i="59"/>
  <c r="O553" i="59"/>
  <c r="L553" i="59"/>
  <c r="J553" i="59"/>
  <c r="H553" i="59"/>
  <c r="B563" i="59"/>
  <c r="B562" i="59"/>
  <c r="B560" i="59"/>
  <c r="B559" i="59"/>
  <c r="B557" i="59"/>
  <c r="B556" i="59"/>
  <c r="B554" i="59"/>
  <c r="B553" i="59"/>
  <c r="A552" i="59"/>
  <c r="N524" i="60"/>
  <c r="L524" i="60"/>
  <c r="J524" i="60"/>
  <c r="H524" i="60"/>
  <c r="N521" i="60"/>
  <c r="L521" i="60"/>
  <c r="J521" i="60"/>
  <c r="H521" i="60"/>
  <c r="N518" i="60"/>
  <c r="L518" i="60"/>
  <c r="J518" i="60"/>
  <c r="H518" i="60"/>
  <c r="N515" i="60"/>
  <c r="L515" i="60"/>
  <c r="J515" i="60"/>
  <c r="H515" i="60"/>
  <c r="B525" i="60"/>
  <c r="B524" i="60"/>
  <c r="B522" i="60"/>
  <c r="B521" i="60"/>
  <c r="B519" i="60"/>
  <c r="B518" i="60"/>
  <c r="B516" i="60"/>
  <c r="B515" i="60"/>
  <c r="A514" i="60"/>
  <c r="H735" i="61"/>
  <c r="D735" i="61"/>
  <c r="F734" i="61"/>
  <c r="H731" i="61"/>
  <c r="D731" i="61"/>
  <c r="F730" i="61"/>
  <c r="H727" i="61"/>
  <c r="D727" i="61"/>
  <c r="F726" i="61"/>
  <c r="H723" i="61"/>
  <c r="D723" i="61"/>
  <c r="F722" i="61"/>
  <c r="O735" i="61"/>
  <c r="L735" i="61"/>
  <c r="O734" i="61"/>
  <c r="L734" i="61"/>
  <c r="N733" i="61"/>
  <c r="L733" i="61"/>
  <c r="O731" i="61"/>
  <c r="L731" i="61"/>
  <c r="O730" i="61"/>
  <c r="L730" i="61"/>
  <c r="N729" i="61"/>
  <c r="L729" i="61"/>
  <c r="O727" i="61"/>
  <c r="L727" i="61"/>
  <c r="O726" i="61"/>
  <c r="L726" i="61"/>
  <c r="N725" i="61"/>
  <c r="L725" i="61"/>
  <c r="O723" i="61"/>
  <c r="L723" i="61"/>
  <c r="O722" i="61"/>
  <c r="L722" i="61"/>
  <c r="N721" i="61"/>
  <c r="L721" i="61"/>
  <c r="B734" i="61"/>
  <c r="B733" i="61"/>
  <c r="B730" i="61"/>
  <c r="B729" i="61"/>
  <c r="B726" i="61"/>
  <c r="B725" i="61"/>
  <c r="B722" i="61"/>
  <c r="B721" i="61"/>
  <c r="A720" i="61"/>
  <c r="O821" i="73"/>
  <c r="L821" i="73"/>
  <c r="H821" i="73"/>
  <c r="O820" i="73"/>
  <c r="L820" i="73"/>
  <c r="M819" i="73"/>
  <c r="O818" i="73"/>
  <c r="L818" i="73"/>
  <c r="J818" i="73"/>
  <c r="F818" i="73"/>
  <c r="N817" i="73"/>
  <c r="L817" i="73"/>
  <c r="O815" i="73"/>
  <c r="L815" i="73"/>
  <c r="H815" i="73"/>
  <c r="O814" i="73"/>
  <c r="L814" i="73"/>
  <c r="M813" i="73"/>
  <c r="O812" i="73"/>
  <c r="L812" i="73"/>
  <c r="J812" i="73"/>
  <c r="F812" i="73"/>
  <c r="N811" i="73"/>
  <c r="L811" i="73"/>
  <c r="O809" i="73"/>
  <c r="L809" i="73"/>
  <c r="H809" i="73"/>
  <c r="O808" i="73"/>
  <c r="L808" i="73"/>
  <c r="M807" i="73"/>
  <c r="O806" i="73"/>
  <c r="L806" i="73"/>
  <c r="J806" i="73"/>
  <c r="F806" i="73"/>
  <c r="N805" i="73"/>
  <c r="L805" i="73"/>
  <c r="C821" i="73"/>
  <c r="B820" i="73"/>
  <c r="B819" i="73"/>
  <c r="B818" i="73"/>
  <c r="B817" i="73"/>
  <c r="C815" i="73"/>
  <c r="B814" i="73"/>
  <c r="B813" i="73"/>
  <c r="B812" i="73"/>
  <c r="B811" i="73"/>
  <c r="C809" i="73"/>
  <c r="B808" i="73"/>
  <c r="B807" i="73"/>
  <c r="B806" i="73"/>
  <c r="B805" i="73"/>
  <c r="A804" i="73"/>
  <c r="B821" i="62"/>
  <c r="A820" i="62"/>
  <c r="B818" i="62"/>
  <c r="A817" i="62"/>
  <c r="B815" i="62"/>
  <c r="A814" i="62"/>
  <c r="B812" i="62"/>
  <c r="A811" i="62"/>
  <c r="B809" i="62"/>
  <c r="A808" i="62"/>
  <c r="B806" i="62"/>
  <c r="A805" i="62"/>
  <c r="A804" i="62"/>
  <c r="B305" i="74"/>
  <c r="A304" i="74"/>
  <c r="B302" i="74"/>
  <c r="A301" i="74"/>
  <c r="A300" i="74"/>
  <c r="B692" i="75"/>
  <c r="A691" i="75"/>
  <c r="B689" i="75"/>
  <c r="A688" i="75"/>
  <c r="B686" i="75"/>
  <c r="A685" i="75"/>
  <c r="B683" i="75"/>
  <c r="A682" i="75"/>
  <c r="B680" i="75"/>
  <c r="A679" i="75"/>
  <c r="A678" i="75"/>
  <c r="S392" i="68"/>
  <c r="R392" i="68"/>
  <c r="S391" i="68"/>
  <c r="R391" i="68"/>
  <c r="S390" i="68"/>
  <c r="R390" i="68"/>
  <c r="S389" i="68"/>
  <c r="R389" i="68"/>
  <c r="S388" i="68"/>
  <c r="R388" i="68"/>
  <c r="S387" i="68"/>
  <c r="R387" i="68"/>
  <c r="S386" i="68"/>
  <c r="R386" i="68"/>
  <c r="I392" i="68"/>
  <c r="I391" i="68"/>
  <c r="I390" i="68"/>
  <c r="I389" i="68"/>
  <c r="I388" i="68"/>
  <c r="I387" i="68"/>
  <c r="I386" i="68"/>
  <c r="A392" i="68"/>
  <c r="A391" i="68"/>
  <c r="A390" i="68"/>
  <c r="A389" i="68"/>
  <c r="A388" i="68"/>
  <c r="A387" i="68"/>
  <c r="A386" i="68"/>
  <c r="A385" i="68"/>
  <c r="S392" i="69"/>
  <c r="R392" i="69"/>
  <c r="S391" i="69"/>
  <c r="R391" i="69"/>
  <c r="S390" i="69"/>
  <c r="R390" i="69"/>
  <c r="S389" i="69"/>
  <c r="R389" i="69"/>
  <c r="S388" i="69"/>
  <c r="R388" i="69"/>
  <c r="S387" i="69"/>
  <c r="R387" i="69"/>
  <c r="S386" i="69"/>
  <c r="R386" i="69"/>
  <c r="H392" i="69"/>
  <c r="H391" i="69"/>
  <c r="H390" i="69"/>
  <c r="H389" i="69"/>
  <c r="H388" i="69"/>
  <c r="H387" i="69"/>
  <c r="H386" i="69"/>
  <c r="A392" i="69"/>
  <c r="A391" i="69"/>
  <c r="A390" i="69"/>
  <c r="A389" i="69"/>
  <c r="A388" i="69"/>
  <c r="A387" i="69"/>
  <c r="A386" i="69"/>
  <c r="A385" i="69"/>
  <c r="S221" i="66"/>
  <c r="R221" i="66"/>
  <c r="S220" i="66"/>
  <c r="R220" i="66"/>
  <c r="S219" i="66"/>
  <c r="R219" i="66"/>
  <c r="M221" i="66"/>
  <c r="M220" i="66"/>
  <c r="M219" i="66"/>
  <c r="A221" i="66"/>
  <c r="A220" i="66"/>
  <c r="A219" i="66"/>
  <c r="A218" i="66"/>
  <c r="S307" i="63"/>
  <c r="R307" i="63"/>
  <c r="S306" i="63"/>
  <c r="R306" i="63"/>
  <c r="S305" i="63"/>
  <c r="R305" i="63"/>
  <c r="S304" i="63"/>
  <c r="R304" i="63"/>
  <c r="S303" i="63"/>
  <c r="R303" i="63"/>
  <c r="M307" i="63"/>
  <c r="M306" i="63"/>
  <c r="M305" i="63"/>
  <c r="M304" i="63"/>
  <c r="M303" i="63"/>
  <c r="A307" i="63"/>
  <c r="A306" i="63"/>
  <c r="A305" i="63"/>
  <c r="A304" i="63"/>
  <c r="A303" i="63"/>
  <c r="A302" i="63"/>
  <c r="S307" i="67"/>
  <c r="R307" i="67"/>
  <c r="S306" i="67"/>
  <c r="R306" i="67"/>
  <c r="S305" i="67"/>
  <c r="R305" i="67"/>
  <c r="S304" i="67"/>
  <c r="R304" i="67"/>
  <c r="S303" i="67"/>
  <c r="R303" i="67"/>
  <c r="N307" i="67"/>
  <c r="N306" i="67"/>
  <c r="N305" i="67"/>
  <c r="N304" i="67"/>
  <c r="N303" i="67"/>
  <c r="F307" i="67"/>
  <c r="F306" i="67"/>
  <c r="F305" i="67"/>
  <c r="F304" i="67"/>
  <c r="F303" i="67"/>
  <c r="A307" i="67"/>
  <c r="A306" i="67"/>
  <c r="A305" i="67"/>
  <c r="A304" i="67"/>
  <c r="A303" i="67"/>
  <c r="A302" i="67"/>
  <c r="S392" i="70"/>
  <c r="R392" i="70"/>
  <c r="S391" i="70"/>
  <c r="R391" i="70"/>
  <c r="S390" i="70"/>
  <c r="R390" i="70"/>
  <c r="S389" i="70"/>
  <c r="R389" i="70"/>
  <c r="S388" i="70"/>
  <c r="R388" i="70"/>
  <c r="S387" i="70"/>
  <c r="R387" i="70"/>
  <c r="S386" i="70"/>
  <c r="R386" i="70"/>
  <c r="A392" i="70"/>
  <c r="A391" i="70"/>
  <c r="A390" i="70"/>
  <c r="A389" i="70"/>
  <c r="A388" i="70"/>
  <c r="A387" i="70"/>
  <c r="A386" i="70"/>
  <c r="A385" i="70"/>
  <c r="Q576" i="77"/>
  <c r="N576" i="77"/>
  <c r="L576" i="77"/>
  <c r="Q573" i="77"/>
  <c r="N573" i="77"/>
  <c r="L573" i="77"/>
  <c r="Q570" i="77"/>
  <c r="N570" i="77"/>
  <c r="L570" i="77"/>
  <c r="Q567" i="77"/>
  <c r="N567" i="77"/>
  <c r="L567" i="77"/>
  <c r="C576" i="77"/>
  <c r="B575" i="77"/>
  <c r="C573" i="77"/>
  <c r="B572" i="77"/>
  <c r="C570" i="77"/>
  <c r="B569" i="77"/>
  <c r="C567" i="77"/>
  <c r="B566" i="77"/>
  <c r="A565" i="77"/>
  <c r="S262" i="78"/>
  <c r="S261" i="78"/>
  <c r="S260" i="78"/>
  <c r="S259" i="78"/>
  <c r="N262" i="78"/>
  <c r="N261" i="78"/>
  <c r="N260" i="78"/>
  <c r="N259" i="78"/>
  <c r="B262" i="78"/>
  <c r="B261" i="78"/>
  <c r="B260" i="78"/>
  <c r="B259" i="78"/>
  <c r="A258" i="78"/>
  <c r="O563" i="79"/>
  <c r="S562" i="79"/>
  <c r="Q562" i="79"/>
  <c r="O560" i="79"/>
  <c r="S559" i="79"/>
  <c r="Q559" i="79"/>
  <c r="O557" i="79"/>
  <c r="S556" i="79"/>
  <c r="Q556" i="79"/>
  <c r="O554" i="79"/>
  <c r="S553" i="79"/>
  <c r="Q553" i="79"/>
  <c r="M562" i="79"/>
  <c r="M559" i="79"/>
  <c r="M556" i="79"/>
  <c r="M553" i="79"/>
  <c r="C563" i="79"/>
  <c r="B562" i="79"/>
  <c r="C560" i="79"/>
  <c r="B559" i="79"/>
  <c r="C557" i="79"/>
  <c r="B556" i="79"/>
  <c r="C554" i="79"/>
  <c r="B553" i="79"/>
  <c r="B552" i="79"/>
  <c r="S562" i="80"/>
  <c r="Q562" i="80"/>
  <c r="S559" i="80"/>
  <c r="Q559" i="80"/>
  <c r="S556" i="80"/>
  <c r="Q556" i="80"/>
  <c r="S553" i="80"/>
  <c r="Q553" i="80"/>
  <c r="M562" i="80"/>
  <c r="M559" i="80"/>
  <c r="M556" i="80"/>
  <c r="M553" i="80"/>
  <c r="C563" i="80"/>
  <c r="B562" i="80"/>
  <c r="C560" i="80"/>
  <c r="B559" i="80"/>
  <c r="C557" i="80"/>
  <c r="B556" i="80"/>
  <c r="C554" i="80"/>
  <c r="B553" i="80"/>
  <c r="O169" i="71"/>
  <c r="L169" i="71"/>
  <c r="I169" i="71"/>
  <c r="C171" i="71"/>
  <c r="C170" i="71"/>
  <c r="A169" i="71"/>
  <c r="O341" i="72"/>
  <c r="M341" i="72"/>
  <c r="K341" i="72"/>
  <c r="O340" i="72"/>
  <c r="M340" i="72"/>
  <c r="K340" i="72"/>
  <c r="O339" i="72"/>
  <c r="M339" i="72"/>
  <c r="K339" i="72"/>
  <c r="O338" i="72"/>
  <c r="M338" i="72"/>
  <c r="K338" i="72"/>
  <c r="O337" i="72"/>
  <c r="M337" i="72"/>
  <c r="K337" i="72"/>
  <c r="O336" i="72"/>
  <c r="M336" i="72"/>
  <c r="K336" i="72"/>
  <c r="A341" i="72"/>
  <c r="A340" i="72"/>
  <c r="A339" i="72"/>
  <c r="A338" i="72"/>
  <c r="A337" i="72"/>
  <c r="A336" i="72"/>
  <c r="A334" i="72"/>
  <c r="M550" i="76"/>
  <c r="P549" i="76"/>
  <c r="M549" i="76"/>
  <c r="M547" i="76"/>
  <c r="P546" i="76"/>
  <c r="M546" i="76"/>
  <c r="M544" i="76"/>
  <c r="P543" i="76"/>
  <c r="M543" i="76"/>
  <c r="M541" i="76"/>
  <c r="P540" i="76"/>
  <c r="M540" i="76"/>
  <c r="C550" i="76"/>
  <c r="C549" i="76"/>
  <c r="C547" i="76"/>
  <c r="C546" i="76"/>
  <c r="C544" i="76"/>
  <c r="C543" i="76"/>
  <c r="C541" i="76"/>
  <c r="C540" i="76"/>
  <c r="A539" i="76"/>
  <c r="T133" i="57"/>
  <c r="S133" i="57"/>
  <c r="R133" i="57"/>
  <c r="Q133" i="57"/>
  <c r="P133" i="57"/>
  <c r="O133" i="57"/>
  <c r="N133" i="57"/>
  <c r="M133" i="57"/>
  <c r="L133" i="57"/>
  <c r="K133" i="57"/>
  <c r="J133" i="57"/>
  <c r="I133" i="57"/>
  <c r="H133" i="57"/>
  <c r="G133" i="57"/>
  <c r="F133" i="57"/>
  <c r="E133" i="57"/>
  <c r="D133" i="57"/>
  <c r="C133" i="57"/>
  <c r="B133" i="57"/>
  <c r="A133" i="57"/>
  <c r="A132" i="57"/>
  <c r="R259" i="65"/>
  <c r="P259" i="65"/>
  <c r="M259" i="65"/>
  <c r="J259" i="65"/>
  <c r="H259" i="65"/>
  <c r="F259" i="65"/>
  <c r="R258" i="65"/>
  <c r="P258" i="65"/>
  <c r="M258" i="65"/>
  <c r="J258" i="65"/>
  <c r="H258" i="65"/>
  <c r="F258" i="65"/>
  <c r="R257" i="65"/>
  <c r="P257" i="65"/>
  <c r="M257" i="65"/>
  <c r="J257" i="65"/>
  <c r="H257" i="65"/>
  <c r="F257" i="65"/>
  <c r="R256" i="65"/>
  <c r="P256" i="65"/>
  <c r="M256" i="65"/>
  <c r="J256" i="65"/>
  <c r="H256" i="65"/>
  <c r="F256" i="65"/>
  <c r="R255" i="65"/>
  <c r="P255" i="65"/>
  <c r="M255" i="65"/>
  <c r="J255" i="65"/>
  <c r="H255" i="65"/>
  <c r="F255" i="65"/>
  <c r="A259" i="65"/>
  <c r="A258" i="65"/>
  <c r="A257" i="65"/>
  <c r="A256" i="65"/>
  <c r="A255" i="65"/>
  <c r="A254" i="65"/>
  <c r="R265" i="64"/>
  <c r="P265" i="64"/>
  <c r="M265" i="64"/>
  <c r="J265" i="64"/>
  <c r="H265" i="64"/>
  <c r="F265" i="64"/>
  <c r="R264" i="64"/>
  <c r="P264" i="64"/>
  <c r="M264" i="64"/>
  <c r="J264" i="64"/>
  <c r="H264" i="64"/>
  <c r="F264" i="64"/>
  <c r="R263" i="64"/>
  <c r="P263" i="64"/>
  <c r="M263" i="64"/>
  <c r="J263" i="64"/>
  <c r="H263" i="64"/>
  <c r="F263" i="64"/>
  <c r="R262" i="64"/>
  <c r="P262" i="64"/>
  <c r="M262" i="64"/>
  <c r="J262" i="64"/>
  <c r="H262" i="64"/>
  <c r="F262" i="64"/>
  <c r="R261" i="64"/>
  <c r="P261" i="64"/>
  <c r="M261" i="64"/>
  <c r="J261" i="64"/>
  <c r="H261" i="64"/>
  <c r="F261" i="64"/>
  <c r="A265" i="64"/>
  <c r="A264" i="64"/>
  <c r="A263" i="64"/>
  <c r="A262" i="64"/>
  <c r="A261" i="64"/>
  <c r="A260" i="64"/>
  <c r="K550" i="59"/>
  <c r="O549" i="59"/>
  <c r="L549" i="59"/>
  <c r="J549" i="59"/>
  <c r="H549" i="59"/>
  <c r="K547" i="59"/>
  <c r="O546" i="59"/>
  <c r="L546" i="59"/>
  <c r="J546" i="59"/>
  <c r="H546" i="59"/>
  <c r="K544" i="59"/>
  <c r="O543" i="59"/>
  <c r="L543" i="59"/>
  <c r="J543" i="59"/>
  <c r="H543" i="59"/>
  <c r="K541" i="59"/>
  <c r="O540" i="59"/>
  <c r="L540" i="59"/>
  <c r="J540" i="59"/>
  <c r="H540" i="59"/>
  <c r="B550" i="59"/>
  <c r="B549" i="59"/>
  <c r="B547" i="59"/>
  <c r="B546" i="59"/>
  <c r="B544" i="59"/>
  <c r="B543" i="59"/>
  <c r="B541" i="59"/>
  <c r="B540" i="59"/>
  <c r="A539" i="59"/>
  <c r="N512" i="60"/>
  <c r="L512" i="60"/>
  <c r="J512" i="60"/>
  <c r="H512" i="60"/>
  <c r="N509" i="60"/>
  <c r="L509" i="60"/>
  <c r="J509" i="60"/>
  <c r="H509" i="60"/>
  <c r="N506" i="60"/>
  <c r="L506" i="60"/>
  <c r="J506" i="60"/>
  <c r="H506" i="60"/>
  <c r="N503" i="60"/>
  <c r="L503" i="60"/>
  <c r="J503" i="60"/>
  <c r="H503" i="60"/>
  <c r="B513" i="60"/>
  <c r="B512" i="60"/>
  <c r="B510" i="60"/>
  <c r="B509" i="60"/>
  <c r="B507" i="60"/>
  <c r="B506" i="60"/>
  <c r="B504" i="60"/>
  <c r="B503" i="60"/>
  <c r="A502" i="60"/>
  <c r="H718" i="61"/>
  <c r="D718" i="61"/>
  <c r="F717" i="61"/>
  <c r="H714" i="61"/>
  <c r="D714" i="61"/>
  <c r="F713" i="61"/>
  <c r="H710" i="61"/>
  <c r="D710" i="61"/>
  <c r="F709" i="61"/>
  <c r="H706" i="61"/>
  <c r="D706" i="61"/>
  <c r="F705" i="61"/>
  <c r="O718" i="61"/>
  <c r="L718" i="61"/>
  <c r="O717" i="61"/>
  <c r="L717" i="61"/>
  <c r="N716" i="61"/>
  <c r="L716" i="61"/>
  <c r="O714" i="61"/>
  <c r="L714" i="61"/>
  <c r="O713" i="61"/>
  <c r="L713" i="61"/>
  <c r="N712" i="61"/>
  <c r="L712" i="61"/>
  <c r="O710" i="61"/>
  <c r="L710" i="61"/>
  <c r="O709" i="61"/>
  <c r="L709" i="61"/>
  <c r="N708" i="61"/>
  <c r="L708" i="61"/>
  <c r="O706" i="61"/>
  <c r="L706" i="61"/>
  <c r="O705" i="61"/>
  <c r="L705" i="61"/>
  <c r="N704" i="61"/>
  <c r="L704" i="61"/>
  <c r="B717" i="61"/>
  <c r="B716" i="61"/>
  <c r="B713" i="61"/>
  <c r="B712" i="61"/>
  <c r="B709" i="61"/>
  <c r="B708" i="61"/>
  <c r="B705" i="61"/>
  <c r="B704" i="61"/>
  <c r="A703" i="61"/>
  <c r="O802" i="73"/>
  <c r="L802" i="73"/>
  <c r="H802" i="73"/>
  <c r="O801" i="73"/>
  <c r="L801" i="73"/>
  <c r="M800" i="73"/>
  <c r="O799" i="73"/>
  <c r="L799" i="73"/>
  <c r="J799" i="73"/>
  <c r="F799" i="73"/>
  <c r="N798" i="73"/>
  <c r="L798" i="73"/>
  <c r="O796" i="73"/>
  <c r="L796" i="73"/>
  <c r="H796" i="73"/>
  <c r="O795" i="73"/>
  <c r="L795" i="73"/>
  <c r="M794" i="73"/>
  <c r="O793" i="73"/>
  <c r="L793" i="73"/>
  <c r="J793" i="73"/>
  <c r="F793" i="73"/>
  <c r="N792" i="73"/>
  <c r="L792" i="73"/>
  <c r="O790" i="73"/>
  <c r="L790" i="73"/>
  <c r="H790" i="73"/>
  <c r="O789" i="73"/>
  <c r="L789" i="73"/>
  <c r="M788" i="73"/>
  <c r="O787" i="73"/>
  <c r="L787" i="73"/>
  <c r="J787" i="73"/>
  <c r="F787" i="73"/>
  <c r="N786" i="73"/>
  <c r="L786" i="73"/>
  <c r="C802" i="73"/>
  <c r="B801" i="73"/>
  <c r="B800" i="73"/>
  <c r="B799" i="73"/>
  <c r="B798" i="73"/>
  <c r="C796" i="73"/>
  <c r="B795" i="73"/>
  <c r="B794" i="73"/>
  <c r="B793" i="73"/>
  <c r="B792" i="73"/>
  <c r="C790" i="73"/>
  <c r="B789" i="73"/>
  <c r="B788" i="73"/>
  <c r="B787" i="73"/>
  <c r="B786" i="73"/>
  <c r="A785" i="73"/>
  <c r="B802" i="62"/>
  <c r="A801" i="62"/>
  <c r="B799" i="62"/>
  <c r="A798" i="62"/>
  <c r="B796" i="62"/>
  <c r="A795" i="62"/>
  <c r="B793" i="62"/>
  <c r="A792" i="62"/>
  <c r="B790" i="62"/>
  <c r="A789" i="62"/>
  <c r="B787" i="62"/>
  <c r="A786" i="62"/>
  <c r="A785" i="62"/>
  <c r="B298" i="74"/>
  <c r="A297" i="74"/>
  <c r="B295" i="74"/>
  <c r="A294" i="74"/>
  <c r="A293" i="74"/>
  <c r="B676" i="75"/>
  <c r="A675" i="75"/>
  <c r="B673" i="75"/>
  <c r="A672" i="75"/>
  <c r="B670" i="75"/>
  <c r="A669" i="75"/>
  <c r="B667" i="75"/>
  <c r="A666" i="75"/>
  <c r="B664" i="75"/>
  <c r="A663" i="75"/>
  <c r="A662" i="75"/>
  <c r="S383" i="68"/>
  <c r="R383" i="68"/>
  <c r="S382" i="68"/>
  <c r="R382" i="68"/>
  <c r="S381" i="68"/>
  <c r="R381" i="68"/>
  <c r="S380" i="68"/>
  <c r="R380" i="68"/>
  <c r="S379" i="68"/>
  <c r="R379" i="68"/>
  <c r="S378" i="68"/>
  <c r="R378" i="68"/>
  <c r="S377" i="68"/>
  <c r="R377" i="68"/>
  <c r="I383" i="68"/>
  <c r="I382" i="68"/>
  <c r="I381" i="68"/>
  <c r="I380" i="68"/>
  <c r="I379" i="68"/>
  <c r="I378" i="68"/>
  <c r="I377" i="68"/>
  <c r="A383" i="68"/>
  <c r="A382" i="68"/>
  <c r="A381" i="68"/>
  <c r="A380" i="68"/>
  <c r="A379" i="68"/>
  <c r="A378" i="68"/>
  <c r="A377" i="68"/>
  <c r="A376" i="68"/>
  <c r="S383" i="69"/>
  <c r="R383" i="69"/>
  <c r="S382" i="69"/>
  <c r="R382" i="69"/>
  <c r="S381" i="69"/>
  <c r="R381" i="69"/>
  <c r="S380" i="69"/>
  <c r="R380" i="69"/>
  <c r="S379" i="69"/>
  <c r="R379" i="69"/>
  <c r="S378" i="69"/>
  <c r="R378" i="69"/>
  <c r="S377" i="69"/>
  <c r="R377" i="69"/>
  <c r="H383" i="69"/>
  <c r="H382" i="69"/>
  <c r="H381" i="69"/>
  <c r="H380" i="69"/>
  <c r="H379" i="69"/>
  <c r="H378" i="69"/>
  <c r="H377" i="69"/>
  <c r="A383" i="69"/>
  <c r="A382" i="69"/>
  <c r="A381" i="69"/>
  <c r="A380" i="69"/>
  <c r="A379" i="69"/>
  <c r="A378" i="69"/>
  <c r="A377" i="69"/>
  <c r="A376" i="69"/>
  <c r="S216" i="66"/>
  <c r="R216" i="66"/>
  <c r="S215" i="66"/>
  <c r="R215" i="66"/>
  <c r="S214" i="66"/>
  <c r="R214" i="66"/>
  <c r="M216" i="66"/>
  <c r="M215" i="66"/>
  <c r="M214" i="66"/>
  <c r="A216" i="66"/>
  <c r="A215" i="66"/>
  <c r="A214" i="66"/>
  <c r="A213" i="66"/>
  <c r="S300" i="63"/>
  <c r="R300" i="63"/>
  <c r="S299" i="63"/>
  <c r="R299" i="63"/>
  <c r="S298" i="63"/>
  <c r="R298" i="63"/>
  <c r="S297" i="63"/>
  <c r="R297" i="63"/>
  <c r="S296" i="63"/>
  <c r="R296" i="63"/>
  <c r="M300" i="63"/>
  <c r="M299" i="63"/>
  <c r="M298" i="63"/>
  <c r="M297" i="63"/>
  <c r="M296" i="63"/>
  <c r="A300" i="63"/>
  <c r="A299" i="63"/>
  <c r="A298" i="63"/>
  <c r="A297" i="63"/>
  <c r="A296" i="63"/>
  <c r="A295" i="63"/>
  <c r="S300" i="67"/>
  <c r="R300" i="67"/>
  <c r="S299" i="67"/>
  <c r="R299" i="67"/>
  <c r="S298" i="67"/>
  <c r="R298" i="67"/>
  <c r="S297" i="67"/>
  <c r="R297" i="67"/>
  <c r="S296" i="67"/>
  <c r="R296" i="67"/>
  <c r="N300" i="67"/>
  <c r="N299" i="67"/>
  <c r="N298" i="67"/>
  <c r="N297" i="67"/>
  <c r="N296" i="67"/>
  <c r="F300" i="67"/>
  <c r="F299" i="67"/>
  <c r="F298" i="67"/>
  <c r="F297" i="67"/>
  <c r="F296" i="67"/>
  <c r="A300" i="67"/>
  <c r="A299" i="67"/>
  <c r="A298" i="67"/>
  <c r="A297" i="67"/>
  <c r="A296" i="67"/>
  <c r="A295" i="67"/>
  <c r="S383" i="70"/>
  <c r="R383" i="70"/>
  <c r="S382" i="70"/>
  <c r="R382" i="70"/>
  <c r="S381" i="70"/>
  <c r="R381" i="70"/>
  <c r="S380" i="70"/>
  <c r="R380" i="70"/>
  <c r="S379" i="70"/>
  <c r="R379" i="70"/>
  <c r="S378" i="70"/>
  <c r="R378" i="70"/>
  <c r="S377" i="70"/>
  <c r="R377" i="70"/>
  <c r="A383" i="70"/>
  <c r="A382" i="70"/>
  <c r="A381" i="70"/>
  <c r="A380" i="70"/>
  <c r="A379" i="70"/>
  <c r="A378" i="70"/>
  <c r="A377" i="70"/>
  <c r="A376" i="70"/>
  <c r="Q563" i="77"/>
  <c r="N563" i="77"/>
  <c r="L563" i="77"/>
  <c r="Q560" i="77"/>
  <c r="N560" i="77"/>
  <c r="L560" i="77"/>
  <c r="Q557" i="77"/>
  <c r="N557" i="77"/>
  <c r="L557" i="77"/>
  <c r="Q554" i="77"/>
  <c r="N554" i="77"/>
  <c r="L554" i="77"/>
  <c r="C563" i="77"/>
  <c r="B562" i="77"/>
  <c r="C560" i="77"/>
  <c r="B559" i="77"/>
  <c r="C557" i="77"/>
  <c r="B556" i="77"/>
  <c r="C554" i="77"/>
  <c r="B553" i="77"/>
  <c r="A552" i="77"/>
  <c r="S256" i="78"/>
  <c r="S255" i="78"/>
  <c r="S254" i="78"/>
  <c r="S253" i="78"/>
  <c r="N256" i="78"/>
  <c r="N255" i="78"/>
  <c r="N254" i="78"/>
  <c r="N253" i="78"/>
  <c r="B256" i="78"/>
  <c r="B255" i="78"/>
  <c r="B254" i="78"/>
  <c r="B253" i="78"/>
  <c r="A252" i="78"/>
  <c r="O550" i="79"/>
  <c r="S549" i="79"/>
  <c r="Q549" i="79"/>
  <c r="O547" i="79"/>
  <c r="S546" i="79"/>
  <c r="Q546" i="79"/>
  <c r="O544" i="79"/>
  <c r="S543" i="79"/>
  <c r="Q543" i="79"/>
  <c r="O541" i="79"/>
  <c r="S540" i="79"/>
  <c r="Q540" i="79"/>
  <c r="M549" i="79"/>
  <c r="M546" i="79"/>
  <c r="M543" i="79"/>
  <c r="M540" i="79"/>
  <c r="C550" i="79"/>
  <c r="B549" i="79"/>
  <c r="C547" i="79"/>
  <c r="B546" i="79"/>
  <c r="C544" i="79"/>
  <c r="B543" i="79"/>
  <c r="C541" i="79"/>
  <c r="B540" i="79"/>
  <c r="B539" i="79"/>
  <c r="S549" i="80"/>
  <c r="Q549" i="80"/>
  <c r="S546" i="80"/>
  <c r="Q546" i="80"/>
  <c r="S543" i="80"/>
  <c r="Q543" i="80"/>
  <c r="S540" i="80"/>
  <c r="Q540" i="80"/>
  <c r="M549" i="80"/>
  <c r="M546" i="80"/>
  <c r="M543" i="80"/>
  <c r="M540" i="80"/>
  <c r="C550" i="80"/>
  <c r="B549" i="80"/>
  <c r="C547" i="80"/>
  <c r="B546" i="80"/>
  <c r="C544" i="80"/>
  <c r="B543" i="80"/>
  <c r="C541" i="80"/>
  <c r="B540" i="80"/>
  <c r="O165" i="71"/>
  <c r="L165" i="71"/>
  <c r="I165" i="71"/>
  <c r="C167" i="71"/>
  <c r="C166" i="71"/>
  <c r="A165" i="71"/>
  <c r="O333" i="72"/>
  <c r="M333" i="72"/>
  <c r="K333" i="72"/>
  <c r="O332" i="72"/>
  <c r="M332" i="72"/>
  <c r="K332" i="72"/>
  <c r="O331" i="72"/>
  <c r="M331" i="72"/>
  <c r="K331" i="72"/>
  <c r="O330" i="72"/>
  <c r="M330" i="72"/>
  <c r="K330" i="72"/>
  <c r="O329" i="72"/>
  <c r="M329" i="72"/>
  <c r="K329" i="72"/>
  <c r="O328" i="72"/>
  <c r="M328" i="72"/>
  <c r="K328" i="72"/>
  <c r="A333" i="72"/>
  <c r="A332" i="72"/>
  <c r="A331" i="72"/>
  <c r="A330" i="72"/>
  <c r="A329" i="72"/>
  <c r="A328" i="72"/>
  <c r="A326" i="72"/>
  <c r="Q3" i="72"/>
  <c r="M537" i="76"/>
  <c r="P536" i="76"/>
  <c r="M536" i="76"/>
  <c r="M534" i="76"/>
  <c r="P533" i="76"/>
  <c r="M533" i="76"/>
  <c r="M531" i="76"/>
  <c r="P530" i="76"/>
  <c r="M530" i="76"/>
  <c r="M528" i="76"/>
  <c r="P527" i="76"/>
  <c r="M527" i="76"/>
  <c r="C537" i="76"/>
  <c r="C536" i="76"/>
  <c r="C534" i="76"/>
  <c r="C533" i="76"/>
  <c r="C531" i="76"/>
  <c r="C530" i="76"/>
  <c r="C528" i="76"/>
  <c r="C527" i="76"/>
  <c r="A526" i="76"/>
  <c r="T130" i="57"/>
  <c r="S130" i="57"/>
  <c r="R130" i="57"/>
  <c r="Q130" i="57"/>
  <c r="P130" i="57"/>
  <c r="O130" i="57"/>
  <c r="N130" i="57"/>
  <c r="M130" i="57"/>
  <c r="L130" i="57"/>
  <c r="K130" i="57"/>
  <c r="J130" i="57"/>
  <c r="I130" i="57"/>
  <c r="H130" i="57"/>
  <c r="G130" i="57"/>
  <c r="F130" i="57"/>
  <c r="E130" i="57"/>
  <c r="D130" i="57"/>
  <c r="C130" i="57"/>
  <c r="B130" i="57"/>
  <c r="A130" i="57"/>
  <c r="A129" i="57"/>
  <c r="R253" i="65"/>
  <c r="P253" i="65"/>
  <c r="M253" i="65"/>
  <c r="J253" i="65"/>
  <c r="H253" i="65"/>
  <c r="F253" i="65"/>
  <c r="R252" i="65"/>
  <c r="P252" i="65"/>
  <c r="M252" i="65"/>
  <c r="J252" i="65"/>
  <c r="H252" i="65"/>
  <c r="F252" i="65"/>
  <c r="R251" i="65"/>
  <c r="P251" i="65"/>
  <c r="M251" i="65"/>
  <c r="J251" i="65"/>
  <c r="H251" i="65"/>
  <c r="F251" i="65"/>
  <c r="R250" i="65"/>
  <c r="P250" i="65"/>
  <c r="M250" i="65"/>
  <c r="J250" i="65"/>
  <c r="H250" i="65"/>
  <c r="F250" i="65"/>
  <c r="R249" i="65"/>
  <c r="P249" i="65"/>
  <c r="M249" i="65"/>
  <c r="J249" i="65"/>
  <c r="H249" i="65"/>
  <c r="F249" i="65"/>
  <c r="A253" i="65"/>
  <c r="A252" i="65"/>
  <c r="A251" i="65"/>
  <c r="A250" i="65"/>
  <c r="A249" i="65"/>
  <c r="A248" i="65"/>
  <c r="R259" i="64"/>
  <c r="P259" i="64"/>
  <c r="M259" i="64"/>
  <c r="J259" i="64"/>
  <c r="H259" i="64"/>
  <c r="F259" i="64"/>
  <c r="R258" i="64"/>
  <c r="P258" i="64"/>
  <c r="M258" i="64"/>
  <c r="J258" i="64"/>
  <c r="H258" i="64"/>
  <c r="F258" i="64"/>
  <c r="R257" i="64"/>
  <c r="P257" i="64"/>
  <c r="M257" i="64"/>
  <c r="J257" i="64"/>
  <c r="H257" i="64"/>
  <c r="F257" i="64"/>
  <c r="R256" i="64"/>
  <c r="P256" i="64"/>
  <c r="M256" i="64"/>
  <c r="J256" i="64"/>
  <c r="H256" i="64"/>
  <c r="F256" i="64"/>
  <c r="R255" i="64"/>
  <c r="P255" i="64"/>
  <c r="M255" i="64"/>
  <c r="J255" i="64"/>
  <c r="H255" i="64"/>
  <c r="F255" i="64"/>
  <c r="A259" i="64"/>
  <c r="A258" i="64"/>
  <c r="A257" i="64"/>
  <c r="A256" i="64"/>
  <c r="A255" i="64"/>
  <c r="A254" i="64"/>
  <c r="K537" i="59"/>
  <c r="O536" i="59"/>
  <c r="L536" i="59"/>
  <c r="J536" i="59"/>
  <c r="H536" i="59"/>
  <c r="K534" i="59"/>
  <c r="O533" i="59"/>
  <c r="L533" i="59"/>
  <c r="J533" i="59"/>
  <c r="H533" i="59"/>
  <c r="K531" i="59"/>
  <c r="O530" i="59"/>
  <c r="L530" i="59"/>
  <c r="J530" i="59"/>
  <c r="H530" i="59"/>
  <c r="K528" i="59"/>
  <c r="O527" i="59"/>
  <c r="L527" i="59"/>
  <c r="J527" i="59"/>
  <c r="H527" i="59"/>
  <c r="B537" i="59"/>
  <c r="B536" i="59"/>
  <c r="B534" i="59"/>
  <c r="B533" i="59"/>
  <c r="B531" i="59"/>
  <c r="B530" i="59"/>
  <c r="B528" i="59"/>
  <c r="B527" i="59"/>
  <c r="A526" i="59"/>
  <c r="N499" i="60"/>
  <c r="L499" i="60"/>
  <c r="J499" i="60"/>
  <c r="H499" i="60"/>
  <c r="N496" i="60"/>
  <c r="L496" i="60"/>
  <c r="J496" i="60"/>
  <c r="H496" i="60"/>
  <c r="N493" i="60"/>
  <c r="L493" i="60"/>
  <c r="J493" i="60"/>
  <c r="H493" i="60"/>
  <c r="N490" i="60"/>
  <c r="L490" i="60"/>
  <c r="J490" i="60"/>
  <c r="H490" i="60"/>
  <c r="B500" i="60"/>
  <c r="B499" i="60"/>
  <c r="B497" i="60"/>
  <c r="B496" i="60"/>
  <c r="B494" i="60"/>
  <c r="B493" i="60"/>
  <c r="B491" i="60"/>
  <c r="B490" i="60"/>
  <c r="A489" i="60"/>
  <c r="H701" i="61"/>
  <c r="D701" i="61"/>
  <c r="F700" i="61"/>
  <c r="H697" i="61"/>
  <c r="D697" i="61"/>
  <c r="F696" i="61"/>
  <c r="H693" i="61"/>
  <c r="D693" i="61"/>
  <c r="F692" i="61"/>
  <c r="H689" i="61"/>
  <c r="D689" i="61"/>
  <c r="F688" i="61"/>
  <c r="O701" i="61"/>
  <c r="L701" i="61"/>
  <c r="O700" i="61"/>
  <c r="L700" i="61"/>
  <c r="N699" i="61"/>
  <c r="L699" i="61"/>
  <c r="O697" i="61"/>
  <c r="L697" i="61"/>
  <c r="O696" i="61"/>
  <c r="L696" i="61"/>
  <c r="N695" i="61"/>
  <c r="L695" i="61"/>
  <c r="O693" i="61"/>
  <c r="L693" i="61"/>
  <c r="O692" i="61"/>
  <c r="L692" i="61"/>
  <c r="N691" i="61"/>
  <c r="L691" i="61"/>
  <c r="O689" i="61"/>
  <c r="L689" i="61"/>
  <c r="O688" i="61"/>
  <c r="L688" i="61"/>
  <c r="N687" i="61"/>
  <c r="L687" i="61"/>
  <c r="B700" i="61"/>
  <c r="B699" i="61"/>
  <c r="B696" i="61"/>
  <c r="B695" i="61"/>
  <c r="B692" i="61"/>
  <c r="B691" i="61"/>
  <c r="B688" i="61"/>
  <c r="B687" i="61"/>
  <c r="A686" i="61"/>
  <c r="O783" i="73"/>
  <c r="L783" i="73"/>
  <c r="H783" i="73"/>
  <c r="O782" i="73"/>
  <c r="L782" i="73"/>
  <c r="M781" i="73"/>
  <c r="O780" i="73"/>
  <c r="L780" i="73"/>
  <c r="J780" i="73"/>
  <c r="F780" i="73"/>
  <c r="N779" i="73"/>
  <c r="L779" i="73"/>
  <c r="O777" i="73"/>
  <c r="L777" i="73"/>
  <c r="H777" i="73"/>
  <c r="O776" i="73"/>
  <c r="L776" i="73"/>
  <c r="M775" i="73"/>
  <c r="O774" i="73"/>
  <c r="L774" i="73"/>
  <c r="J774" i="73"/>
  <c r="F774" i="73"/>
  <c r="N773" i="73"/>
  <c r="L773" i="73"/>
  <c r="O771" i="73"/>
  <c r="L771" i="73"/>
  <c r="H771" i="73"/>
  <c r="O770" i="73"/>
  <c r="L770" i="73"/>
  <c r="M769" i="73"/>
  <c r="O768" i="73"/>
  <c r="L768" i="73"/>
  <c r="J768" i="73"/>
  <c r="F768" i="73"/>
  <c r="N767" i="73"/>
  <c r="L767" i="73"/>
  <c r="C783" i="73"/>
  <c r="B782" i="73"/>
  <c r="B781" i="73"/>
  <c r="B780" i="73"/>
  <c r="B779" i="73"/>
  <c r="C777" i="73"/>
  <c r="B776" i="73"/>
  <c r="B775" i="73"/>
  <c r="B774" i="73"/>
  <c r="B773" i="73"/>
  <c r="C771" i="73"/>
  <c r="B770" i="73"/>
  <c r="B769" i="73"/>
  <c r="B768" i="73"/>
  <c r="B767" i="73"/>
  <c r="A766" i="73"/>
  <c r="B783" i="62"/>
  <c r="A782" i="62"/>
  <c r="B780" i="62"/>
  <c r="A779" i="62"/>
  <c r="B777" i="62"/>
  <c r="A776" i="62"/>
  <c r="B774" i="62"/>
  <c r="A773" i="62"/>
  <c r="B771" i="62"/>
  <c r="A770" i="62"/>
  <c r="B768" i="62"/>
  <c r="A767" i="62"/>
  <c r="A766" i="62"/>
  <c r="B291" i="74"/>
  <c r="A290" i="74"/>
  <c r="B288" i="74"/>
  <c r="A287" i="74"/>
  <c r="A286" i="74"/>
  <c r="B660" i="75"/>
  <c r="A659" i="75"/>
  <c r="B657" i="75"/>
  <c r="A656" i="75"/>
  <c r="B654" i="75"/>
  <c r="A653" i="75"/>
  <c r="B651" i="75"/>
  <c r="A650" i="75"/>
  <c r="B648" i="75"/>
  <c r="A647" i="75"/>
  <c r="A646" i="75"/>
  <c r="S374" i="68"/>
  <c r="R374" i="68"/>
  <c r="S373" i="68"/>
  <c r="R373" i="68"/>
  <c r="S372" i="68"/>
  <c r="R372" i="68"/>
  <c r="S371" i="68"/>
  <c r="R371" i="68"/>
  <c r="S370" i="68"/>
  <c r="R370" i="68"/>
  <c r="S369" i="68"/>
  <c r="R369" i="68"/>
  <c r="S368" i="68"/>
  <c r="R368" i="68"/>
  <c r="I374" i="68"/>
  <c r="I373" i="68"/>
  <c r="I372" i="68"/>
  <c r="I371" i="68"/>
  <c r="I370" i="68"/>
  <c r="I369" i="68"/>
  <c r="I368" i="68"/>
  <c r="A374" i="68"/>
  <c r="A373" i="68"/>
  <c r="A372" i="68"/>
  <c r="A371" i="68"/>
  <c r="A370" i="68"/>
  <c r="A369" i="68"/>
  <c r="A368" i="68"/>
  <c r="A367" i="68"/>
  <c r="S374" i="69"/>
  <c r="R374" i="69"/>
  <c r="S373" i="69"/>
  <c r="R373" i="69"/>
  <c r="S372" i="69"/>
  <c r="R372" i="69"/>
  <c r="S371" i="69"/>
  <c r="R371" i="69"/>
  <c r="S370" i="69"/>
  <c r="R370" i="69"/>
  <c r="S369" i="69"/>
  <c r="R369" i="69"/>
  <c r="S368" i="69"/>
  <c r="R368" i="69"/>
  <c r="H374" i="69"/>
  <c r="H373" i="69"/>
  <c r="H372" i="69"/>
  <c r="H371" i="69"/>
  <c r="H370" i="69"/>
  <c r="H369" i="69"/>
  <c r="H368" i="69"/>
  <c r="A374" i="69"/>
  <c r="A373" i="69"/>
  <c r="A372" i="69"/>
  <c r="A371" i="69"/>
  <c r="A370" i="69"/>
  <c r="A369" i="69"/>
  <c r="A368" i="69"/>
  <c r="A367" i="69"/>
  <c r="S211" i="66"/>
  <c r="R211" i="66"/>
  <c r="S210" i="66"/>
  <c r="R210" i="66"/>
  <c r="S209" i="66"/>
  <c r="R209" i="66"/>
  <c r="M211" i="66"/>
  <c r="M210" i="66"/>
  <c r="M209" i="66"/>
  <c r="A211" i="66"/>
  <c r="A210" i="66"/>
  <c r="A209" i="66"/>
  <c r="A208" i="66"/>
  <c r="S293" i="63"/>
  <c r="R293" i="63"/>
  <c r="S292" i="63"/>
  <c r="R292" i="63"/>
  <c r="S291" i="63"/>
  <c r="R291" i="63"/>
  <c r="S290" i="63"/>
  <c r="R290" i="63"/>
  <c r="S289" i="63"/>
  <c r="R289" i="63"/>
  <c r="M293" i="63"/>
  <c r="M292" i="63"/>
  <c r="M291" i="63"/>
  <c r="M290" i="63"/>
  <c r="M289" i="63"/>
  <c r="A293" i="63"/>
  <c r="A292" i="63"/>
  <c r="A291" i="63"/>
  <c r="A290" i="63"/>
  <c r="A289" i="63"/>
  <c r="A288" i="63"/>
  <c r="S293" i="67"/>
  <c r="R293" i="67"/>
  <c r="S292" i="67"/>
  <c r="R292" i="67"/>
  <c r="S291" i="67"/>
  <c r="R291" i="67"/>
  <c r="S290" i="67"/>
  <c r="R290" i="67"/>
  <c r="S289" i="67"/>
  <c r="R289" i="67"/>
  <c r="N293" i="67"/>
  <c r="N292" i="67"/>
  <c r="N291" i="67"/>
  <c r="N290" i="67"/>
  <c r="N289" i="67"/>
  <c r="F293" i="67"/>
  <c r="F292" i="67"/>
  <c r="F291" i="67"/>
  <c r="F290" i="67"/>
  <c r="F289" i="67"/>
  <c r="A293" i="67"/>
  <c r="A292" i="67"/>
  <c r="A291" i="67"/>
  <c r="A290" i="67"/>
  <c r="A289" i="67"/>
  <c r="A288" i="67"/>
  <c r="S374" i="70"/>
  <c r="R374" i="70"/>
  <c r="S373" i="70"/>
  <c r="R373" i="70"/>
  <c r="S372" i="70"/>
  <c r="R372" i="70"/>
  <c r="S371" i="70"/>
  <c r="R371" i="70"/>
  <c r="S370" i="70"/>
  <c r="R370" i="70"/>
  <c r="S369" i="70"/>
  <c r="R369" i="70"/>
  <c r="S368" i="70"/>
  <c r="R368" i="70"/>
  <c r="A374" i="70"/>
  <c r="A373" i="70"/>
  <c r="A372" i="70"/>
  <c r="A371" i="70"/>
  <c r="A370" i="70"/>
  <c r="A369" i="70"/>
  <c r="A368" i="70"/>
  <c r="A367" i="70"/>
  <c r="Q550" i="77"/>
  <c r="N550" i="77"/>
  <c r="L550" i="77"/>
  <c r="Q547" i="77"/>
  <c r="N547" i="77"/>
  <c r="L547" i="77"/>
  <c r="Q544" i="77"/>
  <c r="N544" i="77"/>
  <c r="L544" i="77"/>
  <c r="Q541" i="77"/>
  <c r="N541" i="77"/>
  <c r="L541" i="77"/>
  <c r="C550" i="77"/>
  <c r="B549" i="77"/>
  <c r="C547" i="77"/>
  <c r="B546" i="77"/>
  <c r="C544" i="77"/>
  <c r="B543" i="77"/>
  <c r="C541" i="77"/>
  <c r="B540" i="77"/>
  <c r="A539" i="77"/>
  <c r="S250" i="78"/>
  <c r="S249" i="78"/>
  <c r="S248" i="78"/>
  <c r="S247" i="78"/>
  <c r="N250" i="78"/>
  <c r="N249" i="78"/>
  <c r="N248" i="78"/>
  <c r="N247" i="78"/>
  <c r="B250" i="78"/>
  <c r="B249" i="78"/>
  <c r="B248" i="78"/>
  <c r="B247" i="78"/>
  <c r="A246" i="78"/>
  <c r="O537" i="79"/>
  <c r="S536" i="79"/>
  <c r="Q536" i="79"/>
  <c r="O534" i="79"/>
  <c r="S533" i="79"/>
  <c r="Q533" i="79"/>
  <c r="O531" i="79"/>
  <c r="S530" i="79"/>
  <c r="Q530" i="79"/>
  <c r="O528" i="79"/>
  <c r="S527" i="79"/>
  <c r="Q527" i="79"/>
  <c r="M536" i="79"/>
  <c r="M533" i="79"/>
  <c r="M530" i="79"/>
  <c r="M527" i="79"/>
  <c r="C537" i="79"/>
  <c r="B536" i="79"/>
  <c r="C534" i="79"/>
  <c r="B533" i="79"/>
  <c r="C531" i="79"/>
  <c r="B530" i="79"/>
  <c r="C528" i="79"/>
  <c r="B527" i="79"/>
  <c r="B526" i="79"/>
  <c r="S536" i="80"/>
  <c r="Q536" i="80"/>
  <c r="S533" i="80"/>
  <c r="Q533" i="80"/>
  <c r="S530" i="80"/>
  <c r="Q530" i="80"/>
  <c r="S527" i="80"/>
  <c r="Q527" i="80"/>
  <c r="M536" i="80"/>
  <c r="M533" i="80"/>
  <c r="M530" i="80"/>
  <c r="M527" i="80"/>
  <c r="C537" i="80"/>
  <c r="B536" i="80"/>
  <c r="C534" i="80"/>
  <c r="B533" i="80"/>
  <c r="C531" i="80"/>
  <c r="B530" i="80"/>
  <c r="C528" i="80"/>
  <c r="B527" i="80"/>
  <c r="O161" i="71"/>
  <c r="L161" i="71"/>
  <c r="I161" i="71"/>
  <c r="C163" i="71"/>
  <c r="C162" i="71"/>
  <c r="A161" i="71"/>
  <c r="O325" i="72"/>
  <c r="M325" i="72"/>
  <c r="K325" i="72"/>
  <c r="O324" i="72"/>
  <c r="M324" i="72"/>
  <c r="K324" i="72"/>
  <c r="O323" i="72"/>
  <c r="M323" i="72"/>
  <c r="K323" i="72"/>
  <c r="O322" i="72"/>
  <c r="M322" i="72"/>
  <c r="K322" i="72"/>
  <c r="O321" i="72"/>
  <c r="M321" i="72"/>
  <c r="K321" i="72"/>
  <c r="O320" i="72"/>
  <c r="M320" i="72"/>
  <c r="K320" i="72"/>
  <c r="A325" i="72"/>
  <c r="A324" i="72"/>
  <c r="A323" i="72"/>
  <c r="A322" i="72"/>
  <c r="A321" i="72"/>
  <c r="A320" i="72"/>
  <c r="A318" i="72"/>
  <c r="M524" i="76"/>
  <c r="P523" i="76"/>
  <c r="M523" i="76"/>
  <c r="M521" i="76"/>
  <c r="P520" i="76"/>
  <c r="M520" i="76"/>
  <c r="M518" i="76"/>
  <c r="P517" i="76"/>
  <c r="M517" i="76"/>
  <c r="M515" i="76"/>
  <c r="P514" i="76"/>
  <c r="M514" i="76"/>
  <c r="C524" i="76"/>
  <c r="C523" i="76"/>
  <c r="C521" i="76"/>
  <c r="C520" i="76"/>
  <c r="C518" i="76"/>
  <c r="C517" i="76"/>
  <c r="C515" i="76"/>
  <c r="C514" i="76"/>
  <c r="A513" i="76"/>
  <c r="T127" i="57"/>
  <c r="S127" i="57"/>
  <c r="R127" i="57"/>
  <c r="Q127" i="57"/>
  <c r="P127" i="57"/>
  <c r="O127" i="57"/>
  <c r="N127" i="57"/>
  <c r="M127" i="57"/>
  <c r="L127" i="57"/>
  <c r="K127" i="57"/>
  <c r="J127" i="57"/>
  <c r="I127" i="57"/>
  <c r="H127" i="57"/>
  <c r="G127" i="57"/>
  <c r="F127" i="57"/>
  <c r="E127" i="57"/>
  <c r="D127" i="57"/>
  <c r="C127" i="57"/>
  <c r="B127" i="57"/>
  <c r="A127" i="57"/>
  <c r="A126" i="57"/>
  <c r="R247" i="65"/>
  <c r="P247" i="65"/>
  <c r="M247" i="65"/>
  <c r="J247" i="65"/>
  <c r="H247" i="65"/>
  <c r="F247" i="65"/>
  <c r="R246" i="65"/>
  <c r="P246" i="65"/>
  <c r="M246" i="65"/>
  <c r="J246" i="65"/>
  <c r="H246" i="65"/>
  <c r="F246" i="65"/>
  <c r="R245" i="65"/>
  <c r="P245" i="65"/>
  <c r="M245" i="65"/>
  <c r="J245" i="65"/>
  <c r="H245" i="65"/>
  <c r="F245" i="65"/>
  <c r="R244" i="65"/>
  <c r="P244" i="65"/>
  <c r="M244" i="65"/>
  <c r="J244" i="65"/>
  <c r="H244" i="65"/>
  <c r="F244" i="65"/>
  <c r="R243" i="65"/>
  <c r="P243" i="65"/>
  <c r="M243" i="65"/>
  <c r="J243" i="65"/>
  <c r="H243" i="65"/>
  <c r="F243" i="65"/>
  <c r="A247" i="65"/>
  <c r="A246" i="65"/>
  <c r="A245" i="65"/>
  <c r="A244" i="65"/>
  <c r="A243" i="65"/>
  <c r="A242" i="65"/>
  <c r="R253" i="64"/>
  <c r="P253" i="64"/>
  <c r="M253" i="64"/>
  <c r="J253" i="64"/>
  <c r="H253" i="64"/>
  <c r="F253" i="64"/>
  <c r="R252" i="64"/>
  <c r="P252" i="64"/>
  <c r="M252" i="64"/>
  <c r="J252" i="64"/>
  <c r="H252" i="64"/>
  <c r="F252" i="64"/>
  <c r="R251" i="64"/>
  <c r="P251" i="64"/>
  <c r="M251" i="64"/>
  <c r="J251" i="64"/>
  <c r="H251" i="64"/>
  <c r="F251" i="64"/>
  <c r="R250" i="64"/>
  <c r="P250" i="64"/>
  <c r="M250" i="64"/>
  <c r="J250" i="64"/>
  <c r="H250" i="64"/>
  <c r="F250" i="64"/>
  <c r="R249" i="64"/>
  <c r="P249" i="64"/>
  <c r="M249" i="64"/>
  <c r="J249" i="64"/>
  <c r="H249" i="64"/>
  <c r="F249" i="64"/>
  <c r="A253" i="64"/>
  <c r="A252" i="64"/>
  <c r="A251" i="64"/>
  <c r="A250" i="64"/>
  <c r="A249" i="64"/>
  <c r="A248" i="64"/>
  <c r="K524" i="59"/>
  <c r="O523" i="59"/>
  <c r="L523" i="59"/>
  <c r="J523" i="59"/>
  <c r="H523" i="59"/>
  <c r="K521" i="59"/>
  <c r="O520" i="59"/>
  <c r="L520" i="59"/>
  <c r="J520" i="59"/>
  <c r="H520" i="59"/>
  <c r="K518" i="59"/>
  <c r="O517" i="59"/>
  <c r="L517" i="59"/>
  <c r="J517" i="59"/>
  <c r="H517" i="59"/>
  <c r="K515" i="59"/>
  <c r="O514" i="59"/>
  <c r="L514" i="59"/>
  <c r="J514" i="59"/>
  <c r="H514" i="59"/>
  <c r="B524" i="59"/>
  <c r="B523" i="59"/>
  <c r="B521" i="59"/>
  <c r="B520" i="59"/>
  <c r="B518" i="59"/>
  <c r="B517" i="59"/>
  <c r="B515" i="59"/>
  <c r="B514" i="59"/>
  <c r="A513" i="59"/>
  <c r="N487" i="60"/>
  <c r="L487" i="60"/>
  <c r="J487" i="60"/>
  <c r="H487" i="60"/>
  <c r="N484" i="60"/>
  <c r="L484" i="60"/>
  <c r="J484" i="60"/>
  <c r="H484" i="60"/>
  <c r="N481" i="60"/>
  <c r="L481" i="60"/>
  <c r="J481" i="60"/>
  <c r="H481" i="60"/>
  <c r="N478" i="60"/>
  <c r="L478" i="60"/>
  <c r="J478" i="60"/>
  <c r="H478" i="60"/>
  <c r="B488" i="60"/>
  <c r="B487" i="60"/>
  <c r="B485" i="60"/>
  <c r="B484" i="60"/>
  <c r="B482" i="60"/>
  <c r="B481" i="60"/>
  <c r="B479" i="60"/>
  <c r="B478" i="60"/>
  <c r="A477" i="60"/>
  <c r="H684" i="61"/>
  <c r="D684" i="61"/>
  <c r="F683" i="61"/>
  <c r="H680" i="61"/>
  <c r="D680" i="61"/>
  <c r="F679" i="61"/>
  <c r="H676" i="61"/>
  <c r="D676" i="61"/>
  <c r="F675" i="61"/>
  <c r="H672" i="61"/>
  <c r="D672" i="61"/>
  <c r="F671" i="61"/>
  <c r="O684" i="61"/>
  <c r="L684" i="61"/>
  <c r="O683" i="61"/>
  <c r="L683" i="61"/>
  <c r="N682" i="61"/>
  <c r="L682" i="61"/>
  <c r="O680" i="61"/>
  <c r="L680" i="61"/>
  <c r="O679" i="61"/>
  <c r="L679" i="61"/>
  <c r="N678" i="61"/>
  <c r="L678" i="61"/>
  <c r="O676" i="61"/>
  <c r="L676" i="61"/>
  <c r="O675" i="61"/>
  <c r="L675" i="61"/>
  <c r="N674" i="61"/>
  <c r="L674" i="61"/>
  <c r="O672" i="61"/>
  <c r="L672" i="61"/>
  <c r="O671" i="61"/>
  <c r="L671" i="61"/>
  <c r="N670" i="61"/>
  <c r="L670" i="61"/>
  <c r="B683" i="61"/>
  <c r="B682" i="61"/>
  <c r="B679" i="61"/>
  <c r="B678" i="61"/>
  <c r="B675" i="61"/>
  <c r="B674" i="61"/>
  <c r="B671" i="61"/>
  <c r="B670" i="61"/>
  <c r="A669" i="61"/>
  <c r="O764" i="73"/>
  <c r="L764" i="73"/>
  <c r="H764" i="73"/>
  <c r="O763" i="73"/>
  <c r="L763" i="73"/>
  <c r="M762" i="73"/>
  <c r="O761" i="73"/>
  <c r="L761" i="73"/>
  <c r="J761" i="73"/>
  <c r="F761" i="73"/>
  <c r="N760" i="73"/>
  <c r="L760" i="73"/>
  <c r="O758" i="73"/>
  <c r="L758" i="73"/>
  <c r="H758" i="73"/>
  <c r="O757" i="73"/>
  <c r="L757" i="73"/>
  <c r="M756" i="73"/>
  <c r="O755" i="73"/>
  <c r="L755" i="73"/>
  <c r="J755" i="73"/>
  <c r="F755" i="73"/>
  <c r="N754" i="73"/>
  <c r="L754" i="73"/>
  <c r="O752" i="73"/>
  <c r="L752" i="73"/>
  <c r="H752" i="73"/>
  <c r="O751" i="73"/>
  <c r="L751" i="73"/>
  <c r="M750" i="73"/>
  <c r="O749" i="73"/>
  <c r="L749" i="73"/>
  <c r="J749" i="73"/>
  <c r="F749" i="73"/>
  <c r="N748" i="73"/>
  <c r="L748" i="73"/>
  <c r="C764" i="73"/>
  <c r="B763" i="73"/>
  <c r="B762" i="73"/>
  <c r="B761" i="73"/>
  <c r="B760" i="73"/>
  <c r="C758" i="73"/>
  <c r="B757" i="73"/>
  <c r="B756" i="73"/>
  <c r="B755" i="73"/>
  <c r="B754" i="73"/>
  <c r="C752" i="73"/>
  <c r="B751" i="73"/>
  <c r="B750" i="73"/>
  <c r="B749" i="73"/>
  <c r="B748" i="73"/>
  <c r="A747" i="73"/>
  <c r="B764" i="62"/>
  <c r="A763" i="62"/>
  <c r="B761" i="62"/>
  <c r="A760" i="62"/>
  <c r="B758" i="62"/>
  <c r="A757" i="62"/>
  <c r="B755" i="62"/>
  <c r="A754" i="62"/>
  <c r="B752" i="62"/>
  <c r="A751" i="62"/>
  <c r="B749" i="62"/>
  <c r="A748" i="62"/>
  <c r="A747" i="62"/>
  <c r="B284" i="74"/>
  <c r="A283" i="74"/>
  <c r="B281" i="74"/>
  <c r="A280" i="74"/>
  <c r="A279" i="74"/>
  <c r="B644" i="75"/>
  <c r="A643" i="75"/>
  <c r="B641" i="75"/>
  <c r="A640" i="75"/>
  <c r="B638" i="75"/>
  <c r="A637" i="75"/>
  <c r="B635" i="75"/>
  <c r="A634" i="75"/>
  <c r="B632" i="75"/>
  <c r="A631" i="75"/>
  <c r="A630" i="75"/>
  <c r="S365" i="68"/>
  <c r="R365" i="68"/>
  <c r="S364" i="68"/>
  <c r="R364" i="68"/>
  <c r="S363" i="68"/>
  <c r="R363" i="68"/>
  <c r="S362" i="68"/>
  <c r="R362" i="68"/>
  <c r="S361" i="68"/>
  <c r="R361" i="68"/>
  <c r="S360" i="68"/>
  <c r="R360" i="68"/>
  <c r="S359" i="68"/>
  <c r="R359" i="68"/>
  <c r="I365" i="68"/>
  <c r="I364" i="68"/>
  <c r="I363" i="68"/>
  <c r="I362" i="68"/>
  <c r="I361" i="68"/>
  <c r="I360" i="68"/>
  <c r="I359" i="68"/>
  <c r="A365" i="68"/>
  <c r="A364" i="68"/>
  <c r="A363" i="68"/>
  <c r="A362" i="68"/>
  <c r="A361" i="68"/>
  <c r="A360" i="68"/>
  <c r="A359" i="68"/>
  <c r="A358" i="68"/>
  <c r="S365" i="69"/>
  <c r="R365" i="69"/>
  <c r="S364" i="69"/>
  <c r="R364" i="69"/>
  <c r="S363" i="69"/>
  <c r="R363" i="69"/>
  <c r="S362" i="69"/>
  <c r="R362" i="69"/>
  <c r="S361" i="69"/>
  <c r="R361" i="69"/>
  <c r="S360" i="69"/>
  <c r="R360" i="69"/>
  <c r="S359" i="69"/>
  <c r="R359" i="69"/>
  <c r="H365" i="69"/>
  <c r="H364" i="69"/>
  <c r="H363" i="69"/>
  <c r="H362" i="69"/>
  <c r="H361" i="69"/>
  <c r="H360" i="69"/>
  <c r="H359" i="69"/>
  <c r="A365" i="69"/>
  <c r="A364" i="69"/>
  <c r="A363" i="69"/>
  <c r="A362" i="69"/>
  <c r="A361" i="69"/>
  <c r="A360" i="69"/>
  <c r="A359" i="69"/>
  <c r="A358" i="69"/>
  <c r="S206" i="66"/>
  <c r="R206" i="66"/>
  <c r="S205" i="66"/>
  <c r="R205" i="66"/>
  <c r="S204" i="66"/>
  <c r="R204" i="66"/>
  <c r="M206" i="66"/>
  <c r="M205" i="66"/>
  <c r="M204" i="66"/>
  <c r="A206" i="66"/>
  <c r="A205" i="66"/>
  <c r="A204" i="66"/>
  <c r="A203" i="66"/>
  <c r="S286" i="63"/>
  <c r="R286" i="63"/>
  <c r="S285" i="63"/>
  <c r="R285" i="63"/>
  <c r="S284" i="63"/>
  <c r="R284" i="63"/>
  <c r="S283" i="63"/>
  <c r="R283" i="63"/>
  <c r="S282" i="63"/>
  <c r="R282" i="63"/>
  <c r="M286" i="63"/>
  <c r="M285" i="63"/>
  <c r="M284" i="63"/>
  <c r="M283" i="63"/>
  <c r="M282" i="63"/>
  <c r="A286" i="63"/>
  <c r="A285" i="63"/>
  <c r="A284" i="63"/>
  <c r="A283" i="63"/>
  <c r="A282" i="63"/>
  <c r="A281" i="63"/>
  <c r="S286" i="67"/>
  <c r="R286" i="67"/>
  <c r="S285" i="67"/>
  <c r="R285" i="67"/>
  <c r="S284" i="67"/>
  <c r="R284" i="67"/>
  <c r="S283" i="67"/>
  <c r="R283" i="67"/>
  <c r="S282" i="67"/>
  <c r="R282" i="67"/>
  <c r="N286" i="67"/>
  <c r="N285" i="67"/>
  <c r="N284" i="67"/>
  <c r="N283" i="67"/>
  <c r="N282" i="67"/>
  <c r="F286" i="67"/>
  <c r="F285" i="67"/>
  <c r="F284" i="67"/>
  <c r="F283" i="67"/>
  <c r="F282" i="67"/>
  <c r="A286" i="67"/>
  <c r="A285" i="67"/>
  <c r="A284" i="67"/>
  <c r="A283" i="67"/>
  <c r="A282" i="67"/>
  <c r="A281" i="67"/>
  <c r="S365" i="70"/>
  <c r="R365" i="70"/>
  <c r="S364" i="70"/>
  <c r="R364" i="70"/>
  <c r="S363" i="70"/>
  <c r="R363" i="70"/>
  <c r="S362" i="70"/>
  <c r="R362" i="70"/>
  <c r="S361" i="70"/>
  <c r="R361" i="70"/>
  <c r="S360" i="70"/>
  <c r="R360" i="70"/>
  <c r="S359" i="70"/>
  <c r="R359" i="70"/>
  <c r="A365" i="70"/>
  <c r="A364" i="70"/>
  <c r="A363" i="70"/>
  <c r="A362" i="70"/>
  <c r="A361" i="70"/>
  <c r="A360" i="70"/>
  <c r="A359" i="70"/>
  <c r="A358" i="70"/>
  <c r="Q537" i="77"/>
  <c r="N537" i="77"/>
  <c r="L537" i="77"/>
  <c r="Q534" i="77"/>
  <c r="N534" i="77"/>
  <c r="L534" i="77"/>
  <c r="Q531" i="77"/>
  <c r="N531" i="77"/>
  <c r="L531" i="77"/>
  <c r="Q528" i="77"/>
  <c r="N528" i="77"/>
  <c r="L528" i="77"/>
  <c r="C537" i="77"/>
  <c r="B536" i="77"/>
  <c r="C534" i="77"/>
  <c r="B533" i="77"/>
  <c r="C531" i="77"/>
  <c r="B530" i="77"/>
  <c r="C528" i="77"/>
  <c r="B527" i="77"/>
  <c r="A526" i="77"/>
  <c r="S244" i="78"/>
  <c r="S243" i="78"/>
  <c r="S242" i="78"/>
  <c r="S241" i="78"/>
  <c r="N244" i="78"/>
  <c r="N243" i="78"/>
  <c r="N242" i="78"/>
  <c r="N241" i="78"/>
  <c r="B244" i="78"/>
  <c r="B243" i="78"/>
  <c r="B242" i="78"/>
  <c r="B241" i="78"/>
  <c r="A240" i="78"/>
  <c r="O524" i="79"/>
  <c r="S523" i="79"/>
  <c r="Q523" i="79"/>
  <c r="O521" i="79"/>
  <c r="S520" i="79"/>
  <c r="Q520" i="79"/>
  <c r="O518" i="79"/>
  <c r="S517" i="79"/>
  <c r="Q517" i="79"/>
  <c r="O515" i="79"/>
  <c r="S514" i="79"/>
  <c r="Q514" i="79"/>
  <c r="M523" i="79"/>
  <c r="M520" i="79"/>
  <c r="M517" i="79"/>
  <c r="M514" i="79"/>
  <c r="C524" i="79"/>
  <c r="B523" i="79"/>
  <c r="C521" i="79"/>
  <c r="B520" i="79"/>
  <c r="C518" i="79"/>
  <c r="B517" i="79"/>
  <c r="C515" i="79"/>
  <c r="B514" i="79"/>
  <c r="B513" i="79"/>
  <c r="S523" i="80"/>
  <c r="Q523" i="80"/>
  <c r="S520" i="80"/>
  <c r="Q520" i="80"/>
  <c r="S517" i="80"/>
  <c r="Q517" i="80"/>
  <c r="S514" i="80"/>
  <c r="Q514" i="80"/>
  <c r="M523" i="80"/>
  <c r="M520" i="80"/>
  <c r="M517" i="80"/>
  <c r="M514" i="80"/>
  <c r="C524" i="80"/>
  <c r="B523" i="80"/>
  <c r="C521" i="80"/>
  <c r="B520" i="80"/>
  <c r="C518" i="80"/>
  <c r="B517" i="80"/>
  <c r="C515" i="80"/>
  <c r="B514" i="80"/>
  <c r="O157" i="71"/>
  <c r="L157" i="71"/>
  <c r="I157" i="71"/>
  <c r="C159" i="71"/>
  <c r="C158" i="71"/>
  <c r="A157" i="71"/>
  <c r="O317" i="72"/>
  <c r="M317" i="72"/>
  <c r="K317" i="72"/>
  <c r="O316" i="72"/>
  <c r="M316" i="72"/>
  <c r="K316" i="72"/>
  <c r="O315" i="72"/>
  <c r="M315" i="72"/>
  <c r="K315" i="72"/>
  <c r="O314" i="72"/>
  <c r="M314" i="72"/>
  <c r="K314" i="72"/>
  <c r="O313" i="72"/>
  <c r="M313" i="72"/>
  <c r="K313" i="72"/>
  <c r="O312" i="72"/>
  <c r="M312" i="72"/>
  <c r="K312" i="72"/>
  <c r="A317" i="72"/>
  <c r="A316" i="72"/>
  <c r="A315" i="72"/>
  <c r="A314" i="72"/>
  <c r="A313" i="72"/>
  <c r="A312" i="72"/>
  <c r="A310" i="72"/>
  <c r="M511" i="76"/>
  <c r="P510" i="76"/>
  <c r="M510" i="76"/>
  <c r="M508" i="76"/>
  <c r="P507" i="76"/>
  <c r="M507" i="76"/>
  <c r="M505" i="76"/>
  <c r="P504" i="76"/>
  <c r="M504" i="76"/>
  <c r="M502" i="76"/>
  <c r="P501" i="76"/>
  <c r="M501" i="76"/>
  <c r="C511" i="76"/>
  <c r="C510" i="76"/>
  <c r="C508" i="76"/>
  <c r="C507" i="76"/>
  <c r="C505" i="76"/>
  <c r="C504" i="76"/>
  <c r="C502" i="76"/>
  <c r="C501" i="76"/>
  <c r="A500" i="76"/>
  <c r="T124" i="57"/>
  <c r="S124" i="57"/>
  <c r="R124" i="57"/>
  <c r="Q124" i="57"/>
  <c r="P124" i="57"/>
  <c r="O124" i="57"/>
  <c r="N124" i="57"/>
  <c r="M124" i="57"/>
  <c r="L124" i="57"/>
  <c r="K124" i="57"/>
  <c r="J124" i="57"/>
  <c r="I124" i="57"/>
  <c r="H124" i="57"/>
  <c r="G124" i="57"/>
  <c r="F124" i="57"/>
  <c r="E124" i="57"/>
  <c r="D124" i="57"/>
  <c r="C124" i="57"/>
  <c r="B124" i="57"/>
  <c r="A124" i="57"/>
  <c r="A123" i="57"/>
  <c r="R241" i="65"/>
  <c r="P241" i="65"/>
  <c r="M241" i="65"/>
  <c r="J241" i="65"/>
  <c r="H241" i="65"/>
  <c r="F241" i="65"/>
  <c r="R240" i="65"/>
  <c r="P240" i="65"/>
  <c r="M240" i="65"/>
  <c r="J240" i="65"/>
  <c r="H240" i="65"/>
  <c r="F240" i="65"/>
  <c r="R239" i="65"/>
  <c r="P239" i="65"/>
  <c r="M239" i="65"/>
  <c r="J239" i="65"/>
  <c r="H239" i="65"/>
  <c r="F239" i="65"/>
  <c r="R238" i="65"/>
  <c r="P238" i="65"/>
  <c r="M238" i="65"/>
  <c r="J238" i="65"/>
  <c r="H238" i="65"/>
  <c r="F238" i="65"/>
  <c r="R237" i="65"/>
  <c r="P237" i="65"/>
  <c r="M237" i="65"/>
  <c r="J237" i="65"/>
  <c r="H237" i="65"/>
  <c r="F237" i="65"/>
  <c r="A241" i="65"/>
  <c r="A240" i="65"/>
  <c r="A239" i="65"/>
  <c r="A238" i="65"/>
  <c r="A237" i="65"/>
  <c r="A236" i="65"/>
  <c r="R247" i="64"/>
  <c r="P247" i="64"/>
  <c r="M247" i="64"/>
  <c r="J247" i="64"/>
  <c r="H247" i="64"/>
  <c r="F247" i="64"/>
  <c r="R246" i="64"/>
  <c r="P246" i="64"/>
  <c r="M246" i="64"/>
  <c r="J246" i="64"/>
  <c r="H246" i="64"/>
  <c r="F246" i="64"/>
  <c r="R245" i="64"/>
  <c r="P245" i="64"/>
  <c r="M245" i="64"/>
  <c r="J245" i="64"/>
  <c r="H245" i="64"/>
  <c r="F245" i="64"/>
  <c r="R244" i="64"/>
  <c r="P244" i="64"/>
  <c r="M244" i="64"/>
  <c r="J244" i="64"/>
  <c r="H244" i="64"/>
  <c r="F244" i="64"/>
  <c r="R243" i="64"/>
  <c r="P243" i="64"/>
  <c r="M243" i="64"/>
  <c r="J243" i="64"/>
  <c r="H243" i="64"/>
  <c r="F243" i="64"/>
  <c r="A247" i="64"/>
  <c r="A246" i="64"/>
  <c r="A245" i="64"/>
  <c r="A244" i="64"/>
  <c r="A243" i="64"/>
  <c r="A242" i="64"/>
  <c r="K511" i="59"/>
  <c r="O510" i="59"/>
  <c r="L510" i="59"/>
  <c r="J510" i="59"/>
  <c r="H510" i="59"/>
  <c r="K508" i="59"/>
  <c r="O507" i="59"/>
  <c r="L507" i="59"/>
  <c r="J507" i="59"/>
  <c r="H507" i="59"/>
  <c r="K505" i="59"/>
  <c r="O504" i="59"/>
  <c r="L504" i="59"/>
  <c r="J504" i="59"/>
  <c r="H504" i="59"/>
  <c r="K502" i="59"/>
  <c r="O501" i="59"/>
  <c r="L501" i="59"/>
  <c r="J501" i="59"/>
  <c r="H501" i="59"/>
  <c r="B511" i="59"/>
  <c r="B510" i="59"/>
  <c r="B508" i="59"/>
  <c r="B507" i="59"/>
  <c r="B505" i="59"/>
  <c r="B504" i="59"/>
  <c r="B502" i="59"/>
  <c r="B501" i="59"/>
  <c r="A500" i="59"/>
  <c r="N475" i="60"/>
  <c r="L475" i="60"/>
  <c r="J475" i="60"/>
  <c r="H475" i="60"/>
  <c r="N472" i="60"/>
  <c r="L472" i="60"/>
  <c r="J472" i="60"/>
  <c r="H472" i="60"/>
  <c r="N469" i="60"/>
  <c r="L469" i="60"/>
  <c r="J469" i="60"/>
  <c r="H469" i="60"/>
  <c r="N466" i="60"/>
  <c r="L466" i="60"/>
  <c r="J466" i="60"/>
  <c r="H466" i="60"/>
  <c r="B476" i="60"/>
  <c r="B475" i="60"/>
  <c r="B473" i="60"/>
  <c r="B472" i="60"/>
  <c r="B470" i="60"/>
  <c r="B469" i="60"/>
  <c r="B467" i="60"/>
  <c r="B466" i="60"/>
  <c r="A465" i="60"/>
  <c r="H667" i="61"/>
  <c r="D667" i="61"/>
  <c r="F666" i="61"/>
  <c r="H663" i="61"/>
  <c r="D663" i="61"/>
  <c r="F662" i="61"/>
  <c r="H659" i="61"/>
  <c r="D659" i="61"/>
  <c r="F658" i="61"/>
  <c r="H655" i="61"/>
  <c r="D655" i="61"/>
  <c r="F654" i="61"/>
  <c r="O667" i="61"/>
  <c r="L667" i="61"/>
  <c r="O666" i="61"/>
  <c r="L666" i="61"/>
  <c r="N665" i="61"/>
  <c r="L665" i="61"/>
  <c r="O663" i="61"/>
  <c r="L663" i="61"/>
  <c r="O662" i="61"/>
  <c r="L662" i="61"/>
  <c r="N661" i="61"/>
  <c r="L661" i="61"/>
  <c r="O659" i="61"/>
  <c r="L659" i="61"/>
  <c r="O658" i="61"/>
  <c r="L658" i="61"/>
  <c r="N657" i="61"/>
  <c r="L657" i="61"/>
  <c r="O655" i="61"/>
  <c r="L655" i="61"/>
  <c r="O654" i="61"/>
  <c r="L654" i="61"/>
  <c r="N653" i="61"/>
  <c r="L653" i="61"/>
  <c r="B666" i="61"/>
  <c r="B665" i="61"/>
  <c r="B662" i="61"/>
  <c r="B661" i="61"/>
  <c r="B658" i="61"/>
  <c r="B657" i="61"/>
  <c r="B654" i="61"/>
  <c r="B653" i="61"/>
  <c r="A652" i="61"/>
  <c r="O745" i="73"/>
  <c r="L745" i="73"/>
  <c r="H745" i="73"/>
  <c r="O744" i="73"/>
  <c r="L744" i="73"/>
  <c r="M743" i="73"/>
  <c r="O742" i="73"/>
  <c r="L742" i="73"/>
  <c r="J742" i="73"/>
  <c r="F742" i="73"/>
  <c r="N741" i="73"/>
  <c r="L741" i="73"/>
  <c r="O739" i="73"/>
  <c r="L739" i="73"/>
  <c r="H739" i="73"/>
  <c r="O738" i="73"/>
  <c r="L738" i="73"/>
  <c r="M737" i="73"/>
  <c r="O736" i="73"/>
  <c r="L736" i="73"/>
  <c r="J736" i="73"/>
  <c r="F736" i="73"/>
  <c r="N735" i="73"/>
  <c r="L735" i="73"/>
  <c r="O733" i="73"/>
  <c r="L733" i="73"/>
  <c r="H733" i="73"/>
  <c r="O732" i="73"/>
  <c r="L732" i="73"/>
  <c r="M731" i="73"/>
  <c r="O730" i="73"/>
  <c r="L730" i="73"/>
  <c r="J730" i="73"/>
  <c r="F730" i="73"/>
  <c r="N729" i="73"/>
  <c r="L729" i="73"/>
  <c r="C745" i="73"/>
  <c r="B744" i="73"/>
  <c r="B743" i="73"/>
  <c r="B742" i="73"/>
  <c r="B741" i="73"/>
  <c r="C739" i="73"/>
  <c r="B738" i="73"/>
  <c r="B737" i="73"/>
  <c r="B736" i="73"/>
  <c r="B735" i="73"/>
  <c r="C733" i="73"/>
  <c r="B732" i="73"/>
  <c r="B731" i="73"/>
  <c r="B730" i="73"/>
  <c r="B729" i="73"/>
  <c r="A728" i="73"/>
  <c r="B745" i="62"/>
  <c r="A744" i="62"/>
  <c r="B742" i="62"/>
  <c r="A741" i="62"/>
  <c r="B739" i="62"/>
  <c r="A738" i="62"/>
  <c r="B736" i="62"/>
  <c r="A735" i="62"/>
  <c r="B733" i="62"/>
  <c r="A732" i="62"/>
  <c r="B730" i="62"/>
  <c r="A729" i="62"/>
  <c r="A728" i="62"/>
  <c r="B277" i="74"/>
  <c r="A276" i="74"/>
  <c r="B274" i="74"/>
  <c r="A273" i="74"/>
  <c r="A272" i="74"/>
  <c r="B628" i="75"/>
  <c r="A627" i="75"/>
  <c r="B625" i="75"/>
  <c r="A624" i="75"/>
  <c r="B622" i="75"/>
  <c r="A621" i="75"/>
  <c r="B619" i="75"/>
  <c r="A618" i="75"/>
  <c r="B616" i="75"/>
  <c r="A615" i="75"/>
  <c r="A614" i="75"/>
  <c r="S356" i="68"/>
  <c r="R356" i="68"/>
  <c r="S355" i="68"/>
  <c r="R355" i="68"/>
  <c r="S354" i="68"/>
  <c r="R354" i="68"/>
  <c r="S353" i="68"/>
  <c r="R353" i="68"/>
  <c r="S352" i="68"/>
  <c r="R352" i="68"/>
  <c r="S351" i="68"/>
  <c r="R351" i="68"/>
  <c r="S350" i="68"/>
  <c r="R350" i="68"/>
  <c r="I356" i="68"/>
  <c r="I355" i="68"/>
  <c r="I354" i="68"/>
  <c r="I353" i="68"/>
  <c r="I352" i="68"/>
  <c r="I351" i="68"/>
  <c r="I350" i="68"/>
  <c r="A356" i="68"/>
  <c r="A355" i="68"/>
  <c r="A354" i="68"/>
  <c r="A353" i="68"/>
  <c r="A352" i="68"/>
  <c r="A351" i="68"/>
  <c r="A350" i="68"/>
  <c r="A349" i="68"/>
  <c r="S356" i="69"/>
  <c r="R356" i="69"/>
  <c r="S355" i="69"/>
  <c r="R355" i="69"/>
  <c r="S354" i="69"/>
  <c r="R354" i="69"/>
  <c r="S353" i="69"/>
  <c r="R353" i="69"/>
  <c r="S352" i="69"/>
  <c r="R352" i="69"/>
  <c r="S351" i="69"/>
  <c r="R351" i="69"/>
  <c r="S350" i="69"/>
  <c r="R350" i="69"/>
  <c r="H356" i="69"/>
  <c r="H355" i="69"/>
  <c r="H354" i="69"/>
  <c r="H353" i="69"/>
  <c r="H352" i="69"/>
  <c r="H351" i="69"/>
  <c r="H350" i="69"/>
  <c r="A356" i="69"/>
  <c r="A355" i="69"/>
  <c r="A354" i="69"/>
  <c r="A353" i="69"/>
  <c r="A352" i="69"/>
  <c r="A351" i="69"/>
  <c r="A350" i="69"/>
  <c r="A349" i="69"/>
  <c r="S201" i="66"/>
  <c r="R201" i="66"/>
  <c r="S200" i="66"/>
  <c r="R200" i="66"/>
  <c r="S199" i="66"/>
  <c r="R199" i="66"/>
  <c r="M201" i="66"/>
  <c r="M200" i="66"/>
  <c r="M199" i="66"/>
  <c r="A201" i="66"/>
  <c r="A200" i="66"/>
  <c r="A199" i="66"/>
  <c r="A198" i="66"/>
  <c r="S279" i="63"/>
  <c r="R279" i="63"/>
  <c r="S278" i="63"/>
  <c r="R278" i="63"/>
  <c r="S277" i="63"/>
  <c r="R277" i="63"/>
  <c r="S276" i="63"/>
  <c r="R276" i="63"/>
  <c r="S275" i="63"/>
  <c r="R275" i="63"/>
  <c r="M279" i="63"/>
  <c r="M278" i="63"/>
  <c r="M277" i="63"/>
  <c r="M276" i="63"/>
  <c r="M275" i="63"/>
  <c r="A279" i="63"/>
  <c r="A278" i="63"/>
  <c r="A277" i="63"/>
  <c r="A276" i="63"/>
  <c r="A275" i="63"/>
  <c r="A274" i="63"/>
  <c r="S279" i="67"/>
  <c r="R279" i="67"/>
  <c r="S278" i="67"/>
  <c r="R278" i="67"/>
  <c r="S277" i="67"/>
  <c r="R277" i="67"/>
  <c r="S276" i="67"/>
  <c r="R276" i="67"/>
  <c r="S275" i="67"/>
  <c r="R275" i="67"/>
  <c r="N279" i="67"/>
  <c r="N278" i="67"/>
  <c r="N277" i="67"/>
  <c r="N276" i="67"/>
  <c r="N275" i="67"/>
  <c r="F279" i="67"/>
  <c r="F278" i="67"/>
  <c r="F277" i="67"/>
  <c r="F276" i="67"/>
  <c r="F275" i="67"/>
  <c r="A279" i="67"/>
  <c r="A278" i="67"/>
  <c r="A277" i="67"/>
  <c r="A276" i="67"/>
  <c r="A275" i="67"/>
  <c r="A274" i="67"/>
  <c r="S356" i="70"/>
  <c r="R356" i="70"/>
  <c r="S355" i="70"/>
  <c r="R355" i="70"/>
  <c r="S354" i="70"/>
  <c r="R354" i="70"/>
  <c r="S353" i="70"/>
  <c r="R353" i="70"/>
  <c r="S352" i="70"/>
  <c r="R352" i="70"/>
  <c r="S351" i="70"/>
  <c r="R351" i="70"/>
  <c r="S350" i="70"/>
  <c r="R350" i="70"/>
  <c r="A356" i="70"/>
  <c r="A355" i="70"/>
  <c r="A354" i="70"/>
  <c r="A353" i="70"/>
  <c r="A352" i="70"/>
  <c r="A351" i="70"/>
  <c r="A350" i="70"/>
  <c r="A349" i="70"/>
  <c r="Q524" i="77"/>
  <c r="N524" i="77"/>
  <c r="L524" i="77"/>
  <c r="Q521" i="77"/>
  <c r="N521" i="77"/>
  <c r="L521" i="77"/>
  <c r="Q518" i="77"/>
  <c r="N518" i="77"/>
  <c r="L518" i="77"/>
  <c r="Q515" i="77"/>
  <c r="N515" i="77"/>
  <c r="L515" i="77"/>
  <c r="C524" i="77"/>
  <c r="B523" i="77"/>
  <c r="C521" i="77"/>
  <c r="B520" i="77"/>
  <c r="C518" i="77"/>
  <c r="B517" i="77"/>
  <c r="C515" i="77"/>
  <c r="B514" i="77"/>
  <c r="A513" i="77"/>
  <c r="S238" i="78"/>
  <c r="S237" i="78"/>
  <c r="S236" i="78"/>
  <c r="S235" i="78"/>
  <c r="N238" i="78"/>
  <c r="N237" i="78"/>
  <c r="N236" i="78"/>
  <c r="N235" i="78"/>
  <c r="B238" i="78"/>
  <c r="B237" i="78"/>
  <c r="B236" i="78"/>
  <c r="B235" i="78"/>
  <c r="A234" i="78"/>
  <c r="O511" i="79"/>
  <c r="S510" i="79"/>
  <c r="Q510" i="79"/>
  <c r="O508" i="79"/>
  <c r="S507" i="79"/>
  <c r="Q507" i="79"/>
  <c r="O505" i="79"/>
  <c r="S504" i="79"/>
  <c r="Q504" i="79"/>
  <c r="O502" i="79"/>
  <c r="S501" i="79"/>
  <c r="Q501" i="79"/>
  <c r="M510" i="79"/>
  <c r="M507" i="79"/>
  <c r="M504" i="79"/>
  <c r="M501" i="79"/>
  <c r="C511" i="79"/>
  <c r="B510" i="79"/>
  <c r="C508" i="79"/>
  <c r="B507" i="79"/>
  <c r="C505" i="79"/>
  <c r="B504" i="79"/>
  <c r="C502" i="79"/>
  <c r="B501" i="79"/>
  <c r="B500" i="79"/>
  <c r="S510" i="80"/>
  <c r="Q510" i="80"/>
  <c r="S507" i="80"/>
  <c r="Q507" i="80"/>
  <c r="S504" i="80"/>
  <c r="Q504" i="80"/>
  <c r="S501" i="80"/>
  <c r="Q501" i="80"/>
  <c r="M510" i="80"/>
  <c r="M507" i="80"/>
  <c r="M504" i="80"/>
  <c r="M501" i="80"/>
  <c r="C511" i="80"/>
  <c r="B510" i="80"/>
  <c r="C508" i="80"/>
  <c r="B507" i="80"/>
  <c r="C505" i="80"/>
  <c r="B504" i="80"/>
  <c r="C502" i="80"/>
  <c r="B501" i="80"/>
  <c r="O153" i="71"/>
  <c r="L153" i="71"/>
  <c r="I153" i="71"/>
  <c r="C155" i="71"/>
  <c r="C154" i="71"/>
  <c r="A153" i="71"/>
  <c r="O309" i="72"/>
  <c r="M309" i="72"/>
  <c r="K309" i="72"/>
  <c r="O308" i="72"/>
  <c r="M308" i="72"/>
  <c r="K308" i="72"/>
  <c r="O307" i="72"/>
  <c r="M307" i="72"/>
  <c r="K307" i="72"/>
  <c r="O306" i="72"/>
  <c r="M306" i="72"/>
  <c r="K306" i="72"/>
  <c r="O305" i="72"/>
  <c r="M305" i="72"/>
  <c r="K305" i="72"/>
  <c r="O304" i="72"/>
  <c r="M304" i="72"/>
  <c r="K304" i="72"/>
  <c r="A309" i="72"/>
  <c r="A308" i="72"/>
  <c r="A307" i="72"/>
  <c r="A306" i="72"/>
  <c r="A305" i="72"/>
  <c r="A304" i="72"/>
  <c r="A302" i="72"/>
  <c r="M498" i="76"/>
  <c r="P497" i="76"/>
  <c r="M497" i="76"/>
  <c r="M495" i="76"/>
  <c r="P494" i="76"/>
  <c r="M494" i="76"/>
  <c r="M492" i="76"/>
  <c r="P491" i="76"/>
  <c r="M491" i="76"/>
  <c r="M489" i="76"/>
  <c r="P488" i="76"/>
  <c r="M488" i="76"/>
  <c r="C498" i="76"/>
  <c r="C497" i="76"/>
  <c r="C495" i="76"/>
  <c r="C494" i="76"/>
  <c r="C492" i="76"/>
  <c r="C491" i="76"/>
  <c r="C489" i="76"/>
  <c r="C488" i="76"/>
  <c r="A487" i="76"/>
  <c r="T121" i="57"/>
  <c r="S121" i="57"/>
  <c r="R121" i="57"/>
  <c r="Q121" i="57"/>
  <c r="P121" i="57"/>
  <c r="O121" i="57"/>
  <c r="N121" i="57"/>
  <c r="M121" i="57"/>
  <c r="L121" i="57"/>
  <c r="K121" i="57"/>
  <c r="J121" i="57"/>
  <c r="I121" i="57"/>
  <c r="H121" i="57"/>
  <c r="G121" i="57"/>
  <c r="F121" i="57"/>
  <c r="E121" i="57"/>
  <c r="D121" i="57"/>
  <c r="C121" i="57"/>
  <c r="B121" i="57"/>
  <c r="A121" i="57"/>
  <c r="A120" i="57"/>
  <c r="R235" i="65"/>
  <c r="P235" i="65"/>
  <c r="M235" i="65"/>
  <c r="J235" i="65"/>
  <c r="H235" i="65"/>
  <c r="F235" i="65"/>
  <c r="R234" i="65"/>
  <c r="P234" i="65"/>
  <c r="M234" i="65"/>
  <c r="J234" i="65"/>
  <c r="H234" i="65"/>
  <c r="F234" i="65"/>
  <c r="R233" i="65"/>
  <c r="P233" i="65"/>
  <c r="M233" i="65"/>
  <c r="J233" i="65"/>
  <c r="H233" i="65"/>
  <c r="F233" i="65"/>
  <c r="R232" i="65"/>
  <c r="P232" i="65"/>
  <c r="M232" i="65"/>
  <c r="J232" i="65"/>
  <c r="H232" i="65"/>
  <c r="F232" i="65"/>
  <c r="R231" i="65"/>
  <c r="P231" i="65"/>
  <c r="M231" i="65"/>
  <c r="J231" i="65"/>
  <c r="H231" i="65"/>
  <c r="F231" i="65"/>
  <c r="A235" i="65"/>
  <c r="A234" i="65"/>
  <c r="A233" i="65"/>
  <c r="A232" i="65"/>
  <c r="A231" i="65"/>
  <c r="A230" i="65"/>
  <c r="R241" i="64"/>
  <c r="P241" i="64"/>
  <c r="M241" i="64"/>
  <c r="J241" i="64"/>
  <c r="H241" i="64"/>
  <c r="F241" i="64"/>
  <c r="R240" i="64"/>
  <c r="P240" i="64"/>
  <c r="M240" i="64"/>
  <c r="J240" i="64"/>
  <c r="H240" i="64"/>
  <c r="F240" i="64"/>
  <c r="R239" i="64"/>
  <c r="P239" i="64"/>
  <c r="M239" i="64"/>
  <c r="J239" i="64"/>
  <c r="H239" i="64"/>
  <c r="F239" i="64"/>
  <c r="R238" i="64"/>
  <c r="P238" i="64"/>
  <c r="M238" i="64"/>
  <c r="J238" i="64"/>
  <c r="H238" i="64"/>
  <c r="F238" i="64"/>
  <c r="R237" i="64"/>
  <c r="P237" i="64"/>
  <c r="M237" i="64"/>
  <c r="J237" i="64"/>
  <c r="H237" i="64"/>
  <c r="F237" i="64"/>
  <c r="A241" i="64"/>
  <c r="A240" i="64"/>
  <c r="A239" i="64"/>
  <c r="A238" i="64"/>
  <c r="A237" i="64"/>
  <c r="A236" i="64"/>
  <c r="K498" i="59"/>
  <c r="O497" i="59"/>
  <c r="L497" i="59"/>
  <c r="J497" i="59"/>
  <c r="H497" i="59"/>
  <c r="K495" i="59"/>
  <c r="O494" i="59"/>
  <c r="L494" i="59"/>
  <c r="J494" i="59"/>
  <c r="H494" i="59"/>
  <c r="K492" i="59"/>
  <c r="O491" i="59"/>
  <c r="L491" i="59"/>
  <c r="J491" i="59"/>
  <c r="H491" i="59"/>
  <c r="K489" i="59"/>
  <c r="O488" i="59"/>
  <c r="L488" i="59"/>
  <c r="J488" i="59"/>
  <c r="H488" i="59"/>
  <c r="B498" i="59"/>
  <c r="B497" i="59"/>
  <c r="B495" i="59"/>
  <c r="B494" i="59"/>
  <c r="B492" i="59"/>
  <c r="B491" i="59"/>
  <c r="B489" i="59"/>
  <c r="B488" i="59"/>
  <c r="A487" i="59"/>
  <c r="N463" i="60"/>
  <c r="L463" i="60"/>
  <c r="J463" i="60"/>
  <c r="H463" i="60"/>
  <c r="N460" i="60"/>
  <c r="L460" i="60"/>
  <c r="J460" i="60"/>
  <c r="H460" i="60"/>
  <c r="N457" i="60"/>
  <c r="L457" i="60"/>
  <c r="J457" i="60"/>
  <c r="H457" i="60"/>
  <c r="N454" i="60"/>
  <c r="L454" i="60"/>
  <c r="J454" i="60"/>
  <c r="H454" i="60"/>
  <c r="B464" i="60"/>
  <c r="B463" i="60"/>
  <c r="B461" i="60"/>
  <c r="B460" i="60"/>
  <c r="B458" i="60"/>
  <c r="B457" i="60"/>
  <c r="B455" i="60"/>
  <c r="B454" i="60"/>
  <c r="A453" i="60"/>
  <c r="H650" i="61"/>
  <c r="D650" i="61"/>
  <c r="F649" i="61"/>
  <c r="H646" i="61"/>
  <c r="D646" i="61"/>
  <c r="F645" i="61"/>
  <c r="H642" i="61"/>
  <c r="D642" i="61"/>
  <c r="F641" i="61"/>
  <c r="H638" i="61"/>
  <c r="D638" i="61"/>
  <c r="F637" i="61"/>
  <c r="O650" i="61"/>
  <c r="L650" i="61"/>
  <c r="O649" i="61"/>
  <c r="L649" i="61"/>
  <c r="N648" i="61"/>
  <c r="L648" i="61"/>
  <c r="O646" i="61"/>
  <c r="L646" i="61"/>
  <c r="O645" i="61"/>
  <c r="L645" i="61"/>
  <c r="N644" i="61"/>
  <c r="L644" i="61"/>
  <c r="O642" i="61"/>
  <c r="L642" i="61"/>
  <c r="O641" i="61"/>
  <c r="L641" i="61"/>
  <c r="N640" i="61"/>
  <c r="L640" i="61"/>
  <c r="O638" i="61"/>
  <c r="L638" i="61"/>
  <c r="O637" i="61"/>
  <c r="L637" i="61"/>
  <c r="N636" i="61"/>
  <c r="L636" i="61"/>
  <c r="B649" i="61"/>
  <c r="B648" i="61"/>
  <c r="B645" i="61"/>
  <c r="B644" i="61"/>
  <c r="B641" i="61"/>
  <c r="B640" i="61"/>
  <c r="B637" i="61"/>
  <c r="B636" i="61"/>
  <c r="A635" i="61"/>
  <c r="O726" i="73"/>
  <c r="L726" i="73"/>
  <c r="H726" i="73"/>
  <c r="O725" i="73"/>
  <c r="L725" i="73"/>
  <c r="M724" i="73"/>
  <c r="O723" i="73"/>
  <c r="L723" i="73"/>
  <c r="J723" i="73"/>
  <c r="F723" i="73"/>
  <c r="N722" i="73"/>
  <c r="L722" i="73"/>
  <c r="O720" i="73"/>
  <c r="L720" i="73"/>
  <c r="H720" i="73"/>
  <c r="O719" i="73"/>
  <c r="L719" i="73"/>
  <c r="M718" i="73"/>
  <c r="O717" i="73"/>
  <c r="L717" i="73"/>
  <c r="J717" i="73"/>
  <c r="F717" i="73"/>
  <c r="N716" i="73"/>
  <c r="L716" i="73"/>
  <c r="O714" i="73"/>
  <c r="L714" i="73"/>
  <c r="H714" i="73"/>
  <c r="O713" i="73"/>
  <c r="L713" i="73"/>
  <c r="M712" i="73"/>
  <c r="O711" i="73"/>
  <c r="L711" i="73"/>
  <c r="J711" i="73"/>
  <c r="F711" i="73"/>
  <c r="N710" i="73"/>
  <c r="L710" i="73"/>
  <c r="C726" i="73"/>
  <c r="B725" i="73"/>
  <c r="B724" i="73"/>
  <c r="B723" i="73"/>
  <c r="B722" i="73"/>
  <c r="C720" i="73"/>
  <c r="B719" i="73"/>
  <c r="B718" i="73"/>
  <c r="B717" i="73"/>
  <c r="B716" i="73"/>
  <c r="C714" i="73"/>
  <c r="B713" i="73"/>
  <c r="B712" i="73"/>
  <c r="B711" i="73"/>
  <c r="B710" i="73"/>
  <c r="A709" i="73"/>
  <c r="B726" i="62"/>
  <c r="A725" i="62"/>
  <c r="B723" i="62"/>
  <c r="A722" i="62"/>
  <c r="B720" i="62"/>
  <c r="A719" i="62"/>
  <c r="B717" i="62"/>
  <c r="A716" i="62"/>
  <c r="B714" i="62"/>
  <c r="A713" i="62"/>
  <c r="B711" i="62"/>
  <c r="A710" i="62"/>
  <c r="A709" i="62"/>
  <c r="B270" i="74"/>
  <c r="A269" i="74"/>
  <c r="B267" i="74"/>
  <c r="A266" i="74"/>
  <c r="A265" i="74"/>
  <c r="B612" i="75"/>
  <c r="A611" i="75"/>
  <c r="B609" i="75"/>
  <c r="A608" i="75"/>
  <c r="B606" i="75"/>
  <c r="A605" i="75"/>
  <c r="B603" i="75"/>
  <c r="A602" i="75"/>
  <c r="B600" i="75"/>
  <c r="A599" i="75"/>
  <c r="A598" i="75"/>
  <c r="S347" i="68"/>
  <c r="R347" i="68"/>
  <c r="S346" i="68"/>
  <c r="R346" i="68"/>
  <c r="S345" i="68"/>
  <c r="R345" i="68"/>
  <c r="S344" i="68"/>
  <c r="R344" i="68"/>
  <c r="S343" i="68"/>
  <c r="R343" i="68"/>
  <c r="S342" i="68"/>
  <c r="R342" i="68"/>
  <c r="S341" i="68"/>
  <c r="R341" i="68"/>
  <c r="I347" i="68"/>
  <c r="I346" i="68"/>
  <c r="I345" i="68"/>
  <c r="I344" i="68"/>
  <c r="I343" i="68"/>
  <c r="I342" i="68"/>
  <c r="I341" i="68"/>
  <c r="A347" i="68"/>
  <c r="A346" i="68"/>
  <c r="A345" i="68"/>
  <c r="A344" i="68"/>
  <c r="A343" i="68"/>
  <c r="A342" i="68"/>
  <c r="A341" i="68"/>
  <c r="A340" i="68"/>
  <c r="S347" i="69"/>
  <c r="R347" i="69"/>
  <c r="S346" i="69"/>
  <c r="R346" i="69"/>
  <c r="S345" i="69"/>
  <c r="R345" i="69"/>
  <c r="S344" i="69"/>
  <c r="R344" i="69"/>
  <c r="S343" i="69"/>
  <c r="R343" i="69"/>
  <c r="S342" i="69"/>
  <c r="R342" i="69"/>
  <c r="S341" i="69"/>
  <c r="R341" i="69"/>
  <c r="H347" i="69"/>
  <c r="H346" i="69"/>
  <c r="H345" i="69"/>
  <c r="H344" i="69"/>
  <c r="H343" i="69"/>
  <c r="H342" i="69"/>
  <c r="H341" i="69"/>
  <c r="A347" i="69"/>
  <c r="A346" i="69"/>
  <c r="A345" i="69"/>
  <c r="A344" i="69"/>
  <c r="A343" i="69"/>
  <c r="A342" i="69"/>
  <c r="A341" i="69"/>
  <c r="A340" i="69"/>
  <c r="S196" i="66"/>
  <c r="R196" i="66"/>
  <c r="S195" i="66"/>
  <c r="R195" i="66"/>
  <c r="S194" i="66"/>
  <c r="R194" i="66"/>
  <c r="M196" i="66"/>
  <c r="M195" i="66"/>
  <c r="M194" i="66"/>
  <c r="A196" i="66"/>
  <c r="A195" i="66"/>
  <c r="A194" i="66"/>
  <c r="A193" i="66"/>
  <c r="S272" i="63"/>
  <c r="R272" i="63"/>
  <c r="S271" i="63"/>
  <c r="R271" i="63"/>
  <c r="S270" i="63"/>
  <c r="R270" i="63"/>
  <c r="S269" i="63"/>
  <c r="R269" i="63"/>
  <c r="S268" i="63"/>
  <c r="R268" i="63"/>
  <c r="M272" i="63"/>
  <c r="M271" i="63"/>
  <c r="M270" i="63"/>
  <c r="M269" i="63"/>
  <c r="M268" i="63"/>
  <c r="A272" i="63"/>
  <c r="A271" i="63"/>
  <c r="A270" i="63"/>
  <c r="A269" i="63"/>
  <c r="A268" i="63"/>
  <c r="A267" i="63"/>
  <c r="S272" i="67"/>
  <c r="R272" i="67"/>
  <c r="S271" i="67"/>
  <c r="R271" i="67"/>
  <c r="S270" i="67"/>
  <c r="R270" i="67"/>
  <c r="S269" i="67"/>
  <c r="R269" i="67"/>
  <c r="S268" i="67"/>
  <c r="R268" i="67"/>
  <c r="N272" i="67"/>
  <c r="N271" i="67"/>
  <c r="N270" i="67"/>
  <c r="N269" i="67"/>
  <c r="N268" i="67"/>
  <c r="F272" i="67"/>
  <c r="F271" i="67"/>
  <c r="F270" i="67"/>
  <c r="F269" i="67"/>
  <c r="F268" i="67"/>
  <c r="A272" i="67"/>
  <c r="A271" i="67"/>
  <c r="A270" i="67"/>
  <c r="A269" i="67"/>
  <c r="A268" i="67"/>
  <c r="A267" i="67"/>
  <c r="S347" i="70"/>
  <c r="R347" i="70"/>
  <c r="S346" i="70"/>
  <c r="R346" i="70"/>
  <c r="S345" i="70"/>
  <c r="R345" i="70"/>
  <c r="S344" i="70"/>
  <c r="R344" i="70"/>
  <c r="S343" i="70"/>
  <c r="R343" i="70"/>
  <c r="S342" i="70"/>
  <c r="R342" i="70"/>
  <c r="S341" i="70"/>
  <c r="R341" i="70"/>
  <c r="A347" i="70"/>
  <c r="A346" i="70"/>
  <c r="A345" i="70"/>
  <c r="A344" i="70"/>
  <c r="A343" i="70"/>
  <c r="A342" i="70"/>
  <c r="A341" i="70"/>
  <c r="A340" i="70"/>
  <c r="Q511" i="77"/>
  <c r="N511" i="77"/>
  <c r="L511" i="77"/>
  <c r="Q508" i="77"/>
  <c r="N508" i="77"/>
  <c r="L508" i="77"/>
  <c r="Q505" i="77"/>
  <c r="N505" i="77"/>
  <c r="L505" i="77"/>
  <c r="Q502" i="77"/>
  <c r="N502" i="77"/>
  <c r="L502" i="77"/>
  <c r="C511" i="77"/>
  <c r="B510" i="77"/>
  <c r="C508" i="77"/>
  <c r="B507" i="77"/>
  <c r="C505" i="77"/>
  <c r="B504" i="77"/>
  <c r="C502" i="77"/>
  <c r="B501" i="77"/>
  <c r="A500" i="77"/>
  <c r="S232" i="78"/>
  <c r="S231" i="78"/>
  <c r="S230" i="78"/>
  <c r="S229" i="78"/>
  <c r="N232" i="78"/>
  <c r="N231" i="78"/>
  <c r="N230" i="78"/>
  <c r="N229" i="78"/>
  <c r="B232" i="78"/>
  <c r="B231" i="78"/>
  <c r="B230" i="78"/>
  <c r="B229" i="78"/>
  <c r="A228" i="78"/>
  <c r="O498" i="79"/>
  <c r="S497" i="79"/>
  <c r="Q497" i="79"/>
  <c r="O495" i="79"/>
  <c r="S494" i="79"/>
  <c r="Q494" i="79"/>
  <c r="O492" i="79"/>
  <c r="S491" i="79"/>
  <c r="Q491" i="79"/>
  <c r="O489" i="79"/>
  <c r="S488" i="79"/>
  <c r="Q488" i="79"/>
  <c r="M497" i="79"/>
  <c r="M494" i="79"/>
  <c r="M491" i="79"/>
  <c r="M488" i="79"/>
  <c r="C498" i="79"/>
  <c r="B497" i="79"/>
  <c r="C495" i="79"/>
  <c r="B494" i="79"/>
  <c r="C492" i="79"/>
  <c r="B491" i="79"/>
  <c r="C489" i="79"/>
  <c r="B488" i="79"/>
  <c r="B487" i="79"/>
  <c r="S497" i="80"/>
  <c r="Q497" i="80"/>
  <c r="S494" i="80"/>
  <c r="Q494" i="80"/>
  <c r="S491" i="80"/>
  <c r="Q491" i="80"/>
  <c r="S488" i="80"/>
  <c r="Q488" i="80"/>
  <c r="M497" i="80"/>
  <c r="M494" i="80"/>
  <c r="M491" i="80"/>
  <c r="M488" i="80"/>
  <c r="C498" i="80"/>
  <c r="B497" i="80"/>
  <c r="C495" i="80"/>
  <c r="B494" i="80"/>
  <c r="C492" i="80"/>
  <c r="B491" i="80"/>
  <c r="C489" i="80"/>
  <c r="B488" i="80"/>
  <c r="O149" i="71"/>
  <c r="L149" i="71"/>
  <c r="I149" i="71"/>
  <c r="C151" i="71"/>
  <c r="C150" i="71"/>
  <c r="A149" i="71"/>
  <c r="O301" i="72"/>
  <c r="M301" i="72"/>
  <c r="K301" i="72"/>
  <c r="O300" i="72"/>
  <c r="M300" i="72"/>
  <c r="K300" i="72"/>
  <c r="O299" i="72"/>
  <c r="M299" i="72"/>
  <c r="K299" i="72"/>
  <c r="O298" i="72"/>
  <c r="M298" i="72"/>
  <c r="K298" i="72"/>
  <c r="O297" i="72"/>
  <c r="M297" i="72"/>
  <c r="K297" i="72"/>
  <c r="O296" i="72"/>
  <c r="M296" i="72"/>
  <c r="K296" i="72"/>
  <c r="A301" i="72"/>
  <c r="A300" i="72"/>
  <c r="A299" i="72"/>
  <c r="A298" i="72"/>
  <c r="A297" i="72"/>
  <c r="A296" i="72"/>
  <c r="A294" i="72"/>
  <c r="M485" i="76"/>
  <c r="P484" i="76"/>
  <c r="M484" i="76"/>
  <c r="M482" i="76"/>
  <c r="P481" i="76"/>
  <c r="M481" i="76"/>
  <c r="M479" i="76"/>
  <c r="P478" i="76"/>
  <c r="M478" i="76"/>
  <c r="M476" i="76"/>
  <c r="P475" i="76"/>
  <c r="M475" i="76"/>
  <c r="C485" i="76"/>
  <c r="C484" i="76"/>
  <c r="C482" i="76"/>
  <c r="C481" i="76"/>
  <c r="C479" i="76"/>
  <c r="C478" i="76"/>
  <c r="C476" i="76"/>
  <c r="C475" i="76"/>
  <c r="A474" i="76"/>
  <c r="T118" i="57"/>
  <c r="S118" i="57"/>
  <c r="R118" i="57"/>
  <c r="Q118" i="57"/>
  <c r="P118" i="57"/>
  <c r="O118" i="57"/>
  <c r="N118" i="57"/>
  <c r="M118" i="57"/>
  <c r="L118" i="57"/>
  <c r="K118" i="57"/>
  <c r="J118" i="57"/>
  <c r="I118" i="57"/>
  <c r="H118" i="57"/>
  <c r="G118" i="57"/>
  <c r="F118" i="57"/>
  <c r="E118" i="57"/>
  <c r="D118" i="57"/>
  <c r="C118" i="57"/>
  <c r="B118" i="57"/>
  <c r="A118" i="57"/>
  <c r="A117" i="57"/>
  <c r="R229" i="65"/>
  <c r="P229" i="65"/>
  <c r="M229" i="65"/>
  <c r="J229" i="65"/>
  <c r="H229" i="65"/>
  <c r="F229" i="65"/>
  <c r="R228" i="65"/>
  <c r="P228" i="65"/>
  <c r="M228" i="65"/>
  <c r="J228" i="65"/>
  <c r="H228" i="65"/>
  <c r="F228" i="65"/>
  <c r="R227" i="65"/>
  <c r="P227" i="65"/>
  <c r="M227" i="65"/>
  <c r="J227" i="65"/>
  <c r="H227" i="65"/>
  <c r="F227" i="65"/>
  <c r="R226" i="65"/>
  <c r="P226" i="65"/>
  <c r="M226" i="65"/>
  <c r="J226" i="65"/>
  <c r="H226" i="65"/>
  <c r="F226" i="65"/>
  <c r="R225" i="65"/>
  <c r="P225" i="65"/>
  <c r="M225" i="65"/>
  <c r="J225" i="65"/>
  <c r="H225" i="65"/>
  <c r="F225" i="65"/>
  <c r="A229" i="65"/>
  <c r="A228" i="65"/>
  <c r="A227" i="65"/>
  <c r="A226" i="65"/>
  <c r="A225" i="65"/>
  <c r="A224" i="65"/>
  <c r="R235" i="64"/>
  <c r="P235" i="64"/>
  <c r="M235" i="64"/>
  <c r="J235" i="64"/>
  <c r="H235" i="64"/>
  <c r="F235" i="64"/>
  <c r="R234" i="64"/>
  <c r="P234" i="64"/>
  <c r="M234" i="64"/>
  <c r="J234" i="64"/>
  <c r="H234" i="64"/>
  <c r="F234" i="64"/>
  <c r="R233" i="64"/>
  <c r="P233" i="64"/>
  <c r="M233" i="64"/>
  <c r="J233" i="64"/>
  <c r="H233" i="64"/>
  <c r="F233" i="64"/>
  <c r="R232" i="64"/>
  <c r="P232" i="64"/>
  <c r="M232" i="64"/>
  <c r="J232" i="64"/>
  <c r="H232" i="64"/>
  <c r="F232" i="64"/>
  <c r="R231" i="64"/>
  <c r="P231" i="64"/>
  <c r="M231" i="64"/>
  <c r="J231" i="64"/>
  <c r="H231" i="64"/>
  <c r="F231" i="64"/>
  <c r="A235" i="64"/>
  <c r="A234" i="64"/>
  <c r="A233" i="64"/>
  <c r="A232" i="64"/>
  <c r="A231" i="64"/>
  <c r="A230" i="64"/>
  <c r="K485" i="59"/>
  <c r="O484" i="59"/>
  <c r="L484" i="59"/>
  <c r="J484" i="59"/>
  <c r="H484" i="59"/>
  <c r="K482" i="59"/>
  <c r="O481" i="59"/>
  <c r="L481" i="59"/>
  <c r="J481" i="59"/>
  <c r="H481" i="59"/>
  <c r="K479" i="59"/>
  <c r="O478" i="59"/>
  <c r="L478" i="59"/>
  <c r="J478" i="59"/>
  <c r="H478" i="59"/>
  <c r="K476" i="59"/>
  <c r="O475" i="59"/>
  <c r="L475" i="59"/>
  <c r="J475" i="59"/>
  <c r="H475" i="59"/>
  <c r="B485" i="59"/>
  <c r="B484" i="59"/>
  <c r="B482" i="59"/>
  <c r="B481" i="59"/>
  <c r="B479" i="59"/>
  <c r="B478" i="59"/>
  <c r="B476" i="59"/>
  <c r="B475" i="59"/>
  <c r="A474" i="59"/>
  <c r="N451" i="60"/>
  <c r="L451" i="60"/>
  <c r="J451" i="60"/>
  <c r="H451" i="60"/>
  <c r="N448" i="60"/>
  <c r="L448" i="60"/>
  <c r="J448" i="60"/>
  <c r="H448" i="60"/>
  <c r="N445" i="60"/>
  <c r="L445" i="60"/>
  <c r="J445" i="60"/>
  <c r="H445" i="60"/>
  <c r="N442" i="60"/>
  <c r="L442" i="60"/>
  <c r="J442" i="60"/>
  <c r="H442" i="60"/>
  <c r="B452" i="60"/>
  <c r="B451" i="60"/>
  <c r="B449" i="60"/>
  <c r="B448" i="60"/>
  <c r="B446" i="60"/>
  <c r="B445" i="60"/>
  <c r="B443" i="60"/>
  <c r="B442" i="60"/>
  <c r="A441" i="60"/>
  <c r="H633" i="61"/>
  <c r="D633" i="61"/>
  <c r="F632" i="61"/>
  <c r="H629" i="61"/>
  <c r="D629" i="61"/>
  <c r="F628" i="61"/>
  <c r="H625" i="61"/>
  <c r="D625" i="61"/>
  <c r="F624" i="61"/>
  <c r="H621" i="61"/>
  <c r="D621" i="61"/>
  <c r="F620" i="61"/>
  <c r="O633" i="61"/>
  <c r="L633" i="61"/>
  <c r="O632" i="61"/>
  <c r="L632" i="61"/>
  <c r="N631" i="61"/>
  <c r="L631" i="61"/>
  <c r="O629" i="61"/>
  <c r="L629" i="61"/>
  <c r="O628" i="61"/>
  <c r="L628" i="61"/>
  <c r="N627" i="61"/>
  <c r="L627" i="61"/>
  <c r="O625" i="61"/>
  <c r="L625" i="61"/>
  <c r="O624" i="61"/>
  <c r="L624" i="61"/>
  <c r="N623" i="61"/>
  <c r="L623" i="61"/>
  <c r="O621" i="61"/>
  <c r="L621" i="61"/>
  <c r="O620" i="61"/>
  <c r="L620" i="61"/>
  <c r="N619" i="61"/>
  <c r="L619" i="61"/>
  <c r="B632" i="61"/>
  <c r="B631" i="61"/>
  <c r="B628" i="61"/>
  <c r="B627" i="61"/>
  <c r="B624" i="61"/>
  <c r="B623" i="61"/>
  <c r="B620" i="61"/>
  <c r="B619" i="61"/>
  <c r="A618" i="61"/>
  <c r="O707" i="73"/>
  <c r="L707" i="73"/>
  <c r="H707" i="73"/>
  <c r="O706" i="73"/>
  <c r="L706" i="73"/>
  <c r="M705" i="73"/>
  <c r="O704" i="73"/>
  <c r="L704" i="73"/>
  <c r="J704" i="73"/>
  <c r="F704" i="73"/>
  <c r="N703" i="73"/>
  <c r="L703" i="73"/>
  <c r="O701" i="73"/>
  <c r="L701" i="73"/>
  <c r="H701" i="73"/>
  <c r="O700" i="73"/>
  <c r="L700" i="73"/>
  <c r="M699" i="73"/>
  <c r="O698" i="73"/>
  <c r="L698" i="73"/>
  <c r="J698" i="73"/>
  <c r="F698" i="73"/>
  <c r="N697" i="73"/>
  <c r="L697" i="73"/>
  <c r="O695" i="73"/>
  <c r="L695" i="73"/>
  <c r="H695" i="73"/>
  <c r="O694" i="73"/>
  <c r="L694" i="73"/>
  <c r="M693" i="73"/>
  <c r="O692" i="73"/>
  <c r="L692" i="73"/>
  <c r="J692" i="73"/>
  <c r="F692" i="73"/>
  <c r="N691" i="73"/>
  <c r="L691" i="73"/>
  <c r="C707" i="73"/>
  <c r="B706" i="73"/>
  <c r="B705" i="73"/>
  <c r="B704" i="73"/>
  <c r="B703" i="73"/>
  <c r="C701" i="73"/>
  <c r="B700" i="73"/>
  <c r="B699" i="73"/>
  <c r="B698" i="73"/>
  <c r="B697" i="73"/>
  <c r="C695" i="73"/>
  <c r="B694" i="73"/>
  <c r="B693" i="73"/>
  <c r="B692" i="73"/>
  <c r="B691" i="73"/>
  <c r="A690" i="73"/>
  <c r="B707" i="62"/>
  <c r="A706" i="62"/>
  <c r="B704" i="62"/>
  <c r="A703" i="62"/>
  <c r="B701" i="62"/>
  <c r="A700" i="62"/>
  <c r="B698" i="62"/>
  <c r="A697" i="62"/>
  <c r="B695" i="62"/>
  <c r="A694" i="62"/>
  <c r="B692" i="62"/>
  <c r="A691" i="62"/>
  <c r="A690" i="62"/>
  <c r="B263" i="74"/>
  <c r="A262" i="74"/>
  <c r="B260" i="74"/>
  <c r="A259" i="74"/>
  <c r="A258" i="74"/>
  <c r="B596" i="75"/>
  <c r="A595" i="75"/>
  <c r="B593" i="75"/>
  <c r="A592" i="75"/>
  <c r="B590" i="75"/>
  <c r="A589" i="75"/>
  <c r="B587" i="75"/>
  <c r="A586" i="75"/>
  <c r="B584" i="75"/>
  <c r="A583" i="75"/>
  <c r="A582" i="75"/>
  <c r="S338" i="68"/>
  <c r="R338" i="68"/>
  <c r="S337" i="68"/>
  <c r="R337" i="68"/>
  <c r="S336" i="68"/>
  <c r="R336" i="68"/>
  <c r="S335" i="68"/>
  <c r="R335" i="68"/>
  <c r="S334" i="68"/>
  <c r="R334" i="68"/>
  <c r="S333" i="68"/>
  <c r="R333" i="68"/>
  <c r="S332" i="68"/>
  <c r="R332" i="68"/>
  <c r="I338" i="68"/>
  <c r="I337" i="68"/>
  <c r="I336" i="68"/>
  <c r="I335" i="68"/>
  <c r="I334" i="68"/>
  <c r="I333" i="68"/>
  <c r="I332" i="68"/>
  <c r="A338" i="68"/>
  <c r="A337" i="68"/>
  <c r="A336" i="68"/>
  <c r="A335" i="68"/>
  <c r="A334" i="68"/>
  <c r="A333" i="68"/>
  <c r="A332" i="68"/>
  <c r="A331" i="68"/>
  <c r="S338" i="69"/>
  <c r="R338" i="69"/>
  <c r="S337" i="69"/>
  <c r="R337" i="69"/>
  <c r="S336" i="69"/>
  <c r="R336" i="69"/>
  <c r="S335" i="69"/>
  <c r="R335" i="69"/>
  <c r="S334" i="69"/>
  <c r="R334" i="69"/>
  <c r="S333" i="69"/>
  <c r="R333" i="69"/>
  <c r="S332" i="69"/>
  <c r="R332" i="69"/>
  <c r="H338" i="69"/>
  <c r="H337" i="69"/>
  <c r="H336" i="69"/>
  <c r="H335" i="69"/>
  <c r="H334" i="69"/>
  <c r="H333" i="69"/>
  <c r="H332" i="69"/>
  <c r="A338" i="69"/>
  <c r="A337" i="69"/>
  <c r="A336" i="69"/>
  <c r="A335" i="69"/>
  <c r="A334" i="69"/>
  <c r="A333" i="69"/>
  <c r="A332" i="69"/>
  <c r="A331" i="69"/>
  <c r="S191" i="66"/>
  <c r="R191" i="66"/>
  <c r="S190" i="66"/>
  <c r="R190" i="66"/>
  <c r="S189" i="66"/>
  <c r="R189" i="66"/>
  <c r="M191" i="66"/>
  <c r="M190" i="66"/>
  <c r="M189" i="66"/>
  <c r="A191" i="66"/>
  <c r="A190" i="66"/>
  <c r="A189" i="66"/>
  <c r="A188" i="66"/>
  <c r="S265" i="63"/>
  <c r="R265" i="63"/>
  <c r="S264" i="63"/>
  <c r="R264" i="63"/>
  <c r="S263" i="63"/>
  <c r="R263" i="63"/>
  <c r="S262" i="63"/>
  <c r="R262" i="63"/>
  <c r="S261" i="63"/>
  <c r="R261" i="63"/>
  <c r="M265" i="63"/>
  <c r="M264" i="63"/>
  <c r="M263" i="63"/>
  <c r="M262" i="63"/>
  <c r="M261" i="63"/>
  <c r="A265" i="63"/>
  <c r="A264" i="63"/>
  <c r="A263" i="63"/>
  <c r="A262" i="63"/>
  <c r="A261" i="63"/>
  <c r="A260" i="63"/>
  <c r="S265" i="67"/>
  <c r="R265" i="67"/>
  <c r="S264" i="67"/>
  <c r="R264" i="67"/>
  <c r="S263" i="67"/>
  <c r="R263" i="67"/>
  <c r="S262" i="67"/>
  <c r="R262" i="67"/>
  <c r="S261" i="67"/>
  <c r="R261" i="67"/>
  <c r="N265" i="67"/>
  <c r="N264" i="67"/>
  <c r="N263" i="67"/>
  <c r="N262" i="67"/>
  <c r="N261" i="67"/>
  <c r="F265" i="67"/>
  <c r="F264" i="67"/>
  <c r="F263" i="67"/>
  <c r="F262" i="67"/>
  <c r="F261" i="67"/>
  <c r="A265" i="67"/>
  <c r="A264" i="67"/>
  <c r="A263" i="67"/>
  <c r="A262" i="67"/>
  <c r="A261" i="67"/>
  <c r="A260" i="67"/>
  <c r="S338" i="70"/>
  <c r="R338" i="70"/>
  <c r="S337" i="70"/>
  <c r="R337" i="70"/>
  <c r="S336" i="70"/>
  <c r="R336" i="70"/>
  <c r="S335" i="70"/>
  <c r="R335" i="70"/>
  <c r="S334" i="70"/>
  <c r="R334" i="70"/>
  <c r="S333" i="70"/>
  <c r="R333" i="70"/>
  <c r="S332" i="70"/>
  <c r="R332" i="70"/>
  <c r="A338" i="70"/>
  <c r="A337" i="70"/>
  <c r="A336" i="70"/>
  <c r="A335" i="70"/>
  <c r="A334" i="70"/>
  <c r="A333" i="70"/>
  <c r="A332" i="70"/>
  <c r="A331" i="70"/>
  <c r="Q498" i="77"/>
  <c r="N498" i="77"/>
  <c r="L498" i="77"/>
  <c r="Q495" i="77"/>
  <c r="N495" i="77"/>
  <c r="L495" i="77"/>
  <c r="Q492" i="77"/>
  <c r="N492" i="77"/>
  <c r="L492" i="77"/>
  <c r="Q489" i="77"/>
  <c r="N489" i="77"/>
  <c r="L489" i="77"/>
  <c r="C498" i="77"/>
  <c r="B497" i="77"/>
  <c r="C495" i="77"/>
  <c r="B494" i="77"/>
  <c r="C492" i="77"/>
  <c r="B491" i="77"/>
  <c r="C489" i="77"/>
  <c r="B488" i="77"/>
  <c r="A487" i="77"/>
  <c r="S226" i="78"/>
  <c r="S225" i="78"/>
  <c r="S224" i="78"/>
  <c r="S223" i="78"/>
  <c r="N226" i="78"/>
  <c r="N225" i="78"/>
  <c r="N224" i="78"/>
  <c r="N223" i="78"/>
  <c r="B226" i="78"/>
  <c r="B225" i="78"/>
  <c r="B224" i="78"/>
  <c r="B223" i="78"/>
  <c r="A222" i="78"/>
  <c r="O485" i="79"/>
  <c r="S484" i="79"/>
  <c r="Q484" i="79"/>
  <c r="O482" i="79"/>
  <c r="S481" i="79"/>
  <c r="Q481" i="79"/>
  <c r="O479" i="79"/>
  <c r="S478" i="79"/>
  <c r="Q478" i="79"/>
  <c r="O476" i="79"/>
  <c r="S475" i="79"/>
  <c r="Q475" i="79"/>
  <c r="M484" i="79"/>
  <c r="M481" i="79"/>
  <c r="M478" i="79"/>
  <c r="M475" i="79"/>
  <c r="C485" i="79"/>
  <c r="B484" i="79"/>
  <c r="C482" i="79"/>
  <c r="B481" i="79"/>
  <c r="C479" i="79"/>
  <c r="B478" i="79"/>
  <c r="C476" i="79"/>
  <c r="B475" i="79"/>
  <c r="B474" i="79"/>
  <c r="S484" i="80"/>
  <c r="Q484" i="80"/>
  <c r="S481" i="80"/>
  <c r="Q481" i="80"/>
  <c r="S478" i="80"/>
  <c r="Q478" i="80"/>
  <c r="S475" i="80"/>
  <c r="Q475" i="80"/>
  <c r="M484" i="80"/>
  <c r="M481" i="80"/>
  <c r="M478" i="80"/>
  <c r="M475" i="80"/>
  <c r="C485" i="80"/>
  <c r="B484" i="80"/>
  <c r="C482" i="80"/>
  <c r="B481" i="80"/>
  <c r="C479" i="80"/>
  <c r="B478" i="80"/>
  <c r="C476" i="80"/>
  <c r="B475" i="80"/>
  <c r="O145" i="71"/>
  <c r="L145" i="71"/>
  <c r="I145" i="71"/>
  <c r="C147" i="71"/>
  <c r="C146" i="71"/>
  <c r="A145" i="71"/>
  <c r="O293" i="72"/>
  <c r="M293" i="72"/>
  <c r="K293" i="72"/>
  <c r="O292" i="72"/>
  <c r="M292" i="72"/>
  <c r="K292" i="72"/>
  <c r="O291" i="72"/>
  <c r="M291" i="72"/>
  <c r="K291" i="72"/>
  <c r="O290" i="72"/>
  <c r="M290" i="72"/>
  <c r="K290" i="72"/>
  <c r="O289" i="72"/>
  <c r="M289" i="72"/>
  <c r="K289" i="72"/>
  <c r="O288" i="72"/>
  <c r="M288" i="72"/>
  <c r="K288" i="72"/>
  <c r="A293" i="72"/>
  <c r="A292" i="72"/>
  <c r="A291" i="72"/>
  <c r="A290" i="72"/>
  <c r="A289" i="72"/>
  <c r="A288" i="72"/>
  <c r="A286" i="72"/>
  <c r="M472" i="76"/>
  <c r="P471" i="76"/>
  <c r="M471" i="76"/>
  <c r="M469" i="76"/>
  <c r="P468" i="76"/>
  <c r="M468" i="76"/>
  <c r="M466" i="76"/>
  <c r="P465" i="76"/>
  <c r="M465" i="76"/>
  <c r="M463" i="76"/>
  <c r="P462" i="76"/>
  <c r="M462" i="76"/>
  <c r="C472" i="76"/>
  <c r="C471" i="76"/>
  <c r="C469" i="76"/>
  <c r="C468" i="76"/>
  <c r="C466" i="76"/>
  <c r="C465" i="76"/>
  <c r="C463" i="76"/>
  <c r="C462" i="76"/>
  <c r="A461" i="76"/>
  <c r="T115" i="57"/>
  <c r="S115" i="57"/>
  <c r="R115" i="57"/>
  <c r="Q115" i="57"/>
  <c r="P115" i="57"/>
  <c r="O115" i="57"/>
  <c r="N115" i="57"/>
  <c r="M115" i="57"/>
  <c r="L115" i="57"/>
  <c r="K115" i="57"/>
  <c r="J115" i="57"/>
  <c r="I115" i="57"/>
  <c r="H115" i="57"/>
  <c r="G115" i="57"/>
  <c r="F115" i="57"/>
  <c r="E115" i="57"/>
  <c r="D115" i="57"/>
  <c r="C115" i="57"/>
  <c r="B115" i="57"/>
  <c r="A115" i="57"/>
  <c r="A114" i="57"/>
  <c r="R223" i="65"/>
  <c r="P223" i="65"/>
  <c r="M223" i="65"/>
  <c r="J223" i="65"/>
  <c r="H223" i="65"/>
  <c r="F223" i="65"/>
  <c r="R222" i="65"/>
  <c r="P222" i="65"/>
  <c r="M222" i="65"/>
  <c r="J222" i="65"/>
  <c r="H222" i="65"/>
  <c r="F222" i="65"/>
  <c r="R221" i="65"/>
  <c r="P221" i="65"/>
  <c r="M221" i="65"/>
  <c r="J221" i="65"/>
  <c r="H221" i="65"/>
  <c r="F221" i="65"/>
  <c r="R220" i="65"/>
  <c r="P220" i="65"/>
  <c r="M220" i="65"/>
  <c r="J220" i="65"/>
  <c r="H220" i="65"/>
  <c r="F220" i="65"/>
  <c r="R219" i="65"/>
  <c r="P219" i="65"/>
  <c r="M219" i="65"/>
  <c r="J219" i="65"/>
  <c r="H219" i="65"/>
  <c r="F219" i="65"/>
  <c r="A223" i="65"/>
  <c r="A222" i="65"/>
  <c r="A221" i="65"/>
  <c r="A220" i="65"/>
  <c r="A219" i="65"/>
  <c r="A218" i="65"/>
  <c r="R229" i="64"/>
  <c r="P229" i="64"/>
  <c r="M229" i="64"/>
  <c r="J229" i="64"/>
  <c r="H229" i="64"/>
  <c r="F229" i="64"/>
  <c r="R228" i="64"/>
  <c r="P228" i="64"/>
  <c r="M228" i="64"/>
  <c r="J228" i="64"/>
  <c r="H228" i="64"/>
  <c r="F228" i="64"/>
  <c r="R227" i="64"/>
  <c r="P227" i="64"/>
  <c r="M227" i="64"/>
  <c r="J227" i="64"/>
  <c r="H227" i="64"/>
  <c r="F227" i="64"/>
  <c r="R226" i="64"/>
  <c r="P226" i="64"/>
  <c r="M226" i="64"/>
  <c r="J226" i="64"/>
  <c r="H226" i="64"/>
  <c r="F226" i="64"/>
  <c r="R225" i="64"/>
  <c r="P225" i="64"/>
  <c r="M225" i="64"/>
  <c r="J225" i="64"/>
  <c r="H225" i="64"/>
  <c r="F225" i="64"/>
  <c r="A229" i="64"/>
  <c r="A228" i="64"/>
  <c r="A227" i="64"/>
  <c r="A226" i="64"/>
  <c r="A225" i="64"/>
  <c r="A224" i="64"/>
  <c r="K472" i="59"/>
  <c r="O471" i="59"/>
  <c r="L471" i="59"/>
  <c r="J471" i="59"/>
  <c r="H471" i="59"/>
  <c r="K469" i="59"/>
  <c r="O468" i="59"/>
  <c r="L468" i="59"/>
  <c r="J468" i="59"/>
  <c r="H468" i="59"/>
  <c r="K466" i="59"/>
  <c r="O465" i="59"/>
  <c r="L465" i="59"/>
  <c r="J465" i="59"/>
  <c r="H465" i="59"/>
  <c r="K463" i="59"/>
  <c r="O462" i="59"/>
  <c r="L462" i="59"/>
  <c r="J462" i="59"/>
  <c r="H462" i="59"/>
  <c r="B472" i="59"/>
  <c r="B471" i="59"/>
  <c r="B469" i="59"/>
  <c r="B468" i="59"/>
  <c r="B466" i="59"/>
  <c r="B465" i="59"/>
  <c r="B463" i="59"/>
  <c r="B462" i="59"/>
  <c r="A461" i="59"/>
  <c r="N439" i="60"/>
  <c r="L439" i="60"/>
  <c r="J439" i="60"/>
  <c r="H439" i="60"/>
  <c r="N436" i="60"/>
  <c r="L436" i="60"/>
  <c r="J436" i="60"/>
  <c r="H436" i="60"/>
  <c r="N433" i="60"/>
  <c r="L433" i="60"/>
  <c r="J433" i="60"/>
  <c r="H433" i="60"/>
  <c r="N430" i="60"/>
  <c r="L430" i="60"/>
  <c r="J430" i="60"/>
  <c r="H430" i="60"/>
  <c r="B440" i="60"/>
  <c r="B439" i="60"/>
  <c r="B437" i="60"/>
  <c r="B436" i="60"/>
  <c r="B434" i="60"/>
  <c r="B433" i="60"/>
  <c r="B431" i="60"/>
  <c r="B430" i="60"/>
  <c r="A429" i="60"/>
  <c r="H616" i="61"/>
  <c r="D616" i="61"/>
  <c r="F615" i="61"/>
  <c r="H612" i="61"/>
  <c r="D612" i="61"/>
  <c r="F611" i="61"/>
  <c r="H608" i="61"/>
  <c r="D608" i="61"/>
  <c r="F607" i="61"/>
  <c r="H604" i="61"/>
  <c r="D604" i="61"/>
  <c r="F603" i="61"/>
  <c r="O616" i="61"/>
  <c r="L616" i="61"/>
  <c r="O615" i="61"/>
  <c r="L615" i="61"/>
  <c r="N614" i="61"/>
  <c r="L614" i="61"/>
  <c r="O612" i="61"/>
  <c r="L612" i="61"/>
  <c r="O611" i="61"/>
  <c r="L611" i="61"/>
  <c r="N610" i="61"/>
  <c r="L610" i="61"/>
  <c r="O608" i="61"/>
  <c r="L608" i="61"/>
  <c r="O607" i="61"/>
  <c r="L607" i="61"/>
  <c r="N606" i="61"/>
  <c r="L606" i="61"/>
  <c r="O604" i="61"/>
  <c r="L604" i="61"/>
  <c r="O603" i="61"/>
  <c r="L603" i="61"/>
  <c r="N602" i="61"/>
  <c r="L602" i="61"/>
  <c r="B615" i="61"/>
  <c r="B614" i="61"/>
  <c r="B611" i="61"/>
  <c r="B610" i="61"/>
  <c r="B607" i="61"/>
  <c r="B606" i="61"/>
  <c r="B603" i="61"/>
  <c r="B602" i="61"/>
  <c r="A601" i="61"/>
  <c r="O688" i="73"/>
  <c r="L688" i="73"/>
  <c r="H688" i="73"/>
  <c r="O687" i="73"/>
  <c r="L687" i="73"/>
  <c r="M686" i="73"/>
  <c r="O685" i="73"/>
  <c r="L685" i="73"/>
  <c r="J685" i="73"/>
  <c r="F685" i="73"/>
  <c r="N684" i="73"/>
  <c r="L684" i="73"/>
  <c r="O682" i="73"/>
  <c r="L682" i="73"/>
  <c r="H682" i="73"/>
  <c r="O681" i="73"/>
  <c r="L681" i="73"/>
  <c r="M680" i="73"/>
  <c r="O679" i="73"/>
  <c r="L679" i="73"/>
  <c r="J679" i="73"/>
  <c r="F679" i="73"/>
  <c r="N678" i="73"/>
  <c r="L678" i="73"/>
  <c r="O676" i="73"/>
  <c r="L676" i="73"/>
  <c r="H676" i="73"/>
  <c r="O675" i="73"/>
  <c r="L675" i="73"/>
  <c r="M674" i="73"/>
  <c r="O673" i="73"/>
  <c r="L673" i="73"/>
  <c r="J673" i="73"/>
  <c r="F673" i="73"/>
  <c r="N672" i="73"/>
  <c r="L672" i="73"/>
  <c r="C688" i="73"/>
  <c r="B687" i="73"/>
  <c r="B686" i="73"/>
  <c r="B685" i="73"/>
  <c r="B684" i="73"/>
  <c r="C682" i="73"/>
  <c r="B681" i="73"/>
  <c r="B680" i="73"/>
  <c r="B679" i="73"/>
  <c r="B678" i="73"/>
  <c r="C676" i="73"/>
  <c r="B675" i="73"/>
  <c r="B674" i="73"/>
  <c r="B673" i="73"/>
  <c r="B672" i="73"/>
  <c r="A671" i="73"/>
  <c r="B688" i="62"/>
  <c r="A687" i="62"/>
  <c r="B685" i="62"/>
  <c r="A684" i="62"/>
  <c r="B682" i="62"/>
  <c r="A681" i="62"/>
  <c r="B679" i="62"/>
  <c r="A678" i="62"/>
  <c r="B676" i="62"/>
  <c r="A675" i="62"/>
  <c r="B673" i="62"/>
  <c r="A672" i="62"/>
  <c r="A671" i="62"/>
  <c r="B256" i="74"/>
  <c r="A255" i="74"/>
  <c r="B253" i="74"/>
  <c r="A252" i="74"/>
  <c r="A251" i="74"/>
  <c r="B580" i="75"/>
  <c r="A579" i="75"/>
  <c r="B577" i="75"/>
  <c r="A576" i="75"/>
  <c r="B574" i="75"/>
  <c r="A573" i="75"/>
  <c r="B571" i="75"/>
  <c r="A570" i="75"/>
  <c r="B568" i="75"/>
  <c r="A567" i="75"/>
  <c r="A566" i="75"/>
  <c r="S329" i="68"/>
  <c r="R329" i="68"/>
  <c r="S328" i="68"/>
  <c r="R328" i="68"/>
  <c r="S327" i="68"/>
  <c r="R327" i="68"/>
  <c r="S326" i="68"/>
  <c r="R326" i="68"/>
  <c r="S325" i="68"/>
  <c r="R325" i="68"/>
  <c r="S324" i="68"/>
  <c r="R324" i="68"/>
  <c r="S323" i="68"/>
  <c r="R323" i="68"/>
  <c r="I329" i="68"/>
  <c r="I328" i="68"/>
  <c r="I327" i="68"/>
  <c r="I326" i="68"/>
  <c r="I325" i="68"/>
  <c r="I324" i="68"/>
  <c r="I323" i="68"/>
  <c r="A329" i="68"/>
  <c r="A328" i="68"/>
  <c r="A327" i="68"/>
  <c r="A326" i="68"/>
  <c r="A325" i="68"/>
  <c r="A324" i="68"/>
  <c r="A323" i="68"/>
  <c r="A322" i="68"/>
  <c r="S329" i="69"/>
  <c r="R329" i="69"/>
  <c r="S328" i="69"/>
  <c r="R328" i="69"/>
  <c r="S327" i="69"/>
  <c r="R327" i="69"/>
  <c r="S326" i="69"/>
  <c r="R326" i="69"/>
  <c r="S325" i="69"/>
  <c r="R325" i="69"/>
  <c r="S324" i="69"/>
  <c r="R324" i="69"/>
  <c r="S323" i="69"/>
  <c r="R323" i="69"/>
  <c r="H329" i="69"/>
  <c r="H328" i="69"/>
  <c r="H327" i="69"/>
  <c r="H326" i="69"/>
  <c r="H325" i="69"/>
  <c r="H324" i="69"/>
  <c r="H323" i="69"/>
  <c r="A329" i="69"/>
  <c r="A328" i="69"/>
  <c r="A327" i="69"/>
  <c r="A326" i="69"/>
  <c r="A325" i="69"/>
  <c r="A324" i="69"/>
  <c r="A323" i="69"/>
  <c r="A322" i="69"/>
  <c r="S186" i="66"/>
  <c r="R186" i="66"/>
  <c r="S185" i="66"/>
  <c r="R185" i="66"/>
  <c r="S184" i="66"/>
  <c r="R184" i="66"/>
  <c r="M186" i="66"/>
  <c r="M185" i="66"/>
  <c r="M184" i="66"/>
  <c r="A186" i="66"/>
  <c r="A185" i="66"/>
  <c r="A184" i="66"/>
  <c r="A183" i="66"/>
  <c r="S258" i="63"/>
  <c r="R258" i="63"/>
  <c r="S257" i="63"/>
  <c r="R257" i="63"/>
  <c r="S256" i="63"/>
  <c r="R256" i="63"/>
  <c r="S255" i="63"/>
  <c r="R255" i="63"/>
  <c r="S254" i="63"/>
  <c r="R254" i="63"/>
  <c r="M258" i="63"/>
  <c r="M257" i="63"/>
  <c r="M256" i="63"/>
  <c r="M255" i="63"/>
  <c r="M254" i="63"/>
  <c r="A258" i="63"/>
  <c r="A257" i="63"/>
  <c r="A256" i="63"/>
  <c r="A255" i="63"/>
  <c r="A254" i="63"/>
  <c r="A253" i="63"/>
  <c r="S258" i="67"/>
  <c r="R258" i="67"/>
  <c r="S257" i="67"/>
  <c r="R257" i="67"/>
  <c r="S256" i="67"/>
  <c r="R256" i="67"/>
  <c r="S255" i="67"/>
  <c r="R255" i="67"/>
  <c r="S254" i="67"/>
  <c r="R254" i="67"/>
  <c r="N258" i="67"/>
  <c r="N257" i="67"/>
  <c r="N256" i="67"/>
  <c r="N255" i="67"/>
  <c r="N254" i="67"/>
  <c r="F258" i="67"/>
  <c r="F257" i="67"/>
  <c r="F256" i="67"/>
  <c r="F255" i="67"/>
  <c r="F254" i="67"/>
  <c r="A258" i="67"/>
  <c r="A257" i="67"/>
  <c r="A256" i="67"/>
  <c r="A255" i="67"/>
  <c r="A254" i="67"/>
  <c r="A253" i="67"/>
  <c r="S329" i="70"/>
  <c r="R329" i="70"/>
  <c r="S328" i="70"/>
  <c r="R328" i="70"/>
  <c r="S327" i="70"/>
  <c r="R327" i="70"/>
  <c r="S326" i="70"/>
  <c r="R326" i="70"/>
  <c r="S325" i="70"/>
  <c r="R325" i="70"/>
  <c r="S324" i="70"/>
  <c r="R324" i="70"/>
  <c r="S323" i="70"/>
  <c r="R323" i="70"/>
  <c r="A329" i="70"/>
  <c r="A328" i="70"/>
  <c r="A327" i="70"/>
  <c r="A326" i="70"/>
  <c r="A325" i="70"/>
  <c r="A324" i="70"/>
  <c r="A323" i="70"/>
  <c r="A322" i="70"/>
  <c r="Q485" i="77"/>
  <c r="N485" i="77"/>
  <c r="L485" i="77"/>
  <c r="Q482" i="77"/>
  <c r="N482" i="77"/>
  <c r="L482" i="77"/>
  <c r="Q479" i="77"/>
  <c r="N479" i="77"/>
  <c r="L479" i="77"/>
  <c r="Q476" i="77"/>
  <c r="N476" i="77"/>
  <c r="L476" i="77"/>
  <c r="C485" i="77"/>
  <c r="B484" i="77"/>
  <c r="C482" i="77"/>
  <c r="B481" i="77"/>
  <c r="C479" i="77"/>
  <c r="B478" i="77"/>
  <c r="C476" i="77"/>
  <c r="B475" i="77"/>
  <c r="A474" i="77"/>
  <c r="S220" i="78"/>
  <c r="S219" i="78"/>
  <c r="S218" i="78"/>
  <c r="S217" i="78"/>
  <c r="N220" i="78"/>
  <c r="N219" i="78"/>
  <c r="N218" i="78"/>
  <c r="N217" i="78"/>
  <c r="B220" i="78"/>
  <c r="B219" i="78"/>
  <c r="B218" i="78"/>
  <c r="B217" i="78"/>
  <c r="A216" i="78"/>
  <c r="O472" i="79"/>
  <c r="S471" i="79"/>
  <c r="Q471" i="79"/>
  <c r="O469" i="79"/>
  <c r="S468" i="79"/>
  <c r="Q468" i="79"/>
  <c r="O466" i="79"/>
  <c r="S465" i="79"/>
  <c r="Q465" i="79"/>
  <c r="O463" i="79"/>
  <c r="S462" i="79"/>
  <c r="Q462" i="79"/>
  <c r="M471" i="79"/>
  <c r="M468" i="79"/>
  <c r="M465" i="79"/>
  <c r="M462" i="79"/>
  <c r="C472" i="79"/>
  <c r="B471" i="79"/>
  <c r="C469" i="79"/>
  <c r="B468" i="79"/>
  <c r="C466" i="79"/>
  <c r="B465" i="79"/>
  <c r="C463" i="79"/>
  <c r="B462" i="79"/>
  <c r="B461" i="79"/>
  <c r="S471" i="80"/>
  <c r="Q471" i="80"/>
  <c r="S468" i="80"/>
  <c r="Q468" i="80"/>
  <c r="S465" i="80"/>
  <c r="Q465" i="80"/>
  <c r="S462" i="80"/>
  <c r="Q462" i="80"/>
  <c r="M471" i="80"/>
  <c r="M468" i="80"/>
  <c r="M465" i="80"/>
  <c r="M462" i="80"/>
  <c r="C472" i="80"/>
  <c r="B471" i="80"/>
  <c r="C469" i="80"/>
  <c r="B468" i="80"/>
  <c r="C466" i="80"/>
  <c r="B465" i="80"/>
  <c r="C463" i="80"/>
  <c r="B462" i="80"/>
  <c r="O141" i="71"/>
  <c r="L141" i="71"/>
  <c r="I141" i="71"/>
  <c r="C143" i="71"/>
  <c r="C142" i="71"/>
  <c r="A141" i="71"/>
  <c r="O285" i="72"/>
  <c r="M285" i="72"/>
  <c r="K285" i="72"/>
  <c r="O284" i="72"/>
  <c r="M284" i="72"/>
  <c r="K284" i="72"/>
  <c r="O283" i="72"/>
  <c r="M283" i="72"/>
  <c r="K283" i="72"/>
  <c r="O282" i="72"/>
  <c r="M282" i="72"/>
  <c r="K282" i="72"/>
  <c r="O281" i="72"/>
  <c r="M281" i="72"/>
  <c r="K281" i="72"/>
  <c r="O280" i="72"/>
  <c r="M280" i="72"/>
  <c r="K280" i="72"/>
  <c r="A285" i="72"/>
  <c r="A284" i="72"/>
  <c r="A283" i="72"/>
  <c r="A282" i="72"/>
  <c r="A281" i="72"/>
  <c r="A280" i="72"/>
  <c r="A278" i="72"/>
  <c r="M459" i="76"/>
  <c r="P458" i="76"/>
  <c r="M458" i="76"/>
  <c r="M456" i="76"/>
  <c r="P455" i="76"/>
  <c r="M455" i="76"/>
  <c r="M453" i="76"/>
  <c r="P452" i="76"/>
  <c r="M452" i="76"/>
  <c r="M450" i="76"/>
  <c r="P449" i="76"/>
  <c r="M449" i="76"/>
  <c r="C459" i="76"/>
  <c r="C458" i="76"/>
  <c r="C456" i="76"/>
  <c r="C455" i="76"/>
  <c r="C453" i="76"/>
  <c r="C452" i="76"/>
  <c r="C450" i="76"/>
  <c r="C449" i="76"/>
  <c r="A448" i="76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A112" i="57"/>
  <c r="A111" i="57"/>
  <c r="R217" i="65"/>
  <c r="P217" i="65"/>
  <c r="M217" i="65"/>
  <c r="J217" i="65"/>
  <c r="H217" i="65"/>
  <c r="F217" i="65"/>
  <c r="R216" i="65"/>
  <c r="P216" i="65"/>
  <c r="M216" i="65"/>
  <c r="J216" i="65"/>
  <c r="H216" i="65"/>
  <c r="F216" i="65"/>
  <c r="R215" i="65"/>
  <c r="P215" i="65"/>
  <c r="M215" i="65"/>
  <c r="J215" i="65"/>
  <c r="H215" i="65"/>
  <c r="F215" i="65"/>
  <c r="R214" i="65"/>
  <c r="P214" i="65"/>
  <c r="M214" i="65"/>
  <c r="J214" i="65"/>
  <c r="H214" i="65"/>
  <c r="F214" i="65"/>
  <c r="R213" i="65"/>
  <c r="P213" i="65"/>
  <c r="M213" i="65"/>
  <c r="J213" i="65"/>
  <c r="H213" i="65"/>
  <c r="F213" i="65"/>
  <c r="A217" i="65"/>
  <c r="A216" i="65"/>
  <c r="A215" i="65"/>
  <c r="A214" i="65"/>
  <c r="A213" i="65"/>
  <c r="A212" i="65"/>
  <c r="R223" i="64"/>
  <c r="P223" i="64"/>
  <c r="M223" i="64"/>
  <c r="J223" i="64"/>
  <c r="H223" i="64"/>
  <c r="F223" i="64"/>
  <c r="R222" i="64"/>
  <c r="P222" i="64"/>
  <c r="M222" i="64"/>
  <c r="J222" i="64"/>
  <c r="H222" i="64"/>
  <c r="F222" i="64"/>
  <c r="R221" i="64"/>
  <c r="P221" i="64"/>
  <c r="M221" i="64"/>
  <c r="J221" i="64"/>
  <c r="H221" i="64"/>
  <c r="F221" i="64"/>
  <c r="R220" i="64"/>
  <c r="P220" i="64"/>
  <c r="M220" i="64"/>
  <c r="J220" i="64"/>
  <c r="H220" i="64"/>
  <c r="F220" i="64"/>
  <c r="R219" i="64"/>
  <c r="P219" i="64"/>
  <c r="M219" i="64"/>
  <c r="J219" i="64"/>
  <c r="H219" i="64"/>
  <c r="F219" i="64"/>
  <c r="A223" i="64"/>
  <c r="A222" i="64"/>
  <c r="A221" i="64"/>
  <c r="A220" i="64"/>
  <c r="A219" i="64"/>
  <c r="A218" i="64"/>
  <c r="K459" i="59"/>
  <c r="O458" i="59"/>
  <c r="L458" i="59"/>
  <c r="J458" i="59"/>
  <c r="H458" i="59"/>
  <c r="K456" i="59"/>
  <c r="O455" i="59"/>
  <c r="L455" i="59"/>
  <c r="J455" i="59"/>
  <c r="H455" i="59"/>
  <c r="K453" i="59"/>
  <c r="O452" i="59"/>
  <c r="L452" i="59"/>
  <c r="J452" i="59"/>
  <c r="H452" i="59"/>
  <c r="K450" i="59"/>
  <c r="O449" i="59"/>
  <c r="L449" i="59"/>
  <c r="J449" i="59"/>
  <c r="H449" i="59"/>
  <c r="B459" i="59"/>
  <c r="B458" i="59"/>
  <c r="B456" i="59"/>
  <c r="B455" i="59"/>
  <c r="B453" i="59"/>
  <c r="B452" i="59"/>
  <c r="B450" i="59"/>
  <c r="B449" i="59"/>
  <c r="A448" i="59"/>
  <c r="N427" i="60"/>
  <c r="L427" i="60"/>
  <c r="J427" i="60"/>
  <c r="H427" i="60"/>
  <c r="N424" i="60"/>
  <c r="L424" i="60"/>
  <c r="J424" i="60"/>
  <c r="H424" i="60"/>
  <c r="N421" i="60"/>
  <c r="L421" i="60"/>
  <c r="J421" i="60"/>
  <c r="H421" i="60"/>
  <c r="N418" i="60"/>
  <c r="L418" i="60"/>
  <c r="J418" i="60"/>
  <c r="H418" i="60"/>
  <c r="B428" i="60"/>
  <c r="B427" i="60"/>
  <c r="B425" i="60"/>
  <c r="B424" i="60"/>
  <c r="B422" i="60"/>
  <c r="B421" i="60"/>
  <c r="B419" i="60"/>
  <c r="B418" i="60"/>
  <c r="A417" i="60"/>
  <c r="H599" i="61"/>
  <c r="D599" i="61"/>
  <c r="F598" i="61"/>
  <c r="H595" i="61"/>
  <c r="D595" i="61"/>
  <c r="F594" i="61"/>
  <c r="H591" i="61"/>
  <c r="D591" i="61"/>
  <c r="F590" i="61"/>
  <c r="H587" i="61"/>
  <c r="D587" i="61"/>
  <c r="F586" i="61"/>
  <c r="O599" i="61"/>
  <c r="L599" i="61"/>
  <c r="O598" i="61"/>
  <c r="L598" i="61"/>
  <c r="N597" i="61"/>
  <c r="L597" i="61"/>
  <c r="O595" i="61"/>
  <c r="L595" i="61"/>
  <c r="O594" i="61"/>
  <c r="L594" i="61"/>
  <c r="N593" i="61"/>
  <c r="L593" i="61"/>
  <c r="O591" i="61"/>
  <c r="L591" i="61"/>
  <c r="O590" i="61"/>
  <c r="L590" i="61"/>
  <c r="N589" i="61"/>
  <c r="L589" i="61"/>
  <c r="O587" i="61"/>
  <c r="L587" i="61"/>
  <c r="O586" i="61"/>
  <c r="L586" i="61"/>
  <c r="N585" i="61"/>
  <c r="L585" i="61"/>
  <c r="B598" i="61"/>
  <c r="B597" i="61"/>
  <c r="B594" i="61"/>
  <c r="B593" i="61"/>
  <c r="B590" i="61"/>
  <c r="B589" i="61"/>
  <c r="B586" i="61"/>
  <c r="B585" i="61"/>
  <c r="A584" i="61"/>
  <c r="O669" i="73"/>
  <c r="L669" i="73"/>
  <c r="H669" i="73"/>
  <c r="O668" i="73"/>
  <c r="L668" i="73"/>
  <c r="M667" i="73"/>
  <c r="O666" i="73"/>
  <c r="L666" i="73"/>
  <c r="J666" i="73"/>
  <c r="F666" i="73"/>
  <c r="N665" i="73"/>
  <c r="L665" i="73"/>
  <c r="O663" i="73"/>
  <c r="L663" i="73"/>
  <c r="H663" i="73"/>
  <c r="O662" i="73"/>
  <c r="L662" i="73"/>
  <c r="M661" i="73"/>
  <c r="O660" i="73"/>
  <c r="L660" i="73"/>
  <c r="J660" i="73"/>
  <c r="F660" i="73"/>
  <c r="N659" i="73"/>
  <c r="L659" i="73"/>
  <c r="O657" i="73"/>
  <c r="L657" i="73"/>
  <c r="H657" i="73"/>
  <c r="O656" i="73"/>
  <c r="L656" i="73"/>
  <c r="M655" i="73"/>
  <c r="O654" i="73"/>
  <c r="L654" i="73"/>
  <c r="J654" i="73"/>
  <c r="F654" i="73"/>
  <c r="N653" i="73"/>
  <c r="L653" i="73"/>
  <c r="C669" i="73"/>
  <c r="B668" i="73"/>
  <c r="B667" i="73"/>
  <c r="B666" i="73"/>
  <c r="B665" i="73"/>
  <c r="C663" i="73"/>
  <c r="B662" i="73"/>
  <c r="B661" i="73"/>
  <c r="B660" i="73"/>
  <c r="B659" i="73"/>
  <c r="C657" i="73"/>
  <c r="B656" i="73"/>
  <c r="B655" i="73"/>
  <c r="B654" i="73"/>
  <c r="B653" i="73"/>
  <c r="A652" i="73"/>
  <c r="B669" i="62"/>
  <c r="A668" i="62"/>
  <c r="B666" i="62"/>
  <c r="A665" i="62"/>
  <c r="B663" i="62"/>
  <c r="A662" i="62"/>
  <c r="B660" i="62"/>
  <c r="A659" i="62"/>
  <c r="B657" i="62"/>
  <c r="A656" i="62"/>
  <c r="B654" i="62"/>
  <c r="A653" i="62"/>
  <c r="A652" i="62"/>
  <c r="B249" i="74"/>
  <c r="A248" i="74"/>
  <c r="B246" i="74"/>
  <c r="A245" i="74"/>
  <c r="A244" i="74"/>
  <c r="B564" i="75"/>
  <c r="A563" i="75"/>
  <c r="B561" i="75"/>
  <c r="A560" i="75"/>
  <c r="B558" i="75"/>
  <c r="A557" i="75"/>
  <c r="B555" i="75"/>
  <c r="A554" i="75"/>
  <c r="B552" i="75"/>
  <c r="A551" i="75"/>
  <c r="A550" i="75"/>
  <c r="S320" i="68"/>
  <c r="R320" i="68"/>
  <c r="S319" i="68"/>
  <c r="R319" i="68"/>
  <c r="S318" i="68"/>
  <c r="R318" i="68"/>
  <c r="S317" i="68"/>
  <c r="R317" i="68"/>
  <c r="S316" i="68"/>
  <c r="R316" i="68"/>
  <c r="S315" i="68"/>
  <c r="R315" i="68"/>
  <c r="S314" i="68"/>
  <c r="R314" i="68"/>
  <c r="I320" i="68"/>
  <c r="I319" i="68"/>
  <c r="I318" i="68"/>
  <c r="I317" i="68"/>
  <c r="I316" i="68"/>
  <c r="I315" i="68"/>
  <c r="I314" i="68"/>
  <c r="A320" i="68"/>
  <c r="A319" i="68"/>
  <c r="A318" i="68"/>
  <c r="A317" i="68"/>
  <c r="A316" i="68"/>
  <c r="A315" i="68"/>
  <c r="A314" i="68"/>
  <c r="A313" i="68"/>
  <c r="S320" i="69"/>
  <c r="R320" i="69"/>
  <c r="S319" i="69"/>
  <c r="R319" i="69"/>
  <c r="S318" i="69"/>
  <c r="R318" i="69"/>
  <c r="S317" i="69"/>
  <c r="R317" i="69"/>
  <c r="S316" i="69"/>
  <c r="R316" i="69"/>
  <c r="S315" i="69"/>
  <c r="R315" i="69"/>
  <c r="S314" i="69"/>
  <c r="R314" i="69"/>
  <c r="H320" i="69"/>
  <c r="H319" i="69"/>
  <c r="H318" i="69"/>
  <c r="H317" i="69"/>
  <c r="H316" i="69"/>
  <c r="H315" i="69"/>
  <c r="H314" i="69"/>
  <c r="A320" i="69"/>
  <c r="A319" i="69"/>
  <c r="A318" i="69"/>
  <c r="A317" i="69"/>
  <c r="A316" i="69"/>
  <c r="A315" i="69"/>
  <c r="A314" i="69"/>
  <c r="A313" i="69"/>
  <c r="S181" i="66"/>
  <c r="R181" i="66"/>
  <c r="S180" i="66"/>
  <c r="R180" i="66"/>
  <c r="S179" i="66"/>
  <c r="R179" i="66"/>
  <c r="M181" i="66"/>
  <c r="M180" i="66"/>
  <c r="M179" i="66"/>
  <c r="A181" i="66"/>
  <c r="A180" i="66"/>
  <c r="A179" i="66"/>
  <c r="A178" i="66"/>
  <c r="S251" i="63"/>
  <c r="R251" i="63"/>
  <c r="S250" i="63"/>
  <c r="R250" i="63"/>
  <c r="S249" i="63"/>
  <c r="R249" i="63"/>
  <c r="S248" i="63"/>
  <c r="R248" i="63"/>
  <c r="S247" i="63"/>
  <c r="R247" i="63"/>
  <c r="M251" i="63"/>
  <c r="M250" i="63"/>
  <c r="M249" i="63"/>
  <c r="M248" i="63"/>
  <c r="M247" i="63"/>
  <c r="A251" i="63"/>
  <c r="A250" i="63"/>
  <c r="A249" i="63"/>
  <c r="A248" i="63"/>
  <c r="A247" i="63"/>
  <c r="A246" i="63"/>
  <c r="S251" i="67"/>
  <c r="R251" i="67"/>
  <c r="S250" i="67"/>
  <c r="R250" i="67"/>
  <c r="S249" i="67"/>
  <c r="R249" i="67"/>
  <c r="S248" i="67"/>
  <c r="R248" i="67"/>
  <c r="S247" i="67"/>
  <c r="R247" i="67"/>
  <c r="N251" i="67"/>
  <c r="N250" i="67"/>
  <c r="N249" i="67"/>
  <c r="N248" i="67"/>
  <c r="N247" i="67"/>
  <c r="F251" i="67"/>
  <c r="F250" i="67"/>
  <c r="F249" i="67"/>
  <c r="F248" i="67"/>
  <c r="F247" i="67"/>
  <c r="A251" i="67"/>
  <c r="A250" i="67"/>
  <c r="A249" i="67"/>
  <c r="A248" i="67"/>
  <c r="A247" i="67"/>
  <c r="A246" i="67"/>
  <c r="S320" i="70"/>
  <c r="R320" i="70"/>
  <c r="S319" i="70"/>
  <c r="R319" i="70"/>
  <c r="S318" i="70"/>
  <c r="R318" i="70"/>
  <c r="S317" i="70"/>
  <c r="R317" i="70"/>
  <c r="S316" i="70"/>
  <c r="R316" i="70"/>
  <c r="S315" i="70"/>
  <c r="R315" i="70"/>
  <c r="S314" i="70"/>
  <c r="R314" i="70"/>
  <c r="A320" i="70"/>
  <c r="A319" i="70"/>
  <c r="A318" i="70"/>
  <c r="A317" i="70"/>
  <c r="A316" i="70"/>
  <c r="A315" i="70"/>
  <c r="A314" i="70"/>
  <c r="A313" i="70"/>
  <c r="Q472" i="77"/>
  <c r="N472" i="77"/>
  <c r="L472" i="77"/>
  <c r="Q469" i="77"/>
  <c r="N469" i="77"/>
  <c r="L469" i="77"/>
  <c r="Q466" i="77"/>
  <c r="N466" i="77"/>
  <c r="L466" i="77"/>
  <c r="Q463" i="77"/>
  <c r="N463" i="77"/>
  <c r="L463" i="77"/>
  <c r="C472" i="77"/>
  <c r="B471" i="77"/>
  <c r="C469" i="77"/>
  <c r="B468" i="77"/>
  <c r="C466" i="77"/>
  <c r="B465" i="77"/>
  <c r="C463" i="77"/>
  <c r="B462" i="77"/>
  <c r="A461" i="77"/>
  <c r="S214" i="78"/>
  <c r="S213" i="78"/>
  <c r="S212" i="78"/>
  <c r="S211" i="78"/>
  <c r="N214" i="78"/>
  <c r="N213" i="78"/>
  <c r="N212" i="78"/>
  <c r="N211" i="78"/>
  <c r="B214" i="78"/>
  <c r="B213" i="78"/>
  <c r="B212" i="78"/>
  <c r="B211" i="78"/>
  <c r="A210" i="78"/>
  <c r="O459" i="79"/>
  <c r="S458" i="79"/>
  <c r="Q458" i="79"/>
  <c r="O456" i="79"/>
  <c r="S455" i="79"/>
  <c r="Q455" i="79"/>
  <c r="O453" i="79"/>
  <c r="S452" i="79"/>
  <c r="Q452" i="79"/>
  <c r="O450" i="79"/>
  <c r="S449" i="79"/>
  <c r="Q449" i="79"/>
  <c r="M458" i="79"/>
  <c r="M455" i="79"/>
  <c r="M452" i="79"/>
  <c r="M449" i="79"/>
  <c r="C459" i="79"/>
  <c r="B458" i="79"/>
  <c r="C456" i="79"/>
  <c r="B455" i="79"/>
  <c r="C453" i="79"/>
  <c r="B452" i="79"/>
  <c r="C450" i="79"/>
  <c r="B449" i="79"/>
  <c r="B448" i="79"/>
  <c r="S458" i="80"/>
  <c r="Q458" i="80"/>
  <c r="S455" i="80"/>
  <c r="Q455" i="80"/>
  <c r="S452" i="80"/>
  <c r="Q452" i="80"/>
  <c r="S449" i="80"/>
  <c r="Q449" i="80"/>
  <c r="M458" i="80"/>
  <c r="M455" i="80"/>
  <c r="M452" i="80"/>
  <c r="M449" i="80"/>
  <c r="C459" i="80"/>
  <c r="B458" i="80"/>
  <c r="C456" i="80"/>
  <c r="B455" i="80"/>
  <c r="C453" i="80"/>
  <c r="B452" i="80"/>
  <c r="C450" i="80"/>
  <c r="B449" i="80"/>
  <c r="C139" i="71"/>
  <c r="C138" i="71"/>
  <c r="O137" i="71"/>
  <c r="O277" i="72"/>
  <c r="M277" i="72"/>
  <c r="K277" i="72"/>
  <c r="O276" i="72"/>
  <c r="M276" i="72"/>
  <c r="K276" i="72"/>
  <c r="O275" i="72"/>
  <c r="M275" i="72"/>
  <c r="K275" i="72"/>
  <c r="O274" i="72"/>
  <c r="M274" i="72"/>
  <c r="K274" i="72"/>
  <c r="O273" i="72"/>
  <c r="M273" i="72"/>
  <c r="K273" i="72"/>
  <c r="O272" i="72"/>
  <c r="M272" i="72"/>
  <c r="K272" i="72"/>
  <c r="A277" i="72"/>
  <c r="A276" i="72"/>
  <c r="A275" i="72"/>
  <c r="A274" i="72"/>
  <c r="A273" i="72"/>
  <c r="A272" i="72"/>
  <c r="A270" i="72"/>
  <c r="M446" i="76"/>
  <c r="P445" i="76"/>
  <c r="M445" i="76"/>
  <c r="M443" i="76"/>
  <c r="P442" i="76"/>
  <c r="M442" i="76"/>
  <c r="M440" i="76"/>
  <c r="P439" i="76"/>
  <c r="M439" i="76"/>
  <c r="M437" i="76"/>
  <c r="P436" i="76"/>
  <c r="M436" i="76"/>
  <c r="C446" i="76"/>
  <c r="C445" i="76"/>
  <c r="C443" i="76"/>
  <c r="C442" i="76"/>
  <c r="C440" i="76"/>
  <c r="C439" i="76"/>
  <c r="C437" i="76"/>
  <c r="C436" i="76"/>
  <c r="A435" i="76"/>
  <c r="T109" i="57"/>
  <c r="S109" i="57"/>
  <c r="R109" i="57"/>
  <c r="Q109" i="57"/>
  <c r="P109" i="57"/>
  <c r="O109" i="57"/>
  <c r="N109" i="57"/>
  <c r="M109" i="57"/>
  <c r="L109" i="57"/>
  <c r="K109" i="57"/>
  <c r="J109" i="57"/>
  <c r="I109" i="57"/>
  <c r="H109" i="57"/>
  <c r="G109" i="57"/>
  <c r="F109" i="57"/>
  <c r="E109" i="57"/>
  <c r="D109" i="57"/>
  <c r="C109" i="57"/>
  <c r="B109" i="57"/>
  <c r="A109" i="57"/>
  <c r="A108" i="57"/>
  <c r="R211" i="65"/>
  <c r="P211" i="65"/>
  <c r="M211" i="65"/>
  <c r="J211" i="65"/>
  <c r="H211" i="65"/>
  <c r="F211" i="65"/>
  <c r="R210" i="65"/>
  <c r="P210" i="65"/>
  <c r="M210" i="65"/>
  <c r="J210" i="65"/>
  <c r="H210" i="65"/>
  <c r="F210" i="65"/>
  <c r="R209" i="65"/>
  <c r="P209" i="65"/>
  <c r="M209" i="65"/>
  <c r="J209" i="65"/>
  <c r="H209" i="65"/>
  <c r="F209" i="65"/>
  <c r="R208" i="65"/>
  <c r="P208" i="65"/>
  <c r="M208" i="65"/>
  <c r="J208" i="65"/>
  <c r="H208" i="65"/>
  <c r="F208" i="65"/>
  <c r="R207" i="65"/>
  <c r="P207" i="65"/>
  <c r="M207" i="65"/>
  <c r="J207" i="65"/>
  <c r="H207" i="65"/>
  <c r="F207" i="65"/>
  <c r="A211" i="65"/>
  <c r="A210" i="65"/>
  <c r="A209" i="65"/>
  <c r="A208" i="65"/>
  <c r="A207" i="65"/>
  <c r="A206" i="65"/>
  <c r="R217" i="64"/>
  <c r="P217" i="64"/>
  <c r="M217" i="64"/>
  <c r="J217" i="64"/>
  <c r="H217" i="64"/>
  <c r="F217" i="64"/>
  <c r="R216" i="64"/>
  <c r="P216" i="64"/>
  <c r="M216" i="64"/>
  <c r="J216" i="64"/>
  <c r="H216" i="64"/>
  <c r="F216" i="64"/>
  <c r="R215" i="64"/>
  <c r="P215" i="64"/>
  <c r="M215" i="64"/>
  <c r="J215" i="64"/>
  <c r="H215" i="64"/>
  <c r="F215" i="64"/>
  <c r="R214" i="64"/>
  <c r="P214" i="64"/>
  <c r="M214" i="64"/>
  <c r="J214" i="64"/>
  <c r="H214" i="64"/>
  <c r="F214" i="64"/>
  <c r="R213" i="64"/>
  <c r="P213" i="64"/>
  <c r="M213" i="64"/>
  <c r="J213" i="64"/>
  <c r="H213" i="64"/>
  <c r="F213" i="64"/>
  <c r="R211" i="64"/>
  <c r="P211" i="64"/>
  <c r="M211" i="64"/>
  <c r="J211" i="64"/>
  <c r="H211" i="64"/>
  <c r="F211" i="64"/>
  <c r="R210" i="64"/>
  <c r="P210" i="64"/>
  <c r="M210" i="64"/>
  <c r="J210" i="64"/>
  <c r="H210" i="64"/>
  <c r="F210" i="64"/>
  <c r="R209" i="64"/>
  <c r="P209" i="64"/>
  <c r="M209" i="64"/>
  <c r="J209" i="64"/>
  <c r="H209" i="64"/>
  <c r="F209" i="64"/>
  <c r="R208" i="64"/>
  <c r="P208" i="64"/>
  <c r="M208" i="64"/>
  <c r="J208" i="64"/>
  <c r="H208" i="64"/>
  <c r="F208" i="64"/>
  <c r="R207" i="64"/>
  <c r="P207" i="64"/>
  <c r="M207" i="64"/>
  <c r="J207" i="64"/>
  <c r="H207" i="64"/>
  <c r="F207" i="64"/>
  <c r="A217" i="64"/>
  <c r="A216" i="64"/>
  <c r="A215" i="64"/>
  <c r="A214" i="64"/>
  <c r="A213" i="64"/>
  <c r="A212" i="64"/>
  <c r="A211" i="64"/>
  <c r="A210" i="64"/>
  <c r="A209" i="64"/>
  <c r="A208" i="64"/>
  <c r="A207" i="64"/>
  <c r="A206" i="64"/>
  <c r="K446" i="59"/>
  <c r="O445" i="59"/>
  <c r="L445" i="59"/>
  <c r="J445" i="59"/>
  <c r="H445" i="59"/>
  <c r="K443" i="59"/>
  <c r="O442" i="59"/>
  <c r="L442" i="59"/>
  <c r="J442" i="59"/>
  <c r="H442" i="59"/>
  <c r="K440" i="59"/>
  <c r="O439" i="59"/>
  <c r="L439" i="59"/>
  <c r="J439" i="59"/>
  <c r="H439" i="59"/>
  <c r="K437" i="59"/>
  <c r="O436" i="59"/>
  <c r="L436" i="59"/>
  <c r="J436" i="59"/>
  <c r="H436" i="59"/>
  <c r="B446" i="59"/>
  <c r="B445" i="59"/>
  <c r="B443" i="59"/>
  <c r="B442" i="59"/>
  <c r="B440" i="59"/>
  <c r="B439" i="59"/>
  <c r="B437" i="59"/>
  <c r="B436" i="59"/>
  <c r="A435" i="59"/>
  <c r="N415" i="60"/>
  <c r="L415" i="60"/>
  <c r="J415" i="60"/>
  <c r="H415" i="60"/>
  <c r="N412" i="60"/>
  <c r="L412" i="60"/>
  <c r="J412" i="60"/>
  <c r="H412" i="60"/>
  <c r="N409" i="60"/>
  <c r="L409" i="60"/>
  <c r="J409" i="60"/>
  <c r="H409" i="60"/>
  <c r="N406" i="60"/>
  <c r="L406" i="60"/>
  <c r="J406" i="60"/>
  <c r="H406" i="60"/>
  <c r="B416" i="60"/>
  <c r="B415" i="60"/>
  <c r="B413" i="60"/>
  <c r="B412" i="60"/>
  <c r="B410" i="60"/>
  <c r="B409" i="60"/>
  <c r="B407" i="60"/>
  <c r="B406" i="60"/>
  <c r="A405" i="60"/>
  <c r="H582" i="61"/>
  <c r="D582" i="61"/>
  <c r="F581" i="61"/>
  <c r="H578" i="61"/>
  <c r="D578" i="61"/>
  <c r="F577" i="61"/>
  <c r="H574" i="61"/>
  <c r="D574" i="61"/>
  <c r="F573" i="61"/>
  <c r="H570" i="61"/>
  <c r="D570" i="61"/>
  <c r="F569" i="61"/>
  <c r="O582" i="61"/>
  <c r="L582" i="61"/>
  <c r="O581" i="61"/>
  <c r="L581" i="61"/>
  <c r="N580" i="61"/>
  <c r="L580" i="61"/>
  <c r="O578" i="61"/>
  <c r="L578" i="61"/>
  <c r="O577" i="61"/>
  <c r="L577" i="61"/>
  <c r="N576" i="61"/>
  <c r="L576" i="61"/>
  <c r="O574" i="61"/>
  <c r="L574" i="61"/>
  <c r="O573" i="61"/>
  <c r="L573" i="61"/>
  <c r="N572" i="61"/>
  <c r="L572" i="61"/>
  <c r="O570" i="61"/>
  <c r="L570" i="61"/>
  <c r="O569" i="61"/>
  <c r="L569" i="61"/>
  <c r="N568" i="61"/>
  <c r="L568" i="61"/>
  <c r="B581" i="61"/>
  <c r="B580" i="61"/>
  <c r="B577" i="61"/>
  <c r="B576" i="61"/>
  <c r="B573" i="61"/>
  <c r="B572" i="61"/>
  <c r="B569" i="61"/>
  <c r="B568" i="61"/>
  <c r="A567" i="61"/>
  <c r="O650" i="73"/>
  <c r="L650" i="73"/>
  <c r="H650" i="73"/>
  <c r="O649" i="73"/>
  <c r="L649" i="73"/>
  <c r="M648" i="73"/>
  <c r="O647" i="73"/>
  <c r="L647" i="73"/>
  <c r="J647" i="73"/>
  <c r="F647" i="73"/>
  <c r="N646" i="73"/>
  <c r="L646" i="73"/>
  <c r="O644" i="73"/>
  <c r="L644" i="73"/>
  <c r="H644" i="73"/>
  <c r="O643" i="73"/>
  <c r="L643" i="73"/>
  <c r="M642" i="73"/>
  <c r="O641" i="73"/>
  <c r="L641" i="73"/>
  <c r="J641" i="73"/>
  <c r="F641" i="73"/>
  <c r="N640" i="73"/>
  <c r="L640" i="73"/>
  <c r="O638" i="73"/>
  <c r="L638" i="73"/>
  <c r="H638" i="73"/>
  <c r="O637" i="73"/>
  <c r="L637" i="73"/>
  <c r="M636" i="73"/>
  <c r="O635" i="73"/>
  <c r="L635" i="73"/>
  <c r="J635" i="73"/>
  <c r="F635" i="73"/>
  <c r="N634" i="73"/>
  <c r="L634" i="73"/>
  <c r="C650" i="73"/>
  <c r="B649" i="73"/>
  <c r="B648" i="73"/>
  <c r="B647" i="73"/>
  <c r="B646" i="73"/>
  <c r="C644" i="73"/>
  <c r="B643" i="73"/>
  <c r="B642" i="73"/>
  <c r="B641" i="73"/>
  <c r="B640" i="73"/>
  <c r="C638" i="73"/>
  <c r="B637" i="73"/>
  <c r="B636" i="73"/>
  <c r="B635" i="73"/>
  <c r="B634" i="73"/>
  <c r="A633" i="73"/>
  <c r="B650" i="62"/>
  <c r="A649" i="62"/>
  <c r="B647" i="62"/>
  <c r="A646" i="62"/>
  <c r="B644" i="62"/>
  <c r="A643" i="62"/>
  <c r="B641" i="62"/>
  <c r="A640" i="62"/>
  <c r="B638" i="62"/>
  <c r="A637" i="62"/>
  <c r="B635" i="62"/>
  <c r="A634" i="62"/>
  <c r="A633" i="62"/>
  <c r="B242" i="74"/>
  <c r="A241" i="74"/>
  <c r="B239" i="74"/>
  <c r="A238" i="74"/>
  <c r="A237" i="74"/>
  <c r="B548" i="75"/>
  <c r="A547" i="75"/>
  <c r="B545" i="75"/>
  <c r="A544" i="75"/>
  <c r="B542" i="75"/>
  <c r="A541" i="75"/>
  <c r="B539" i="75"/>
  <c r="A538" i="75"/>
  <c r="B536" i="75"/>
  <c r="A535" i="75"/>
  <c r="A534" i="75"/>
  <c r="S311" i="68"/>
  <c r="R311" i="68"/>
  <c r="S310" i="68"/>
  <c r="R310" i="68"/>
  <c r="S309" i="68"/>
  <c r="R309" i="68"/>
  <c r="S308" i="68"/>
  <c r="R308" i="68"/>
  <c r="S307" i="68"/>
  <c r="R307" i="68"/>
  <c r="S306" i="68"/>
  <c r="R306" i="68"/>
  <c r="S305" i="68"/>
  <c r="R305" i="68"/>
  <c r="I311" i="68"/>
  <c r="I310" i="68"/>
  <c r="I309" i="68"/>
  <c r="I308" i="68"/>
  <c r="I307" i="68"/>
  <c r="I306" i="68"/>
  <c r="I305" i="68"/>
  <c r="A311" i="68"/>
  <c r="A310" i="68"/>
  <c r="A309" i="68"/>
  <c r="A308" i="68"/>
  <c r="A307" i="68"/>
  <c r="A306" i="68"/>
  <c r="A305" i="68"/>
  <c r="A304" i="68"/>
  <c r="S311" i="69"/>
  <c r="R311" i="69"/>
  <c r="S310" i="69"/>
  <c r="R310" i="69"/>
  <c r="S309" i="69"/>
  <c r="R309" i="69"/>
  <c r="S308" i="69"/>
  <c r="R308" i="69"/>
  <c r="S307" i="69"/>
  <c r="R307" i="69"/>
  <c r="S306" i="69"/>
  <c r="R306" i="69"/>
  <c r="S305" i="69"/>
  <c r="R305" i="69"/>
  <c r="H311" i="69"/>
  <c r="H310" i="69"/>
  <c r="H309" i="69"/>
  <c r="H308" i="69"/>
  <c r="H307" i="69"/>
  <c r="H306" i="69"/>
  <c r="H305" i="69"/>
  <c r="A311" i="69"/>
  <c r="A310" i="69"/>
  <c r="A309" i="69"/>
  <c r="A308" i="69"/>
  <c r="A307" i="69"/>
  <c r="A306" i="69"/>
  <c r="A305" i="69"/>
  <c r="A304" i="69"/>
  <c r="S176" i="66"/>
  <c r="R176" i="66"/>
  <c r="S175" i="66"/>
  <c r="R175" i="66"/>
  <c r="S174" i="66"/>
  <c r="R174" i="66"/>
  <c r="M176" i="66"/>
  <c r="M175" i="66"/>
  <c r="M174" i="66"/>
  <c r="A176" i="66"/>
  <c r="A175" i="66"/>
  <c r="A174" i="66"/>
  <c r="A173" i="66"/>
  <c r="S244" i="63"/>
  <c r="R244" i="63"/>
  <c r="S243" i="63"/>
  <c r="R243" i="63"/>
  <c r="S242" i="63"/>
  <c r="R242" i="63"/>
  <c r="S241" i="63"/>
  <c r="R241" i="63"/>
  <c r="S240" i="63"/>
  <c r="R240" i="63"/>
  <c r="M244" i="63"/>
  <c r="M243" i="63"/>
  <c r="M242" i="63"/>
  <c r="M241" i="63"/>
  <c r="M240" i="63"/>
  <c r="A244" i="63"/>
  <c r="A243" i="63"/>
  <c r="A242" i="63"/>
  <c r="A241" i="63"/>
  <c r="A240" i="63"/>
  <c r="A239" i="63"/>
  <c r="S244" i="67"/>
  <c r="R244" i="67"/>
  <c r="S243" i="67"/>
  <c r="R243" i="67"/>
  <c r="S242" i="67"/>
  <c r="R242" i="67"/>
  <c r="S241" i="67"/>
  <c r="R241" i="67"/>
  <c r="S240" i="67"/>
  <c r="R240" i="67"/>
  <c r="N244" i="67"/>
  <c r="N243" i="67"/>
  <c r="N242" i="67"/>
  <c r="N241" i="67"/>
  <c r="N240" i="67"/>
  <c r="F244" i="67"/>
  <c r="F243" i="67"/>
  <c r="F242" i="67"/>
  <c r="F241" i="67"/>
  <c r="F240" i="67"/>
  <c r="A244" i="67"/>
  <c r="A243" i="67"/>
  <c r="A242" i="67"/>
  <c r="A241" i="67"/>
  <c r="A240" i="67"/>
  <c r="A239" i="67"/>
  <c r="S311" i="70"/>
  <c r="R311" i="70"/>
  <c r="S310" i="70"/>
  <c r="R310" i="70"/>
  <c r="S309" i="70"/>
  <c r="R309" i="70"/>
  <c r="S308" i="70"/>
  <c r="R308" i="70"/>
  <c r="S307" i="70"/>
  <c r="R307" i="70"/>
  <c r="S306" i="70"/>
  <c r="R306" i="70"/>
  <c r="S305" i="70"/>
  <c r="R305" i="70"/>
  <c r="A311" i="70"/>
  <c r="A310" i="70"/>
  <c r="A309" i="70"/>
  <c r="A308" i="70"/>
  <c r="A307" i="70"/>
  <c r="A306" i="70"/>
  <c r="A305" i="70"/>
  <c r="A304" i="70"/>
  <c r="Q459" i="77"/>
  <c r="N459" i="77"/>
  <c r="L459" i="77"/>
  <c r="Q456" i="77"/>
  <c r="N456" i="77"/>
  <c r="L456" i="77"/>
  <c r="Q453" i="77"/>
  <c r="N453" i="77"/>
  <c r="L453" i="77"/>
  <c r="Q450" i="77"/>
  <c r="N450" i="77"/>
  <c r="L450" i="77"/>
  <c r="C459" i="77"/>
  <c r="B458" i="77"/>
  <c r="C456" i="77"/>
  <c r="B455" i="77"/>
  <c r="C453" i="77"/>
  <c r="B452" i="77"/>
  <c r="C450" i="77"/>
  <c r="B449" i="77"/>
  <c r="A448" i="77"/>
  <c r="S208" i="78"/>
  <c r="S207" i="78"/>
  <c r="S206" i="78"/>
  <c r="S205" i="78"/>
  <c r="N208" i="78"/>
  <c r="N207" i="78"/>
  <c r="N206" i="78"/>
  <c r="N205" i="78"/>
  <c r="B208" i="78"/>
  <c r="B207" i="78"/>
  <c r="B206" i="78"/>
  <c r="B205" i="78"/>
  <c r="A204" i="78"/>
  <c r="O446" i="79"/>
  <c r="S445" i="79"/>
  <c r="Q445" i="79"/>
  <c r="O443" i="79"/>
  <c r="S442" i="79"/>
  <c r="Q442" i="79"/>
  <c r="O440" i="79"/>
  <c r="S439" i="79"/>
  <c r="Q439" i="79"/>
  <c r="O437" i="79"/>
  <c r="S436" i="79"/>
  <c r="Q436" i="79"/>
  <c r="M445" i="79"/>
  <c r="M442" i="79"/>
  <c r="M439" i="79"/>
  <c r="M436" i="79"/>
  <c r="C446" i="79"/>
  <c r="B445" i="79"/>
  <c r="C443" i="79"/>
  <c r="B442" i="79"/>
  <c r="C440" i="79"/>
  <c r="B439" i="79"/>
  <c r="C437" i="79"/>
  <c r="B436" i="79"/>
  <c r="B435" i="79"/>
  <c r="S445" i="80"/>
  <c r="Q445" i="80"/>
  <c r="S442" i="80"/>
  <c r="Q442" i="80"/>
  <c r="S439" i="80"/>
  <c r="Q439" i="80"/>
  <c r="S436" i="80"/>
  <c r="Q436" i="80"/>
  <c r="M445" i="80"/>
  <c r="M442" i="80"/>
  <c r="M439" i="80"/>
  <c r="M436" i="80"/>
  <c r="C446" i="80"/>
  <c r="B445" i="80"/>
  <c r="C443" i="80"/>
  <c r="B442" i="80"/>
  <c r="C440" i="80"/>
  <c r="B439" i="80"/>
  <c r="C437" i="80"/>
  <c r="B436" i="80"/>
  <c r="A643" i="80"/>
  <c r="A630" i="80"/>
  <c r="A617" i="80"/>
  <c r="A604" i="80"/>
  <c r="A591" i="80"/>
  <c r="A578" i="80"/>
  <c r="A565" i="80"/>
  <c r="A552" i="80"/>
  <c r="A539" i="80"/>
  <c r="A526" i="80"/>
  <c r="A513" i="80"/>
  <c r="A500" i="80"/>
  <c r="A487" i="80"/>
  <c r="A474" i="80"/>
  <c r="A461" i="80"/>
  <c r="A448" i="80"/>
  <c r="A435" i="80"/>
  <c r="O133" i="71"/>
  <c r="L133" i="71"/>
  <c r="I133" i="71"/>
  <c r="C135" i="71"/>
  <c r="C134" i="71"/>
  <c r="A133" i="71"/>
  <c r="O269" i="72"/>
  <c r="M269" i="72"/>
  <c r="K269" i="72"/>
  <c r="O268" i="72"/>
  <c r="M268" i="72"/>
  <c r="K268" i="72"/>
  <c r="O267" i="72"/>
  <c r="M267" i="72"/>
  <c r="K267" i="72"/>
  <c r="O266" i="72"/>
  <c r="M266" i="72"/>
  <c r="K266" i="72"/>
  <c r="O265" i="72"/>
  <c r="M265" i="72"/>
  <c r="K265" i="72"/>
  <c r="O264" i="72"/>
  <c r="M264" i="72"/>
  <c r="K264" i="72"/>
  <c r="A269" i="72"/>
  <c r="A268" i="72"/>
  <c r="A267" i="72"/>
  <c r="A266" i="72"/>
  <c r="A265" i="72"/>
  <c r="A264" i="72"/>
  <c r="A262" i="72"/>
  <c r="M433" i="76"/>
  <c r="P432" i="76"/>
  <c r="M432" i="76"/>
  <c r="M430" i="76"/>
  <c r="P429" i="76"/>
  <c r="M429" i="76"/>
  <c r="M427" i="76"/>
  <c r="P426" i="76"/>
  <c r="M426" i="76"/>
  <c r="M424" i="76"/>
  <c r="P423" i="76"/>
  <c r="M423" i="76"/>
  <c r="C433" i="76"/>
  <c r="C432" i="76"/>
  <c r="C430" i="76"/>
  <c r="C429" i="76"/>
  <c r="C427" i="76"/>
  <c r="C426" i="76"/>
  <c r="C424" i="76"/>
  <c r="C423" i="76"/>
  <c r="A422" i="76"/>
  <c r="T106" i="57"/>
  <c r="S106" i="57"/>
  <c r="R106" i="57"/>
  <c r="Q106" i="57"/>
  <c r="P106" i="57"/>
  <c r="O106" i="57"/>
  <c r="N106" i="57"/>
  <c r="M106" i="57"/>
  <c r="L106" i="57"/>
  <c r="K106" i="57"/>
  <c r="J106" i="57"/>
  <c r="I106" i="57"/>
  <c r="H106" i="57"/>
  <c r="G106" i="57"/>
  <c r="F106" i="57"/>
  <c r="E106" i="57"/>
  <c r="D106" i="57"/>
  <c r="C106" i="57"/>
  <c r="B106" i="57"/>
  <c r="A106" i="57"/>
  <c r="A105" i="57"/>
  <c r="R205" i="65"/>
  <c r="P205" i="65"/>
  <c r="M205" i="65"/>
  <c r="J205" i="65"/>
  <c r="H205" i="65"/>
  <c r="F205" i="65"/>
  <c r="R204" i="65"/>
  <c r="P204" i="65"/>
  <c r="M204" i="65"/>
  <c r="J204" i="65"/>
  <c r="H204" i="65"/>
  <c r="F204" i="65"/>
  <c r="R203" i="65"/>
  <c r="P203" i="65"/>
  <c r="M203" i="65"/>
  <c r="J203" i="65"/>
  <c r="H203" i="65"/>
  <c r="F203" i="65"/>
  <c r="R202" i="65"/>
  <c r="P202" i="65"/>
  <c r="M202" i="65"/>
  <c r="J202" i="65"/>
  <c r="H202" i="65"/>
  <c r="F202" i="65"/>
  <c r="R201" i="65"/>
  <c r="P201" i="65"/>
  <c r="M201" i="65"/>
  <c r="J201" i="65"/>
  <c r="H201" i="65"/>
  <c r="F201" i="65"/>
  <c r="A205" i="65"/>
  <c r="A204" i="65"/>
  <c r="A203" i="65"/>
  <c r="A202" i="65"/>
  <c r="A201" i="65"/>
  <c r="A200" i="65"/>
  <c r="R205" i="64"/>
  <c r="P205" i="64"/>
  <c r="M205" i="64"/>
  <c r="J205" i="64"/>
  <c r="H205" i="64"/>
  <c r="F205" i="64"/>
  <c r="R204" i="64"/>
  <c r="P204" i="64"/>
  <c r="M204" i="64"/>
  <c r="J204" i="64"/>
  <c r="H204" i="64"/>
  <c r="F204" i="64"/>
  <c r="R203" i="64"/>
  <c r="P203" i="64"/>
  <c r="M203" i="64"/>
  <c r="J203" i="64"/>
  <c r="H203" i="64"/>
  <c r="F203" i="64"/>
  <c r="R202" i="64"/>
  <c r="P202" i="64"/>
  <c r="M202" i="64"/>
  <c r="J202" i="64"/>
  <c r="H202" i="64"/>
  <c r="F202" i="64"/>
  <c r="R201" i="64"/>
  <c r="P201" i="64"/>
  <c r="M201" i="64"/>
  <c r="J201" i="64"/>
  <c r="H201" i="64"/>
  <c r="F201" i="64"/>
  <c r="A205" i="64"/>
  <c r="A204" i="64"/>
  <c r="A203" i="64"/>
  <c r="A202" i="64"/>
  <c r="A201" i="64"/>
  <c r="A200" i="64"/>
  <c r="K433" i="59"/>
  <c r="O432" i="59"/>
  <c r="L432" i="59"/>
  <c r="J432" i="59"/>
  <c r="H432" i="59"/>
  <c r="K430" i="59"/>
  <c r="O429" i="59"/>
  <c r="L429" i="59"/>
  <c r="J429" i="59"/>
  <c r="H429" i="59"/>
  <c r="K427" i="59"/>
  <c r="O426" i="59"/>
  <c r="L426" i="59"/>
  <c r="J426" i="59"/>
  <c r="H426" i="59"/>
  <c r="K424" i="59"/>
  <c r="O423" i="59"/>
  <c r="L423" i="59"/>
  <c r="J423" i="59"/>
  <c r="H423" i="59"/>
  <c r="B433" i="59"/>
  <c r="B432" i="59"/>
  <c r="B430" i="59"/>
  <c r="B429" i="59"/>
  <c r="B427" i="59"/>
  <c r="B426" i="59"/>
  <c r="B424" i="59"/>
  <c r="B423" i="59"/>
  <c r="A422" i="59"/>
  <c r="N403" i="60"/>
  <c r="L403" i="60"/>
  <c r="J403" i="60"/>
  <c r="H403" i="60"/>
  <c r="N400" i="60"/>
  <c r="L400" i="60"/>
  <c r="J400" i="60"/>
  <c r="H400" i="60"/>
  <c r="N397" i="60"/>
  <c r="L397" i="60"/>
  <c r="J397" i="60"/>
  <c r="H397" i="60"/>
  <c r="N394" i="60"/>
  <c r="L394" i="60"/>
  <c r="J394" i="60"/>
  <c r="H394" i="60"/>
  <c r="B404" i="60"/>
  <c r="B403" i="60"/>
  <c r="B401" i="60"/>
  <c r="B400" i="60"/>
  <c r="B398" i="60"/>
  <c r="B397" i="60"/>
  <c r="B395" i="60"/>
  <c r="B394" i="60"/>
  <c r="A393" i="60"/>
  <c r="H565" i="61"/>
  <c r="D565" i="61"/>
  <c r="F564" i="61"/>
  <c r="H561" i="61"/>
  <c r="D561" i="61"/>
  <c r="F560" i="61"/>
  <c r="H557" i="61"/>
  <c r="D557" i="61"/>
  <c r="F556" i="61"/>
  <c r="H553" i="61"/>
  <c r="D553" i="61"/>
  <c r="F552" i="61"/>
  <c r="O565" i="61"/>
  <c r="L565" i="61"/>
  <c r="O564" i="61"/>
  <c r="L564" i="61"/>
  <c r="N563" i="61"/>
  <c r="L563" i="61"/>
  <c r="O561" i="61"/>
  <c r="L561" i="61"/>
  <c r="O560" i="61"/>
  <c r="L560" i="61"/>
  <c r="N559" i="61"/>
  <c r="L559" i="61"/>
  <c r="O557" i="61"/>
  <c r="L557" i="61"/>
  <c r="O556" i="61"/>
  <c r="L556" i="61"/>
  <c r="N555" i="61"/>
  <c r="L555" i="61"/>
  <c r="O553" i="61"/>
  <c r="L553" i="61"/>
  <c r="O552" i="61"/>
  <c r="L552" i="61"/>
  <c r="N551" i="61"/>
  <c r="L551" i="61"/>
  <c r="B564" i="61"/>
  <c r="B563" i="61"/>
  <c r="B560" i="61"/>
  <c r="B559" i="61"/>
  <c r="B556" i="61"/>
  <c r="B555" i="61"/>
  <c r="B552" i="61"/>
  <c r="B551" i="61"/>
  <c r="A550" i="61"/>
  <c r="O631" i="73"/>
  <c r="L631" i="73"/>
  <c r="H631" i="73"/>
  <c r="O630" i="73"/>
  <c r="L630" i="73"/>
  <c r="M629" i="73"/>
  <c r="O628" i="73"/>
  <c r="L628" i="73"/>
  <c r="J628" i="73"/>
  <c r="F628" i="73"/>
  <c r="N627" i="73"/>
  <c r="L627" i="73"/>
  <c r="O625" i="73"/>
  <c r="L625" i="73"/>
  <c r="H625" i="73"/>
  <c r="O624" i="73"/>
  <c r="L624" i="73"/>
  <c r="M623" i="73"/>
  <c r="O622" i="73"/>
  <c r="L622" i="73"/>
  <c r="J622" i="73"/>
  <c r="F622" i="73"/>
  <c r="N621" i="73"/>
  <c r="L621" i="73"/>
  <c r="O619" i="73"/>
  <c r="L619" i="73"/>
  <c r="H619" i="73"/>
  <c r="O618" i="73"/>
  <c r="L618" i="73"/>
  <c r="M617" i="73"/>
  <c r="O616" i="73"/>
  <c r="L616" i="73"/>
  <c r="J616" i="73"/>
  <c r="F616" i="73"/>
  <c r="N615" i="73"/>
  <c r="L615" i="73"/>
  <c r="C631" i="73"/>
  <c r="B630" i="73"/>
  <c r="B629" i="73"/>
  <c r="B628" i="73"/>
  <c r="B627" i="73"/>
  <c r="C625" i="73"/>
  <c r="B624" i="73"/>
  <c r="B623" i="73"/>
  <c r="B622" i="73"/>
  <c r="B621" i="73"/>
  <c r="C619" i="73"/>
  <c r="B618" i="73"/>
  <c r="B617" i="73"/>
  <c r="B616" i="73"/>
  <c r="B615" i="73"/>
  <c r="A614" i="73"/>
  <c r="B631" i="62"/>
  <c r="A630" i="62"/>
  <c r="B628" i="62"/>
  <c r="A627" i="62"/>
  <c r="B625" i="62"/>
  <c r="A624" i="62"/>
  <c r="B622" i="62"/>
  <c r="A621" i="62"/>
  <c r="B619" i="62"/>
  <c r="A618" i="62"/>
  <c r="B616" i="62"/>
  <c r="A615" i="62"/>
  <c r="A614" i="62"/>
  <c r="B235" i="74"/>
  <c r="A234" i="74"/>
  <c r="B232" i="74"/>
  <c r="A231" i="74"/>
  <c r="A230" i="74"/>
  <c r="B532" i="75"/>
  <c r="A531" i="75"/>
  <c r="B529" i="75"/>
  <c r="A528" i="75"/>
  <c r="B526" i="75"/>
  <c r="A525" i="75"/>
  <c r="B523" i="75"/>
  <c r="A522" i="75"/>
  <c r="B520" i="75"/>
  <c r="A519" i="75"/>
  <c r="A518" i="75"/>
  <c r="S302" i="68"/>
  <c r="R302" i="68"/>
  <c r="S301" i="68"/>
  <c r="R301" i="68"/>
  <c r="S300" i="68"/>
  <c r="R300" i="68"/>
  <c r="S299" i="68"/>
  <c r="R299" i="68"/>
  <c r="S298" i="68"/>
  <c r="R298" i="68"/>
  <c r="S297" i="68"/>
  <c r="R297" i="68"/>
  <c r="S296" i="68"/>
  <c r="R296" i="68"/>
  <c r="I302" i="68"/>
  <c r="I301" i="68"/>
  <c r="I300" i="68"/>
  <c r="I299" i="68"/>
  <c r="I298" i="68"/>
  <c r="I297" i="68"/>
  <c r="I296" i="68"/>
  <c r="A302" i="68"/>
  <c r="A301" i="68"/>
  <c r="A300" i="68"/>
  <c r="A299" i="68"/>
  <c r="A298" i="68"/>
  <c r="A297" i="68"/>
  <c r="A296" i="68"/>
  <c r="A295" i="68"/>
  <c r="S302" i="69"/>
  <c r="R302" i="69"/>
  <c r="S301" i="69"/>
  <c r="R301" i="69"/>
  <c r="S300" i="69"/>
  <c r="R300" i="69"/>
  <c r="S299" i="69"/>
  <c r="R299" i="69"/>
  <c r="S298" i="69"/>
  <c r="R298" i="69"/>
  <c r="S297" i="69"/>
  <c r="R297" i="69"/>
  <c r="S296" i="69"/>
  <c r="R296" i="69"/>
  <c r="H302" i="69"/>
  <c r="H301" i="69"/>
  <c r="H300" i="69"/>
  <c r="H299" i="69"/>
  <c r="H298" i="69"/>
  <c r="H297" i="69"/>
  <c r="H296" i="69"/>
  <c r="A302" i="69"/>
  <c r="A301" i="69"/>
  <c r="A300" i="69"/>
  <c r="A299" i="69"/>
  <c r="A298" i="69"/>
  <c r="A297" i="69"/>
  <c r="A296" i="69"/>
  <c r="A295" i="69"/>
  <c r="S171" i="66"/>
  <c r="R171" i="66"/>
  <c r="S170" i="66"/>
  <c r="R170" i="66"/>
  <c r="S169" i="66"/>
  <c r="R169" i="66"/>
  <c r="M171" i="66"/>
  <c r="M170" i="66"/>
  <c r="M169" i="66"/>
  <c r="A171" i="66"/>
  <c r="A170" i="66"/>
  <c r="A169" i="66"/>
  <c r="A168" i="66"/>
  <c r="S237" i="63"/>
  <c r="R237" i="63"/>
  <c r="S236" i="63"/>
  <c r="R236" i="63"/>
  <c r="S235" i="63"/>
  <c r="R235" i="63"/>
  <c r="S234" i="63"/>
  <c r="R234" i="63"/>
  <c r="S233" i="63"/>
  <c r="R233" i="63"/>
  <c r="M237" i="63"/>
  <c r="M236" i="63"/>
  <c r="M235" i="63"/>
  <c r="M234" i="63"/>
  <c r="M233" i="63"/>
  <c r="A237" i="63"/>
  <c r="A236" i="63"/>
  <c r="A235" i="63"/>
  <c r="A234" i="63"/>
  <c r="A233" i="63"/>
  <c r="A232" i="63"/>
  <c r="S237" i="67"/>
  <c r="R237" i="67"/>
  <c r="S236" i="67"/>
  <c r="R236" i="67"/>
  <c r="S235" i="67"/>
  <c r="R235" i="67"/>
  <c r="S234" i="67"/>
  <c r="R234" i="67"/>
  <c r="S233" i="67"/>
  <c r="R233" i="67"/>
  <c r="N237" i="67"/>
  <c r="N236" i="67"/>
  <c r="N235" i="67"/>
  <c r="N234" i="67"/>
  <c r="N233" i="67"/>
  <c r="F237" i="67"/>
  <c r="F236" i="67"/>
  <c r="F235" i="67"/>
  <c r="F234" i="67"/>
  <c r="F233" i="67"/>
  <c r="A237" i="67"/>
  <c r="A236" i="67"/>
  <c r="A235" i="67"/>
  <c r="A234" i="67"/>
  <c r="A233" i="67"/>
  <c r="A232" i="67"/>
  <c r="S302" i="70"/>
  <c r="R302" i="70"/>
  <c r="S301" i="70"/>
  <c r="R301" i="70"/>
  <c r="S300" i="70"/>
  <c r="R300" i="70"/>
  <c r="S299" i="70"/>
  <c r="R299" i="70"/>
  <c r="S298" i="70"/>
  <c r="R298" i="70"/>
  <c r="S297" i="70"/>
  <c r="R297" i="70"/>
  <c r="S296" i="70"/>
  <c r="R296" i="70"/>
  <c r="A302" i="70"/>
  <c r="A301" i="70"/>
  <c r="A300" i="70"/>
  <c r="A299" i="70"/>
  <c r="A298" i="70"/>
  <c r="A297" i="70"/>
  <c r="A296" i="70"/>
  <c r="A295" i="70"/>
  <c r="Q446" i="77"/>
  <c r="N446" i="77"/>
  <c r="L446" i="77"/>
  <c r="Q443" i="77"/>
  <c r="N443" i="77"/>
  <c r="L443" i="77"/>
  <c r="Q440" i="77"/>
  <c r="N440" i="77"/>
  <c r="L440" i="77"/>
  <c r="Q437" i="77"/>
  <c r="N437" i="77"/>
  <c r="L437" i="77"/>
  <c r="C446" i="77"/>
  <c r="B445" i="77"/>
  <c r="C443" i="77"/>
  <c r="B442" i="77"/>
  <c r="C440" i="77"/>
  <c r="B439" i="77"/>
  <c r="C437" i="77"/>
  <c r="B436" i="77"/>
  <c r="A435" i="77"/>
  <c r="S202" i="78"/>
  <c r="S201" i="78"/>
  <c r="S200" i="78"/>
  <c r="S199" i="78"/>
  <c r="N202" i="78"/>
  <c r="N201" i="78"/>
  <c r="N200" i="78"/>
  <c r="N199" i="78"/>
  <c r="B202" i="78"/>
  <c r="B201" i="78"/>
  <c r="B200" i="78"/>
  <c r="B199" i="78"/>
  <c r="A198" i="78"/>
  <c r="O433" i="79"/>
  <c r="S432" i="79"/>
  <c r="Q432" i="79"/>
  <c r="O430" i="79"/>
  <c r="S429" i="79"/>
  <c r="Q429" i="79"/>
  <c r="O427" i="79"/>
  <c r="S426" i="79"/>
  <c r="Q426" i="79"/>
  <c r="O424" i="79"/>
  <c r="S423" i="79"/>
  <c r="Q423" i="79"/>
  <c r="M432" i="79"/>
  <c r="M429" i="79"/>
  <c r="M426" i="79"/>
  <c r="M423" i="79"/>
  <c r="C433" i="79"/>
  <c r="B432" i="79"/>
  <c r="C430" i="79"/>
  <c r="B429" i="79"/>
  <c r="C427" i="79"/>
  <c r="B426" i="79"/>
  <c r="C424" i="79"/>
  <c r="B423" i="79"/>
  <c r="B422" i="79"/>
  <c r="S432" i="80"/>
  <c r="Q432" i="80"/>
  <c r="S429" i="80"/>
  <c r="Q429" i="80"/>
  <c r="S426" i="80"/>
  <c r="Q426" i="80"/>
  <c r="S423" i="80"/>
  <c r="Q423" i="80"/>
  <c r="M432" i="80"/>
  <c r="M429" i="80"/>
  <c r="M426" i="80"/>
  <c r="M423" i="80"/>
  <c r="C433" i="80"/>
  <c r="B432" i="80"/>
  <c r="C430" i="80"/>
  <c r="B429" i="80"/>
  <c r="C427" i="80"/>
  <c r="B426" i="80"/>
  <c r="C424" i="80"/>
  <c r="B423" i="80"/>
  <c r="A422" i="80"/>
  <c r="O129" i="71"/>
  <c r="L129" i="71"/>
  <c r="I129" i="71"/>
  <c r="C131" i="71"/>
  <c r="C130" i="71"/>
  <c r="A129" i="71"/>
  <c r="O261" i="72"/>
  <c r="M261" i="72"/>
  <c r="K261" i="72"/>
  <c r="O260" i="72"/>
  <c r="M260" i="72"/>
  <c r="K260" i="72"/>
  <c r="O259" i="72"/>
  <c r="M259" i="72"/>
  <c r="K259" i="72"/>
  <c r="O258" i="72"/>
  <c r="M258" i="72"/>
  <c r="K258" i="72"/>
  <c r="O257" i="72"/>
  <c r="M257" i="72"/>
  <c r="K257" i="72"/>
  <c r="O256" i="72"/>
  <c r="M256" i="72"/>
  <c r="K256" i="72"/>
  <c r="A261" i="72"/>
  <c r="A260" i="72"/>
  <c r="A259" i="72"/>
  <c r="A258" i="72"/>
  <c r="A257" i="72"/>
  <c r="A256" i="72"/>
  <c r="A254" i="72"/>
  <c r="M420" i="76"/>
  <c r="P419" i="76"/>
  <c r="M419" i="76"/>
  <c r="M417" i="76"/>
  <c r="P416" i="76"/>
  <c r="M416" i="76"/>
  <c r="M414" i="76"/>
  <c r="P413" i="76"/>
  <c r="M413" i="76"/>
  <c r="M411" i="76"/>
  <c r="P410" i="76"/>
  <c r="M410" i="76"/>
  <c r="C420" i="76"/>
  <c r="C419" i="76"/>
  <c r="C417" i="76"/>
  <c r="C416" i="76"/>
  <c r="C414" i="76"/>
  <c r="C413" i="76"/>
  <c r="C411" i="76"/>
  <c r="C410" i="76"/>
  <c r="A409" i="76"/>
  <c r="A103" i="57"/>
  <c r="A102" i="57"/>
  <c r="R199" i="65"/>
  <c r="P199" i="65"/>
  <c r="M199" i="65"/>
  <c r="J199" i="65"/>
  <c r="H199" i="65"/>
  <c r="F199" i="65"/>
  <c r="R198" i="65"/>
  <c r="P198" i="65"/>
  <c r="M198" i="65"/>
  <c r="J198" i="65"/>
  <c r="H198" i="65"/>
  <c r="F198" i="65"/>
  <c r="R197" i="65"/>
  <c r="P197" i="65"/>
  <c r="M197" i="65"/>
  <c r="J197" i="65"/>
  <c r="H197" i="65"/>
  <c r="F197" i="65"/>
  <c r="R196" i="65"/>
  <c r="P196" i="65"/>
  <c r="M196" i="65"/>
  <c r="J196" i="65"/>
  <c r="H196" i="65"/>
  <c r="F196" i="65"/>
  <c r="R195" i="65"/>
  <c r="P195" i="65"/>
  <c r="M195" i="65"/>
  <c r="J195" i="65"/>
  <c r="H195" i="65"/>
  <c r="F195" i="65"/>
  <c r="A199" i="65"/>
  <c r="A198" i="65"/>
  <c r="A197" i="65"/>
  <c r="A196" i="65"/>
  <c r="A195" i="65"/>
  <c r="A194" i="65"/>
  <c r="R199" i="64"/>
  <c r="P199" i="64"/>
  <c r="M199" i="64"/>
  <c r="J199" i="64"/>
  <c r="H199" i="64"/>
  <c r="F199" i="64"/>
  <c r="R198" i="64"/>
  <c r="P198" i="64"/>
  <c r="M198" i="64"/>
  <c r="J198" i="64"/>
  <c r="H198" i="64"/>
  <c r="F198" i="64"/>
  <c r="R197" i="64"/>
  <c r="P197" i="64"/>
  <c r="M197" i="64"/>
  <c r="J197" i="64"/>
  <c r="H197" i="64"/>
  <c r="F197" i="64"/>
  <c r="R196" i="64"/>
  <c r="P196" i="64"/>
  <c r="M196" i="64"/>
  <c r="J196" i="64"/>
  <c r="H196" i="64"/>
  <c r="F196" i="64"/>
  <c r="R195" i="64"/>
  <c r="P195" i="64"/>
  <c r="M195" i="64"/>
  <c r="J195" i="64"/>
  <c r="H195" i="64"/>
  <c r="F195" i="64"/>
  <c r="A199" i="64"/>
  <c r="A198" i="64"/>
  <c r="A197" i="64"/>
  <c r="A196" i="64"/>
  <c r="A195" i="64"/>
  <c r="A194" i="64"/>
  <c r="K420" i="59"/>
  <c r="O419" i="59"/>
  <c r="L419" i="59"/>
  <c r="J419" i="59"/>
  <c r="H419" i="59"/>
  <c r="K417" i="59"/>
  <c r="O416" i="59"/>
  <c r="L416" i="59"/>
  <c r="J416" i="59"/>
  <c r="H416" i="59"/>
  <c r="K414" i="59"/>
  <c r="O413" i="59"/>
  <c r="L413" i="59"/>
  <c r="J413" i="59"/>
  <c r="H413" i="59"/>
  <c r="K411" i="59"/>
  <c r="O410" i="59"/>
  <c r="L410" i="59"/>
  <c r="J410" i="59"/>
  <c r="H410" i="59"/>
  <c r="B420" i="59"/>
  <c r="B419" i="59"/>
  <c r="B417" i="59"/>
  <c r="B416" i="59"/>
  <c r="B414" i="59"/>
  <c r="B413" i="59"/>
  <c r="B411" i="59"/>
  <c r="B410" i="59"/>
  <c r="A409" i="59"/>
  <c r="N391" i="60"/>
  <c r="L391" i="60"/>
  <c r="J391" i="60"/>
  <c r="H391" i="60"/>
  <c r="N388" i="60"/>
  <c r="L388" i="60"/>
  <c r="J388" i="60"/>
  <c r="H388" i="60"/>
  <c r="N385" i="60"/>
  <c r="L385" i="60"/>
  <c r="J385" i="60"/>
  <c r="H385" i="60"/>
  <c r="N382" i="60"/>
  <c r="L382" i="60"/>
  <c r="J382" i="60"/>
  <c r="H382" i="60"/>
  <c r="B392" i="60"/>
  <c r="B391" i="60"/>
  <c r="B389" i="60"/>
  <c r="B388" i="60"/>
  <c r="B386" i="60"/>
  <c r="B385" i="60"/>
  <c r="B383" i="60"/>
  <c r="B382" i="60"/>
  <c r="A381" i="60"/>
  <c r="H548" i="61"/>
  <c r="D548" i="61"/>
  <c r="F547" i="61"/>
  <c r="H544" i="61"/>
  <c r="D544" i="61"/>
  <c r="F543" i="61"/>
  <c r="H540" i="61"/>
  <c r="D540" i="61"/>
  <c r="F539" i="61"/>
  <c r="H536" i="61"/>
  <c r="D536" i="61"/>
  <c r="F535" i="61"/>
  <c r="O548" i="61"/>
  <c r="L548" i="61"/>
  <c r="O547" i="61"/>
  <c r="L547" i="61"/>
  <c r="N546" i="61"/>
  <c r="L546" i="61"/>
  <c r="O544" i="61"/>
  <c r="L544" i="61"/>
  <c r="O543" i="61"/>
  <c r="L543" i="61"/>
  <c r="N542" i="61"/>
  <c r="L542" i="61"/>
  <c r="O540" i="61"/>
  <c r="L540" i="61"/>
  <c r="O539" i="61"/>
  <c r="L539" i="61"/>
  <c r="N538" i="61"/>
  <c r="L538" i="61"/>
  <c r="O536" i="61"/>
  <c r="L536" i="61"/>
  <c r="O535" i="61"/>
  <c r="L535" i="61"/>
  <c r="N534" i="61"/>
  <c r="L534" i="61"/>
  <c r="B547" i="61"/>
  <c r="B546" i="61"/>
  <c r="B543" i="61"/>
  <c r="B542" i="61"/>
  <c r="B539" i="61"/>
  <c r="B538" i="61"/>
  <c r="B535" i="61"/>
  <c r="B534" i="61"/>
  <c r="A533" i="61"/>
  <c r="O612" i="73"/>
  <c r="L612" i="73"/>
  <c r="H612" i="73"/>
  <c r="O611" i="73"/>
  <c r="L611" i="73"/>
  <c r="M610" i="73"/>
  <c r="O609" i="73"/>
  <c r="L609" i="73"/>
  <c r="J609" i="73"/>
  <c r="F609" i="73"/>
  <c r="N608" i="73"/>
  <c r="L608" i="73"/>
  <c r="O606" i="73"/>
  <c r="L606" i="73"/>
  <c r="H606" i="73"/>
  <c r="O605" i="73"/>
  <c r="L605" i="73"/>
  <c r="M604" i="73"/>
  <c r="O603" i="73"/>
  <c r="L603" i="73"/>
  <c r="J603" i="73"/>
  <c r="F603" i="73"/>
  <c r="N602" i="73"/>
  <c r="L602" i="73"/>
  <c r="O600" i="73"/>
  <c r="L600" i="73"/>
  <c r="H600" i="73"/>
  <c r="O599" i="73"/>
  <c r="L599" i="73"/>
  <c r="M598" i="73"/>
  <c r="O597" i="73"/>
  <c r="L597" i="73"/>
  <c r="J597" i="73"/>
  <c r="F597" i="73"/>
  <c r="N596" i="73"/>
  <c r="L596" i="73"/>
  <c r="C612" i="73"/>
  <c r="B611" i="73"/>
  <c r="B610" i="73"/>
  <c r="B609" i="73"/>
  <c r="B608" i="73"/>
  <c r="C606" i="73"/>
  <c r="B605" i="73"/>
  <c r="B604" i="73"/>
  <c r="B603" i="73"/>
  <c r="B602" i="73"/>
  <c r="C600" i="73"/>
  <c r="B599" i="73"/>
  <c r="B598" i="73"/>
  <c r="B597" i="73"/>
  <c r="B596" i="73"/>
  <c r="A595" i="73"/>
  <c r="B612" i="62"/>
  <c r="A611" i="62"/>
  <c r="B609" i="62"/>
  <c r="A608" i="62"/>
  <c r="B606" i="62"/>
  <c r="A605" i="62"/>
  <c r="B603" i="62"/>
  <c r="A602" i="62"/>
  <c r="B600" i="62"/>
  <c r="A599" i="62"/>
  <c r="B597" i="62"/>
  <c r="A596" i="62"/>
  <c r="A595" i="62"/>
  <c r="B228" i="74"/>
  <c r="A227" i="74"/>
  <c r="B225" i="74"/>
  <c r="A224" i="74"/>
  <c r="A223" i="74"/>
  <c r="B516" i="75"/>
  <c r="A515" i="75"/>
  <c r="B513" i="75"/>
  <c r="A512" i="75"/>
  <c r="B510" i="75"/>
  <c r="A509" i="75"/>
  <c r="B507" i="75"/>
  <c r="A506" i="75"/>
  <c r="B504" i="75"/>
  <c r="A503" i="75"/>
  <c r="A502" i="75"/>
  <c r="S293" i="68"/>
  <c r="R293" i="68"/>
  <c r="S292" i="68"/>
  <c r="R292" i="68"/>
  <c r="S291" i="68"/>
  <c r="R291" i="68"/>
  <c r="S290" i="68"/>
  <c r="R290" i="68"/>
  <c r="S289" i="68"/>
  <c r="R289" i="68"/>
  <c r="S288" i="68"/>
  <c r="R288" i="68"/>
  <c r="S287" i="68"/>
  <c r="R287" i="68"/>
  <c r="I293" i="68"/>
  <c r="I292" i="68"/>
  <c r="I291" i="68"/>
  <c r="I290" i="68"/>
  <c r="I289" i="68"/>
  <c r="I288" i="68"/>
  <c r="I287" i="68"/>
  <c r="A293" i="68"/>
  <c r="A292" i="68"/>
  <c r="A291" i="68"/>
  <c r="A290" i="68"/>
  <c r="A289" i="68"/>
  <c r="A288" i="68"/>
  <c r="A287" i="68"/>
  <c r="A286" i="68"/>
  <c r="S293" i="69"/>
  <c r="R293" i="69"/>
  <c r="S292" i="69"/>
  <c r="R292" i="69"/>
  <c r="S291" i="69"/>
  <c r="R291" i="69"/>
  <c r="S290" i="69"/>
  <c r="R290" i="69"/>
  <c r="S289" i="69"/>
  <c r="R289" i="69"/>
  <c r="S288" i="69"/>
  <c r="R288" i="69"/>
  <c r="S287" i="69"/>
  <c r="R287" i="69"/>
  <c r="H293" i="69"/>
  <c r="H292" i="69"/>
  <c r="H291" i="69"/>
  <c r="H290" i="69"/>
  <c r="H289" i="69"/>
  <c r="H288" i="69"/>
  <c r="H287" i="69"/>
  <c r="A293" i="69"/>
  <c r="A292" i="69"/>
  <c r="A291" i="69"/>
  <c r="A290" i="69"/>
  <c r="A289" i="69"/>
  <c r="A288" i="69"/>
  <c r="A287" i="69"/>
  <c r="A286" i="69"/>
  <c r="S166" i="66"/>
  <c r="R166" i="66"/>
  <c r="S165" i="66"/>
  <c r="R165" i="66"/>
  <c r="S164" i="66"/>
  <c r="R164" i="66"/>
  <c r="M166" i="66"/>
  <c r="M165" i="66"/>
  <c r="M164" i="66"/>
  <c r="A166" i="66"/>
  <c r="A165" i="66"/>
  <c r="A164" i="66"/>
  <c r="A163" i="66"/>
  <c r="S230" i="63"/>
  <c r="R230" i="63"/>
  <c r="S229" i="63"/>
  <c r="R229" i="63"/>
  <c r="S228" i="63"/>
  <c r="R228" i="63"/>
  <c r="S227" i="63"/>
  <c r="R227" i="63"/>
  <c r="S226" i="63"/>
  <c r="R226" i="63"/>
  <c r="M230" i="63"/>
  <c r="M229" i="63"/>
  <c r="M228" i="63"/>
  <c r="M227" i="63"/>
  <c r="M226" i="63"/>
  <c r="A230" i="63"/>
  <c r="A229" i="63"/>
  <c r="A228" i="63"/>
  <c r="A227" i="63"/>
  <c r="A226" i="63"/>
  <c r="A225" i="63"/>
  <c r="S230" i="67"/>
  <c r="R230" i="67"/>
  <c r="S229" i="67"/>
  <c r="R229" i="67"/>
  <c r="S228" i="67"/>
  <c r="R228" i="67"/>
  <c r="S227" i="67"/>
  <c r="R227" i="67"/>
  <c r="S226" i="67"/>
  <c r="R226" i="67"/>
  <c r="N230" i="67"/>
  <c r="N229" i="67"/>
  <c r="N228" i="67"/>
  <c r="N227" i="67"/>
  <c r="N226" i="67"/>
  <c r="F230" i="67"/>
  <c r="F229" i="67"/>
  <c r="F228" i="67"/>
  <c r="F227" i="67"/>
  <c r="F226" i="67"/>
  <c r="A230" i="67"/>
  <c r="A229" i="67"/>
  <c r="A228" i="67"/>
  <c r="A227" i="67"/>
  <c r="A226" i="67"/>
  <c r="A225" i="67"/>
  <c r="S293" i="70"/>
  <c r="R293" i="70"/>
  <c r="S292" i="70"/>
  <c r="R292" i="70"/>
  <c r="S291" i="70"/>
  <c r="R291" i="70"/>
  <c r="S290" i="70"/>
  <c r="R290" i="70"/>
  <c r="S289" i="70"/>
  <c r="R289" i="70"/>
  <c r="S288" i="70"/>
  <c r="R288" i="70"/>
  <c r="S287" i="70"/>
  <c r="R287" i="70"/>
  <c r="A293" i="70"/>
  <c r="A292" i="70"/>
  <c r="A291" i="70"/>
  <c r="A290" i="70"/>
  <c r="A289" i="70"/>
  <c r="A288" i="70"/>
  <c r="A287" i="70"/>
  <c r="A286" i="70"/>
  <c r="Q433" i="77"/>
  <c r="N433" i="77"/>
  <c r="L433" i="77"/>
  <c r="Q430" i="77"/>
  <c r="N430" i="77"/>
  <c r="L430" i="77"/>
  <c r="Q427" i="77"/>
  <c r="N427" i="77"/>
  <c r="L427" i="77"/>
  <c r="Q424" i="77"/>
  <c r="N424" i="77"/>
  <c r="L424" i="77"/>
  <c r="C433" i="77"/>
  <c r="B432" i="77"/>
  <c r="C430" i="77"/>
  <c r="B429" i="77"/>
  <c r="C427" i="77"/>
  <c r="B426" i="77"/>
  <c r="C424" i="77"/>
  <c r="B423" i="77"/>
  <c r="A422" i="77"/>
  <c r="S196" i="78"/>
  <c r="S195" i="78"/>
  <c r="S194" i="78"/>
  <c r="S193" i="78"/>
  <c r="N196" i="78"/>
  <c r="N195" i="78"/>
  <c r="N194" i="78"/>
  <c r="N193" i="78"/>
  <c r="B196" i="78"/>
  <c r="B195" i="78"/>
  <c r="B194" i="78"/>
  <c r="B193" i="78"/>
  <c r="A192" i="78"/>
  <c r="O420" i="79"/>
  <c r="S419" i="79"/>
  <c r="Q419" i="79"/>
  <c r="O417" i="79"/>
  <c r="S416" i="79"/>
  <c r="Q416" i="79"/>
  <c r="O414" i="79"/>
  <c r="S413" i="79"/>
  <c r="Q413" i="79"/>
  <c r="O411" i="79"/>
  <c r="S410" i="79"/>
  <c r="Q410" i="79"/>
  <c r="M419" i="79"/>
  <c r="M416" i="79"/>
  <c r="M413" i="79"/>
  <c r="M410" i="79"/>
  <c r="C420" i="79"/>
  <c r="B419" i="79"/>
  <c r="C417" i="79"/>
  <c r="B416" i="79"/>
  <c r="C414" i="79"/>
  <c r="B413" i="79"/>
  <c r="C411" i="79"/>
  <c r="B410" i="79"/>
  <c r="B409" i="79"/>
  <c r="S419" i="80"/>
  <c r="Q419" i="80"/>
  <c r="S416" i="80"/>
  <c r="Q416" i="80"/>
  <c r="S413" i="80"/>
  <c r="Q413" i="80"/>
  <c r="S410" i="80"/>
  <c r="Q410" i="80"/>
  <c r="M419" i="80"/>
  <c r="M416" i="80"/>
  <c r="M413" i="80"/>
  <c r="M410" i="80"/>
  <c r="C420" i="80"/>
  <c r="B419" i="80"/>
  <c r="C417" i="80"/>
  <c r="B416" i="80"/>
  <c r="C414" i="80"/>
  <c r="B413" i="80"/>
  <c r="C411" i="80"/>
  <c r="B410" i="80"/>
  <c r="A409" i="80"/>
  <c r="O125" i="71"/>
  <c r="L125" i="71"/>
  <c r="I125" i="71"/>
  <c r="C127" i="71"/>
  <c r="C126" i="71"/>
  <c r="A125" i="71"/>
  <c r="O253" i="72"/>
  <c r="M253" i="72"/>
  <c r="K253" i="72"/>
  <c r="O252" i="72"/>
  <c r="M252" i="72"/>
  <c r="K252" i="72"/>
  <c r="O251" i="72"/>
  <c r="M251" i="72"/>
  <c r="K251" i="72"/>
  <c r="O250" i="72"/>
  <c r="M250" i="72"/>
  <c r="K250" i="72"/>
  <c r="O249" i="72"/>
  <c r="M249" i="72"/>
  <c r="K249" i="72"/>
  <c r="O248" i="72"/>
  <c r="M248" i="72"/>
  <c r="K248" i="72"/>
  <c r="A253" i="72"/>
  <c r="A252" i="72"/>
  <c r="A251" i="72"/>
  <c r="A250" i="72"/>
  <c r="A249" i="72"/>
  <c r="A248" i="72"/>
  <c r="A246" i="72"/>
  <c r="M407" i="76"/>
  <c r="P406" i="76"/>
  <c r="M406" i="76"/>
  <c r="M404" i="76"/>
  <c r="P403" i="76"/>
  <c r="M403" i="76"/>
  <c r="M401" i="76"/>
  <c r="P400" i="76"/>
  <c r="M400" i="76"/>
  <c r="M398" i="76"/>
  <c r="P397" i="76"/>
  <c r="M397" i="76"/>
  <c r="C407" i="76"/>
  <c r="C406" i="76"/>
  <c r="C404" i="76"/>
  <c r="C403" i="76"/>
  <c r="C401" i="76"/>
  <c r="C400" i="76"/>
  <c r="C398" i="76"/>
  <c r="C397" i="76"/>
  <c r="A396" i="76"/>
  <c r="A100" i="57"/>
  <c r="A99" i="57"/>
  <c r="R193" i="65"/>
  <c r="P193" i="65"/>
  <c r="M193" i="65"/>
  <c r="J193" i="65"/>
  <c r="H193" i="65"/>
  <c r="F193" i="65"/>
  <c r="R192" i="65"/>
  <c r="P192" i="65"/>
  <c r="M192" i="65"/>
  <c r="J192" i="65"/>
  <c r="H192" i="65"/>
  <c r="F192" i="65"/>
  <c r="R191" i="65"/>
  <c r="P191" i="65"/>
  <c r="M191" i="65"/>
  <c r="J191" i="65"/>
  <c r="H191" i="65"/>
  <c r="F191" i="65"/>
  <c r="R190" i="65"/>
  <c r="P190" i="65"/>
  <c r="M190" i="65"/>
  <c r="J190" i="65"/>
  <c r="H190" i="65"/>
  <c r="F190" i="65"/>
  <c r="R189" i="65"/>
  <c r="P189" i="65"/>
  <c r="M189" i="65"/>
  <c r="J189" i="65"/>
  <c r="H189" i="65"/>
  <c r="F189" i="65"/>
  <c r="A193" i="65"/>
  <c r="A192" i="65"/>
  <c r="A191" i="65"/>
  <c r="A190" i="65"/>
  <c r="A189" i="65"/>
  <c r="A188" i="65"/>
  <c r="R193" i="64"/>
  <c r="P193" i="64"/>
  <c r="M193" i="64"/>
  <c r="J193" i="64"/>
  <c r="H193" i="64"/>
  <c r="F193" i="64"/>
  <c r="R192" i="64"/>
  <c r="P192" i="64"/>
  <c r="M192" i="64"/>
  <c r="J192" i="64"/>
  <c r="H192" i="64"/>
  <c r="F192" i="64"/>
  <c r="R191" i="64"/>
  <c r="P191" i="64"/>
  <c r="M191" i="64"/>
  <c r="J191" i="64"/>
  <c r="H191" i="64"/>
  <c r="F191" i="64"/>
  <c r="R190" i="64"/>
  <c r="P190" i="64"/>
  <c r="M190" i="64"/>
  <c r="J190" i="64"/>
  <c r="H190" i="64"/>
  <c r="F190" i="64"/>
  <c r="R189" i="64"/>
  <c r="P189" i="64"/>
  <c r="M189" i="64"/>
  <c r="J189" i="64"/>
  <c r="H189" i="64"/>
  <c r="F189" i="64"/>
  <c r="A193" i="64"/>
  <c r="A192" i="64"/>
  <c r="A191" i="64"/>
  <c r="A190" i="64"/>
  <c r="A189" i="64"/>
  <c r="A188" i="64"/>
  <c r="K407" i="59"/>
  <c r="O406" i="59"/>
  <c r="L406" i="59"/>
  <c r="J406" i="59"/>
  <c r="H406" i="59"/>
  <c r="K404" i="59"/>
  <c r="O403" i="59"/>
  <c r="L403" i="59"/>
  <c r="J403" i="59"/>
  <c r="H403" i="59"/>
  <c r="K401" i="59"/>
  <c r="O400" i="59"/>
  <c r="L400" i="59"/>
  <c r="J400" i="59"/>
  <c r="H400" i="59"/>
  <c r="K398" i="59"/>
  <c r="O397" i="59"/>
  <c r="L397" i="59"/>
  <c r="J397" i="59"/>
  <c r="H397" i="59"/>
  <c r="B407" i="59"/>
  <c r="B406" i="59"/>
  <c r="B404" i="59"/>
  <c r="B403" i="59"/>
  <c r="B401" i="59"/>
  <c r="B400" i="59"/>
  <c r="B398" i="59"/>
  <c r="B397" i="59"/>
  <c r="A396" i="59"/>
  <c r="N378" i="60"/>
  <c r="L378" i="60"/>
  <c r="J378" i="60"/>
  <c r="H378" i="60"/>
  <c r="N375" i="60"/>
  <c r="L375" i="60"/>
  <c r="J375" i="60"/>
  <c r="H375" i="60"/>
  <c r="N372" i="60"/>
  <c r="L372" i="60"/>
  <c r="J372" i="60"/>
  <c r="H372" i="60"/>
  <c r="N369" i="60"/>
  <c r="L369" i="60"/>
  <c r="J369" i="60"/>
  <c r="H369" i="60"/>
  <c r="B379" i="60"/>
  <c r="B378" i="60"/>
  <c r="B376" i="60"/>
  <c r="B375" i="60"/>
  <c r="B373" i="60"/>
  <c r="B372" i="60"/>
  <c r="B370" i="60"/>
  <c r="B369" i="60"/>
  <c r="A368" i="60"/>
  <c r="H531" i="61"/>
  <c r="D531" i="61"/>
  <c r="F530" i="61"/>
  <c r="H527" i="61"/>
  <c r="D527" i="61"/>
  <c r="F526" i="61"/>
  <c r="H523" i="61"/>
  <c r="D523" i="61"/>
  <c r="F522" i="61"/>
  <c r="H519" i="61"/>
  <c r="D519" i="61"/>
  <c r="F518" i="61"/>
  <c r="O531" i="61"/>
  <c r="L531" i="61"/>
  <c r="O530" i="61"/>
  <c r="L530" i="61"/>
  <c r="N529" i="61"/>
  <c r="L529" i="61"/>
  <c r="O527" i="61"/>
  <c r="L527" i="61"/>
  <c r="O526" i="61"/>
  <c r="L526" i="61"/>
  <c r="N525" i="61"/>
  <c r="L525" i="61"/>
  <c r="O523" i="61"/>
  <c r="L523" i="61"/>
  <c r="O522" i="61"/>
  <c r="L522" i="61"/>
  <c r="N521" i="61"/>
  <c r="L521" i="61"/>
  <c r="O519" i="61"/>
  <c r="L519" i="61"/>
  <c r="O518" i="61"/>
  <c r="L518" i="61"/>
  <c r="N517" i="61"/>
  <c r="L517" i="61"/>
  <c r="B530" i="61"/>
  <c r="B529" i="61"/>
  <c r="B526" i="61"/>
  <c r="B525" i="61"/>
  <c r="B522" i="61"/>
  <c r="B521" i="61"/>
  <c r="B518" i="61"/>
  <c r="B517" i="61"/>
  <c r="A516" i="61"/>
  <c r="O593" i="73"/>
  <c r="L593" i="73"/>
  <c r="H593" i="73"/>
  <c r="O592" i="73"/>
  <c r="L592" i="73"/>
  <c r="M591" i="73"/>
  <c r="O590" i="73"/>
  <c r="L590" i="73"/>
  <c r="J590" i="73"/>
  <c r="F590" i="73"/>
  <c r="N589" i="73"/>
  <c r="L589" i="73"/>
  <c r="O587" i="73"/>
  <c r="L587" i="73"/>
  <c r="H587" i="73"/>
  <c r="O586" i="73"/>
  <c r="L586" i="73"/>
  <c r="M585" i="73"/>
  <c r="O584" i="73"/>
  <c r="L584" i="73"/>
  <c r="J584" i="73"/>
  <c r="F584" i="73"/>
  <c r="N583" i="73"/>
  <c r="L583" i="73"/>
  <c r="O581" i="73"/>
  <c r="L581" i="73"/>
  <c r="H581" i="73"/>
  <c r="O580" i="73"/>
  <c r="L580" i="73"/>
  <c r="M579" i="73"/>
  <c r="O578" i="73"/>
  <c r="L578" i="73"/>
  <c r="J578" i="73"/>
  <c r="F578" i="73"/>
  <c r="N577" i="73"/>
  <c r="L577" i="73"/>
  <c r="C593" i="73"/>
  <c r="B592" i="73"/>
  <c r="B591" i="73"/>
  <c r="B590" i="73"/>
  <c r="B589" i="73"/>
  <c r="C587" i="73"/>
  <c r="B586" i="73"/>
  <c r="B585" i="73"/>
  <c r="B584" i="73"/>
  <c r="B583" i="73"/>
  <c r="C581" i="73"/>
  <c r="B580" i="73"/>
  <c r="B579" i="73"/>
  <c r="B578" i="73"/>
  <c r="B577" i="73"/>
  <c r="A576" i="73"/>
  <c r="B593" i="62"/>
  <c r="A592" i="62"/>
  <c r="B590" i="62"/>
  <c r="A589" i="62"/>
  <c r="B587" i="62"/>
  <c r="A586" i="62"/>
  <c r="B584" i="62"/>
  <c r="A583" i="62"/>
  <c r="B581" i="62"/>
  <c r="A580" i="62"/>
  <c r="B578" i="62"/>
  <c r="A577" i="62"/>
  <c r="A576" i="62"/>
  <c r="B221" i="74"/>
  <c r="A220" i="74"/>
  <c r="B218" i="74"/>
  <c r="A217" i="74"/>
  <c r="A216" i="74"/>
  <c r="B500" i="75"/>
  <c r="A499" i="75"/>
  <c r="B497" i="75"/>
  <c r="A496" i="75"/>
  <c r="B494" i="75"/>
  <c r="A493" i="75"/>
  <c r="B491" i="75"/>
  <c r="A490" i="75"/>
  <c r="B488" i="75"/>
  <c r="A487" i="75"/>
  <c r="A486" i="75"/>
  <c r="S284" i="68"/>
  <c r="R284" i="68"/>
  <c r="S283" i="68"/>
  <c r="R283" i="68"/>
  <c r="S282" i="68"/>
  <c r="R282" i="68"/>
  <c r="S281" i="68"/>
  <c r="R281" i="68"/>
  <c r="S280" i="68"/>
  <c r="R280" i="68"/>
  <c r="S279" i="68"/>
  <c r="R279" i="68"/>
  <c r="S278" i="68"/>
  <c r="R278" i="68"/>
  <c r="I284" i="68"/>
  <c r="I283" i="68"/>
  <c r="I282" i="68"/>
  <c r="I281" i="68"/>
  <c r="I280" i="68"/>
  <c r="I279" i="68"/>
  <c r="I278" i="68"/>
  <c r="A284" i="68"/>
  <c r="A283" i="68"/>
  <c r="A282" i="68"/>
  <c r="A281" i="68"/>
  <c r="A280" i="68"/>
  <c r="A279" i="68"/>
  <c r="A278" i="68"/>
  <c r="A277" i="68"/>
  <c r="S284" i="69"/>
  <c r="R284" i="69"/>
  <c r="S283" i="69"/>
  <c r="R283" i="69"/>
  <c r="S282" i="69"/>
  <c r="R282" i="69"/>
  <c r="S281" i="69"/>
  <c r="R281" i="69"/>
  <c r="S280" i="69"/>
  <c r="R280" i="69"/>
  <c r="S279" i="69"/>
  <c r="R279" i="69"/>
  <c r="S278" i="69"/>
  <c r="R278" i="69"/>
  <c r="H284" i="69"/>
  <c r="H283" i="69"/>
  <c r="H282" i="69"/>
  <c r="H281" i="69"/>
  <c r="H280" i="69"/>
  <c r="H279" i="69"/>
  <c r="H278" i="69"/>
  <c r="A284" i="69"/>
  <c r="A283" i="69"/>
  <c r="A282" i="69"/>
  <c r="A281" i="69"/>
  <c r="A280" i="69"/>
  <c r="A279" i="69"/>
  <c r="A278" i="69"/>
  <c r="A277" i="69"/>
  <c r="S161" i="66"/>
  <c r="R161" i="66"/>
  <c r="S160" i="66"/>
  <c r="R160" i="66"/>
  <c r="S159" i="66"/>
  <c r="R159" i="66"/>
  <c r="M161" i="66"/>
  <c r="M160" i="66"/>
  <c r="M159" i="66"/>
  <c r="A161" i="66"/>
  <c r="A160" i="66"/>
  <c r="A159" i="66"/>
  <c r="A158" i="66"/>
  <c r="S223" i="63"/>
  <c r="R223" i="63"/>
  <c r="S222" i="63"/>
  <c r="R222" i="63"/>
  <c r="S221" i="63"/>
  <c r="R221" i="63"/>
  <c r="S220" i="63"/>
  <c r="R220" i="63"/>
  <c r="S219" i="63"/>
  <c r="R219" i="63"/>
  <c r="M223" i="63"/>
  <c r="M222" i="63"/>
  <c r="M221" i="63"/>
  <c r="M220" i="63"/>
  <c r="M219" i="63"/>
  <c r="A223" i="63"/>
  <c r="A222" i="63"/>
  <c r="A221" i="63"/>
  <c r="A220" i="63"/>
  <c r="A219" i="63"/>
  <c r="A218" i="63"/>
  <c r="S223" i="67"/>
  <c r="R223" i="67"/>
  <c r="S222" i="67"/>
  <c r="R222" i="67"/>
  <c r="S221" i="67"/>
  <c r="R221" i="67"/>
  <c r="S220" i="67"/>
  <c r="R220" i="67"/>
  <c r="S219" i="67"/>
  <c r="R219" i="67"/>
  <c r="N223" i="67"/>
  <c r="N222" i="67"/>
  <c r="N221" i="67"/>
  <c r="N220" i="67"/>
  <c r="N219" i="67"/>
  <c r="F223" i="67"/>
  <c r="F222" i="67"/>
  <c r="F221" i="67"/>
  <c r="F220" i="67"/>
  <c r="F219" i="67"/>
  <c r="A223" i="67"/>
  <c r="A222" i="67"/>
  <c r="A221" i="67"/>
  <c r="A220" i="67"/>
  <c r="A219" i="67"/>
  <c r="A218" i="67"/>
  <c r="S284" i="70"/>
  <c r="R284" i="70"/>
  <c r="S283" i="70"/>
  <c r="R283" i="70"/>
  <c r="S282" i="70"/>
  <c r="R282" i="70"/>
  <c r="S281" i="70"/>
  <c r="R281" i="70"/>
  <c r="S280" i="70"/>
  <c r="R280" i="70"/>
  <c r="S279" i="70"/>
  <c r="R279" i="70"/>
  <c r="S278" i="70"/>
  <c r="R278" i="70"/>
  <c r="A284" i="70"/>
  <c r="A283" i="70"/>
  <c r="A282" i="70"/>
  <c r="A281" i="70"/>
  <c r="A280" i="70"/>
  <c r="A279" i="70"/>
  <c r="A278" i="70"/>
  <c r="A277" i="70"/>
  <c r="Q420" i="77"/>
  <c r="N420" i="77"/>
  <c r="L420" i="77"/>
  <c r="Q417" i="77"/>
  <c r="N417" i="77"/>
  <c r="L417" i="77"/>
  <c r="Q414" i="77"/>
  <c r="N414" i="77"/>
  <c r="L414" i="77"/>
  <c r="Q411" i="77"/>
  <c r="N411" i="77"/>
  <c r="L411" i="77"/>
  <c r="C420" i="77"/>
  <c r="B419" i="77"/>
  <c r="C417" i="77"/>
  <c r="B416" i="77"/>
  <c r="C414" i="77"/>
  <c r="B413" i="77"/>
  <c r="C411" i="77"/>
  <c r="B410" i="77"/>
  <c r="A409" i="77"/>
  <c r="S190" i="78"/>
  <c r="S189" i="78"/>
  <c r="S188" i="78"/>
  <c r="S187" i="78"/>
  <c r="N190" i="78"/>
  <c r="N189" i="78"/>
  <c r="N188" i="78"/>
  <c r="N187" i="78"/>
  <c r="B190" i="78"/>
  <c r="B189" i="78"/>
  <c r="B188" i="78"/>
  <c r="B187" i="78"/>
  <c r="A186" i="78"/>
  <c r="O407" i="79"/>
  <c r="S406" i="79"/>
  <c r="Q406" i="79"/>
  <c r="O404" i="79"/>
  <c r="S403" i="79"/>
  <c r="Q403" i="79"/>
  <c r="O401" i="79"/>
  <c r="S400" i="79"/>
  <c r="Q400" i="79"/>
  <c r="O398" i="79"/>
  <c r="S397" i="79"/>
  <c r="Q397" i="79"/>
  <c r="M406" i="79"/>
  <c r="M403" i="79"/>
  <c r="M400" i="79"/>
  <c r="M397" i="79"/>
  <c r="C407" i="79"/>
  <c r="B406" i="79"/>
  <c r="C404" i="79"/>
  <c r="B403" i="79"/>
  <c r="C401" i="79"/>
  <c r="B400" i="79"/>
  <c r="C398" i="79"/>
  <c r="B397" i="79"/>
  <c r="B396" i="79"/>
  <c r="S406" i="80"/>
  <c r="Q406" i="80"/>
  <c r="S403" i="80"/>
  <c r="Q403" i="80"/>
  <c r="S400" i="80"/>
  <c r="Q400" i="80"/>
  <c r="S397" i="80"/>
  <c r="Q397" i="80"/>
  <c r="M406" i="80"/>
  <c r="M403" i="80"/>
  <c r="M400" i="80"/>
  <c r="M397" i="80"/>
  <c r="C407" i="80"/>
  <c r="B406" i="80"/>
  <c r="C404" i="80"/>
  <c r="B403" i="80"/>
  <c r="C401" i="80"/>
  <c r="B400" i="80"/>
  <c r="C398" i="80"/>
  <c r="B397" i="80"/>
  <c r="A396" i="80"/>
  <c r="O121" i="71"/>
  <c r="L121" i="71"/>
  <c r="I121" i="71"/>
  <c r="C123" i="71"/>
  <c r="C122" i="71"/>
  <c r="A121" i="71"/>
  <c r="O245" i="72"/>
  <c r="M245" i="72"/>
  <c r="K245" i="72"/>
  <c r="O244" i="72"/>
  <c r="M244" i="72"/>
  <c r="K244" i="72"/>
  <c r="O243" i="72"/>
  <c r="M243" i="72"/>
  <c r="K243" i="72"/>
  <c r="O242" i="72"/>
  <c r="M242" i="72"/>
  <c r="K242" i="72"/>
  <c r="O241" i="72"/>
  <c r="M241" i="72"/>
  <c r="K241" i="72"/>
  <c r="O240" i="72"/>
  <c r="M240" i="72"/>
  <c r="K240" i="72"/>
  <c r="A245" i="72"/>
  <c r="A244" i="72"/>
  <c r="A243" i="72"/>
  <c r="A242" i="72"/>
  <c r="A241" i="72"/>
  <c r="A240" i="72"/>
  <c r="A238" i="72"/>
  <c r="M394" i="76"/>
  <c r="P393" i="76"/>
  <c r="M393" i="76"/>
  <c r="M391" i="76"/>
  <c r="P390" i="76"/>
  <c r="M390" i="76"/>
  <c r="M388" i="76"/>
  <c r="P387" i="76"/>
  <c r="M387" i="76"/>
  <c r="M385" i="76"/>
  <c r="P384" i="76"/>
  <c r="M384" i="76"/>
  <c r="C394" i="76"/>
  <c r="C393" i="76"/>
  <c r="C391" i="76"/>
  <c r="C390" i="76"/>
  <c r="C388" i="76"/>
  <c r="C387" i="76"/>
  <c r="C385" i="76"/>
  <c r="C384" i="76"/>
  <c r="A383" i="76"/>
  <c r="T97" i="57"/>
  <c r="S97" i="57"/>
  <c r="R97" i="57"/>
  <c r="Q97" i="57"/>
  <c r="P97" i="57"/>
  <c r="O97" i="57"/>
  <c r="N97" i="57"/>
  <c r="M97" i="57"/>
  <c r="L97" i="57"/>
  <c r="K97" i="57"/>
  <c r="J97" i="57"/>
  <c r="I97" i="57"/>
  <c r="H97" i="57"/>
  <c r="G97" i="57"/>
  <c r="F97" i="57"/>
  <c r="E97" i="57"/>
  <c r="D97" i="57"/>
  <c r="C97" i="57"/>
  <c r="B97" i="57"/>
  <c r="A97" i="57"/>
  <c r="A96" i="57"/>
  <c r="R187" i="65"/>
  <c r="P187" i="65"/>
  <c r="M187" i="65"/>
  <c r="J187" i="65"/>
  <c r="H187" i="65"/>
  <c r="F187" i="65"/>
  <c r="R186" i="65"/>
  <c r="P186" i="65"/>
  <c r="M186" i="65"/>
  <c r="J186" i="65"/>
  <c r="H186" i="65"/>
  <c r="F186" i="65"/>
  <c r="R185" i="65"/>
  <c r="P185" i="65"/>
  <c r="M185" i="65"/>
  <c r="J185" i="65"/>
  <c r="H185" i="65"/>
  <c r="F185" i="65"/>
  <c r="R184" i="65"/>
  <c r="P184" i="65"/>
  <c r="M184" i="65"/>
  <c r="J184" i="65"/>
  <c r="H184" i="65"/>
  <c r="F184" i="65"/>
  <c r="R183" i="65"/>
  <c r="P183" i="65"/>
  <c r="M183" i="65"/>
  <c r="J183" i="65"/>
  <c r="H183" i="65"/>
  <c r="F183" i="65"/>
  <c r="A187" i="65"/>
  <c r="A186" i="65"/>
  <c r="A185" i="65"/>
  <c r="A184" i="65"/>
  <c r="A183" i="65"/>
  <c r="A182" i="65"/>
  <c r="R187" i="64"/>
  <c r="P187" i="64"/>
  <c r="M187" i="64"/>
  <c r="J187" i="64"/>
  <c r="H187" i="64"/>
  <c r="F187" i="64"/>
  <c r="R186" i="64"/>
  <c r="P186" i="64"/>
  <c r="M186" i="64"/>
  <c r="J186" i="64"/>
  <c r="H186" i="64"/>
  <c r="F186" i="64"/>
  <c r="R185" i="64"/>
  <c r="P185" i="64"/>
  <c r="M185" i="64"/>
  <c r="J185" i="64"/>
  <c r="H185" i="64"/>
  <c r="F185" i="64"/>
  <c r="R184" i="64"/>
  <c r="P184" i="64"/>
  <c r="M184" i="64"/>
  <c r="J184" i="64"/>
  <c r="H184" i="64"/>
  <c r="F184" i="64"/>
  <c r="R183" i="64"/>
  <c r="P183" i="64"/>
  <c r="M183" i="64"/>
  <c r="J183" i="64"/>
  <c r="H183" i="64"/>
  <c r="F183" i="64"/>
  <c r="A187" i="64"/>
  <c r="A186" i="64"/>
  <c r="A185" i="64"/>
  <c r="A184" i="64"/>
  <c r="A183" i="64"/>
  <c r="A182" i="64"/>
  <c r="K394" i="59"/>
  <c r="O393" i="59"/>
  <c r="L393" i="59"/>
  <c r="J393" i="59"/>
  <c r="H393" i="59"/>
  <c r="K391" i="59"/>
  <c r="O390" i="59"/>
  <c r="L390" i="59"/>
  <c r="J390" i="59"/>
  <c r="H390" i="59"/>
  <c r="K388" i="59"/>
  <c r="O387" i="59"/>
  <c r="L387" i="59"/>
  <c r="J387" i="59"/>
  <c r="H387" i="59"/>
  <c r="K385" i="59"/>
  <c r="O384" i="59"/>
  <c r="L384" i="59"/>
  <c r="J384" i="59"/>
  <c r="H384" i="59"/>
  <c r="B394" i="59"/>
  <c r="B393" i="59"/>
  <c r="B391" i="59"/>
  <c r="B390" i="59"/>
  <c r="B388" i="59"/>
  <c r="B387" i="59"/>
  <c r="B385" i="59"/>
  <c r="B384" i="59"/>
  <c r="A383" i="59"/>
  <c r="N366" i="60"/>
  <c r="L366" i="60"/>
  <c r="J366" i="60"/>
  <c r="H366" i="60"/>
  <c r="N363" i="60"/>
  <c r="L363" i="60"/>
  <c r="J363" i="60"/>
  <c r="H363" i="60"/>
  <c r="N360" i="60"/>
  <c r="L360" i="60"/>
  <c r="J360" i="60"/>
  <c r="H360" i="60"/>
  <c r="N357" i="60"/>
  <c r="L357" i="60"/>
  <c r="J357" i="60"/>
  <c r="H357" i="60"/>
  <c r="B367" i="60"/>
  <c r="B366" i="60"/>
  <c r="B364" i="60"/>
  <c r="B363" i="60"/>
  <c r="B361" i="60"/>
  <c r="B360" i="60"/>
  <c r="B358" i="60"/>
  <c r="B357" i="60"/>
  <c r="A356" i="60"/>
  <c r="H514" i="61"/>
  <c r="D514" i="61"/>
  <c r="F513" i="61"/>
  <c r="H510" i="61"/>
  <c r="D510" i="61"/>
  <c r="F509" i="61"/>
  <c r="H506" i="61"/>
  <c r="D506" i="61"/>
  <c r="F505" i="61"/>
  <c r="H502" i="61"/>
  <c r="D502" i="61"/>
  <c r="F501" i="61"/>
  <c r="O514" i="61"/>
  <c r="L514" i="61"/>
  <c r="O513" i="61"/>
  <c r="L513" i="61"/>
  <c r="N512" i="61"/>
  <c r="L512" i="61"/>
  <c r="O510" i="61"/>
  <c r="L510" i="61"/>
  <c r="O509" i="61"/>
  <c r="L509" i="61"/>
  <c r="N508" i="61"/>
  <c r="L508" i="61"/>
  <c r="O506" i="61"/>
  <c r="L506" i="61"/>
  <c r="O505" i="61"/>
  <c r="L505" i="61"/>
  <c r="N504" i="61"/>
  <c r="L504" i="61"/>
  <c r="O502" i="61"/>
  <c r="L502" i="61"/>
  <c r="O501" i="61"/>
  <c r="L501" i="61"/>
  <c r="N500" i="61"/>
  <c r="L500" i="61"/>
  <c r="B513" i="61"/>
  <c r="B512" i="61"/>
  <c r="B509" i="61"/>
  <c r="B508" i="61"/>
  <c r="B505" i="61"/>
  <c r="B504" i="61"/>
  <c r="B501" i="61"/>
  <c r="B500" i="61"/>
  <c r="A499" i="61"/>
  <c r="O574" i="73"/>
  <c r="L574" i="73"/>
  <c r="H574" i="73"/>
  <c r="O573" i="73"/>
  <c r="L573" i="73"/>
  <c r="M572" i="73"/>
  <c r="O571" i="73"/>
  <c r="L571" i="73"/>
  <c r="J571" i="73"/>
  <c r="F571" i="73"/>
  <c r="N570" i="73"/>
  <c r="L570" i="73"/>
  <c r="O568" i="73"/>
  <c r="L568" i="73"/>
  <c r="H568" i="73"/>
  <c r="O567" i="73"/>
  <c r="L567" i="73"/>
  <c r="M566" i="73"/>
  <c r="O565" i="73"/>
  <c r="L565" i="73"/>
  <c r="J565" i="73"/>
  <c r="F565" i="73"/>
  <c r="N564" i="73"/>
  <c r="L564" i="73"/>
  <c r="O562" i="73"/>
  <c r="L562" i="73"/>
  <c r="H562" i="73"/>
  <c r="O561" i="73"/>
  <c r="L561" i="73"/>
  <c r="M560" i="73"/>
  <c r="O559" i="73"/>
  <c r="L559" i="73"/>
  <c r="J559" i="73"/>
  <c r="F559" i="73"/>
  <c r="N558" i="73"/>
  <c r="L558" i="73"/>
  <c r="C574" i="73"/>
  <c r="B573" i="73"/>
  <c r="B572" i="73"/>
  <c r="B571" i="73"/>
  <c r="B570" i="73"/>
  <c r="C568" i="73"/>
  <c r="B567" i="73"/>
  <c r="B566" i="73"/>
  <c r="B565" i="73"/>
  <c r="B564" i="73"/>
  <c r="C562" i="73"/>
  <c r="B561" i="73"/>
  <c r="B560" i="73"/>
  <c r="B559" i="73"/>
  <c r="B558" i="73"/>
  <c r="A557" i="73"/>
  <c r="B574" i="62"/>
  <c r="A573" i="62"/>
  <c r="B571" i="62"/>
  <c r="A570" i="62"/>
  <c r="B568" i="62"/>
  <c r="A567" i="62"/>
  <c r="B565" i="62"/>
  <c r="A564" i="62"/>
  <c r="B562" i="62"/>
  <c r="A561" i="62"/>
  <c r="B559" i="62"/>
  <c r="A558" i="62"/>
  <c r="A557" i="62"/>
  <c r="B214" i="74"/>
  <c r="A213" i="74"/>
  <c r="B211" i="74"/>
  <c r="A210" i="74"/>
  <c r="A209" i="74"/>
  <c r="B484" i="75"/>
  <c r="A483" i="75"/>
  <c r="B481" i="75"/>
  <c r="A480" i="75"/>
  <c r="B478" i="75"/>
  <c r="A477" i="75"/>
  <c r="B475" i="75"/>
  <c r="A474" i="75"/>
  <c r="B472" i="75"/>
  <c r="A471" i="75"/>
  <c r="A470" i="75"/>
  <c r="S275" i="68"/>
  <c r="R275" i="68"/>
  <c r="S274" i="68"/>
  <c r="R274" i="68"/>
  <c r="S273" i="68"/>
  <c r="R273" i="68"/>
  <c r="S272" i="68"/>
  <c r="R272" i="68"/>
  <c r="S271" i="68"/>
  <c r="R271" i="68"/>
  <c r="S270" i="68"/>
  <c r="R270" i="68"/>
  <c r="S269" i="68"/>
  <c r="R269" i="68"/>
  <c r="I275" i="68"/>
  <c r="I274" i="68"/>
  <c r="I273" i="68"/>
  <c r="I272" i="68"/>
  <c r="I271" i="68"/>
  <c r="I270" i="68"/>
  <c r="I269" i="68"/>
  <c r="A275" i="68"/>
  <c r="A274" i="68"/>
  <c r="A273" i="68"/>
  <c r="A272" i="68"/>
  <c r="A271" i="68"/>
  <c r="A270" i="68"/>
  <c r="A269" i="68"/>
  <c r="A268" i="68"/>
  <c r="S275" i="69"/>
  <c r="R275" i="69"/>
  <c r="S274" i="69"/>
  <c r="R274" i="69"/>
  <c r="S273" i="69"/>
  <c r="R273" i="69"/>
  <c r="S272" i="69"/>
  <c r="R272" i="69"/>
  <c r="S271" i="69"/>
  <c r="R271" i="69"/>
  <c r="S270" i="69"/>
  <c r="R270" i="69"/>
  <c r="S269" i="69"/>
  <c r="R269" i="69"/>
  <c r="H275" i="69"/>
  <c r="H274" i="69"/>
  <c r="H273" i="69"/>
  <c r="H272" i="69"/>
  <c r="H271" i="69"/>
  <c r="H270" i="69"/>
  <c r="H269" i="69"/>
  <c r="A275" i="69"/>
  <c r="A274" i="69"/>
  <c r="A273" i="69"/>
  <c r="A272" i="69"/>
  <c r="A271" i="69"/>
  <c r="A270" i="69"/>
  <c r="A269" i="69"/>
  <c r="A268" i="69"/>
  <c r="S156" i="66"/>
  <c r="R156" i="66"/>
  <c r="S155" i="66"/>
  <c r="R155" i="66"/>
  <c r="S154" i="66"/>
  <c r="R154" i="66"/>
  <c r="M156" i="66"/>
  <c r="M155" i="66"/>
  <c r="M154" i="66"/>
  <c r="A156" i="66"/>
  <c r="A155" i="66"/>
  <c r="A154" i="66"/>
  <c r="A153" i="66"/>
  <c r="S216" i="63"/>
  <c r="R216" i="63"/>
  <c r="S215" i="63"/>
  <c r="R215" i="63"/>
  <c r="S214" i="63"/>
  <c r="R214" i="63"/>
  <c r="S213" i="63"/>
  <c r="R213" i="63"/>
  <c r="S212" i="63"/>
  <c r="R212" i="63"/>
  <c r="M216" i="63"/>
  <c r="M215" i="63"/>
  <c r="M214" i="63"/>
  <c r="M213" i="63"/>
  <c r="M212" i="63"/>
  <c r="A216" i="63"/>
  <c r="A215" i="63"/>
  <c r="A214" i="63"/>
  <c r="A213" i="63"/>
  <c r="A212" i="63"/>
  <c r="A211" i="63"/>
  <c r="S216" i="67"/>
  <c r="R216" i="67"/>
  <c r="S215" i="67"/>
  <c r="R215" i="67"/>
  <c r="S214" i="67"/>
  <c r="R214" i="67"/>
  <c r="S213" i="67"/>
  <c r="R213" i="67"/>
  <c r="S212" i="67"/>
  <c r="R212" i="67"/>
  <c r="N216" i="67"/>
  <c r="N215" i="67"/>
  <c r="N214" i="67"/>
  <c r="N213" i="67"/>
  <c r="N212" i="67"/>
  <c r="F216" i="67"/>
  <c r="F215" i="67"/>
  <c r="F214" i="67"/>
  <c r="F213" i="67"/>
  <c r="F212" i="67"/>
  <c r="A216" i="67"/>
  <c r="A215" i="67"/>
  <c r="A214" i="67"/>
  <c r="A213" i="67"/>
  <c r="A212" i="67"/>
  <c r="A211" i="67"/>
  <c r="S275" i="70"/>
  <c r="R275" i="70"/>
  <c r="S274" i="70"/>
  <c r="R274" i="70"/>
  <c r="S273" i="70"/>
  <c r="R273" i="70"/>
  <c r="S272" i="70"/>
  <c r="R272" i="70"/>
  <c r="S271" i="70"/>
  <c r="R271" i="70"/>
  <c r="S270" i="70"/>
  <c r="R270" i="70"/>
  <c r="S269" i="70"/>
  <c r="R269" i="70"/>
  <c r="A275" i="70"/>
  <c r="A274" i="70"/>
  <c r="A273" i="70"/>
  <c r="A272" i="70"/>
  <c r="A271" i="70"/>
  <c r="A270" i="70"/>
  <c r="A269" i="70"/>
  <c r="A268" i="70"/>
  <c r="Q407" i="77"/>
  <c r="N407" i="77"/>
  <c r="L407" i="77"/>
  <c r="Q404" i="77"/>
  <c r="N404" i="77"/>
  <c r="L404" i="77"/>
  <c r="Q401" i="77"/>
  <c r="N401" i="77"/>
  <c r="L401" i="77"/>
  <c r="Q398" i="77"/>
  <c r="N398" i="77"/>
  <c r="L398" i="77"/>
  <c r="C407" i="77"/>
  <c r="B406" i="77"/>
  <c r="C404" i="77"/>
  <c r="B403" i="77"/>
  <c r="C401" i="77"/>
  <c r="B400" i="77"/>
  <c r="C398" i="77"/>
  <c r="B397" i="77"/>
  <c r="A396" i="77"/>
  <c r="S184" i="78"/>
  <c r="S183" i="78"/>
  <c r="S182" i="78"/>
  <c r="S181" i="78"/>
  <c r="N184" i="78"/>
  <c r="N183" i="78"/>
  <c r="N182" i="78"/>
  <c r="N181" i="78"/>
  <c r="B184" i="78"/>
  <c r="B183" i="78"/>
  <c r="B182" i="78"/>
  <c r="B181" i="78"/>
  <c r="A180" i="78"/>
  <c r="O394" i="79"/>
  <c r="S393" i="79"/>
  <c r="Q393" i="79"/>
  <c r="O391" i="79"/>
  <c r="S390" i="79"/>
  <c r="Q390" i="79"/>
  <c r="O388" i="79"/>
  <c r="S387" i="79"/>
  <c r="Q387" i="79"/>
  <c r="O385" i="79"/>
  <c r="S384" i="79"/>
  <c r="Q384" i="79"/>
  <c r="M393" i="79"/>
  <c r="M390" i="79"/>
  <c r="M387" i="79"/>
  <c r="M384" i="79"/>
  <c r="C394" i="79"/>
  <c r="B393" i="79"/>
  <c r="C391" i="79"/>
  <c r="B390" i="79"/>
  <c r="C388" i="79"/>
  <c r="B387" i="79"/>
  <c r="C385" i="79"/>
  <c r="B384" i="79"/>
  <c r="B383" i="79"/>
  <c r="S393" i="80"/>
  <c r="Q393" i="80"/>
  <c r="S390" i="80"/>
  <c r="Q390" i="80"/>
  <c r="S387" i="80"/>
  <c r="Q387" i="80"/>
  <c r="S384" i="80"/>
  <c r="Q384" i="80"/>
  <c r="M393" i="80"/>
  <c r="M390" i="80"/>
  <c r="M387" i="80"/>
  <c r="M384" i="80"/>
  <c r="C394" i="80"/>
  <c r="B393" i="80"/>
  <c r="C391" i="80"/>
  <c r="B390" i="80"/>
  <c r="C388" i="80"/>
  <c r="B387" i="80"/>
  <c r="C385" i="80"/>
  <c r="B384" i="80"/>
  <c r="A383" i="80"/>
  <c r="O117" i="71"/>
  <c r="L117" i="71"/>
  <c r="I117" i="71"/>
  <c r="C119" i="71"/>
  <c r="C118" i="71"/>
  <c r="A117" i="71"/>
  <c r="O237" i="72"/>
  <c r="M237" i="72"/>
  <c r="K237" i="72"/>
  <c r="O236" i="72"/>
  <c r="M236" i="72"/>
  <c r="K236" i="72"/>
  <c r="O235" i="72"/>
  <c r="M235" i="72"/>
  <c r="K235" i="72"/>
  <c r="O234" i="72"/>
  <c r="M234" i="72"/>
  <c r="K234" i="72"/>
  <c r="O233" i="72"/>
  <c r="M233" i="72"/>
  <c r="K233" i="72"/>
  <c r="O232" i="72"/>
  <c r="M232" i="72"/>
  <c r="K232" i="72"/>
  <c r="A237" i="72"/>
  <c r="A236" i="72"/>
  <c r="A235" i="72"/>
  <c r="A234" i="72"/>
  <c r="A233" i="72"/>
  <c r="A232" i="72"/>
  <c r="A230" i="72"/>
  <c r="M381" i="76"/>
  <c r="P380" i="76"/>
  <c r="M380" i="76"/>
  <c r="M378" i="76"/>
  <c r="P377" i="76"/>
  <c r="M377" i="76"/>
  <c r="M375" i="76"/>
  <c r="P374" i="76"/>
  <c r="M374" i="76"/>
  <c r="M372" i="76"/>
  <c r="P371" i="76"/>
  <c r="M371" i="76"/>
  <c r="C381" i="76"/>
  <c r="C380" i="76"/>
  <c r="C378" i="76"/>
  <c r="C377" i="76"/>
  <c r="C375" i="76"/>
  <c r="C374" i="76"/>
  <c r="C372" i="76"/>
  <c r="C371" i="76"/>
  <c r="A370" i="76"/>
  <c r="A94" i="57"/>
  <c r="A93" i="57"/>
  <c r="R181" i="65"/>
  <c r="P181" i="65"/>
  <c r="M181" i="65"/>
  <c r="J181" i="65"/>
  <c r="H181" i="65"/>
  <c r="F181" i="65"/>
  <c r="R180" i="65"/>
  <c r="P180" i="65"/>
  <c r="M180" i="65"/>
  <c r="J180" i="65"/>
  <c r="H180" i="65"/>
  <c r="F180" i="65"/>
  <c r="R179" i="65"/>
  <c r="P179" i="65"/>
  <c r="M179" i="65"/>
  <c r="J179" i="65"/>
  <c r="H179" i="65"/>
  <c r="F179" i="65"/>
  <c r="R178" i="65"/>
  <c r="P178" i="65"/>
  <c r="M178" i="65"/>
  <c r="J178" i="65"/>
  <c r="H178" i="65"/>
  <c r="F178" i="65"/>
  <c r="R177" i="65"/>
  <c r="P177" i="65"/>
  <c r="M177" i="65"/>
  <c r="J177" i="65"/>
  <c r="H177" i="65"/>
  <c r="F177" i="65"/>
  <c r="A181" i="65"/>
  <c r="A180" i="65"/>
  <c r="A179" i="65"/>
  <c r="A178" i="65"/>
  <c r="A177" i="65"/>
  <c r="A176" i="65"/>
  <c r="R181" i="64"/>
  <c r="P181" i="64"/>
  <c r="M181" i="64"/>
  <c r="J181" i="64"/>
  <c r="H181" i="64"/>
  <c r="F181" i="64"/>
  <c r="R180" i="64"/>
  <c r="P180" i="64"/>
  <c r="M180" i="64"/>
  <c r="J180" i="64"/>
  <c r="H180" i="64"/>
  <c r="F180" i="64"/>
  <c r="R179" i="64"/>
  <c r="P179" i="64"/>
  <c r="M179" i="64"/>
  <c r="J179" i="64"/>
  <c r="H179" i="64"/>
  <c r="F179" i="64"/>
  <c r="R178" i="64"/>
  <c r="P178" i="64"/>
  <c r="M178" i="64"/>
  <c r="J178" i="64"/>
  <c r="H178" i="64"/>
  <c r="F178" i="64"/>
  <c r="R177" i="64"/>
  <c r="P177" i="64"/>
  <c r="M177" i="64"/>
  <c r="J177" i="64"/>
  <c r="H177" i="64"/>
  <c r="F177" i="64"/>
  <c r="A181" i="64"/>
  <c r="A180" i="64"/>
  <c r="A179" i="64"/>
  <c r="A178" i="64"/>
  <c r="A177" i="64"/>
  <c r="A176" i="64"/>
  <c r="K381" i="59"/>
  <c r="O380" i="59"/>
  <c r="L380" i="59"/>
  <c r="J380" i="59"/>
  <c r="H380" i="59"/>
  <c r="K378" i="59"/>
  <c r="O377" i="59"/>
  <c r="L377" i="59"/>
  <c r="J377" i="59"/>
  <c r="H377" i="59"/>
  <c r="K375" i="59"/>
  <c r="O374" i="59"/>
  <c r="L374" i="59"/>
  <c r="J374" i="59"/>
  <c r="H374" i="59"/>
  <c r="K372" i="59"/>
  <c r="O371" i="59"/>
  <c r="L371" i="59"/>
  <c r="J371" i="59"/>
  <c r="H371" i="59"/>
  <c r="B381" i="59"/>
  <c r="B380" i="59"/>
  <c r="B378" i="59"/>
  <c r="B377" i="59"/>
  <c r="B375" i="59"/>
  <c r="B374" i="59"/>
  <c r="B372" i="59"/>
  <c r="B371" i="59"/>
  <c r="A370" i="59"/>
  <c r="N354" i="60"/>
  <c r="L354" i="60"/>
  <c r="J354" i="60"/>
  <c r="H354" i="60"/>
  <c r="N351" i="60"/>
  <c r="L351" i="60"/>
  <c r="J351" i="60"/>
  <c r="H351" i="60"/>
  <c r="N348" i="60"/>
  <c r="L348" i="60"/>
  <c r="J348" i="60"/>
  <c r="H348" i="60"/>
  <c r="N345" i="60"/>
  <c r="L345" i="60"/>
  <c r="J345" i="60"/>
  <c r="H345" i="60"/>
  <c r="B355" i="60"/>
  <c r="B354" i="60"/>
  <c r="B352" i="60"/>
  <c r="B351" i="60"/>
  <c r="B349" i="60"/>
  <c r="B348" i="60"/>
  <c r="B346" i="60"/>
  <c r="B345" i="60"/>
  <c r="A344" i="60"/>
  <c r="H497" i="61"/>
  <c r="D497" i="61"/>
  <c r="F496" i="61"/>
  <c r="H493" i="61"/>
  <c r="D493" i="61"/>
  <c r="F492" i="61"/>
  <c r="H489" i="61"/>
  <c r="D489" i="61"/>
  <c r="F488" i="61"/>
  <c r="H485" i="61"/>
  <c r="D485" i="61"/>
  <c r="F484" i="61"/>
  <c r="O497" i="61"/>
  <c r="L497" i="61"/>
  <c r="O496" i="61"/>
  <c r="L496" i="61"/>
  <c r="N495" i="61"/>
  <c r="L495" i="61"/>
  <c r="O493" i="61"/>
  <c r="L493" i="61"/>
  <c r="O492" i="61"/>
  <c r="L492" i="61"/>
  <c r="N491" i="61"/>
  <c r="L491" i="61"/>
  <c r="O489" i="61"/>
  <c r="L489" i="61"/>
  <c r="O488" i="61"/>
  <c r="L488" i="61"/>
  <c r="N487" i="61"/>
  <c r="L487" i="61"/>
  <c r="O485" i="61"/>
  <c r="L485" i="61"/>
  <c r="O484" i="61"/>
  <c r="L484" i="61"/>
  <c r="N483" i="61"/>
  <c r="L483" i="61"/>
  <c r="B496" i="61"/>
  <c r="B495" i="61"/>
  <c r="B492" i="61"/>
  <c r="B491" i="61"/>
  <c r="B488" i="61"/>
  <c r="B487" i="61"/>
  <c r="B484" i="61"/>
  <c r="B483" i="61"/>
  <c r="A482" i="61"/>
  <c r="O555" i="73"/>
  <c r="L555" i="73"/>
  <c r="H555" i="73"/>
  <c r="O554" i="73"/>
  <c r="L554" i="73"/>
  <c r="M553" i="73"/>
  <c r="O552" i="73"/>
  <c r="L552" i="73"/>
  <c r="J552" i="73"/>
  <c r="F552" i="73"/>
  <c r="N551" i="73"/>
  <c r="L551" i="73"/>
  <c r="O549" i="73"/>
  <c r="L549" i="73"/>
  <c r="H549" i="73"/>
  <c r="O548" i="73"/>
  <c r="L548" i="73"/>
  <c r="M547" i="73"/>
  <c r="O546" i="73"/>
  <c r="L546" i="73"/>
  <c r="J546" i="73"/>
  <c r="F546" i="73"/>
  <c r="N545" i="73"/>
  <c r="L545" i="73"/>
  <c r="O543" i="73"/>
  <c r="L543" i="73"/>
  <c r="H543" i="73"/>
  <c r="O542" i="73"/>
  <c r="L542" i="73"/>
  <c r="M541" i="73"/>
  <c r="O540" i="73"/>
  <c r="L540" i="73"/>
  <c r="J540" i="73"/>
  <c r="F540" i="73"/>
  <c r="N539" i="73"/>
  <c r="L539" i="73"/>
  <c r="C555" i="73"/>
  <c r="B554" i="73"/>
  <c r="B553" i="73"/>
  <c r="B552" i="73"/>
  <c r="B551" i="73"/>
  <c r="C549" i="73"/>
  <c r="B548" i="73"/>
  <c r="B547" i="73"/>
  <c r="B546" i="73"/>
  <c r="B545" i="73"/>
  <c r="C543" i="73"/>
  <c r="B542" i="73"/>
  <c r="B541" i="73"/>
  <c r="B540" i="73"/>
  <c r="B539" i="73"/>
  <c r="A538" i="73"/>
  <c r="B555" i="62"/>
  <c r="A554" i="62"/>
  <c r="B552" i="62"/>
  <c r="A551" i="62"/>
  <c r="B549" i="62"/>
  <c r="A548" i="62"/>
  <c r="B546" i="62"/>
  <c r="A545" i="62"/>
  <c r="B543" i="62"/>
  <c r="A542" i="62"/>
  <c r="B540" i="62"/>
  <c r="A539" i="62"/>
  <c r="A538" i="62"/>
  <c r="B207" i="74"/>
  <c r="A206" i="74"/>
  <c r="B204" i="74"/>
  <c r="A203" i="74"/>
  <c r="A202" i="74"/>
  <c r="B468" i="75"/>
  <c r="A467" i="75"/>
  <c r="B465" i="75"/>
  <c r="A464" i="75"/>
  <c r="B462" i="75"/>
  <c r="A461" i="75"/>
  <c r="B459" i="75"/>
  <c r="A458" i="75"/>
  <c r="B456" i="75"/>
  <c r="A455" i="75"/>
  <c r="A454" i="75"/>
  <c r="S266" i="68"/>
  <c r="R266" i="68"/>
  <c r="S265" i="68"/>
  <c r="R265" i="68"/>
  <c r="S264" i="68"/>
  <c r="R264" i="68"/>
  <c r="S263" i="68"/>
  <c r="R263" i="68"/>
  <c r="S262" i="68"/>
  <c r="R262" i="68"/>
  <c r="S261" i="68"/>
  <c r="R261" i="68"/>
  <c r="S260" i="68"/>
  <c r="R260" i="68"/>
  <c r="I266" i="68"/>
  <c r="I265" i="68"/>
  <c r="I264" i="68"/>
  <c r="I263" i="68"/>
  <c r="I262" i="68"/>
  <c r="I261" i="68"/>
  <c r="I260" i="68"/>
  <c r="A266" i="68"/>
  <c r="A265" i="68"/>
  <c r="A264" i="68"/>
  <c r="A263" i="68"/>
  <c r="A262" i="68"/>
  <c r="A261" i="68"/>
  <c r="A260" i="68"/>
  <c r="A259" i="68"/>
  <c r="S266" i="69"/>
  <c r="R266" i="69"/>
  <c r="S265" i="69"/>
  <c r="R265" i="69"/>
  <c r="S264" i="69"/>
  <c r="R264" i="69"/>
  <c r="S263" i="69"/>
  <c r="R263" i="69"/>
  <c r="S262" i="69"/>
  <c r="R262" i="69"/>
  <c r="S261" i="69"/>
  <c r="R261" i="69"/>
  <c r="S260" i="69"/>
  <c r="R260" i="69"/>
  <c r="H266" i="69"/>
  <c r="H265" i="69"/>
  <c r="H264" i="69"/>
  <c r="H263" i="69"/>
  <c r="H262" i="69"/>
  <c r="H261" i="69"/>
  <c r="H260" i="69"/>
  <c r="A266" i="69"/>
  <c r="A265" i="69"/>
  <c r="A264" i="69"/>
  <c r="A263" i="69"/>
  <c r="A262" i="69"/>
  <c r="A261" i="69"/>
  <c r="A260" i="69"/>
  <c r="A259" i="69"/>
  <c r="S151" i="66"/>
  <c r="R151" i="66"/>
  <c r="S150" i="66"/>
  <c r="R150" i="66"/>
  <c r="S149" i="66"/>
  <c r="R149" i="66"/>
  <c r="M151" i="66"/>
  <c r="M150" i="66"/>
  <c r="M149" i="66"/>
  <c r="A151" i="66"/>
  <c r="A150" i="66"/>
  <c r="A149" i="66"/>
  <c r="A148" i="66"/>
  <c r="S209" i="63"/>
  <c r="R209" i="63"/>
  <c r="S208" i="63"/>
  <c r="R208" i="63"/>
  <c r="S207" i="63"/>
  <c r="R207" i="63"/>
  <c r="S206" i="63"/>
  <c r="R206" i="63"/>
  <c r="S205" i="63"/>
  <c r="R205" i="63"/>
  <c r="M209" i="63"/>
  <c r="M208" i="63"/>
  <c r="M207" i="63"/>
  <c r="M206" i="63"/>
  <c r="M205" i="63"/>
  <c r="A209" i="63"/>
  <c r="A208" i="63"/>
  <c r="A207" i="63"/>
  <c r="A206" i="63"/>
  <c r="A205" i="63"/>
  <c r="A204" i="63"/>
  <c r="S209" i="67"/>
  <c r="R209" i="67"/>
  <c r="S208" i="67"/>
  <c r="R208" i="67"/>
  <c r="S207" i="67"/>
  <c r="R207" i="67"/>
  <c r="S206" i="67"/>
  <c r="R206" i="67"/>
  <c r="S205" i="67"/>
  <c r="R205" i="67"/>
  <c r="N209" i="67"/>
  <c r="N208" i="67"/>
  <c r="N207" i="67"/>
  <c r="N206" i="67"/>
  <c r="N205" i="67"/>
  <c r="F209" i="67"/>
  <c r="F208" i="67"/>
  <c r="F207" i="67"/>
  <c r="F206" i="67"/>
  <c r="F205" i="67"/>
  <c r="A209" i="67"/>
  <c r="A208" i="67"/>
  <c r="A207" i="67"/>
  <c r="A206" i="67"/>
  <c r="A205" i="67"/>
  <c r="A204" i="67"/>
  <c r="S266" i="70"/>
  <c r="R266" i="70"/>
  <c r="S265" i="70"/>
  <c r="R265" i="70"/>
  <c r="S264" i="70"/>
  <c r="R264" i="70"/>
  <c r="S263" i="70"/>
  <c r="R263" i="70"/>
  <c r="S262" i="70"/>
  <c r="R262" i="70"/>
  <c r="S261" i="70"/>
  <c r="R261" i="70"/>
  <c r="S260" i="70"/>
  <c r="R260" i="70"/>
  <c r="A266" i="70"/>
  <c r="A265" i="70"/>
  <c r="A264" i="70"/>
  <c r="A263" i="70"/>
  <c r="A262" i="70"/>
  <c r="A261" i="70"/>
  <c r="A260" i="70"/>
  <c r="A259" i="70"/>
  <c r="Q394" i="77"/>
  <c r="N394" i="77"/>
  <c r="L394" i="77"/>
  <c r="Q391" i="77"/>
  <c r="N391" i="77"/>
  <c r="L391" i="77"/>
  <c r="Q388" i="77"/>
  <c r="N388" i="77"/>
  <c r="L388" i="77"/>
  <c r="Q385" i="77"/>
  <c r="N385" i="77"/>
  <c r="L385" i="77"/>
  <c r="C394" i="77"/>
  <c r="B393" i="77"/>
  <c r="C391" i="77"/>
  <c r="B390" i="77"/>
  <c r="C388" i="77"/>
  <c r="B387" i="77"/>
  <c r="C385" i="77"/>
  <c r="B384" i="77"/>
  <c r="A383" i="77"/>
  <c r="S178" i="78"/>
  <c r="S177" i="78"/>
  <c r="S176" i="78"/>
  <c r="S175" i="78"/>
  <c r="N178" i="78"/>
  <c r="N177" i="78"/>
  <c r="N176" i="78"/>
  <c r="N175" i="78"/>
  <c r="B178" i="78"/>
  <c r="B177" i="78"/>
  <c r="B176" i="78"/>
  <c r="B175" i="78"/>
  <c r="A174" i="78"/>
  <c r="O381" i="79"/>
  <c r="S380" i="79"/>
  <c r="Q380" i="79"/>
  <c r="O378" i="79"/>
  <c r="S377" i="79"/>
  <c r="Q377" i="79"/>
  <c r="O375" i="79"/>
  <c r="S374" i="79"/>
  <c r="Q374" i="79"/>
  <c r="O372" i="79"/>
  <c r="S371" i="79"/>
  <c r="Q371" i="79"/>
  <c r="M380" i="79"/>
  <c r="M377" i="79"/>
  <c r="M374" i="79"/>
  <c r="M371" i="79"/>
  <c r="C381" i="79"/>
  <c r="B380" i="79"/>
  <c r="C378" i="79"/>
  <c r="B377" i="79"/>
  <c r="C375" i="79"/>
  <c r="B374" i="79"/>
  <c r="C372" i="79"/>
  <c r="B371" i="79"/>
  <c r="B370" i="79"/>
  <c r="S380" i="80"/>
  <c r="Q380" i="80"/>
  <c r="S377" i="80"/>
  <c r="Q377" i="80"/>
  <c r="S374" i="80"/>
  <c r="Q374" i="80"/>
  <c r="S371" i="80"/>
  <c r="Q371" i="80"/>
  <c r="M380" i="80"/>
  <c r="M377" i="80"/>
  <c r="M374" i="80"/>
  <c r="M371" i="80"/>
  <c r="C381" i="80"/>
  <c r="B380" i="80"/>
  <c r="C378" i="80"/>
  <c r="B377" i="80"/>
  <c r="C375" i="80"/>
  <c r="B374" i="80"/>
  <c r="C372" i="80"/>
  <c r="B371" i="80"/>
  <c r="A370" i="80"/>
  <c r="O113" i="71"/>
  <c r="L113" i="71"/>
  <c r="I113" i="71"/>
  <c r="C115" i="71"/>
  <c r="C114" i="71"/>
  <c r="A113" i="71"/>
  <c r="O229" i="72"/>
  <c r="M229" i="72"/>
  <c r="K229" i="72"/>
  <c r="O228" i="72"/>
  <c r="M228" i="72"/>
  <c r="K228" i="72"/>
  <c r="O227" i="72"/>
  <c r="M227" i="72"/>
  <c r="K227" i="72"/>
  <c r="O226" i="72"/>
  <c r="M226" i="72"/>
  <c r="K226" i="72"/>
  <c r="O225" i="72"/>
  <c r="M225" i="72"/>
  <c r="K225" i="72"/>
  <c r="O224" i="72"/>
  <c r="M224" i="72"/>
  <c r="K224" i="72"/>
  <c r="A229" i="72"/>
  <c r="A228" i="72"/>
  <c r="A227" i="72"/>
  <c r="A226" i="72"/>
  <c r="A225" i="72"/>
  <c r="A224" i="72"/>
  <c r="A222" i="72"/>
  <c r="M368" i="76"/>
  <c r="P367" i="76"/>
  <c r="M367" i="76"/>
  <c r="M365" i="76"/>
  <c r="P364" i="76"/>
  <c r="M364" i="76"/>
  <c r="M362" i="76"/>
  <c r="P361" i="76"/>
  <c r="M361" i="76"/>
  <c r="M359" i="76"/>
  <c r="P358" i="76"/>
  <c r="M358" i="76"/>
  <c r="C368" i="76"/>
  <c r="C367" i="76"/>
  <c r="C365" i="76"/>
  <c r="C364" i="76"/>
  <c r="C362" i="76"/>
  <c r="C361" i="76"/>
  <c r="C359" i="76"/>
  <c r="C358" i="76"/>
  <c r="A357" i="76"/>
  <c r="S91" i="57"/>
  <c r="R91" i="57"/>
  <c r="J91" i="57"/>
  <c r="I91" i="57"/>
  <c r="H91" i="57"/>
  <c r="F91" i="57"/>
  <c r="E91" i="57"/>
  <c r="D91" i="57"/>
  <c r="C91" i="57"/>
  <c r="B91" i="57"/>
  <c r="A91" i="57"/>
  <c r="A90" i="57"/>
  <c r="R175" i="65"/>
  <c r="P175" i="65"/>
  <c r="M175" i="65"/>
  <c r="J175" i="65"/>
  <c r="H175" i="65"/>
  <c r="F175" i="65"/>
  <c r="R174" i="65"/>
  <c r="P174" i="65"/>
  <c r="M174" i="65"/>
  <c r="J174" i="65"/>
  <c r="H174" i="65"/>
  <c r="F174" i="65"/>
  <c r="R173" i="65"/>
  <c r="P173" i="65"/>
  <c r="M173" i="65"/>
  <c r="J173" i="65"/>
  <c r="H173" i="65"/>
  <c r="F173" i="65"/>
  <c r="R172" i="65"/>
  <c r="P172" i="65"/>
  <c r="M172" i="65"/>
  <c r="J172" i="65"/>
  <c r="H172" i="65"/>
  <c r="F172" i="65"/>
  <c r="R171" i="65"/>
  <c r="P171" i="65"/>
  <c r="M171" i="65"/>
  <c r="J171" i="65"/>
  <c r="H171" i="65"/>
  <c r="F171" i="65"/>
  <c r="A175" i="65"/>
  <c r="A174" i="65"/>
  <c r="A173" i="65"/>
  <c r="A172" i="65"/>
  <c r="A171" i="65"/>
  <c r="A170" i="65"/>
  <c r="R175" i="64"/>
  <c r="P175" i="64"/>
  <c r="M175" i="64"/>
  <c r="J175" i="64"/>
  <c r="H175" i="64"/>
  <c r="F175" i="64"/>
  <c r="R174" i="64"/>
  <c r="P174" i="64"/>
  <c r="M174" i="64"/>
  <c r="J174" i="64"/>
  <c r="H174" i="64"/>
  <c r="F174" i="64"/>
  <c r="R173" i="64"/>
  <c r="P173" i="64"/>
  <c r="M173" i="64"/>
  <c r="J173" i="64"/>
  <c r="H173" i="64"/>
  <c r="F173" i="64"/>
  <c r="R172" i="64"/>
  <c r="P172" i="64"/>
  <c r="M172" i="64"/>
  <c r="J172" i="64"/>
  <c r="H172" i="64"/>
  <c r="F172" i="64"/>
  <c r="R171" i="64"/>
  <c r="P171" i="64"/>
  <c r="M171" i="64"/>
  <c r="J171" i="64"/>
  <c r="H171" i="64"/>
  <c r="F171" i="64"/>
  <c r="A175" i="64"/>
  <c r="A174" i="64"/>
  <c r="A173" i="64"/>
  <c r="A172" i="64"/>
  <c r="A171" i="64"/>
  <c r="A170" i="64"/>
  <c r="K368" i="59"/>
  <c r="O367" i="59"/>
  <c r="L367" i="59"/>
  <c r="J367" i="59"/>
  <c r="H367" i="59"/>
  <c r="K365" i="59"/>
  <c r="O364" i="59"/>
  <c r="L364" i="59"/>
  <c r="J364" i="59"/>
  <c r="H364" i="59"/>
  <c r="K362" i="59"/>
  <c r="O361" i="59"/>
  <c r="L361" i="59"/>
  <c r="J361" i="59"/>
  <c r="H361" i="59"/>
  <c r="K359" i="59"/>
  <c r="O358" i="59"/>
  <c r="L358" i="59"/>
  <c r="J358" i="59"/>
  <c r="H358" i="59"/>
  <c r="B368" i="59"/>
  <c r="B367" i="59"/>
  <c r="B365" i="59"/>
  <c r="B364" i="59"/>
  <c r="B362" i="59"/>
  <c r="B361" i="59"/>
  <c r="B359" i="59"/>
  <c r="B358" i="59"/>
  <c r="A357" i="59"/>
  <c r="N342" i="60"/>
  <c r="L342" i="60"/>
  <c r="J342" i="60"/>
  <c r="H342" i="60"/>
  <c r="N339" i="60"/>
  <c r="L339" i="60"/>
  <c r="J339" i="60"/>
  <c r="H339" i="60"/>
  <c r="N336" i="60"/>
  <c r="L336" i="60"/>
  <c r="J336" i="60"/>
  <c r="H336" i="60"/>
  <c r="N333" i="60"/>
  <c r="L333" i="60"/>
  <c r="J333" i="60"/>
  <c r="H333" i="60"/>
  <c r="B343" i="60"/>
  <c r="B342" i="60"/>
  <c r="B340" i="60"/>
  <c r="B339" i="60"/>
  <c r="B337" i="60"/>
  <c r="B336" i="60"/>
  <c r="B334" i="60"/>
  <c r="B333" i="60"/>
  <c r="A332" i="60"/>
  <c r="H480" i="61"/>
  <c r="D480" i="61"/>
  <c r="F479" i="61"/>
  <c r="H476" i="61"/>
  <c r="D476" i="61"/>
  <c r="F475" i="61"/>
  <c r="H472" i="61"/>
  <c r="D472" i="61"/>
  <c r="F471" i="61"/>
  <c r="H468" i="61"/>
  <c r="D468" i="61"/>
  <c r="F467" i="61"/>
  <c r="O480" i="61"/>
  <c r="L480" i="61"/>
  <c r="O479" i="61"/>
  <c r="L479" i="61"/>
  <c r="N478" i="61"/>
  <c r="L478" i="61"/>
  <c r="O476" i="61"/>
  <c r="L476" i="61"/>
  <c r="O475" i="61"/>
  <c r="L475" i="61"/>
  <c r="N474" i="61"/>
  <c r="L474" i="61"/>
  <c r="O472" i="61"/>
  <c r="L472" i="61"/>
  <c r="O471" i="61"/>
  <c r="L471" i="61"/>
  <c r="N470" i="61"/>
  <c r="L470" i="61"/>
  <c r="O468" i="61"/>
  <c r="L468" i="61"/>
  <c r="O467" i="61"/>
  <c r="L467" i="61"/>
  <c r="N466" i="61"/>
  <c r="L466" i="61"/>
  <c r="B479" i="61"/>
  <c r="B478" i="61"/>
  <c r="B475" i="61"/>
  <c r="B474" i="61"/>
  <c r="B471" i="61"/>
  <c r="B470" i="61"/>
  <c r="B467" i="61"/>
  <c r="B466" i="61"/>
  <c r="A465" i="61"/>
  <c r="O536" i="73"/>
  <c r="L536" i="73"/>
  <c r="H536" i="73"/>
  <c r="O535" i="73"/>
  <c r="L535" i="73"/>
  <c r="M534" i="73"/>
  <c r="O533" i="73"/>
  <c r="L533" i="73"/>
  <c r="J533" i="73"/>
  <c r="F533" i="73"/>
  <c r="N532" i="73"/>
  <c r="L532" i="73"/>
  <c r="O530" i="73"/>
  <c r="L530" i="73"/>
  <c r="H530" i="73"/>
  <c r="O529" i="73"/>
  <c r="L529" i="73"/>
  <c r="M528" i="73"/>
  <c r="O527" i="73"/>
  <c r="L527" i="73"/>
  <c r="J527" i="73"/>
  <c r="F527" i="73"/>
  <c r="N526" i="73"/>
  <c r="L526" i="73"/>
  <c r="O524" i="73"/>
  <c r="L524" i="73"/>
  <c r="H524" i="73"/>
  <c r="O523" i="73"/>
  <c r="L523" i="73"/>
  <c r="M522" i="73"/>
  <c r="O521" i="73"/>
  <c r="L521" i="73"/>
  <c r="J521" i="73"/>
  <c r="F521" i="73"/>
  <c r="N520" i="73"/>
  <c r="L520" i="73"/>
  <c r="C536" i="73"/>
  <c r="B535" i="73"/>
  <c r="B534" i="73"/>
  <c r="B533" i="73"/>
  <c r="B532" i="73"/>
  <c r="C530" i="73"/>
  <c r="B529" i="73"/>
  <c r="B528" i="73"/>
  <c r="B527" i="73"/>
  <c r="B526" i="73"/>
  <c r="C524" i="73"/>
  <c r="B523" i="73"/>
  <c r="B522" i="73"/>
  <c r="B521" i="73"/>
  <c r="B520" i="73"/>
  <c r="A519" i="73"/>
  <c r="B536" i="62"/>
  <c r="A535" i="62"/>
  <c r="B533" i="62"/>
  <c r="A532" i="62"/>
  <c r="B530" i="62"/>
  <c r="A529" i="62"/>
  <c r="B527" i="62"/>
  <c r="A526" i="62"/>
  <c r="B524" i="62"/>
  <c r="A523" i="62"/>
  <c r="B521" i="62"/>
  <c r="A520" i="62"/>
  <c r="A519" i="62"/>
  <c r="B200" i="74"/>
  <c r="A199" i="74"/>
  <c r="B197" i="74"/>
  <c r="A196" i="74"/>
  <c r="A195" i="74"/>
  <c r="B452" i="75"/>
  <c r="A451" i="75"/>
  <c r="B449" i="75"/>
  <c r="A448" i="75"/>
  <c r="B446" i="75"/>
  <c r="A445" i="75"/>
  <c r="B443" i="75"/>
  <c r="A442" i="75"/>
  <c r="B440" i="75"/>
  <c r="A439" i="75"/>
  <c r="A438" i="75"/>
  <c r="S257" i="68"/>
  <c r="R257" i="68"/>
  <c r="S256" i="68"/>
  <c r="R256" i="68"/>
  <c r="S255" i="68"/>
  <c r="R255" i="68"/>
  <c r="S254" i="68"/>
  <c r="R254" i="68"/>
  <c r="S253" i="68"/>
  <c r="R253" i="68"/>
  <c r="S252" i="68"/>
  <c r="R252" i="68"/>
  <c r="S251" i="68"/>
  <c r="R251" i="68"/>
  <c r="I257" i="68"/>
  <c r="I256" i="68"/>
  <c r="I255" i="68"/>
  <c r="I254" i="68"/>
  <c r="I253" i="68"/>
  <c r="I252" i="68"/>
  <c r="I251" i="68"/>
  <c r="A257" i="68"/>
  <c r="A256" i="68"/>
  <c r="A255" i="68"/>
  <c r="A254" i="68"/>
  <c r="A253" i="68"/>
  <c r="A252" i="68"/>
  <c r="A251" i="68"/>
  <c r="A250" i="68"/>
  <c r="S257" i="69"/>
  <c r="R257" i="69"/>
  <c r="S256" i="69"/>
  <c r="R256" i="69"/>
  <c r="S255" i="69"/>
  <c r="R255" i="69"/>
  <c r="S254" i="69"/>
  <c r="R254" i="69"/>
  <c r="S253" i="69"/>
  <c r="R253" i="69"/>
  <c r="S252" i="69"/>
  <c r="R252" i="69"/>
  <c r="S251" i="69"/>
  <c r="R251" i="69"/>
  <c r="H257" i="69"/>
  <c r="H256" i="69"/>
  <c r="H255" i="69"/>
  <c r="H254" i="69"/>
  <c r="H253" i="69"/>
  <c r="H252" i="69"/>
  <c r="H251" i="69"/>
  <c r="A257" i="69"/>
  <c r="A256" i="69"/>
  <c r="A255" i="69"/>
  <c r="A254" i="69"/>
  <c r="A253" i="69"/>
  <c r="A252" i="69"/>
  <c r="A251" i="69"/>
  <c r="A250" i="69"/>
  <c r="S146" i="66"/>
  <c r="R146" i="66"/>
  <c r="S145" i="66"/>
  <c r="R145" i="66"/>
  <c r="S144" i="66"/>
  <c r="R144" i="66"/>
  <c r="M146" i="66"/>
  <c r="M145" i="66"/>
  <c r="M144" i="66"/>
  <c r="A146" i="66"/>
  <c r="A145" i="66"/>
  <c r="A144" i="66"/>
  <c r="A143" i="66"/>
  <c r="S202" i="63"/>
  <c r="R202" i="63"/>
  <c r="S201" i="63"/>
  <c r="R201" i="63"/>
  <c r="S200" i="63"/>
  <c r="R200" i="63"/>
  <c r="S199" i="63"/>
  <c r="R199" i="63"/>
  <c r="S198" i="63"/>
  <c r="R198" i="63"/>
  <c r="M202" i="63"/>
  <c r="M201" i="63"/>
  <c r="M200" i="63"/>
  <c r="M199" i="63"/>
  <c r="M198" i="63"/>
  <c r="A202" i="63"/>
  <c r="A201" i="63"/>
  <c r="A200" i="63"/>
  <c r="A199" i="63"/>
  <c r="A198" i="63"/>
  <c r="A197" i="63"/>
  <c r="S202" i="67"/>
  <c r="R202" i="67"/>
  <c r="S201" i="67"/>
  <c r="R201" i="67"/>
  <c r="S200" i="67"/>
  <c r="R200" i="67"/>
  <c r="S199" i="67"/>
  <c r="R199" i="67"/>
  <c r="S198" i="67"/>
  <c r="R198" i="67"/>
  <c r="N202" i="67"/>
  <c r="N201" i="67"/>
  <c r="N200" i="67"/>
  <c r="N199" i="67"/>
  <c r="N198" i="67"/>
  <c r="F202" i="67"/>
  <c r="F201" i="67"/>
  <c r="F200" i="67"/>
  <c r="F199" i="67"/>
  <c r="F198" i="67"/>
  <c r="A202" i="67"/>
  <c r="A201" i="67"/>
  <c r="A200" i="67"/>
  <c r="A199" i="67"/>
  <c r="A198" i="67"/>
  <c r="A197" i="67"/>
  <c r="S257" i="70"/>
  <c r="R257" i="70"/>
  <c r="S256" i="70"/>
  <c r="R256" i="70"/>
  <c r="S255" i="70"/>
  <c r="R255" i="70"/>
  <c r="S254" i="70"/>
  <c r="R254" i="70"/>
  <c r="S253" i="70"/>
  <c r="R253" i="70"/>
  <c r="S252" i="70"/>
  <c r="R252" i="70"/>
  <c r="S251" i="70"/>
  <c r="R251" i="70"/>
  <c r="A257" i="70"/>
  <c r="A256" i="70"/>
  <c r="A255" i="70"/>
  <c r="A254" i="70"/>
  <c r="A253" i="70"/>
  <c r="A252" i="70"/>
  <c r="A251" i="70"/>
  <c r="A250" i="70"/>
  <c r="Q381" i="77"/>
  <c r="N381" i="77"/>
  <c r="L381" i="77"/>
  <c r="Q378" i="77"/>
  <c r="N378" i="77"/>
  <c r="L378" i="77"/>
  <c r="Q375" i="77"/>
  <c r="N375" i="77"/>
  <c r="L375" i="77"/>
  <c r="Q372" i="77"/>
  <c r="N372" i="77"/>
  <c r="L372" i="77"/>
  <c r="C381" i="77"/>
  <c r="B380" i="77"/>
  <c r="C378" i="77"/>
  <c r="B377" i="77"/>
  <c r="C375" i="77"/>
  <c r="B374" i="77"/>
  <c r="C372" i="77"/>
  <c r="B371" i="77"/>
  <c r="A370" i="77"/>
  <c r="S172" i="78"/>
  <c r="S171" i="78"/>
  <c r="S170" i="78"/>
  <c r="S169" i="78"/>
  <c r="N172" i="78"/>
  <c r="N171" i="78"/>
  <c r="N170" i="78"/>
  <c r="N169" i="78"/>
  <c r="B172" i="78"/>
  <c r="B171" i="78"/>
  <c r="B170" i="78"/>
  <c r="B169" i="78"/>
  <c r="A168" i="78"/>
  <c r="O368" i="79"/>
  <c r="S367" i="79"/>
  <c r="Q367" i="79"/>
  <c r="O365" i="79"/>
  <c r="S364" i="79"/>
  <c r="Q364" i="79"/>
  <c r="O362" i="79"/>
  <c r="S361" i="79"/>
  <c r="Q361" i="79"/>
  <c r="O359" i="79"/>
  <c r="S358" i="79"/>
  <c r="Q358" i="79"/>
  <c r="M367" i="79"/>
  <c r="M364" i="79"/>
  <c r="M361" i="79"/>
  <c r="M358" i="79"/>
  <c r="C368" i="79"/>
  <c r="B367" i="79"/>
  <c r="C365" i="79"/>
  <c r="B364" i="79"/>
  <c r="C362" i="79"/>
  <c r="B361" i="79"/>
  <c r="C359" i="79"/>
  <c r="B358" i="79"/>
  <c r="B357" i="79"/>
  <c r="S367" i="80"/>
  <c r="Q367" i="80"/>
  <c r="S364" i="80"/>
  <c r="Q364" i="80"/>
  <c r="S361" i="80"/>
  <c r="Q361" i="80"/>
  <c r="S358" i="80"/>
  <c r="Q358" i="80"/>
  <c r="M367" i="80"/>
  <c r="M364" i="80"/>
  <c r="M361" i="80"/>
  <c r="M358" i="80"/>
  <c r="C368" i="80"/>
  <c r="B367" i="80"/>
  <c r="C365" i="80"/>
  <c r="B364" i="80"/>
  <c r="C362" i="80"/>
  <c r="B361" i="80"/>
  <c r="C359" i="80"/>
  <c r="B358" i="80"/>
  <c r="A357" i="80"/>
  <c r="O109" i="71"/>
  <c r="L109" i="71"/>
  <c r="I109" i="71"/>
  <c r="C111" i="71"/>
  <c r="C110" i="71"/>
  <c r="A109" i="71"/>
  <c r="O221" i="72"/>
  <c r="M221" i="72"/>
  <c r="K221" i="72"/>
  <c r="O220" i="72"/>
  <c r="M220" i="72"/>
  <c r="K220" i="72"/>
  <c r="O219" i="72"/>
  <c r="M219" i="72"/>
  <c r="K219" i="72"/>
  <c r="O218" i="72"/>
  <c r="M218" i="72"/>
  <c r="K218" i="72"/>
  <c r="O217" i="72"/>
  <c r="M217" i="72"/>
  <c r="K217" i="72"/>
  <c r="O216" i="72"/>
  <c r="M216" i="72"/>
  <c r="K216" i="72"/>
  <c r="A221" i="72"/>
  <c r="A220" i="72"/>
  <c r="A219" i="72"/>
  <c r="A218" i="72"/>
  <c r="A217" i="72"/>
  <c r="A216" i="72"/>
  <c r="A214" i="72"/>
  <c r="M355" i="76"/>
  <c r="P354" i="76"/>
  <c r="M354" i="76"/>
  <c r="M352" i="76"/>
  <c r="P351" i="76"/>
  <c r="M351" i="76"/>
  <c r="M349" i="76"/>
  <c r="P348" i="76"/>
  <c r="M348" i="76"/>
  <c r="M346" i="76"/>
  <c r="P345" i="76"/>
  <c r="M345" i="76"/>
  <c r="C355" i="76"/>
  <c r="C354" i="76"/>
  <c r="C352" i="76"/>
  <c r="C351" i="76"/>
  <c r="C349" i="76"/>
  <c r="C348" i="76"/>
  <c r="C346" i="76"/>
  <c r="C345" i="76"/>
  <c r="A344" i="76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A88" i="57"/>
  <c r="A87" i="57"/>
  <c r="R169" i="65"/>
  <c r="P169" i="65"/>
  <c r="M169" i="65"/>
  <c r="J169" i="65"/>
  <c r="H169" i="65"/>
  <c r="F169" i="65"/>
  <c r="R168" i="65"/>
  <c r="P168" i="65"/>
  <c r="M168" i="65"/>
  <c r="J168" i="65"/>
  <c r="H168" i="65"/>
  <c r="F168" i="65"/>
  <c r="R167" i="65"/>
  <c r="P167" i="65"/>
  <c r="M167" i="65"/>
  <c r="J167" i="65"/>
  <c r="H167" i="65"/>
  <c r="F167" i="65"/>
  <c r="R166" i="65"/>
  <c r="P166" i="65"/>
  <c r="M166" i="65"/>
  <c r="J166" i="65"/>
  <c r="H166" i="65"/>
  <c r="F166" i="65"/>
  <c r="R165" i="65"/>
  <c r="P165" i="65"/>
  <c r="M165" i="65"/>
  <c r="J165" i="65"/>
  <c r="H165" i="65"/>
  <c r="F165" i="65"/>
  <c r="A169" i="65"/>
  <c r="A168" i="65"/>
  <c r="A167" i="65"/>
  <c r="A166" i="65"/>
  <c r="A165" i="65"/>
  <c r="A164" i="65"/>
  <c r="R169" i="64"/>
  <c r="P169" i="64"/>
  <c r="M169" i="64"/>
  <c r="J169" i="64"/>
  <c r="H169" i="64"/>
  <c r="F169" i="64"/>
  <c r="R168" i="64"/>
  <c r="P168" i="64"/>
  <c r="M168" i="64"/>
  <c r="J168" i="64"/>
  <c r="H168" i="64"/>
  <c r="F168" i="64"/>
  <c r="R167" i="64"/>
  <c r="P167" i="64"/>
  <c r="M167" i="64"/>
  <c r="J167" i="64"/>
  <c r="H167" i="64"/>
  <c r="F167" i="64"/>
  <c r="R166" i="64"/>
  <c r="P166" i="64"/>
  <c r="M166" i="64"/>
  <c r="J166" i="64"/>
  <c r="H166" i="64"/>
  <c r="F166" i="64"/>
  <c r="R165" i="64"/>
  <c r="P165" i="64"/>
  <c r="M165" i="64"/>
  <c r="J165" i="64"/>
  <c r="H165" i="64"/>
  <c r="F165" i="64"/>
  <c r="A169" i="64"/>
  <c r="A168" i="64"/>
  <c r="A167" i="64"/>
  <c r="A166" i="64"/>
  <c r="A165" i="64"/>
  <c r="A164" i="64"/>
  <c r="K355" i="59"/>
  <c r="O354" i="59"/>
  <c r="L354" i="59"/>
  <c r="J354" i="59"/>
  <c r="H354" i="59"/>
  <c r="K352" i="59"/>
  <c r="O351" i="59"/>
  <c r="L351" i="59"/>
  <c r="J351" i="59"/>
  <c r="H351" i="59"/>
  <c r="K349" i="59"/>
  <c r="O348" i="59"/>
  <c r="L348" i="59"/>
  <c r="J348" i="59"/>
  <c r="H348" i="59"/>
  <c r="K346" i="59"/>
  <c r="O345" i="59"/>
  <c r="L345" i="59"/>
  <c r="J345" i="59"/>
  <c r="H345" i="59"/>
  <c r="B355" i="59"/>
  <c r="B354" i="59"/>
  <c r="B352" i="59"/>
  <c r="B351" i="59"/>
  <c r="B349" i="59"/>
  <c r="B348" i="59"/>
  <c r="B346" i="59"/>
  <c r="B345" i="59"/>
  <c r="A344" i="59"/>
  <c r="N330" i="60"/>
  <c r="L330" i="60"/>
  <c r="J330" i="60"/>
  <c r="H330" i="60"/>
  <c r="N327" i="60"/>
  <c r="L327" i="60"/>
  <c r="J327" i="60"/>
  <c r="H327" i="60"/>
  <c r="N324" i="60"/>
  <c r="L324" i="60"/>
  <c r="J324" i="60"/>
  <c r="H324" i="60"/>
  <c r="N321" i="60"/>
  <c r="L321" i="60"/>
  <c r="J321" i="60"/>
  <c r="H321" i="60"/>
  <c r="B331" i="60"/>
  <c r="B330" i="60"/>
  <c r="B328" i="60"/>
  <c r="B327" i="60"/>
  <c r="B325" i="60"/>
  <c r="B324" i="60"/>
  <c r="B322" i="60"/>
  <c r="B321" i="60"/>
  <c r="A320" i="60"/>
  <c r="H463" i="61"/>
  <c r="D463" i="61"/>
  <c r="F462" i="61"/>
  <c r="H459" i="61"/>
  <c r="D459" i="61"/>
  <c r="F458" i="61"/>
  <c r="H455" i="61"/>
  <c r="D455" i="61"/>
  <c r="F454" i="61"/>
  <c r="H451" i="61"/>
  <c r="D451" i="61"/>
  <c r="F450" i="61"/>
  <c r="O463" i="61"/>
  <c r="L463" i="61"/>
  <c r="O462" i="61"/>
  <c r="L462" i="61"/>
  <c r="N461" i="61"/>
  <c r="L461" i="61"/>
  <c r="O459" i="61"/>
  <c r="L459" i="61"/>
  <c r="O458" i="61"/>
  <c r="L458" i="61"/>
  <c r="N457" i="61"/>
  <c r="L457" i="61"/>
  <c r="O455" i="61"/>
  <c r="L455" i="61"/>
  <c r="O454" i="61"/>
  <c r="L454" i="61"/>
  <c r="N453" i="61"/>
  <c r="L453" i="61"/>
  <c r="O451" i="61"/>
  <c r="L451" i="61"/>
  <c r="O450" i="61"/>
  <c r="L450" i="61"/>
  <c r="N449" i="61"/>
  <c r="L449" i="61"/>
  <c r="B462" i="61"/>
  <c r="B461" i="61"/>
  <c r="B458" i="61"/>
  <c r="B457" i="61"/>
  <c r="B454" i="61"/>
  <c r="B453" i="61"/>
  <c r="B450" i="61"/>
  <c r="B449" i="61"/>
  <c r="A448" i="61"/>
  <c r="O517" i="73"/>
  <c r="L517" i="73"/>
  <c r="H517" i="73"/>
  <c r="O516" i="73"/>
  <c r="L516" i="73"/>
  <c r="M515" i="73"/>
  <c r="O514" i="73"/>
  <c r="L514" i="73"/>
  <c r="J514" i="73"/>
  <c r="F514" i="73"/>
  <c r="N513" i="73"/>
  <c r="L513" i="73"/>
  <c r="O511" i="73"/>
  <c r="L511" i="73"/>
  <c r="H511" i="73"/>
  <c r="O510" i="73"/>
  <c r="L510" i="73"/>
  <c r="M509" i="73"/>
  <c r="O508" i="73"/>
  <c r="L508" i="73"/>
  <c r="J508" i="73"/>
  <c r="F508" i="73"/>
  <c r="N507" i="73"/>
  <c r="L507" i="73"/>
  <c r="O505" i="73"/>
  <c r="L505" i="73"/>
  <c r="H505" i="73"/>
  <c r="O504" i="73"/>
  <c r="L504" i="73"/>
  <c r="M503" i="73"/>
  <c r="O502" i="73"/>
  <c r="L502" i="73"/>
  <c r="J502" i="73"/>
  <c r="F502" i="73"/>
  <c r="N501" i="73"/>
  <c r="L501" i="73"/>
  <c r="C517" i="73"/>
  <c r="B516" i="73"/>
  <c r="B515" i="73"/>
  <c r="B514" i="73"/>
  <c r="B513" i="73"/>
  <c r="C511" i="73"/>
  <c r="B510" i="73"/>
  <c r="B509" i="73"/>
  <c r="B508" i="73"/>
  <c r="B507" i="73"/>
  <c r="C505" i="73"/>
  <c r="B504" i="73"/>
  <c r="B503" i="73"/>
  <c r="B502" i="73"/>
  <c r="B501" i="73"/>
  <c r="A500" i="73"/>
  <c r="B517" i="62"/>
  <c r="A516" i="62"/>
  <c r="B514" i="62"/>
  <c r="A513" i="62"/>
  <c r="B511" i="62"/>
  <c r="A510" i="62"/>
  <c r="B508" i="62"/>
  <c r="A507" i="62"/>
  <c r="B505" i="62"/>
  <c r="A504" i="62"/>
  <c r="B502" i="62"/>
  <c r="A501" i="62"/>
  <c r="A500" i="62"/>
  <c r="B193" i="74"/>
  <c r="A192" i="74"/>
  <c r="B190" i="74"/>
  <c r="A189" i="74"/>
  <c r="A188" i="74"/>
  <c r="B436" i="75"/>
  <c r="A435" i="75"/>
  <c r="B433" i="75"/>
  <c r="A432" i="75"/>
  <c r="B430" i="75"/>
  <c r="A429" i="75"/>
  <c r="B427" i="75"/>
  <c r="A426" i="75"/>
  <c r="B424" i="75"/>
  <c r="A423" i="75"/>
  <c r="A422" i="75"/>
  <c r="S248" i="68"/>
  <c r="R248" i="68"/>
  <c r="S247" i="68"/>
  <c r="R247" i="68"/>
  <c r="S246" i="68"/>
  <c r="R246" i="68"/>
  <c r="S245" i="68"/>
  <c r="R245" i="68"/>
  <c r="S244" i="68"/>
  <c r="R244" i="68"/>
  <c r="S243" i="68"/>
  <c r="R243" i="68"/>
  <c r="S242" i="68"/>
  <c r="R242" i="68"/>
  <c r="I248" i="68"/>
  <c r="I247" i="68"/>
  <c r="I246" i="68"/>
  <c r="I245" i="68"/>
  <c r="I244" i="68"/>
  <c r="I243" i="68"/>
  <c r="I242" i="68"/>
  <c r="A248" i="68"/>
  <c r="A247" i="68"/>
  <c r="A246" i="68"/>
  <c r="A245" i="68"/>
  <c r="A244" i="68"/>
  <c r="A243" i="68"/>
  <c r="A242" i="68"/>
  <c r="A241" i="68"/>
  <c r="S248" i="69"/>
  <c r="R248" i="69"/>
  <c r="S247" i="69"/>
  <c r="R247" i="69"/>
  <c r="S246" i="69"/>
  <c r="R246" i="69"/>
  <c r="S245" i="69"/>
  <c r="R245" i="69"/>
  <c r="S244" i="69"/>
  <c r="R244" i="69"/>
  <c r="S243" i="69"/>
  <c r="R243" i="69"/>
  <c r="S242" i="69"/>
  <c r="R242" i="69"/>
  <c r="H248" i="69"/>
  <c r="H247" i="69"/>
  <c r="H246" i="69"/>
  <c r="H245" i="69"/>
  <c r="H244" i="69"/>
  <c r="H243" i="69"/>
  <c r="H242" i="69"/>
  <c r="A248" i="69"/>
  <c r="A247" i="69"/>
  <c r="A246" i="69"/>
  <c r="A245" i="69"/>
  <c r="A244" i="69"/>
  <c r="A243" i="69"/>
  <c r="A242" i="69"/>
  <c r="A241" i="69"/>
  <c r="S141" i="66"/>
  <c r="R141" i="66"/>
  <c r="S140" i="66"/>
  <c r="R140" i="66"/>
  <c r="S139" i="66"/>
  <c r="R139" i="66"/>
  <c r="M141" i="66"/>
  <c r="M140" i="66"/>
  <c r="M139" i="66"/>
  <c r="A141" i="66"/>
  <c r="A140" i="66"/>
  <c r="A139" i="66"/>
  <c r="A138" i="66"/>
  <c r="S195" i="63"/>
  <c r="R195" i="63"/>
  <c r="S194" i="63"/>
  <c r="R194" i="63"/>
  <c r="S193" i="63"/>
  <c r="R193" i="63"/>
  <c r="S192" i="63"/>
  <c r="R192" i="63"/>
  <c r="S191" i="63"/>
  <c r="R191" i="63"/>
  <c r="M195" i="63"/>
  <c r="M194" i="63"/>
  <c r="M193" i="63"/>
  <c r="M192" i="63"/>
  <c r="M191" i="63"/>
  <c r="A195" i="63"/>
  <c r="A194" i="63"/>
  <c r="A193" i="63"/>
  <c r="A192" i="63"/>
  <c r="A191" i="63"/>
  <c r="A190" i="63"/>
  <c r="S195" i="67"/>
  <c r="R195" i="67"/>
  <c r="S194" i="67"/>
  <c r="R194" i="67"/>
  <c r="S193" i="67"/>
  <c r="R193" i="67"/>
  <c r="S192" i="67"/>
  <c r="R192" i="67"/>
  <c r="S191" i="67"/>
  <c r="R191" i="67"/>
  <c r="N195" i="67"/>
  <c r="N194" i="67"/>
  <c r="N193" i="67"/>
  <c r="N192" i="67"/>
  <c r="N191" i="67"/>
  <c r="F195" i="67"/>
  <c r="F194" i="67"/>
  <c r="F193" i="67"/>
  <c r="F192" i="67"/>
  <c r="F191" i="67"/>
  <c r="A195" i="67"/>
  <c r="A194" i="67"/>
  <c r="A193" i="67"/>
  <c r="A192" i="67"/>
  <c r="A191" i="67"/>
  <c r="A190" i="67"/>
  <c r="S248" i="70"/>
  <c r="R248" i="70"/>
  <c r="S247" i="70"/>
  <c r="R247" i="70"/>
  <c r="S246" i="70"/>
  <c r="R246" i="70"/>
  <c r="S245" i="70"/>
  <c r="R245" i="70"/>
  <c r="S244" i="70"/>
  <c r="R244" i="70"/>
  <c r="S243" i="70"/>
  <c r="R243" i="70"/>
  <c r="S242" i="70"/>
  <c r="R242" i="70"/>
  <c r="A248" i="70"/>
  <c r="A247" i="70"/>
  <c r="A246" i="70"/>
  <c r="A245" i="70"/>
  <c r="A244" i="70"/>
  <c r="A243" i="70"/>
  <c r="A242" i="70"/>
  <c r="A241" i="70"/>
  <c r="Q368" i="77"/>
  <c r="N368" i="77"/>
  <c r="L368" i="77"/>
  <c r="Q365" i="77"/>
  <c r="N365" i="77"/>
  <c r="L365" i="77"/>
  <c r="Q362" i="77"/>
  <c r="N362" i="77"/>
  <c r="L362" i="77"/>
  <c r="Q359" i="77"/>
  <c r="N359" i="77"/>
  <c r="L359" i="77"/>
  <c r="C368" i="77"/>
  <c r="B367" i="77"/>
  <c r="C365" i="77"/>
  <c r="B364" i="77"/>
  <c r="C362" i="77"/>
  <c r="B361" i="77"/>
  <c r="C359" i="77"/>
  <c r="B358" i="77"/>
  <c r="A357" i="77"/>
  <c r="S166" i="78"/>
  <c r="S165" i="78"/>
  <c r="S164" i="78"/>
  <c r="S163" i="78"/>
  <c r="N166" i="78"/>
  <c r="N165" i="78"/>
  <c r="N164" i="78"/>
  <c r="N163" i="78"/>
  <c r="B166" i="78"/>
  <c r="B165" i="78"/>
  <c r="B164" i="78"/>
  <c r="B163" i="78"/>
  <c r="A162" i="78"/>
  <c r="O355" i="79"/>
  <c r="S354" i="79"/>
  <c r="Q354" i="79"/>
  <c r="O352" i="79"/>
  <c r="S351" i="79"/>
  <c r="Q351" i="79"/>
  <c r="O349" i="79"/>
  <c r="S348" i="79"/>
  <c r="Q348" i="79"/>
  <c r="O346" i="79"/>
  <c r="S345" i="79"/>
  <c r="Q345" i="79"/>
  <c r="M354" i="79"/>
  <c r="M351" i="79"/>
  <c r="M348" i="79"/>
  <c r="M345" i="79"/>
  <c r="C355" i="79"/>
  <c r="B354" i="79"/>
  <c r="C352" i="79"/>
  <c r="B351" i="79"/>
  <c r="C349" i="79"/>
  <c r="B348" i="79"/>
  <c r="C346" i="79"/>
  <c r="B345" i="79"/>
  <c r="B344" i="79"/>
  <c r="S354" i="80"/>
  <c r="Q354" i="80"/>
  <c r="S351" i="80"/>
  <c r="Q351" i="80"/>
  <c r="S348" i="80"/>
  <c r="Q348" i="80"/>
  <c r="S345" i="80"/>
  <c r="Q345" i="80"/>
  <c r="M354" i="80"/>
  <c r="M351" i="80"/>
  <c r="M348" i="80"/>
  <c r="M345" i="80"/>
  <c r="C355" i="80"/>
  <c r="B354" i="80"/>
  <c r="C352" i="80"/>
  <c r="B351" i="80"/>
  <c r="C349" i="80"/>
  <c r="B348" i="80"/>
  <c r="C346" i="80"/>
  <c r="B345" i="80"/>
  <c r="A344" i="80"/>
  <c r="O105" i="71"/>
  <c r="L105" i="71"/>
  <c r="I105" i="71"/>
  <c r="C107" i="71"/>
  <c r="C106" i="71"/>
  <c r="A105" i="71"/>
  <c r="O213" i="72"/>
  <c r="M213" i="72"/>
  <c r="K213" i="72"/>
  <c r="O212" i="72"/>
  <c r="M212" i="72"/>
  <c r="K212" i="72"/>
  <c r="O211" i="72"/>
  <c r="M211" i="72"/>
  <c r="K211" i="72"/>
  <c r="O210" i="72"/>
  <c r="M210" i="72"/>
  <c r="K210" i="72"/>
  <c r="O209" i="72"/>
  <c r="M209" i="72"/>
  <c r="K209" i="72"/>
  <c r="O208" i="72"/>
  <c r="M208" i="72"/>
  <c r="K208" i="72"/>
  <c r="A213" i="72"/>
  <c r="A212" i="72"/>
  <c r="A211" i="72"/>
  <c r="A210" i="72"/>
  <c r="A209" i="72"/>
  <c r="A208" i="72"/>
  <c r="A206" i="72"/>
  <c r="M342" i="76"/>
  <c r="P341" i="76"/>
  <c r="M341" i="76"/>
  <c r="M339" i="76"/>
  <c r="P338" i="76"/>
  <c r="M338" i="76"/>
  <c r="M336" i="76"/>
  <c r="P335" i="76"/>
  <c r="M335" i="76"/>
  <c r="M333" i="76"/>
  <c r="P332" i="76"/>
  <c r="M332" i="76"/>
  <c r="C342" i="76"/>
  <c r="C341" i="76"/>
  <c r="C339" i="76"/>
  <c r="C338" i="76"/>
  <c r="C336" i="76"/>
  <c r="C335" i="76"/>
  <c r="C333" i="76"/>
  <c r="C332" i="76"/>
  <c r="A331" i="76"/>
  <c r="T85" i="57"/>
  <c r="S85" i="57"/>
  <c r="R85" i="57"/>
  <c r="Q85" i="57"/>
  <c r="P85" i="57"/>
  <c r="O85" i="57"/>
  <c r="N85" i="57"/>
  <c r="M85" i="57"/>
  <c r="L85" i="57"/>
  <c r="K85" i="57"/>
  <c r="J85" i="57"/>
  <c r="I85" i="57"/>
  <c r="H85" i="57"/>
  <c r="G85" i="57"/>
  <c r="F85" i="57"/>
  <c r="E85" i="57"/>
  <c r="D85" i="57"/>
  <c r="C85" i="57"/>
  <c r="B85" i="57"/>
  <c r="A85" i="57"/>
  <c r="A84" i="57"/>
  <c r="R163" i="65"/>
  <c r="P163" i="65"/>
  <c r="M163" i="65"/>
  <c r="J163" i="65"/>
  <c r="H163" i="65"/>
  <c r="F163" i="65"/>
  <c r="R162" i="65"/>
  <c r="P162" i="65"/>
  <c r="M162" i="65"/>
  <c r="J162" i="65"/>
  <c r="H162" i="65"/>
  <c r="F162" i="65"/>
  <c r="R161" i="65"/>
  <c r="P161" i="65"/>
  <c r="M161" i="65"/>
  <c r="J161" i="65"/>
  <c r="H161" i="65"/>
  <c r="F161" i="65"/>
  <c r="R160" i="65"/>
  <c r="P160" i="65"/>
  <c r="M160" i="65"/>
  <c r="J160" i="65"/>
  <c r="H160" i="65"/>
  <c r="F160" i="65"/>
  <c r="R159" i="65"/>
  <c r="P159" i="65"/>
  <c r="M159" i="65"/>
  <c r="J159" i="65"/>
  <c r="H159" i="65"/>
  <c r="F159" i="65"/>
  <c r="A163" i="65"/>
  <c r="A162" i="65"/>
  <c r="A161" i="65"/>
  <c r="A160" i="65"/>
  <c r="A159" i="65"/>
  <c r="A158" i="65"/>
  <c r="R163" i="64"/>
  <c r="P163" i="64"/>
  <c r="M163" i="64"/>
  <c r="J163" i="64"/>
  <c r="H163" i="64"/>
  <c r="F163" i="64"/>
  <c r="R162" i="64"/>
  <c r="P162" i="64"/>
  <c r="M162" i="64"/>
  <c r="J162" i="64"/>
  <c r="H162" i="64"/>
  <c r="F162" i="64"/>
  <c r="R161" i="64"/>
  <c r="P161" i="64"/>
  <c r="M161" i="64"/>
  <c r="J161" i="64"/>
  <c r="H161" i="64"/>
  <c r="F161" i="64"/>
  <c r="R160" i="64"/>
  <c r="P160" i="64"/>
  <c r="M160" i="64"/>
  <c r="J160" i="64"/>
  <c r="H160" i="64"/>
  <c r="F160" i="64"/>
  <c r="R159" i="64"/>
  <c r="P159" i="64"/>
  <c r="M159" i="64"/>
  <c r="J159" i="64"/>
  <c r="H159" i="64"/>
  <c r="F159" i="64"/>
  <c r="A163" i="64"/>
  <c r="A162" i="64"/>
  <c r="A161" i="64"/>
  <c r="A160" i="64"/>
  <c r="A159" i="64"/>
  <c r="A158" i="64"/>
  <c r="K342" i="59"/>
  <c r="O341" i="59"/>
  <c r="L341" i="59"/>
  <c r="J341" i="59"/>
  <c r="H341" i="59"/>
  <c r="K339" i="59"/>
  <c r="O338" i="59"/>
  <c r="L338" i="59"/>
  <c r="J338" i="59"/>
  <c r="H338" i="59"/>
  <c r="K336" i="59"/>
  <c r="O335" i="59"/>
  <c r="L335" i="59"/>
  <c r="J335" i="59"/>
  <c r="H335" i="59"/>
  <c r="K333" i="59"/>
  <c r="O332" i="59"/>
  <c r="L332" i="59"/>
  <c r="J332" i="59"/>
  <c r="H332" i="59"/>
  <c r="B342" i="59"/>
  <c r="B341" i="59"/>
  <c r="B339" i="59"/>
  <c r="B338" i="59"/>
  <c r="B336" i="59"/>
  <c r="B335" i="59"/>
  <c r="B333" i="59"/>
  <c r="B332" i="59"/>
  <c r="A331" i="59"/>
  <c r="N318" i="60"/>
  <c r="L318" i="60"/>
  <c r="J318" i="60"/>
  <c r="H318" i="60"/>
  <c r="N315" i="60"/>
  <c r="L315" i="60"/>
  <c r="J315" i="60"/>
  <c r="H315" i="60"/>
  <c r="N312" i="60"/>
  <c r="L312" i="60"/>
  <c r="J312" i="60"/>
  <c r="H312" i="60"/>
  <c r="N309" i="60"/>
  <c r="L309" i="60"/>
  <c r="J309" i="60"/>
  <c r="H309" i="60"/>
  <c r="B319" i="60"/>
  <c r="B318" i="60"/>
  <c r="B316" i="60"/>
  <c r="B315" i="60"/>
  <c r="B313" i="60"/>
  <c r="B312" i="60"/>
  <c r="B310" i="60"/>
  <c r="B309" i="60"/>
  <c r="A308" i="60"/>
  <c r="H446" i="61"/>
  <c r="D446" i="61"/>
  <c r="F445" i="61"/>
  <c r="H442" i="61"/>
  <c r="D442" i="61"/>
  <c r="F441" i="61"/>
  <c r="H438" i="61"/>
  <c r="D438" i="61"/>
  <c r="F437" i="61"/>
  <c r="H434" i="61"/>
  <c r="D434" i="61"/>
  <c r="F433" i="61"/>
  <c r="O446" i="61"/>
  <c r="L446" i="61"/>
  <c r="O445" i="61"/>
  <c r="L445" i="61"/>
  <c r="N444" i="61"/>
  <c r="L444" i="61"/>
  <c r="O442" i="61"/>
  <c r="L442" i="61"/>
  <c r="O441" i="61"/>
  <c r="L441" i="61"/>
  <c r="N440" i="61"/>
  <c r="L440" i="61"/>
  <c r="O438" i="61"/>
  <c r="L438" i="61"/>
  <c r="O437" i="61"/>
  <c r="L437" i="61"/>
  <c r="N436" i="61"/>
  <c r="L436" i="61"/>
  <c r="O434" i="61"/>
  <c r="L434" i="61"/>
  <c r="O433" i="61"/>
  <c r="L433" i="61"/>
  <c r="N432" i="61"/>
  <c r="L432" i="61"/>
  <c r="B445" i="61"/>
  <c r="B444" i="61"/>
  <c r="B441" i="61"/>
  <c r="B440" i="61"/>
  <c r="B437" i="61"/>
  <c r="B436" i="61"/>
  <c r="B433" i="61"/>
  <c r="B432" i="61"/>
  <c r="A431" i="61"/>
  <c r="O498" i="73"/>
  <c r="L498" i="73"/>
  <c r="H498" i="73"/>
  <c r="O497" i="73"/>
  <c r="L497" i="73"/>
  <c r="M496" i="73"/>
  <c r="O495" i="73"/>
  <c r="L495" i="73"/>
  <c r="J495" i="73"/>
  <c r="F495" i="73"/>
  <c r="N494" i="73"/>
  <c r="L494" i="73"/>
  <c r="O492" i="73"/>
  <c r="L492" i="73"/>
  <c r="H492" i="73"/>
  <c r="O491" i="73"/>
  <c r="L491" i="73"/>
  <c r="M490" i="73"/>
  <c r="O489" i="73"/>
  <c r="L489" i="73"/>
  <c r="J489" i="73"/>
  <c r="F489" i="73"/>
  <c r="N488" i="73"/>
  <c r="L488" i="73"/>
  <c r="O486" i="73"/>
  <c r="L486" i="73"/>
  <c r="H486" i="73"/>
  <c r="O485" i="73"/>
  <c r="L485" i="73"/>
  <c r="M484" i="73"/>
  <c r="O483" i="73"/>
  <c r="L483" i="73"/>
  <c r="J483" i="73"/>
  <c r="F483" i="73"/>
  <c r="N482" i="73"/>
  <c r="L482" i="73"/>
  <c r="C498" i="73"/>
  <c r="B497" i="73"/>
  <c r="B496" i="73"/>
  <c r="B495" i="73"/>
  <c r="B494" i="73"/>
  <c r="C492" i="73"/>
  <c r="B491" i="73"/>
  <c r="B490" i="73"/>
  <c r="B489" i="73"/>
  <c r="B488" i="73"/>
  <c r="C486" i="73"/>
  <c r="B485" i="73"/>
  <c r="B484" i="73"/>
  <c r="B483" i="73"/>
  <c r="B482" i="73"/>
  <c r="A481" i="73"/>
  <c r="B498" i="62"/>
  <c r="A497" i="62"/>
  <c r="B495" i="62"/>
  <c r="A494" i="62"/>
  <c r="B492" i="62"/>
  <c r="A491" i="62"/>
  <c r="B489" i="62"/>
  <c r="A488" i="62"/>
  <c r="B486" i="62"/>
  <c r="A485" i="62"/>
  <c r="B483" i="62"/>
  <c r="A482" i="62"/>
  <c r="A481" i="62"/>
  <c r="B186" i="74"/>
  <c r="A185" i="74"/>
  <c r="B183" i="74"/>
  <c r="A182" i="74"/>
  <c r="A181" i="74"/>
  <c r="B420" i="75"/>
  <c r="A419" i="75"/>
  <c r="B417" i="75"/>
  <c r="A416" i="75"/>
  <c r="B414" i="75"/>
  <c r="A413" i="75"/>
  <c r="B411" i="75"/>
  <c r="A410" i="75"/>
  <c r="B408" i="75"/>
  <c r="A407" i="75"/>
  <c r="A406" i="75"/>
  <c r="S239" i="68"/>
  <c r="R239" i="68"/>
  <c r="S238" i="68"/>
  <c r="R238" i="68"/>
  <c r="S237" i="68"/>
  <c r="R237" i="68"/>
  <c r="S236" i="68"/>
  <c r="R236" i="68"/>
  <c r="S235" i="68"/>
  <c r="R235" i="68"/>
  <c r="S234" i="68"/>
  <c r="R234" i="68"/>
  <c r="S233" i="68"/>
  <c r="R233" i="68"/>
  <c r="I239" i="68"/>
  <c r="I238" i="68"/>
  <c r="I237" i="68"/>
  <c r="I236" i="68"/>
  <c r="I235" i="68"/>
  <c r="I234" i="68"/>
  <c r="I233" i="68"/>
  <c r="A239" i="68"/>
  <c r="A238" i="68"/>
  <c r="A237" i="68"/>
  <c r="A236" i="68"/>
  <c r="A235" i="68"/>
  <c r="A234" i="68"/>
  <c r="A233" i="68"/>
  <c r="A232" i="68"/>
  <c r="S239" i="69"/>
  <c r="R239" i="69"/>
  <c r="S238" i="69"/>
  <c r="R238" i="69"/>
  <c r="S237" i="69"/>
  <c r="R237" i="69"/>
  <c r="S236" i="69"/>
  <c r="R236" i="69"/>
  <c r="S235" i="69"/>
  <c r="R235" i="69"/>
  <c r="S234" i="69"/>
  <c r="R234" i="69"/>
  <c r="S233" i="69"/>
  <c r="R233" i="69"/>
  <c r="H239" i="69"/>
  <c r="H238" i="69"/>
  <c r="H237" i="69"/>
  <c r="H236" i="69"/>
  <c r="H235" i="69"/>
  <c r="H234" i="69"/>
  <c r="H233" i="69"/>
  <c r="A239" i="69"/>
  <c r="A238" i="69"/>
  <c r="A237" i="69"/>
  <c r="A236" i="69"/>
  <c r="A235" i="69"/>
  <c r="A234" i="69"/>
  <c r="A233" i="69"/>
  <c r="A232" i="69"/>
  <c r="S136" i="66"/>
  <c r="R136" i="66"/>
  <c r="S135" i="66"/>
  <c r="R135" i="66"/>
  <c r="S134" i="66"/>
  <c r="R134" i="66"/>
  <c r="M136" i="66"/>
  <c r="M135" i="66"/>
  <c r="M134" i="66"/>
  <c r="A136" i="66"/>
  <c r="A135" i="66"/>
  <c r="A134" i="66"/>
  <c r="A133" i="66"/>
  <c r="S188" i="63"/>
  <c r="R188" i="63"/>
  <c r="S187" i="63"/>
  <c r="R187" i="63"/>
  <c r="S186" i="63"/>
  <c r="R186" i="63"/>
  <c r="S185" i="63"/>
  <c r="R185" i="63"/>
  <c r="S184" i="63"/>
  <c r="R184" i="63"/>
  <c r="M188" i="63"/>
  <c r="M187" i="63"/>
  <c r="M186" i="63"/>
  <c r="M185" i="63"/>
  <c r="M184" i="63"/>
  <c r="A188" i="63"/>
  <c r="A187" i="63"/>
  <c r="A186" i="63"/>
  <c r="A185" i="63"/>
  <c r="A184" i="63"/>
  <c r="A183" i="63"/>
  <c r="S188" i="67"/>
  <c r="R188" i="67"/>
  <c r="S187" i="67"/>
  <c r="R187" i="67"/>
  <c r="S186" i="67"/>
  <c r="R186" i="67"/>
  <c r="S185" i="67"/>
  <c r="R185" i="67"/>
  <c r="S184" i="67"/>
  <c r="R184" i="67"/>
  <c r="N188" i="67"/>
  <c r="N187" i="67"/>
  <c r="N186" i="67"/>
  <c r="N185" i="67"/>
  <c r="N184" i="67"/>
  <c r="F188" i="67"/>
  <c r="F187" i="67"/>
  <c r="F186" i="67"/>
  <c r="F185" i="67"/>
  <c r="F184" i="67"/>
  <c r="A188" i="67"/>
  <c r="A187" i="67"/>
  <c r="A186" i="67"/>
  <c r="A185" i="67"/>
  <c r="A184" i="67"/>
  <c r="A183" i="67"/>
  <c r="S239" i="70"/>
  <c r="R239" i="70"/>
  <c r="S238" i="70"/>
  <c r="R238" i="70"/>
  <c r="S237" i="70"/>
  <c r="R237" i="70"/>
  <c r="S236" i="70"/>
  <c r="R236" i="70"/>
  <c r="S235" i="70"/>
  <c r="R235" i="70"/>
  <c r="S234" i="70"/>
  <c r="R234" i="70"/>
  <c r="S233" i="70"/>
  <c r="R233" i="70"/>
  <c r="A239" i="70"/>
  <c r="A238" i="70"/>
  <c r="A237" i="70"/>
  <c r="A236" i="70"/>
  <c r="A235" i="70"/>
  <c r="A234" i="70"/>
  <c r="A233" i="70"/>
  <c r="A232" i="70"/>
  <c r="Q355" i="77"/>
  <c r="N355" i="77"/>
  <c r="L355" i="77"/>
  <c r="Q352" i="77"/>
  <c r="N352" i="77"/>
  <c r="L352" i="77"/>
  <c r="Q349" i="77"/>
  <c r="N349" i="77"/>
  <c r="L349" i="77"/>
  <c r="Q346" i="77"/>
  <c r="N346" i="77"/>
  <c r="L346" i="77"/>
  <c r="C355" i="77"/>
  <c r="B354" i="77"/>
  <c r="C352" i="77"/>
  <c r="B351" i="77"/>
  <c r="C349" i="77"/>
  <c r="B348" i="77"/>
  <c r="C346" i="77"/>
  <c r="B345" i="77"/>
  <c r="A344" i="77"/>
  <c r="S160" i="78"/>
  <c r="S159" i="78"/>
  <c r="S158" i="78"/>
  <c r="S157" i="78"/>
  <c r="N160" i="78"/>
  <c r="N159" i="78"/>
  <c r="N158" i="78"/>
  <c r="N157" i="78"/>
  <c r="B160" i="78"/>
  <c r="B159" i="78"/>
  <c r="B158" i="78"/>
  <c r="B157" i="78"/>
  <c r="A156" i="78"/>
  <c r="O342" i="79"/>
  <c r="S341" i="79"/>
  <c r="Q341" i="79"/>
  <c r="O339" i="79"/>
  <c r="S338" i="79"/>
  <c r="Q338" i="79"/>
  <c r="O336" i="79"/>
  <c r="S335" i="79"/>
  <c r="Q335" i="79"/>
  <c r="O333" i="79"/>
  <c r="S332" i="79"/>
  <c r="Q332" i="79"/>
  <c r="M341" i="79"/>
  <c r="M338" i="79"/>
  <c r="M335" i="79"/>
  <c r="M332" i="79"/>
  <c r="C342" i="79"/>
  <c r="B341" i="79"/>
  <c r="C339" i="79"/>
  <c r="B338" i="79"/>
  <c r="C336" i="79"/>
  <c r="B335" i="79"/>
  <c r="C333" i="79"/>
  <c r="B332" i="79"/>
  <c r="B331" i="79"/>
  <c r="S341" i="80"/>
  <c r="Q341" i="80"/>
  <c r="S338" i="80"/>
  <c r="Q338" i="80"/>
  <c r="S335" i="80"/>
  <c r="Q335" i="80"/>
  <c r="S332" i="80"/>
  <c r="Q332" i="80"/>
  <c r="M341" i="80"/>
  <c r="M338" i="80"/>
  <c r="M335" i="80"/>
  <c r="M332" i="80"/>
  <c r="C342" i="80"/>
  <c r="B341" i="80"/>
  <c r="C339" i="80"/>
  <c r="B338" i="80"/>
  <c r="C336" i="80"/>
  <c r="B335" i="80"/>
  <c r="C333" i="80"/>
  <c r="B332" i="80"/>
  <c r="A331" i="80"/>
  <c r="O102" i="71"/>
  <c r="L102" i="71"/>
  <c r="I102" i="71"/>
  <c r="C103" i="71"/>
  <c r="A102" i="71"/>
  <c r="O205" i="72"/>
  <c r="M205" i="72"/>
  <c r="K205" i="72"/>
  <c r="O204" i="72"/>
  <c r="M204" i="72"/>
  <c r="K204" i="72"/>
  <c r="O203" i="72"/>
  <c r="M203" i="72"/>
  <c r="K203" i="72"/>
  <c r="O202" i="72"/>
  <c r="M202" i="72"/>
  <c r="K202" i="72"/>
  <c r="O201" i="72"/>
  <c r="M201" i="72"/>
  <c r="K201" i="72"/>
  <c r="O200" i="72"/>
  <c r="M200" i="72"/>
  <c r="K200" i="72"/>
  <c r="A205" i="72"/>
  <c r="A204" i="72"/>
  <c r="A203" i="72"/>
  <c r="A202" i="72"/>
  <c r="A201" i="72"/>
  <c r="A200" i="72"/>
  <c r="A198" i="72"/>
  <c r="M329" i="76"/>
  <c r="P328" i="76"/>
  <c r="M328" i="76"/>
  <c r="M326" i="76"/>
  <c r="P325" i="76"/>
  <c r="M325" i="76"/>
  <c r="M323" i="76"/>
  <c r="P322" i="76"/>
  <c r="M322" i="76"/>
  <c r="M320" i="76"/>
  <c r="P319" i="76"/>
  <c r="M319" i="76"/>
  <c r="C329" i="76"/>
  <c r="C328" i="76"/>
  <c r="C326" i="76"/>
  <c r="C325" i="76"/>
  <c r="C323" i="76"/>
  <c r="C322" i="76"/>
  <c r="C320" i="76"/>
  <c r="C319" i="76"/>
  <c r="A318" i="76"/>
  <c r="T82" i="57"/>
  <c r="S82" i="57"/>
  <c r="R82" i="57"/>
  <c r="Q82" i="57"/>
  <c r="P82" i="57"/>
  <c r="O82" i="57"/>
  <c r="N82" i="57"/>
  <c r="M82" i="57"/>
  <c r="L82" i="57"/>
  <c r="K82" i="57"/>
  <c r="J82" i="57"/>
  <c r="I82" i="57"/>
  <c r="H82" i="57"/>
  <c r="G82" i="57"/>
  <c r="F82" i="57"/>
  <c r="E82" i="57"/>
  <c r="D82" i="57"/>
  <c r="C82" i="57"/>
  <c r="B82" i="57"/>
  <c r="A82" i="57"/>
  <c r="A81" i="57"/>
  <c r="R157" i="65"/>
  <c r="P157" i="65"/>
  <c r="M157" i="65"/>
  <c r="J157" i="65"/>
  <c r="H157" i="65"/>
  <c r="F157" i="65"/>
  <c r="R156" i="65"/>
  <c r="P156" i="65"/>
  <c r="M156" i="65"/>
  <c r="J156" i="65"/>
  <c r="H156" i="65"/>
  <c r="F156" i="65"/>
  <c r="R155" i="65"/>
  <c r="P155" i="65"/>
  <c r="M155" i="65"/>
  <c r="J155" i="65"/>
  <c r="H155" i="65"/>
  <c r="F155" i="65"/>
  <c r="R154" i="65"/>
  <c r="P154" i="65"/>
  <c r="M154" i="65"/>
  <c r="J154" i="65"/>
  <c r="H154" i="65"/>
  <c r="F154" i="65"/>
  <c r="R153" i="65"/>
  <c r="P153" i="65"/>
  <c r="M153" i="65"/>
  <c r="J153" i="65"/>
  <c r="H153" i="65"/>
  <c r="F153" i="65"/>
  <c r="A157" i="65"/>
  <c r="A156" i="65"/>
  <c r="A155" i="65"/>
  <c r="A154" i="65"/>
  <c r="A153" i="65"/>
  <c r="A152" i="65"/>
  <c r="R157" i="64"/>
  <c r="P157" i="64"/>
  <c r="M157" i="64"/>
  <c r="J157" i="64"/>
  <c r="H157" i="64"/>
  <c r="F157" i="64"/>
  <c r="R156" i="64"/>
  <c r="P156" i="64"/>
  <c r="M156" i="64"/>
  <c r="J156" i="64"/>
  <c r="H156" i="64"/>
  <c r="F156" i="64"/>
  <c r="R155" i="64"/>
  <c r="P155" i="64"/>
  <c r="M155" i="64"/>
  <c r="J155" i="64"/>
  <c r="H155" i="64"/>
  <c r="F155" i="64"/>
  <c r="R154" i="64"/>
  <c r="P154" i="64"/>
  <c r="M154" i="64"/>
  <c r="J154" i="64"/>
  <c r="H154" i="64"/>
  <c r="F154" i="64"/>
  <c r="R153" i="64"/>
  <c r="P153" i="64"/>
  <c r="M153" i="64"/>
  <c r="J153" i="64"/>
  <c r="H153" i="64"/>
  <c r="F153" i="64"/>
  <c r="A157" i="64"/>
  <c r="A156" i="64"/>
  <c r="A155" i="64"/>
  <c r="A154" i="64"/>
  <c r="A153" i="64"/>
  <c r="A152" i="64"/>
  <c r="K329" i="59"/>
  <c r="O328" i="59"/>
  <c r="L328" i="59"/>
  <c r="J328" i="59"/>
  <c r="H328" i="59"/>
  <c r="K326" i="59"/>
  <c r="O325" i="59"/>
  <c r="L325" i="59"/>
  <c r="J325" i="59"/>
  <c r="H325" i="59"/>
  <c r="K323" i="59"/>
  <c r="O322" i="59"/>
  <c r="L322" i="59"/>
  <c r="J322" i="59"/>
  <c r="H322" i="59"/>
  <c r="K320" i="59"/>
  <c r="O319" i="59"/>
  <c r="L319" i="59"/>
  <c r="J319" i="59"/>
  <c r="H319" i="59"/>
  <c r="B329" i="59"/>
  <c r="B328" i="59"/>
  <c r="B326" i="59"/>
  <c r="B325" i="59"/>
  <c r="B323" i="59"/>
  <c r="B322" i="59"/>
  <c r="B320" i="59"/>
  <c r="B319" i="59"/>
  <c r="A318" i="59"/>
  <c r="N306" i="60"/>
  <c r="L306" i="60"/>
  <c r="J306" i="60"/>
  <c r="H306" i="60"/>
  <c r="N303" i="60"/>
  <c r="L303" i="60"/>
  <c r="J303" i="60"/>
  <c r="H303" i="60"/>
  <c r="N300" i="60"/>
  <c r="L300" i="60"/>
  <c r="J300" i="60"/>
  <c r="H300" i="60"/>
  <c r="N297" i="60"/>
  <c r="L297" i="60"/>
  <c r="J297" i="60"/>
  <c r="H297" i="60"/>
  <c r="B307" i="60"/>
  <c r="B306" i="60"/>
  <c r="B304" i="60"/>
  <c r="B303" i="60"/>
  <c r="B301" i="60"/>
  <c r="B300" i="60"/>
  <c r="B298" i="60"/>
  <c r="B297" i="60"/>
  <c r="A296" i="60"/>
  <c r="H429" i="61"/>
  <c r="D429" i="61"/>
  <c r="F428" i="61"/>
  <c r="H425" i="61"/>
  <c r="D425" i="61"/>
  <c r="F424" i="61"/>
  <c r="H421" i="61"/>
  <c r="D421" i="61"/>
  <c r="F420" i="61"/>
  <c r="H417" i="61"/>
  <c r="D417" i="61"/>
  <c r="F416" i="61"/>
  <c r="O429" i="61"/>
  <c r="L429" i="61"/>
  <c r="O428" i="61"/>
  <c r="L428" i="61"/>
  <c r="N427" i="61"/>
  <c r="L427" i="61"/>
  <c r="O425" i="61"/>
  <c r="L425" i="61"/>
  <c r="O424" i="61"/>
  <c r="L424" i="61"/>
  <c r="N423" i="61"/>
  <c r="L423" i="61"/>
  <c r="O421" i="61"/>
  <c r="L421" i="61"/>
  <c r="O420" i="61"/>
  <c r="L420" i="61"/>
  <c r="N419" i="61"/>
  <c r="L419" i="61"/>
  <c r="O417" i="61"/>
  <c r="L417" i="61"/>
  <c r="O416" i="61"/>
  <c r="L416" i="61"/>
  <c r="N415" i="61"/>
  <c r="L415" i="61"/>
  <c r="B428" i="61"/>
  <c r="B427" i="61"/>
  <c r="B424" i="61"/>
  <c r="B423" i="61"/>
  <c r="B420" i="61"/>
  <c r="B419" i="61"/>
  <c r="B416" i="61"/>
  <c r="B415" i="61"/>
  <c r="A414" i="61"/>
  <c r="O479" i="73"/>
  <c r="L479" i="73"/>
  <c r="H479" i="73"/>
  <c r="O478" i="73"/>
  <c r="L478" i="73"/>
  <c r="M477" i="73"/>
  <c r="O476" i="73"/>
  <c r="L476" i="73"/>
  <c r="J476" i="73"/>
  <c r="F476" i="73"/>
  <c r="N475" i="73"/>
  <c r="L475" i="73"/>
  <c r="O473" i="73"/>
  <c r="L473" i="73"/>
  <c r="H473" i="73"/>
  <c r="O472" i="73"/>
  <c r="L472" i="73"/>
  <c r="M471" i="73"/>
  <c r="O470" i="73"/>
  <c r="L470" i="73"/>
  <c r="J470" i="73"/>
  <c r="F470" i="73"/>
  <c r="N469" i="73"/>
  <c r="L469" i="73"/>
  <c r="O467" i="73"/>
  <c r="L467" i="73"/>
  <c r="H467" i="73"/>
  <c r="O466" i="73"/>
  <c r="L466" i="73"/>
  <c r="M465" i="73"/>
  <c r="O464" i="73"/>
  <c r="L464" i="73"/>
  <c r="J464" i="73"/>
  <c r="F464" i="73"/>
  <c r="N463" i="73"/>
  <c r="L463" i="73"/>
  <c r="C479" i="73"/>
  <c r="B478" i="73"/>
  <c r="B477" i="73"/>
  <c r="B476" i="73"/>
  <c r="B475" i="73"/>
  <c r="C473" i="73"/>
  <c r="B472" i="73"/>
  <c r="B471" i="73"/>
  <c r="B470" i="73"/>
  <c r="B469" i="73"/>
  <c r="C467" i="73"/>
  <c r="B466" i="73"/>
  <c r="B465" i="73"/>
  <c r="B464" i="73"/>
  <c r="B463" i="73"/>
  <c r="A462" i="73"/>
  <c r="B479" i="62"/>
  <c r="A478" i="62"/>
  <c r="B476" i="62"/>
  <c r="A475" i="62"/>
  <c r="B473" i="62"/>
  <c r="A472" i="62"/>
  <c r="B470" i="62"/>
  <c r="A469" i="62"/>
  <c r="B467" i="62"/>
  <c r="A466" i="62"/>
  <c r="B464" i="62"/>
  <c r="A463" i="62"/>
  <c r="A462" i="62"/>
  <c r="B179" i="74"/>
  <c r="A178" i="74"/>
  <c r="B176" i="74"/>
  <c r="A175" i="74"/>
  <c r="A174" i="74"/>
  <c r="B404" i="75"/>
  <c r="A403" i="75"/>
  <c r="B401" i="75"/>
  <c r="A400" i="75"/>
  <c r="B398" i="75"/>
  <c r="A397" i="75"/>
  <c r="B395" i="75"/>
  <c r="A394" i="75"/>
  <c r="B392" i="75"/>
  <c r="A391" i="75"/>
  <c r="A390" i="75"/>
  <c r="S230" i="68"/>
  <c r="R230" i="68"/>
  <c r="S229" i="68"/>
  <c r="R229" i="68"/>
  <c r="S228" i="68"/>
  <c r="R228" i="68"/>
  <c r="S227" i="68"/>
  <c r="R227" i="68"/>
  <c r="S226" i="68"/>
  <c r="R226" i="68"/>
  <c r="S225" i="68"/>
  <c r="R225" i="68"/>
  <c r="S224" i="68"/>
  <c r="R224" i="68"/>
  <c r="I230" i="68"/>
  <c r="I229" i="68"/>
  <c r="I228" i="68"/>
  <c r="I227" i="68"/>
  <c r="I226" i="68"/>
  <c r="I225" i="68"/>
  <c r="I224" i="68"/>
  <c r="A230" i="68"/>
  <c r="A229" i="68"/>
  <c r="A228" i="68"/>
  <c r="A227" i="68"/>
  <c r="A226" i="68"/>
  <c r="A225" i="68"/>
  <c r="A224" i="68"/>
  <c r="A223" i="68"/>
  <c r="S230" i="69"/>
  <c r="R230" i="69"/>
  <c r="S229" i="69"/>
  <c r="R229" i="69"/>
  <c r="S228" i="69"/>
  <c r="R228" i="69"/>
  <c r="S227" i="69"/>
  <c r="R227" i="69"/>
  <c r="S226" i="69"/>
  <c r="R226" i="69"/>
  <c r="S225" i="69"/>
  <c r="R225" i="69"/>
  <c r="S224" i="69"/>
  <c r="R224" i="69"/>
  <c r="H230" i="69"/>
  <c r="H229" i="69"/>
  <c r="H228" i="69"/>
  <c r="H227" i="69"/>
  <c r="H226" i="69"/>
  <c r="H225" i="69"/>
  <c r="H224" i="69"/>
  <c r="A230" i="69"/>
  <c r="A229" i="69"/>
  <c r="A228" i="69"/>
  <c r="A227" i="69"/>
  <c r="A226" i="69"/>
  <c r="A225" i="69"/>
  <c r="A224" i="69"/>
  <c r="A223" i="69"/>
  <c r="S131" i="66"/>
  <c r="R131" i="66"/>
  <c r="S130" i="66"/>
  <c r="R130" i="66"/>
  <c r="S129" i="66"/>
  <c r="R129" i="66"/>
  <c r="M131" i="66"/>
  <c r="M130" i="66"/>
  <c r="M129" i="66"/>
  <c r="A131" i="66"/>
  <c r="A130" i="66"/>
  <c r="A129" i="66"/>
  <c r="A128" i="66"/>
  <c r="S181" i="63"/>
  <c r="R181" i="63"/>
  <c r="S180" i="63"/>
  <c r="R180" i="63"/>
  <c r="S179" i="63"/>
  <c r="R179" i="63"/>
  <c r="S178" i="63"/>
  <c r="R178" i="63"/>
  <c r="S177" i="63"/>
  <c r="R177" i="63"/>
  <c r="M181" i="63"/>
  <c r="M180" i="63"/>
  <c r="M179" i="63"/>
  <c r="M178" i="63"/>
  <c r="M177" i="63"/>
  <c r="A181" i="63"/>
  <c r="A180" i="63"/>
  <c r="A179" i="63"/>
  <c r="A178" i="63"/>
  <c r="A177" i="63"/>
  <c r="A176" i="63"/>
  <c r="S181" i="67"/>
  <c r="R181" i="67"/>
  <c r="S180" i="67"/>
  <c r="R180" i="67"/>
  <c r="S179" i="67"/>
  <c r="R179" i="67"/>
  <c r="S178" i="67"/>
  <c r="R178" i="67"/>
  <c r="S177" i="67"/>
  <c r="R177" i="67"/>
  <c r="N181" i="67"/>
  <c r="N180" i="67"/>
  <c r="N179" i="67"/>
  <c r="N178" i="67"/>
  <c r="N177" i="67"/>
  <c r="F181" i="67"/>
  <c r="F180" i="67"/>
  <c r="F179" i="67"/>
  <c r="F178" i="67"/>
  <c r="F177" i="67"/>
  <c r="A181" i="67"/>
  <c r="A180" i="67"/>
  <c r="A179" i="67"/>
  <c r="A178" i="67"/>
  <c r="A177" i="67"/>
  <c r="A176" i="67"/>
  <c r="S230" i="70"/>
  <c r="R230" i="70"/>
  <c r="S229" i="70"/>
  <c r="R229" i="70"/>
  <c r="S228" i="70"/>
  <c r="R228" i="70"/>
  <c r="S227" i="70"/>
  <c r="R227" i="70"/>
  <c r="S226" i="70"/>
  <c r="R226" i="70"/>
  <c r="S225" i="70"/>
  <c r="R225" i="70"/>
  <c r="S224" i="70"/>
  <c r="R224" i="70"/>
  <c r="A230" i="70"/>
  <c r="A229" i="70"/>
  <c r="A228" i="70"/>
  <c r="A227" i="70"/>
  <c r="A226" i="70"/>
  <c r="A225" i="70"/>
  <c r="A224" i="70"/>
  <c r="A223" i="70"/>
  <c r="Q342" i="77"/>
  <c r="N342" i="77"/>
  <c r="L342" i="77"/>
  <c r="Q339" i="77"/>
  <c r="N339" i="77"/>
  <c r="L339" i="77"/>
  <c r="Q336" i="77"/>
  <c r="N336" i="77"/>
  <c r="L336" i="77"/>
  <c r="Q333" i="77"/>
  <c r="N333" i="77"/>
  <c r="L333" i="77"/>
  <c r="C342" i="77"/>
  <c r="B341" i="77"/>
  <c r="C339" i="77"/>
  <c r="B338" i="77"/>
  <c r="C336" i="77"/>
  <c r="B335" i="77"/>
  <c r="C333" i="77"/>
  <c r="B332" i="77"/>
  <c r="A331" i="77"/>
  <c r="S154" i="78"/>
  <c r="S153" i="78"/>
  <c r="S152" i="78"/>
  <c r="S151" i="78"/>
  <c r="N154" i="78"/>
  <c r="N153" i="78"/>
  <c r="N152" i="78"/>
  <c r="N151" i="78"/>
  <c r="B154" i="78"/>
  <c r="B153" i="78"/>
  <c r="B152" i="78"/>
  <c r="B151" i="78"/>
  <c r="A150" i="78"/>
  <c r="O329" i="79"/>
  <c r="S328" i="79"/>
  <c r="Q328" i="79"/>
  <c r="O326" i="79"/>
  <c r="S325" i="79"/>
  <c r="Q325" i="79"/>
  <c r="O323" i="79"/>
  <c r="S322" i="79"/>
  <c r="Q322" i="79"/>
  <c r="O320" i="79"/>
  <c r="S319" i="79"/>
  <c r="Q319" i="79"/>
  <c r="M328" i="79"/>
  <c r="M325" i="79"/>
  <c r="M322" i="79"/>
  <c r="M319" i="79"/>
  <c r="C329" i="79"/>
  <c r="B328" i="79"/>
  <c r="C326" i="79"/>
  <c r="B325" i="79"/>
  <c r="C323" i="79"/>
  <c r="B322" i="79"/>
  <c r="C320" i="79"/>
  <c r="B319" i="79"/>
  <c r="B318" i="79"/>
  <c r="S328" i="80"/>
  <c r="Q328" i="80"/>
  <c r="S325" i="80"/>
  <c r="Q325" i="80"/>
  <c r="S322" i="80"/>
  <c r="Q322" i="80"/>
  <c r="S319" i="80"/>
  <c r="Q319" i="80"/>
  <c r="M328" i="80"/>
  <c r="M325" i="80"/>
  <c r="M322" i="80"/>
  <c r="M319" i="80"/>
  <c r="C329" i="80"/>
  <c r="B328" i="80"/>
  <c r="C326" i="80"/>
  <c r="B325" i="80"/>
  <c r="C323" i="80"/>
  <c r="B322" i="80"/>
  <c r="C320" i="80"/>
  <c r="B319" i="80"/>
  <c r="A318" i="80"/>
  <c r="O98" i="71"/>
  <c r="L98" i="71"/>
  <c r="I98" i="71"/>
  <c r="C100" i="71"/>
  <c r="C99" i="71"/>
  <c r="A98" i="71"/>
  <c r="O197" i="72"/>
  <c r="M197" i="72"/>
  <c r="K197" i="72"/>
  <c r="O196" i="72"/>
  <c r="M196" i="72"/>
  <c r="K196" i="72"/>
  <c r="O195" i="72"/>
  <c r="M195" i="72"/>
  <c r="K195" i="72"/>
  <c r="O194" i="72"/>
  <c r="M194" i="72"/>
  <c r="K194" i="72"/>
  <c r="O193" i="72"/>
  <c r="M193" i="72"/>
  <c r="K193" i="72"/>
  <c r="O192" i="72"/>
  <c r="M192" i="72"/>
  <c r="K192" i="72"/>
  <c r="A197" i="72"/>
  <c r="A196" i="72"/>
  <c r="A195" i="72"/>
  <c r="A194" i="72"/>
  <c r="A193" i="72"/>
  <c r="A192" i="72"/>
  <c r="A190" i="72"/>
  <c r="M316" i="76"/>
  <c r="P315" i="76"/>
  <c r="M315" i="76"/>
  <c r="M313" i="76"/>
  <c r="P312" i="76"/>
  <c r="M312" i="76"/>
  <c r="M310" i="76"/>
  <c r="P309" i="76"/>
  <c r="M309" i="76"/>
  <c r="M307" i="76"/>
  <c r="P306" i="76"/>
  <c r="M306" i="76"/>
  <c r="C316" i="76"/>
  <c r="C315" i="76"/>
  <c r="C313" i="76"/>
  <c r="C312" i="76"/>
  <c r="C310" i="76"/>
  <c r="C309" i="76"/>
  <c r="C307" i="76"/>
  <c r="C306" i="76"/>
  <c r="A305" i="76"/>
  <c r="T79" i="57"/>
  <c r="S79" i="57"/>
  <c r="R79" i="57"/>
  <c r="Q79" i="57"/>
  <c r="P79" i="57"/>
  <c r="O79" i="57"/>
  <c r="N79" i="57"/>
  <c r="M79" i="57"/>
  <c r="L79" i="57"/>
  <c r="K79" i="57"/>
  <c r="J79" i="57"/>
  <c r="I79" i="57"/>
  <c r="H79" i="57"/>
  <c r="G79" i="57"/>
  <c r="F79" i="57"/>
  <c r="E79" i="57"/>
  <c r="D79" i="57"/>
  <c r="C79" i="57"/>
  <c r="B79" i="57"/>
  <c r="A79" i="57"/>
  <c r="A78" i="57"/>
  <c r="R151" i="65"/>
  <c r="P151" i="65"/>
  <c r="M151" i="65"/>
  <c r="J151" i="65"/>
  <c r="H151" i="65"/>
  <c r="F151" i="65"/>
  <c r="R150" i="65"/>
  <c r="P150" i="65"/>
  <c r="M150" i="65"/>
  <c r="J150" i="65"/>
  <c r="H150" i="65"/>
  <c r="F150" i="65"/>
  <c r="R149" i="65"/>
  <c r="P149" i="65"/>
  <c r="M149" i="65"/>
  <c r="J149" i="65"/>
  <c r="H149" i="65"/>
  <c r="F149" i="65"/>
  <c r="R148" i="65"/>
  <c r="P148" i="65"/>
  <c r="M148" i="65"/>
  <c r="J148" i="65"/>
  <c r="H148" i="65"/>
  <c r="F148" i="65"/>
  <c r="R147" i="65"/>
  <c r="P147" i="65"/>
  <c r="M147" i="65"/>
  <c r="J147" i="65"/>
  <c r="H147" i="65"/>
  <c r="F147" i="65"/>
  <c r="A151" i="65"/>
  <c r="A150" i="65"/>
  <c r="A149" i="65"/>
  <c r="A148" i="65"/>
  <c r="A147" i="65"/>
  <c r="A146" i="65"/>
  <c r="R151" i="64"/>
  <c r="P151" i="64"/>
  <c r="M151" i="64"/>
  <c r="J151" i="64"/>
  <c r="H151" i="64"/>
  <c r="F151" i="64"/>
  <c r="R150" i="64"/>
  <c r="P150" i="64"/>
  <c r="M150" i="64"/>
  <c r="J150" i="64"/>
  <c r="H150" i="64"/>
  <c r="F150" i="64"/>
  <c r="R149" i="64"/>
  <c r="P149" i="64"/>
  <c r="M149" i="64"/>
  <c r="J149" i="64"/>
  <c r="H149" i="64"/>
  <c r="F149" i="64"/>
  <c r="R148" i="64"/>
  <c r="P148" i="64"/>
  <c r="M148" i="64"/>
  <c r="J148" i="64"/>
  <c r="H148" i="64"/>
  <c r="F148" i="64"/>
  <c r="R147" i="64"/>
  <c r="P147" i="64"/>
  <c r="M147" i="64"/>
  <c r="J147" i="64"/>
  <c r="H147" i="64"/>
  <c r="F147" i="64"/>
  <c r="A151" i="64"/>
  <c r="A150" i="64"/>
  <c r="A149" i="64"/>
  <c r="A148" i="64"/>
  <c r="A147" i="64"/>
  <c r="A146" i="64"/>
  <c r="K316" i="59"/>
  <c r="O315" i="59"/>
  <c r="L315" i="59"/>
  <c r="J315" i="59"/>
  <c r="H315" i="59"/>
  <c r="K313" i="59"/>
  <c r="O312" i="59"/>
  <c r="L312" i="59"/>
  <c r="J312" i="59"/>
  <c r="H312" i="59"/>
  <c r="K310" i="59"/>
  <c r="O309" i="59"/>
  <c r="L309" i="59"/>
  <c r="J309" i="59"/>
  <c r="H309" i="59"/>
  <c r="K307" i="59"/>
  <c r="O306" i="59"/>
  <c r="L306" i="59"/>
  <c r="J306" i="59"/>
  <c r="H306" i="59"/>
  <c r="B316" i="59"/>
  <c r="B315" i="59"/>
  <c r="B313" i="59"/>
  <c r="B312" i="59"/>
  <c r="B310" i="59"/>
  <c r="B309" i="59"/>
  <c r="B307" i="59"/>
  <c r="B306" i="59"/>
  <c r="A305" i="59"/>
  <c r="N294" i="60"/>
  <c r="L294" i="60"/>
  <c r="J294" i="60"/>
  <c r="H294" i="60"/>
  <c r="N291" i="60"/>
  <c r="L291" i="60"/>
  <c r="J291" i="60"/>
  <c r="H291" i="60"/>
  <c r="N288" i="60"/>
  <c r="L288" i="60"/>
  <c r="J288" i="60"/>
  <c r="H288" i="60"/>
  <c r="N285" i="60"/>
  <c r="L285" i="60"/>
  <c r="J285" i="60"/>
  <c r="H285" i="60"/>
  <c r="B295" i="60"/>
  <c r="B294" i="60"/>
  <c r="B292" i="60"/>
  <c r="B291" i="60"/>
  <c r="B289" i="60"/>
  <c r="B288" i="60"/>
  <c r="B286" i="60"/>
  <c r="B285" i="60"/>
  <c r="A284" i="60"/>
  <c r="H412" i="61"/>
  <c r="D412" i="61"/>
  <c r="F411" i="61"/>
  <c r="H408" i="61"/>
  <c r="D408" i="61"/>
  <c r="F407" i="61"/>
  <c r="H404" i="61"/>
  <c r="D404" i="61"/>
  <c r="F403" i="61"/>
  <c r="H400" i="61"/>
  <c r="D400" i="61"/>
  <c r="F399" i="61"/>
  <c r="O412" i="61"/>
  <c r="L412" i="61"/>
  <c r="O411" i="61"/>
  <c r="L411" i="61"/>
  <c r="N410" i="61"/>
  <c r="L410" i="61"/>
  <c r="O408" i="61"/>
  <c r="L408" i="61"/>
  <c r="O407" i="61"/>
  <c r="L407" i="61"/>
  <c r="N406" i="61"/>
  <c r="L406" i="61"/>
  <c r="O404" i="61"/>
  <c r="L404" i="61"/>
  <c r="O403" i="61"/>
  <c r="L403" i="61"/>
  <c r="N402" i="61"/>
  <c r="L402" i="61"/>
  <c r="O400" i="61"/>
  <c r="L400" i="61"/>
  <c r="O399" i="61"/>
  <c r="L399" i="61"/>
  <c r="N398" i="61"/>
  <c r="L398" i="61"/>
  <c r="B411" i="61"/>
  <c r="B410" i="61"/>
  <c r="B407" i="61"/>
  <c r="B406" i="61"/>
  <c r="B403" i="61"/>
  <c r="B402" i="61"/>
  <c r="B399" i="61"/>
  <c r="B398" i="61"/>
  <c r="A397" i="61"/>
  <c r="O460" i="73"/>
  <c r="L460" i="73"/>
  <c r="H460" i="73"/>
  <c r="O459" i="73"/>
  <c r="L459" i="73"/>
  <c r="M458" i="73"/>
  <c r="O457" i="73"/>
  <c r="L457" i="73"/>
  <c r="J457" i="73"/>
  <c r="F457" i="73"/>
  <c r="N456" i="73"/>
  <c r="L456" i="73"/>
  <c r="O454" i="73"/>
  <c r="L454" i="73"/>
  <c r="H454" i="73"/>
  <c r="O453" i="73"/>
  <c r="L453" i="73"/>
  <c r="M452" i="73"/>
  <c r="O451" i="73"/>
  <c r="L451" i="73"/>
  <c r="J451" i="73"/>
  <c r="F451" i="73"/>
  <c r="N450" i="73"/>
  <c r="L450" i="73"/>
  <c r="O448" i="73"/>
  <c r="L448" i="73"/>
  <c r="H448" i="73"/>
  <c r="O447" i="73"/>
  <c r="L447" i="73"/>
  <c r="M446" i="73"/>
  <c r="O445" i="73"/>
  <c r="L445" i="73"/>
  <c r="J445" i="73"/>
  <c r="F445" i="73"/>
  <c r="N444" i="73"/>
  <c r="L444" i="73"/>
  <c r="C460" i="73"/>
  <c r="B459" i="73"/>
  <c r="B458" i="73"/>
  <c r="B457" i="73"/>
  <c r="B456" i="73"/>
  <c r="C454" i="73"/>
  <c r="B453" i="73"/>
  <c r="B452" i="73"/>
  <c r="B451" i="73"/>
  <c r="B450" i="73"/>
  <c r="C448" i="73"/>
  <c r="B447" i="73"/>
  <c r="B446" i="73"/>
  <c r="B445" i="73"/>
  <c r="B444" i="73"/>
  <c r="A443" i="73"/>
  <c r="B460" i="62"/>
  <c r="A459" i="62"/>
  <c r="B457" i="62"/>
  <c r="A456" i="62"/>
  <c r="B454" i="62"/>
  <c r="A453" i="62"/>
  <c r="B451" i="62"/>
  <c r="A450" i="62"/>
  <c r="B448" i="62"/>
  <c r="A447" i="62"/>
  <c r="B445" i="62"/>
  <c r="A444" i="62"/>
  <c r="A443" i="62"/>
  <c r="B172" i="74"/>
  <c r="A171" i="74"/>
  <c r="B169" i="74"/>
  <c r="A168" i="74"/>
  <c r="A167" i="74"/>
  <c r="B388" i="75"/>
  <c r="A387" i="75"/>
  <c r="B385" i="75"/>
  <c r="A384" i="75"/>
  <c r="B382" i="75"/>
  <c r="A381" i="75"/>
  <c r="B379" i="75"/>
  <c r="A378" i="75"/>
  <c r="B376" i="75"/>
  <c r="A375" i="75"/>
  <c r="A374" i="75"/>
  <c r="S221" i="68"/>
  <c r="R221" i="68"/>
  <c r="S220" i="68"/>
  <c r="R220" i="68"/>
  <c r="S219" i="68"/>
  <c r="R219" i="68"/>
  <c r="S218" i="68"/>
  <c r="R218" i="68"/>
  <c r="S217" i="68"/>
  <c r="R217" i="68"/>
  <c r="S216" i="68"/>
  <c r="R216" i="68"/>
  <c r="S215" i="68"/>
  <c r="R215" i="68"/>
  <c r="I221" i="68"/>
  <c r="I220" i="68"/>
  <c r="I219" i="68"/>
  <c r="I218" i="68"/>
  <c r="I217" i="68"/>
  <c r="I216" i="68"/>
  <c r="I215" i="68"/>
  <c r="A221" i="68"/>
  <c r="A220" i="68"/>
  <c r="A219" i="68"/>
  <c r="A218" i="68"/>
  <c r="A217" i="68"/>
  <c r="A216" i="68"/>
  <c r="A215" i="68"/>
  <c r="A214" i="68"/>
  <c r="S221" i="69"/>
  <c r="R221" i="69"/>
  <c r="S220" i="69"/>
  <c r="R220" i="69"/>
  <c r="S219" i="69"/>
  <c r="R219" i="69"/>
  <c r="S218" i="69"/>
  <c r="R218" i="69"/>
  <c r="S217" i="69"/>
  <c r="R217" i="69"/>
  <c r="S216" i="69"/>
  <c r="R216" i="69"/>
  <c r="S215" i="69"/>
  <c r="R215" i="69"/>
  <c r="H221" i="69"/>
  <c r="H220" i="69"/>
  <c r="H219" i="69"/>
  <c r="H218" i="69"/>
  <c r="H217" i="69"/>
  <c r="H216" i="69"/>
  <c r="H215" i="69"/>
  <c r="A221" i="69"/>
  <c r="A220" i="69"/>
  <c r="A219" i="69"/>
  <c r="A218" i="69"/>
  <c r="A217" i="69"/>
  <c r="A216" i="69"/>
  <c r="A215" i="69"/>
  <c r="A214" i="69"/>
  <c r="S126" i="66"/>
  <c r="R126" i="66"/>
  <c r="S125" i="66"/>
  <c r="R125" i="66"/>
  <c r="S124" i="66"/>
  <c r="R124" i="66"/>
  <c r="M126" i="66"/>
  <c r="M125" i="66"/>
  <c r="M124" i="66"/>
  <c r="A126" i="66"/>
  <c r="A125" i="66"/>
  <c r="A124" i="66"/>
  <c r="A123" i="66"/>
  <c r="S174" i="63"/>
  <c r="R174" i="63"/>
  <c r="S173" i="63"/>
  <c r="R173" i="63"/>
  <c r="S172" i="63"/>
  <c r="R172" i="63"/>
  <c r="S171" i="63"/>
  <c r="R171" i="63"/>
  <c r="S170" i="63"/>
  <c r="R170" i="63"/>
  <c r="M174" i="63"/>
  <c r="M173" i="63"/>
  <c r="M172" i="63"/>
  <c r="M171" i="63"/>
  <c r="M170" i="63"/>
  <c r="A174" i="63"/>
  <c r="A173" i="63"/>
  <c r="A172" i="63"/>
  <c r="A171" i="63"/>
  <c r="A170" i="63"/>
  <c r="A169" i="63"/>
  <c r="S174" i="67"/>
  <c r="R174" i="67"/>
  <c r="S173" i="67"/>
  <c r="R173" i="67"/>
  <c r="S172" i="67"/>
  <c r="R172" i="67"/>
  <c r="S171" i="67"/>
  <c r="R171" i="67"/>
  <c r="S170" i="67"/>
  <c r="R170" i="67"/>
  <c r="N174" i="67"/>
  <c r="N173" i="67"/>
  <c r="N172" i="67"/>
  <c r="N171" i="67"/>
  <c r="N170" i="67"/>
  <c r="F174" i="67"/>
  <c r="F173" i="67"/>
  <c r="F172" i="67"/>
  <c r="F171" i="67"/>
  <c r="F170" i="67"/>
  <c r="A174" i="67"/>
  <c r="A173" i="67"/>
  <c r="A172" i="67"/>
  <c r="A171" i="67"/>
  <c r="A170" i="67"/>
  <c r="A169" i="67"/>
  <c r="S221" i="70"/>
  <c r="R221" i="70"/>
  <c r="S220" i="70"/>
  <c r="R220" i="70"/>
  <c r="S219" i="70"/>
  <c r="R219" i="70"/>
  <c r="S218" i="70"/>
  <c r="R218" i="70"/>
  <c r="S217" i="70"/>
  <c r="R217" i="70"/>
  <c r="S216" i="70"/>
  <c r="R216" i="70"/>
  <c r="S215" i="70"/>
  <c r="R215" i="70"/>
  <c r="A221" i="70"/>
  <c r="A220" i="70"/>
  <c r="A219" i="70"/>
  <c r="A218" i="70"/>
  <c r="A217" i="70"/>
  <c r="A216" i="70"/>
  <c r="A215" i="70"/>
  <c r="A214" i="70"/>
  <c r="Q329" i="77"/>
  <c r="N329" i="77"/>
  <c r="L329" i="77"/>
  <c r="Q326" i="77"/>
  <c r="N326" i="77"/>
  <c r="L326" i="77"/>
  <c r="Q323" i="77"/>
  <c r="N323" i="77"/>
  <c r="L323" i="77"/>
  <c r="Q320" i="77"/>
  <c r="N320" i="77"/>
  <c r="L320" i="77"/>
  <c r="C329" i="77"/>
  <c r="B328" i="77"/>
  <c r="C326" i="77"/>
  <c r="B325" i="77"/>
  <c r="C323" i="77"/>
  <c r="B322" i="77"/>
  <c r="C320" i="77"/>
  <c r="B319" i="77"/>
  <c r="A318" i="77"/>
  <c r="S148" i="78"/>
  <c r="S147" i="78"/>
  <c r="S146" i="78"/>
  <c r="S145" i="78"/>
  <c r="N148" i="78"/>
  <c r="N147" i="78"/>
  <c r="N146" i="78"/>
  <c r="N145" i="78"/>
  <c r="B148" i="78"/>
  <c r="B147" i="78"/>
  <c r="B146" i="78"/>
  <c r="B145" i="78"/>
  <c r="A144" i="78"/>
  <c r="O316" i="79"/>
  <c r="S315" i="79"/>
  <c r="Q315" i="79"/>
  <c r="O313" i="79"/>
  <c r="S312" i="79"/>
  <c r="Q312" i="79"/>
  <c r="O310" i="79"/>
  <c r="S309" i="79"/>
  <c r="Q309" i="79"/>
  <c r="O307" i="79"/>
  <c r="S306" i="79"/>
  <c r="Q306" i="79"/>
  <c r="M315" i="79"/>
  <c r="M312" i="79"/>
  <c r="M309" i="79"/>
  <c r="M306" i="79"/>
  <c r="C316" i="79"/>
  <c r="B315" i="79"/>
  <c r="C313" i="79"/>
  <c r="B312" i="79"/>
  <c r="C310" i="79"/>
  <c r="B309" i="79"/>
  <c r="C307" i="79"/>
  <c r="B306" i="79"/>
  <c r="B305" i="79"/>
  <c r="S315" i="80"/>
  <c r="Q315" i="80"/>
  <c r="S312" i="80"/>
  <c r="Q312" i="80"/>
  <c r="S309" i="80"/>
  <c r="Q309" i="80"/>
  <c r="S306" i="80"/>
  <c r="Q306" i="80"/>
  <c r="M315" i="80"/>
  <c r="M312" i="80"/>
  <c r="M309" i="80"/>
  <c r="M306" i="80"/>
  <c r="C316" i="80"/>
  <c r="B315" i="80"/>
  <c r="C313" i="80"/>
  <c r="B312" i="80"/>
  <c r="C310" i="80"/>
  <c r="B309" i="80"/>
  <c r="C307" i="80"/>
  <c r="B306" i="80"/>
  <c r="A305" i="80"/>
  <c r="O94" i="71"/>
  <c r="L94" i="71"/>
  <c r="I94" i="71"/>
  <c r="C96" i="71"/>
  <c r="C95" i="71"/>
  <c r="A94" i="71"/>
  <c r="O189" i="72"/>
  <c r="M189" i="72"/>
  <c r="K189" i="72"/>
  <c r="O188" i="72"/>
  <c r="M188" i="72"/>
  <c r="K188" i="72"/>
  <c r="O187" i="72"/>
  <c r="M187" i="72"/>
  <c r="K187" i="72"/>
  <c r="O186" i="72"/>
  <c r="M186" i="72"/>
  <c r="K186" i="72"/>
  <c r="O185" i="72"/>
  <c r="M185" i="72"/>
  <c r="K185" i="72"/>
  <c r="O184" i="72"/>
  <c r="M184" i="72"/>
  <c r="K184" i="72"/>
  <c r="A189" i="72"/>
  <c r="A188" i="72"/>
  <c r="A187" i="72"/>
  <c r="A186" i="72"/>
  <c r="A185" i="72"/>
  <c r="A184" i="72"/>
  <c r="A182" i="72"/>
  <c r="M303" i="76"/>
  <c r="P302" i="76"/>
  <c r="M302" i="76"/>
  <c r="M300" i="76"/>
  <c r="P299" i="76"/>
  <c r="M299" i="76"/>
  <c r="M297" i="76"/>
  <c r="P296" i="76"/>
  <c r="M296" i="76"/>
  <c r="M294" i="76"/>
  <c r="P293" i="76"/>
  <c r="M293" i="76"/>
  <c r="C303" i="76"/>
  <c r="C302" i="76"/>
  <c r="C300" i="76"/>
  <c r="C299" i="76"/>
  <c r="C297" i="76"/>
  <c r="C296" i="76"/>
  <c r="C294" i="76"/>
  <c r="C293" i="76"/>
  <c r="A292" i="76"/>
  <c r="S76" i="57"/>
  <c r="R76" i="57"/>
  <c r="A76" i="57"/>
  <c r="A75" i="57"/>
  <c r="R145" i="65"/>
  <c r="P145" i="65"/>
  <c r="M145" i="65"/>
  <c r="J145" i="65"/>
  <c r="H145" i="65"/>
  <c r="F145" i="65"/>
  <c r="R144" i="65"/>
  <c r="P144" i="65"/>
  <c r="M144" i="65"/>
  <c r="J144" i="65"/>
  <c r="H144" i="65"/>
  <c r="F144" i="65"/>
  <c r="R143" i="65"/>
  <c r="P143" i="65"/>
  <c r="M143" i="65"/>
  <c r="J143" i="65"/>
  <c r="H143" i="65"/>
  <c r="F143" i="65"/>
  <c r="R142" i="65"/>
  <c r="P142" i="65"/>
  <c r="M142" i="65"/>
  <c r="J142" i="65"/>
  <c r="H142" i="65"/>
  <c r="F142" i="65"/>
  <c r="R141" i="65"/>
  <c r="P141" i="65"/>
  <c r="M141" i="65"/>
  <c r="J141" i="65"/>
  <c r="H141" i="65"/>
  <c r="F141" i="65"/>
  <c r="A145" i="65"/>
  <c r="A144" i="65"/>
  <c r="A143" i="65"/>
  <c r="A142" i="65"/>
  <c r="A141" i="65"/>
  <c r="A140" i="65"/>
  <c r="R145" i="64"/>
  <c r="P145" i="64"/>
  <c r="M145" i="64"/>
  <c r="J145" i="64"/>
  <c r="H145" i="64"/>
  <c r="F145" i="64"/>
  <c r="R144" i="64"/>
  <c r="P144" i="64"/>
  <c r="M144" i="64"/>
  <c r="J144" i="64"/>
  <c r="H144" i="64"/>
  <c r="F144" i="64"/>
  <c r="R143" i="64"/>
  <c r="P143" i="64"/>
  <c r="M143" i="64"/>
  <c r="J143" i="64"/>
  <c r="H143" i="64"/>
  <c r="F143" i="64"/>
  <c r="R142" i="64"/>
  <c r="P142" i="64"/>
  <c r="M142" i="64"/>
  <c r="J142" i="64"/>
  <c r="H142" i="64"/>
  <c r="F142" i="64"/>
  <c r="R141" i="64"/>
  <c r="P141" i="64"/>
  <c r="M141" i="64"/>
  <c r="J141" i="64"/>
  <c r="H141" i="64"/>
  <c r="F141" i="64"/>
  <c r="A145" i="64"/>
  <c r="A144" i="64"/>
  <c r="A143" i="64"/>
  <c r="A142" i="64"/>
  <c r="A141" i="64"/>
  <c r="A140" i="64"/>
  <c r="K303" i="59"/>
  <c r="O302" i="59"/>
  <c r="L302" i="59"/>
  <c r="J302" i="59"/>
  <c r="H302" i="59"/>
  <c r="K300" i="59"/>
  <c r="O299" i="59"/>
  <c r="L299" i="59"/>
  <c r="J299" i="59"/>
  <c r="H299" i="59"/>
  <c r="K297" i="59"/>
  <c r="O296" i="59"/>
  <c r="L296" i="59"/>
  <c r="J296" i="59"/>
  <c r="H296" i="59"/>
  <c r="K294" i="59"/>
  <c r="O293" i="59"/>
  <c r="L293" i="59"/>
  <c r="J293" i="59"/>
  <c r="H293" i="59"/>
  <c r="B303" i="59"/>
  <c r="B302" i="59"/>
  <c r="B300" i="59"/>
  <c r="B299" i="59"/>
  <c r="B297" i="59"/>
  <c r="B296" i="59"/>
  <c r="B294" i="59"/>
  <c r="B293" i="59"/>
  <c r="A292" i="59"/>
  <c r="N282" i="60"/>
  <c r="L282" i="60"/>
  <c r="J282" i="60"/>
  <c r="H282" i="60"/>
  <c r="N279" i="60"/>
  <c r="L279" i="60"/>
  <c r="J279" i="60"/>
  <c r="H279" i="60"/>
  <c r="N276" i="60"/>
  <c r="L276" i="60"/>
  <c r="J276" i="60"/>
  <c r="H276" i="60"/>
  <c r="N273" i="60"/>
  <c r="L273" i="60"/>
  <c r="J273" i="60"/>
  <c r="H273" i="60"/>
  <c r="B283" i="60"/>
  <c r="B282" i="60"/>
  <c r="B280" i="60"/>
  <c r="B279" i="60"/>
  <c r="B277" i="60"/>
  <c r="B276" i="60"/>
  <c r="B274" i="60"/>
  <c r="B273" i="60"/>
  <c r="A272" i="60"/>
  <c r="H395" i="61"/>
  <c r="D395" i="61"/>
  <c r="F394" i="61"/>
  <c r="H391" i="61"/>
  <c r="D391" i="61"/>
  <c r="F390" i="61"/>
  <c r="H387" i="61"/>
  <c r="D387" i="61"/>
  <c r="F386" i="61"/>
  <c r="H383" i="61"/>
  <c r="D383" i="61"/>
  <c r="F382" i="61"/>
  <c r="O395" i="61"/>
  <c r="L395" i="61"/>
  <c r="O394" i="61"/>
  <c r="L394" i="61"/>
  <c r="N393" i="61"/>
  <c r="L393" i="61"/>
  <c r="O391" i="61"/>
  <c r="L391" i="61"/>
  <c r="O390" i="61"/>
  <c r="L390" i="61"/>
  <c r="N389" i="61"/>
  <c r="L389" i="61"/>
  <c r="O387" i="61"/>
  <c r="L387" i="61"/>
  <c r="O386" i="61"/>
  <c r="L386" i="61"/>
  <c r="N385" i="61"/>
  <c r="L385" i="61"/>
  <c r="O383" i="61"/>
  <c r="L383" i="61"/>
  <c r="O382" i="61"/>
  <c r="L382" i="61"/>
  <c r="N381" i="61"/>
  <c r="L381" i="61"/>
  <c r="B394" i="61"/>
  <c r="B393" i="61"/>
  <c r="B390" i="61"/>
  <c r="B389" i="61"/>
  <c r="B386" i="61"/>
  <c r="B385" i="61"/>
  <c r="B382" i="61"/>
  <c r="B381" i="61"/>
  <c r="A380" i="61"/>
  <c r="O441" i="73"/>
  <c r="L441" i="73"/>
  <c r="H441" i="73"/>
  <c r="O440" i="73"/>
  <c r="L440" i="73"/>
  <c r="M439" i="73"/>
  <c r="O438" i="73"/>
  <c r="L438" i="73"/>
  <c r="J438" i="73"/>
  <c r="F438" i="73"/>
  <c r="N437" i="73"/>
  <c r="L437" i="73"/>
  <c r="O435" i="73"/>
  <c r="L435" i="73"/>
  <c r="H435" i="73"/>
  <c r="O434" i="73"/>
  <c r="L434" i="73"/>
  <c r="M433" i="73"/>
  <c r="O432" i="73"/>
  <c r="L432" i="73"/>
  <c r="J432" i="73"/>
  <c r="F432" i="73"/>
  <c r="N431" i="73"/>
  <c r="L431" i="73"/>
  <c r="O429" i="73"/>
  <c r="L429" i="73"/>
  <c r="H429" i="73"/>
  <c r="O428" i="73"/>
  <c r="L428" i="73"/>
  <c r="M427" i="73"/>
  <c r="O426" i="73"/>
  <c r="L426" i="73"/>
  <c r="J426" i="73"/>
  <c r="F426" i="73"/>
  <c r="N425" i="73"/>
  <c r="L425" i="73"/>
  <c r="C441" i="73"/>
  <c r="B440" i="73"/>
  <c r="B439" i="73"/>
  <c r="B438" i="73"/>
  <c r="B437" i="73"/>
  <c r="C435" i="73"/>
  <c r="B434" i="73"/>
  <c r="B433" i="73"/>
  <c r="B432" i="73"/>
  <c r="B431" i="73"/>
  <c r="C429" i="73"/>
  <c r="B428" i="73"/>
  <c r="B427" i="73"/>
  <c r="B426" i="73"/>
  <c r="B425" i="73"/>
  <c r="A424" i="73"/>
  <c r="B441" i="62"/>
  <c r="A440" i="62"/>
  <c r="B438" i="62"/>
  <c r="A437" i="62"/>
  <c r="B435" i="62"/>
  <c r="A434" i="62"/>
  <c r="B432" i="62"/>
  <c r="A431" i="62"/>
  <c r="B429" i="62"/>
  <c r="A428" i="62"/>
  <c r="B426" i="62"/>
  <c r="A425" i="62"/>
  <c r="A424" i="62"/>
  <c r="B165" i="74"/>
  <c r="A164" i="74"/>
  <c r="B162" i="74"/>
  <c r="A161" i="74"/>
  <c r="A160" i="74"/>
  <c r="B372" i="75"/>
  <c r="A371" i="75"/>
  <c r="B369" i="75"/>
  <c r="A368" i="75"/>
  <c r="B366" i="75"/>
  <c r="A365" i="75"/>
  <c r="B363" i="75"/>
  <c r="A362" i="75"/>
  <c r="B360" i="75"/>
  <c r="A359" i="75"/>
  <c r="A358" i="75"/>
  <c r="S212" i="68"/>
  <c r="R212" i="68"/>
  <c r="S211" i="68"/>
  <c r="R211" i="68"/>
  <c r="S210" i="68"/>
  <c r="R210" i="68"/>
  <c r="S209" i="68"/>
  <c r="R209" i="68"/>
  <c r="S208" i="68"/>
  <c r="R208" i="68"/>
  <c r="S207" i="68"/>
  <c r="R207" i="68"/>
  <c r="S206" i="68"/>
  <c r="R206" i="68"/>
  <c r="I212" i="68"/>
  <c r="I211" i="68"/>
  <c r="I210" i="68"/>
  <c r="I209" i="68"/>
  <c r="I208" i="68"/>
  <c r="I207" i="68"/>
  <c r="I206" i="68"/>
  <c r="A212" i="68"/>
  <c r="A211" i="68"/>
  <c r="A210" i="68"/>
  <c r="A209" i="68"/>
  <c r="A208" i="68"/>
  <c r="A207" i="68"/>
  <c r="A206" i="68"/>
  <c r="A205" i="68"/>
  <c r="S212" i="69"/>
  <c r="R212" i="69"/>
  <c r="S211" i="69"/>
  <c r="R211" i="69"/>
  <c r="S210" i="69"/>
  <c r="R210" i="69"/>
  <c r="S209" i="69"/>
  <c r="R209" i="69"/>
  <c r="S208" i="69"/>
  <c r="R208" i="69"/>
  <c r="S207" i="69"/>
  <c r="R207" i="69"/>
  <c r="S206" i="69"/>
  <c r="R206" i="69"/>
  <c r="H212" i="69"/>
  <c r="H211" i="69"/>
  <c r="H210" i="69"/>
  <c r="H209" i="69"/>
  <c r="H208" i="69"/>
  <c r="H207" i="69"/>
  <c r="H206" i="69"/>
  <c r="A212" i="69"/>
  <c r="A211" i="69"/>
  <c r="A210" i="69"/>
  <c r="A209" i="69"/>
  <c r="A208" i="69"/>
  <c r="A207" i="69"/>
  <c r="A206" i="69"/>
  <c r="A205" i="69"/>
  <c r="S121" i="66"/>
  <c r="R121" i="66"/>
  <c r="S120" i="66"/>
  <c r="R120" i="66"/>
  <c r="S119" i="66"/>
  <c r="R119" i="66"/>
  <c r="M121" i="66"/>
  <c r="M120" i="66"/>
  <c r="M119" i="66"/>
  <c r="A121" i="66"/>
  <c r="A120" i="66"/>
  <c r="A119" i="66"/>
  <c r="A118" i="66"/>
  <c r="S167" i="63"/>
  <c r="R167" i="63"/>
  <c r="S166" i="63"/>
  <c r="R166" i="63"/>
  <c r="S165" i="63"/>
  <c r="R165" i="63"/>
  <c r="S164" i="63"/>
  <c r="R164" i="63"/>
  <c r="S163" i="63"/>
  <c r="R163" i="63"/>
  <c r="M167" i="63"/>
  <c r="M166" i="63"/>
  <c r="M165" i="63"/>
  <c r="M164" i="63"/>
  <c r="M163" i="63"/>
  <c r="A167" i="63"/>
  <c r="A166" i="63"/>
  <c r="A165" i="63"/>
  <c r="A164" i="63"/>
  <c r="A163" i="63"/>
  <c r="A162" i="63"/>
  <c r="S167" i="67"/>
  <c r="R167" i="67"/>
  <c r="S166" i="67"/>
  <c r="R166" i="67"/>
  <c r="S165" i="67"/>
  <c r="R165" i="67"/>
  <c r="S164" i="67"/>
  <c r="R164" i="67"/>
  <c r="S163" i="67"/>
  <c r="R163" i="67"/>
  <c r="N167" i="67"/>
  <c r="N166" i="67"/>
  <c r="N165" i="67"/>
  <c r="N164" i="67"/>
  <c r="N163" i="67"/>
  <c r="F167" i="67"/>
  <c r="F166" i="67"/>
  <c r="F165" i="67"/>
  <c r="F164" i="67"/>
  <c r="F163" i="67"/>
  <c r="A167" i="67"/>
  <c r="A166" i="67"/>
  <c r="A165" i="67"/>
  <c r="A164" i="67"/>
  <c r="A163" i="67"/>
  <c r="A162" i="67"/>
  <c r="S212" i="70"/>
  <c r="R212" i="70"/>
  <c r="S211" i="70"/>
  <c r="R211" i="70"/>
  <c r="S210" i="70"/>
  <c r="R210" i="70"/>
  <c r="S209" i="70"/>
  <c r="R209" i="70"/>
  <c r="S208" i="70"/>
  <c r="R208" i="70"/>
  <c r="S207" i="70"/>
  <c r="R207" i="70"/>
  <c r="S206" i="70"/>
  <c r="R206" i="70"/>
  <c r="A212" i="70"/>
  <c r="A211" i="70"/>
  <c r="A210" i="70"/>
  <c r="A209" i="70"/>
  <c r="A208" i="70"/>
  <c r="A207" i="70"/>
  <c r="A206" i="70"/>
  <c r="A205" i="70"/>
  <c r="Q316" i="77"/>
  <c r="N316" i="77"/>
  <c r="L316" i="77"/>
  <c r="Q313" i="77"/>
  <c r="N313" i="77"/>
  <c r="L313" i="77"/>
  <c r="Q310" i="77"/>
  <c r="N310" i="77"/>
  <c r="L310" i="77"/>
  <c r="Q307" i="77"/>
  <c r="N307" i="77"/>
  <c r="L307" i="77"/>
  <c r="C316" i="77"/>
  <c r="B315" i="77"/>
  <c r="C313" i="77"/>
  <c r="B312" i="77"/>
  <c r="C310" i="77"/>
  <c r="B309" i="77"/>
  <c r="C307" i="77"/>
  <c r="B306" i="77"/>
  <c r="A305" i="77"/>
  <c r="S142" i="78"/>
  <c r="S141" i="78"/>
  <c r="S140" i="78"/>
  <c r="S139" i="78"/>
  <c r="N142" i="78"/>
  <c r="N141" i="78"/>
  <c r="N140" i="78"/>
  <c r="N139" i="78"/>
  <c r="B142" i="78"/>
  <c r="B141" i="78"/>
  <c r="B140" i="78"/>
  <c r="B139" i="78"/>
  <c r="A138" i="78"/>
  <c r="O303" i="79"/>
  <c r="S302" i="79"/>
  <c r="Q302" i="79"/>
  <c r="O300" i="79"/>
  <c r="S299" i="79"/>
  <c r="Q299" i="79"/>
  <c r="O297" i="79"/>
  <c r="S296" i="79"/>
  <c r="Q296" i="79"/>
  <c r="O294" i="79"/>
  <c r="S293" i="79"/>
  <c r="Q293" i="79"/>
  <c r="M302" i="79"/>
  <c r="M299" i="79"/>
  <c r="M296" i="79"/>
  <c r="M293" i="79"/>
  <c r="C303" i="79"/>
  <c r="B302" i="79"/>
  <c r="C300" i="79"/>
  <c r="B299" i="79"/>
  <c r="C297" i="79"/>
  <c r="B296" i="79"/>
  <c r="C294" i="79"/>
  <c r="B293" i="79"/>
  <c r="B292" i="79"/>
  <c r="S302" i="80"/>
  <c r="Q302" i="80"/>
  <c r="S299" i="80"/>
  <c r="Q299" i="80"/>
  <c r="S296" i="80"/>
  <c r="Q296" i="80"/>
  <c r="S293" i="80"/>
  <c r="Q293" i="80"/>
  <c r="M302" i="80"/>
  <c r="M299" i="80"/>
  <c r="M296" i="80"/>
  <c r="M293" i="80"/>
  <c r="C303" i="80"/>
  <c r="B302" i="80"/>
  <c r="C300" i="80"/>
  <c r="B299" i="80"/>
  <c r="C297" i="80"/>
  <c r="B296" i="80"/>
  <c r="C294" i="80"/>
  <c r="B293" i="80"/>
  <c r="A292" i="80"/>
  <c r="O90" i="71"/>
  <c r="L90" i="71"/>
  <c r="I90" i="71"/>
  <c r="C92" i="71"/>
  <c r="C91" i="71"/>
  <c r="A90" i="71"/>
  <c r="O181" i="72"/>
  <c r="M181" i="72"/>
  <c r="K181" i="72"/>
  <c r="O180" i="72"/>
  <c r="M180" i="72"/>
  <c r="K180" i="72"/>
  <c r="O179" i="72"/>
  <c r="M179" i="72"/>
  <c r="K179" i="72"/>
  <c r="O178" i="72"/>
  <c r="M178" i="72"/>
  <c r="K178" i="72"/>
  <c r="O177" i="72"/>
  <c r="M177" i="72"/>
  <c r="K177" i="72"/>
  <c r="O176" i="72"/>
  <c r="M176" i="72"/>
  <c r="K176" i="72"/>
  <c r="A181" i="72"/>
  <c r="A180" i="72"/>
  <c r="A179" i="72"/>
  <c r="A178" i="72"/>
  <c r="A177" i="72"/>
  <c r="A176" i="72"/>
  <c r="A174" i="72"/>
  <c r="M290" i="76"/>
  <c r="P289" i="76"/>
  <c r="M289" i="76"/>
  <c r="M287" i="76"/>
  <c r="P286" i="76"/>
  <c r="M286" i="76"/>
  <c r="M284" i="76"/>
  <c r="P283" i="76"/>
  <c r="M283" i="76"/>
  <c r="M281" i="76"/>
  <c r="P280" i="76"/>
  <c r="M280" i="76"/>
  <c r="C290" i="76"/>
  <c r="C289" i="76"/>
  <c r="C287" i="76"/>
  <c r="C286" i="76"/>
  <c r="C284" i="76"/>
  <c r="C283" i="76"/>
  <c r="C281" i="76"/>
  <c r="C280" i="76"/>
  <c r="A279" i="76"/>
  <c r="T73" i="57"/>
  <c r="S73" i="57"/>
  <c r="R73" i="57"/>
  <c r="Q73" i="57"/>
  <c r="P73" i="57"/>
  <c r="O73" i="57"/>
  <c r="N73" i="57"/>
  <c r="M73" i="57"/>
  <c r="L73" i="57"/>
  <c r="K73" i="57"/>
  <c r="J73" i="57"/>
  <c r="I73" i="57"/>
  <c r="H73" i="57"/>
  <c r="G73" i="57"/>
  <c r="F73" i="57"/>
  <c r="E73" i="57"/>
  <c r="D73" i="57"/>
  <c r="C73" i="57"/>
  <c r="B73" i="57"/>
  <c r="A73" i="57"/>
  <c r="A72" i="57"/>
  <c r="R139" i="65"/>
  <c r="P139" i="65"/>
  <c r="M139" i="65"/>
  <c r="J139" i="65"/>
  <c r="H139" i="65"/>
  <c r="F139" i="65"/>
  <c r="R138" i="65"/>
  <c r="P138" i="65"/>
  <c r="M138" i="65"/>
  <c r="J138" i="65"/>
  <c r="H138" i="65"/>
  <c r="F138" i="65"/>
  <c r="R137" i="65"/>
  <c r="P137" i="65"/>
  <c r="M137" i="65"/>
  <c r="J137" i="65"/>
  <c r="H137" i="65"/>
  <c r="F137" i="65"/>
  <c r="R136" i="65"/>
  <c r="P136" i="65"/>
  <c r="M136" i="65"/>
  <c r="J136" i="65"/>
  <c r="H136" i="65"/>
  <c r="F136" i="65"/>
  <c r="R135" i="65"/>
  <c r="P135" i="65"/>
  <c r="M135" i="65"/>
  <c r="J135" i="65"/>
  <c r="H135" i="65"/>
  <c r="F135" i="65"/>
  <c r="A139" i="65"/>
  <c r="A138" i="65"/>
  <c r="A137" i="65"/>
  <c r="A136" i="65"/>
  <c r="A135" i="65"/>
  <c r="A134" i="65"/>
  <c r="R139" i="64"/>
  <c r="P139" i="64"/>
  <c r="M139" i="64"/>
  <c r="J139" i="64"/>
  <c r="H139" i="64"/>
  <c r="F139" i="64"/>
  <c r="R138" i="64"/>
  <c r="P138" i="64"/>
  <c r="M138" i="64"/>
  <c r="J138" i="64"/>
  <c r="H138" i="64"/>
  <c r="F138" i="64"/>
  <c r="R137" i="64"/>
  <c r="P137" i="64"/>
  <c r="M137" i="64"/>
  <c r="J137" i="64"/>
  <c r="H137" i="64"/>
  <c r="F137" i="64"/>
  <c r="R136" i="64"/>
  <c r="P136" i="64"/>
  <c r="M136" i="64"/>
  <c r="J136" i="64"/>
  <c r="H136" i="64"/>
  <c r="F136" i="64"/>
  <c r="R135" i="64"/>
  <c r="P135" i="64"/>
  <c r="M135" i="64"/>
  <c r="J135" i="64"/>
  <c r="H135" i="64"/>
  <c r="F135" i="64"/>
  <c r="A139" i="64"/>
  <c r="A138" i="64"/>
  <c r="A137" i="64"/>
  <c r="A136" i="64"/>
  <c r="A135" i="64"/>
  <c r="A134" i="64"/>
  <c r="K290" i="59"/>
  <c r="O289" i="59"/>
  <c r="L289" i="59"/>
  <c r="J289" i="59"/>
  <c r="H289" i="59"/>
  <c r="K287" i="59"/>
  <c r="O286" i="59"/>
  <c r="L286" i="59"/>
  <c r="J286" i="59"/>
  <c r="H286" i="59"/>
  <c r="K284" i="59"/>
  <c r="O283" i="59"/>
  <c r="L283" i="59"/>
  <c r="J283" i="59"/>
  <c r="H283" i="59"/>
  <c r="K281" i="59"/>
  <c r="O280" i="59"/>
  <c r="L280" i="59"/>
  <c r="J280" i="59"/>
  <c r="H280" i="59"/>
  <c r="B290" i="59"/>
  <c r="B289" i="59"/>
  <c r="B287" i="59"/>
  <c r="B286" i="59"/>
  <c r="B284" i="59"/>
  <c r="B283" i="59"/>
  <c r="B281" i="59"/>
  <c r="B280" i="59"/>
  <c r="A279" i="59"/>
  <c r="N270" i="60"/>
  <c r="L270" i="60"/>
  <c r="J270" i="60"/>
  <c r="H270" i="60"/>
  <c r="N267" i="60"/>
  <c r="L267" i="60"/>
  <c r="J267" i="60"/>
  <c r="H267" i="60"/>
  <c r="N264" i="60"/>
  <c r="L264" i="60"/>
  <c r="J264" i="60"/>
  <c r="H264" i="60"/>
  <c r="N261" i="60"/>
  <c r="L261" i="60"/>
  <c r="J261" i="60"/>
  <c r="H261" i="60"/>
  <c r="B271" i="60"/>
  <c r="B270" i="60"/>
  <c r="B268" i="60"/>
  <c r="B267" i="60"/>
  <c r="B265" i="60"/>
  <c r="B264" i="60"/>
  <c r="B262" i="60"/>
  <c r="B261" i="60"/>
  <c r="A260" i="60"/>
  <c r="H378" i="61"/>
  <c r="D378" i="61"/>
  <c r="F377" i="61"/>
  <c r="H374" i="61"/>
  <c r="D374" i="61"/>
  <c r="F373" i="61"/>
  <c r="H370" i="61"/>
  <c r="D370" i="61"/>
  <c r="F369" i="61"/>
  <c r="H366" i="61"/>
  <c r="D366" i="61"/>
  <c r="F365" i="61"/>
  <c r="O378" i="61"/>
  <c r="L378" i="61"/>
  <c r="O377" i="61"/>
  <c r="L377" i="61"/>
  <c r="N376" i="61"/>
  <c r="L376" i="61"/>
  <c r="O374" i="61"/>
  <c r="L374" i="61"/>
  <c r="O373" i="61"/>
  <c r="L373" i="61"/>
  <c r="N372" i="61"/>
  <c r="L372" i="61"/>
  <c r="O370" i="61"/>
  <c r="L370" i="61"/>
  <c r="O369" i="61"/>
  <c r="L369" i="61"/>
  <c r="N368" i="61"/>
  <c r="L368" i="61"/>
  <c r="O366" i="61"/>
  <c r="L366" i="61"/>
  <c r="O365" i="61"/>
  <c r="L365" i="61"/>
  <c r="N364" i="61"/>
  <c r="L364" i="61"/>
  <c r="B377" i="61"/>
  <c r="B376" i="61"/>
  <c r="B373" i="61"/>
  <c r="B372" i="61"/>
  <c r="B369" i="61"/>
  <c r="B368" i="61"/>
  <c r="B365" i="61"/>
  <c r="B364" i="61"/>
  <c r="A363" i="61"/>
  <c r="O422" i="73"/>
  <c r="L422" i="73"/>
  <c r="H422" i="73"/>
  <c r="O421" i="73"/>
  <c r="L421" i="73"/>
  <c r="M420" i="73"/>
  <c r="O419" i="73"/>
  <c r="L419" i="73"/>
  <c r="J419" i="73"/>
  <c r="F419" i="73"/>
  <c r="N418" i="73"/>
  <c r="L418" i="73"/>
  <c r="O416" i="73"/>
  <c r="L416" i="73"/>
  <c r="H416" i="73"/>
  <c r="O415" i="73"/>
  <c r="L415" i="73"/>
  <c r="M414" i="73"/>
  <c r="O413" i="73"/>
  <c r="L413" i="73"/>
  <c r="J413" i="73"/>
  <c r="F413" i="73"/>
  <c r="N412" i="73"/>
  <c r="L412" i="73"/>
  <c r="O410" i="73"/>
  <c r="L410" i="73"/>
  <c r="H410" i="73"/>
  <c r="O409" i="73"/>
  <c r="L409" i="73"/>
  <c r="M408" i="73"/>
  <c r="O407" i="73"/>
  <c r="L407" i="73"/>
  <c r="J407" i="73"/>
  <c r="F407" i="73"/>
  <c r="N406" i="73"/>
  <c r="L406" i="73"/>
  <c r="C422" i="73"/>
  <c r="B421" i="73"/>
  <c r="B420" i="73"/>
  <c r="B419" i="73"/>
  <c r="B418" i="73"/>
  <c r="C416" i="73"/>
  <c r="B415" i="73"/>
  <c r="B414" i="73"/>
  <c r="B413" i="73"/>
  <c r="B412" i="73"/>
  <c r="C410" i="73"/>
  <c r="B409" i="73"/>
  <c r="B408" i="73"/>
  <c r="B407" i="73"/>
  <c r="B406" i="73"/>
  <c r="A405" i="73"/>
  <c r="B422" i="62"/>
  <c r="A421" i="62"/>
  <c r="B419" i="62"/>
  <c r="A418" i="62"/>
  <c r="B416" i="62"/>
  <c r="A415" i="62"/>
  <c r="B413" i="62"/>
  <c r="A412" i="62"/>
  <c r="B410" i="62"/>
  <c r="A409" i="62"/>
  <c r="B407" i="62"/>
  <c r="A406" i="62"/>
  <c r="A405" i="62"/>
  <c r="B158" i="74"/>
  <c r="A157" i="74"/>
  <c r="B155" i="74"/>
  <c r="A154" i="74"/>
  <c r="A153" i="74"/>
  <c r="B356" i="75"/>
  <c r="A355" i="75"/>
  <c r="B353" i="75"/>
  <c r="A352" i="75"/>
  <c r="B350" i="75"/>
  <c r="A349" i="75"/>
  <c r="B347" i="75"/>
  <c r="A346" i="75"/>
  <c r="B344" i="75"/>
  <c r="A343" i="75"/>
  <c r="A342" i="75"/>
  <c r="S203" i="68"/>
  <c r="R203" i="68"/>
  <c r="S202" i="68"/>
  <c r="R202" i="68"/>
  <c r="S201" i="68"/>
  <c r="R201" i="68"/>
  <c r="S200" i="68"/>
  <c r="R200" i="68"/>
  <c r="S199" i="68"/>
  <c r="R199" i="68"/>
  <c r="S198" i="68"/>
  <c r="R198" i="68"/>
  <c r="S197" i="68"/>
  <c r="R197" i="68"/>
  <c r="I203" i="68"/>
  <c r="I202" i="68"/>
  <c r="I201" i="68"/>
  <c r="I200" i="68"/>
  <c r="I199" i="68"/>
  <c r="I198" i="68"/>
  <c r="I197" i="68"/>
  <c r="A203" i="68"/>
  <c r="A202" i="68"/>
  <c r="A201" i="68"/>
  <c r="A200" i="68"/>
  <c r="A199" i="68"/>
  <c r="A198" i="68"/>
  <c r="A197" i="68"/>
  <c r="A196" i="68"/>
  <c r="S203" i="69"/>
  <c r="R203" i="69"/>
  <c r="S202" i="69"/>
  <c r="R202" i="69"/>
  <c r="S201" i="69"/>
  <c r="R201" i="69"/>
  <c r="S200" i="69"/>
  <c r="R200" i="69"/>
  <c r="S199" i="69"/>
  <c r="R199" i="69"/>
  <c r="S198" i="69"/>
  <c r="R198" i="69"/>
  <c r="S197" i="69"/>
  <c r="R197" i="69"/>
  <c r="H203" i="69"/>
  <c r="H202" i="69"/>
  <c r="H201" i="69"/>
  <c r="H200" i="69"/>
  <c r="H199" i="69"/>
  <c r="H198" i="69"/>
  <c r="H197" i="69"/>
  <c r="A203" i="69"/>
  <c r="A202" i="69"/>
  <c r="A201" i="69"/>
  <c r="A200" i="69"/>
  <c r="A199" i="69"/>
  <c r="A198" i="69"/>
  <c r="A197" i="69"/>
  <c r="A196" i="69"/>
  <c r="S116" i="66"/>
  <c r="R116" i="66"/>
  <c r="S115" i="66"/>
  <c r="R115" i="66"/>
  <c r="S114" i="66"/>
  <c r="R114" i="66"/>
  <c r="M116" i="66"/>
  <c r="M115" i="66"/>
  <c r="M114" i="66"/>
  <c r="A116" i="66"/>
  <c r="A115" i="66"/>
  <c r="A114" i="66"/>
  <c r="A113" i="66"/>
  <c r="S160" i="63"/>
  <c r="R160" i="63"/>
  <c r="S159" i="63"/>
  <c r="R159" i="63"/>
  <c r="S158" i="63"/>
  <c r="R158" i="63"/>
  <c r="S157" i="63"/>
  <c r="R157" i="63"/>
  <c r="S156" i="63"/>
  <c r="R156" i="63"/>
  <c r="M160" i="63"/>
  <c r="M159" i="63"/>
  <c r="M158" i="63"/>
  <c r="M157" i="63"/>
  <c r="M156" i="63"/>
  <c r="A160" i="63"/>
  <c r="A159" i="63"/>
  <c r="A158" i="63"/>
  <c r="A157" i="63"/>
  <c r="A156" i="63"/>
  <c r="A155" i="63"/>
  <c r="S160" i="67"/>
  <c r="R160" i="67"/>
  <c r="S159" i="67"/>
  <c r="R159" i="67"/>
  <c r="S158" i="67"/>
  <c r="R158" i="67"/>
  <c r="S157" i="67"/>
  <c r="R157" i="67"/>
  <c r="S156" i="67"/>
  <c r="R156" i="67"/>
  <c r="N160" i="67"/>
  <c r="N159" i="67"/>
  <c r="N158" i="67"/>
  <c r="N157" i="67"/>
  <c r="N156" i="67"/>
  <c r="F160" i="67"/>
  <c r="F159" i="67"/>
  <c r="F158" i="67"/>
  <c r="F157" i="67"/>
  <c r="F156" i="67"/>
  <c r="A160" i="67"/>
  <c r="A159" i="67"/>
  <c r="A158" i="67"/>
  <c r="A157" i="67"/>
  <c r="A156" i="67"/>
  <c r="A155" i="67"/>
  <c r="S203" i="70"/>
  <c r="R203" i="70"/>
  <c r="S202" i="70"/>
  <c r="R202" i="70"/>
  <c r="S201" i="70"/>
  <c r="R201" i="70"/>
  <c r="S200" i="70"/>
  <c r="R200" i="70"/>
  <c r="S199" i="70"/>
  <c r="R199" i="70"/>
  <c r="S198" i="70"/>
  <c r="R198" i="70"/>
  <c r="S197" i="70"/>
  <c r="R197" i="70"/>
  <c r="A203" i="70"/>
  <c r="A202" i="70"/>
  <c r="A201" i="70"/>
  <c r="A200" i="70"/>
  <c r="A199" i="70"/>
  <c r="A198" i="70"/>
  <c r="A197" i="70"/>
  <c r="A196" i="70"/>
  <c r="Q303" i="77"/>
  <c r="N303" i="77"/>
  <c r="L303" i="77"/>
  <c r="Q300" i="77"/>
  <c r="N300" i="77"/>
  <c r="L300" i="77"/>
  <c r="Q297" i="77"/>
  <c r="N297" i="77"/>
  <c r="L297" i="77"/>
  <c r="Q294" i="77"/>
  <c r="N294" i="77"/>
  <c r="L294" i="77"/>
  <c r="C303" i="77"/>
  <c r="B302" i="77"/>
  <c r="C300" i="77"/>
  <c r="B299" i="77"/>
  <c r="C297" i="77"/>
  <c r="B296" i="77"/>
  <c r="C294" i="77"/>
  <c r="B293" i="77"/>
  <c r="A292" i="77"/>
  <c r="S136" i="78"/>
  <c r="S135" i="78"/>
  <c r="S134" i="78"/>
  <c r="S133" i="78"/>
  <c r="N136" i="78"/>
  <c r="N135" i="78"/>
  <c r="N134" i="78"/>
  <c r="N133" i="78"/>
  <c r="B136" i="78"/>
  <c r="B135" i="78"/>
  <c r="B134" i="78"/>
  <c r="B133" i="78"/>
  <c r="A132" i="78"/>
  <c r="O290" i="79"/>
  <c r="S289" i="79"/>
  <c r="Q289" i="79"/>
  <c r="O287" i="79"/>
  <c r="S286" i="79"/>
  <c r="Q286" i="79"/>
  <c r="O284" i="79"/>
  <c r="S283" i="79"/>
  <c r="Q283" i="79"/>
  <c r="O281" i="79"/>
  <c r="S280" i="79"/>
  <c r="Q280" i="79"/>
  <c r="M289" i="79"/>
  <c r="M286" i="79"/>
  <c r="M283" i="79"/>
  <c r="M280" i="79"/>
  <c r="C290" i="79"/>
  <c r="B289" i="79"/>
  <c r="C287" i="79"/>
  <c r="B286" i="79"/>
  <c r="C284" i="79"/>
  <c r="B283" i="79"/>
  <c r="C281" i="79"/>
  <c r="B280" i="79"/>
  <c r="B279" i="79"/>
  <c r="S289" i="80"/>
  <c r="Q289" i="80"/>
  <c r="S286" i="80"/>
  <c r="Q286" i="80"/>
  <c r="S283" i="80"/>
  <c r="Q283" i="80"/>
  <c r="S280" i="80"/>
  <c r="Q280" i="80"/>
  <c r="M289" i="80"/>
  <c r="M286" i="80"/>
  <c r="M283" i="80"/>
  <c r="M280" i="80"/>
  <c r="C290" i="80"/>
  <c r="B289" i="80"/>
  <c r="C287" i="80"/>
  <c r="B286" i="80"/>
  <c r="C284" i="80"/>
  <c r="B283" i="80"/>
  <c r="C281" i="80"/>
  <c r="B280" i="80"/>
  <c r="A279" i="80"/>
  <c r="O86" i="71"/>
  <c r="L86" i="71"/>
  <c r="I86" i="71"/>
  <c r="C88" i="71"/>
  <c r="C87" i="71"/>
  <c r="A86" i="71"/>
  <c r="O173" i="72"/>
  <c r="M173" i="72"/>
  <c r="K173" i="72"/>
  <c r="O172" i="72"/>
  <c r="M172" i="72"/>
  <c r="K172" i="72"/>
  <c r="O171" i="72"/>
  <c r="M171" i="72"/>
  <c r="K171" i="72"/>
  <c r="O170" i="72"/>
  <c r="M170" i="72"/>
  <c r="K170" i="72"/>
  <c r="O169" i="72"/>
  <c r="M169" i="72"/>
  <c r="K169" i="72"/>
  <c r="O168" i="72"/>
  <c r="M168" i="72"/>
  <c r="K168" i="72"/>
  <c r="A173" i="72"/>
  <c r="A172" i="72"/>
  <c r="A171" i="72"/>
  <c r="A170" i="72"/>
  <c r="A169" i="72"/>
  <c r="A168" i="72"/>
  <c r="A166" i="72"/>
  <c r="M277" i="76"/>
  <c r="P276" i="76"/>
  <c r="M276" i="76"/>
  <c r="M274" i="76"/>
  <c r="P273" i="76"/>
  <c r="M273" i="76"/>
  <c r="M271" i="76"/>
  <c r="P270" i="76"/>
  <c r="M270" i="76"/>
  <c r="M268" i="76"/>
  <c r="P267" i="76"/>
  <c r="M267" i="76"/>
  <c r="C277" i="76"/>
  <c r="C276" i="76"/>
  <c r="C274" i="76"/>
  <c r="C273" i="76"/>
  <c r="C271" i="76"/>
  <c r="C270" i="76"/>
  <c r="C268" i="76"/>
  <c r="C267" i="76"/>
  <c r="A266" i="76"/>
  <c r="S70" i="57"/>
  <c r="R70" i="57"/>
  <c r="A70" i="57"/>
  <c r="A69" i="57"/>
  <c r="R133" i="65"/>
  <c r="P133" i="65"/>
  <c r="M133" i="65"/>
  <c r="J133" i="65"/>
  <c r="H133" i="65"/>
  <c r="F133" i="65"/>
  <c r="R132" i="65"/>
  <c r="P132" i="65"/>
  <c r="M132" i="65"/>
  <c r="J132" i="65"/>
  <c r="H132" i="65"/>
  <c r="F132" i="65"/>
  <c r="R131" i="65"/>
  <c r="P131" i="65"/>
  <c r="M131" i="65"/>
  <c r="J131" i="65"/>
  <c r="H131" i="65"/>
  <c r="F131" i="65"/>
  <c r="R130" i="65"/>
  <c r="P130" i="65"/>
  <c r="M130" i="65"/>
  <c r="J130" i="65"/>
  <c r="H130" i="65"/>
  <c r="F130" i="65"/>
  <c r="R129" i="65"/>
  <c r="P129" i="65"/>
  <c r="M129" i="65"/>
  <c r="J129" i="65"/>
  <c r="H129" i="65"/>
  <c r="F129" i="65"/>
  <c r="A133" i="65"/>
  <c r="A132" i="65"/>
  <c r="A131" i="65"/>
  <c r="A130" i="65"/>
  <c r="A129" i="65"/>
  <c r="A128" i="65"/>
  <c r="R133" i="64"/>
  <c r="P133" i="64"/>
  <c r="M133" i="64"/>
  <c r="J133" i="64"/>
  <c r="H133" i="64"/>
  <c r="F133" i="64"/>
  <c r="R132" i="64"/>
  <c r="P132" i="64"/>
  <c r="M132" i="64"/>
  <c r="J132" i="64"/>
  <c r="H132" i="64"/>
  <c r="F132" i="64"/>
  <c r="R131" i="64"/>
  <c r="P131" i="64"/>
  <c r="M131" i="64"/>
  <c r="J131" i="64"/>
  <c r="H131" i="64"/>
  <c r="F131" i="64"/>
  <c r="R130" i="64"/>
  <c r="P130" i="64"/>
  <c r="M130" i="64"/>
  <c r="J130" i="64"/>
  <c r="H130" i="64"/>
  <c r="F130" i="64"/>
  <c r="R129" i="64"/>
  <c r="P129" i="64"/>
  <c r="M129" i="64"/>
  <c r="J129" i="64"/>
  <c r="H129" i="64"/>
  <c r="F129" i="64"/>
  <c r="A133" i="64"/>
  <c r="A132" i="64"/>
  <c r="A131" i="64"/>
  <c r="A130" i="64"/>
  <c r="A129" i="64"/>
  <c r="A128" i="64"/>
  <c r="K277" i="59"/>
  <c r="O276" i="59"/>
  <c r="L276" i="59"/>
  <c r="J276" i="59"/>
  <c r="H276" i="59"/>
  <c r="K274" i="59"/>
  <c r="O273" i="59"/>
  <c r="L273" i="59"/>
  <c r="J273" i="59"/>
  <c r="H273" i="59"/>
  <c r="K271" i="59"/>
  <c r="O270" i="59"/>
  <c r="L270" i="59"/>
  <c r="J270" i="59"/>
  <c r="H270" i="59"/>
  <c r="K268" i="59"/>
  <c r="O267" i="59"/>
  <c r="L267" i="59"/>
  <c r="J267" i="59"/>
  <c r="H267" i="59"/>
  <c r="B277" i="59"/>
  <c r="B276" i="59"/>
  <c r="B274" i="59"/>
  <c r="B273" i="59"/>
  <c r="B271" i="59"/>
  <c r="B270" i="59"/>
  <c r="B268" i="59"/>
  <c r="B267" i="59"/>
  <c r="A266" i="59"/>
  <c r="N257" i="60"/>
  <c r="L257" i="60"/>
  <c r="J257" i="60"/>
  <c r="H257" i="60"/>
  <c r="N254" i="60"/>
  <c r="L254" i="60"/>
  <c r="J254" i="60"/>
  <c r="H254" i="60"/>
  <c r="N251" i="60"/>
  <c r="L251" i="60"/>
  <c r="J251" i="60"/>
  <c r="H251" i="60"/>
  <c r="N248" i="60"/>
  <c r="L248" i="60"/>
  <c r="J248" i="60"/>
  <c r="H248" i="60"/>
  <c r="B258" i="60"/>
  <c r="B257" i="60"/>
  <c r="B255" i="60"/>
  <c r="B254" i="60"/>
  <c r="B252" i="60"/>
  <c r="B251" i="60"/>
  <c r="B249" i="60"/>
  <c r="B248" i="60"/>
  <c r="A247" i="60"/>
  <c r="H361" i="61"/>
  <c r="D361" i="61"/>
  <c r="F360" i="61"/>
  <c r="H357" i="61"/>
  <c r="D357" i="61"/>
  <c r="F356" i="61"/>
  <c r="H353" i="61"/>
  <c r="D353" i="61"/>
  <c r="F352" i="61"/>
  <c r="H349" i="61"/>
  <c r="D349" i="61"/>
  <c r="F348" i="61"/>
  <c r="O361" i="61"/>
  <c r="L361" i="61"/>
  <c r="O360" i="61"/>
  <c r="L360" i="61"/>
  <c r="N359" i="61"/>
  <c r="L359" i="61"/>
  <c r="O357" i="61"/>
  <c r="L357" i="61"/>
  <c r="O356" i="61"/>
  <c r="L356" i="61"/>
  <c r="N355" i="61"/>
  <c r="L355" i="61"/>
  <c r="O353" i="61"/>
  <c r="L353" i="61"/>
  <c r="O352" i="61"/>
  <c r="L352" i="61"/>
  <c r="N351" i="61"/>
  <c r="L351" i="61"/>
  <c r="O349" i="61"/>
  <c r="L349" i="61"/>
  <c r="O348" i="61"/>
  <c r="L348" i="61"/>
  <c r="N347" i="61"/>
  <c r="L347" i="61"/>
  <c r="B360" i="61"/>
  <c r="B359" i="61"/>
  <c r="B356" i="61"/>
  <c r="B355" i="61"/>
  <c r="B352" i="61"/>
  <c r="B351" i="61"/>
  <c r="B348" i="61"/>
  <c r="B347" i="61"/>
  <c r="A346" i="61"/>
  <c r="O403" i="73"/>
  <c r="L403" i="73"/>
  <c r="H403" i="73"/>
  <c r="O402" i="73"/>
  <c r="L402" i="73"/>
  <c r="M401" i="73"/>
  <c r="O400" i="73"/>
  <c r="L400" i="73"/>
  <c r="J400" i="73"/>
  <c r="F400" i="73"/>
  <c r="N399" i="73"/>
  <c r="L399" i="73"/>
  <c r="O397" i="73"/>
  <c r="L397" i="73"/>
  <c r="H397" i="73"/>
  <c r="O396" i="73"/>
  <c r="L396" i="73"/>
  <c r="M395" i="73"/>
  <c r="O394" i="73"/>
  <c r="L394" i="73"/>
  <c r="J394" i="73"/>
  <c r="F394" i="73"/>
  <c r="N393" i="73"/>
  <c r="L393" i="73"/>
  <c r="O391" i="73"/>
  <c r="L391" i="73"/>
  <c r="H391" i="73"/>
  <c r="O390" i="73"/>
  <c r="L390" i="73"/>
  <c r="M389" i="73"/>
  <c r="O388" i="73"/>
  <c r="L388" i="73"/>
  <c r="J388" i="73"/>
  <c r="F388" i="73"/>
  <c r="N387" i="73"/>
  <c r="L387" i="73"/>
  <c r="C403" i="73"/>
  <c r="B402" i="73"/>
  <c r="B401" i="73"/>
  <c r="B400" i="73"/>
  <c r="B399" i="73"/>
  <c r="C397" i="73"/>
  <c r="B396" i="73"/>
  <c r="B395" i="73"/>
  <c r="B394" i="73"/>
  <c r="B393" i="73"/>
  <c r="C391" i="73"/>
  <c r="B390" i="73"/>
  <c r="B389" i="73"/>
  <c r="B388" i="73"/>
  <c r="B387" i="73"/>
  <c r="A386" i="73"/>
  <c r="B403" i="62"/>
  <c r="A402" i="62"/>
  <c r="B400" i="62"/>
  <c r="A399" i="62"/>
  <c r="B397" i="62"/>
  <c r="A396" i="62"/>
  <c r="B394" i="62"/>
  <c r="A393" i="62"/>
  <c r="B391" i="62"/>
  <c r="A390" i="62"/>
  <c r="B388" i="62"/>
  <c r="A387" i="62"/>
  <c r="A386" i="62"/>
  <c r="B151" i="74"/>
  <c r="A150" i="74"/>
  <c r="B148" i="74"/>
  <c r="A147" i="74"/>
  <c r="A146" i="74"/>
  <c r="B340" i="75"/>
  <c r="A339" i="75"/>
  <c r="B337" i="75"/>
  <c r="A336" i="75"/>
  <c r="B334" i="75"/>
  <c r="A333" i="75"/>
  <c r="B331" i="75"/>
  <c r="A330" i="75"/>
  <c r="B328" i="75"/>
  <c r="A327" i="75"/>
  <c r="A326" i="75"/>
  <c r="S194" i="68"/>
  <c r="R194" i="68"/>
  <c r="S193" i="68"/>
  <c r="R193" i="68"/>
  <c r="S192" i="68"/>
  <c r="R192" i="68"/>
  <c r="S191" i="68"/>
  <c r="R191" i="68"/>
  <c r="S190" i="68"/>
  <c r="R190" i="68"/>
  <c r="S189" i="68"/>
  <c r="R189" i="68"/>
  <c r="S188" i="68"/>
  <c r="R188" i="68"/>
  <c r="I194" i="68"/>
  <c r="I193" i="68"/>
  <c r="I192" i="68"/>
  <c r="I191" i="68"/>
  <c r="I190" i="68"/>
  <c r="I189" i="68"/>
  <c r="I188" i="68"/>
  <c r="A194" i="68"/>
  <c r="A193" i="68"/>
  <c r="A192" i="68"/>
  <c r="A191" i="68"/>
  <c r="A190" i="68"/>
  <c r="A189" i="68"/>
  <c r="A188" i="68"/>
  <c r="A187" i="68"/>
  <c r="S194" i="69"/>
  <c r="R194" i="69"/>
  <c r="S193" i="69"/>
  <c r="R193" i="69"/>
  <c r="S192" i="69"/>
  <c r="R192" i="69"/>
  <c r="S191" i="69"/>
  <c r="R191" i="69"/>
  <c r="S190" i="69"/>
  <c r="R190" i="69"/>
  <c r="S189" i="69"/>
  <c r="R189" i="69"/>
  <c r="S188" i="69"/>
  <c r="R188" i="69"/>
  <c r="H194" i="69"/>
  <c r="H193" i="69"/>
  <c r="H192" i="69"/>
  <c r="H191" i="69"/>
  <c r="H190" i="69"/>
  <c r="H189" i="69"/>
  <c r="H188" i="69"/>
  <c r="A194" i="69"/>
  <c r="A193" i="69"/>
  <c r="A192" i="69"/>
  <c r="A191" i="69"/>
  <c r="A190" i="69"/>
  <c r="A189" i="69"/>
  <c r="A188" i="69"/>
  <c r="A187" i="69"/>
  <c r="S111" i="66"/>
  <c r="R111" i="66"/>
  <c r="S110" i="66"/>
  <c r="R110" i="66"/>
  <c r="S109" i="66"/>
  <c r="R109" i="66"/>
  <c r="M111" i="66"/>
  <c r="M110" i="66"/>
  <c r="M109" i="66"/>
  <c r="A111" i="66"/>
  <c r="A110" i="66"/>
  <c r="A109" i="66"/>
  <c r="A108" i="66"/>
  <c r="S153" i="63"/>
  <c r="R153" i="63"/>
  <c r="S152" i="63"/>
  <c r="R152" i="63"/>
  <c r="S151" i="63"/>
  <c r="R151" i="63"/>
  <c r="S150" i="63"/>
  <c r="R150" i="63"/>
  <c r="S149" i="63"/>
  <c r="R149" i="63"/>
  <c r="M153" i="63"/>
  <c r="M152" i="63"/>
  <c r="M151" i="63"/>
  <c r="M150" i="63"/>
  <c r="M149" i="63"/>
  <c r="A153" i="63"/>
  <c r="A152" i="63"/>
  <c r="A151" i="63"/>
  <c r="A150" i="63"/>
  <c r="A149" i="63"/>
  <c r="A148" i="63"/>
  <c r="S153" i="67"/>
  <c r="R153" i="67"/>
  <c r="S152" i="67"/>
  <c r="R152" i="67"/>
  <c r="S151" i="67"/>
  <c r="R151" i="67"/>
  <c r="S150" i="67"/>
  <c r="R150" i="67"/>
  <c r="S149" i="67"/>
  <c r="R149" i="67"/>
  <c r="N153" i="67"/>
  <c r="N152" i="67"/>
  <c r="N151" i="67"/>
  <c r="N150" i="67"/>
  <c r="N149" i="67"/>
  <c r="F153" i="67"/>
  <c r="F152" i="67"/>
  <c r="F151" i="67"/>
  <c r="F150" i="67"/>
  <c r="F149" i="67"/>
  <c r="A153" i="67"/>
  <c r="A152" i="67"/>
  <c r="A151" i="67"/>
  <c r="A150" i="67"/>
  <c r="A149" i="67"/>
  <c r="A148" i="67"/>
  <c r="S194" i="70"/>
  <c r="R194" i="70"/>
  <c r="S193" i="70"/>
  <c r="R193" i="70"/>
  <c r="S192" i="70"/>
  <c r="R192" i="70"/>
  <c r="S191" i="70"/>
  <c r="R191" i="70"/>
  <c r="S190" i="70"/>
  <c r="R190" i="70"/>
  <c r="S189" i="70"/>
  <c r="R189" i="70"/>
  <c r="S188" i="70"/>
  <c r="R188" i="70"/>
  <c r="A194" i="70"/>
  <c r="A193" i="70"/>
  <c r="A192" i="70"/>
  <c r="A191" i="70"/>
  <c r="A190" i="70"/>
  <c r="A189" i="70"/>
  <c r="A188" i="70"/>
  <c r="A187" i="70"/>
  <c r="Q290" i="77"/>
  <c r="N290" i="77"/>
  <c r="L290" i="77"/>
  <c r="Q287" i="77"/>
  <c r="N287" i="77"/>
  <c r="L287" i="77"/>
  <c r="Q284" i="77"/>
  <c r="N284" i="77"/>
  <c r="L284" i="77"/>
  <c r="Q281" i="77"/>
  <c r="N281" i="77"/>
  <c r="L281" i="77"/>
  <c r="C290" i="77"/>
  <c r="B289" i="77"/>
  <c r="C287" i="77"/>
  <c r="B286" i="77"/>
  <c r="C284" i="77"/>
  <c r="B283" i="77"/>
  <c r="C281" i="77"/>
  <c r="B280" i="77"/>
  <c r="A279" i="77"/>
  <c r="S130" i="78"/>
  <c r="S129" i="78"/>
  <c r="S128" i="78"/>
  <c r="S127" i="78"/>
  <c r="N130" i="78"/>
  <c r="N129" i="78"/>
  <c r="N128" i="78"/>
  <c r="N127" i="78"/>
  <c r="B130" i="78"/>
  <c r="B129" i="78"/>
  <c r="B128" i="78"/>
  <c r="B127" i="78"/>
  <c r="A126" i="78"/>
  <c r="O277" i="79"/>
  <c r="S276" i="79"/>
  <c r="Q276" i="79"/>
  <c r="O274" i="79"/>
  <c r="S273" i="79"/>
  <c r="Q273" i="79"/>
  <c r="O271" i="79"/>
  <c r="S270" i="79"/>
  <c r="Q270" i="79"/>
  <c r="O268" i="79"/>
  <c r="S267" i="79"/>
  <c r="Q267" i="79"/>
  <c r="M276" i="79"/>
  <c r="M273" i="79"/>
  <c r="M270" i="79"/>
  <c r="M267" i="79"/>
  <c r="C277" i="79"/>
  <c r="B276" i="79"/>
  <c r="C274" i="79"/>
  <c r="B273" i="79"/>
  <c r="C271" i="79"/>
  <c r="B270" i="79"/>
  <c r="C268" i="79"/>
  <c r="B267" i="79"/>
  <c r="B266" i="79"/>
  <c r="S276" i="80"/>
  <c r="Q276" i="80"/>
  <c r="S273" i="80"/>
  <c r="Q273" i="80"/>
  <c r="S270" i="80"/>
  <c r="Q270" i="80"/>
  <c r="S267" i="80"/>
  <c r="Q267" i="80"/>
  <c r="M276" i="80"/>
  <c r="M273" i="80"/>
  <c r="M270" i="80"/>
  <c r="M267" i="80"/>
  <c r="C277" i="80"/>
  <c r="B276" i="80"/>
  <c r="C274" i="80"/>
  <c r="B273" i="80"/>
  <c r="C271" i="80"/>
  <c r="B270" i="80"/>
  <c r="C268" i="80"/>
  <c r="B267" i="80"/>
  <c r="A266" i="80"/>
  <c r="O82" i="71"/>
  <c r="L82" i="71"/>
  <c r="I82" i="71"/>
  <c r="C84" i="71"/>
  <c r="C83" i="71"/>
  <c r="A82" i="71"/>
  <c r="O165" i="72"/>
  <c r="M165" i="72"/>
  <c r="K165" i="72"/>
  <c r="O164" i="72"/>
  <c r="M164" i="72"/>
  <c r="K164" i="72"/>
  <c r="O163" i="72"/>
  <c r="M163" i="72"/>
  <c r="K163" i="72"/>
  <c r="O162" i="72"/>
  <c r="M162" i="72"/>
  <c r="K162" i="72"/>
  <c r="O161" i="72"/>
  <c r="M161" i="72"/>
  <c r="K161" i="72"/>
  <c r="O160" i="72"/>
  <c r="M160" i="72"/>
  <c r="K160" i="72"/>
  <c r="A165" i="72"/>
  <c r="A164" i="72"/>
  <c r="A163" i="72"/>
  <c r="A162" i="72"/>
  <c r="A161" i="72"/>
  <c r="A160" i="72"/>
  <c r="A158" i="72"/>
  <c r="M264" i="76"/>
  <c r="P263" i="76"/>
  <c r="M263" i="76"/>
  <c r="M261" i="76"/>
  <c r="P260" i="76"/>
  <c r="M260" i="76"/>
  <c r="M258" i="76"/>
  <c r="P257" i="76"/>
  <c r="M257" i="76"/>
  <c r="M255" i="76"/>
  <c r="P254" i="76"/>
  <c r="M254" i="76"/>
  <c r="C264" i="76"/>
  <c r="C263" i="76"/>
  <c r="C261" i="76"/>
  <c r="C260" i="76"/>
  <c r="C258" i="76"/>
  <c r="C257" i="76"/>
  <c r="C255" i="76"/>
  <c r="C254" i="76"/>
  <c r="A253" i="76"/>
  <c r="T67" i="57"/>
  <c r="S67" i="57"/>
  <c r="R67" i="57"/>
  <c r="Q67" i="57"/>
  <c r="P67" i="57"/>
  <c r="O67" i="57"/>
  <c r="N67" i="57"/>
  <c r="M67" i="57"/>
  <c r="L67" i="57"/>
  <c r="K67" i="57"/>
  <c r="J67" i="57"/>
  <c r="I67" i="57"/>
  <c r="H67" i="57"/>
  <c r="G67" i="57"/>
  <c r="F67" i="57"/>
  <c r="E67" i="57"/>
  <c r="D67" i="57"/>
  <c r="C67" i="57"/>
  <c r="B67" i="57"/>
  <c r="A67" i="57"/>
  <c r="A66" i="57"/>
  <c r="R127" i="65"/>
  <c r="P127" i="65"/>
  <c r="M127" i="65"/>
  <c r="J127" i="65"/>
  <c r="H127" i="65"/>
  <c r="F127" i="65"/>
  <c r="R126" i="65"/>
  <c r="P126" i="65"/>
  <c r="M126" i="65"/>
  <c r="J126" i="65"/>
  <c r="H126" i="65"/>
  <c r="F126" i="65"/>
  <c r="R125" i="65"/>
  <c r="P125" i="65"/>
  <c r="M125" i="65"/>
  <c r="J125" i="65"/>
  <c r="H125" i="65"/>
  <c r="F125" i="65"/>
  <c r="R124" i="65"/>
  <c r="P124" i="65"/>
  <c r="M124" i="65"/>
  <c r="J124" i="65"/>
  <c r="H124" i="65"/>
  <c r="F124" i="65"/>
  <c r="R123" i="65"/>
  <c r="P123" i="65"/>
  <c r="M123" i="65"/>
  <c r="J123" i="65"/>
  <c r="H123" i="65"/>
  <c r="F123" i="65"/>
  <c r="A127" i="65"/>
  <c r="A126" i="65"/>
  <c r="A125" i="65"/>
  <c r="A124" i="65"/>
  <c r="A123" i="65"/>
  <c r="A122" i="65"/>
  <c r="R127" i="64"/>
  <c r="P127" i="64"/>
  <c r="M127" i="64"/>
  <c r="J127" i="64"/>
  <c r="H127" i="64"/>
  <c r="F127" i="64"/>
  <c r="R126" i="64"/>
  <c r="P126" i="64"/>
  <c r="M126" i="64"/>
  <c r="J126" i="64"/>
  <c r="H126" i="64"/>
  <c r="F126" i="64"/>
  <c r="R125" i="64"/>
  <c r="P125" i="64"/>
  <c r="M125" i="64"/>
  <c r="J125" i="64"/>
  <c r="H125" i="64"/>
  <c r="F125" i="64"/>
  <c r="R124" i="64"/>
  <c r="P124" i="64"/>
  <c r="M124" i="64"/>
  <c r="J124" i="64"/>
  <c r="H124" i="64"/>
  <c r="F124" i="64"/>
  <c r="R123" i="64"/>
  <c r="P123" i="64"/>
  <c r="M123" i="64"/>
  <c r="J123" i="64"/>
  <c r="H123" i="64"/>
  <c r="F123" i="64"/>
  <c r="A127" i="64"/>
  <c r="A126" i="64"/>
  <c r="A125" i="64"/>
  <c r="A124" i="64"/>
  <c r="A123" i="64"/>
  <c r="A122" i="64"/>
  <c r="K264" i="59"/>
  <c r="O263" i="59"/>
  <c r="L263" i="59"/>
  <c r="J263" i="59"/>
  <c r="H263" i="59"/>
  <c r="K261" i="59"/>
  <c r="O260" i="59"/>
  <c r="L260" i="59"/>
  <c r="J260" i="59"/>
  <c r="H260" i="59"/>
  <c r="K258" i="59"/>
  <c r="O257" i="59"/>
  <c r="L257" i="59"/>
  <c r="J257" i="59"/>
  <c r="H257" i="59"/>
  <c r="K255" i="59"/>
  <c r="O254" i="59"/>
  <c r="L254" i="59"/>
  <c r="J254" i="59"/>
  <c r="H254" i="59"/>
  <c r="B264" i="59"/>
  <c r="B263" i="59"/>
  <c r="B261" i="59"/>
  <c r="B260" i="59"/>
  <c r="B258" i="59"/>
  <c r="B257" i="59"/>
  <c r="B255" i="59"/>
  <c r="B254" i="59"/>
  <c r="A253" i="59"/>
  <c r="N245" i="60"/>
  <c r="L245" i="60"/>
  <c r="J245" i="60"/>
  <c r="H245" i="60"/>
  <c r="N242" i="60"/>
  <c r="L242" i="60"/>
  <c r="J242" i="60"/>
  <c r="H242" i="60"/>
  <c r="N239" i="60"/>
  <c r="L239" i="60"/>
  <c r="J239" i="60"/>
  <c r="H239" i="60"/>
  <c r="N236" i="60"/>
  <c r="L236" i="60"/>
  <c r="J236" i="60"/>
  <c r="H236" i="60"/>
  <c r="B246" i="60"/>
  <c r="B245" i="60"/>
  <c r="B243" i="60"/>
  <c r="B242" i="60"/>
  <c r="B240" i="60"/>
  <c r="B239" i="60"/>
  <c r="B237" i="60"/>
  <c r="B236" i="60"/>
  <c r="A235" i="60"/>
  <c r="H344" i="61"/>
  <c r="D344" i="61"/>
  <c r="F343" i="61"/>
  <c r="H340" i="61"/>
  <c r="D340" i="61"/>
  <c r="F339" i="61"/>
  <c r="H336" i="61"/>
  <c r="D336" i="61"/>
  <c r="F335" i="61"/>
  <c r="H332" i="61"/>
  <c r="D332" i="61"/>
  <c r="F331" i="61"/>
  <c r="O344" i="61"/>
  <c r="L344" i="61"/>
  <c r="O343" i="61"/>
  <c r="L343" i="61"/>
  <c r="N342" i="61"/>
  <c r="L342" i="61"/>
  <c r="O340" i="61"/>
  <c r="L340" i="61"/>
  <c r="O339" i="61"/>
  <c r="L339" i="61"/>
  <c r="N338" i="61"/>
  <c r="L338" i="61"/>
  <c r="O336" i="61"/>
  <c r="L336" i="61"/>
  <c r="O335" i="61"/>
  <c r="L335" i="61"/>
  <c r="N334" i="61"/>
  <c r="L334" i="61"/>
  <c r="O332" i="61"/>
  <c r="L332" i="61"/>
  <c r="O331" i="61"/>
  <c r="L331" i="61"/>
  <c r="N330" i="61"/>
  <c r="L330" i="61"/>
  <c r="B343" i="61"/>
  <c r="B342" i="61"/>
  <c r="B339" i="61"/>
  <c r="B338" i="61"/>
  <c r="B335" i="61"/>
  <c r="B334" i="61"/>
  <c r="B331" i="61"/>
  <c r="B330" i="61"/>
  <c r="A329" i="61"/>
  <c r="O384" i="73"/>
  <c r="L384" i="73"/>
  <c r="H384" i="73"/>
  <c r="O383" i="73"/>
  <c r="L383" i="73"/>
  <c r="M382" i="73"/>
  <c r="O381" i="73"/>
  <c r="L381" i="73"/>
  <c r="J381" i="73"/>
  <c r="F381" i="73"/>
  <c r="N380" i="73"/>
  <c r="L380" i="73"/>
  <c r="O378" i="73"/>
  <c r="L378" i="73"/>
  <c r="H378" i="73"/>
  <c r="O377" i="73"/>
  <c r="L377" i="73"/>
  <c r="M376" i="73"/>
  <c r="O375" i="73"/>
  <c r="L375" i="73"/>
  <c r="J375" i="73"/>
  <c r="F375" i="73"/>
  <c r="N374" i="73"/>
  <c r="L374" i="73"/>
  <c r="O372" i="73"/>
  <c r="L372" i="73"/>
  <c r="H372" i="73"/>
  <c r="O371" i="73"/>
  <c r="L371" i="73"/>
  <c r="M370" i="73"/>
  <c r="O369" i="73"/>
  <c r="L369" i="73"/>
  <c r="J369" i="73"/>
  <c r="F369" i="73"/>
  <c r="N368" i="73"/>
  <c r="L368" i="73"/>
  <c r="C384" i="73"/>
  <c r="B383" i="73"/>
  <c r="B382" i="73"/>
  <c r="B381" i="73"/>
  <c r="B380" i="73"/>
  <c r="C378" i="73"/>
  <c r="B377" i="73"/>
  <c r="B376" i="73"/>
  <c r="B375" i="73"/>
  <c r="B374" i="73"/>
  <c r="C372" i="73"/>
  <c r="B371" i="73"/>
  <c r="B370" i="73"/>
  <c r="B369" i="73"/>
  <c r="B368" i="73"/>
  <c r="A367" i="73"/>
  <c r="B384" i="62"/>
  <c r="A383" i="62"/>
  <c r="B381" i="62"/>
  <c r="A380" i="62"/>
  <c r="B378" i="62"/>
  <c r="A377" i="62"/>
  <c r="B375" i="62"/>
  <c r="A374" i="62"/>
  <c r="B372" i="62"/>
  <c r="A371" i="62"/>
  <c r="B369" i="62"/>
  <c r="A368" i="62"/>
  <c r="A367" i="62"/>
  <c r="B144" i="74"/>
  <c r="A143" i="74"/>
  <c r="B141" i="74"/>
  <c r="A140" i="74"/>
  <c r="A139" i="74"/>
  <c r="B324" i="75"/>
  <c r="A323" i="75"/>
  <c r="B321" i="75"/>
  <c r="A320" i="75"/>
  <c r="B318" i="75"/>
  <c r="A317" i="75"/>
  <c r="B315" i="75"/>
  <c r="A314" i="75"/>
  <c r="B312" i="75"/>
  <c r="A311" i="75"/>
  <c r="A310" i="75"/>
  <c r="S185" i="68"/>
  <c r="R185" i="68"/>
  <c r="S184" i="68"/>
  <c r="R184" i="68"/>
  <c r="S183" i="68"/>
  <c r="R183" i="68"/>
  <c r="S182" i="68"/>
  <c r="R182" i="68"/>
  <c r="S181" i="68"/>
  <c r="R181" i="68"/>
  <c r="S180" i="68"/>
  <c r="R180" i="68"/>
  <c r="S179" i="68"/>
  <c r="R179" i="68"/>
  <c r="I185" i="68"/>
  <c r="I184" i="68"/>
  <c r="I183" i="68"/>
  <c r="I182" i="68"/>
  <c r="I181" i="68"/>
  <c r="I180" i="68"/>
  <c r="I179" i="68"/>
  <c r="A185" i="68"/>
  <c r="A184" i="68"/>
  <c r="A183" i="68"/>
  <c r="A182" i="68"/>
  <c r="A181" i="68"/>
  <c r="A180" i="68"/>
  <c r="A179" i="68"/>
  <c r="A178" i="68"/>
  <c r="S185" i="69"/>
  <c r="R185" i="69"/>
  <c r="S184" i="69"/>
  <c r="R184" i="69"/>
  <c r="S183" i="69"/>
  <c r="R183" i="69"/>
  <c r="S182" i="69"/>
  <c r="R182" i="69"/>
  <c r="S181" i="69"/>
  <c r="R181" i="69"/>
  <c r="S180" i="69"/>
  <c r="R180" i="69"/>
  <c r="S179" i="69"/>
  <c r="R179" i="69"/>
  <c r="H185" i="69"/>
  <c r="H184" i="69"/>
  <c r="H183" i="69"/>
  <c r="H182" i="69"/>
  <c r="H181" i="69"/>
  <c r="H180" i="69"/>
  <c r="H179" i="69"/>
  <c r="A185" i="69"/>
  <c r="A184" i="69"/>
  <c r="A183" i="69"/>
  <c r="A182" i="69"/>
  <c r="A181" i="69"/>
  <c r="A180" i="69"/>
  <c r="A179" i="69"/>
  <c r="A178" i="69"/>
  <c r="S106" i="66"/>
  <c r="R106" i="66"/>
  <c r="S105" i="66"/>
  <c r="R105" i="66"/>
  <c r="S104" i="66"/>
  <c r="R104" i="66"/>
  <c r="M106" i="66"/>
  <c r="M105" i="66"/>
  <c r="M104" i="66"/>
  <c r="A106" i="66"/>
  <c r="A105" i="66"/>
  <c r="A104" i="66"/>
  <c r="A103" i="66"/>
  <c r="S146" i="63"/>
  <c r="R146" i="63"/>
  <c r="S145" i="63"/>
  <c r="R145" i="63"/>
  <c r="S144" i="63"/>
  <c r="R144" i="63"/>
  <c r="S143" i="63"/>
  <c r="R143" i="63"/>
  <c r="S142" i="63"/>
  <c r="R142" i="63"/>
  <c r="M146" i="63"/>
  <c r="M145" i="63"/>
  <c r="M144" i="63"/>
  <c r="M143" i="63"/>
  <c r="M142" i="63"/>
  <c r="A146" i="63"/>
  <c r="A145" i="63"/>
  <c r="A144" i="63"/>
  <c r="A143" i="63"/>
  <c r="A142" i="63"/>
  <c r="A141" i="63"/>
  <c r="S146" i="67"/>
  <c r="R146" i="67"/>
  <c r="S145" i="67"/>
  <c r="R145" i="67"/>
  <c r="S144" i="67"/>
  <c r="R144" i="67"/>
  <c r="S143" i="67"/>
  <c r="R143" i="67"/>
  <c r="S142" i="67"/>
  <c r="R142" i="67"/>
  <c r="N146" i="67"/>
  <c r="N145" i="67"/>
  <c r="N144" i="67"/>
  <c r="N143" i="67"/>
  <c r="N142" i="67"/>
  <c r="F146" i="67"/>
  <c r="F145" i="67"/>
  <c r="F144" i="67"/>
  <c r="F143" i="67"/>
  <c r="F142" i="67"/>
  <c r="A146" i="67"/>
  <c r="A145" i="67"/>
  <c r="A144" i="67"/>
  <c r="A143" i="67"/>
  <c r="A142" i="67"/>
  <c r="A141" i="67"/>
  <c r="S185" i="70"/>
  <c r="R185" i="70"/>
  <c r="S184" i="70"/>
  <c r="R184" i="70"/>
  <c r="S183" i="70"/>
  <c r="R183" i="70"/>
  <c r="S182" i="70"/>
  <c r="R182" i="70"/>
  <c r="S181" i="70"/>
  <c r="R181" i="70"/>
  <c r="S180" i="70"/>
  <c r="R180" i="70"/>
  <c r="S179" i="70"/>
  <c r="R179" i="70"/>
  <c r="A185" i="70"/>
  <c r="A184" i="70"/>
  <c r="A183" i="70"/>
  <c r="A182" i="70"/>
  <c r="A181" i="70"/>
  <c r="A180" i="70"/>
  <c r="A179" i="70"/>
  <c r="A178" i="70"/>
  <c r="Q277" i="77"/>
  <c r="N277" i="77"/>
  <c r="L277" i="77"/>
  <c r="Q274" i="77"/>
  <c r="N274" i="77"/>
  <c r="L274" i="77"/>
  <c r="Q271" i="77"/>
  <c r="N271" i="77"/>
  <c r="L271" i="77"/>
  <c r="Q268" i="77"/>
  <c r="N268" i="77"/>
  <c r="L268" i="77"/>
  <c r="C277" i="77"/>
  <c r="B276" i="77"/>
  <c r="C274" i="77"/>
  <c r="B273" i="77"/>
  <c r="C271" i="77"/>
  <c r="B270" i="77"/>
  <c r="C268" i="77"/>
  <c r="B267" i="77"/>
  <c r="A266" i="77"/>
  <c r="S124" i="78"/>
  <c r="S123" i="78"/>
  <c r="S122" i="78"/>
  <c r="S121" i="78"/>
  <c r="N124" i="78"/>
  <c r="N123" i="78"/>
  <c r="N122" i="78"/>
  <c r="N121" i="78"/>
  <c r="B124" i="78"/>
  <c r="B123" i="78"/>
  <c r="B122" i="78"/>
  <c r="B121" i="78"/>
  <c r="A120" i="78"/>
  <c r="O264" i="79"/>
  <c r="S263" i="79"/>
  <c r="Q263" i="79"/>
  <c r="O261" i="79"/>
  <c r="S260" i="79"/>
  <c r="Q260" i="79"/>
  <c r="O258" i="79"/>
  <c r="S257" i="79"/>
  <c r="Q257" i="79"/>
  <c r="O255" i="79"/>
  <c r="S254" i="79"/>
  <c r="Q254" i="79"/>
  <c r="M263" i="79"/>
  <c r="M260" i="79"/>
  <c r="M257" i="79"/>
  <c r="M254" i="79"/>
  <c r="C264" i="79"/>
  <c r="B263" i="79"/>
  <c r="C261" i="79"/>
  <c r="B260" i="79"/>
  <c r="C258" i="79"/>
  <c r="B257" i="79"/>
  <c r="C255" i="79"/>
  <c r="B254" i="79"/>
  <c r="B253" i="79"/>
  <c r="S263" i="80"/>
  <c r="Q263" i="80"/>
  <c r="S260" i="80"/>
  <c r="Q260" i="80"/>
  <c r="S257" i="80"/>
  <c r="Q257" i="80"/>
  <c r="S254" i="80"/>
  <c r="Q254" i="80"/>
  <c r="M263" i="80"/>
  <c r="M260" i="80"/>
  <c r="M257" i="80"/>
  <c r="M254" i="80"/>
  <c r="C264" i="80"/>
  <c r="B263" i="80"/>
  <c r="C261" i="80"/>
  <c r="B260" i="80"/>
  <c r="C258" i="80"/>
  <c r="B257" i="80"/>
  <c r="C255" i="80"/>
  <c r="B254" i="80"/>
  <c r="A253" i="80"/>
  <c r="O78" i="71"/>
  <c r="L78" i="71"/>
  <c r="I78" i="71"/>
  <c r="C80" i="71"/>
  <c r="C79" i="71"/>
  <c r="A78" i="71"/>
  <c r="O157" i="72"/>
  <c r="M157" i="72"/>
  <c r="K157" i="72"/>
  <c r="O156" i="72"/>
  <c r="M156" i="72"/>
  <c r="K156" i="72"/>
  <c r="O155" i="72"/>
  <c r="M155" i="72"/>
  <c r="K155" i="72"/>
  <c r="O154" i="72"/>
  <c r="M154" i="72"/>
  <c r="K154" i="72"/>
  <c r="O153" i="72"/>
  <c r="M153" i="72"/>
  <c r="K153" i="72"/>
  <c r="O152" i="72"/>
  <c r="M152" i="72"/>
  <c r="K152" i="72"/>
  <c r="A157" i="72"/>
  <c r="A156" i="72"/>
  <c r="A155" i="72"/>
  <c r="A154" i="72"/>
  <c r="A153" i="72"/>
  <c r="A152" i="72"/>
  <c r="A150" i="72"/>
  <c r="M251" i="76"/>
  <c r="P250" i="76"/>
  <c r="M250" i="76"/>
  <c r="M248" i="76"/>
  <c r="P247" i="76"/>
  <c r="M247" i="76"/>
  <c r="M245" i="76"/>
  <c r="P244" i="76"/>
  <c r="M244" i="76"/>
  <c r="M242" i="76"/>
  <c r="P241" i="76"/>
  <c r="M241" i="76"/>
  <c r="C251" i="76"/>
  <c r="C250" i="76"/>
  <c r="C248" i="76"/>
  <c r="C247" i="76"/>
  <c r="C245" i="76"/>
  <c r="C244" i="76"/>
  <c r="C242" i="76"/>
  <c r="C241" i="76"/>
  <c r="A240" i="76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A64" i="57"/>
  <c r="A63" i="57"/>
  <c r="R121" i="65"/>
  <c r="P121" i="65"/>
  <c r="M121" i="65"/>
  <c r="J121" i="65"/>
  <c r="H121" i="65"/>
  <c r="F121" i="65"/>
  <c r="R120" i="65"/>
  <c r="P120" i="65"/>
  <c r="M120" i="65"/>
  <c r="J120" i="65"/>
  <c r="H120" i="65"/>
  <c r="F120" i="65"/>
  <c r="R119" i="65"/>
  <c r="P119" i="65"/>
  <c r="M119" i="65"/>
  <c r="J119" i="65"/>
  <c r="H119" i="65"/>
  <c r="F119" i="65"/>
  <c r="R118" i="65"/>
  <c r="P118" i="65"/>
  <c r="M118" i="65"/>
  <c r="J118" i="65"/>
  <c r="H118" i="65"/>
  <c r="F118" i="65"/>
  <c r="R117" i="65"/>
  <c r="P117" i="65"/>
  <c r="M117" i="65"/>
  <c r="J117" i="65"/>
  <c r="H117" i="65"/>
  <c r="F117" i="65"/>
  <c r="A121" i="65"/>
  <c r="A120" i="65"/>
  <c r="A119" i="65"/>
  <c r="A118" i="65"/>
  <c r="A117" i="65"/>
  <c r="A116" i="65"/>
  <c r="R121" i="64"/>
  <c r="P121" i="64"/>
  <c r="M121" i="64"/>
  <c r="J121" i="64"/>
  <c r="H121" i="64"/>
  <c r="F121" i="64"/>
  <c r="R120" i="64"/>
  <c r="P120" i="64"/>
  <c r="M120" i="64"/>
  <c r="J120" i="64"/>
  <c r="H120" i="64"/>
  <c r="F120" i="64"/>
  <c r="R119" i="64"/>
  <c r="P119" i="64"/>
  <c r="M119" i="64"/>
  <c r="J119" i="64"/>
  <c r="H119" i="64"/>
  <c r="F119" i="64"/>
  <c r="R118" i="64"/>
  <c r="P118" i="64"/>
  <c r="M118" i="64"/>
  <c r="J118" i="64"/>
  <c r="H118" i="64"/>
  <c r="F118" i="64"/>
  <c r="R117" i="64"/>
  <c r="P117" i="64"/>
  <c r="M117" i="64"/>
  <c r="J117" i="64"/>
  <c r="H117" i="64"/>
  <c r="F117" i="64"/>
  <c r="A121" i="64"/>
  <c r="A120" i="64"/>
  <c r="A119" i="64"/>
  <c r="A118" i="64"/>
  <c r="A117" i="64"/>
  <c r="A116" i="64"/>
  <c r="K251" i="59"/>
  <c r="O250" i="59"/>
  <c r="L250" i="59"/>
  <c r="J250" i="59"/>
  <c r="H250" i="59"/>
  <c r="K248" i="59"/>
  <c r="O247" i="59"/>
  <c r="L247" i="59"/>
  <c r="J247" i="59"/>
  <c r="H247" i="59"/>
  <c r="K245" i="59"/>
  <c r="O244" i="59"/>
  <c r="L244" i="59"/>
  <c r="J244" i="59"/>
  <c r="H244" i="59"/>
  <c r="K242" i="59"/>
  <c r="O241" i="59"/>
  <c r="L241" i="59"/>
  <c r="J241" i="59"/>
  <c r="H241" i="59"/>
  <c r="B251" i="59"/>
  <c r="B250" i="59"/>
  <c r="B248" i="59"/>
  <c r="B247" i="59"/>
  <c r="B245" i="59"/>
  <c r="B244" i="59"/>
  <c r="B242" i="59"/>
  <c r="B241" i="59"/>
  <c r="A240" i="59"/>
  <c r="N233" i="60"/>
  <c r="L233" i="60"/>
  <c r="J233" i="60"/>
  <c r="H233" i="60"/>
  <c r="N230" i="60"/>
  <c r="L230" i="60"/>
  <c r="J230" i="60"/>
  <c r="H230" i="60"/>
  <c r="N227" i="60"/>
  <c r="L227" i="60"/>
  <c r="J227" i="60"/>
  <c r="H227" i="60"/>
  <c r="N224" i="60"/>
  <c r="L224" i="60"/>
  <c r="J224" i="60"/>
  <c r="H224" i="60"/>
  <c r="B234" i="60"/>
  <c r="B233" i="60"/>
  <c r="B231" i="60"/>
  <c r="B230" i="60"/>
  <c r="B228" i="60"/>
  <c r="B227" i="60"/>
  <c r="B225" i="60"/>
  <c r="B224" i="60"/>
  <c r="A223" i="60"/>
  <c r="H327" i="61"/>
  <c r="D327" i="61"/>
  <c r="F326" i="61"/>
  <c r="H323" i="61"/>
  <c r="D323" i="61"/>
  <c r="F322" i="61"/>
  <c r="H319" i="61"/>
  <c r="D319" i="61"/>
  <c r="F318" i="61"/>
  <c r="H315" i="61"/>
  <c r="D315" i="61"/>
  <c r="F314" i="61"/>
  <c r="O327" i="61"/>
  <c r="L327" i="61"/>
  <c r="O326" i="61"/>
  <c r="L326" i="61"/>
  <c r="N325" i="61"/>
  <c r="L325" i="61"/>
  <c r="O323" i="61"/>
  <c r="L323" i="61"/>
  <c r="O322" i="61"/>
  <c r="L322" i="61"/>
  <c r="N321" i="61"/>
  <c r="L321" i="61"/>
  <c r="O319" i="61"/>
  <c r="L319" i="61"/>
  <c r="O318" i="61"/>
  <c r="L318" i="61"/>
  <c r="N317" i="61"/>
  <c r="L317" i="61"/>
  <c r="O315" i="61"/>
  <c r="L315" i="61"/>
  <c r="O314" i="61"/>
  <c r="L314" i="61"/>
  <c r="N313" i="61"/>
  <c r="L313" i="61"/>
  <c r="B326" i="61"/>
  <c r="B325" i="61"/>
  <c r="B322" i="61"/>
  <c r="B321" i="61"/>
  <c r="B318" i="61"/>
  <c r="B317" i="61"/>
  <c r="B314" i="61"/>
  <c r="B313" i="61"/>
  <c r="A312" i="61"/>
  <c r="O365" i="73"/>
  <c r="L365" i="73"/>
  <c r="H365" i="73"/>
  <c r="O364" i="73"/>
  <c r="L364" i="73"/>
  <c r="M363" i="73"/>
  <c r="O362" i="73"/>
  <c r="L362" i="73"/>
  <c r="J362" i="73"/>
  <c r="F362" i="73"/>
  <c r="N361" i="73"/>
  <c r="L361" i="73"/>
  <c r="O359" i="73"/>
  <c r="L359" i="73"/>
  <c r="H359" i="73"/>
  <c r="O358" i="73"/>
  <c r="L358" i="73"/>
  <c r="M357" i="73"/>
  <c r="O356" i="73"/>
  <c r="L356" i="73"/>
  <c r="J356" i="73"/>
  <c r="F356" i="73"/>
  <c r="N355" i="73"/>
  <c r="L355" i="73"/>
  <c r="O353" i="73"/>
  <c r="L353" i="73"/>
  <c r="H353" i="73"/>
  <c r="O352" i="73"/>
  <c r="L352" i="73"/>
  <c r="M351" i="73"/>
  <c r="O350" i="73"/>
  <c r="L350" i="73"/>
  <c r="J350" i="73"/>
  <c r="F350" i="73"/>
  <c r="N349" i="73"/>
  <c r="L349" i="73"/>
  <c r="C365" i="73"/>
  <c r="B364" i="73"/>
  <c r="B363" i="73"/>
  <c r="B362" i="73"/>
  <c r="B361" i="73"/>
  <c r="C359" i="73"/>
  <c r="B358" i="73"/>
  <c r="B357" i="73"/>
  <c r="B356" i="73"/>
  <c r="B355" i="73"/>
  <c r="C353" i="73"/>
  <c r="B352" i="73"/>
  <c r="B351" i="73"/>
  <c r="B350" i="73"/>
  <c r="B349" i="73"/>
  <c r="A348" i="73"/>
  <c r="B365" i="62"/>
  <c r="A364" i="62"/>
  <c r="B362" i="62"/>
  <c r="A361" i="62"/>
  <c r="B359" i="62"/>
  <c r="A358" i="62"/>
  <c r="B356" i="62"/>
  <c r="A355" i="62"/>
  <c r="B353" i="62"/>
  <c r="A352" i="62"/>
  <c r="B350" i="62"/>
  <c r="A349" i="62"/>
  <c r="A348" i="62"/>
  <c r="B137" i="74"/>
  <c r="A136" i="74"/>
  <c r="B134" i="74"/>
  <c r="A133" i="74"/>
  <c r="A132" i="74"/>
  <c r="B308" i="75"/>
  <c r="A307" i="75"/>
  <c r="B305" i="75"/>
  <c r="A304" i="75"/>
  <c r="B302" i="75"/>
  <c r="A301" i="75"/>
  <c r="B299" i="75"/>
  <c r="A298" i="75"/>
  <c r="B296" i="75"/>
  <c r="A295" i="75"/>
  <c r="A294" i="75"/>
  <c r="S176" i="68"/>
  <c r="R176" i="68"/>
  <c r="S175" i="68"/>
  <c r="R175" i="68"/>
  <c r="S174" i="68"/>
  <c r="R174" i="68"/>
  <c r="S173" i="68"/>
  <c r="R173" i="68"/>
  <c r="S172" i="68"/>
  <c r="R172" i="68"/>
  <c r="S171" i="68"/>
  <c r="R171" i="68"/>
  <c r="S170" i="68"/>
  <c r="R170" i="68"/>
  <c r="I176" i="68"/>
  <c r="I175" i="68"/>
  <c r="I174" i="68"/>
  <c r="I173" i="68"/>
  <c r="I172" i="68"/>
  <c r="I171" i="68"/>
  <c r="I170" i="68"/>
  <c r="A176" i="68"/>
  <c r="A175" i="68"/>
  <c r="A174" i="68"/>
  <c r="A173" i="68"/>
  <c r="A172" i="68"/>
  <c r="A171" i="68"/>
  <c r="A170" i="68"/>
  <c r="A169" i="68"/>
  <c r="S176" i="69"/>
  <c r="R176" i="69"/>
  <c r="S175" i="69"/>
  <c r="R175" i="69"/>
  <c r="S174" i="69"/>
  <c r="R174" i="69"/>
  <c r="S173" i="69"/>
  <c r="R173" i="69"/>
  <c r="S172" i="69"/>
  <c r="R172" i="69"/>
  <c r="S171" i="69"/>
  <c r="R171" i="69"/>
  <c r="S170" i="69"/>
  <c r="R170" i="69"/>
  <c r="H176" i="69"/>
  <c r="H175" i="69"/>
  <c r="H174" i="69"/>
  <c r="H173" i="69"/>
  <c r="H172" i="69"/>
  <c r="H171" i="69"/>
  <c r="H170" i="69"/>
  <c r="A176" i="69"/>
  <c r="A175" i="69"/>
  <c r="A174" i="69"/>
  <c r="A173" i="69"/>
  <c r="A172" i="69"/>
  <c r="A171" i="69"/>
  <c r="A170" i="69"/>
  <c r="A169" i="69"/>
  <c r="S101" i="66"/>
  <c r="R101" i="66"/>
  <c r="S100" i="66"/>
  <c r="R100" i="66"/>
  <c r="S99" i="66"/>
  <c r="R99" i="66"/>
  <c r="M101" i="66"/>
  <c r="M100" i="66"/>
  <c r="M99" i="66"/>
  <c r="A101" i="66"/>
  <c r="A100" i="66"/>
  <c r="A99" i="66"/>
  <c r="A98" i="66"/>
  <c r="S139" i="63"/>
  <c r="R139" i="63"/>
  <c r="S138" i="63"/>
  <c r="R138" i="63"/>
  <c r="S137" i="63"/>
  <c r="R137" i="63"/>
  <c r="S136" i="63"/>
  <c r="R136" i="63"/>
  <c r="S135" i="63"/>
  <c r="R135" i="63"/>
  <c r="M139" i="63"/>
  <c r="M138" i="63"/>
  <c r="M137" i="63"/>
  <c r="M136" i="63"/>
  <c r="M135" i="63"/>
  <c r="A139" i="63"/>
  <c r="A138" i="63"/>
  <c r="A137" i="63"/>
  <c r="A136" i="63"/>
  <c r="A135" i="63"/>
  <c r="A134" i="63"/>
  <c r="S139" i="67"/>
  <c r="R139" i="67"/>
  <c r="S138" i="67"/>
  <c r="R138" i="67"/>
  <c r="S137" i="67"/>
  <c r="R137" i="67"/>
  <c r="S136" i="67"/>
  <c r="R136" i="67"/>
  <c r="S135" i="67"/>
  <c r="R135" i="67"/>
  <c r="N139" i="67"/>
  <c r="N138" i="67"/>
  <c r="N137" i="67"/>
  <c r="N136" i="67"/>
  <c r="N135" i="67"/>
  <c r="F139" i="67"/>
  <c r="F138" i="67"/>
  <c r="F137" i="67"/>
  <c r="F136" i="67"/>
  <c r="F135" i="67"/>
  <c r="A139" i="67"/>
  <c r="A138" i="67"/>
  <c r="A137" i="67"/>
  <c r="A136" i="67"/>
  <c r="A135" i="67"/>
  <c r="A134" i="67"/>
  <c r="S176" i="70"/>
  <c r="R176" i="70"/>
  <c r="S175" i="70"/>
  <c r="R175" i="70"/>
  <c r="S174" i="70"/>
  <c r="R174" i="70"/>
  <c r="S173" i="70"/>
  <c r="R173" i="70"/>
  <c r="S172" i="70"/>
  <c r="R172" i="70"/>
  <c r="S171" i="70"/>
  <c r="R171" i="70"/>
  <c r="S170" i="70"/>
  <c r="R170" i="70"/>
  <c r="A176" i="70"/>
  <c r="A175" i="70"/>
  <c r="A174" i="70"/>
  <c r="A173" i="70"/>
  <c r="A172" i="70"/>
  <c r="A171" i="70"/>
  <c r="A170" i="70"/>
  <c r="A169" i="70"/>
  <c r="Q264" i="77"/>
  <c r="N264" i="77"/>
  <c r="L264" i="77"/>
  <c r="Q261" i="77"/>
  <c r="N261" i="77"/>
  <c r="L261" i="77"/>
  <c r="Q258" i="77"/>
  <c r="N258" i="77"/>
  <c r="L258" i="77"/>
  <c r="Q255" i="77"/>
  <c r="N255" i="77"/>
  <c r="L255" i="77"/>
  <c r="C264" i="77"/>
  <c r="B263" i="77"/>
  <c r="C261" i="77"/>
  <c r="B260" i="77"/>
  <c r="C258" i="77"/>
  <c r="B257" i="77"/>
  <c r="C255" i="77"/>
  <c r="B254" i="77"/>
  <c r="A253" i="77"/>
  <c r="S118" i="78"/>
  <c r="S117" i="78"/>
  <c r="S116" i="78"/>
  <c r="S115" i="78"/>
  <c r="N118" i="78"/>
  <c r="N117" i="78"/>
  <c r="N116" i="78"/>
  <c r="N115" i="78"/>
  <c r="B118" i="78"/>
  <c r="B117" i="78"/>
  <c r="B116" i="78"/>
  <c r="B115" i="78"/>
  <c r="A114" i="78"/>
  <c r="O251" i="79"/>
  <c r="S250" i="79"/>
  <c r="Q250" i="79"/>
  <c r="O248" i="79"/>
  <c r="S247" i="79"/>
  <c r="Q247" i="79"/>
  <c r="O245" i="79"/>
  <c r="S244" i="79"/>
  <c r="Q244" i="79"/>
  <c r="O242" i="79"/>
  <c r="S241" i="79"/>
  <c r="Q241" i="79"/>
  <c r="M250" i="79"/>
  <c r="M247" i="79"/>
  <c r="M244" i="79"/>
  <c r="M241" i="79"/>
  <c r="C251" i="79"/>
  <c r="B250" i="79"/>
  <c r="C248" i="79"/>
  <c r="B247" i="79"/>
  <c r="C245" i="79"/>
  <c r="B244" i="79"/>
  <c r="C242" i="79"/>
  <c r="B241" i="79"/>
  <c r="B240" i="79"/>
  <c r="S250" i="80"/>
  <c r="Q250" i="80"/>
  <c r="S247" i="80"/>
  <c r="Q247" i="80"/>
  <c r="S244" i="80"/>
  <c r="Q244" i="80"/>
  <c r="S241" i="80"/>
  <c r="Q241" i="80"/>
  <c r="M250" i="80"/>
  <c r="M247" i="80"/>
  <c r="M244" i="80"/>
  <c r="M241" i="80"/>
  <c r="C251" i="80"/>
  <c r="B250" i="80"/>
  <c r="C248" i="80"/>
  <c r="B247" i="80"/>
  <c r="C245" i="80"/>
  <c r="B244" i="80"/>
  <c r="C242" i="80"/>
  <c r="B241" i="80"/>
  <c r="A240" i="80"/>
  <c r="O74" i="71"/>
  <c r="L74" i="71"/>
  <c r="I74" i="71"/>
  <c r="C76" i="71"/>
  <c r="C75" i="71"/>
  <c r="A74" i="71"/>
  <c r="O149" i="72"/>
  <c r="M149" i="72"/>
  <c r="K149" i="72"/>
  <c r="O148" i="72"/>
  <c r="M148" i="72"/>
  <c r="K148" i="72"/>
  <c r="O147" i="72"/>
  <c r="M147" i="72"/>
  <c r="K147" i="72"/>
  <c r="O146" i="72"/>
  <c r="M146" i="72"/>
  <c r="K146" i="72"/>
  <c r="O145" i="72"/>
  <c r="M145" i="72"/>
  <c r="K145" i="72"/>
  <c r="O144" i="72"/>
  <c r="M144" i="72"/>
  <c r="K144" i="72"/>
  <c r="A149" i="72"/>
  <c r="A148" i="72"/>
  <c r="A147" i="72"/>
  <c r="A146" i="72"/>
  <c r="A145" i="72"/>
  <c r="A144" i="72"/>
  <c r="A142" i="72"/>
  <c r="M238" i="76"/>
  <c r="P237" i="76"/>
  <c r="M237" i="76"/>
  <c r="M235" i="76"/>
  <c r="P234" i="76"/>
  <c r="M234" i="76"/>
  <c r="M232" i="76"/>
  <c r="P231" i="76"/>
  <c r="M231" i="76"/>
  <c r="M229" i="76"/>
  <c r="P228" i="76"/>
  <c r="M228" i="76"/>
  <c r="C238" i="76"/>
  <c r="C237" i="76"/>
  <c r="C235" i="76"/>
  <c r="C234" i="76"/>
  <c r="C232" i="76"/>
  <c r="C231" i="76"/>
  <c r="C229" i="76"/>
  <c r="C228" i="76"/>
  <c r="A227" i="76"/>
  <c r="T61" i="57"/>
  <c r="S61" i="57"/>
  <c r="R61" i="57"/>
  <c r="Q61" i="57"/>
  <c r="P61" i="57"/>
  <c r="O61" i="57"/>
  <c r="N61" i="57"/>
  <c r="M61" i="57"/>
  <c r="L61" i="57"/>
  <c r="K61" i="57"/>
  <c r="J61" i="57"/>
  <c r="I61" i="57"/>
  <c r="H61" i="57"/>
  <c r="G61" i="57"/>
  <c r="F61" i="57"/>
  <c r="E61" i="57"/>
  <c r="D61" i="57"/>
  <c r="C61" i="57"/>
  <c r="B61" i="57"/>
  <c r="A61" i="57"/>
  <c r="A60" i="57"/>
  <c r="R115" i="65"/>
  <c r="P115" i="65"/>
  <c r="M115" i="65"/>
  <c r="J115" i="65"/>
  <c r="H115" i="65"/>
  <c r="F115" i="65"/>
  <c r="R114" i="65"/>
  <c r="P114" i="65"/>
  <c r="M114" i="65"/>
  <c r="J114" i="65"/>
  <c r="H114" i="65"/>
  <c r="F114" i="65"/>
  <c r="R113" i="65"/>
  <c r="P113" i="65"/>
  <c r="M113" i="65"/>
  <c r="J113" i="65"/>
  <c r="H113" i="65"/>
  <c r="F113" i="65"/>
  <c r="R112" i="65"/>
  <c r="P112" i="65"/>
  <c r="M112" i="65"/>
  <c r="J112" i="65"/>
  <c r="H112" i="65"/>
  <c r="F112" i="65"/>
  <c r="R111" i="65"/>
  <c r="P111" i="65"/>
  <c r="M111" i="65"/>
  <c r="J111" i="65"/>
  <c r="H111" i="65"/>
  <c r="F111" i="65"/>
  <c r="A115" i="65"/>
  <c r="A114" i="65"/>
  <c r="A113" i="65"/>
  <c r="A112" i="65"/>
  <c r="A111" i="65"/>
  <c r="A110" i="65"/>
  <c r="R115" i="64"/>
  <c r="P115" i="64"/>
  <c r="M115" i="64"/>
  <c r="J115" i="64"/>
  <c r="H115" i="64"/>
  <c r="F115" i="64"/>
  <c r="R114" i="64"/>
  <c r="P114" i="64"/>
  <c r="M114" i="64"/>
  <c r="J114" i="64"/>
  <c r="H114" i="64"/>
  <c r="F114" i="64"/>
  <c r="R113" i="64"/>
  <c r="P113" i="64"/>
  <c r="M113" i="64"/>
  <c r="J113" i="64"/>
  <c r="H113" i="64"/>
  <c r="F113" i="64"/>
  <c r="R112" i="64"/>
  <c r="P112" i="64"/>
  <c r="M112" i="64"/>
  <c r="J112" i="64"/>
  <c r="H112" i="64"/>
  <c r="F112" i="64"/>
  <c r="R111" i="64"/>
  <c r="P111" i="64"/>
  <c r="M111" i="64"/>
  <c r="J111" i="64"/>
  <c r="H111" i="64"/>
  <c r="F111" i="64"/>
  <c r="A115" i="64"/>
  <c r="A114" i="64"/>
  <c r="A113" i="64"/>
  <c r="A112" i="64"/>
  <c r="A111" i="64"/>
  <c r="A110" i="64"/>
  <c r="K238" i="59"/>
  <c r="O237" i="59"/>
  <c r="L237" i="59"/>
  <c r="J237" i="59"/>
  <c r="H237" i="59"/>
  <c r="K235" i="59"/>
  <c r="O234" i="59"/>
  <c r="L234" i="59"/>
  <c r="J234" i="59"/>
  <c r="H234" i="59"/>
  <c r="K232" i="59"/>
  <c r="O231" i="59"/>
  <c r="L231" i="59"/>
  <c r="J231" i="59"/>
  <c r="H231" i="59"/>
  <c r="K229" i="59"/>
  <c r="O228" i="59"/>
  <c r="L228" i="59"/>
  <c r="J228" i="59"/>
  <c r="H228" i="59"/>
  <c r="B238" i="59"/>
  <c r="B237" i="59"/>
  <c r="B235" i="59"/>
  <c r="B234" i="59"/>
  <c r="B232" i="59"/>
  <c r="B231" i="59"/>
  <c r="B229" i="59"/>
  <c r="B228" i="59"/>
  <c r="A227" i="59"/>
  <c r="N221" i="60"/>
  <c r="L221" i="60"/>
  <c r="J221" i="60"/>
  <c r="H221" i="60"/>
  <c r="N218" i="60"/>
  <c r="L218" i="60"/>
  <c r="J218" i="60"/>
  <c r="H218" i="60"/>
  <c r="N215" i="60"/>
  <c r="L215" i="60"/>
  <c r="J215" i="60"/>
  <c r="H215" i="60"/>
  <c r="N212" i="60"/>
  <c r="L212" i="60"/>
  <c r="J212" i="60"/>
  <c r="H212" i="60"/>
  <c r="B222" i="60"/>
  <c r="B221" i="60"/>
  <c r="B219" i="60"/>
  <c r="B218" i="60"/>
  <c r="B216" i="60"/>
  <c r="B215" i="60"/>
  <c r="B213" i="60"/>
  <c r="B212" i="60"/>
  <c r="A211" i="60"/>
  <c r="H310" i="61"/>
  <c r="D310" i="61"/>
  <c r="F309" i="61"/>
  <c r="H306" i="61"/>
  <c r="D306" i="61"/>
  <c r="F305" i="61"/>
  <c r="H302" i="61"/>
  <c r="D302" i="61"/>
  <c r="F301" i="61"/>
  <c r="H298" i="61"/>
  <c r="D298" i="61"/>
  <c r="F297" i="61"/>
  <c r="O310" i="61"/>
  <c r="L310" i="61"/>
  <c r="O309" i="61"/>
  <c r="L309" i="61"/>
  <c r="N308" i="61"/>
  <c r="L308" i="61"/>
  <c r="O306" i="61"/>
  <c r="L306" i="61"/>
  <c r="O305" i="61"/>
  <c r="L305" i="61"/>
  <c r="N304" i="61"/>
  <c r="L304" i="61"/>
  <c r="O302" i="61"/>
  <c r="L302" i="61"/>
  <c r="O301" i="61"/>
  <c r="L301" i="61"/>
  <c r="N300" i="61"/>
  <c r="L300" i="61"/>
  <c r="O298" i="61"/>
  <c r="L298" i="61"/>
  <c r="O297" i="61"/>
  <c r="L297" i="61"/>
  <c r="N296" i="61"/>
  <c r="L296" i="61"/>
  <c r="B309" i="61"/>
  <c r="B308" i="61"/>
  <c r="B305" i="61"/>
  <c r="B304" i="61"/>
  <c r="B301" i="61"/>
  <c r="B300" i="61"/>
  <c r="B297" i="61"/>
  <c r="B296" i="61"/>
  <c r="A295" i="61"/>
  <c r="O346" i="73"/>
  <c r="L346" i="73"/>
  <c r="H346" i="73"/>
  <c r="O345" i="73"/>
  <c r="L345" i="73"/>
  <c r="M344" i="73"/>
  <c r="O343" i="73"/>
  <c r="L343" i="73"/>
  <c r="J343" i="73"/>
  <c r="F343" i="73"/>
  <c r="N342" i="73"/>
  <c r="L342" i="73"/>
  <c r="O340" i="73"/>
  <c r="L340" i="73"/>
  <c r="H340" i="73"/>
  <c r="O339" i="73"/>
  <c r="L339" i="73"/>
  <c r="M338" i="73"/>
  <c r="O337" i="73"/>
  <c r="L337" i="73"/>
  <c r="J337" i="73"/>
  <c r="F337" i="73"/>
  <c r="N336" i="73"/>
  <c r="L336" i="73"/>
  <c r="O334" i="73"/>
  <c r="L334" i="73"/>
  <c r="H334" i="73"/>
  <c r="O333" i="73"/>
  <c r="L333" i="73"/>
  <c r="M332" i="73"/>
  <c r="O331" i="73"/>
  <c r="L331" i="73"/>
  <c r="J331" i="73"/>
  <c r="F331" i="73"/>
  <c r="N330" i="73"/>
  <c r="L330" i="73"/>
  <c r="C346" i="73"/>
  <c r="B345" i="73"/>
  <c r="B344" i="73"/>
  <c r="B343" i="73"/>
  <c r="B342" i="73"/>
  <c r="C340" i="73"/>
  <c r="B339" i="73"/>
  <c r="B338" i="73"/>
  <c r="B337" i="73"/>
  <c r="B336" i="73"/>
  <c r="C334" i="73"/>
  <c r="B333" i="73"/>
  <c r="B332" i="73"/>
  <c r="B331" i="73"/>
  <c r="B330" i="73"/>
  <c r="A329" i="73"/>
  <c r="B346" i="62"/>
  <c r="A345" i="62"/>
  <c r="B343" i="62"/>
  <c r="A342" i="62"/>
  <c r="B340" i="62"/>
  <c r="A339" i="62"/>
  <c r="B337" i="62"/>
  <c r="A336" i="62"/>
  <c r="B334" i="62"/>
  <c r="A333" i="62"/>
  <c r="B331" i="62"/>
  <c r="A330" i="62"/>
  <c r="A329" i="62"/>
  <c r="B130" i="74"/>
  <c r="A129" i="74"/>
  <c r="B127" i="74"/>
  <c r="A126" i="74"/>
  <c r="A125" i="74"/>
  <c r="B292" i="75"/>
  <c r="A291" i="75"/>
  <c r="B289" i="75"/>
  <c r="A288" i="75"/>
  <c r="B286" i="75"/>
  <c r="A285" i="75"/>
  <c r="B283" i="75"/>
  <c r="A282" i="75"/>
  <c r="B280" i="75"/>
  <c r="A279" i="75"/>
  <c r="A278" i="75"/>
  <c r="S167" i="68"/>
  <c r="R167" i="68"/>
  <c r="S166" i="68"/>
  <c r="R166" i="68"/>
  <c r="S165" i="68"/>
  <c r="R165" i="68"/>
  <c r="S164" i="68"/>
  <c r="R164" i="68"/>
  <c r="S163" i="68"/>
  <c r="R163" i="68"/>
  <c r="S162" i="68"/>
  <c r="R162" i="68"/>
  <c r="S161" i="68"/>
  <c r="R161" i="68"/>
  <c r="I167" i="68"/>
  <c r="I166" i="68"/>
  <c r="I165" i="68"/>
  <c r="I164" i="68"/>
  <c r="I163" i="68"/>
  <c r="I162" i="68"/>
  <c r="I161" i="68"/>
  <c r="A167" i="68"/>
  <c r="A166" i="68"/>
  <c r="A165" i="68"/>
  <c r="A164" i="68"/>
  <c r="A163" i="68"/>
  <c r="A162" i="68"/>
  <c r="A161" i="68"/>
  <c r="A160" i="68"/>
  <c r="S167" i="69"/>
  <c r="R167" i="69"/>
  <c r="S166" i="69"/>
  <c r="R166" i="69"/>
  <c r="S165" i="69"/>
  <c r="R165" i="69"/>
  <c r="S164" i="69"/>
  <c r="R164" i="69"/>
  <c r="S163" i="69"/>
  <c r="R163" i="69"/>
  <c r="S162" i="69"/>
  <c r="R162" i="69"/>
  <c r="S161" i="69"/>
  <c r="R161" i="69"/>
  <c r="H167" i="69"/>
  <c r="H166" i="69"/>
  <c r="H165" i="69"/>
  <c r="H164" i="69"/>
  <c r="H163" i="69"/>
  <c r="H162" i="69"/>
  <c r="H161" i="69"/>
  <c r="A167" i="69"/>
  <c r="A166" i="69"/>
  <c r="A165" i="69"/>
  <c r="A164" i="69"/>
  <c r="A163" i="69"/>
  <c r="A162" i="69"/>
  <c r="A161" i="69"/>
  <c r="A160" i="69"/>
  <c r="S96" i="66"/>
  <c r="R96" i="66"/>
  <c r="S95" i="66"/>
  <c r="R95" i="66"/>
  <c r="S94" i="66"/>
  <c r="R94" i="66"/>
  <c r="M96" i="66"/>
  <c r="M95" i="66"/>
  <c r="M94" i="66"/>
  <c r="A96" i="66"/>
  <c r="A95" i="66"/>
  <c r="A94" i="66"/>
  <c r="A93" i="66"/>
  <c r="S132" i="63"/>
  <c r="R132" i="63"/>
  <c r="S131" i="63"/>
  <c r="R131" i="63"/>
  <c r="S130" i="63"/>
  <c r="R130" i="63"/>
  <c r="S129" i="63"/>
  <c r="R129" i="63"/>
  <c r="S128" i="63"/>
  <c r="R128" i="63"/>
  <c r="M132" i="63"/>
  <c r="M131" i="63"/>
  <c r="M130" i="63"/>
  <c r="M129" i="63"/>
  <c r="M128" i="63"/>
  <c r="A132" i="63"/>
  <c r="A131" i="63"/>
  <c r="A130" i="63"/>
  <c r="A129" i="63"/>
  <c r="A128" i="63"/>
  <c r="A127" i="63"/>
  <c r="S132" i="67"/>
  <c r="R132" i="67"/>
  <c r="S131" i="67"/>
  <c r="R131" i="67"/>
  <c r="S130" i="67"/>
  <c r="R130" i="67"/>
  <c r="S129" i="67"/>
  <c r="R129" i="67"/>
  <c r="S128" i="67"/>
  <c r="R128" i="67"/>
  <c r="N132" i="67"/>
  <c r="N131" i="67"/>
  <c r="N130" i="67"/>
  <c r="N129" i="67"/>
  <c r="N128" i="67"/>
  <c r="F132" i="67"/>
  <c r="F131" i="67"/>
  <c r="F130" i="67"/>
  <c r="F129" i="67"/>
  <c r="F128" i="67"/>
  <c r="A132" i="67"/>
  <c r="A131" i="67"/>
  <c r="A130" i="67"/>
  <c r="A129" i="67"/>
  <c r="A128" i="67"/>
  <c r="A127" i="67"/>
  <c r="S167" i="70"/>
  <c r="R167" i="70"/>
  <c r="S166" i="70"/>
  <c r="R166" i="70"/>
  <c r="S165" i="70"/>
  <c r="R165" i="70"/>
  <c r="S164" i="70"/>
  <c r="R164" i="70"/>
  <c r="S163" i="70"/>
  <c r="R163" i="70"/>
  <c r="S162" i="70"/>
  <c r="R162" i="70"/>
  <c r="S161" i="70"/>
  <c r="R161" i="70"/>
  <c r="A167" i="70"/>
  <c r="A166" i="70"/>
  <c r="A165" i="70"/>
  <c r="A164" i="70"/>
  <c r="A163" i="70"/>
  <c r="A162" i="70"/>
  <c r="A161" i="70"/>
  <c r="A160" i="70"/>
  <c r="Q251" i="77"/>
  <c r="N251" i="77"/>
  <c r="L251" i="77"/>
  <c r="Q248" i="77"/>
  <c r="N248" i="77"/>
  <c r="L248" i="77"/>
  <c r="Q245" i="77"/>
  <c r="N245" i="77"/>
  <c r="L245" i="77"/>
  <c r="Q242" i="77"/>
  <c r="N242" i="77"/>
  <c r="L242" i="77"/>
  <c r="C251" i="77"/>
  <c r="B250" i="77"/>
  <c r="C248" i="77"/>
  <c r="B247" i="77"/>
  <c r="C245" i="77"/>
  <c r="B244" i="77"/>
  <c r="C242" i="77"/>
  <c r="B241" i="77"/>
  <c r="A240" i="77"/>
  <c r="S112" i="78"/>
  <c r="S111" i="78"/>
  <c r="S110" i="78"/>
  <c r="S109" i="78"/>
  <c r="N112" i="78"/>
  <c r="N111" i="78"/>
  <c r="N110" i="78"/>
  <c r="N109" i="78"/>
  <c r="B112" i="78"/>
  <c r="B111" i="78"/>
  <c r="B110" i="78"/>
  <c r="B109" i="78"/>
  <c r="A108" i="78"/>
  <c r="O238" i="79"/>
  <c r="S237" i="79"/>
  <c r="Q237" i="79"/>
  <c r="O235" i="79"/>
  <c r="S234" i="79"/>
  <c r="Q234" i="79"/>
  <c r="O232" i="79"/>
  <c r="S231" i="79"/>
  <c r="Q231" i="79"/>
  <c r="O229" i="79"/>
  <c r="S228" i="79"/>
  <c r="Q228" i="79"/>
  <c r="M237" i="79"/>
  <c r="M234" i="79"/>
  <c r="M231" i="79"/>
  <c r="M228" i="79"/>
  <c r="C238" i="79"/>
  <c r="B237" i="79"/>
  <c r="C235" i="79"/>
  <c r="B234" i="79"/>
  <c r="C232" i="79"/>
  <c r="B231" i="79"/>
  <c r="C229" i="79"/>
  <c r="B228" i="79"/>
  <c r="B227" i="79"/>
  <c r="S237" i="80"/>
  <c r="Q237" i="80"/>
  <c r="S234" i="80"/>
  <c r="Q234" i="80"/>
  <c r="S231" i="80"/>
  <c r="Q231" i="80"/>
  <c r="S228" i="80"/>
  <c r="Q228" i="80"/>
  <c r="M237" i="80"/>
  <c r="M234" i="80"/>
  <c r="M231" i="80"/>
  <c r="M228" i="80"/>
  <c r="C238" i="80"/>
  <c r="B237" i="80"/>
  <c r="C235" i="80"/>
  <c r="B234" i="80"/>
  <c r="C232" i="80"/>
  <c r="B231" i="80"/>
  <c r="C229" i="80"/>
  <c r="B228" i="80"/>
  <c r="A227" i="80"/>
  <c r="O70" i="71"/>
  <c r="L70" i="71"/>
  <c r="I70" i="71"/>
  <c r="C72" i="71"/>
  <c r="C71" i="71"/>
  <c r="A70" i="71"/>
  <c r="O141" i="72"/>
  <c r="M141" i="72"/>
  <c r="K141" i="72"/>
  <c r="O140" i="72"/>
  <c r="M140" i="72"/>
  <c r="K140" i="72"/>
  <c r="O139" i="72"/>
  <c r="M139" i="72"/>
  <c r="K139" i="72"/>
  <c r="O138" i="72"/>
  <c r="M138" i="72"/>
  <c r="K138" i="72"/>
  <c r="O137" i="72"/>
  <c r="M137" i="72"/>
  <c r="K137" i="72"/>
  <c r="O136" i="72"/>
  <c r="M136" i="72"/>
  <c r="K136" i="72"/>
  <c r="A141" i="72"/>
  <c r="A140" i="72"/>
  <c r="A139" i="72"/>
  <c r="A138" i="72"/>
  <c r="A137" i="72"/>
  <c r="A136" i="72"/>
  <c r="A134" i="72"/>
  <c r="M225" i="76"/>
  <c r="P224" i="76"/>
  <c r="M224" i="76"/>
  <c r="M222" i="76"/>
  <c r="P221" i="76"/>
  <c r="M221" i="76"/>
  <c r="M219" i="76"/>
  <c r="P218" i="76"/>
  <c r="M218" i="76"/>
  <c r="M216" i="76"/>
  <c r="P215" i="76"/>
  <c r="M215" i="76"/>
  <c r="C225" i="76"/>
  <c r="C224" i="76"/>
  <c r="C222" i="76"/>
  <c r="C221" i="76"/>
  <c r="C219" i="76"/>
  <c r="C218" i="76"/>
  <c r="C216" i="76"/>
  <c r="C215" i="76"/>
  <c r="A214" i="76"/>
  <c r="T58" i="57"/>
  <c r="S58" i="57"/>
  <c r="R58" i="57"/>
  <c r="Q58" i="57"/>
  <c r="P58" i="57"/>
  <c r="O58" i="57"/>
  <c r="N58" i="57"/>
  <c r="M58" i="57"/>
  <c r="L58" i="57"/>
  <c r="K58" i="57"/>
  <c r="J58" i="57"/>
  <c r="I58" i="57"/>
  <c r="H58" i="57"/>
  <c r="G58" i="57"/>
  <c r="F58" i="57"/>
  <c r="E58" i="57"/>
  <c r="D58" i="57"/>
  <c r="C58" i="57"/>
  <c r="B58" i="57"/>
  <c r="A58" i="57"/>
  <c r="A57" i="57"/>
  <c r="R109" i="65"/>
  <c r="P109" i="65"/>
  <c r="M109" i="65"/>
  <c r="J109" i="65"/>
  <c r="H109" i="65"/>
  <c r="F109" i="65"/>
  <c r="R108" i="65"/>
  <c r="P108" i="65"/>
  <c r="M108" i="65"/>
  <c r="J108" i="65"/>
  <c r="H108" i="65"/>
  <c r="F108" i="65"/>
  <c r="R107" i="65"/>
  <c r="P107" i="65"/>
  <c r="M107" i="65"/>
  <c r="J107" i="65"/>
  <c r="H107" i="65"/>
  <c r="F107" i="65"/>
  <c r="R106" i="65"/>
  <c r="P106" i="65"/>
  <c r="M106" i="65"/>
  <c r="J106" i="65"/>
  <c r="H106" i="65"/>
  <c r="F106" i="65"/>
  <c r="R105" i="65"/>
  <c r="P105" i="65"/>
  <c r="M105" i="65"/>
  <c r="J105" i="65"/>
  <c r="H105" i="65"/>
  <c r="F105" i="65"/>
  <c r="A109" i="65"/>
  <c r="A108" i="65"/>
  <c r="A107" i="65"/>
  <c r="A106" i="65"/>
  <c r="A105" i="65"/>
  <c r="A104" i="65"/>
  <c r="R109" i="64"/>
  <c r="P109" i="64"/>
  <c r="M109" i="64"/>
  <c r="J109" i="64"/>
  <c r="H109" i="64"/>
  <c r="F109" i="64"/>
  <c r="R108" i="64"/>
  <c r="P108" i="64"/>
  <c r="M108" i="64"/>
  <c r="J108" i="64"/>
  <c r="H108" i="64"/>
  <c r="F108" i="64"/>
  <c r="R107" i="64"/>
  <c r="P107" i="64"/>
  <c r="M107" i="64"/>
  <c r="J107" i="64"/>
  <c r="H107" i="64"/>
  <c r="F107" i="64"/>
  <c r="R106" i="64"/>
  <c r="P106" i="64"/>
  <c r="M106" i="64"/>
  <c r="J106" i="64"/>
  <c r="H106" i="64"/>
  <c r="F106" i="64"/>
  <c r="R105" i="64"/>
  <c r="P105" i="64"/>
  <c r="M105" i="64"/>
  <c r="J105" i="64"/>
  <c r="H105" i="64"/>
  <c r="F105" i="64"/>
  <c r="A109" i="64"/>
  <c r="A108" i="64"/>
  <c r="A107" i="64"/>
  <c r="A106" i="64"/>
  <c r="A105" i="64"/>
  <c r="A104" i="64"/>
  <c r="K225" i="59"/>
  <c r="O224" i="59"/>
  <c r="L224" i="59"/>
  <c r="J224" i="59"/>
  <c r="H224" i="59"/>
  <c r="K222" i="59"/>
  <c r="O221" i="59"/>
  <c r="L221" i="59"/>
  <c r="J221" i="59"/>
  <c r="H221" i="59"/>
  <c r="K219" i="59"/>
  <c r="O218" i="59"/>
  <c r="L218" i="59"/>
  <c r="J218" i="59"/>
  <c r="H218" i="59"/>
  <c r="K216" i="59"/>
  <c r="O215" i="59"/>
  <c r="L215" i="59"/>
  <c r="J215" i="59"/>
  <c r="H215" i="59"/>
  <c r="B225" i="59"/>
  <c r="B224" i="59"/>
  <c r="B222" i="59"/>
  <c r="B221" i="59"/>
  <c r="B219" i="59"/>
  <c r="B218" i="59"/>
  <c r="B216" i="59"/>
  <c r="B215" i="59"/>
  <c r="A214" i="59"/>
  <c r="N209" i="60"/>
  <c r="L209" i="60"/>
  <c r="J209" i="60"/>
  <c r="H209" i="60"/>
  <c r="N206" i="60"/>
  <c r="L206" i="60"/>
  <c r="J206" i="60"/>
  <c r="H206" i="60"/>
  <c r="N203" i="60"/>
  <c r="L203" i="60"/>
  <c r="J203" i="60"/>
  <c r="H203" i="60"/>
  <c r="N200" i="60"/>
  <c r="L200" i="60"/>
  <c r="J200" i="60"/>
  <c r="H200" i="60"/>
  <c r="B210" i="60"/>
  <c r="B209" i="60"/>
  <c r="B207" i="60"/>
  <c r="B206" i="60"/>
  <c r="B204" i="60"/>
  <c r="B203" i="60"/>
  <c r="B201" i="60"/>
  <c r="B200" i="60"/>
  <c r="A199" i="60"/>
  <c r="H293" i="61"/>
  <c r="D293" i="61"/>
  <c r="F292" i="61"/>
  <c r="H289" i="61"/>
  <c r="D289" i="61"/>
  <c r="F288" i="61"/>
  <c r="H285" i="61"/>
  <c r="D285" i="61"/>
  <c r="F284" i="61"/>
  <c r="H281" i="61"/>
  <c r="D281" i="61"/>
  <c r="F280" i="61"/>
  <c r="O293" i="61"/>
  <c r="L293" i="61"/>
  <c r="O292" i="61"/>
  <c r="L292" i="61"/>
  <c r="N291" i="61"/>
  <c r="L291" i="61"/>
  <c r="O289" i="61"/>
  <c r="L289" i="61"/>
  <c r="O288" i="61"/>
  <c r="L288" i="61"/>
  <c r="N287" i="61"/>
  <c r="L287" i="61"/>
  <c r="O285" i="61"/>
  <c r="L285" i="61"/>
  <c r="O284" i="61"/>
  <c r="L284" i="61"/>
  <c r="N283" i="61"/>
  <c r="L283" i="61"/>
  <c r="O281" i="61"/>
  <c r="L281" i="61"/>
  <c r="O280" i="61"/>
  <c r="L280" i="61"/>
  <c r="N279" i="61"/>
  <c r="L279" i="61"/>
  <c r="B292" i="61"/>
  <c r="B291" i="61"/>
  <c r="B288" i="61"/>
  <c r="B287" i="61"/>
  <c r="B284" i="61"/>
  <c r="B283" i="61"/>
  <c r="B280" i="61"/>
  <c r="B279" i="61"/>
  <c r="A278" i="61"/>
  <c r="O327" i="73"/>
  <c r="L327" i="73"/>
  <c r="H327" i="73"/>
  <c r="O326" i="73"/>
  <c r="L326" i="73"/>
  <c r="M325" i="73"/>
  <c r="O324" i="73"/>
  <c r="L324" i="73"/>
  <c r="J324" i="73"/>
  <c r="F324" i="73"/>
  <c r="N323" i="73"/>
  <c r="L323" i="73"/>
  <c r="O321" i="73"/>
  <c r="L321" i="73"/>
  <c r="H321" i="73"/>
  <c r="O320" i="73"/>
  <c r="L320" i="73"/>
  <c r="M319" i="73"/>
  <c r="O318" i="73"/>
  <c r="L318" i="73"/>
  <c r="J318" i="73"/>
  <c r="F318" i="73"/>
  <c r="N317" i="73"/>
  <c r="L317" i="73"/>
  <c r="O315" i="73"/>
  <c r="L315" i="73"/>
  <c r="H315" i="73"/>
  <c r="O314" i="73"/>
  <c r="L314" i="73"/>
  <c r="M313" i="73"/>
  <c r="O312" i="73"/>
  <c r="L312" i="73"/>
  <c r="J312" i="73"/>
  <c r="F312" i="73"/>
  <c r="N311" i="73"/>
  <c r="L311" i="73"/>
  <c r="C327" i="73"/>
  <c r="B326" i="73"/>
  <c r="B325" i="73"/>
  <c r="B324" i="73"/>
  <c r="B323" i="73"/>
  <c r="C321" i="73"/>
  <c r="B320" i="73"/>
  <c r="B319" i="73"/>
  <c r="B318" i="73"/>
  <c r="B317" i="73"/>
  <c r="C315" i="73"/>
  <c r="B314" i="73"/>
  <c r="B313" i="73"/>
  <c r="B312" i="73"/>
  <c r="B311" i="73"/>
  <c r="A310" i="73"/>
  <c r="B327" i="62"/>
  <c r="A326" i="62"/>
  <c r="B324" i="62"/>
  <c r="A323" i="62"/>
  <c r="B321" i="62"/>
  <c r="A320" i="62"/>
  <c r="B318" i="62"/>
  <c r="A317" i="62"/>
  <c r="B315" i="62"/>
  <c r="A314" i="62"/>
  <c r="B312" i="62"/>
  <c r="A311" i="62"/>
  <c r="A310" i="62"/>
  <c r="B123" i="74"/>
  <c r="A122" i="74"/>
  <c r="B120" i="74"/>
  <c r="A119" i="74"/>
  <c r="A118" i="74"/>
  <c r="B276" i="75"/>
  <c r="A275" i="75"/>
  <c r="B273" i="75"/>
  <c r="A272" i="75"/>
  <c r="B270" i="75"/>
  <c r="A269" i="75"/>
  <c r="B267" i="75"/>
  <c r="A266" i="75"/>
  <c r="B264" i="75"/>
  <c r="A263" i="75"/>
  <c r="A262" i="75"/>
  <c r="S158" i="68"/>
  <c r="R158" i="68"/>
  <c r="S157" i="68"/>
  <c r="R157" i="68"/>
  <c r="S156" i="68"/>
  <c r="R156" i="68"/>
  <c r="S155" i="68"/>
  <c r="R155" i="68"/>
  <c r="S154" i="68"/>
  <c r="R154" i="68"/>
  <c r="S153" i="68"/>
  <c r="R153" i="68"/>
  <c r="S152" i="68"/>
  <c r="R152" i="68"/>
  <c r="I158" i="68"/>
  <c r="I157" i="68"/>
  <c r="I156" i="68"/>
  <c r="I155" i="68"/>
  <c r="I154" i="68"/>
  <c r="I153" i="68"/>
  <c r="I152" i="68"/>
  <c r="A158" i="68"/>
  <c r="A157" i="68"/>
  <c r="A156" i="68"/>
  <c r="A155" i="68"/>
  <c r="A154" i="68"/>
  <c r="A153" i="68"/>
  <c r="A152" i="68"/>
  <c r="A151" i="68"/>
  <c r="S158" i="69"/>
  <c r="R158" i="69"/>
  <c r="S157" i="69"/>
  <c r="R157" i="69"/>
  <c r="S156" i="69"/>
  <c r="R156" i="69"/>
  <c r="S155" i="69"/>
  <c r="R155" i="69"/>
  <c r="S154" i="69"/>
  <c r="R154" i="69"/>
  <c r="S153" i="69"/>
  <c r="R153" i="69"/>
  <c r="S152" i="69"/>
  <c r="R152" i="69"/>
  <c r="H158" i="69"/>
  <c r="H157" i="69"/>
  <c r="H156" i="69"/>
  <c r="H155" i="69"/>
  <c r="H154" i="69"/>
  <c r="H153" i="69"/>
  <c r="H152" i="69"/>
  <c r="A158" i="69"/>
  <c r="A157" i="69"/>
  <c r="A156" i="69"/>
  <c r="A155" i="69"/>
  <c r="A154" i="69"/>
  <c r="A153" i="69"/>
  <c r="A152" i="69"/>
  <c r="A151" i="69"/>
  <c r="S91" i="66"/>
  <c r="R91" i="66"/>
  <c r="S90" i="66"/>
  <c r="R90" i="66"/>
  <c r="S89" i="66"/>
  <c r="R89" i="66"/>
  <c r="M91" i="66"/>
  <c r="M90" i="66"/>
  <c r="M89" i="66"/>
  <c r="A91" i="66"/>
  <c r="A90" i="66"/>
  <c r="A89" i="66"/>
  <c r="A88" i="66"/>
  <c r="S125" i="63"/>
  <c r="R125" i="63"/>
  <c r="S124" i="63"/>
  <c r="R124" i="63"/>
  <c r="S123" i="63"/>
  <c r="R123" i="63"/>
  <c r="S122" i="63"/>
  <c r="R122" i="63"/>
  <c r="S121" i="63"/>
  <c r="R121" i="63"/>
  <c r="M125" i="63"/>
  <c r="M124" i="63"/>
  <c r="M123" i="63"/>
  <c r="M122" i="63"/>
  <c r="M121" i="63"/>
  <c r="A125" i="63"/>
  <c r="A124" i="63"/>
  <c r="A123" i="63"/>
  <c r="A122" i="63"/>
  <c r="A121" i="63"/>
  <c r="A120" i="63"/>
  <c r="S125" i="67"/>
  <c r="R125" i="67"/>
  <c r="S124" i="67"/>
  <c r="R124" i="67"/>
  <c r="S123" i="67"/>
  <c r="R123" i="67"/>
  <c r="S122" i="67"/>
  <c r="R122" i="67"/>
  <c r="S121" i="67"/>
  <c r="R121" i="67"/>
  <c r="N125" i="67"/>
  <c r="N124" i="67"/>
  <c r="N123" i="67"/>
  <c r="N122" i="67"/>
  <c r="N121" i="67"/>
  <c r="F125" i="67"/>
  <c r="F124" i="67"/>
  <c r="F123" i="67"/>
  <c r="F122" i="67"/>
  <c r="F121" i="67"/>
  <c r="A125" i="67"/>
  <c r="A124" i="67"/>
  <c r="A123" i="67"/>
  <c r="A122" i="67"/>
  <c r="A121" i="67"/>
  <c r="A120" i="67"/>
  <c r="S158" i="70"/>
  <c r="R158" i="70"/>
  <c r="S157" i="70"/>
  <c r="R157" i="70"/>
  <c r="S156" i="70"/>
  <c r="R156" i="70"/>
  <c r="S155" i="70"/>
  <c r="R155" i="70"/>
  <c r="S154" i="70"/>
  <c r="R154" i="70"/>
  <c r="S153" i="70"/>
  <c r="R153" i="70"/>
  <c r="S152" i="70"/>
  <c r="R152" i="70"/>
  <c r="A158" i="70"/>
  <c r="A157" i="70"/>
  <c r="A156" i="70"/>
  <c r="A155" i="70"/>
  <c r="A154" i="70"/>
  <c r="A153" i="70"/>
  <c r="A152" i="70"/>
  <c r="A151" i="70"/>
  <c r="Q238" i="77"/>
  <c r="N238" i="77"/>
  <c r="L238" i="77"/>
  <c r="Q235" i="77"/>
  <c r="N235" i="77"/>
  <c r="L235" i="77"/>
  <c r="Q232" i="77"/>
  <c r="N232" i="77"/>
  <c r="L232" i="77"/>
  <c r="Q229" i="77"/>
  <c r="N229" i="77"/>
  <c r="L229" i="77"/>
  <c r="C238" i="77"/>
  <c r="B237" i="77"/>
  <c r="C235" i="77"/>
  <c r="B234" i="77"/>
  <c r="C232" i="77"/>
  <c r="B231" i="77"/>
  <c r="C229" i="77"/>
  <c r="B228" i="77"/>
  <c r="A227" i="77"/>
  <c r="S106" i="78"/>
  <c r="S105" i="78"/>
  <c r="S104" i="78"/>
  <c r="S103" i="78"/>
  <c r="N106" i="78"/>
  <c r="N105" i="78"/>
  <c r="N104" i="78"/>
  <c r="N103" i="78"/>
  <c r="B106" i="78"/>
  <c r="B105" i="78"/>
  <c r="B104" i="78"/>
  <c r="B103" i="78"/>
  <c r="A102" i="78"/>
  <c r="O225" i="79"/>
  <c r="S224" i="79"/>
  <c r="Q224" i="79"/>
  <c r="O222" i="79"/>
  <c r="S221" i="79"/>
  <c r="Q221" i="79"/>
  <c r="O219" i="79"/>
  <c r="S218" i="79"/>
  <c r="Q218" i="79"/>
  <c r="O216" i="79"/>
  <c r="S215" i="79"/>
  <c r="Q215" i="79"/>
  <c r="M224" i="79"/>
  <c r="M221" i="79"/>
  <c r="M218" i="79"/>
  <c r="M215" i="79"/>
  <c r="C225" i="79"/>
  <c r="B224" i="79"/>
  <c r="C222" i="79"/>
  <c r="B221" i="79"/>
  <c r="C219" i="79"/>
  <c r="B218" i="79"/>
  <c r="C216" i="79"/>
  <c r="B215" i="79"/>
  <c r="B214" i="79"/>
  <c r="S224" i="80"/>
  <c r="Q224" i="80"/>
  <c r="S221" i="80"/>
  <c r="Q221" i="80"/>
  <c r="S218" i="80"/>
  <c r="Q218" i="80"/>
  <c r="S215" i="80"/>
  <c r="Q215" i="80"/>
  <c r="M224" i="80"/>
  <c r="M221" i="80"/>
  <c r="M218" i="80"/>
  <c r="M215" i="80"/>
  <c r="C225" i="80"/>
  <c r="B224" i="80"/>
  <c r="C222" i="80"/>
  <c r="B221" i="80"/>
  <c r="C219" i="80"/>
  <c r="B218" i="80"/>
  <c r="C216" i="80"/>
  <c r="B215" i="80"/>
  <c r="A214" i="80"/>
  <c r="O66" i="71"/>
  <c r="L66" i="71"/>
  <c r="I66" i="71"/>
  <c r="C68" i="71"/>
  <c r="C67" i="71"/>
  <c r="A66" i="71"/>
  <c r="O133" i="72"/>
  <c r="M133" i="72"/>
  <c r="K133" i="72"/>
  <c r="O132" i="72"/>
  <c r="M132" i="72"/>
  <c r="K132" i="72"/>
  <c r="O131" i="72"/>
  <c r="M131" i="72"/>
  <c r="K131" i="72"/>
  <c r="O130" i="72"/>
  <c r="M130" i="72"/>
  <c r="K130" i="72"/>
  <c r="O129" i="72"/>
  <c r="M129" i="72"/>
  <c r="K129" i="72"/>
  <c r="O128" i="72"/>
  <c r="M128" i="72"/>
  <c r="K128" i="72"/>
  <c r="A133" i="72"/>
  <c r="A132" i="72"/>
  <c r="A131" i="72"/>
  <c r="A130" i="72"/>
  <c r="A129" i="72"/>
  <c r="A128" i="72"/>
  <c r="A126" i="72"/>
  <c r="M212" i="76"/>
  <c r="P211" i="76"/>
  <c r="M211" i="76"/>
  <c r="M209" i="76"/>
  <c r="P208" i="76"/>
  <c r="M208" i="76"/>
  <c r="M206" i="76"/>
  <c r="P205" i="76"/>
  <c r="M205" i="76"/>
  <c r="M203" i="76"/>
  <c r="P202" i="76"/>
  <c r="M202" i="76"/>
  <c r="C212" i="76"/>
  <c r="C211" i="76"/>
  <c r="C209" i="76"/>
  <c r="C208" i="76"/>
  <c r="C206" i="76"/>
  <c r="C205" i="76"/>
  <c r="C203" i="76"/>
  <c r="C202" i="76"/>
  <c r="A201" i="76"/>
  <c r="T55" i="57"/>
  <c r="S55" i="57"/>
  <c r="R55" i="57"/>
  <c r="Q55" i="57"/>
  <c r="P55" i="57"/>
  <c r="O55" i="57"/>
  <c r="N55" i="57"/>
  <c r="M55" i="57"/>
  <c r="L55" i="57"/>
  <c r="K55" i="57"/>
  <c r="J55" i="57"/>
  <c r="I55" i="57"/>
  <c r="H55" i="57"/>
  <c r="G55" i="57"/>
  <c r="F55" i="57"/>
  <c r="E55" i="57"/>
  <c r="D55" i="57"/>
  <c r="C55" i="57"/>
  <c r="B55" i="57"/>
  <c r="A55" i="57"/>
  <c r="A54" i="57"/>
  <c r="R103" i="65"/>
  <c r="P103" i="65"/>
  <c r="M103" i="65"/>
  <c r="J103" i="65"/>
  <c r="H103" i="65"/>
  <c r="F103" i="65"/>
  <c r="R102" i="65"/>
  <c r="P102" i="65"/>
  <c r="M102" i="65"/>
  <c r="J102" i="65"/>
  <c r="H102" i="65"/>
  <c r="F102" i="65"/>
  <c r="R101" i="65"/>
  <c r="P101" i="65"/>
  <c r="M101" i="65"/>
  <c r="J101" i="65"/>
  <c r="H101" i="65"/>
  <c r="F101" i="65"/>
  <c r="R100" i="65"/>
  <c r="P100" i="65"/>
  <c r="M100" i="65"/>
  <c r="J100" i="65"/>
  <c r="H100" i="65"/>
  <c r="F100" i="65"/>
  <c r="R99" i="65"/>
  <c r="P99" i="65"/>
  <c r="M99" i="65"/>
  <c r="J99" i="65"/>
  <c r="H99" i="65"/>
  <c r="F99" i="65"/>
  <c r="A103" i="65"/>
  <c r="A102" i="65"/>
  <c r="A101" i="65"/>
  <c r="A100" i="65"/>
  <c r="A99" i="65"/>
  <c r="A98" i="65"/>
  <c r="R103" i="64"/>
  <c r="P103" i="64"/>
  <c r="M103" i="64"/>
  <c r="J103" i="64"/>
  <c r="H103" i="64"/>
  <c r="F103" i="64"/>
  <c r="R102" i="64"/>
  <c r="P102" i="64"/>
  <c r="M102" i="64"/>
  <c r="J102" i="64"/>
  <c r="H102" i="64"/>
  <c r="F102" i="64"/>
  <c r="R101" i="64"/>
  <c r="P101" i="64"/>
  <c r="M101" i="64"/>
  <c r="J101" i="64"/>
  <c r="H101" i="64"/>
  <c r="F101" i="64"/>
  <c r="R100" i="64"/>
  <c r="P100" i="64"/>
  <c r="M100" i="64"/>
  <c r="J100" i="64"/>
  <c r="H100" i="64"/>
  <c r="F100" i="64"/>
  <c r="R99" i="64"/>
  <c r="P99" i="64"/>
  <c r="M99" i="64"/>
  <c r="J99" i="64"/>
  <c r="H99" i="64"/>
  <c r="F99" i="64"/>
  <c r="A103" i="64"/>
  <c r="A102" i="64"/>
  <c r="A101" i="64"/>
  <c r="A100" i="64"/>
  <c r="A99" i="64"/>
  <c r="A98" i="64"/>
  <c r="K212" i="59"/>
  <c r="O211" i="59"/>
  <c r="L211" i="59"/>
  <c r="J211" i="59"/>
  <c r="H211" i="59"/>
  <c r="K209" i="59"/>
  <c r="O208" i="59"/>
  <c r="L208" i="59"/>
  <c r="J208" i="59"/>
  <c r="H208" i="59"/>
  <c r="K206" i="59"/>
  <c r="O205" i="59"/>
  <c r="L205" i="59"/>
  <c r="J205" i="59"/>
  <c r="H205" i="59"/>
  <c r="K203" i="59"/>
  <c r="O202" i="59"/>
  <c r="L202" i="59"/>
  <c r="J202" i="59"/>
  <c r="H202" i="59"/>
  <c r="B212" i="59"/>
  <c r="B211" i="59"/>
  <c r="B209" i="59"/>
  <c r="B208" i="59"/>
  <c r="B206" i="59"/>
  <c r="B205" i="59"/>
  <c r="B203" i="59"/>
  <c r="B202" i="59"/>
  <c r="A201" i="59"/>
  <c r="N197" i="60"/>
  <c r="L197" i="60"/>
  <c r="J197" i="60"/>
  <c r="H197" i="60"/>
  <c r="N194" i="60"/>
  <c r="L194" i="60"/>
  <c r="J194" i="60"/>
  <c r="H194" i="60"/>
  <c r="N191" i="60"/>
  <c r="L191" i="60"/>
  <c r="J191" i="60"/>
  <c r="H191" i="60"/>
  <c r="N188" i="60"/>
  <c r="L188" i="60"/>
  <c r="J188" i="60"/>
  <c r="H188" i="60"/>
  <c r="B198" i="60"/>
  <c r="B197" i="60"/>
  <c r="B195" i="60"/>
  <c r="B194" i="60"/>
  <c r="B192" i="60"/>
  <c r="B191" i="60"/>
  <c r="B189" i="60"/>
  <c r="B188" i="60"/>
  <c r="A187" i="60"/>
  <c r="H276" i="61"/>
  <c r="D276" i="61"/>
  <c r="F275" i="61"/>
  <c r="H272" i="61"/>
  <c r="D272" i="61"/>
  <c r="F271" i="61"/>
  <c r="H268" i="61"/>
  <c r="D268" i="61"/>
  <c r="F267" i="61"/>
  <c r="H264" i="61"/>
  <c r="D264" i="61"/>
  <c r="F263" i="61"/>
  <c r="O276" i="61"/>
  <c r="L276" i="61"/>
  <c r="O275" i="61"/>
  <c r="L275" i="61"/>
  <c r="N274" i="61"/>
  <c r="L274" i="61"/>
  <c r="O272" i="61"/>
  <c r="L272" i="61"/>
  <c r="O271" i="61"/>
  <c r="L271" i="61"/>
  <c r="N270" i="61"/>
  <c r="L270" i="61"/>
  <c r="O268" i="61"/>
  <c r="L268" i="61"/>
  <c r="O267" i="61"/>
  <c r="L267" i="61"/>
  <c r="N266" i="61"/>
  <c r="L266" i="61"/>
  <c r="O264" i="61"/>
  <c r="L264" i="61"/>
  <c r="O263" i="61"/>
  <c r="L263" i="61"/>
  <c r="N262" i="61"/>
  <c r="L262" i="61"/>
  <c r="B275" i="61"/>
  <c r="B274" i="61"/>
  <c r="B271" i="61"/>
  <c r="B270" i="61"/>
  <c r="B267" i="61"/>
  <c r="B266" i="61"/>
  <c r="B263" i="61"/>
  <c r="B262" i="61"/>
  <c r="A261" i="61"/>
  <c r="O308" i="73"/>
  <c r="L308" i="73"/>
  <c r="H308" i="73"/>
  <c r="O307" i="73"/>
  <c r="L307" i="73"/>
  <c r="M306" i="73"/>
  <c r="O305" i="73"/>
  <c r="L305" i="73"/>
  <c r="J305" i="73"/>
  <c r="F305" i="73"/>
  <c r="N304" i="73"/>
  <c r="L304" i="73"/>
  <c r="O302" i="73"/>
  <c r="L302" i="73"/>
  <c r="H302" i="73"/>
  <c r="O301" i="73"/>
  <c r="L301" i="73"/>
  <c r="M300" i="73"/>
  <c r="O299" i="73"/>
  <c r="L299" i="73"/>
  <c r="J299" i="73"/>
  <c r="F299" i="73"/>
  <c r="N298" i="73"/>
  <c r="L298" i="73"/>
  <c r="O296" i="73"/>
  <c r="L296" i="73"/>
  <c r="H296" i="73"/>
  <c r="O295" i="73"/>
  <c r="L295" i="73"/>
  <c r="M294" i="73"/>
  <c r="O293" i="73"/>
  <c r="L293" i="73"/>
  <c r="J293" i="73"/>
  <c r="F293" i="73"/>
  <c r="N292" i="73"/>
  <c r="L292" i="73"/>
  <c r="C308" i="73"/>
  <c r="B307" i="73"/>
  <c r="B306" i="73"/>
  <c r="B305" i="73"/>
  <c r="B304" i="73"/>
  <c r="C302" i="73"/>
  <c r="B301" i="73"/>
  <c r="B300" i="73"/>
  <c r="B299" i="73"/>
  <c r="B298" i="73"/>
  <c r="C296" i="73"/>
  <c r="B295" i="73"/>
  <c r="B294" i="73"/>
  <c r="B293" i="73"/>
  <c r="B292" i="73"/>
  <c r="A291" i="73"/>
  <c r="B308" i="62"/>
  <c r="A307" i="62"/>
  <c r="B305" i="62"/>
  <c r="A304" i="62"/>
  <c r="B302" i="62"/>
  <c r="A301" i="62"/>
  <c r="B299" i="62"/>
  <c r="A298" i="62"/>
  <c r="B296" i="62"/>
  <c r="A295" i="62"/>
  <c r="B293" i="62"/>
  <c r="A292" i="62"/>
  <c r="A291" i="62"/>
  <c r="B116" i="74"/>
  <c r="A115" i="74"/>
  <c r="B113" i="74"/>
  <c r="A112" i="74"/>
  <c r="A111" i="74"/>
  <c r="B260" i="75"/>
  <c r="A259" i="75"/>
  <c r="B257" i="75"/>
  <c r="A256" i="75"/>
  <c r="B254" i="75"/>
  <c r="A253" i="75"/>
  <c r="B251" i="75"/>
  <c r="A250" i="75"/>
  <c r="B248" i="75"/>
  <c r="A247" i="75"/>
  <c r="A246" i="75"/>
  <c r="S149" i="68"/>
  <c r="R149" i="68"/>
  <c r="S148" i="68"/>
  <c r="R148" i="68"/>
  <c r="S147" i="68"/>
  <c r="R147" i="68"/>
  <c r="S146" i="68"/>
  <c r="R146" i="68"/>
  <c r="S145" i="68"/>
  <c r="R145" i="68"/>
  <c r="S144" i="68"/>
  <c r="R144" i="68"/>
  <c r="S143" i="68"/>
  <c r="R143" i="68"/>
  <c r="I149" i="68"/>
  <c r="I148" i="68"/>
  <c r="I147" i="68"/>
  <c r="I146" i="68"/>
  <c r="I145" i="68"/>
  <c r="I144" i="68"/>
  <c r="I143" i="68"/>
  <c r="A149" i="68"/>
  <c r="A148" i="68"/>
  <c r="A147" i="68"/>
  <c r="A146" i="68"/>
  <c r="A145" i="68"/>
  <c r="A144" i="68"/>
  <c r="A143" i="68"/>
  <c r="A142" i="68"/>
  <c r="S149" i="69"/>
  <c r="R149" i="69"/>
  <c r="S148" i="69"/>
  <c r="R148" i="69"/>
  <c r="S147" i="69"/>
  <c r="R147" i="69"/>
  <c r="S146" i="69"/>
  <c r="R146" i="69"/>
  <c r="S145" i="69"/>
  <c r="R145" i="69"/>
  <c r="S144" i="69"/>
  <c r="R144" i="69"/>
  <c r="S143" i="69"/>
  <c r="R143" i="69"/>
  <c r="H149" i="69"/>
  <c r="H148" i="69"/>
  <c r="H147" i="69"/>
  <c r="H146" i="69"/>
  <c r="H145" i="69"/>
  <c r="H144" i="69"/>
  <c r="H143" i="69"/>
  <c r="A149" i="69"/>
  <c r="A148" i="69"/>
  <c r="A147" i="69"/>
  <c r="A146" i="69"/>
  <c r="A145" i="69"/>
  <c r="A144" i="69"/>
  <c r="A143" i="69"/>
  <c r="A142" i="69"/>
  <c r="S86" i="66"/>
  <c r="R86" i="66"/>
  <c r="S85" i="66"/>
  <c r="R85" i="66"/>
  <c r="S84" i="66"/>
  <c r="R84" i="66"/>
  <c r="M86" i="66"/>
  <c r="M85" i="66"/>
  <c r="M84" i="66"/>
  <c r="A86" i="66"/>
  <c r="A85" i="66"/>
  <c r="A84" i="66"/>
  <c r="A83" i="66"/>
  <c r="S118" i="63"/>
  <c r="R118" i="63"/>
  <c r="S117" i="63"/>
  <c r="R117" i="63"/>
  <c r="S116" i="63"/>
  <c r="R116" i="63"/>
  <c r="S115" i="63"/>
  <c r="R115" i="63"/>
  <c r="S114" i="63"/>
  <c r="R114" i="63"/>
  <c r="M118" i="63"/>
  <c r="M117" i="63"/>
  <c r="M116" i="63"/>
  <c r="M115" i="63"/>
  <c r="M114" i="63"/>
  <c r="A118" i="63"/>
  <c r="A117" i="63"/>
  <c r="A116" i="63"/>
  <c r="A115" i="63"/>
  <c r="A114" i="63"/>
  <c r="A113" i="63"/>
  <c r="S118" i="67"/>
  <c r="R118" i="67"/>
  <c r="S117" i="67"/>
  <c r="R117" i="67"/>
  <c r="S116" i="67"/>
  <c r="R116" i="67"/>
  <c r="S115" i="67"/>
  <c r="R115" i="67"/>
  <c r="S114" i="67"/>
  <c r="R114" i="67"/>
  <c r="N118" i="67"/>
  <c r="N117" i="67"/>
  <c r="N116" i="67"/>
  <c r="N115" i="67"/>
  <c r="N114" i="67"/>
  <c r="F118" i="67"/>
  <c r="F117" i="67"/>
  <c r="F116" i="67"/>
  <c r="F115" i="67"/>
  <c r="F114" i="67"/>
  <c r="A118" i="67"/>
  <c r="A117" i="67"/>
  <c r="A116" i="67"/>
  <c r="A115" i="67"/>
  <c r="A114" i="67"/>
  <c r="A113" i="67"/>
  <c r="S149" i="70"/>
  <c r="R149" i="70"/>
  <c r="S148" i="70"/>
  <c r="R148" i="70"/>
  <c r="S147" i="70"/>
  <c r="R147" i="70"/>
  <c r="S146" i="70"/>
  <c r="R146" i="70"/>
  <c r="S145" i="70"/>
  <c r="R145" i="70"/>
  <c r="S144" i="70"/>
  <c r="R144" i="70"/>
  <c r="S143" i="70"/>
  <c r="R143" i="70"/>
  <c r="A149" i="70"/>
  <c r="A148" i="70"/>
  <c r="A147" i="70"/>
  <c r="A146" i="70"/>
  <c r="A145" i="70"/>
  <c r="A144" i="70"/>
  <c r="A143" i="70"/>
  <c r="A142" i="70"/>
  <c r="Q225" i="77"/>
  <c r="N225" i="77"/>
  <c r="L225" i="77"/>
  <c r="Q222" i="77"/>
  <c r="N222" i="77"/>
  <c r="L222" i="77"/>
  <c r="Q219" i="77"/>
  <c r="N219" i="77"/>
  <c r="L219" i="77"/>
  <c r="Q216" i="77"/>
  <c r="N216" i="77"/>
  <c r="L216" i="77"/>
  <c r="C225" i="77"/>
  <c r="B224" i="77"/>
  <c r="C222" i="77"/>
  <c r="B221" i="77"/>
  <c r="C219" i="77"/>
  <c r="B218" i="77"/>
  <c r="C216" i="77"/>
  <c r="B215" i="77"/>
  <c r="A214" i="77"/>
  <c r="S100" i="78"/>
  <c r="S99" i="78"/>
  <c r="S98" i="78"/>
  <c r="S97" i="78"/>
  <c r="N100" i="78"/>
  <c r="N99" i="78"/>
  <c r="N98" i="78"/>
  <c r="N97" i="78"/>
  <c r="B100" i="78"/>
  <c r="B99" i="78"/>
  <c r="B98" i="78"/>
  <c r="B97" i="78"/>
  <c r="A96" i="78"/>
  <c r="O212" i="79"/>
  <c r="S211" i="79"/>
  <c r="Q211" i="79"/>
  <c r="O209" i="79"/>
  <c r="S208" i="79"/>
  <c r="Q208" i="79"/>
  <c r="O206" i="79"/>
  <c r="S205" i="79"/>
  <c r="Q205" i="79"/>
  <c r="O203" i="79"/>
  <c r="S202" i="79"/>
  <c r="Q202" i="79"/>
  <c r="M211" i="79"/>
  <c r="M208" i="79"/>
  <c r="M205" i="79"/>
  <c r="M202" i="79"/>
  <c r="C212" i="79"/>
  <c r="B211" i="79"/>
  <c r="C209" i="79"/>
  <c r="B208" i="79"/>
  <c r="C206" i="79"/>
  <c r="B205" i="79"/>
  <c r="C203" i="79"/>
  <c r="B202" i="79"/>
  <c r="B201" i="79"/>
  <c r="S211" i="80"/>
  <c r="Q211" i="80"/>
  <c r="S208" i="80"/>
  <c r="Q208" i="80"/>
  <c r="S205" i="80"/>
  <c r="Q205" i="80"/>
  <c r="S202" i="80"/>
  <c r="Q202" i="80"/>
  <c r="M211" i="80"/>
  <c r="M208" i="80"/>
  <c r="M205" i="80"/>
  <c r="M202" i="80"/>
  <c r="C212" i="80"/>
  <c r="B211" i="80"/>
  <c r="C209" i="80"/>
  <c r="B208" i="80"/>
  <c r="C206" i="80"/>
  <c r="B205" i="80"/>
  <c r="C203" i="80"/>
  <c r="B202" i="80"/>
  <c r="A201" i="80"/>
  <c r="O62" i="71"/>
  <c r="L62" i="71"/>
  <c r="I62" i="71"/>
  <c r="C64" i="71"/>
  <c r="C63" i="71"/>
  <c r="A62" i="71"/>
  <c r="O125" i="72"/>
  <c r="M125" i="72"/>
  <c r="K125" i="72"/>
  <c r="O124" i="72"/>
  <c r="M124" i="72"/>
  <c r="K124" i="72"/>
  <c r="O123" i="72"/>
  <c r="M123" i="72"/>
  <c r="K123" i="72"/>
  <c r="O122" i="72"/>
  <c r="M122" i="72"/>
  <c r="K122" i="72"/>
  <c r="O121" i="72"/>
  <c r="M121" i="72"/>
  <c r="K121" i="72"/>
  <c r="O120" i="72"/>
  <c r="M120" i="72"/>
  <c r="K120" i="72"/>
  <c r="A125" i="72"/>
  <c r="A124" i="72"/>
  <c r="A123" i="72"/>
  <c r="A122" i="72"/>
  <c r="A121" i="72"/>
  <c r="A120" i="72"/>
  <c r="A118" i="72"/>
  <c r="M199" i="76"/>
  <c r="P198" i="76"/>
  <c r="M198" i="76"/>
  <c r="M196" i="76"/>
  <c r="P195" i="76"/>
  <c r="M195" i="76"/>
  <c r="M193" i="76"/>
  <c r="P192" i="76"/>
  <c r="M192" i="76"/>
  <c r="M190" i="76"/>
  <c r="P189" i="76"/>
  <c r="M189" i="76"/>
  <c r="C199" i="76"/>
  <c r="C198" i="76"/>
  <c r="C196" i="76"/>
  <c r="C195" i="76"/>
  <c r="C193" i="76"/>
  <c r="C192" i="76"/>
  <c r="C190" i="76"/>
  <c r="C189" i="76"/>
  <c r="A188" i="76"/>
  <c r="A52" i="57"/>
  <c r="A51" i="57"/>
  <c r="R97" i="65"/>
  <c r="P97" i="65"/>
  <c r="M97" i="65"/>
  <c r="J97" i="65"/>
  <c r="H97" i="65"/>
  <c r="F97" i="65"/>
  <c r="R96" i="65"/>
  <c r="P96" i="65"/>
  <c r="M96" i="65"/>
  <c r="J96" i="65"/>
  <c r="H96" i="65"/>
  <c r="F96" i="65"/>
  <c r="R95" i="65"/>
  <c r="P95" i="65"/>
  <c r="M95" i="65"/>
  <c r="J95" i="65"/>
  <c r="H95" i="65"/>
  <c r="F95" i="65"/>
  <c r="R94" i="65"/>
  <c r="P94" i="65"/>
  <c r="M94" i="65"/>
  <c r="J94" i="65"/>
  <c r="H94" i="65"/>
  <c r="F94" i="65"/>
  <c r="R93" i="65"/>
  <c r="P93" i="65"/>
  <c r="M93" i="65"/>
  <c r="J93" i="65"/>
  <c r="H93" i="65"/>
  <c r="F93" i="65"/>
  <c r="A97" i="65"/>
  <c r="A96" i="65"/>
  <c r="A95" i="65"/>
  <c r="A94" i="65"/>
  <c r="A93" i="65"/>
  <c r="A92" i="65"/>
  <c r="R97" i="64"/>
  <c r="P97" i="64"/>
  <c r="M97" i="64"/>
  <c r="J97" i="64"/>
  <c r="H97" i="64"/>
  <c r="F97" i="64"/>
  <c r="R96" i="64"/>
  <c r="P96" i="64"/>
  <c r="M96" i="64"/>
  <c r="J96" i="64"/>
  <c r="H96" i="64"/>
  <c r="F96" i="64"/>
  <c r="R95" i="64"/>
  <c r="P95" i="64"/>
  <c r="M95" i="64"/>
  <c r="J95" i="64"/>
  <c r="H95" i="64"/>
  <c r="F95" i="64"/>
  <c r="R94" i="64"/>
  <c r="P94" i="64"/>
  <c r="M94" i="64"/>
  <c r="J94" i="64"/>
  <c r="H94" i="64"/>
  <c r="F94" i="64"/>
  <c r="R93" i="64"/>
  <c r="P93" i="64"/>
  <c r="M93" i="64"/>
  <c r="J93" i="64"/>
  <c r="H93" i="64"/>
  <c r="F93" i="64"/>
  <c r="A97" i="64"/>
  <c r="A96" i="64"/>
  <c r="A95" i="64"/>
  <c r="A94" i="64"/>
  <c r="A93" i="64"/>
  <c r="A92" i="64"/>
  <c r="K199" i="59"/>
  <c r="O198" i="59"/>
  <c r="L198" i="59"/>
  <c r="J198" i="59"/>
  <c r="H198" i="59"/>
  <c r="K196" i="59"/>
  <c r="O195" i="59"/>
  <c r="L195" i="59"/>
  <c r="J195" i="59"/>
  <c r="H195" i="59"/>
  <c r="K193" i="59"/>
  <c r="O192" i="59"/>
  <c r="L192" i="59"/>
  <c r="J192" i="59"/>
  <c r="H192" i="59"/>
  <c r="K190" i="59"/>
  <c r="O189" i="59"/>
  <c r="L189" i="59"/>
  <c r="J189" i="59"/>
  <c r="H189" i="59"/>
  <c r="B199" i="59"/>
  <c r="B198" i="59"/>
  <c r="B196" i="59"/>
  <c r="B195" i="59"/>
  <c r="B193" i="59"/>
  <c r="B192" i="59"/>
  <c r="B190" i="59"/>
  <c r="B189" i="59"/>
  <c r="A188" i="59"/>
  <c r="N185" i="60"/>
  <c r="L185" i="60"/>
  <c r="J185" i="60"/>
  <c r="H185" i="60"/>
  <c r="N182" i="60"/>
  <c r="L182" i="60"/>
  <c r="J182" i="60"/>
  <c r="H182" i="60"/>
  <c r="N179" i="60"/>
  <c r="L179" i="60"/>
  <c r="J179" i="60"/>
  <c r="H179" i="60"/>
  <c r="N176" i="60"/>
  <c r="L176" i="60"/>
  <c r="J176" i="60"/>
  <c r="H176" i="60"/>
  <c r="B186" i="60"/>
  <c r="B185" i="60"/>
  <c r="B183" i="60"/>
  <c r="B182" i="60"/>
  <c r="B180" i="60"/>
  <c r="B179" i="60"/>
  <c r="B177" i="60"/>
  <c r="B176" i="60"/>
  <c r="A175" i="60"/>
  <c r="H259" i="61"/>
  <c r="D259" i="61"/>
  <c r="F258" i="61"/>
  <c r="H255" i="61"/>
  <c r="D255" i="61"/>
  <c r="F254" i="61"/>
  <c r="H251" i="61"/>
  <c r="D251" i="61"/>
  <c r="F250" i="61"/>
  <c r="H247" i="61"/>
  <c r="D247" i="61"/>
  <c r="F246" i="61"/>
  <c r="O259" i="61"/>
  <c r="L259" i="61"/>
  <c r="O258" i="61"/>
  <c r="L258" i="61"/>
  <c r="N257" i="61"/>
  <c r="L257" i="61"/>
  <c r="O255" i="61"/>
  <c r="L255" i="61"/>
  <c r="O254" i="61"/>
  <c r="L254" i="61"/>
  <c r="N253" i="61"/>
  <c r="L253" i="61"/>
  <c r="O251" i="61"/>
  <c r="L251" i="61"/>
  <c r="O250" i="61"/>
  <c r="L250" i="61"/>
  <c r="N249" i="61"/>
  <c r="L249" i="61"/>
  <c r="O247" i="61"/>
  <c r="L247" i="61"/>
  <c r="O246" i="61"/>
  <c r="L246" i="61"/>
  <c r="N245" i="61"/>
  <c r="L245" i="61"/>
  <c r="B258" i="61"/>
  <c r="B257" i="61"/>
  <c r="B254" i="61"/>
  <c r="B253" i="61"/>
  <c r="B250" i="61"/>
  <c r="B249" i="61"/>
  <c r="B246" i="61"/>
  <c r="B245" i="61"/>
  <c r="A244" i="61"/>
  <c r="O289" i="73"/>
  <c r="L289" i="73"/>
  <c r="H289" i="73"/>
  <c r="O288" i="73"/>
  <c r="L288" i="73"/>
  <c r="M287" i="73"/>
  <c r="O286" i="73"/>
  <c r="L286" i="73"/>
  <c r="J286" i="73"/>
  <c r="F286" i="73"/>
  <c r="N285" i="73"/>
  <c r="L285" i="73"/>
  <c r="O283" i="73"/>
  <c r="L283" i="73"/>
  <c r="H283" i="73"/>
  <c r="O282" i="73"/>
  <c r="L282" i="73"/>
  <c r="M281" i="73"/>
  <c r="O280" i="73"/>
  <c r="L280" i="73"/>
  <c r="J280" i="73"/>
  <c r="F280" i="73"/>
  <c r="N279" i="73"/>
  <c r="L279" i="73"/>
  <c r="O277" i="73"/>
  <c r="L277" i="73"/>
  <c r="H277" i="73"/>
  <c r="O276" i="73"/>
  <c r="L276" i="73"/>
  <c r="M275" i="73"/>
  <c r="O274" i="73"/>
  <c r="L274" i="73"/>
  <c r="J274" i="73"/>
  <c r="F274" i="73"/>
  <c r="N273" i="73"/>
  <c r="L273" i="73"/>
  <c r="C289" i="73"/>
  <c r="B288" i="73"/>
  <c r="B287" i="73"/>
  <c r="B286" i="73"/>
  <c r="B285" i="73"/>
  <c r="C283" i="73"/>
  <c r="B282" i="73"/>
  <c r="B281" i="73"/>
  <c r="B280" i="73"/>
  <c r="B279" i="73"/>
  <c r="C277" i="73"/>
  <c r="B276" i="73"/>
  <c r="B275" i="73"/>
  <c r="B274" i="73"/>
  <c r="B273" i="73"/>
  <c r="A272" i="73"/>
  <c r="B289" i="62"/>
  <c r="A288" i="62"/>
  <c r="B286" i="62"/>
  <c r="A285" i="62"/>
  <c r="B283" i="62"/>
  <c r="A282" i="62"/>
  <c r="B280" i="62"/>
  <c r="A279" i="62"/>
  <c r="B277" i="62"/>
  <c r="A276" i="62"/>
  <c r="B274" i="62"/>
  <c r="A273" i="62"/>
  <c r="A272" i="62"/>
  <c r="B109" i="74"/>
  <c r="A108" i="74"/>
  <c r="B106" i="74"/>
  <c r="A105" i="74"/>
  <c r="A104" i="74"/>
  <c r="B244" i="75"/>
  <c r="A243" i="75"/>
  <c r="B241" i="75"/>
  <c r="A240" i="75"/>
  <c r="B238" i="75"/>
  <c r="A237" i="75"/>
  <c r="B235" i="75"/>
  <c r="A234" i="75"/>
  <c r="B232" i="75"/>
  <c r="A231" i="75"/>
  <c r="A230" i="75"/>
  <c r="S140" i="68"/>
  <c r="R140" i="68"/>
  <c r="S139" i="68"/>
  <c r="R139" i="68"/>
  <c r="S138" i="68"/>
  <c r="R138" i="68"/>
  <c r="S137" i="68"/>
  <c r="R137" i="68"/>
  <c r="S136" i="68"/>
  <c r="R136" i="68"/>
  <c r="S135" i="68"/>
  <c r="R135" i="68"/>
  <c r="S134" i="68"/>
  <c r="R134" i="68"/>
  <c r="I140" i="68"/>
  <c r="I139" i="68"/>
  <c r="I138" i="68"/>
  <c r="I137" i="68"/>
  <c r="I136" i="68"/>
  <c r="I135" i="68"/>
  <c r="I134" i="68"/>
  <c r="A140" i="68"/>
  <c r="A139" i="68"/>
  <c r="A138" i="68"/>
  <c r="A137" i="68"/>
  <c r="A136" i="68"/>
  <c r="A135" i="68"/>
  <c r="A134" i="68"/>
  <c r="A133" i="68"/>
  <c r="S140" i="69"/>
  <c r="R140" i="69"/>
  <c r="S139" i="69"/>
  <c r="R139" i="69"/>
  <c r="S138" i="69"/>
  <c r="R138" i="69"/>
  <c r="S137" i="69"/>
  <c r="R137" i="69"/>
  <c r="S136" i="69"/>
  <c r="R136" i="69"/>
  <c r="S135" i="69"/>
  <c r="R135" i="69"/>
  <c r="S134" i="69"/>
  <c r="R134" i="69"/>
  <c r="H140" i="69"/>
  <c r="H139" i="69"/>
  <c r="H138" i="69"/>
  <c r="H137" i="69"/>
  <c r="H136" i="69"/>
  <c r="H135" i="69"/>
  <c r="H134" i="69"/>
  <c r="A140" i="69"/>
  <c r="A139" i="69"/>
  <c r="A138" i="69"/>
  <c r="A137" i="69"/>
  <c r="A136" i="69"/>
  <c r="A135" i="69"/>
  <c r="A134" i="69"/>
  <c r="A133" i="69"/>
  <c r="S81" i="66"/>
  <c r="R81" i="66"/>
  <c r="S80" i="66"/>
  <c r="R80" i="66"/>
  <c r="S79" i="66"/>
  <c r="R79" i="66"/>
  <c r="M81" i="66"/>
  <c r="M80" i="66"/>
  <c r="M79" i="66"/>
  <c r="A81" i="66"/>
  <c r="A80" i="66"/>
  <c r="A79" i="66"/>
  <c r="A78" i="66"/>
  <c r="S111" i="63"/>
  <c r="R111" i="63"/>
  <c r="S110" i="63"/>
  <c r="R110" i="63"/>
  <c r="S109" i="63"/>
  <c r="R109" i="63"/>
  <c r="S108" i="63"/>
  <c r="R108" i="63"/>
  <c r="S107" i="63"/>
  <c r="R107" i="63"/>
  <c r="M111" i="63"/>
  <c r="M110" i="63"/>
  <c r="M109" i="63"/>
  <c r="M108" i="63"/>
  <c r="M107" i="63"/>
  <c r="A111" i="63"/>
  <c r="A110" i="63"/>
  <c r="A109" i="63"/>
  <c r="A108" i="63"/>
  <c r="A107" i="63"/>
  <c r="A106" i="63"/>
  <c r="S111" i="67"/>
  <c r="R111" i="67"/>
  <c r="S110" i="67"/>
  <c r="R110" i="67"/>
  <c r="S109" i="67"/>
  <c r="R109" i="67"/>
  <c r="S108" i="67"/>
  <c r="R108" i="67"/>
  <c r="S107" i="67"/>
  <c r="R107" i="67"/>
  <c r="N111" i="67"/>
  <c r="N110" i="67"/>
  <c r="N109" i="67"/>
  <c r="N108" i="67"/>
  <c r="N107" i="67"/>
  <c r="F111" i="67"/>
  <c r="F110" i="67"/>
  <c r="F109" i="67"/>
  <c r="F108" i="67"/>
  <c r="F107" i="67"/>
  <c r="A111" i="67"/>
  <c r="A110" i="67"/>
  <c r="A109" i="67"/>
  <c r="A108" i="67"/>
  <c r="A107" i="67"/>
  <c r="A106" i="67"/>
  <c r="S140" i="70"/>
  <c r="R140" i="70"/>
  <c r="S139" i="70"/>
  <c r="R139" i="70"/>
  <c r="S138" i="70"/>
  <c r="R138" i="70"/>
  <c r="S137" i="70"/>
  <c r="R137" i="70"/>
  <c r="S136" i="70"/>
  <c r="R136" i="70"/>
  <c r="S135" i="70"/>
  <c r="R135" i="70"/>
  <c r="S134" i="70"/>
  <c r="R134" i="70"/>
  <c r="A140" i="70"/>
  <c r="A139" i="70"/>
  <c r="A138" i="70"/>
  <c r="A137" i="70"/>
  <c r="A136" i="70"/>
  <c r="A135" i="70"/>
  <c r="A134" i="70"/>
  <c r="A133" i="70"/>
  <c r="Q212" i="77"/>
  <c r="N212" i="77"/>
  <c r="L212" i="77"/>
  <c r="Q209" i="77"/>
  <c r="N209" i="77"/>
  <c r="L209" i="77"/>
  <c r="Q206" i="77"/>
  <c r="N206" i="77"/>
  <c r="L206" i="77"/>
  <c r="Q203" i="77"/>
  <c r="N203" i="77"/>
  <c r="L203" i="77"/>
  <c r="C212" i="77"/>
  <c r="B211" i="77"/>
  <c r="C209" i="77"/>
  <c r="B208" i="77"/>
  <c r="C206" i="77"/>
  <c r="B205" i="77"/>
  <c r="C203" i="77"/>
  <c r="B202" i="77"/>
  <c r="A201" i="77"/>
  <c r="S94" i="78"/>
  <c r="S93" i="78"/>
  <c r="S92" i="78"/>
  <c r="S91" i="78"/>
  <c r="N94" i="78"/>
  <c r="N93" i="78"/>
  <c r="N92" i="78"/>
  <c r="N91" i="78"/>
  <c r="B94" i="78"/>
  <c r="B93" i="78"/>
  <c r="B92" i="78"/>
  <c r="B91" i="78"/>
  <c r="A90" i="78"/>
  <c r="O199" i="79"/>
  <c r="S198" i="79"/>
  <c r="Q198" i="79"/>
  <c r="O196" i="79"/>
  <c r="S195" i="79"/>
  <c r="Q195" i="79"/>
  <c r="O193" i="79"/>
  <c r="S192" i="79"/>
  <c r="Q192" i="79"/>
  <c r="O190" i="79"/>
  <c r="S189" i="79"/>
  <c r="Q189" i="79"/>
  <c r="M198" i="79"/>
  <c r="M195" i="79"/>
  <c r="M192" i="79"/>
  <c r="M189" i="79"/>
  <c r="C199" i="79"/>
  <c r="B198" i="79"/>
  <c r="C196" i="79"/>
  <c r="B195" i="79"/>
  <c r="C193" i="79"/>
  <c r="B192" i="79"/>
  <c r="C190" i="79"/>
  <c r="B189" i="79"/>
  <c r="B188" i="79"/>
  <c r="S198" i="80"/>
  <c r="Q198" i="80"/>
  <c r="S195" i="80"/>
  <c r="Q195" i="80"/>
  <c r="S192" i="80"/>
  <c r="Q192" i="80"/>
  <c r="S189" i="80"/>
  <c r="Q189" i="80"/>
  <c r="M198" i="80"/>
  <c r="M195" i="80"/>
  <c r="M192" i="80"/>
  <c r="M189" i="80"/>
  <c r="C199" i="80"/>
  <c r="B198" i="80"/>
  <c r="C196" i="80"/>
  <c r="B195" i="80"/>
  <c r="C193" i="80"/>
  <c r="B192" i="80"/>
  <c r="C190" i="80"/>
  <c r="B189" i="80"/>
  <c r="A188" i="80"/>
  <c r="O58" i="71"/>
  <c r="L58" i="71"/>
  <c r="I58" i="71"/>
  <c r="C60" i="71"/>
  <c r="C59" i="71"/>
  <c r="A58" i="71"/>
  <c r="O117" i="72"/>
  <c r="M117" i="72"/>
  <c r="K117" i="72"/>
  <c r="O116" i="72"/>
  <c r="M116" i="72"/>
  <c r="K116" i="72"/>
  <c r="O115" i="72"/>
  <c r="M115" i="72"/>
  <c r="K115" i="72"/>
  <c r="O114" i="72"/>
  <c r="M114" i="72"/>
  <c r="K114" i="72"/>
  <c r="O113" i="72"/>
  <c r="M113" i="72"/>
  <c r="K113" i="72"/>
  <c r="O112" i="72"/>
  <c r="M112" i="72"/>
  <c r="K112" i="72"/>
  <c r="A117" i="72"/>
  <c r="A116" i="72"/>
  <c r="A115" i="72"/>
  <c r="A114" i="72"/>
  <c r="A113" i="72"/>
  <c r="A112" i="72"/>
  <c r="A110" i="72"/>
  <c r="M186" i="76"/>
  <c r="P185" i="76"/>
  <c r="M185" i="76"/>
  <c r="M183" i="76"/>
  <c r="P182" i="76"/>
  <c r="M182" i="76"/>
  <c r="M180" i="76"/>
  <c r="P179" i="76"/>
  <c r="M179" i="76"/>
  <c r="M177" i="76"/>
  <c r="P176" i="76"/>
  <c r="M176" i="76"/>
  <c r="C186" i="76"/>
  <c r="C185" i="76"/>
  <c r="C183" i="76"/>
  <c r="C182" i="76"/>
  <c r="C180" i="76"/>
  <c r="C179" i="76"/>
  <c r="C177" i="76"/>
  <c r="C176" i="76"/>
  <c r="A175" i="76"/>
  <c r="S49" i="57"/>
  <c r="R49" i="57"/>
  <c r="A49" i="57"/>
  <c r="A48" i="57"/>
  <c r="R91" i="65"/>
  <c r="P91" i="65"/>
  <c r="M91" i="65"/>
  <c r="J91" i="65"/>
  <c r="H91" i="65"/>
  <c r="F91" i="65"/>
  <c r="R90" i="65"/>
  <c r="P90" i="65"/>
  <c r="M90" i="65"/>
  <c r="J90" i="65"/>
  <c r="H90" i="65"/>
  <c r="F90" i="65"/>
  <c r="R89" i="65"/>
  <c r="P89" i="65"/>
  <c r="M89" i="65"/>
  <c r="J89" i="65"/>
  <c r="H89" i="65"/>
  <c r="F89" i="65"/>
  <c r="R88" i="65"/>
  <c r="P88" i="65"/>
  <c r="M88" i="65"/>
  <c r="J88" i="65"/>
  <c r="H88" i="65"/>
  <c r="F88" i="65"/>
  <c r="R87" i="65"/>
  <c r="P87" i="65"/>
  <c r="M87" i="65"/>
  <c r="J87" i="65"/>
  <c r="H87" i="65"/>
  <c r="F87" i="65"/>
  <c r="A91" i="65"/>
  <c r="A90" i="65"/>
  <c r="A89" i="65"/>
  <c r="A88" i="65"/>
  <c r="A87" i="65"/>
  <c r="A86" i="65"/>
  <c r="R91" i="64"/>
  <c r="P91" i="64"/>
  <c r="M91" i="64"/>
  <c r="J91" i="64"/>
  <c r="H91" i="64"/>
  <c r="F91" i="64"/>
  <c r="R90" i="64"/>
  <c r="P90" i="64"/>
  <c r="M90" i="64"/>
  <c r="J90" i="64"/>
  <c r="H90" i="64"/>
  <c r="F90" i="64"/>
  <c r="R89" i="64"/>
  <c r="P89" i="64"/>
  <c r="M89" i="64"/>
  <c r="J89" i="64"/>
  <c r="H89" i="64"/>
  <c r="F89" i="64"/>
  <c r="R88" i="64"/>
  <c r="P88" i="64"/>
  <c r="M88" i="64"/>
  <c r="J88" i="64"/>
  <c r="H88" i="64"/>
  <c r="F88" i="64"/>
  <c r="R87" i="64"/>
  <c r="P87" i="64"/>
  <c r="M87" i="64"/>
  <c r="J87" i="64"/>
  <c r="H87" i="64"/>
  <c r="F87" i="64"/>
  <c r="A91" i="64"/>
  <c r="A90" i="64"/>
  <c r="A89" i="64"/>
  <c r="A88" i="64"/>
  <c r="A87" i="64"/>
  <c r="A86" i="64"/>
  <c r="K186" i="59"/>
  <c r="O185" i="59"/>
  <c r="L185" i="59"/>
  <c r="J185" i="59"/>
  <c r="H185" i="59"/>
  <c r="K183" i="59"/>
  <c r="O182" i="59"/>
  <c r="L182" i="59"/>
  <c r="J182" i="59"/>
  <c r="H182" i="59"/>
  <c r="K180" i="59"/>
  <c r="O179" i="59"/>
  <c r="L179" i="59"/>
  <c r="J179" i="59"/>
  <c r="H179" i="59"/>
  <c r="K177" i="59"/>
  <c r="O176" i="59"/>
  <c r="L176" i="59"/>
  <c r="J176" i="59"/>
  <c r="H176" i="59"/>
  <c r="B186" i="59"/>
  <c r="B185" i="59"/>
  <c r="B183" i="59"/>
  <c r="B182" i="59"/>
  <c r="B180" i="59"/>
  <c r="B179" i="59"/>
  <c r="B177" i="59"/>
  <c r="B176" i="59"/>
  <c r="A175" i="59"/>
  <c r="N173" i="60"/>
  <c r="L173" i="60"/>
  <c r="J173" i="60"/>
  <c r="H173" i="60"/>
  <c r="N170" i="60"/>
  <c r="L170" i="60"/>
  <c r="J170" i="60"/>
  <c r="H170" i="60"/>
  <c r="N167" i="60"/>
  <c r="L167" i="60"/>
  <c r="J167" i="60"/>
  <c r="H167" i="60"/>
  <c r="N164" i="60"/>
  <c r="L164" i="60"/>
  <c r="J164" i="60"/>
  <c r="H164" i="60"/>
  <c r="B174" i="60"/>
  <c r="B173" i="60"/>
  <c r="B171" i="60"/>
  <c r="B170" i="60"/>
  <c r="B168" i="60"/>
  <c r="B167" i="60"/>
  <c r="B165" i="60"/>
  <c r="B164" i="60"/>
  <c r="A163" i="60"/>
  <c r="H242" i="61"/>
  <c r="D242" i="61"/>
  <c r="F241" i="61"/>
  <c r="H238" i="61"/>
  <c r="D238" i="61"/>
  <c r="F237" i="61"/>
  <c r="H234" i="61"/>
  <c r="D234" i="61"/>
  <c r="F233" i="61"/>
  <c r="H230" i="61"/>
  <c r="D230" i="61"/>
  <c r="F229" i="61"/>
  <c r="O242" i="61"/>
  <c r="L242" i="61"/>
  <c r="O241" i="61"/>
  <c r="L241" i="61"/>
  <c r="N240" i="61"/>
  <c r="L240" i="61"/>
  <c r="O238" i="61"/>
  <c r="L238" i="61"/>
  <c r="O237" i="61"/>
  <c r="L237" i="61"/>
  <c r="N236" i="61"/>
  <c r="L236" i="61"/>
  <c r="O234" i="61"/>
  <c r="L234" i="61"/>
  <c r="O233" i="61"/>
  <c r="L233" i="61"/>
  <c r="N232" i="61"/>
  <c r="L232" i="61"/>
  <c r="O230" i="61"/>
  <c r="L230" i="61"/>
  <c r="O229" i="61"/>
  <c r="L229" i="61"/>
  <c r="N228" i="61"/>
  <c r="L228" i="61"/>
  <c r="B241" i="61"/>
  <c r="B240" i="61"/>
  <c r="B237" i="61"/>
  <c r="B236" i="61"/>
  <c r="B233" i="61"/>
  <c r="B232" i="61"/>
  <c r="B229" i="61"/>
  <c r="B228" i="61"/>
  <c r="A227" i="61"/>
  <c r="O270" i="73"/>
  <c r="L270" i="73"/>
  <c r="H270" i="73"/>
  <c r="O269" i="73"/>
  <c r="L269" i="73"/>
  <c r="M268" i="73"/>
  <c r="O267" i="73"/>
  <c r="L267" i="73"/>
  <c r="J267" i="73"/>
  <c r="F267" i="73"/>
  <c r="N266" i="73"/>
  <c r="L266" i="73"/>
  <c r="O264" i="73"/>
  <c r="L264" i="73"/>
  <c r="H264" i="73"/>
  <c r="O263" i="73"/>
  <c r="L263" i="73"/>
  <c r="M262" i="73"/>
  <c r="O261" i="73"/>
  <c r="L261" i="73"/>
  <c r="J261" i="73"/>
  <c r="F261" i="73"/>
  <c r="N260" i="73"/>
  <c r="L260" i="73"/>
  <c r="O258" i="73"/>
  <c r="L258" i="73"/>
  <c r="H258" i="73"/>
  <c r="O257" i="73"/>
  <c r="L257" i="73"/>
  <c r="M256" i="73"/>
  <c r="O255" i="73"/>
  <c r="L255" i="73"/>
  <c r="J255" i="73"/>
  <c r="F255" i="73"/>
  <c r="N254" i="73"/>
  <c r="L254" i="73"/>
  <c r="C270" i="73"/>
  <c r="B269" i="73"/>
  <c r="B268" i="73"/>
  <c r="B267" i="73"/>
  <c r="B266" i="73"/>
  <c r="C264" i="73"/>
  <c r="B263" i="73"/>
  <c r="B262" i="73"/>
  <c r="B261" i="73"/>
  <c r="B260" i="73"/>
  <c r="C258" i="73"/>
  <c r="B257" i="73"/>
  <c r="B256" i="73"/>
  <c r="B255" i="73"/>
  <c r="B254" i="73"/>
  <c r="A253" i="73"/>
  <c r="B270" i="62"/>
  <c r="A269" i="62"/>
  <c r="B267" i="62"/>
  <c r="A266" i="62"/>
  <c r="B264" i="62"/>
  <c r="A263" i="62"/>
  <c r="B261" i="62"/>
  <c r="A260" i="62"/>
  <c r="B258" i="62"/>
  <c r="A257" i="62"/>
  <c r="B255" i="62"/>
  <c r="A254" i="62"/>
  <c r="A253" i="62"/>
  <c r="B102" i="74"/>
  <c r="A101" i="74"/>
  <c r="B99" i="74"/>
  <c r="A98" i="74"/>
  <c r="A97" i="74"/>
  <c r="B228" i="75"/>
  <c r="A227" i="75"/>
  <c r="B225" i="75"/>
  <c r="A224" i="75"/>
  <c r="B222" i="75"/>
  <c r="A221" i="75"/>
  <c r="B219" i="75"/>
  <c r="A218" i="75"/>
  <c r="B216" i="75"/>
  <c r="A215" i="75"/>
  <c r="A214" i="75"/>
  <c r="S131" i="68"/>
  <c r="R131" i="68"/>
  <c r="S130" i="68"/>
  <c r="R130" i="68"/>
  <c r="S129" i="68"/>
  <c r="R129" i="68"/>
  <c r="S128" i="68"/>
  <c r="R128" i="68"/>
  <c r="S127" i="68"/>
  <c r="R127" i="68"/>
  <c r="S126" i="68"/>
  <c r="R126" i="68"/>
  <c r="S125" i="68"/>
  <c r="R125" i="68"/>
  <c r="I131" i="68"/>
  <c r="I130" i="68"/>
  <c r="I129" i="68"/>
  <c r="I128" i="68"/>
  <c r="I127" i="68"/>
  <c r="I126" i="68"/>
  <c r="I125" i="68"/>
  <c r="A131" i="68"/>
  <c r="A130" i="68"/>
  <c r="A129" i="68"/>
  <c r="A128" i="68"/>
  <c r="A127" i="68"/>
  <c r="A126" i="68"/>
  <c r="A125" i="68"/>
  <c r="A124" i="68"/>
  <c r="S131" i="69"/>
  <c r="R131" i="69"/>
  <c r="S130" i="69"/>
  <c r="R130" i="69"/>
  <c r="S129" i="69"/>
  <c r="R129" i="69"/>
  <c r="S128" i="69"/>
  <c r="R128" i="69"/>
  <c r="S127" i="69"/>
  <c r="R127" i="69"/>
  <c r="S126" i="69"/>
  <c r="R126" i="69"/>
  <c r="S125" i="69"/>
  <c r="R125" i="69"/>
  <c r="H131" i="69"/>
  <c r="H130" i="69"/>
  <c r="H129" i="69"/>
  <c r="H128" i="69"/>
  <c r="H127" i="69"/>
  <c r="H126" i="69"/>
  <c r="H125" i="69"/>
  <c r="A131" i="69"/>
  <c r="A130" i="69"/>
  <c r="A129" i="69"/>
  <c r="A128" i="69"/>
  <c r="A127" i="69"/>
  <c r="A126" i="69"/>
  <c r="A125" i="69"/>
  <c r="A124" i="69"/>
  <c r="S76" i="66"/>
  <c r="R76" i="66"/>
  <c r="S75" i="66"/>
  <c r="R75" i="66"/>
  <c r="S74" i="66"/>
  <c r="R74" i="66"/>
  <c r="M76" i="66"/>
  <c r="M75" i="66"/>
  <c r="M74" i="66"/>
  <c r="A76" i="66"/>
  <c r="A75" i="66"/>
  <c r="A74" i="66"/>
  <c r="A73" i="66"/>
  <c r="S104" i="63"/>
  <c r="R104" i="63"/>
  <c r="S103" i="63"/>
  <c r="R103" i="63"/>
  <c r="S102" i="63"/>
  <c r="R102" i="63"/>
  <c r="S101" i="63"/>
  <c r="R101" i="63"/>
  <c r="S100" i="63"/>
  <c r="R100" i="63"/>
  <c r="M104" i="63"/>
  <c r="M103" i="63"/>
  <c r="M102" i="63"/>
  <c r="M101" i="63"/>
  <c r="M100" i="63"/>
  <c r="A104" i="63"/>
  <c r="A103" i="63"/>
  <c r="A102" i="63"/>
  <c r="A101" i="63"/>
  <c r="A100" i="63"/>
  <c r="A99" i="63"/>
  <c r="S104" i="67"/>
  <c r="R104" i="67"/>
  <c r="S103" i="67"/>
  <c r="R103" i="67"/>
  <c r="S102" i="67"/>
  <c r="R102" i="67"/>
  <c r="S101" i="67"/>
  <c r="R101" i="67"/>
  <c r="S100" i="67"/>
  <c r="R100" i="67"/>
  <c r="N104" i="67"/>
  <c r="N103" i="67"/>
  <c r="N102" i="67"/>
  <c r="N101" i="67"/>
  <c r="N100" i="67"/>
  <c r="F104" i="67"/>
  <c r="F103" i="67"/>
  <c r="F102" i="67"/>
  <c r="F101" i="67"/>
  <c r="F100" i="67"/>
  <c r="A104" i="67"/>
  <c r="A103" i="67"/>
  <c r="A102" i="67"/>
  <c r="A101" i="67"/>
  <c r="A100" i="67"/>
  <c r="A99" i="67"/>
  <c r="S131" i="70"/>
  <c r="R131" i="70"/>
  <c r="S130" i="70"/>
  <c r="R130" i="70"/>
  <c r="S129" i="70"/>
  <c r="R129" i="70"/>
  <c r="S128" i="70"/>
  <c r="R128" i="70"/>
  <c r="S127" i="70"/>
  <c r="R127" i="70"/>
  <c r="S126" i="70"/>
  <c r="R126" i="70"/>
  <c r="S125" i="70"/>
  <c r="R125" i="70"/>
  <c r="A131" i="70"/>
  <c r="A130" i="70"/>
  <c r="A129" i="70"/>
  <c r="A128" i="70"/>
  <c r="A127" i="70"/>
  <c r="A126" i="70"/>
  <c r="A125" i="70"/>
  <c r="A124" i="70"/>
  <c r="Q199" i="77"/>
  <c r="N199" i="77"/>
  <c r="L199" i="77"/>
  <c r="Q196" i="77"/>
  <c r="N196" i="77"/>
  <c r="L196" i="77"/>
  <c r="Q193" i="77"/>
  <c r="N193" i="77"/>
  <c r="L193" i="77"/>
  <c r="Q190" i="77"/>
  <c r="N190" i="77"/>
  <c r="L190" i="77"/>
  <c r="C199" i="77"/>
  <c r="B198" i="77"/>
  <c r="C196" i="77"/>
  <c r="B195" i="77"/>
  <c r="C193" i="77"/>
  <c r="B192" i="77"/>
  <c r="C190" i="77"/>
  <c r="B189" i="77"/>
  <c r="A188" i="77"/>
  <c r="S88" i="78"/>
  <c r="S87" i="78"/>
  <c r="S86" i="78"/>
  <c r="S85" i="78"/>
  <c r="N88" i="78"/>
  <c r="N87" i="78"/>
  <c r="N86" i="78"/>
  <c r="N85" i="78"/>
  <c r="B88" i="78"/>
  <c r="B87" i="78"/>
  <c r="B86" i="78"/>
  <c r="B85" i="78"/>
  <c r="A84" i="78"/>
  <c r="O186" i="79"/>
  <c r="S185" i="79"/>
  <c r="Q185" i="79"/>
  <c r="O183" i="79"/>
  <c r="S182" i="79"/>
  <c r="Q182" i="79"/>
  <c r="O180" i="79"/>
  <c r="S179" i="79"/>
  <c r="Q179" i="79"/>
  <c r="O177" i="79"/>
  <c r="S176" i="79"/>
  <c r="Q176" i="79"/>
  <c r="M185" i="79"/>
  <c r="M182" i="79"/>
  <c r="M179" i="79"/>
  <c r="M176" i="79"/>
  <c r="C186" i="79"/>
  <c r="B185" i="79"/>
  <c r="C183" i="79"/>
  <c r="B182" i="79"/>
  <c r="C180" i="79"/>
  <c r="B179" i="79"/>
  <c r="C177" i="79"/>
  <c r="B176" i="79"/>
  <c r="B175" i="79"/>
  <c r="S185" i="80"/>
  <c r="Q185" i="80"/>
  <c r="S182" i="80"/>
  <c r="Q182" i="80"/>
  <c r="S179" i="80"/>
  <c r="Q179" i="80"/>
  <c r="S176" i="80"/>
  <c r="Q176" i="80"/>
  <c r="M185" i="80"/>
  <c r="M182" i="80"/>
  <c r="M179" i="80"/>
  <c r="M176" i="80"/>
  <c r="C186" i="80"/>
  <c r="B185" i="80"/>
  <c r="C183" i="80"/>
  <c r="B182" i="80"/>
  <c r="C180" i="80"/>
  <c r="B179" i="80"/>
  <c r="C177" i="80"/>
  <c r="B176" i="80"/>
  <c r="A175" i="80"/>
  <c r="O54" i="71"/>
  <c r="L54" i="71"/>
  <c r="I54" i="71"/>
  <c r="C56" i="71"/>
  <c r="C55" i="71"/>
  <c r="A54" i="71"/>
  <c r="O109" i="72"/>
  <c r="M109" i="72"/>
  <c r="K109" i="72"/>
  <c r="O108" i="72"/>
  <c r="M108" i="72"/>
  <c r="K108" i="72"/>
  <c r="O107" i="72"/>
  <c r="M107" i="72"/>
  <c r="K107" i="72"/>
  <c r="O106" i="72"/>
  <c r="M106" i="72"/>
  <c r="K106" i="72"/>
  <c r="O105" i="72"/>
  <c r="M105" i="72"/>
  <c r="K105" i="72"/>
  <c r="O104" i="72"/>
  <c r="M104" i="72"/>
  <c r="K104" i="72"/>
  <c r="A109" i="72"/>
  <c r="A108" i="72"/>
  <c r="A107" i="72"/>
  <c r="A106" i="72"/>
  <c r="A105" i="72"/>
  <c r="A104" i="72"/>
  <c r="A102" i="72"/>
  <c r="M173" i="76"/>
  <c r="P172" i="76"/>
  <c r="M172" i="76"/>
  <c r="M170" i="76"/>
  <c r="P169" i="76"/>
  <c r="M169" i="76"/>
  <c r="M167" i="76"/>
  <c r="P166" i="76"/>
  <c r="M166" i="76"/>
  <c r="M164" i="76"/>
  <c r="P163" i="76"/>
  <c r="M163" i="76"/>
  <c r="C173" i="76"/>
  <c r="C172" i="76"/>
  <c r="C170" i="76"/>
  <c r="C169" i="76"/>
  <c r="C167" i="76"/>
  <c r="C166" i="76"/>
  <c r="C164" i="76"/>
  <c r="C163" i="76"/>
  <c r="A162" i="76"/>
  <c r="T46" i="57"/>
  <c r="S46" i="57"/>
  <c r="R46" i="57"/>
  <c r="Q46" i="57"/>
  <c r="P46" i="57"/>
  <c r="O46" i="57"/>
  <c r="N46" i="57"/>
  <c r="M46" i="57"/>
  <c r="L46" i="57"/>
  <c r="K46" i="57"/>
  <c r="J46" i="57"/>
  <c r="I46" i="57"/>
  <c r="H46" i="57"/>
  <c r="G46" i="57"/>
  <c r="F46" i="57"/>
  <c r="E46" i="57"/>
  <c r="D46" i="57"/>
  <c r="C46" i="57"/>
  <c r="B46" i="57"/>
  <c r="A46" i="57"/>
  <c r="A45" i="57"/>
  <c r="R85" i="65"/>
  <c r="P85" i="65"/>
  <c r="M85" i="65"/>
  <c r="J85" i="65"/>
  <c r="H85" i="65"/>
  <c r="F85" i="65"/>
  <c r="R84" i="65"/>
  <c r="P84" i="65"/>
  <c r="M84" i="65"/>
  <c r="J84" i="65"/>
  <c r="H84" i="65"/>
  <c r="F84" i="65"/>
  <c r="R83" i="65"/>
  <c r="P83" i="65"/>
  <c r="M83" i="65"/>
  <c r="J83" i="65"/>
  <c r="H83" i="65"/>
  <c r="F83" i="65"/>
  <c r="R82" i="65"/>
  <c r="P82" i="65"/>
  <c r="M82" i="65"/>
  <c r="J82" i="65"/>
  <c r="H82" i="65"/>
  <c r="F82" i="65"/>
  <c r="R81" i="65"/>
  <c r="P81" i="65"/>
  <c r="M81" i="65"/>
  <c r="J81" i="65"/>
  <c r="H81" i="65"/>
  <c r="F81" i="65"/>
  <c r="A85" i="65"/>
  <c r="A84" i="65"/>
  <c r="A83" i="65"/>
  <c r="A82" i="65"/>
  <c r="A81" i="65"/>
  <c r="A80" i="65"/>
  <c r="R85" i="64"/>
  <c r="P85" i="64"/>
  <c r="M85" i="64"/>
  <c r="J85" i="64"/>
  <c r="H85" i="64"/>
  <c r="F85" i="64"/>
  <c r="R84" i="64"/>
  <c r="P84" i="64"/>
  <c r="M84" i="64"/>
  <c r="J84" i="64"/>
  <c r="H84" i="64"/>
  <c r="F84" i="64"/>
  <c r="R83" i="64"/>
  <c r="P83" i="64"/>
  <c r="M83" i="64"/>
  <c r="J83" i="64"/>
  <c r="H83" i="64"/>
  <c r="F83" i="64"/>
  <c r="R82" i="64"/>
  <c r="P82" i="64"/>
  <c r="M82" i="64"/>
  <c r="J82" i="64"/>
  <c r="H82" i="64"/>
  <c r="F82" i="64"/>
  <c r="R81" i="64"/>
  <c r="P81" i="64"/>
  <c r="M81" i="64"/>
  <c r="J81" i="64"/>
  <c r="H81" i="64"/>
  <c r="F81" i="64"/>
  <c r="A85" i="64"/>
  <c r="A84" i="64"/>
  <c r="A83" i="64"/>
  <c r="A82" i="64"/>
  <c r="A81" i="64"/>
  <c r="A80" i="64"/>
  <c r="K173" i="59"/>
  <c r="O172" i="59"/>
  <c r="L172" i="59"/>
  <c r="J172" i="59"/>
  <c r="H172" i="59"/>
  <c r="K170" i="59"/>
  <c r="O169" i="59"/>
  <c r="L169" i="59"/>
  <c r="J169" i="59"/>
  <c r="H169" i="59"/>
  <c r="K167" i="59"/>
  <c r="O166" i="59"/>
  <c r="L166" i="59"/>
  <c r="J166" i="59"/>
  <c r="H166" i="59"/>
  <c r="K164" i="59"/>
  <c r="O163" i="59"/>
  <c r="L163" i="59"/>
  <c r="J163" i="59"/>
  <c r="H163" i="59"/>
  <c r="B173" i="59"/>
  <c r="B172" i="59"/>
  <c r="B170" i="59"/>
  <c r="B169" i="59"/>
  <c r="B167" i="59"/>
  <c r="B166" i="59"/>
  <c r="B164" i="59"/>
  <c r="B163" i="59"/>
  <c r="A162" i="59"/>
  <c r="N161" i="60"/>
  <c r="L161" i="60"/>
  <c r="J161" i="60"/>
  <c r="H161" i="60"/>
  <c r="N158" i="60"/>
  <c r="L158" i="60"/>
  <c r="J158" i="60"/>
  <c r="H158" i="60"/>
  <c r="N155" i="60"/>
  <c r="L155" i="60"/>
  <c r="J155" i="60"/>
  <c r="H155" i="60"/>
  <c r="N152" i="60"/>
  <c r="L152" i="60"/>
  <c r="J152" i="60"/>
  <c r="H152" i="60"/>
  <c r="B162" i="60"/>
  <c r="B161" i="60"/>
  <c r="B159" i="60"/>
  <c r="B158" i="60"/>
  <c r="B156" i="60"/>
  <c r="B155" i="60"/>
  <c r="B153" i="60"/>
  <c r="B152" i="60"/>
  <c r="A151" i="60"/>
  <c r="H225" i="61"/>
  <c r="D225" i="61"/>
  <c r="F224" i="61"/>
  <c r="H221" i="61"/>
  <c r="D221" i="61"/>
  <c r="F220" i="61"/>
  <c r="H217" i="61"/>
  <c r="D217" i="61"/>
  <c r="F216" i="61"/>
  <c r="H213" i="61"/>
  <c r="D213" i="61"/>
  <c r="F212" i="61"/>
  <c r="O225" i="61"/>
  <c r="L225" i="61"/>
  <c r="O224" i="61"/>
  <c r="L224" i="61"/>
  <c r="N223" i="61"/>
  <c r="L223" i="61"/>
  <c r="O221" i="61"/>
  <c r="L221" i="61"/>
  <c r="O220" i="61"/>
  <c r="L220" i="61"/>
  <c r="N219" i="61"/>
  <c r="L219" i="61"/>
  <c r="O217" i="61"/>
  <c r="L217" i="61"/>
  <c r="O216" i="61"/>
  <c r="L216" i="61"/>
  <c r="N215" i="61"/>
  <c r="L215" i="61"/>
  <c r="O213" i="61"/>
  <c r="L213" i="61"/>
  <c r="O212" i="61"/>
  <c r="L212" i="61"/>
  <c r="N211" i="61"/>
  <c r="L211" i="61"/>
  <c r="B224" i="61"/>
  <c r="B223" i="61"/>
  <c r="B220" i="61"/>
  <c r="B219" i="61"/>
  <c r="B216" i="61"/>
  <c r="B215" i="61"/>
  <c r="B212" i="61"/>
  <c r="B211" i="61"/>
  <c r="A210" i="61"/>
  <c r="O251" i="73"/>
  <c r="L251" i="73"/>
  <c r="H251" i="73"/>
  <c r="O250" i="73"/>
  <c r="L250" i="73"/>
  <c r="M249" i="73"/>
  <c r="O248" i="73"/>
  <c r="L248" i="73"/>
  <c r="J248" i="73"/>
  <c r="F248" i="73"/>
  <c r="N247" i="73"/>
  <c r="L247" i="73"/>
  <c r="O245" i="73"/>
  <c r="L245" i="73"/>
  <c r="H245" i="73"/>
  <c r="O244" i="73"/>
  <c r="L244" i="73"/>
  <c r="M243" i="73"/>
  <c r="O242" i="73"/>
  <c r="L242" i="73"/>
  <c r="J242" i="73"/>
  <c r="F242" i="73"/>
  <c r="N241" i="73"/>
  <c r="L241" i="73"/>
  <c r="O239" i="73"/>
  <c r="L239" i="73"/>
  <c r="H239" i="73"/>
  <c r="O238" i="73"/>
  <c r="L238" i="73"/>
  <c r="M237" i="73"/>
  <c r="O236" i="73"/>
  <c r="L236" i="73"/>
  <c r="J236" i="73"/>
  <c r="F236" i="73"/>
  <c r="N235" i="73"/>
  <c r="L235" i="73"/>
  <c r="C251" i="73"/>
  <c r="B250" i="73"/>
  <c r="B249" i="73"/>
  <c r="B248" i="73"/>
  <c r="B247" i="73"/>
  <c r="C245" i="73"/>
  <c r="B244" i="73"/>
  <c r="B243" i="73"/>
  <c r="B242" i="73"/>
  <c r="B241" i="73"/>
  <c r="C239" i="73"/>
  <c r="B238" i="73"/>
  <c r="B237" i="73"/>
  <c r="B236" i="73"/>
  <c r="B235" i="73"/>
  <c r="A234" i="73"/>
  <c r="B251" i="62"/>
  <c r="A250" i="62"/>
  <c r="B248" i="62"/>
  <c r="A247" i="62"/>
  <c r="B245" i="62"/>
  <c r="A244" i="62"/>
  <c r="B242" i="62"/>
  <c r="A241" i="62"/>
  <c r="B239" i="62"/>
  <c r="A238" i="62"/>
  <c r="B236" i="62"/>
  <c r="A235" i="62"/>
  <c r="A234" i="62"/>
  <c r="B95" i="74"/>
  <c r="A94" i="74"/>
  <c r="B92" i="74"/>
  <c r="A91" i="74"/>
  <c r="A90" i="74"/>
  <c r="B212" i="75"/>
  <c r="A211" i="75"/>
  <c r="B209" i="75"/>
  <c r="A208" i="75"/>
  <c r="B206" i="75"/>
  <c r="A205" i="75"/>
  <c r="B203" i="75"/>
  <c r="A202" i="75"/>
  <c r="B200" i="75"/>
  <c r="A199" i="75"/>
  <c r="A198" i="75"/>
  <c r="S122" i="68"/>
  <c r="R122" i="68"/>
  <c r="S121" i="68"/>
  <c r="R121" i="68"/>
  <c r="S120" i="68"/>
  <c r="R120" i="68"/>
  <c r="S119" i="68"/>
  <c r="R119" i="68"/>
  <c r="S118" i="68"/>
  <c r="R118" i="68"/>
  <c r="S117" i="68"/>
  <c r="R117" i="68"/>
  <c r="S116" i="68"/>
  <c r="R116" i="68"/>
  <c r="I122" i="68"/>
  <c r="I121" i="68"/>
  <c r="I120" i="68"/>
  <c r="I119" i="68"/>
  <c r="I118" i="68"/>
  <c r="I117" i="68"/>
  <c r="I116" i="68"/>
  <c r="A122" i="68"/>
  <c r="A121" i="68"/>
  <c r="A120" i="68"/>
  <c r="A119" i="68"/>
  <c r="A118" i="68"/>
  <c r="A117" i="68"/>
  <c r="A116" i="68"/>
  <c r="A115" i="68"/>
  <c r="S122" i="69"/>
  <c r="R122" i="69"/>
  <c r="S121" i="69"/>
  <c r="R121" i="69"/>
  <c r="S120" i="69"/>
  <c r="R120" i="69"/>
  <c r="S119" i="69"/>
  <c r="R119" i="69"/>
  <c r="S118" i="69"/>
  <c r="R118" i="69"/>
  <c r="S117" i="69"/>
  <c r="R117" i="69"/>
  <c r="S116" i="69"/>
  <c r="R116" i="69"/>
  <c r="H122" i="69"/>
  <c r="H121" i="69"/>
  <c r="H120" i="69"/>
  <c r="H119" i="69"/>
  <c r="H118" i="69"/>
  <c r="H117" i="69"/>
  <c r="H116" i="69"/>
  <c r="A122" i="69"/>
  <c r="A121" i="69"/>
  <c r="A120" i="69"/>
  <c r="A119" i="69"/>
  <c r="A118" i="69"/>
  <c r="A117" i="69"/>
  <c r="A116" i="69"/>
  <c r="A115" i="69"/>
  <c r="S71" i="66"/>
  <c r="R71" i="66"/>
  <c r="S70" i="66"/>
  <c r="R70" i="66"/>
  <c r="S69" i="66"/>
  <c r="R69" i="66"/>
  <c r="M71" i="66"/>
  <c r="M70" i="66"/>
  <c r="M69" i="66"/>
  <c r="A71" i="66"/>
  <c r="A70" i="66"/>
  <c r="A69" i="66"/>
  <c r="A68" i="66"/>
  <c r="S97" i="63"/>
  <c r="R97" i="63"/>
  <c r="S96" i="63"/>
  <c r="R96" i="63"/>
  <c r="S95" i="63"/>
  <c r="R95" i="63"/>
  <c r="S94" i="63"/>
  <c r="R94" i="63"/>
  <c r="S93" i="63"/>
  <c r="R93" i="63"/>
  <c r="M97" i="63"/>
  <c r="M96" i="63"/>
  <c r="M95" i="63"/>
  <c r="M94" i="63"/>
  <c r="M93" i="63"/>
  <c r="A97" i="63"/>
  <c r="A96" i="63"/>
  <c r="A95" i="63"/>
  <c r="A94" i="63"/>
  <c r="A93" i="63"/>
  <c r="A92" i="63"/>
  <c r="S97" i="67"/>
  <c r="R97" i="67"/>
  <c r="S96" i="67"/>
  <c r="R96" i="67"/>
  <c r="S95" i="67"/>
  <c r="R95" i="67"/>
  <c r="S94" i="67"/>
  <c r="R94" i="67"/>
  <c r="S93" i="67"/>
  <c r="R93" i="67"/>
  <c r="N97" i="67"/>
  <c r="N96" i="67"/>
  <c r="N95" i="67"/>
  <c r="N94" i="67"/>
  <c r="N93" i="67"/>
  <c r="F97" i="67"/>
  <c r="F96" i="67"/>
  <c r="F95" i="67"/>
  <c r="F94" i="67"/>
  <c r="F93" i="67"/>
  <c r="A97" i="67"/>
  <c r="A96" i="67"/>
  <c r="A95" i="67"/>
  <c r="A94" i="67"/>
  <c r="A93" i="67"/>
  <c r="A92" i="67"/>
  <c r="S122" i="70"/>
  <c r="R122" i="70"/>
  <c r="S121" i="70"/>
  <c r="R121" i="70"/>
  <c r="S120" i="70"/>
  <c r="R120" i="70"/>
  <c r="S119" i="70"/>
  <c r="R119" i="70"/>
  <c r="S118" i="70"/>
  <c r="R118" i="70"/>
  <c r="S117" i="70"/>
  <c r="R117" i="70"/>
  <c r="S116" i="70"/>
  <c r="R116" i="70"/>
  <c r="A122" i="70"/>
  <c r="A121" i="70"/>
  <c r="A120" i="70"/>
  <c r="A119" i="70"/>
  <c r="A118" i="70"/>
  <c r="A117" i="70"/>
  <c r="A116" i="70"/>
  <c r="A115" i="70"/>
  <c r="Q186" i="77"/>
  <c r="N186" i="77"/>
  <c r="L186" i="77"/>
  <c r="Q183" i="77"/>
  <c r="N183" i="77"/>
  <c r="L183" i="77"/>
  <c r="Q180" i="77"/>
  <c r="N180" i="77"/>
  <c r="L180" i="77"/>
  <c r="Q177" i="77"/>
  <c r="N177" i="77"/>
  <c r="L177" i="77"/>
  <c r="C186" i="77"/>
  <c r="B185" i="77"/>
  <c r="C183" i="77"/>
  <c r="B182" i="77"/>
  <c r="C180" i="77"/>
  <c r="B179" i="77"/>
  <c r="C177" i="77"/>
  <c r="B176" i="77"/>
  <c r="A175" i="77"/>
  <c r="S82" i="78"/>
  <c r="S81" i="78"/>
  <c r="S80" i="78"/>
  <c r="S79" i="78"/>
  <c r="N82" i="78"/>
  <c r="N81" i="78"/>
  <c r="N80" i="78"/>
  <c r="N79" i="78"/>
  <c r="B82" i="78"/>
  <c r="B81" i="78"/>
  <c r="B80" i="78"/>
  <c r="B79" i="78"/>
  <c r="A78" i="78"/>
  <c r="O173" i="79"/>
  <c r="S172" i="79"/>
  <c r="Q172" i="79"/>
  <c r="O170" i="79"/>
  <c r="S169" i="79"/>
  <c r="Q169" i="79"/>
  <c r="O167" i="79"/>
  <c r="S166" i="79"/>
  <c r="Q166" i="79"/>
  <c r="O164" i="79"/>
  <c r="S163" i="79"/>
  <c r="Q163" i="79"/>
  <c r="M172" i="79"/>
  <c r="M169" i="79"/>
  <c r="M166" i="79"/>
  <c r="M163" i="79"/>
  <c r="C173" i="79"/>
  <c r="B172" i="79"/>
  <c r="C170" i="79"/>
  <c r="B169" i="79"/>
  <c r="C167" i="79"/>
  <c r="B166" i="79"/>
  <c r="C164" i="79"/>
  <c r="B163" i="79"/>
  <c r="B162" i="79"/>
  <c r="S172" i="80"/>
  <c r="Q172" i="80"/>
  <c r="S169" i="80"/>
  <c r="Q169" i="80"/>
  <c r="S166" i="80"/>
  <c r="Q166" i="80"/>
  <c r="S163" i="80"/>
  <c r="Q163" i="80"/>
  <c r="M172" i="80"/>
  <c r="M169" i="80"/>
  <c r="M166" i="80"/>
  <c r="M163" i="80"/>
  <c r="C173" i="80"/>
  <c r="B172" i="80"/>
  <c r="C170" i="80"/>
  <c r="B169" i="80"/>
  <c r="C167" i="80"/>
  <c r="B166" i="80"/>
  <c r="C164" i="80"/>
  <c r="B163" i="80"/>
  <c r="A162" i="80"/>
  <c r="O50" i="71"/>
  <c r="L50" i="71"/>
  <c r="I50" i="71"/>
  <c r="C52" i="71"/>
  <c r="C51" i="71"/>
  <c r="A50" i="71"/>
  <c r="O101" i="72"/>
  <c r="M101" i="72"/>
  <c r="K101" i="72"/>
  <c r="O100" i="72"/>
  <c r="M100" i="72"/>
  <c r="K100" i="72"/>
  <c r="O99" i="72"/>
  <c r="M99" i="72"/>
  <c r="K99" i="72"/>
  <c r="O98" i="72"/>
  <c r="M98" i="72"/>
  <c r="K98" i="72"/>
  <c r="O97" i="72"/>
  <c r="M97" i="72"/>
  <c r="K97" i="72"/>
  <c r="O96" i="72"/>
  <c r="M96" i="72"/>
  <c r="K96" i="72"/>
  <c r="A101" i="72"/>
  <c r="A100" i="72"/>
  <c r="A99" i="72"/>
  <c r="A98" i="72"/>
  <c r="A97" i="72"/>
  <c r="A96" i="72"/>
  <c r="A94" i="72"/>
  <c r="M160" i="76"/>
  <c r="P159" i="76"/>
  <c r="M159" i="76"/>
  <c r="M157" i="76"/>
  <c r="P156" i="76"/>
  <c r="M156" i="76"/>
  <c r="M154" i="76"/>
  <c r="P153" i="76"/>
  <c r="M153" i="76"/>
  <c r="M151" i="76"/>
  <c r="P150" i="76"/>
  <c r="M150" i="76"/>
  <c r="C160" i="76"/>
  <c r="C159" i="76"/>
  <c r="C157" i="76"/>
  <c r="C156" i="76"/>
  <c r="C154" i="76"/>
  <c r="C153" i="76"/>
  <c r="C151" i="76"/>
  <c r="C150" i="76"/>
  <c r="A149" i="76"/>
  <c r="T43" i="57"/>
  <c r="S43" i="57"/>
  <c r="R43" i="57"/>
  <c r="Q43" i="57"/>
  <c r="P43" i="57"/>
  <c r="O43" i="57"/>
  <c r="N43" i="57"/>
  <c r="M43" i="57"/>
  <c r="L43" i="57"/>
  <c r="K43" i="57"/>
  <c r="J43" i="57"/>
  <c r="I43" i="57"/>
  <c r="H43" i="57"/>
  <c r="G43" i="57"/>
  <c r="F43" i="57"/>
  <c r="E43" i="57"/>
  <c r="D43" i="57"/>
  <c r="C43" i="57"/>
  <c r="B43" i="57"/>
  <c r="A43" i="57"/>
  <c r="A42" i="57"/>
  <c r="R79" i="65"/>
  <c r="P79" i="65"/>
  <c r="M79" i="65"/>
  <c r="J79" i="65"/>
  <c r="H79" i="65"/>
  <c r="F79" i="65"/>
  <c r="R78" i="65"/>
  <c r="P78" i="65"/>
  <c r="M78" i="65"/>
  <c r="J78" i="65"/>
  <c r="H78" i="65"/>
  <c r="F78" i="65"/>
  <c r="R77" i="65"/>
  <c r="P77" i="65"/>
  <c r="M77" i="65"/>
  <c r="J77" i="65"/>
  <c r="H77" i="65"/>
  <c r="F77" i="65"/>
  <c r="R76" i="65"/>
  <c r="P76" i="65"/>
  <c r="M76" i="65"/>
  <c r="J76" i="65"/>
  <c r="H76" i="65"/>
  <c r="F76" i="65"/>
  <c r="R75" i="65"/>
  <c r="P75" i="65"/>
  <c r="M75" i="65"/>
  <c r="J75" i="65"/>
  <c r="H75" i="65"/>
  <c r="F75" i="65"/>
  <c r="A79" i="65"/>
  <c r="A78" i="65"/>
  <c r="A77" i="65"/>
  <c r="A76" i="65"/>
  <c r="A75" i="65"/>
  <c r="A74" i="65"/>
  <c r="R79" i="64"/>
  <c r="P79" i="64"/>
  <c r="M79" i="64"/>
  <c r="J79" i="64"/>
  <c r="H79" i="64"/>
  <c r="F79" i="64"/>
  <c r="R78" i="64"/>
  <c r="P78" i="64"/>
  <c r="M78" i="64"/>
  <c r="J78" i="64"/>
  <c r="H78" i="64"/>
  <c r="F78" i="64"/>
  <c r="R77" i="64"/>
  <c r="P77" i="64"/>
  <c r="M77" i="64"/>
  <c r="J77" i="64"/>
  <c r="H77" i="64"/>
  <c r="F77" i="64"/>
  <c r="R76" i="64"/>
  <c r="P76" i="64"/>
  <c r="M76" i="64"/>
  <c r="J76" i="64"/>
  <c r="H76" i="64"/>
  <c r="F76" i="64"/>
  <c r="R75" i="64"/>
  <c r="P75" i="64"/>
  <c r="M75" i="64"/>
  <c r="J75" i="64"/>
  <c r="H75" i="64"/>
  <c r="F75" i="64"/>
  <c r="A79" i="64"/>
  <c r="A78" i="64"/>
  <c r="A77" i="64"/>
  <c r="A76" i="64"/>
  <c r="A75" i="64"/>
  <c r="A74" i="64"/>
  <c r="K160" i="59"/>
  <c r="O159" i="59"/>
  <c r="L159" i="59"/>
  <c r="J159" i="59"/>
  <c r="H159" i="59"/>
  <c r="K157" i="59"/>
  <c r="O156" i="59"/>
  <c r="L156" i="59"/>
  <c r="J156" i="59"/>
  <c r="H156" i="59"/>
  <c r="K154" i="59"/>
  <c r="O153" i="59"/>
  <c r="L153" i="59"/>
  <c r="J153" i="59"/>
  <c r="H153" i="59"/>
  <c r="K151" i="59"/>
  <c r="O150" i="59"/>
  <c r="L150" i="59"/>
  <c r="J150" i="59"/>
  <c r="H150" i="59"/>
  <c r="B160" i="59"/>
  <c r="B159" i="59"/>
  <c r="B157" i="59"/>
  <c r="B156" i="59"/>
  <c r="B154" i="59"/>
  <c r="B153" i="59"/>
  <c r="B151" i="59"/>
  <c r="B150" i="59"/>
  <c r="A149" i="59"/>
  <c r="N149" i="60"/>
  <c r="L149" i="60"/>
  <c r="J149" i="60"/>
  <c r="H149" i="60"/>
  <c r="N146" i="60"/>
  <c r="L146" i="60"/>
  <c r="J146" i="60"/>
  <c r="H146" i="60"/>
  <c r="N143" i="60"/>
  <c r="L143" i="60"/>
  <c r="J143" i="60"/>
  <c r="H143" i="60"/>
  <c r="N140" i="60"/>
  <c r="L140" i="60"/>
  <c r="J140" i="60"/>
  <c r="H140" i="60"/>
  <c r="B150" i="60"/>
  <c r="B149" i="60"/>
  <c r="B147" i="60"/>
  <c r="B146" i="60"/>
  <c r="B144" i="60"/>
  <c r="B143" i="60"/>
  <c r="B141" i="60"/>
  <c r="B140" i="60"/>
  <c r="A139" i="60"/>
  <c r="H208" i="61"/>
  <c r="D208" i="61"/>
  <c r="F207" i="61"/>
  <c r="H204" i="61"/>
  <c r="D204" i="61"/>
  <c r="F203" i="61"/>
  <c r="H200" i="61"/>
  <c r="D200" i="61"/>
  <c r="F199" i="61"/>
  <c r="H196" i="61"/>
  <c r="D196" i="61"/>
  <c r="F195" i="61"/>
  <c r="O208" i="61"/>
  <c r="L208" i="61"/>
  <c r="O207" i="61"/>
  <c r="L207" i="61"/>
  <c r="N206" i="61"/>
  <c r="L206" i="61"/>
  <c r="O204" i="61"/>
  <c r="L204" i="61"/>
  <c r="O203" i="61"/>
  <c r="L203" i="61"/>
  <c r="N202" i="61"/>
  <c r="L202" i="61"/>
  <c r="O200" i="61"/>
  <c r="L200" i="61"/>
  <c r="O199" i="61"/>
  <c r="L199" i="61"/>
  <c r="N198" i="61"/>
  <c r="L198" i="61"/>
  <c r="O196" i="61"/>
  <c r="L196" i="61"/>
  <c r="O195" i="61"/>
  <c r="L195" i="61"/>
  <c r="N194" i="61"/>
  <c r="L194" i="61"/>
  <c r="B207" i="61"/>
  <c r="B206" i="61"/>
  <c r="B203" i="61"/>
  <c r="B202" i="61"/>
  <c r="B199" i="61"/>
  <c r="B198" i="61"/>
  <c r="B195" i="61"/>
  <c r="B194" i="61"/>
  <c r="A193" i="61"/>
  <c r="O232" i="73"/>
  <c r="L232" i="73"/>
  <c r="H232" i="73"/>
  <c r="O231" i="73"/>
  <c r="L231" i="73"/>
  <c r="M230" i="73"/>
  <c r="O229" i="73"/>
  <c r="L229" i="73"/>
  <c r="J229" i="73"/>
  <c r="F229" i="73"/>
  <c r="N228" i="73"/>
  <c r="L228" i="73"/>
  <c r="O226" i="73"/>
  <c r="L226" i="73"/>
  <c r="H226" i="73"/>
  <c r="O225" i="73"/>
  <c r="L225" i="73"/>
  <c r="M224" i="73"/>
  <c r="O223" i="73"/>
  <c r="L223" i="73"/>
  <c r="J223" i="73"/>
  <c r="F223" i="73"/>
  <c r="N222" i="73"/>
  <c r="L222" i="73"/>
  <c r="O220" i="73"/>
  <c r="L220" i="73"/>
  <c r="H220" i="73"/>
  <c r="O219" i="73"/>
  <c r="L219" i="73"/>
  <c r="M218" i="73"/>
  <c r="O217" i="73"/>
  <c r="L217" i="73"/>
  <c r="J217" i="73"/>
  <c r="F217" i="73"/>
  <c r="N216" i="73"/>
  <c r="L216" i="73"/>
  <c r="C232" i="73"/>
  <c r="B231" i="73"/>
  <c r="B230" i="73"/>
  <c r="B229" i="73"/>
  <c r="B228" i="73"/>
  <c r="C226" i="73"/>
  <c r="B225" i="73"/>
  <c r="B224" i="73"/>
  <c r="B223" i="73"/>
  <c r="B222" i="73"/>
  <c r="C220" i="73"/>
  <c r="B219" i="73"/>
  <c r="B218" i="73"/>
  <c r="B217" i="73"/>
  <c r="B216" i="73"/>
  <c r="A215" i="73"/>
  <c r="B232" i="62"/>
  <c r="A231" i="62"/>
  <c r="B229" i="62"/>
  <c r="A228" i="62"/>
  <c r="B226" i="62"/>
  <c r="A225" i="62"/>
  <c r="B223" i="62"/>
  <c r="A222" i="62"/>
  <c r="B220" i="62"/>
  <c r="A219" i="62"/>
  <c r="B217" i="62"/>
  <c r="A216" i="62"/>
  <c r="A215" i="62"/>
  <c r="B88" i="74"/>
  <c r="A87" i="74"/>
  <c r="B85" i="74"/>
  <c r="A84" i="74"/>
  <c r="A83" i="74"/>
  <c r="B196" i="75"/>
  <c r="A195" i="75"/>
  <c r="B193" i="75"/>
  <c r="A192" i="75"/>
  <c r="B190" i="75"/>
  <c r="A189" i="75"/>
  <c r="B187" i="75"/>
  <c r="A186" i="75"/>
  <c r="B184" i="75"/>
  <c r="A183" i="75"/>
  <c r="A182" i="75"/>
  <c r="S113" i="68"/>
  <c r="R113" i="68"/>
  <c r="S112" i="68"/>
  <c r="R112" i="68"/>
  <c r="S111" i="68"/>
  <c r="R111" i="68"/>
  <c r="S110" i="68"/>
  <c r="R110" i="68"/>
  <c r="S109" i="68"/>
  <c r="R109" i="68"/>
  <c r="S108" i="68"/>
  <c r="R108" i="68"/>
  <c r="S107" i="68"/>
  <c r="R107" i="68"/>
  <c r="I113" i="68"/>
  <c r="I112" i="68"/>
  <c r="I111" i="68"/>
  <c r="I110" i="68"/>
  <c r="I109" i="68"/>
  <c r="I108" i="68"/>
  <c r="I107" i="68"/>
  <c r="A113" i="68"/>
  <c r="A112" i="68"/>
  <c r="A111" i="68"/>
  <c r="A110" i="68"/>
  <c r="A109" i="68"/>
  <c r="A108" i="68"/>
  <c r="A107" i="68"/>
  <c r="A106" i="68"/>
  <c r="S113" i="69"/>
  <c r="R113" i="69"/>
  <c r="S112" i="69"/>
  <c r="R112" i="69"/>
  <c r="S111" i="69"/>
  <c r="R111" i="69"/>
  <c r="S110" i="69"/>
  <c r="R110" i="69"/>
  <c r="S109" i="69"/>
  <c r="R109" i="69"/>
  <c r="S108" i="69"/>
  <c r="R108" i="69"/>
  <c r="S107" i="69"/>
  <c r="R107" i="69"/>
  <c r="H113" i="69"/>
  <c r="H112" i="69"/>
  <c r="H111" i="69"/>
  <c r="H110" i="69"/>
  <c r="H109" i="69"/>
  <c r="H108" i="69"/>
  <c r="H107" i="69"/>
  <c r="A113" i="69"/>
  <c r="A112" i="69"/>
  <c r="A111" i="69"/>
  <c r="A110" i="69"/>
  <c r="A109" i="69"/>
  <c r="A108" i="69"/>
  <c r="A107" i="69"/>
  <c r="A106" i="69"/>
  <c r="S66" i="66"/>
  <c r="R66" i="66"/>
  <c r="S65" i="66"/>
  <c r="R65" i="66"/>
  <c r="S64" i="66"/>
  <c r="R64" i="66"/>
  <c r="M66" i="66"/>
  <c r="M65" i="66"/>
  <c r="M64" i="66"/>
  <c r="A66" i="66"/>
  <c r="A65" i="66"/>
  <c r="A64" i="66"/>
  <c r="A63" i="66"/>
  <c r="S90" i="63"/>
  <c r="R90" i="63"/>
  <c r="S89" i="63"/>
  <c r="R89" i="63"/>
  <c r="S88" i="63"/>
  <c r="R88" i="63"/>
  <c r="S87" i="63"/>
  <c r="R87" i="63"/>
  <c r="S86" i="63"/>
  <c r="R86" i="63"/>
  <c r="M90" i="63"/>
  <c r="M89" i="63"/>
  <c r="M88" i="63"/>
  <c r="M87" i="63"/>
  <c r="M86" i="63"/>
  <c r="A90" i="63"/>
  <c r="A89" i="63"/>
  <c r="A88" i="63"/>
  <c r="A87" i="63"/>
  <c r="A86" i="63"/>
  <c r="A85" i="63"/>
  <c r="S90" i="67"/>
  <c r="R90" i="67"/>
  <c r="S89" i="67"/>
  <c r="R89" i="67"/>
  <c r="S88" i="67"/>
  <c r="R88" i="67"/>
  <c r="S87" i="67"/>
  <c r="R87" i="67"/>
  <c r="S86" i="67"/>
  <c r="R86" i="67"/>
  <c r="N90" i="67"/>
  <c r="N89" i="67"/>
  <c r="N88" i="67"/>
  <c r="N87" i="67"/>
  <c r="N86" i="67"/>
  <c r="F90" i="67"/>
  <c r="F89" i="67"/>
  <c r="F88" i="67"/>
  <c r="F87" i="67"/>
  <c r="F86" i="67"/>
  <c r="A90" i="67"/>
  <c r="A89" i="67"/>
  <c r="A88" i="67"/>
  <c r="A87" i="67"/>
  <c r="A86" i="67"/>
  <c r="A85" i="67"/>
  <c r="S113" i="70"/>
  <c r="R113" i="70"/>
  <c r="S112" i="70"/>
  <c r="R112" i="70"/>
  <c r="S111" i="70"/>
  <c r="R111" i="70"/>
  <c r="S110" i="70"/>
  <c r="R110" i="70"/>
  <c r="S109" i="70"/>
  <c r="R109" i="70"/>
  <c r="S108" i="70"/>
  <c r="R108" i="70"/>
  <c r="S107" i="70"/>
  <c r="R107" i="70"/>
  <c r="A113" i="70"/>
  <c r="A112" i="70"/>
  <c r="A111" i="70"/>
  <c r="A110" i="70"/>
  <c r="A109" i="70"/>
  <c r="A108" i="70"/>
  <c r="A107" i="70"/>
  <c r="A106" i="70"/>
  <c r="Q173" i="77"/>
  <c r="N173" i="77"/>
  <c r="L173" i="77"/>
  <c r="Q170" i="77"/>
  <c r="N170" i="77"/>
  <c r="L170" i="77"/>
  <c r="Q167" i="77"/>
  <c r="N167" i="77"/>
  <c r="L167" i="77"/>
  <c r="Q164" i="77"/>
  <c r="N164" i="77"/>
  <c r="L164" i="77"/>
  <c r="C173" i="77"/>
  <c r="B172" i="77"/>
  <c r="C170" i="77"/>
  <c r="B169" i="77"/>
  <c r="C167" i="77"/>
  <c r="B166" i="77"/>
  <c r="C164" i="77"/>
  <c r="B163" i="77"/>
  <c r="A162" i="77"/>
  <c r="S76" i="78"/>
  <c r="S75" i="78"/>
  <c r="S74" i="78"/>
  <c r="S73" i="78"/>
  <c r="N76" i="78"/>
  <c r="N75" i="78"/>
  <c r="N74" i="78"/>
  <c r="N73" i="78"/>
  <c r="B76" i="78"/>
  <c r="B75" i="78"/>
  <c r="B74" i="78"/>
  <c r="B73" i="78"/>
  <c r="A72" i="78"/>
  <c r="O160" i="79"/>
  <c r="S159" i="79"/>
  <c r="Q159" i="79"/>
  <c r="O157" i="79"/>
  <c r="S156" i="79"/>
  <c r="Q156" i="79"/>
  <c r="O154" i="79"/>
  <c r="S153" i="79"/>
  <c r="Q153" i="79"/>
  <c r="O151" i="79"/>
  <c r="S150" i="79"/>
  <c r="Q150" i="79"/>
  <c r="M159" i="79"/>
  <c r="M156" i="79"/>
  <c r="M153" i="79"/>
  <c r="M150" i="79"/>
  <c r="C160" i="79"/>
  <c r="B159" i="79"/>
  <c r="C157" i="79"/>
  <c r="B156" i="79"/>
  <c r="C154" i="79"/>
  <c r="B153" i="79"/>
  <c r="C151" i="79"/>
  <c r="B150" i="79"/>
  <c r="B149" i="79"/>
  <c r="S159" i="80"/>
  <c r="Q159" i="80"/>
  <c r="S156" i="80"/>
  <c r="Q156" i="80"/>
  <c r="S153" i="80"/>
  <c r="Q153" i="80"/>
  <c r="S150" i="80"/>
  <c r="Q150" i="80"/>
  <c r="M159" i="80"/>
  <c r="M156" i="80"/>
  <c r="M153" i="80"/>
  <c r="M150" i="80"/>
  <c r="C160" i="80"/>
  <c r="B159" i="80"/>
  <c r="C157" i="80"/>
  <c r="B156" i="80"/>
  <c r="C154" i="80"/>
  <c r="B153" i="80"/>
  <c r="C151" i="80"/>
  <c r="B150" i="80"/>
  <c r="A149" i="80"/>
  <c r="O46" i="71"/>
  <c r="L46" i="71"/>
  <c r="I46" i="71"/>
  <c r="C48" i="71"/>
  <c r="C47" i="71"/>
  <c r="A46" i="71"/>
  <c r="O93" i="72"/>
  <c r="M93" i="72"/>
  <c r="K93" i="72"/>
  <c r="O92" i="72"/>
  <c r="M92" i="72"/>
  <c r="K92" i="72"/>
  <c r="O91" i="72"/>
  <c r="M91" i="72"/>
  <c r="K91" i="72"/>
  <c r="O90" i="72"/>
  <c r="M90" i="72"/>
  <c r="K90" i="72"/>
  <c r="O89" i="72"/>
  <c r="M89" i="72"/>
  <c r="K89" i="72"/>
  <c r="O88" i="72"/>
  <c r="M88" i="72"/>
  <c r="K88" i="72"/>
  <c r="A93" i="72"/>
  <c r="A92" i="72"/>
  <c r="A91" i="72"/>
  <c r="A90" i="72"/>
  <c r="A89" i="72"/>
  <c r="A88" i="72"/>
  <c r="A86" i="72"/>
  <c r="M147" i="76"/>
  <c r="P146" i="76"/>
  <c r="M146" i="76"/>
  <c r="M144" i="76"/>
  <c r="P143" i="76"/>
  <c r="M143" i="76"/>
  <c r="M141" i="76"/>
  <c r="P140" i="76"/>
  <c r="M140" i="76"/>
  <c r="M138" i="76"/>
  <c r="P137" i="76"/>
  <c r="M137" i="76"/>
  <c r="C147" i="76"/>
  <c r="C146" i="76"/>
  <c r="C144" i="76"/>
  <c r="C143" i="76"/>
  <c r="C141" i="76"/>
  <c r="C140" i="76"/>
  <c r="C138" i="76"/>
  <c r="C137" i="76"/>
  <c r="A136" i="76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A40" i="57"/>
  <c r="A39" i="57"/>
  <c r="R73" i="65"/>
  <c r="P73" i="65"/>
  <c r="M73" i="65"/>
  <c r="J73" i="65"/>
  <c r="H73" i="65"/>
  <c r="F73" i="65"/>
  <c r="R72" i="65"/>
  <c r="P72" i="65"/>
  <c r="M72" i="65"/>
  <c r="J72" i="65"/>
  <c r="H72" i="65"/>
  <c r="F72" i="65"/>
  <c r="R71" i="65"/>
  <c r="P71" i="65"/>
  <c r="M71" i="65"/>
  <c r="J71" i="65"/>
  <c r="H71" i="65"/>
  <c r="F71" i="65"/>
  <c r="R70" i="65"/>
  <c r="P70" i="65"/>
  <c r="M70" i="65"/>
  <c r="J70" i="65"/>
  <c r="H70" i="65"/>
  <c r="F70" i="65"/>
  <c r="R69" i="65"/>
  <c r="P69" i="65"/>
  <c r="M69" i="65"/>
  <c r="J69" i="65"/>
  <c r="H69" i="65"/>
  <c r="F69" i="65"/>
  <c r="A73" i="65"/>
  <c r="A72" i="65"/>
  <c r="A71" i="65"/>
  <c r="A70" i="65"/>
  <c r="A69" i="65"/>
  <c r="A68" i="65"/>
  <c r="R73" i="64"/>
  <c r="P73" i="64"/>
  <c r="M73" i="64"/>
  <c r="J73" i="64"/>
  <c r="H73" i="64"/>
  <c r="F73" i="64"/>
  <c r="R72" i="64"/>
  <c r="P72" i="64"/>
  <c r="M72" i="64"/>
  <c r="J72" i="64"/>
  <c r="H72" i="64"/>
  <c r="F72" i="64"/>
  <c r="R71" i="64"/>
  <c r="P71" i="64"/>
  <c r="M71" i="64"/>
  <c r="J71" i="64"/>
  <c r="H71" i="64"/>
  <c r="F71" i="64"/>
  <c r="R70" i="64"/>
  <c r="P70" i="64"/>
  <c r="M70" i="64"/>
  <c r="J70" i="64"/>
  <c r="H70" i="64"/>
  <c r="F70" i="64"/>
  <c r="R69" i="64"/>
  <c r="P69" i="64"/>
  <c r="M69" i="64"/>
  <c r="J69" i="64"/>
  <c r="H69" i="64"/>
  <c r="F69" i="64"/>
  <c r="A73" i="64"/>
  <c r="A72" i="64"/>
  <c r="A71" i="64"/>
  <c r="A70" i="64"/>
  <c r="A69" i="64"/>
  <c r="A68" i="64"/>
  <c r="K147" i="59"/>
  <c r="O146" i="59"/>
  <c r="L146" i="59"/>
  <c r="J146" i="59"/>
  <c r="H146" i="59"/>
  <c r="K144" i="59"/>
  <c r="O143" i="59"/>
  <c r="L143" i="59"/>
  <c r="J143" i="59"/>
  <c r="H143" i="59"/>
  <c r="K141" i="59"/>
  <c r="O140" i="59"/>
  <c r="L140" i="59"/>
  <c r="J140" i="59"/>
  <c r="H140" i="59"/>
  <c r="K138" i="59"/>
  <c r="O137" i="59"/>
  <c r="L137" i="59"/>
  <c r="J137" i="59"/>
  <c r="H137" i="59"/>
  <c r="B147" i="59"/>
  <c r="B146" i="59"/>
  <c r="B144" i="59"/>
  <c r="B143" i="59"/>
  <c r="B141" i="59"/>
  <c r="B140" i="59"/>
  <c r="B138" i="59"/>
  <c r="B137" i="59"/>
  <c r="A136" i="59"/>
  <c r="N136" i="60"/>
  <c r="L136" i="60"/>
  <c r="J136" i="60"/>
  <c r="H136" i="60"/>
  <c r="N133" i="60"/>
  <c r="L133" i="60"/>
  <c r="J133" i="60"/>
  <c r="H133" i="60"/>
  <c r="N130" i="60"/>
  <c r="L130" i="60"/>
  <c r="J130" i="60"/>
  <c r="H130" i="60"/>
  <c r="N127" i="60"/>
  <c r="L127" i="60"/>
  <c r="J127" i="60"/>
  <c r="H127" i="60"/>
  <c r="B137" i="60"/>
  <c r="B136" i="60"/>
  <c r="B134" i="60"/>
  <c r="B133" i="60"/>
  <c r="B131" i="60"/>
  <c r="B130" i="60"/>
  <c r="B128" i="60"/>
  <c r="B127" i="60"/>
  <c r="A126" i="60"/>
  <c r="H191" i="61"/>
  <c r="D191" i="61"/>
  <c r="F190" i="61"/>
  <c r="H187" i="61"/>
  <c r="D187" i="61"/>
  <c r="F186" i="61"/>
  <c r="H183" i="61"/>
  <c r="D183" i="61"/>
  <c r="F182" i="61"/>
  <c r="H179" i="61"/>
  <c r="D179" i="61"/>
  <c r="F178" i="61"/>
  <c r="O191" i="61"/>
  <c r="L191" i="61"/>
  <c r="O190" i="61"/>
  <c r="L190" i="61"/>
  <c r="N189" i="61"/>
  <c r="L189" i="61"/>
  <c r="O187" i="61"/>
  <c r="L187" i="61"/>
  <c r="O186" i="61"/>
  <c r="L186" i="61"/>
  <c r="N185" i="61"/>
  <c r="L185" i="61"/>
  <c r="O183" i="61"/>
  <c r="L183" i="61"/>
  <c r="O182" i="61"/>
  <c r="L182" i="61"/>
  <c r="N181" i="61"/>
  <c r="L181" i="61"/>
  <c r="O179" i="61"/>
  <c r="L179" i="61"/>
  <c r="O178" i="61"/>
  <c r="L178" i="61"/>
  <c r="N177" i="61"/>
  <c r="L177" i="61"/>
  <c r="B190" i="61"/>
  <c r="B189" i="61"/>
  <c r="B186" i="61"/>
  <c r="B185" i="61"/>
  <c r="B182" i="61"/>
  <c r="B181" i="61"/>
  <c r="B178" i="61"/>
  <c r="B177" i="61"/>
  <c r="A176" i="61"/>
  <c r="O213" i="73"/>
  <c r="L213" i="73"/>
  <c r="H213" i="73"/>
  <c r="O212" i="73"/>
  <c r="L212" i="73"/>
  <c r="M211" i="73"/>
  <c r="O210" i="73"/>
  <c r="L210" i="73"/>
  <c r="J210" i="73"/>
  <c r="F210" i="73"/>
  <c r="N209" i="73"/>
  <c r="L209" i="73"/>
  <c r="O207" i="73"/>
  <c r="L207" i="73"/>
  <c r="H207" i="73"/>
  <c r="O206" i="73"/>
  <c r="L206" i="73"/>
  <c r="M205" i="73"/>
  <c r="O204" i="73"/>
  <c r="L204" i="73"/>
  <c r="J204" i="73"/>
  <c r="F204" i="73"/>
  <c r="N203" i="73"/>
  <c r="L203" i="73"/>
  <c r="O201" i="73"/>
  <c r="L201" i="73"/>
  <c r="H201" i="73"/>
  <c r="O200" i="73"/>
  <c r="L200" i="73"/>
  <c r="M199" i="73"/>
  <c r="O198" i="73"/>
  <c r="L198" i="73"/>
  <c r="J198" i="73"/>
  <c r="F198" i="73"/>
  <c r="N197" i="73"/>
  <c r="L197" i="73"/>
  <c r="C213" i="73"/>
  <c r="B212" i="73"/>
  <c r="B211" i="73"/>
  <c r="B210" i="73"/>
  <c r="B209" i="73"/>
  <c r="C207" i="73"/>
  <c r="B206" i="73"/>
  <c r="B205" i="73"/>
  <c r="B204" i="73"/>
  <c r="B203" i="73"/>
  <c r="C201" i="73"/>
  <c r="B200" i="73"/>
  <c r="B199" i="73"/>
  <c r="B198" i="73"/>
  <c r="B197" i="73"/>
  <c r="A196" i="73"/>
  <c r="B213" i="62"/>
  <c r="A212" i="62"/>
  <c r="B210" i="62"/>
  <c r="A209" i="62"/>
  <c r="B207" i="62"/>
  <c r="A206" i="62"/>
  <c r="B204" i="62"/>
  <c r="A203" i="62"/>
  <c r="B201" i="62"/>
  <c r="A200" i="62"/>
  <c r="B198" i="62"/>
  <c r="A197" i="62"/>
  <c r="A196" i="62"/>
  <c r="B81" i="74"/>
  <c r="A80" i="74"/>
  <c r="B78" i="74"/>
  <c r="A77" i="74"/>
  <c r="A76" i="74"/>
  <c r="B180" i="75"/>
  <c r="A179" i="75"/>
  <c r="B177" i="75"/>
  <c r="A176" i="75"/>
  <c r="B174" i="75"/>
  <c r="A173" i="75"/>
  <c r="B171" i="75"/>
  <c r="A170" i="75"/>
  <c r="B168" i="75"/>
  <c r="A167" i="75"/>
  <c r="A166" i="75"/>
  <c r="S104" i="68"/>
  <c r="R104" i="68"/>
  <c r="S103" i="68"/>
  <c r="R103" i="68"/>
  <c r="S102" i="68"/>
  <c r="R102" i="68"/>
  <c r="S101" i="68"/>
  <c r="R101" i="68"/>
  <c r="S100" i="68"/>
  <c r="R100" i="68"/>
  <c r="S99" i="68"/>
  <c r="R99" i="68"/>
  <c r="S98" i="68"/>
  <c r="R98" i="68"/>
  <c r="I104" i="68"/>
  <c r="I103" i="68"/>
  <c r="I102" i="68"/>
  <c r="I101" i="68"/>
  <c r="I100" i="68"/>
  <c r="I99" i="68"/>
  <c r="I98" i="68"/>
  <c r="A104" i="68"/>
  <c r="A103" i="68"/>
  <c r="A102" i="68"/>
  <c r="A101" i="68"/>
  <c r="A100" i="68"/>
  <c r="A99" i="68"/>
  <c r="A98" i="68"/>
  <c r="A97" i="68"/>
  <c r="S104" i="69"/>
  <c r="R104" i="69"/>
  <c r="S103" i="69"/>
  <c r="R103" i="69"/>
  <c r="S102" i="69"/>
  <c r="R102" i="69"/>
  <c r="S101" i="69"/>
  <c r="R101" i="69"/>
  <c r="S100" i="69"/>
  <c r="R100" i="69"/>
  <c r="S99" i="69"/>
  <c r="R99" i="69"/>
  <c r="S98" i="69"/>
  <c r="R98" i="69"/>
  <c r="H104" i="69"/>
  <c r="H103" i="69"/>
  <c r="H102" i="69"/>
  <c r="H101" i="69"/>
  <c r="H100" i="69"/>
  <c r="H99" i="69"/>
  <c r="H98" i="69"/>
  <c r="A104" i="69"/>
  <c r="A103" i="69"/>
  <c r="A102" i="69"/>
  <c r="A101" i="69"/>
  <c r="A100" i="69"/>
  <c r="A99" i="69"/>
  <c r="A98" i="69"/>
  <c r="A97" i="69"/>
  <c r="S61" i="66"/>
  <c r="R61" i="66"/>
  <c r="S60" i="66"/>
  <c r="R60" i="66"/>
  <c r="S59" i="66"/>
  <c r="R59" i="66"/>
  <c r="M61" i="66"/>
  <c r="M60" i="66"/>
  <c r="M59" i="66"/>
  <c r="A61" i="66"/>
  <c r="A60" i="66"/>
  <c r="A59" i="66"/>
  <c r="A58" i="66"/>
  <c r="S83" i="63"/>
  <c r="R83" i="63"/>
  <c r="S82" i="63"/>
  <c r="R82" i="63"/>
  <c r="S81" i="63"/>
  <c r="R81" i="63"/>
  <c r="S80" i="63"/>
  <c r="R80" i="63"/>
  <c r="S79" i="63"/>
  <c r="R79" i="63"/>
  <c r="M83" i="63"/>
  <c r="M82" i="63"/>
  <c r="M81" i="63"/>
  <c r="M80" i="63"/>
  <c r="M79" i="63"/>
  <c r="A83" i="63"/>
  <c r="A82" i="63"/>
  <c r="A81" i="63"/>
  <c r="A80" i="63"/>
  <c r="A79" i="63"/>
  <c r="A78" i="63"/>
  <c r="S83" i="67"/>
  <c r="R83" i="67"/>
  <c r="S82" i="67"/>
  <c r="R82" i="67"/>
  <c r="S81" i="67"/>
  <c r="R81" i="67"/>
  <c r="S80" i="67"/>
  <c r="R80" i="67"/>
  <c r="S79" i="67"/>
  <c r="R79" i="67"/>
  <c r="N83" i="67"/>
  <c r="N82" i="67"/>
  <c r="N81" i="67"/>
  <c r="N80" i="67"/>
  <c r="N79" i="67"/>
  <c r="F83" i="67"/>
  <c r="F82" i="67"/>
  <c r="F81" i="67"/>
  <c r="F80" i="67"/>
  <c r="F79" i="67"/>
  <c r="A83" i="67"/>
  <c r="A82" i="67"/>
  <c r="A81" i="67"/>
  <c r="A80" i="67"/>
  <c r="A79" i="67"/>
  <c r="A78" i="67"/>
  <c r="S104" i="70"/>
  <c r="R104" i="70"/>
  <c r="S103" i="70"/>
  <c r="R103" i="70"/>
  <c r="S102" i="70"/>
  <c r="R102" i="70"/>
  <c r="S101" i="70"/>
  <c r="R101" i="70"/>
  <c r="S100" i="70"/>
  <c r="R100" i="70"/>
  <c r="S99" i="70"/>
  <c r="R99" i="70"/>
  <c r="S98" i="70"/>
  <c r="R98" i="70"/>
  <c r="A104" i="70"/>
  <c r="A103" i="70"/>
  <c r="A102" i="70"/>
  <c r="A101" i="70"/>
  <c r="A100" i="70"/>
  <c r="A99" i="70"/>
  <c r="A98" i="70"/>
  <c r="A97" i="70"/>
  <c r="Q160" i="77"/>
  <c r="N160" i="77"/>
  <c r="L160" i="77"/>
  <c r="Q157" i="77"/>
  <c r="N157" i="77"/>
  <c r="L157" i="77"/>
  <c r="Q154" i="77"/>
  <c r="N154" i="77"/>
  <c r="L154" i="77"/>
  <c r="Q151" i="77"/>
  <c r="N151" i="77"/>
  <c r="L151" i="77"/>
  <c r="C160" i="77"/>
  <c r="B159" i="77"/>
  <c r="C157" i="77"/>
  <c r="B156" i="77"/>
  <c r="C154" i="77"/>
  <c r="B153" i="77"/>
  <c r="C151" i="77"/>
  <c r="B150" i="77"/>
  <c r="A149" i="77"/>
  <c r="S70" i="78"/>
  <c r="S69" i="78"/>
  <c r="S68" i="78"/>
  <c r="S67" i="78"/>
  <c r="N70" i="78"/>
  <c r="N69" i="78"/>
  <c r="N68" i="78"/>
  <c r="N67" i="78"/>
  <c r="B70" i="78"/>
  <c r="B69" i="78"/>
  <c r="B68" i="78"/>
  <c r="B67" i="78"/>
  <c r="A66" i="78"/>
  <c r="O147" i="79"/>
  <c r="S146" i="79"/>
  <c r="Q146" i="79"/>
  <c r="O144" i="79"/>
  <c r="S143" i="79"/>
  <c r="Q143" i="79"/>
  <c r="O141" i="79"/>
  <c r="S140" i="79"/>
  <c r="Q140" i="79"/>
  <c r="O138" i="79"/>
  <c r="S137" i="79"/>
  <c r="Q137" i="79"/>
  <c r="M146" i="79"/>
  <c r="M143" i="79"/>
  <c r="M140" i="79"/>
  <c r="M137" i="79"/>
  <c r="C147" i="79"/>
  <c r="B146" i="79"/>
  <c r="C144" i="79"/>
  <c r="B143" i="79"/>
  <c r="C141" i="79"/>
  <c r="B140" i="79"/>
  <c r="C138" i="79"/>
  <c r="B137" i="79"/>
  <c r="B136" i="79"/>
  <c r="S146" i="80"/>
  <c r="Q146" i="80"/>
  <c r="S143" i="80"/>
  <c r="Q143" i="80"/>
  <c r="S140" i="80"/>
  <c r="Q140" i="80"/>
  <c r="S137" i="80"/>
  <c r="Q137" i="80"/>
  <c r="M146" i="80"/>
  <c r="M143" i="80"/>
  <c r="M140" i="80"/>
  <c r="M137" i="80"/>
  <c r="C147" i="80"/>
  <c r="B146" i="80"/>
  <c r="C144" i="80"/>
  <c r="B143" i="80"/>
  <c r="C141" i="80"/>
  <c r="B140" i="80"/>
  <c r="C138" i="80"/>
  <c r="B137" i="80"/>
  <c r="A136" i="80"/>
  <c r="O42" i="71"/>
  <c r="L42" i="71"/>
  <c r="I42" i="71"/>
  <c r="C44" i="71"/>
  <c r="C43" i="71"/>
  <c r="A42" i="71"/>
  <c r="O85" i="72"/>
  <c r="M85" i="72"/>
  <c r="K85" i="72"/>
  <c r="O84" i="72"/>
  <c r="M84" i="72"/>
  <c r="K84" i="72"/>
  <c r="O83" i="72"/>
  <c r="M83" i="72"/>
  <c r="K83" i="72"/>
  <c r="O82" i="72"/>
  <c r="M82" i="72"/>
  <c r="K82" i="72"/>
  <c r="O81" i="72"/>
  <c r="M81" i="72"/>
  <c r="K81" i="72"/>
  <c r="O80" i="72"/>
  <c r="M80" i="72"/>
  <c r="K80" i="72"/>
  <c r="A85" i="72"/>
  <c r="A84" i="72"/>
  <c r="A83" i="72"/>
  <c r="A82" i="72"/>
  <c r="A81" i="72"/>
  <c r="A80" i="72"/>
  <c r="A78" i="72"/>
  <c r="M134" i="76"/>
  <c r="P133" i="76"/>
  <c r="M133" i="76"/>
  <c r="M131" i="76"/>
  <c r="P130" i="76"/>
  <c r="M130" i="76"/>
  <c r="M128" i="76"/>
  <c r="P127" i="76"/>
  <c r="M127" i="76"/>
  <c r="M125" i="76"/>
  <c r="P124" i="76"/>
  <c r="M124" i="76"/>
  <c r="C134" i="76"/>
  <c r="C133" i="76"/>
  <c r="C131" i="76"/>
  <c r="C130" i="76"/>
  <c r="C128" i="76"/>
  <c r="C127" i="76"/>
  <c r="C125" i="76"/>
  <c r="C124" i="76"/>
  <c r="A123" i="76"/>
  <c r="T37" i="57"/>
  <c r="S37" i="57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B37" i="57"/>
  <c r="A37" i="57"/>
  <c r="A36" i="57"/>
  <c r="R67" i="65"/>
  <c r="P67" i="65"/>
  <c r="M67" i="65"/>
  <c r="J67" i="65"/>
  <c r="H67" i="65"/>
  <c r="F67" i="65"/>
  <c r="R66" i="65"/>
  <c r="P66" i="65"/>
  <c r="M66" i="65"/>
  <c r="J66" i="65"/>
  <c r="H66" i="65"/>
  <c r="F66" i="65"/>
  <c r="R65" i="65"/>
  <c r="P65" i="65"/>
  <c r="M65" i="65"/>
  <c r="J65" i="65"/>
  <c r="H65" i="65"/>
  <c r="F65" i="65"/>
  <c r="R64" i="65"/>
  <c r="P64" i="65"/>
  <c r="M64" i="65"/>
  <c r="J64" i="65"/>
  <c r="H64" i="65"/>
  <c r="F64" i="65"/>
  <c r="R63" i="65"/>
  <c r="P63" i="65"/>
  <c r="M63" i="65"/>
  <c r="J63" i="65"/>
  <c r="H63" i="65"/>
  <c r="F63" i="65"/>
  <c r="A67" i="65"/>
  <c r="A66" i="65"/>
  <c r="A65" i="65"/>
  <c r="A64" i="65"/>
  <c r="A63" i="65"/>
  <c r="A62" i="65"/>
  <c r="R67" i="64"/>
  <c r="P67" i="64"/>
  <c r="M67" i="64"/>
  <c r="J67" i="64"/>
  <c r="H67" i="64"/>
  <c r="F67" i="64"/>
  <c r="R66" i="64"/>
  <c r="P66" i="64"/>
  <c r="M66" i="64"/>
  <c r="J66" i="64"/>
  <c r="H66" i="64"/>
  <c r="F66" i="64"/>
  <c r="R65" i="64"/>
  <c r="P65" i="64"/>
  <c r="M65" i="64"/>
  <c r="J65" i="64"/>
  <c r="H65" i="64"/>
  <c r="F65" i="64"/>
  <c r="R64" i="64"/>
  <c r="P64" i="64"/>
  <c r="M64" i="64"/>
  <c r="J64" i="64"/>
  <c r="H64" i="64"/>
  <c r="F64" i="64"/>
  <c r="R63" i="64"/>
  <c r="P63" i="64"/>
  <c r="M63" i="64"/>
  <c r="J63" i="64"/>
  <c r="H63" i="64"/>
  <c r="F63" i="64"/>
  <c r="A67" i="64"/>
  <c r="A66" i="64"/>
  <c r="A65" i="64"/>
  <c r="A64" i="64"/>
  <c r="A63" i="64"/>
  <c r="A62" i="64"/>
  <c r="K134" i="59"/>
  <c r="O133" i="59"/>
  <c r="L133" i="59"/>
  <c r="J133" i="59"/>
  <c r="H133" i="59"/>
  <c r="K131" i="59"/>
  <c r="O130" i="59"/>
  <c r="L130" i="59"/>
  <c r="J130" i="59"/>
  <c r="H130" i="59"/>
  <c r="K128" i="59"/>
  <c r="O127" i="59"/>
  <c r="L127" i="59"/>
  <c r="J127" i="59"/>
  <c r="H127" i="59"/>
  <c r="K125" i="59"/>
  <c r="O124" i="59"/>
  <c r="L124" i="59"/>
  <c r="J124" i="59"/>
  <c r="H124" i="59"/>
  <c r="B134" i="59"/>
  <c r="B133" i="59"/>
  <c r="B131" i="59"/>
  <c r="B130" i="59"/>
  <c r="B128" i="59"/>
  <c r="B127" i="59"/>
  <c r="B125" i="59"/>
  <c r="B124" i="59"/>
  <c r="A123" i="59"/>
  <c r="N124" i="60"/>
  <c r="L124" i="60"/>
  <c r="J124" i="60"/>
  <c r="H124" i="60"/>
  <c r="N121" i="60"/>
  <c r="L121" i="60"/>
  <c r="J121" i="60"/>
  <c r="H121" i="60"/>
  <c r="N118" i="60"/>
  <c r="L118" i="60"/>
  <c r="J118" i="60"/>
  <c r="H118" i="60"/>
  <c r="N115" i="60"/>
  <c r="L115" i="60"/>
  <c r="J115" i="60"/>
  <c r="H115" i="60"/>
  <c r="B125" i="60"/>
  <c r="B124" i="60"/>
  <c r="B122" i="60"/>
  <c r="B121" i="60"/>
  <c r="B119" i="60"/>
  <c r="B118" i="60"/>
  <c r="B116" i="60"/>
  <c r="B115" i="60"/>
  <c r="A114" i="60"/>
  <c r="H174" i="61"/>
  <c r="D174" i="61"/>
  <c r="F173" i="61"/>
  <c r="H170" i="61"/>
  <c r="D170" i="61"/>
  <c r="F169" i="61"/>
  <c r="H166" i="61"/>
  <c r="D166" i="61"/>
  <c r="F165" i="61"/>
  <c r="H162" i="61"/>
  <c r="D162" i="61"/>
  <c r="F161" i="61"/>
  <c r="O174" i="61"/>
  <c r="L174" i="61"/>
  <c r="O173" i="61"/>
  <c r="L173" i="61"/>
  <c r="N172" i="61"/>
  <c r="L172" i="61"/>
  <c r="O170" i="61"/>
  <c r="L170" i="61"/>
  <c r="O169" i="61"/>
  <c r="L169" i="61"/>
  <c r="N168" i="61"/>
  <c r="L168" i="61"/>
  <c r="O166" i="61"/>
  <c r="L166" i="61"/>
  <c r="O165" i="61"/>
  <c r="L165" i="61"/>
  <c r="N164" i="61"/>
  <c r="L164" i="61"/>
  <c r="O162" i="61"/>
  <c r="L162" i="61"/>
  <c r="O161" i="61"/>
  <c r="L161" i="61"/>
  <c r="N160" i="61"/>
  <c r="L160" i="61"/>
  <c r="B173" i="61"/>
  <c r="B172" i="61"/>
  <c r="B169" i="61"/>
  <c r="B168" i="61"/>
  <c r="B165" i="61"/>
  <c r="B164" i="61"/>
  <c r="B161" i="61"/>
  <c r="B160" i="61"/>
  <c r="A159" i="61"/>
  <c r="O194" i="73"/>
  <c r="L194" i="73"/>
  <c r="H194" i="73"/>
  <c r="O193" i="73"/>
  <c r="L193" i="73"/>
  <c r="M192" i="73"/>
  <c r="O191" i="73"/>
  <c r="L191" i="73"/>
  <c r="J191" i="73"/>
  <c r="F191" i="73"/>
  <c r="N190" i="73"/>
  <c r="L190" i="73"/>
  <c r="O188" i="73"/>
  <c r="L188" i="73"/>
  <c r="H188" i="73"/>
  <c r="O187" i="73"/>
  <c r="L187" i="73"/>
  <c r="M186" i="73"/>
  <c r="O185" i="73"/>
  <c r="L185" i="73"/>
  <c r="J185" i="73"/>
  <c r="F185" i="73"/>
  <c r="N184" i="73"/>
  <c r="L184" i="73"/>
  <c r="O182" i="73"/>
  <c r="L182" i="73"/>
  <c r="H182" i="73"/>
  <c r="O181" i="73"/>
  <c r="L181" i="73"/>
  <c r="M180" i="73"/>
  <c r="O179" i="73"/>
  <c r="L179" i="73"/>
  <c r="J179" i="73"/>
  <c r="F179" i="73"/>
  <c r="N178" i="73"/>
  <c r="L178" i="73"/>
  <c r="C194" i="73"/>
  <c r="B193" i="73"/>
  <c r="B192" i="73"/>
  <c r="B191" i="73"/>
  <c r="B190" i="73"/>
  <c r="C188" i="73"/>
  <c r="B187" i="73"/>
  <c r="B186" i="73"/>
  <c r="B185" i="73"/>
  <c r="B184" i="73"/>
  <c r="C182" i="73"/>
  <c r="B181" i="73"/>
  <c r="B180" i="73"/>
  <c r="B179" i="73"/>
  <c r="B178" i="73"/>
  <c r="A177" i="73"/>
  <c r="B194" i="62"/>
  <c r="A193" i="62"/>
  <c r="B191" i="62"/>
  <c r="A190" i="62"/>
  <c r="B188" i="62"/>
  <c r="A187" i="62"/>
  <c r="B185" i="62"/>
  <c r="A184" i="62"/>
  <c r="B182" i="62"/>
  <c r="A181" i="62"/>
  <c r="B179" i="62"/>
  <c r="A178" i="62"/>
  <c r="A177" i="62"/>
  <c r="B74" i="74"/>
  <c r="A73" i="74"/>
  <c r="B71" i="74"/>
  <c r="A70" i="74"/>
  <c r="A69" i="74"/>
  <c r="B164" i="75"/>
  <c r="A163" i="75"/>
  <c r="B161" i="75"/>
  <c r="A160" i="75"/>
  <c r="B158" i="75"/>
  <c r="A157" i="75"/>
  <c r="B155" i="75"/>
  <c r="A154" i="75"/>
  <c r="B152" i="75"/>
  <c r="A151" i="75"/>
  <c r="A150" i="75"/>
  <c r="S95" i="68"/>
  <c r="R95" i="68"/>
  <c r="S94" i="68"/>
  <c r="R94" i="68"/>
  <c r="S93" i="68"/>
  <c r="R93" i="68"/>
  <c r="S92" i="68"/>
  <c r="R92" i="68"/>
  <c r="S91" i="68"/>
  <c r="R91" i="68"/>
  <c r="S90" i="68"/>
  <c r="R90" i="68"/>
  <c r="S89" i="68"/>
  <c r="R89" i="68"/>
  <c r="I95" i="68"/>
  <c r="I94" i="68"/>
  <c r="I93" i="68"/>
  <c r="I92" i="68"/>
  <c r="I91" i="68"/>
  <c r="I90" i="68"/>
  <c r="I89" i="68"/>
  <c r="A95" i="68"/>
  <c r="A94" i="68"/>
  <c r="A93" i="68"/>
  <c r="A92" i="68"/>
  <c r="A91" i="68"/>
  <c r="A90" i="68"/>
  <c r="A89" i="68"/>
  <c r="A88" i="68"/>
  <c r="S95" i="69"/>
  <c r="R95" i="69"/>
  <c r="S94" i="69"/>
  <c r="R94" i="69"/>
  <c r="S93" i="69"/>
  <c r="R93" i="69"/>
  <c r="S92" i="69"/>
  <c r="R92" i="69"/>
  <c r="S91" i="69"/>
  <c r="R91" i="69"/>
  <c r="S90" i="69"/>
  <c r="R90" i="69"/>
  <c r="S89" i="69"/>
  <c r="R89" i="69"/>
  <c r="H95" i="69"/>
  <c r="H94" i="69"/>
  <c r="H93" i="69"/>
  <c r="H92" i="69"/>
  <c r="H91" i="69"/>
  <c r="H90" i="69"/>
  <c r="H89" i="69"/>
  <c r="A95" i="69"/>
  <c r="A94" i="69"/>
  <c r="A93" i="69"/>
  <c r="A92" i="69"/>
  <c r="A91" i="69"/>
  <c r="A90" i="69"/>
  <c r="A89" i="69"/>
  <c r="A88" i="69"/>
  <c r="S56" i="66"/>
  <c r="R56" i="66"/>
  <c r="S55" i="66"/>
  <c r="R55" i="66"/>
  <c r="S54" i="66"/>
  <c r="R54" i="66"/>
  <c r="M56" i="66"/>
  <c r="M55" i="66"/>
  <c r="M54" i="66"/>
  <c r="A56" i="66"/>
  <c r="A55" i="66"/>
  <c r="A54" i="66"/>
  <c r="A53" i="66"/>
  <c r="S76" i="63"/>
  <c r="R76" i="63"/>
  <c r="S75" i="63"/>
  <c r="R75" i="63"/>
  <c r="S74" i="63"/>
  <c r="R74" i="63"/>
  <c r="S73" i="63"/>
  <c r="R73" i="63"/>
  <c r="S72" i="63"/>
  <c r="R72" i="63"/>
  <c r="M76" i="63"/>
  <c r="M75" i="63"/>
  <c r="M74" i="63"/>
  <c r="M73" i="63"/>
  <c r="M72" i="63"/>
  <c r="A76" i="63"/>
  <c r="A75" i="63"/>
  <c r="A74" i="63"/>
  <c r="A73" i="63"/>
  <c r="A72" i="63"/>
  <c r="A71" i="63"/>
  <c r="S76" i="67"/>
  <c r="R76" i="67"/>
  <c r="S75" i="67"/>
  <c r="R75" i="67"/>
  <c r="S74" i="67"/>
  <c r="R74" i="67"/>
  <c r="S73" i="67"/>
  <c r="R73" i="67"/>
  <c r="S72" i="67"/>
  <c r="R72" i="67"/>
  <c r="N76" i="67"/>
  <c r="N75" i="67"/>
  <c r="N74" i="67"/>
  <c r="N73" i="67"/>
  <c r="N72" i="67"/>
  <c r="F76" i="67"/>
  <c r="F75" i="67"/>
  <c r="F74" i="67"/>
  <c r="F73" i="67"/>
  <c r="F72" i="67"/>
  <c r="A76" i="67"/>
  <c r="A75" i="67"/>
  <c r="A74" i="67"/>
  <c r="A73" i="67"/>
  <c r="A72" i="67"/>
  <c r="A71" i="67"/>
  <c r="S95" i="70"/>
  <c r="R95" i="70"/>
  <c r="S94" i="70"/>
  <c r="R94" i="70"/>
  <c r="S93" i="70"/>
  <c r="R93" i="70"/>
  <c r="S92" i="70"/>
  <c r="R92" i="70"/>
  <c r="S91" i="70"/>
  <c r="R91" i="70"/>
  <c r="S90" i="70"/>
  <c r="R90" i="70"/>
  <c r="S89" i="70"/>
  <c r="R89" i="70"/>
  <c r="A95" i="70"/>
  <c r="A94" i="70"/>
  <c r="A93" i="70"/>
  <c r="A92" i="70"/>
  <c r="A91" i="70"/>
  <c r="A90" i="70"/>
  <c r="A89" i="70"/>
  <c r="A88" i="70"/>
  <c r="Q147" i="77"/>
  <c r="N147" i="77"/>
  <c r="L147" i="77"/>
  <c r="Q144" i="77"/>
  <c r="N144" i="77"/>
  <c r="L144" i="77"/>
  <c r="Q141" i="77"/>
  <c r="N141" i="77"/>
  <c r="L141" i="77"/>
  <c r="Q138" i="77"/>
  <c r="N138" i="77"/>
  <c r="L138" i="77"/>
  <c r="C147" i="77"/>
  <c r="B146" i="77"/>
  <c r="C144" i="77"/>
  <c r="B143" i="77"/>
  <c r="C141" i="77"/>
  <c r="B140" i="77"/>
  <c r="C138" i="77"/>
  <c r="B137" i="77"/>
  <c r="A136" i="77"/>
  <c r="S64" i="78"/>
  <c r="S63" i="78"/>
  <c r="S62" i="78"/>
  <c r="S61" i="78"/>
  <c r="N64" i="78"/>
  <c r="N63" i="78"/>
  <c r="N62" i="78"/>
  <c r="N61" i="78"/>
  <c r="B64" i="78"/>
  <c r="B63" i="78"/>
  <c r="B62" i="78"/>
  <c r="B61" i="78"/>
  <c r="A60" i="78"/>
  <c r="O134" i="79"/>
  <c r="S133" i="79"/>
  <c r="Q133" i="79"/>
  <c r="O131" i="79"/>
  <c r="S130" i="79"/>
  <c r="Q130" i="79"/>
  <c r="O128" i="79"/>
  <c r="S127" i="79"/>
  <c r="Q127" i="79"/>
  <c r="O125" i="79"/>
  <c r="S124" i="79"/>
  <c r="Q124" i="79"/>
  <c r="M133" i="79"/>
  <c r="M130" i="79"/>
  <c r="M127" i="79"/>
  <c r="M124" i="79"/>
  <c r="C134" i="79"/>
  <c r="B133" i="79"/>
  <c r="C131" i="79"/>
  <c r="B130" i="79"/>
  <c r="C128" i="79"/>
  <c r="B127" i="79"/>
  <c r="C125" i="79"/>
  <c r="B124" i="79"/>
  <c r="B123" i="79"/>
  <c r="S133" i="80"/>
  <c r="Q133" i="80"/>
  <c r="S130" i="80"/>
  <c r="Q130" i="80"/>
  <c r="S127" i="80"/>
  <c r="Q127" i="80"/>
  <c r="S124" i="80"/>
  <c r="Q124" i="80"/>
  <c r="M133" i="80"/>
  <c r="M130" i="80"/>
  <c r="M127" i="80"/>
  <c r="M124" i="80"/>
  <c r="C134" i="80"/>
  <c r="B133" i="80"/>
  <c r="C131" i="80"/>
  <c r="B130" i="80"/>
  <c r="C128" i="80"/>
  <c r="B127" i="80"/>
  <c r="C125" i="80"/>
  <c r="B124" i="80"/>
  <c r="A123" i="80"/>
  <c r="O38" i="71"/>
  <c r="L38" i="71"/>
  <c r="I38" i="71"/>
  <c r="C40" i="71"/>
  <c r="C39" i="71"/>
  <c r="A38" i="71"/>
  <c r="O77" i="72"/>
  <c r="M77" i="72"/>
  <c r="K77" i="72"/>
  <c r="O76" i="72"/>
  <c r="M76" i="72"/>
  <c r="K76" i="72"/>
  <c r="O75" i="72"/>
  <c r="M75" i="72"/>
  <c r="K75" i="72"/>
  <c r="O74" i="72"/>
  <c r="M74" i="72"/>
  <c r="K74" i="72"/>
  <c r="O73" i="72"/>
  <c r="M73" i="72"/>
  <c r="K73" i="72"/>
  <c r="O72" i="72"/>
  <c r="M72" i="72"/>
  <c r="K72" i="72"/>
  <c r="A77" i="72"/>
  <c r="A76" i="72"/>
  <c r="A75" i="72"/>
  <c r="A74" i="72"/>
  <c r="A73" i="72"/>
  <c r="A72" i="72"/>
  <c r="A70" i="72"/>
  <c r="M121" i="76"/>
  <c r="P120" i="76"/>
  <c r="M120" i="76"/>
  <c r="M118" i="76"/>
  <c r="P117" i="76"/>
  <c r="M117" i="76"/>
  <c r="M115" i="76"/>
  <c r="P114" i="76"/>
  <c r="M114" i="76"/>
  <c r="M112" i="76"/>
  <c r="P111" i="76"/>
  <c r="M111" i="76"/>
  <c r="C121" i="76"/>
  <c r="C120" i="76"/>
  <c r="C118" i="76"/>
  <c r="C117" i="76"/>
  <c r="C115" i="76"/>
  <c r="C114" i="76"/>
  <c r="C112" i="76"/>
  <c r="C111" i="76"/>
  <c r="A110" i="76"/>
  <c r="A34" i="57"/>
  <c r="A33" i="57"/>
  <c r="R61" i="65"/>
  <c r="P61" i="65"/>
  <c r="M61" i="65"/>
  <c r="J61" i="65"/>
  <c r="H61" i="65"/>
  <c r="F61" i="65"/>
  <c r="R60" i="65"/>
  <c r="P60" i="65"/>
  <c r="M60" i="65"/>
  <c r="J60" i="65"/>
  <c r="H60" i="65"/>
  <c r="F60" i="65"/>
  <c r="R59" i="65"/>
  <c r="P59" i="65"/>
  <c r="M59" i="65"/>
  <c r="J59" i="65"/>
  <c r="H59" i="65"/>
  <c r="F59" i="65"/>
  <c r="R58" i="65"/>
  <c r="P58" i="65"/>
  <c r="M58" i="65"/>
  <c r="J58" i="65"/>
  <c r="H58" i="65"/>
  <c r="F58" i="65"/>
  <c r="R57" i="65"/>
  <c r="P57" i="65"/>
  <c r="M57" i="65"/>
  <c r="J57" i="65"/>
  <c r="H57" i="65"/>
  <c r="F57" i="65"/>
  <c r="A61" i="65"/>
  <c r="A60" i="65"/>
  <c r="A59" i="65"/>
  <c r="A58" i="65"/>
  <c r="A57" i="65"/>
  <c r="A56" i="65"/>
  <c r="R61" i="64"/>
  <c r="P61" i="64"/>
  <c r="M61" i="64"/>
  <c r="J61" i="64"/>
  <c r="H61" i="64"/>
  <c r="F61" i="64"/>
  <c r="R60" i="64"/>
  <c r="P60" i="64"/>
  <c r="M60" i="64"/>
  <c r="J60" i="64"/>
  <c r="H60" i="64"/>
  <c r="F60" i="64"/>
  <c r="R59" i="64"/>
  <c r="P59" i="64"/>
  <c r="M59" i="64"/>
  <c r="J59" i="64"/>
  <c r="H59" i="64"/>
  <c r="F59" i="64"/>
  <c r="R58" i="64"/>
  <c r="P58" i="64"/>
  <c r="M58" i="64"/>
  <c r="J58" i="64"/>
  <c r="H58" i="64"/>
  <c r="F58" i="64"/>
  <c r="R57" i="64"/>
  <c r="P57" i="64"/>
  <c r="M57" i="64"/>
  <c r="J57" i="64"/>
  <c r="H57" i="64"/>
  <c r="F57" i="64"/>
  <c r="A61" i="64"/>
  <c r="A60" i="64"/>
  <c r="A59" i="64"/>
  <c r="A58" i="64"/>
  <c r="A57" i="64"/>
  <c r="A56" i="64"/>
  <c r="K121" i="59"/>
  <c r="O120" i="59"/>
  <c r="L120" i="59"/>
  <c r="J120" i="59"/>
  <c r="H120" i="59"/>
  <c r="K118" i="59"/>
  <c r="O117" i="59"/>
  <c r="L117" i="59"/>
  <c r="J117" i="59"/>
  <c r="H117" i="59"/>
  <c r="K115" i="59"/>
  <c r="O114" i="59"/>
  <c r="L114" i="59"/>
  <c r="J114" i="59"/>
  <c r="H114" i="59"/>
  <c r="K112" i="59"/>
  <c r="O111" i="59"/>
  <c r="L111" i="59"/>
  <c r="J111" i="59"/>
  <c r="H111" i="59"/>
  <c r="B121" i="59"/>
  <c r="B120" i="59"/>
  <c r="B118" i="59"/>
  <c r="B117" i="59"/>
  <c r="B115" i="59"/>
  <c r="B114" i="59"/>
  <c r="B112" i="59"/>
  <c r="B111" i="59"/>
  <c r="A110" i="59"/>
  <c r="N112" i="60"/>
  <c r="L112" i="60"/>
  <c r="J112" i="60"/>
  <c r="H112" i="60"/>
  <c r="N109" i="60"/>
  <c r="L109" i="60"/>
  <c r="J109" i="60"/>
  <c r="H109" i="60"/>
  <c r="N106" i="60"/>
  <c r="L106" i="60"/>
  <c r="J106" i="60"/>
  <c r="H106" i="60"/>
  <c r="N103" i="60"/>
  <c r="L103" i="60"/>
  <c r="J103" i="60"/>
  <c r="H103" i="60"/>
  <c r="B113" i="60"/>
  <c r="B112" i="60"/>
  <c r="B110" i="60"/>
  <c r="B109" i="60"/>
  <c r="B107" i="60"/>
  <c r="B106" i="60"/>
  <c r="B104" i="60"/>
  <c r="B103" i="60"/>
  <c r="A102" i="60"/>
  <c r="H157" i="61"/>
  <c r="D157" i="61"/>
  <c r="F156" i="61"/>
  <c r="H153" i="61"/>
  <c r="D153" i="61"/>
  <c r="F152" i="61"/>
  <c r="H149" i="61"/>
  <c r="D149" i="61"/>
  <c r="F148" i="61"/>
  <c r="H145" i="61"/>
  <c r="D145" i="61"/>
  <c r="F144" i="61"/>
  <c r="O157" i="61"/>
  <c r="L157" i="61"/>
  <c r="O156" i="61"/>
  <c r="L156" i="61"/>
  <c r="N155" i="61"/>
  <c r="L155" i="61"/>
  <c r="O153" i="61"/>
  <c r="L153" i="61"/>
  <c r="O152" i="61"/>
  <c r="L152" i="61"/>
  <c r="N151" i="61"/>
  <c r="L151" i="61"/>
  <c r="O149" i="61"/>
  <c r="L149" i="61"/>
  <c r="O148" i="61"/>
  <c r="L148" i="61"/>
  <c r="N147" i="61"/>
  <c r="L147" i="61"/>
  <c r="O145" i="61"/>
  <c r="L145" i="61"/>
  <c r="O144" i="61"/>
  <c r="L144" i="61"/>
  <c r="N143" i="61"/>
  <c r="L143" i="61"/>
  <c r="B156" i="61"/>
  <c r="B155" i="61"/>
  <c r="B152" i="61"/>
  <c r="B151" i="61"/>
  <c r="B148" i="61"/>
  <c r="B147" i="61"/>
  <c r="B144" i="61"/>
  <c r="B143" i="61"/>
  <c r="A142" i="61"/>
  <c r="O175" i="73"/>
  <c r="L175" i="73"/>
  <c r="H175" i="73"/>
  <c r="O174" i="73"/>
  <c r="L174" i="73"/>
  <c r="M173" i="73"/>
  <c r="O172" i="73"/>
  <c r="L172" i="73"/>
  <c r="J172" i="73"/>
  <c r="F172" i="73"/>
  <c r="N171" i="73"/>
  <c r="L171" i="73"/>
  <c r="O169" i="73"/>
  <c r="L169" i="73"/>
  <c r="H169" i="73"/>
  <c r="O168" i="73"/>
  <c r="L168" i="73"/>
  <c r="M167" i="73"/>
  <c r="O166" i="73"/>
  <c r="L166" i="73"/>
  <c r="J166" i="73"/>
  <c r="F166" i="73"/>
  <c r="N165" i="73"/>
  <c r="L165" i="73"/>
  <c r="O163" i="73"/>
  <c r="L163" i="73"/>
  <c r="H163" i="73"/>
  <c r="O162" i="73"/>
  <c r="L162" i="73"/>
  <c r="M161" i="73"/>
  <c r="O160" i="73"/>
  <c r="L160" i="73"/>
  <c r="J160" i="73"/>
  <c r="F160" i="73"/>
  <c r="N159" i="73"/>
  <c r="L159" i="73"/>
  <c r="C175" i="73"/>
  <c r="B174" i="73"/>
  <c r="B173" i="73"/>
  <c r="B172" i="73"/>
  <c r="B171" i="73"/>
  <c r="C169" i="73"/>
  <c r="B168" i="73"/>
  <c r="B167" i="73"/>
  <c r="B166" i="73"/>
  <c r="B165" i="73"/>
  <c r="C163" i="73"/>
  <c r="B162" i="73"/>
  <c r="B161" i="73"/>
  <c r="B160" i="73"/>
  <c r="B159" i="73"/>
  <c r="A158" i="73"/>
  <c r="B175" i="62"/>
  <c r="A174" i="62"/>
  <c r="B172" i="62"/>
  <c r="A171" i="62"/>
  <c r="B169" i="62"/>
  <c r="A168" i="62"/>
  <c r="B166" i="62"/>
  <c r="A165" i="62"/>
  <c r="B163" i="62"/>
  <c r="A162" i="62"/>
  <c r="B160" i="62"/>
  <c r="A159" i="62"/>
  <c r="A158" i="62"/>
  <c r="B67" i="74"/>
  <c r="A66" i="74"/>
  <c r="B64" i="74"/>
  <c r="A63" i="74"/>
  <c r="A62" i="74"/>
  <c r="B148" i="75"/>
  <c r="A147" i="75"/>
  <c r="B145" i="75"/>
  <c r="A144" i="75"/>
  <c r="B142" i="75"/>
  <c r="A141" i="75"/>
  <c r="B139" i="75"/>
  <c r="A138" i="75"/>
  <c r="B136" i="75"/>
  <c r="A135" i="75"/>
  <c r="A134" i="75"/>
  <c r="S86" i="68"/>
  <c r="R86" i="68"/>
  <c r="S85" i="68"/>
  <c r="R85" i="68"/>
  <c r="S84" i="68"/>
  <c r="R84" i="68"/>
  <c r="S83" i="68"/>
  <c r="R83" i="68"/>
  <c r="S82" i="68"/>
  <c r="R82" i="68"/>
  <c r="S81" i="68"/>
  <c r="R81" i="68"/>
  <c r="S80" i="68"/>
  <c r="R80" i="68"/>
  <c r="I86" i="68"/>
  <c r="I85" i="68"/>
  <c r="I84" i="68"/>
  <c r="I83" i="68"/>
  <c r="I82" i="68"/>
  <c r="I81" i="68"/>
  <c r="I80" i="68"/>
  <c r="A86" i="68"/>
  <c r="A85" i="68"/>
  <c r="A84" i="68"/>
  <c r="A83" i="68"/>
  <c r="A82" i="68"/>
  <c r="A81" i="68"/>
  <c r="A80" i="68"/>
  <c r="A79" i="68"/>
  <c r="S86" i="69"/>
  <c r="R86" i="69"/>
  <c r="S85" i="69"/>
  <c r="R85" i="69"/>
  <c r="S84" i="69"/>
  <c r="R84" i="69"/>
  <c r="S83" i="69"/>
  <c r="R83" i="69"/>
  <c r="S82" i="69"/>
  <c r="R82" i="69"/>
  <c r="S81" i="69"/>
  <c r="R81" i="69"/>
  <c r="S80" i="69"/>
  <c r="R80" i="69"/>
  <c r="H86" i="69"/>
  <c r="H85" i="69"/>
  <c r="H84" i="69"/>
  <c r="H83" i="69"/>
  <c r="H82" i="69"/>
  <c r="H81" i="69"/>
  <c r="H80" i="69"/>
  <c r="A86" i="69"/>
  <c r="A85" i="69"/>
  <c r="A84" i="69"/>
  <c r="A83" i="69"/>
  <c r="A82" i="69"/>
  <c r="A81" i="69"/>
  <c r="A80" i="69"/>
  <c r="A79" i="69"/>
  <c r="S51" i="66"/>
  <c r="R51" i="66"/>
  <c r="S50" i="66"/>
  <c r="R50" i="66"/>
  <c r="S49" i="66"/>
  <c r="R49" i="66"/>
  <c r="M51" i="66"/>
  <c r="M50" i="66"/>
  <c r="M49" i="66"/>
  <c r="A51" i="66"/>
  <c r="A50" i="66"/>
  <c r="A49" i="66"/>
  <c r="A48" i="66"/>
  <c r="S69" i="63"/>
  <c r="R69" i="63"/>
  <c r="S68" i="63"/>
  <c r="R68" i="63"/>
  <c r="S67" i="63"/>
  <c r="R67" i="63"/>
  <c r="S66" i="63"/>
  <c r="R66" i="63"/>
  <c r="S65" i="63"/>
  <c r="R65" i="63"/>
  <c r="M69" i="63"/>
  <c r="M68" i="63"/>
  <c r="M67" i="63"/>
  <c r="M66" i="63"/>
  <c r="M65" i="63"/>
  <c r="A69" i="63"/>
  <c r="A68" i="63"/>
  <c r="A67" i="63"/>
  <c r="A66" i="63"/>
  <c r="A65" i="63"/>
  <c r="A64" i="63"/>
  <c r="S69" i="67"/>
  <c r="R69" i="67"/>
  <c r="S68" i="67"/>
  <c r="R68" i="67"/>
  <c r="S67" i="67"/>
  <c r="R67" i="67"/>
  <c r="S66" i="67"/>
  <c r="R66" i="67"/>
  <c r="S65" i="67"/>
  <c r="R65" i="67"/>
  <c r="N69" i="67"/>
  <c r="N68" i="67"/>
  <c r="N67" i="67"/>
  <c r="N66" i="67"/>
  <c r="N65" i="67"/>
  <c r="F69" i="67"/>
  <c r="F68" i="67"/>
  <c r="F67" i="67"/>
  <c r="F66" i="67"/>
  <c r="F65" i="67"/>
  <c r="A69" i="67"/>
  <c r="A68" i="67"/>
  <c r="A67" i="67"/>
  <c r="A66" i="67"/>
  <c r="A65" i="67"/>
  <c r="A64" i="67"/>
  <c r="S86" i="70"/>
  <c r="R86" i="70"/>
  <c r="S85" i="70"/>
  <c r="R85" i="70"/>
  <c r="S84" i="70"/>
  <c r="R84" i="70"/>
  <c r="S83" i="70"/>
  <c r="R83" i="70"/>
  <c r="S82" i="70"/>
  <c r="R82" i="70"/>
  <c r="S81" i="70"/>
  <c r="R81" i="70"/>
  <c r="S80" i="70"/>
  <c r="R80" i="70"/>
  <c r="A86" i="70"/>
  <c r="A85" i="70"/>
  <c r="A84" i="70"/>
  <c r="A83" i="70"/>
  <c r="A82" i="70"/>
  <c r="A81" i="70"/>
  <c r="A80" i="70"/>
  <c r="A79" i="70"/>
  <c r="Q134" i="77"/>
  <c r="N134" i="77"/>
  <c r="L134" i="77"/>
  <c r="Q131" i="77"/>
  <c r="N131" i="77"/>
  <c r="L131" i="77"/>
  <c r="Q128" i="77"/>
  <c r="N128" i="77"/>
  <c r="L128" i="77"/>
  <c r="Q125" i="77"/>
  <c r="N125" i="77"/>
  <c r="L125" i="77"/>
  <c r="C134" i="77"/>
  <c r="B133" i="77"/>
  <c r="C131" i="77"/>
  <c r="B130" i="77"/>
  <c r="C128" i="77"/>
  <c r="B127" i="77"/>
  <c r="C125" i="77"/>
  <c r="B124" i="77"/>
  <c r="A123" i="77"/>
  <c r="S58" i="78"/>
  <c r="S57" i="78"/>
  <c r="S56" i="78"/>
  <c r="S55" i="78"/>
  <c r="N58" i="78"/>
  <c r="N57" i="78"/>
  <c r="N56" i="78"/>
  <c r="N55" i="78"/>
  <c r="B58" i="78"/>
  <c r="B57" i="78"/>
  <c r="B56" i="78"/>
  <c r="B55" i="78"/>
  <c r="A54" i="78"/>
  <c r="O121" i="79"/>
  <c r="S120" i="79"/>
  <c r="Q120" i="79"/>
  <c r="O118" i="79"/>
  <c r="S117" i="79"/>
  <c r="Q117" i="79"/>
  <c r="O115" i="79"/>
  <c r="S114" i="79"/>
  <c r="Q114" i="79"/>
  <c r="O112" i="79"/>
  <c r="S111" i="79"/>
  <c r="Q111" i="79"/>
  <c r="M120" i="79"/>
  <c r="M117" i="79"/>
  <c r="M114" i="79"/>
  <c r="M111" i="79"/>
  <c r="C121" i="79"/>
  <c r="B120" i="79"/>
  <c r="C118" i="79"/>
  <c r="B117" i="79"/>
  <c r="C115" i="79"/>
  <c r="B114" i="79"/>
  <c r="C112" i="79"/>
  <c r="B111" i="79"/>
  <c r="B110" i="79"/>
  <c r="S120" i="80"/>
  <c r="Q120" i="80"/>
  <c r="S117" i="80"/>
  <c r="Q117" i="80"/>
  <c r="S114" i="80"/>
  <c r="Q114" i="80"/>
  <c r="S111" i="80"/>
  <c r="Q111" i="80"/>
  <c r="M120" i="80"/>
  <c r="M117" i="80"/>
  <c r="M114" i="80"/>
  <c r="M111" i="80"/>
  <c r="C121" i="80"/>
  <c r="B120" i="80"/>
  <c r="C118" i="80"/>
  <c r="B117" i="80"/>
  <c r="C115" i="80"/>
  <c r="B114" i="80"/>
  <c r="C112" i="80"/>
  <c r="B111" i="80"/>
  <c r="A110" i="80"/>
  <c r="O34" i="71"/>
  <c r="L34" i="71"/>
  <c r="I34" i="71"/>
  <c r="C36" i="71"/>
  <c r="C35" i="71"/>
  <c r="A34" i="71"/>
  <c r="O69" i="72"/>
  <c r="M69" i="72"/>
  <c r="K69" i="72"/>
  <c r="O68" i="72"/>
  <c r="M68" i="72"/>
  <c r="K68" i="72"/>
  <c r="O67" i="72"/>
  <c r="M67" i="72"/>
  <c r="K67" i="72"/>
  <c r="O66" i="72"/>
  <c r="M66" i="72"/>
  <c r="K66" i="72"/>
  <c r="O65" i="72"/>
  <c r="M65" i="72"/>
  <c r="K65" i="72"/>
  <c r="O64" i="72"/>
  <c r="M64" i="72"/>
  <c r="K64" i="72"/>
  <c r="A69" i="72"/>
  <c r="A68" i="72"/>
  <c r="A67" i="72"/>
  <c r="A66" i="72"/>
  <c r="A65" i="72"/>
  <c r="A64" i="72"/>
  <c r="A62" i="72"/>
  <c r="M108" i="76"/>
  <c r="P107" i="76"/>
  <c r="M107" i="76"/>
  <c r="M105" i="76"/>
  <c r="P104" i="76"/>
  <c r="M104" i="76"/>
  <c r="M102" i="76"/>
  <c r="P101" i="76"/>
  <c r="M101" i="76"/>
  <c r="M99" i="76"/>
  <c r="P98" i="76"/>
  <c r="M98" i="76"/>
  <c r="C108" i="76"/>
  <c r="C107" i="76"/>
  <c r="C105" i="76"/>
  <c r="C104" i="76"/>
  <c r="C102" i="76"/>
  <c r="C101" i="76"/>
  <c r="C99" i="76"/>
  <c r="C98" i="76"/>
  <c r="A97" i="76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B31" i="57"/>
  <c r="A31" i="57"/>
  <c r="A30" i="57"/>
  <c r="R55" i="65"/>
  <c r="P55" i="65"/>
  <c r="M55" i="65"/>
  <c r="J55" i="65"/>
  <c r="H55" i="65"/>
  <c r="F55" i="65"/>
  <c r="R54" i="65"/>
  <c r="P54" i="65"/>
  <c r="M54" i="65"/>
  <c r="J54" i="65"/>
  <c r="H54" i="65"/>
  <c r="F54" i="65"/>
  <c r="R53" i="65"/>
  <c r="P53" i="65"/>
  <c r="M53" i="65"/>
  <c r="J53" i="65"/>
  <c r="H53" i="65"/>
  <c r="F53" i="65"/>
  <c r="R52" i="65"/>
  <c r="P52" i="65"/>
  <c r="M52" i="65"/>
  <c r="J52" i="65"/>
  <c r="H52" i="65"/>
  <c r="F52" i="65"/>
  <c r="R51" i="65"/>
  <c r="P51" i="65"/>
  <c r="M51" i="65"/>
  <c r="J51" i="65"/>
  <c r="H51" i="65"/>
  <c r="F51" i="65"/>
  <c r="A55" i="65"/>
  <c r="A54" i="65"/>
  <c r="A53" i="65"/>
  <c r="A52" i="65"/>
  <c r="A51" i="65"/>
  <c r="A50" i="65"/>
  <c r="R55" i="64"/>
  <c r="P55" i="64"/>
  <c r="M55" i="64"/>
  <c r="J55" i="64"/>
  <c r="H55" i="64"/>
  <c r="F55" i="64"/>
  <c r="R54" i="64"/>
  <c r="P54" i="64"/>
  <c r="M54" i="64"/>
  <c r="J54" i="64"/>
  <c r="H54" i="64"/>
  <c r="F54" i="64"/>
  <c r="R53" i="64"/>
  <c r="P53" i="64"/>
  <c r="M53" i="64"/>
  <c r="J53" i="64"/>
  <c r="H53" i="64"/>
  <c r="F53" i="64"/>
  <c r="R52" i="64"/>
  <c r="P52" i="64"/>
  <c r="M52" i="64"/>
  <c r="J52" i="64"/>
  <c r="H52" i="64"/>
  <c r="F52" i="64"/>
  <c r="R51" i="64"/>
  <c r="P51" i="64"/>
  <c r="M51" i="64"/>
  <c r="J51" i="64"/>
  <c r="H51" i="64"/>
  <c r="F51" i="64"/>
  <c r="A55" i="64"/>
  <c r="A54" i="64"/>
  <c r="A53" i="64"/>
  <c r="A52" i="64"/>
  <c r="A51" i="64"/>
  <c r="A50" i="64"/>
  <c r="K108" i="59"/>
  <c r="O107" i="59"/>
  <c r="L107" i="59"/>
  <c r="J107" i="59"/>
  <c r="H107" i="59"/>
  <c r="K105" i="59"/>
  <c r="O104" i="59"/>
  <c r="L104" i="59"/>
  <c r="J104" i="59"/>
  <c r="H104" i="59"/>
  <c r="K102" i="59"/>
  <c r="O101" i="59"/>
  <c r="L101" i="59"/>
  <c r="J101" i="59"/>
  <c r="H101" i="59"/>
  <c r="K99" i="59"/>
  <c r="O98" i="59"/>
  <c r="L98" i="59"/>
  <c r="J98" i="59"/>
  <c r="H98" i="59"/>
  <c r="B108" i="59"/>
  <c r="B107" i="59"/>
  <c r="B105" i="59"/>
  <c r="B104" i="59"/>
  <c r="B102" i="59"/>
  <c r="B101" i="59"/>
  <c r="B99" i="59"/>
  <c r="B98" i="59"/>
  <c r="A97" i="59"/>
  <c r="N100" i="60"/>
  <c r="L100" i="60"/>
  <c r="J100" i="60"/>
  <c r="H100" i="60"/>
  <c r="N97" i="60"/>
  <c r="L97" i="60"/>
  <c r="J97" i="60"/>
  <c r="H97" i="60"/>
  <c r="N94" i="60"/>
  <c r="L94" i="60"/>
  <c r="J94" i="60"/>
  <c r="H94" i="60"/>
  <c r="N91" i="60"/>
  <c r="L91" i="60"/>
  <c r="J91" i="60"/>
  <c r="H91" i="60"/>
  <c r="B101" i="60"/>
  <c r="B100" i="60"/>
  <c r="B98" i="60"/>
  <c r="B97" i="60"/>
  <c r="B95" i="60"/>
  <c r="B94" i="60"/>
  <c r="B92" i="60"/>
  <c r="B91" i="60"/>
  <c r="A90" i="60"/>
  <c r="H140" i="61"/>
  <c r="D140" i="61"/>
  <c r="F139" i="61"/>
  <c r="H136" i="61"/>
  <c r="D136" i="61"/>
  <c r="F135" i="61"/>
  <c r="H132" i="61"/>
  <c r="D132" i="61"/>
  <c r="F131" i="61"/>
  <c r="H128" i="61"/>
  <c r="D128" i="61"/>
  <c r="F127" i="61"/>
  <c r="O140" i="61"/>
  <c r="L140" i="61"/>
  <c r="O139" i="61"/>
  <c r="L139" i="61"/>
  <c r="N138" i="61"/>
  <c r="L138" i="61"/>
  <c r="O136" i="61"/>
  <c r="L136" i="61"/>
  <c r="O135" i="61"/>
  <c r="L135" i="61"/>
  <c r="N134" i="61"/>
  <c r="L134" i="61"/>
  <c r="O132" i="61"/>
  <c r="L132" i="61"/>
  <c r="O131" i="61"/>
  <c r="L131" i="61"/>
  <c r="N130" i="61"/>
  <c r="L130" i="61"/>
  <c r="O128" i="61"/>
  <c r="L128" i="61"/>
  <c r="O127" i="61"/>
  <c r="L127" i="61"/>
  <c r="N126" i="61"/>
  <c r="L126" i="61"/>
  <c r="B139" i="61"/>
  <c r="B138" i="61"/>
  <c r="B135" i="61"/>
  <c r="B134" i="61"/>
  <c r="B131" i="61"/>
  <c r="B130" i="61"/>
  <c r="B127" i="61"/>
  <c r="B126" i="61"/>
  <c r="A125" i="61"/>
  <c r="O156" i="73"/>
  <c r="L156" i="73"/>
  <c r="H156" i="73"/>
  <c r="O155" i="73"/>
  <c r="L155" i="73"/>
  <c r="M154" i="73"/>
  <c r="O153" i="73"/>
  <c r="L153" i="73"/>
  <c r="J153" i="73"/>
  <c r="F153" i="73"/>
  <c r="N152" i="73"/>
  <c r="L152" i="73"/>
  <c r="O150" i="73"/>
  <c r="L150" i="73"/>
  <c r="H150" i="73"/>
  <c r="O149" i="73"/>
  <c r="L149" i="73"/>
  <c r="M148" i="73"/>
  <c r="O147" i="73"/>
  <c r="L147" i="73"/>
  <c r="J147" i="73"/>
  <c r="F147" i="73"/>
  <c r="N146" i="73"/>
  <c r="L146" i="73"/>
  <c r="O144" i="73"/>
  <c r="L144" i="73"/>
  <c r="H144" i="73"/>
  <c r="O143" i="73"/>
  <c r="L143" i="73"/>
  <c r="M142" i="73"/>
  <c r="O141" i="73"/>
  <c r="L141" i="73"/>
  <c r="J141" i="73"/>
  <c r="F141" i="73"/>
  <c r="N140" i="73"/>
  <c r="L140" i="73"/>
  <c r="C156" i="73"/>
  <c r="B155" i="73"/>
  <c r="B154" i="73"/>
  <c r="B153" i="73"/>
  <c r="B152" i="73"/>
  <c r="C150" i="73"/>
  <c r="B149" i="73"/>
  <c r="B148" i="73"/>
  <c r="B147" i="73"/>
  <c r="B146" i="73"/>
  <c r="C144" i="73"/>
  <c r="B143" i="73"/>
  <c r="B142" i="73"/>
  <c r="B141" i="73"/>
  <c r="B140" i="73"/>
  <c r="A139" i="73"/>
  <c r="B156" i="62"/>
  <c r="A155" i="62"/>
  <c r="B153" i="62"/>
  <c r="A152" i="62"/>
  <c r="B150" i="62"/>
  <c r="A149" i="62"/>
  <c r="B147" i="62"/>
  <c r="A146" i="62"/>
  <c r="B144" i="62"/>
  <c r="A143" i="62"/>
  <c r="B141" i="62"/>
  <c r="A140" i="62"/>
  <c r="A139" i="62"/>
  <c r="B60" i="74"/>
  <c r="A59" i="74"/>
  <c r="B57" i="74"/>
  <c r="A56" i="74"/>
  <c r="A55" i="74"/>
  <c r="B132" i="75"/>
  <c r="A131" i="75"/>
  <c r="B129" i="75"/>
  <c r="A128" i="75"/>
  <c r="B126" i="75"/>
  <c r="A125" i="75"/>
  <c r="B123" i="75"/>
  <c r="A122" i="75"/>
  <c r="B120" i="75"/>
  <c r="A119" i="75"/>
  <c r="A118" i="75"/>
  <c r="S77" i="68"/>
  <c r="R77" i="68"/>
  <c r="S76" i="68"/>
  <c r="R76" i="68"/>
  <c r="S75" i="68"/>
  <c r="R75" i="68"/>
  <c r="S74" i="68"/>
  <c r="R74" i="68"/>
  <c r="S73" i="68"/>
  <c r="R73" i="68"/>
  <c r="S72" i="68"/>
  <c r="R72" i="68"/>
  <c r="S71" i="68"/>
  <c r="R71" i="68"/>
  <c r="I77" i="68"/>
  <c r="I76" i="68"/>
  <c r="I75" i="68"/>
  <c r="I74" i="68"/>
  <c r="I73" i="68"/>
  <c r="I72" i="68"/>
  <c r="I71" i="68"/>
  <c r="A77" i="68"/>
  <c r="A76" i="68"/>
  <c r="A75" i="68"/>
  <c r="A74" i="68"/>
  <c r="A73" i="68"/>
  <c r="A72" i="68"/>
  <c r="A71" i="68"/>
  <c r="A70" i="68"/>
  <c r="S77" i="69"/>
  <c r="R77" i="69"/>
  <c r="S76" i="69"/>
  <c r="R76" i="69"/>
  <c r="S75" i="69"/>
  <c r="R75" i="69"/>
  <c r="S74" i="69"/>
  <c r="R74" i="69"/>
  <c r="S73" i="69"/>
  <c r="R73" i="69"/>
  <c r="S72" i="69"/>
  <c r="R72" i="69"/>
  <c r="S71" i="69"/>
  <c r="R71" i="69"/>
  <c r="H77" i="69"/>
  <c r="H76" i="69"/>
  <c r="H75" i="69"/>
  <c r="H74" i="69"/>
  <c r="H73" i="69"/>
  <c r="H72" i="69"/>
  <c r="H71" i="69"/>
  <c r="A77" i="69"/>
  <c r="A76" i="69"/>
  <c r="A75" i="69"/>
  <c r="A74" i="69"/>
  <c r="A73" i="69"/>
  <c r="A72" i="69"/>
  <c r="A71" i="69"/>
  <c r="A70" i="69"/>
  <c r="S46" i="66"/>
  <c r="R46" i="66"/>
  <c r="S45" i="66"/>
  <c r="R45" i="66"/>
  <c r="S44" i="66"/>
  <c r="R44" i="66"/>
  <c r="M46" i="66"/>
  <c r="M45" i="66"/>
  <c r="M44" i="66"/>
  <c r="A46" i="66"/>
  <c r="A45" i="66"/>
  <c r="A44" i="66"/>
  <c r="A43" i="66"/>
  <c r="S62" i="63"/>
  <c r="R62" i="63"/>
  <c r="S61" i="63"/>
  <c r="R61" i="63"/>
  <c r="S60" i="63"/>
  <c r="R60" i="63"/>
  <c r="S59" i="63"/>
  <c r="R59" i="63"/>
  <c r="S58" i="63"/>
  <c r="R58" i="63"/>
  <c r="M62" i="63"/>
  <c r="M61" i="63"/>
  <c r="M60" i="63"/>
  <c r="M59" i="63"/>
  <c r="M58" i="63"/>
  <c r="A62" i="63"/>
  <c r="A61" i="63"/>
  <c r="A60" i="63"/>
  <c r="A59" i="63"/>
  <c r="A58" i="63"/>
  <c r="A57" i="63"/>
  <c r="S62" i="67"/>
  <c r="R62" i="67"/>
  <c r="S61" i="67"/>
  <c r="R61" i="67"/>
  <c r="S60" i="67"/>
  <c r="R60" i="67"/>
  <c r="S59" i="67"/>
  <c r="R59" i="67"/>
  <c r="S58" i="67"/>
  <c r="R58" i="67"/>
  <c r="N62" i="67"/>
  <c r="N61" i="67"/>
  <c r="N60" i="67"/>
  <c r="N59" i="67"/>
  <c r="N58" i="67"/>
  <c r="F62" i="67"/>
  <c r="F61" i="67"/>
  <c r="F60" i="67"/>
  <c r="F59" i="67"/>
  <c r="F58" i="67"/>
  <c r="A62" i="67"/>
  <c r="A61" i="67"/>
  <c r="A60" i="67"/>
  <c r="A59" i="67"/>
  <c r="A58" i="67"/>
  <c r="A57" i="67"/>
  <c r="S77" i="70"/>
  <c r="R77" i="70"/>
  <c r="S76" i="70"/>
  <c r="R76" i="70"/>
  <c r="S75" i="70"/>
  <c r="R75" i="70"/>
  <c r="S74" i="70"/>
  <c r="R74" i="70"/>
  <c r="S73" i="70"/>
  <c r="R73" i="70"/>
  <c r="S72" i="70"/>
  <c r="R72" i="70"/>
  <c r="S71" i="70"/>
  <c r="R71" i="70"/>
  <c r="A77" i="70"/>
  <c r="A76" i="70"/>
  <c r="A75" i="70"/>
  <c r="A74" i="70"/>
  <c r="A73" i="70"/>
  <c r="A72" i="70"/>
  <c r="A71" i="70"/>
  <c r="A70" i="70"/>
  <c r="Q121" i="77"/>
  <c r="N121" i="77"/>
  <c r="L121" i="77"/>
  <c r="Q118" i="77"/>
  <c r="N118" i="77"/>
  <c r="L118" i="77"/>
  <c r="Q115" i="77"/>
  <c r="N115" i="77"/>
  <c r="L115" i="77"/>
  <c r="Q112" i="77"/>
  <c r="N112" i="77"/>
  <c r="L112" i="77"/>
  <c r="C121" i="77"/>
  <c r="B120" i="77"/>
  <c r="C118" i="77"/>
  <c r="B117" i="77"/>
  <c r="C115" i="77"/>
  <c r="B114" i="77"/>
  <c r="C112" i="77"/>
  <c r="B111" i="77"/>
  <c r="A110" i="77"/>
  <c r="S52" i="78"/>
  <c r="S51" i="78"/>
  <c r="S50" i="78"/>
  <c r="S49" i="78"/>
  <c r="N52" i="78"/>
  <c r="N51" i="78"/>
  <c r="N50" i="78"/>
  <c r="N49" i="78"/>
  <c r="B52" i="78"/>
  <c r="B51" i="78"/>
  <c r="B50" i="78"/>
  <c r="B49" i="78"/>
  <c r="A48" i="78"/>
  <c r="O108" i="79"/>
  <c r="S107" i="79"/>
  <c r="Q107" i="79"/>
  <c r="O105" i="79"/>
  <c r="S104" i="79"/>
  <c r="Q104" i="79"/>
  <c r="O102" i="79"/>
  <c r="S101" i="79"/>
  <c r="Q101" i="79"/>
  <c r="O99" i="79"/>
  <c r="S98" i="79"/>
  <c r="Q98" i="79"/>
  <c r="M107" i="79"/>
  <c r="M104" i="79"/>
  <c r="M101" i="79"/>
  <c r="M98" i="79"/>
  <c r="C108" i="79"/>
  <c r="B107" i="79"/>
  <c r="C105" i="79"/>
  <c r="B104" i="79"/>
  <c r="C102" i="79"/>
  <c r="B101" i="79"/>
  <c r="C99" i="79"/>
  <c r="B98" i="79"/>
  <c r="B97" i="79"/>
  <c r="S107" i="80"/>
  <c r="Q107" i="80"/>
  <c r="S104" i="80"/>
  <c r="Q104" i="80"/>
  <c r="S101" i="80"/>
  <c r="Q101" i="80"/>
  <c r="S98" i="80"/>
  <c r="Q98" i="80"/>
  <c r="M107" i="80"/>
  <c r="M104" i="80"/>
  <c r="M101" i="80"/>
  <c r="M98" i="80"/>
  <c r="C108" i="80"/>
  <c r="B107" i="80"/>
  <c r="C105" i="80"/>
  <c r="B104" i="80"/>
  <c r="C102" i="80"/>
  <c r="B101" i="80"/>
  <c r="C99" i="80"/>
  <c r="B98" i="80"/>
  <c r="A97" i="80"/>
  <c r="O30" i="71"/>
  <c r="L30" i="71"/>
  <c r="I30" i="71"/>
  <c r="C32" i="71"/>
  <c r="C31" i="71"/>
  <c r="A30" i="71"/>
  <c r="O61" i="72"/>
  <c r="M61" i="72"/>
  <c r="K61" i="72"/>
  <c r="O60" i="72"/>
  <c r="M60" i="72"/>
  <c r="K60" i="72"/>
  <c r="O59" i="72"/>
  <c r="M59" i="72"/>
  <c r="K59" i="72"/>
  <c r="O58" i="72"/>
  <c r="M58" i="72"/>
  <c r="K58" i="72"/>
  <c r="O57" i="72"/>
  <c r="M57" i="72"/>
  <c r="K57" i="72"/>
  <c r="O56" i="72"/>
  <c r="M56" i="72"/>
  <c r="K56" i="72"/>
  <c r="A61" i="72"/>
  <c r="A60" i="72"/>
  <c r="A59" i="72"/>
  <c r="A58" i="72"/>
  <c r="A57" i="72"/>
  <c r="A56" i="72"/>
  <c r="A54" i="72"/>
  <c r="M95" i="76"/>
  <c r="P94" i="76"/>
  <c r="M94" i="76"/>
  <c r="M92" i="76"/>
  <c r="P91" i="76"/>
  <c r="M91" i="76"/>
  <c r="M89" i="76"/>
  <c r="P88" i="76"/>
  <c r="M88" i="76"/>
  <c r="M86" i="76"/>
  <c r="P85" i="76"/>
  <c r="M85" i="76"/>
  <c r="C95" i="76"/>
  <c r="C94" i="76"/>
  <c r="C92" i="76"/>
  <c r="C91" i="76"/>
  <c r="C89" i="76"/>
  <c r="C88" i="76"/>
  <c r="C86" i="76"/>
  <c r="C85" i="76"/>
  <c r="A84" i="76"/>
  <c r="S28" i="57"/>
  <c r="R28" i="57"/>
  <c r="A28" i="57"/>
  <c r="A27" i="57"/>
  <c r="R49" i="65"/>
  <c r="P49" i="65"/>
  <c r="M49" i="65"/>
  <c r="J49" i="65"/>
  <c r="H49" i="65"/>
  <c r="F49" i="65"/>
  <c r="R48" i="65"/>
  <c r="P48" i="65"/>
  <c r="M48" i="65"/>
  <c r="J48" i="65"/>
  <c r="H48" i="65"/>
  <c r="F48" i="65"/>
  <c r="R47" i="65"/>
  <c r="P47" i="65"/>
  <c r="M47" i="65"/>
  <c r="J47" i="65"/>
  <c r="H47" i="65"/>
  <c r="F47" i="65"/>
  <c r="R46" i="65"/>
  <c r="P46" i="65"/>
  <c r="M46" i="65"/>
  <c r="J46" i="65"/>
  <c r="H46" i="65"/>
  <c r="F46" i="65"/>
  <c r="R45" i="65"/>
  <c r="P45" i="65"/>
  <c r="M45" i="65"/>
  <c r="J45" i="65"/>
  <c r="H45" i="65"/>
  <c r="F45" i="65"/>
  <c r="A49" i="65"/>
  <c r="A48" i="65"/>
  <c r="A47" i="65"/>
  <c r="A46" i="65"/>
  <c r="A45" i="65"/>
  <c r="A44" i="65"/>
  <c r="R49" i="64"/>
  <c r="P49" i="64"/>
  <c r="M49" i="64"/>
  <c r="J49" i="64"/>
  <c r="H49" i="64"/>
  <c r="F49" i="64"/>
  <c r="R48" i="64"/>
  <c r="P48" i="64"/>
  <c r="M48" i="64"/>
  <c r="J48" i="64"/>
  <c r="H48" i="64"/>
  <c r="F48" i="64"/>
  <c r="R47" i="64"/>
  <c r="P47" i="64"/>
  <c r="M47" i="64"/>
  <c r="J47" i="64"/>
  <c r="H47" i="64"/>
  <c r="F47" i="64"/>
  <c r="R46" i="64"/>
  <c r="P46" i="64"/>
  <c r="M46" i="64"/>
  <c r="J46" i="64"/>
  <c r="H46" i="64"/>
  <c r="F46" i="64"/>
  <c r="R45" i="64"/>
  <c r="P45" i="64"/>
  <c r="M45" i="64"/>
  <c r="J45" i="64"/>
  <c r="H45" i="64"/>
  <c r="F45" i="64"/>
  <c r="A49" i="64"/>
  <c r="A48" i="64"/>
  <c r="A47" i="64"/>
  <c r="A46" i="64"/>
  <c r="A45" i="64"/>
  <c r="A44" i="64"/>
  <c r="K95" i="59"/>
  <c r="O94" i="59"/>
  <c r="L94" i="59"/>
  <c r="J94" i="59"/>
  <c r="H94" i="59"/>
  <c r="K92" i="59"/>
  <c r="O91" i="59"/>
  <c r="L91" i="59"/>
  <c r="J91" i="59"/>
  <c r="H91" i="59"/>
  <c r="K89" i="59"/>
  <c r="O88" i="59"/>
  <c r="L88" i="59"/>
  <c r="J88" i="59"/>
  <c r="H88" i="59"/>
  <c r="K86" i="59"/>
  <c r="O85" i="59"/>
  <c r="L85" i="59"/>
  <c r="J85" i="59"/>
  <c r="H85" i="59"/>
  <c r="B95" i="59"/>
  <c r="B94" i="59"/>
  <c r="B92" i="59"/>
  <c r="B91" i="59"/>
  <c r="B89" i="59"/>
  <c r="B88" i="59"/>
  <c r="B86" i="59"/>
  <c r="B85" i="59"/>
  <c r="A84" i="59"/>
  <c r="N88" i="60"/>
  <c r="L88" i="60"/>
  <c r="J88" i="60"/>
  <c r="H88" i="60"/>
  <c r="N85" i="60"/>
  <c r="L85" i="60"/>
  <c r="J85" i="60"/>
  <c r="H85" i="60"/>
  <c r="N82" i="60"/>
  <c r="L82" i="60"/>
  <c r="J82" i="60"/>
  <c r="H82" i="60"/>
  <c r="N79" i="60"/>
  <c r="L79" i="60"/>
  <c r="J79" i="60"/>
  <c r="H79" i="60"/>
  <c r="B89" i="60"/>
  <c r="B88" i="60"/>
  <c r="B86" i="60"/>
  <c r="B85" i="60"/>
  <c r="B83" i="60"/>
  <c r="B82" i="60"/>
  <c r="B80" i="60"/>
  <c r="B79" i="60"/>
  <c r="A78" i="60"/>
  <c r="H123" i="61"/>
  <c r="D123" i="61"/>
  <c r="F122" i="61"/>
  <c r="H119" i="61"/>
  <c r="D119" i="61"/>
  <c r="F118" i="61"/>
  <c r="H115" i="61"/>
  <c r="D115" i="61"/>
  <c r="F114" i="61"/>
  <c r="H111" i="61"/>
  <c r="D111" i="61"/>
  <c r="F110" i="61"/>
  <c r="O123" i="61"/>
  <c r="L123" i="61"/>
  <c r="O122" i="61"/>
  <c r="L122" i="61"/>
  <c r="N121" i="61"/>
  <c r="L121" i="61"/>
  <c r="O119" i="61"/>
  <c r="L119" i="61"/>
  <c r="O118" i="61"/>
  <c r="L118" i="61"/>
  <c r="N117" i="61"/>
  <c r="L117" i="61"/>
  <c r="O115" i="61"/>
  <c r="L115" i="61"/>
  <c r="O114" i="61"/>
  <c r="L114" i="61"/>
  <c r="N113" i="61"/>
  <c r="L113" i="61"/>
  <c r="O111" i="61"/>
  <c r="L111" i="61"/>
  <c r="O110" i="61"/>
  <c r="L110" i="61"/>
  <c r="N109" i="61"/>
  <c r="L109" i="61"/>
  <c r="B122" i="61"/>
  <c r="B121" i="61"/>
  <c r="B118" i="61"/>
  <c r="B117" i="61"/>
  <c r="B114" i="61"/>
  <c r="B113" i="61"/>
  <c r="B110" i="61"/>
  <c r="B109" i="61"/>
  <c r="A108" i="61"/>
  <c r="O137" i="73"/>
  <c r="L137" i="73"/>
  <c r="H137" i="73"/>
  <c r="O136" i="73"/>
  <c r="L136" i="73"/>
  <c r="M135" i="73"/>
  <c r="O134" i="73"/>
  <c r="L134" i="73"/>
  <c r="J134" i="73"/>
  <c r="F134" i="73"/>
  <c r="N133" i="73"/>
  <c r="L133" i="73"/>
  <c r="O131" i="73"/>
  <c r="L131" i="73"/>
  <c r="H131" i="73"/>
  <c r="O130" i="73"/>
  <c r="L130" i="73"/>
  <c r="M129" i="73"/>
  <c r="O128" i="73"/>
  <c r="L128" i="73"/>
  <c r="J128" i="73"/>
  <c r="F128" i="73"/>
  <c r="N127" i="73"/>
  <c r="L127" i="73"/>
  <c r="O125" i="73"/>
  <c r="L125" i="73"/>
  <c r="H125" i="73"/>
  <c r="O124" i="73"/>
  <c r="L124" i="73"/>
  <c r="M123" i="73"/>
  <c r="O122" i="73"/>
  <c r="L122" i="73"/>
  <c r="J122" i="73"/>
  <c r="F122" i="73"/>
  <c r="N121" i="73"/>
  <c r="L121" i="73"/>
  <c r="C137" i="73"/>
  <c r="B136" i="73"/>
  <c r="B135" i="73"/>
  <c r="B134" i="73"/>
  <c r="B133" i="73"/>
  <c r="C131" i="73"/>
  <c r="B130" i="73"/>
  <c r="B129" i="73"/>
  <c r="B128" i="73"/>
  <c r="B127" i="73"/>
  <c r="C125" i="73"/>
  <c r="B124" i="73"/>
  <c r="B123" i="73"/>
  <c r="B122" i="73"/>
  <c r="B121" i="73"/>
  <c r="A120" i="73"/>
  <c r="B137" i="62"/>
  <c r="A136" i="62"/>
  <c r="B134" i="62"/>
  <c r="A133" i="62"/>
  <c r="B131" i="62"/>
  <c r="A130" i="62"/>
  <c r="B128" i="62"/>
  <c r="A127" i="62"/>
  <c r="B125" i="62"/>
  <c r="A124" i="62"/>
  <c r="B122" i="62"/>
  <c r="A121" i="62"/>
  <c r="A120" i="62"/>
  <c r="B53" i="74"/>
  <c r="A52" i="74"/>
  <c r="B50" i="74"/>
  <c r="A49" i="74"/>
  <c r="A48" i="74"/>
  <c r="B116" i="75"/>
  <c r="A115" i="75"/>
  <c r="B113" i="75"/>
  <c r="A112" i="75"/>
  <c r="B110" i="75"/>
  <c r="A109" i="75"/>
  <c r="B107" i="75"/>
  <c r="A106" i="75"/>
  <c r="B104" i="75"/>
  <c r="A103" i="75"/>
  <c r="A102" i="75"/>
  <c r="S68" i="68"/>
  <c r="R68" i="68"/>
  <c r="S67" i="68"/>
  <c r="R67" i="68"/>
  <c r="S66" i="68"/>
  <c r="R66" i="68"/>
  <c r="S65" i="68"/>
  <c r="R65" i="68"/>
  <c r="S64" i="68"/>
  <c r="R64" i="68"/>
  <c r="S63" i="68"/>
  <c r="R63" i="68"/>
  <c r="S62" i="68"/>
  <c r="R62" i="68"/>
  <c r="I68" i="68"/>
  <c r="I67" i="68"/>
  <c r="I66" i="68"/>
  <c r="I65" i="68"/>
  <c r="I64" i="68"/>
  <c r="I63" i="68"/>
  <c r="I62" i="68"/>
  <c r="A68" i="68"/>
  <c r="A67" i="68"/>
  <c r="A66" i="68"/>
  <c r="A65" i="68"/>
  <c r="A64" i="68"/>
  <c r="A63" i="68"/>
  <c r="A62" i="68"/>
  <c r="A61" i="68"/>
  <c r="S68" i="69"/>
  <c r="R68" i="69"/>
  <c r="S67" i="69"/>
  <c r="R67" i="69"/>
  <c r="S66" i="69"/>
  <c r="R66" i="69"/>
  <c r="S65" i="69"/>
  <c r="R65" i="69"/>
  <c r="S64" i="69"/>
  <c r="R64" i="69"/>
  <c r="S63" i="69"/>
  <c r="R63" i="69"/>
  <c r="S62" i="69"/>
  <c r="R62" i="69"/>
  <c r="H68" i="69"/>
  <c r="H67" i="69"/>
  <c r="H66" i="69"/>
  <c r="H65" i="69"/>
  <c r="H64" i="69"/>
  <c r="H63" i="69"/>
  <c r="H62" i="69"/>
  <c r="A68" i="69"/>
  <c r="A67" i="69"/>
  <c r="A66" i="69"/>
  <c r="A65" i="69"/>
  <c r="A64" i="69"/>
  <c r="A63" i="69"/>
  <c r="A62" i="69"/>
  <c r="A61" i="69"/>
  <c r="S41" i="66"/>
  <c r="R41" i="66"/>
  <c r="S40" i="66"/>
  <c r="R40" i="66"/>
  <c r="S39" i="66"/>
  <c r="R39" i="66"/>
  <c r="M41" i="66"/>
  <c r="M40" i="66"/>
  <c r="M39" i="66"/>
  <c r="A41" i="66"/>
  <c r="A40" i="66"/>
  <c r="A39" i="66"/>
  <c r="A38" i="66"/>
  <c r="S55" i="63"/>
  <c r="R55" i="63"/>
  <c r="S54" i="63"/>
  <c r="R54" i="63"/>
  <c r="S53" i="63"/>
  <c r="R53" i="63"/>
  <c r="S52" i="63"/>
  <c r="R52" i="63"/>
  <c r="S51" i="63"/>
  <c r="R51" i="63"/>
  <c r="M55" i="63"/>
  <c r="M54" i="63"/>
  <c r="M53" i="63"/>
  <c r="M52" i="63"/>
  <c r="M51" i="63"/>
  <c r="A55" i="63"/>
  <c r="A54" i="63"/>
  <c r="A53" i="63"/>
  <c r="A52" i="63"/>
  <c r="A51" i="63"/>
  <c r="A50" i="63"/>
  <c r="S55" i="67"/>
  <c r="R55" i="67"/>
  <c r="S54" i="67"/>
  <c r="R54" i="67"/>
  <c r="S53" i="67"/>
  <c r="R53" i="67"/>
  <c r="S52" i="67"/>
  <c r="R52" i="67"/>
  <c r="S51" i="67"/>
  <c r="R51" i="67"/>
  <c r="N55" i="67"/>
  <c r="N54" i="67"/>
  <c r="N53" i="67"/>
  <c r="N52" i="67"/>
  <c r="N51" i="67"/>
  <c r="F55" i="67"/>
  <c r="F54" i="67"/>
  <c r="F53" i="67"/>
  <c r="F52" i="67"/>
  <c r="F51" i="67"/>
  <c r="A55" i="67"/>
  <c r="A54" i="67"/>
  <c r="A53" i="67"/>
  <c r="A52" i="67"/>
  <c r="A51" i="67"/>
  <c r="A50" i="67"/>
  <c r="S68" i="70"/>
  <c r="R68" i="70"/>
  <c r="S67" i="70"/>
  <c r="R67" i="70"/>
  <c r="S66" i="70"/>
  <c r="R66" i="70"/>
  <c r="S65" i="70"/>
  <c r="R65" i="70"/>
  <c r="S64" i="70"/>
  <c r="R64" i="70"/>
  <c r="S63" i="70"/>
  <c r="R63" i="70"/>
  <c r="S62" i="70"/>
  <c r="R62" i="70"/>
  <c r="A68" i="70"/>
  <c r="A67" i="70"/>
  <c r="A66" i="70"/>
  <c r="A65" i="70"/>
  <c r="A64" i="70"/>
  <c r="A63" i="70"/>
  <c r="A62" i="70"/>
  <c r="A61" i="70"/>
  <c r="Q108" i="77"/>
  <c r="N108" i="77"/>
  <c r="L108" i="77"/>
  <c r="Q105" i="77"/>
  <c r="N105" i="77"/>
  <c r="L105" i="77"/>
  <c r="Q102" i="77"/>
  <c r="N102" i="77"/>
  <c r="L102" i="77"/>
  <c r="Q99" i="77"/>
  <c r="N99" i="77"/>
  <c r="L99" i="77"/>
  <c r="C108" i="77"/>
  <c r="B107" i="77"/>
  <c r="C105" i="77"/>
  <c r="B104" i="77"/>
  <c r="C102" i="77"/>
  <c r="B101" i="77"/>
  <c r="C99" i="77"/>
  <c r="B98" i="77"/>
  <c r="A97" i="77"/>
  <c r="S46" i="78"/>
  <c r="S45" i="78"/>
  <c r="S44" i="78"/>
  <c r="S43" i="78"/>
  <c r="N46" i="78"/>
  <c r="N45" i="78"/>
  <c r="N44" i="78"/>
  <c r="N43" i="78"/>
  <c r="B46" i="78"/>
  <c r="B45" i="78"/>
  <c r="B44" i="78"/>
  <c r="B43" i="78"/>
  <c r="A42" i="78"/>
  <c r="O95" i="79"/>
  <c r="S94" i="79"/>
  <c r="Q94" i="79"/>
  <c r="O92" i="79"/>
  <c r="S91" i="79"/>
  <c r="Q91" i="79"/>
  <c r="O89" i="79"/>
  <c r="S88" i="79"/>
  <c r="Q88" i="79"/>
  <c r="O86" i="79"/>
  <c r="S85" i="79"/>
  <c r="Q85" i="79"/>
  <c r="M94" i="79"/>
  <c r="M91" i="79"/>
  <c r="M88" i="79"/>
  <c r="M85" i="79"/>
  <c r="C95" i="79"/>
  <c r="B94" i="79"/>
  <c r="C92" i="79"/>
  <c r="B91" i="79"/>
  <c r="C89" i="79"/>
  <c r="B88" i="79"/>
  <c r="C86" i="79"/>
  <c r="B85" i="79"/>
  <c r="B84" i="79"/>
  <c r="S94" i="80"/>
  <c r="Q94" i="80"/>
  <c r="S91" i="80"/>
  <c r="Q91" i="80"/>
  <c r="S88" i="80"/>
  <c r="Q88" i="80"/>
  <c r="S85" i="80"/>
  <c r="Q85" i="80"/>
  <c r="M94" i="80"/>
  <c r="M91" i="80"/>
  <c r="M88" i="80"/>
  <c r="M85" i="80"/>
  <c r="C95" i="80"/>
  <c r="B94" i="80"/>
  <c r="C92" i="80"/>
  <c r="B91" i="80"/>
  <c r="C89" i="80"/>
  <c r="B88" i="80"/>
  <c r="C86" i="80"/>
  <c r="B85" i="80"/>
  <c r="A84" i="80"/>
  <c r="O26" i="71"/>
  <c r="L26" i="71"/>
  <c r="I26" i="71"/>
  <c r="C28" i="71"/>
  <c r="C27" i="71"/>
  <c r="A26" i="71"/>
  <c r="O53" i="72"/>
  <c r="M53" i="72"/>
  <c r="K53" i="72"/>
  <c r="O52" i="72"/>
  <c r="M52" i="72"/>
  <c r="K52" i="72"/>
  <c r="O51" i="72"/>
  <c r="M51" i="72"/>
  <c r="K51" i="72"/>
  <c r="O50" i="72"/>
  <c r="M50" i="72"/>
  <c r="K50" i="72"/>
  <c r="O49" i="72"/>
  <c r="M49" i="72"/>
  <c r="K49" i="72"/>
  <c r="O48" i="72"/>
  <c r="M48" i="72"/>
  <c r="K48" i="72"/>
  <c r="A53" i="72"/>
  <c r="A52" i="72"/>
  <c r="A51" i="72"/>
  <c r="A50" i="72"/>
  <c r="A49" i="72"/>
  <c r="A48" i="72"/>
  <c r="A46" i="72"/>
  <c r="M82" i="76"/>
  <c r="P81" i="76"/>
  <c r="M81" i="76"/>
  <c r="M79" i="76"/>
  <c r="P78" i="76"/>
  <c r="M78" i="76"/>
  <c r="M76" i="76"/>
  <c r="P75" i="76"/>
  <c r="M75" i="76"/>
  <c r="M73" i="76"/>
  <c r="P72" i="76"/>
  <c r="M72" i="76"/>
  <c r="C82" i="76"/>
  <c r="C81" i="76"/>
  <c r="C79" i="76"/>
  <c r="C78" i="76"/>
  <c r="C76" i="76"/>
  <c r="C75" i="76"/>
  <c r="C73" i="76"/>
  <c r="C72" i="76"/>
  <c r="A71" i="76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B25" i="57"/>
  <c r="A25" i="57"/>
  <c r="A24" i="57"/>
  <c r="R43" i="65"/>
  <c r="P43" i="65"/>
  <c r="M43" i="65"/>
  <c r="J43" i="65"/>
  <c r="H43" i="65"/>
  <c r="F43" i="65"/>
  <c r="R42" i="65"/>
  <c r="P42" i="65"/>
  <c r="M42" i="65"/>
  <c r="J42" i="65"/>
  <c r="H42" i="65"/>
  <c r="F42" i="65"/>
  <c r="R41" i="65"/>
  <c r="P41" i="65"/>
  <c r="M41" i="65"/>
  <c r="J41" i="65"/>
  <c r="H41" i="65"/>
  <c r="F41" i="65"/>
  <c r="R40" i="65"/>
  <c r="P40" i="65"/>
  <c r="M40" i="65"/>
  <c r="J40" i="65"/>
  <c r="H40" i="65"/>
  <c r="F40" i="65"/>
  <c r="R39" i="65"/>
  <c r="P39" i="65"/>
  <c r="M39" i="65"/>
  <c r="J39" i="65"/>
  <c r="H39" i="65"/>
  <c r="F39" i="65"/>
  <c r="A43" i="65"/>
  <c r="A42" i="65"/>
  <c r="A41" i="65"/>
  <c r="A40" i="65"/>
  <c r="A39" i="65"/>
  <c r="A38" i="65"/>
  <c r="R43" i="64"/>
  <c r="P43" i="64"/>
  <c r="M43" i="64"/>
  <c r="J43" i="64"/>
  <c r="H43" i="64"/>
  <c r="F43" i="64"/>
  <c r="R42" i="64"/>
  <c r="P42" i="64"/>
  <c r="M42" i="64"/>
  <c r="J42" i="64"/>
  <c r="H42" i="64"/>
  <c r="F42" i="64"/>
  <c r="R41" i="64"/>
  <c r="P41" i="64"/>
  <c r="M41" i="64"/>
  <c r="J41" i="64"/>
  <c r="H41" i="64"/>
  <c r="F41" i="64"/>
  <c r="R40" i="64"/>
  <c r="P40" i="64"/>
  <c r="M40" i="64"/>
  <c r="J40" i="64"/>
  <c r="H40" i="64"/>
  <c r="F40" i="64"/>
  <c r="R39" i="64"/>
  <c r="P39" i="64"/>
  <c r="M39" i="64"/>
  <c r="J39" i="64"/>
  <c r="H39" i="64"/>
  <c r="F39" i="64"/>
  <c r="A43" i="64"/>
  <c r="A42" i="64"/>
  <c r="A41" i="64"/>
  <c r="A40" i="64"/>
  <c r="A39" i="64"/>
  <c r="A38" i="64"/>
  <c r="K82" i="59"/>
  <c r="O81" i="59"/>
  <c r="L81" i="59"/>
  <c r="J81" i="59"/>
  <c r="H81" i="59"/>
  <c r="K79" i="59"/>
  <c r="O78" i="59"/>
  <c r="L78" i="59"/>
  <c r="J78" i="59"/>
  <c r="H78" i="59"/>
  <c r="K76" i="59"/>
  <c r="O75" i="59"/>
  <c r="L75" i="59"/>
  <c r="J75" i="59"/>
  <c r="H75" i="59"/>
  <c r="K73" i="59"/>
  <c r="O72" i="59"/>
  <c r="L72" i="59"/>
  <c r="J72" i="59"/>
  <c r="H72" i="59"/>
  <c r="B82" i="59"/>
  <c r="B81" i="59"/>
  <c r="B79" i="59"/>
  <c r="B78" i="59"/>
  <c r="B76" i="59"/>
  <c r="B75" i="59"/>
  <c r="B73" i="59"/>
  <c r="B72" i="59"/>
  <c r="A71" i="59"/>
  <c r="N76" i="60"/>
  <c r="L76" i="60"/>
  <c r="J76" i="60"/>
  <c r="H76" i="60"/>
  <c r="N73" i="60"/>
  <c r="L73" i="60"/>
  <c r="J73" i="60"/>
  <c r="H73" i="60"/>
  <c r="N70" i="60"/>
  <c r="L70" i="60"/>
  <c r="J70" i="60"/>
  <c r="H70" i="60"/>
  <c r="N67" i="60"/>
  <c r="L67" i="60"/>
  <c r="J67" i="60"/>
  <c r="H67" i="60"/>
  <c r="B77" i="60"/>
  <c r="B76" i="60"/>
  <c r="B74" i="60"/>
  <c r="B73" i="60"/>
  <c r="B71" i="60"/>
  <c r="B70" i="60"/>
  <c r="B68" i="60"/>
  <c r="B67" i="60"/>
  <c r="A66" i="60"/>
  <c r="H106" i="61"/>
  <c r="D106" i="61"/>
  <c r="F105" i="61"/>
  <c r="H102" i="61"/>
  <c r="D102" i="61"/>
  <c r="F101" i="61"/>
  <c r="H98" i="61"/>
  <c r="D98" i="61"/>
  <c r="F97" i="61"/>
  <c r="H94" i="61"/>
  <c r="D94" i="61"/>
  <c r="F93" i="61"/>
  <c r="O106" i="61"/>
  <c r="L106" i="61"/>
  <c r="O105" i="61"/>
  <c r="L105" i="61"/>
  <c r="N104" i="61"/>
  <c r="L104" i="61"/>
  <c r="O102" i="61"/>
  <c r="L102" i="61"/>
  <c r="O101" i="61"/>
  <c r="L101" i="61"/>
  <c r="N100" i="61"/>
  <c r="L100" i="61"/>
  <c r="O98" i="61"/>
  <c r="L98" i="61"/>
  <c r="O97" i="61"/>
  <c r="L97" i="61"/>
  <c r="N96" i="61"/>
  <c r="L96" i="61"/>
  <c r="O94" i="61"/>
  <c r="L94" i="61"/>
  <c r="O93" i="61"/>
  <c r="L93" i="61"/>
  <c r="N92" i="61"/>
  <c r="L92" i="61"/>
  <c r="B105" i="61"/>
  <c r="B104" i="61"/>
  <c r="B101" i="61"/>
  <c r="B100" i="61"/>
  <c r="B97" i="61"/>
  <c r="B96" i="61"/>
  <c r="B93" i="61"/>
  <c r="B92" i="61"/>
  <c r="A91" i="61"/>
  <c r="O118" i="73"/>
  <c r="L118" i="73"/>
  <c r="H118" i="73"/>
  <c r="O117" i="73"/>
  <c r="L117" i="73"/>
  <c r="M116" i="73"/>
  <c r="O115" i="73"/>
  <c r="L115" i="73"/>
  <c r="J115" i="73"/>
  <c r="F115" i="73"/>
  <c r="N114" i="73"/>
  <c r="L114" i="73"/>
  <c r="O112" i="73"/>
  <c r="L112" i="73"/>
  <c r="H112" i="73"/>
  <c r="O111" i="73"/>
  <c r="L111" i="73"/>
  <c r="M110" i="73"/>
  <c r="O109" i="73"/>
  <c r="L109" i="73"/>
  <c r="J109" i="73"/>
  <c r="F109" i="73"/>
  <c r="N108" i="73"/>
  <c r="L108" i="73"/>
  <c r="O106" i="73"/>
  <c r="L106" i="73"/>
  <c r="H106" i="73"/>
  <c r="O105" i="73"/>
  <c r="L105" i="73"/>
  <c r="M104" i="73"/>
  <c r="O103" i="73"/>
  <c r="L103" i="73"/>
  <c r="J103" i="73"/>
  <c r="F103" i="73"/>
  <c r="N102" i="73"/>
  <c r="L102" i="73"/>
  <c r="C118" i="73"/>
  <c r="B117" i="73"/>
  <c r="B116" i="73"/>
  <c r="B115" i="73"/>
  <c r="B114" i="73"/>
  <c r="C112" i="73"/>
  <c r="B111" i="73"/>
  <c r="B110" i="73"/>
  <c r="B109" i="73"/>
  <c r="B108" i="73"/>
  <c r="C106" i="73"/>
  <c r="B105" i="73"/>
  <c r="B104" i="73"/>
  <c r="B103" i="73"/>
  <c r="B102" i="73"/>
  <c r="A101" i="73"/>
  <c r="B118" i="62"/>
  <c r="A117" i="62"/>
  <c r="B115" i="62"/>
  <c r="A114" i="62"/>
  <c r="B112" i="62"/>
  <c r="A111" i="62"/>
  <c r="B109" i="62"/>
  <c r="A108" i="62"/>
  <c r="B106" i="62"/>
  <c r="A105" i="62"/>
  <c r="B103" i="62"/>
  <c r="A102" i="62"/>
  <c r="A101" i="62"/>
  <c r="B46" i="74"/>
  <c r="A45" i="74"/>
  <c r="B43" i="74"/>
  <c r="A42" i="74"/>
  <c r="A41" i="74"/>
  <c r="B100" i="75"/>
  <c r="A99" i="75"/>
  <c r="B97" i="75"/>
  <c r="A96" i="75"/>
  <c r="B94" i="75"/>
  <c r="A93" i="75"/>
  <c r="B91" i="75"/>
  <c r="A90" i="75"/>
  <c r="B88" i="75"/>
  <c r="A87" i="75"/>
  <c r="A86" i="75"/>
  <c r="S59" i="68"/>
  <c r="R59" i="68"/>
  <c r="S58" i="68"/>
  <c r="R58" i="68"/>
  <c r="S57" i="68"/>
  <c r="R57" i="68"/>
  <c r="S56" i="68"/>
  <c r="R56" i="68"/>
  <c r="S55" i="68"/>
  <c r="R55" i="68"/>
  <c r="S54" i="68"/>
  <c r="R54" i="68"/>
  <c r="S53" i="68"/>
  <c r="R53" i="68"/>
  <c r="I59" i="68"/>
  <c r="I58" i="68"/>
  <c r="I57" i="68"/>
  <c r="I56" i="68"/>
  <c r="I55" i="68"/>
  <c r="I54" i="68"/>
  <c r="I53" i="68"/>
  <c r="A59" i="68"/>
  <c r="A58" i="68"/>
  <c r="A57" i="68"/>
  <c r="A56" i="68"/>
  <c r="A55" i="68"/>
  <c r="A54" i="68"/>
  <c r="A53" i="68"/>
  <c r="A52" i="68"/>
  <c r="S59" i="69"/>
  <c r="R59" i="69"/>
  <c r="S58" i="69"/>
  <c r="R58" i="69"/>
  <c r="S57" i="69"/>
  <c r="R57" i="69"/>
  <c r="S56" i="69"/>
  <c r="R56" i="69"/>
  <c r="S55" i="69"/>
  <c r="R55" i="69"/>
  <c r="S54" i="69"/>
  <c r="R54" i="69"/>
  <c r="S53" i="69"/>
  <c r="R53" i="69"/>
  <c r="H59" i="69"/>
  <c r="H58" i="69"/>
  <c r="H57" i="69"/>
  <c r="H56" i="69"/>
  <c r="H55" i="69"/>
  <c r="H54" i="69"/>
  <c r="H53" i="69"/>
  <c r="A59" i="69"/>
  <c r="A58" i="69"/>
  <c r="A57" i="69"/>
  <c r="A56" i="69"/>
  <c r="A55" i="69"/>
  <c r="A54" i="69"/>
  <c r="A53" i="69"/>
  <c r="A52" i="69"/>
  <c r="S36" i="66"/>
  <c r="R36" i="66"/>
  <c r="S35" i="66"/>
  <c r="R35" i="66"/>
  <c r="S34" i="66"/>
  <c r="R34" i="66"/>
  <c r="M36" i="66"/>
  <c r="M35" i="66"/>
  <c r="M34" i="66"/>
  <c r="A36" i="66"/>
  <c r="A35" i="66"/>
  <c r="A34" i="66"/>
  <c r="A33" i="66"/>
  <c r="S48" i="63"/>
  <c r="R48" i="63"/>
  <c r="S47" i="63"/>
  <c r="R47" i="63"/>
  <c r="S46" i="63"/>
  <c r="R46" i="63"/>
  <c r="S45" i="63"/>
  <c r="R45" i="63"/>
  <c r="S44" i="63"/>
  <c r="R44" i="63"/>
  <c r="M48" i="63"/>
  <c r="M47" i="63"/>
  <c r="M46" i="63"/>
  <c r="M45" i="63"/>
  <c r="M44" i="63"/>
  <c r="A48" i="63"/>
  <c r="A47" i="63"/>
  <c r="A46" i="63"/>
  <c r="A45" i="63"/>
  <c r="A44" i="63"/>
  <c r="A43" i="63"/>
  <c r="S48" i="67"/>
  <c r="R48" i="67"/>
  <c r="S47" i="67"/>
  <c r="R47" i="67"/>
  <c r="S46" i="67"/>
  <c r="R46" i="67"/>
  <c r="S45" i="67"/>
  <c r="R45" i="67"/>
  <c r="S44" i="67"/>
  <c r="R44" i="67"/>
  <c r="N48" i="67"/>
  <c r="N47" i="67"/>
  <c r="N46" i="67"/>
  <c r="N45" i="67"/>
  <c r="N44" i="67"/>
  <c r="F48" i="67"/>
  <c r="F47" i="67"/>
  <c r="F46" i="67"/>
  <c r="F45" i="67"/>
  <c r="F44" i="67"/>
  <c r="A48" i="67"/>
  <c r="A47" i="67"/>
  <c r="A46" i="67"/>
  <c r="A45" i="67"/>
  <c r="A44" i="67"/>
  <c r="A43" i="67"/>
  <c r="S59" i="70"/>
  <c r="R59" i="70"/>
  <c r="S58" i="70"/>
  <c r="R58" i="70"/>
  <c r="S57" i="70"/>
  <c r="R57" i="70"/>
  <c r="S56" i="70"/>
  <c r="R56" i="70"/>
  <c r="S55" i="70"/>
  <c r="R55" i="70"/>
  <c r="S54" i="70"/>
  <c r="R54" i="70"/>
  <c r="S53" i="70"/>
  <c r="R53" i="70"/>
  <c r="A59" i="70"/>
  <c r="A58" i="70"/>
  <c r="A57" i="70"/>
  <c r="A56" i="70"/>
  <c r="A55" i="70"/>
  <c r="A54" i="70"/>
  <c r="A53" i="70"/>
  <c r="A52" i="70"/>
  <c r="Q95" i="77"/>
  <c r="N95" i="77"/>
  <c r="L95" i="77"/>
  <c r="Q92" i="77"/>
  <c r="N92" i="77"/>
  <c r="L92" i="77"/>
  <c r="Q89" i="77"/>
  <c r="N89" i="77"/>
  <c r="L89" i="77"/>
  <c r="Q86" i="77"/>
  <c r="N86" i="77"/>
  <c r="L86" i="77"/>
  <c r="C95" i="77"/>
  <c r="B94" i="77"/>
  <c r="C92" i="77"/>
  <c r="B91" i="77"/>
  <c r="C89" i="77"/>
  <c r="B88" i="77"/>
  <c r="C86" i="77"/>
  <c r="B85" i="77"/>
  <c r="A84" i="77"/>
  <c r="S40" i="78"/>
  <c r="S39" i="78"/>
  <c r="S38" i="78"/>
  <c r="S37" i="78"/>
  <c r="N40" i="78"/>
  <c r="N39" i="78"/>
  <c r="N38" i="78"/>
  <c r="N37" i="78"/>
  <c r="B40" i="78"/>
  <c r="B39" i="78"/>
  <c r="B38" i="78"/>
  <c r="B37" i="78"/>
  <c r="A36" i="78"/>
  <c r="O82" i="79"/>
  <c r="S81" i="79"/>
  <c r="Q81" i="79"/>
  <c r="O79" i="79"/>
  <c r="S78" i="79"/>
  <c r="Q78" i="79"/>
  <c r="O76" i="79"/>
  <c r="S75" i="79"/>
  <c r="Q75" i="79"/>
  <c r="O73" i="79"/>
  <c r="S72" i="79"/>
  <c r="Q72" i="79"/>
  <c r="M81" i="79"/>
  <c r="M78" i="79"/>
  <c r="M75" i="79"/>
  <c r="M72" i="79"/>
  <c r="C82" i="79"/>
  <c r="B81" i="79"/>
  <c r="C79" i="79"/>
  <c r="B78" i="79"/>
  <c r="C76" i="79"/>
  <c r="B75" i="79"/>
  <c r="C73" i="79"/>
  <c r="B72" i="79"/>
  <c r="B71" i="79"/>
  <c r="S81" i="80"/>
  <c r="Q81" i="80"/>
  <c r="S78" i="80"/>
  <c r="Q78" i="80"/>
  <c r="S75" i="80"/>
  <c r="Q75" i="80"/>
  <c r="S72" i="80"/>
  <c r="Q72" i="80"/>
  <c r="M81" i="80"/>
  <c r="M78" i="80"/>
  <c r="M75" i="80"/>
  <c r="M72" i="80"/>
  <c r="C82" i="80"/>
  <c r="B81" i="80"/>
  <c r="C79" i="80"/>
  <c r="B78" i="80"/>
  <c r="C76" i="80"/>
  <c r="B75" i="80"/>
  <c r="C73" i="80"/>
  <c r="B72" i="80"/>
  <c r="A71" i="80"/>
  <c r="O22" i="71"/>
  <c r="L22" i="71"/>
  <c r="I22" i="71"/>
  <c r="C24" i="71"/>
  <c r="C23" i="71"/>
  <c r="A22" i="71"/>
  <c r="O45" i="72"/>
  <c r="M45" i="72"/>
  <c r="K45" i="72"/>
  <c r="O44" i="72"/>
  <c r="M44" i="72"/>
  <c r="K44" i="72"/>
  <c r="O43" i="72"/>
  <c r="M43" i="72"/>
  <c r="K43" i="72"/>
  <c r="O42" i="72"/>
  <c r="M42" i="72"/>
  <c r="K42" i="72"/>
  <c r="O41" i="72"/>
  <c r="M41" i="72"/>
  <c r="K41" i="72"/>
  <c r="O40" i="72"/>
  <c r="M40" i="72"/>
  <c r="K40" i="72"/>
  <c r="A45" i="72"/>
  <c r="A44" i="72"/>
  <c r="A43" i="72"/>
  <c r="A42" i="72"/>
  <c r="A41" i="72"/>
  <c r="A40" i="72"/>
  <c r="A38" i="72"/>
  <c r="M69" i="76"/>
  <c r="P68" i="76"/>
  <c r="M68" i="76"/>
  <c r="M66" i="76"/>
  <c r="P65" i="76"/>
  <c r="M65" i="76"/>
  <c r="M63" i="76"/>
  <c r="P62" i="76"/>
  <c r="M62" i="76"/>
  <c r="M60" i="76"/>
  <c r="P59" i="76"/>
  <c r="M59" i="76"/>
  <c r="C69" i="76"/>
  <c r="C68" i="76"/>
  <c r="C66" i="76"/>
  <c r="C65" i="76"/>
  <c r="C63" i="76"/>
  <c r="C62" i="76"/>
  <c r="C60" i="76"/>
  <c r="C59" i="76"/>
  <c r="A58" i="76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B22" i="57"/>
  <c r="A22" i="57"/>
  <c r="A21" i="57"/>
  <c r="R37" i="65"/>
  <c r="P37" i="65"/>
  <c r="M37" i="65"/>
  <c r="J37" i="65"/>
  <c r="H37" i="65"/>
  <c r="F37" i="65"/>
  <c r="R36" i="65"/>
  <c r="P36" i="65"/>
  <c r="M36" i="65"/>
  <c r="J36" i="65"/>
  <c r="H36" i="65"/>
  <c r="F36" i="65"/>
  <c r="R35" i="65"/>
  <c r="P35" i="65"/>
  <c r="M35" i="65"/>
  <c r="J35" i="65"/>
  <c r="H35" i="65"/>
  <c r="F35" i="65"/>
  <c r="R34" i="65"/>
  <c r="P34" i="65"/>
  <c r="M34" i="65"/>
  <c r="J34" i="65"/>
  <c r="H34" i="65"/>
  <c r="F34" i="65"/>
  <c r="R33" i="65"/>
  <c r="P33" i="65"/>
  <c r="M33" i="65"/>
  <c r="J33" i="65"/>
  <c r="H33" i="65"/>
  <c r="F33" i="65"/>
  <c r="A37" i="65"/>
  <c r="A36" i="65"/>
  <c r="A35" i="65"/>
  <c r="A34" i="65"/>
  <c r="A33" i="65"/>
  <c r="A32" i="65"/>
  <c r="R37" i="64"/>
  <c r="P37" i="64"/>
  <c r="M37" i="64"/>
  <c r="J37" i="64"/>
  <c r="H37" i="64"/>
  <c r="F37" i="64"/>
  <c r="R36" i="64"/>
  <c r="P36" i="64"/>
  <c r="M36" i="64"/>
  <c r="J36" i="64"/>
  <c r="H36" i="64"/>
  <c r="F36" i="64"/>
  <c r="R35" i="64"/>
  <c r="P35" i="64"/>
  <c r="M35" i="64"/>
  <c r="J35" i="64"/>
  <c r="H35" i="64"/>
  <c r="F35" i="64"/>
  <c r="R34" i="64"/>
  <c r="P34" i="64"/>
  <c r="M34" i="64"/>
  <c r="J34" i="64"/>
  <c r="H34" i="64"/>
  <c r="F34" i="64"/>
  <c r="R33" i="64"/>
  <c r="P33" i="64"/>
  <c r="M33" i="64"/>
  <c r="J33" i="64"/>
  <c r="H33" i="64"/>
  <c r="F33" i="64"/>
  <c r="A37" i="64"/>
  <c r="A36" i="64"/>
  <c r="A35" i="64"/>
  <c r="A34" i="64"/>
  <c r="A33" i="64"/>
  <c r="A32" i="64"/>
  <c r="K69" i="59"/>
  <c r="O68" i="59"/>
  <c r="L68" i="59"/>
  <c r="J68" i="59"/>
  <c r="H68" i="59"/>
  <c r="K66" i="59"/>
  <c r="O65" i="59"/>
  <c r="L65" i="59"/>
  <c r="J65" i="59"/>
  <c r="H65" i="59"/>
  <c r="K63" i="59"/>
  <c r="O62" i="59"/>
  <c r="L62" i="59"/>
  <c r="J62" i="59"/>
  <c r="H62" i="59"/>
  <c r="K60" i="59"/>
  <c r="O59" i="59"/>
  <c r="L59" i="59"/>
  <c r="J59" i="59"/>
  <c r="H59" i="59"/>
  <c r="B69" i="59"/>
  <c r="B68" i="59"/>
  <c r="B66" i="59"/>
  <c r="B65" i="59"/>
  <c r="B63" i="59"/>
  <c r="B62" i="59"/>
  <c r="B60" i="59"/>
  <c r="B59" i="59"/>
  <c r="A58" i="59"/>
  <c r="N64" i="60"/>
  <c r="L64" i="60"/>
  <c r="J64" i="60"/>
  <c r="H64" i="60"/>
  <c r="N61" i="60"/>
  <c r="L61" i="60"/>
  <c r="J61" i="60"/>
  <c r="H61" i="60"/>
  <c r="N58" i="60"/>
  <c r="L58" i="60"/>
  <c r="J58" i="60"/>
  <c r="H58" i="60"/>
  <c r="N55" i="60"/>
  <c r="L55" i="60"/>
  <c r="J55" i="60"/>
  <c r="H55" i="60"/>
  <c r="B65" i="60"/>
  <c r="B64" i="60"/>
  <c r="B62" i="60"/>
  <c r="B61" i="60"/>
  <c r="B59" i="60"/>
  <c r="B58" i="60"/>
  <c r="B56" i="60"/>
  <c r="B55" i="60"/>
  <c r="A54" i="60"/>
  <c r="H89" i="61"/>
  <c r="D89" i="61"/>
  <c r="F88" i="61"/>
  <c r="H85" i="61"/>
  <c r="D85" i="61"/>
  <c r="F84" i="61"/>
  <c r="H81" i="61"/>
  <c r="D81" i="61"/>
  <c r="F80" i="61"/>
  <c r="H77" i="61"/>
  <c r="D77" i="61"/>
  <c r="F76" i="61"/>
  <c r="O89" i="61"/>
  <c r="L89" i="61"/>
  <c r="O88" i="61"/>
  <c r="L88" i="61"/>
  <c r="N87" i="61"/>
  <c r="L87" i="61"/>
  <c r="O85" i="61"/>
  <c r="L85" i="61"/>
  <c r="O84" i="61"/>
  <c r="L84" i="61"/>
  <c r="N83" i="61"/>
  <c r="L83" i="61"/>
  <c r="O81" i="61"/>
  <c r="L81" i="61"/>
  <c r="O80" i="61"/>
  <c r="L80" i="61"/>
  <c r="N79" i="61"/>
  <c r="L79" i="61"/>
  <c r="O77" i="61"/>
  <c r="L77" i="61"/>
  <c r="O76" i="61"/>
  <c r="L76" i="61"/>
  <c r="N75" i="61"/>
  <c r="L75" i="61"/>
  <c r="B88" i="61"/>
  <c r="B87" i="61"/>
  <c r="B84" i="61"/>
  <c r="B83" i="61"/>
  <c r="B80" i="61"/>
  <c r="B79" i="61"/>
  <c r="B76" i="61"/>
  <c r="B75" i="61"/>
  <c r="A74" i="61"/>
  <c r="O99" i="73"/>
  <c r="L99" i="73"/>
  <c r="H99" i="73"/>
  <c r="O98" i="73"/>
  <c r="L98" i="73"/>
  <c r="M97" i="73"/>
  <c r="O96" i="73"/>
  <c r="L96" i="73"/>
  <c r="J96" i="73"/>
  <c r="F96" i="73"/>
  <c r="N95" i="73"/>
  <c r="L95" i="73"/>
  <c r="O93" i="73"/>
  <c r="L93" i="73"/>
  <c r="H93" i="73"/>
  <c r="O92" i="73"/>
  <c r="L92" i="73"/>
  <c r="M91" i="73"/>
  <c r="O90" i="73"/>
  <c r="L90" i="73"/>
  <c r="J90" i="73"/>
  <c r="F90" i="73"/>
  <c r="N89" i="73"/>
  <c r="L89" i="73"/>
  <c r="O87" i="73"/>
  <c r="L87" i="73"/>
  <c r="H87" i="73"/>
  <c r="O86" i="73"/>
  <c r="L86" i="73"/>
  <c r="M85" i="73"/>
  <c r="O84" i="73"/>
  <c r="L84" i="73"/>
  <c r="J84" i="73"/>
  <c r="F84" i="73"/>
  <c r="N83" i="73"/>
  <c r="L83" i="73"/>
  <c r="C99" i="73"/>
  <c r="B98" i="73"/>
  <c r="B97" i="73"/>
  <c r="B96" i="73"/>
  <c r="B95" i="73"/>
  <c r="C93" i="73"/>
  <c r="B92" i="73"/>
  <c r="B91" i="73"/>
  <c r="B90" i="73"/>
  <c r="B89" i="73"/>
  <c r="C87" i="73"/>
  <c r="B86" i="73"/>
  <c r="B85" i="73"/>
  <c r="B84" i="73"/>
  <c r="B83" i="73"/>
  <c r="A82" i="73"/>
  <c r="B99" i="62"/>
  <c r="A98" i="62"/>
  <c r="B96" i="62"/>
  <c r="A95" i="62"/>
  <c r="B93" i="62"/>
  <c r="A92" i="62"/>
  <c r="B90" i="62"/>
  <c r="A89" i="62"/>
  <c r="B87" i="62"/>
  <c r="A86" i="62"/>
  <c r="B84" i="62"/>
  <c r="A83" i="62"/>
  <c r="A82" i="62"/>
  <c r="B39" i="74"/>
  <c r="A38" i="74"/>
  <c r="B36" i="74"/>
  <c r="A35" i="74"/>
  <c r="A34" i="74"/>
  <c r="B84" i="75"/>
  <c r="A83" i="75"/>
  <c r="B81" i="75"/>
  <c r="A80" i="75"/>
  <c r="B78" i="75"/>
  <c r="A77" i="75"/>
  <c r="B75" i="75"/>
  <c r="A74" i="75"/>
  <c r="B72" i="75"/>
  <c r="A71" i="75"/>
  <c r="A70" i="75"/>
  <c r="S50" i="68"/>
  <c r="R50" i="68"/>
  <c r="S49" i="68"/>
  <c r="R49" i="68"/>
  <c r="S48" i="68"/>
  <c r="R48" i="68"/>
  <c r="S47" i="68"/>
  <c r="R47" i="68"/>
  <c r="S46" i="68"/>
  <c r="R46" i="68"/>
  <c r="S45" i="68"/>
  <c r="R45" i="68"/>
  <c r="S44" i="68"/>
  <c r="R44" i="68"/>
  <c r="I50" i="68"/>
  <c r="I49" i="68"/>
  <c r="I48" i="68"/>
  <c r="I47" i="68"/>
  <c r="I46" i="68"/>
  <c r="I45" i="68"/>
  <c r="I44" i="68"/>
  <c r="A50" i="68"/>
  <c r="A49" i="68"/>
  <c r="A48" i="68"/>
  <c r="A47" i="68"/>
  <c r="A46" i="68"/>
  <c r="A45" i="68"/>
  <c r="A44" i="68"/>
  <c r="A43" i="68"/>
  <c r="S50" i="69"/>
  <c r="R50" i="69"/>
  <c r="S49" i="69"/>
  <c r="R49" i="69"/>
  <c r="S48" i="69"/>
  <c r="R48" i="69"/>
  <c r="S47" i="69"/>
  <c r="R47" i="69"/>
  <c r="S46" i="69"/>
  <c r="R46" i="69"/>
  <c r="S45" i="69"/>
  <c r="R45" i="69"/>
  <c r="S44" i="69"/>
  <c r="R44" i="69"/>
  <c r="H50" i="69"/>
  <c r="H49" i="69"/>
  <c r="H48" i="69"/>
  <c r="H47" i="69"/>
  <c r="H46" i="69"/>
  <c r="H45" i="69"/>
  <c r="H44" i="69"/>
  <c r="A50" i="69"/>
  <c r="A49" i="69"/>
  <c r="A48" i="69"/>
  <c r="A47" i="69"/>
  <c r="A46" i="69"/>
  <c r="A45" i="69"/>
  <c r="A44" i="69"/>
  <c r="A43" i="69"/>
  <c r="S31" i="66"/>
  <c r="R31" i="66"/>
  <c r="S30" i="66"/>
  <c r="R30" i="66"/>
  <c r="S29" i="66"/>
  <c r="R29" i="66"/>
  <c r="M31" i="66"/>
  <c r="M30" i="66"/>
  <c r="M29" i="66"/>
  <c r="A31" i="66"/>
  <c r="A30" i="66"/>
  <c r="A29" i="66"/>
  <c r="A28" i="66"/>
  <c r="S41" i="63"/>
  <c r="R41" i="63"/>
  <c r="S40" i="63"/>
  <c r="R40" i="63"/>
  <c r="S39" i="63"/>
  <c r="R39" i="63"/>
  <c r="S38" i="63"/>
  <c r="R38" i="63"/>
  <c r="S37" i="63"/>
  <c r="R37" i="63"/>
  <c r="M41" i="63"/>
  <c r="M40" i="63"/>
  <c r="M39" i="63"/>
  <c r="M38" i="63"/>
  <c r="M37" i="63"/>
  <c r="A41" i="63"/>
  <c r="A40" i="63"/>
  <c r="A39" i="63"/>
  <c r="A38" i="63"/>
  <c r="A37" i="63"/>
  <c r="A36" i="63"/>
  <c r="S41" i="67"/>
  <c r="R41" i="67"/>
  <c r="S40" i="67"/>
  <c r="R40" i="67"/>
  <c r="S39" i="67"/>
  <c r="R39" i="67"/>
  <c r="S38" i="67"/>
  <c r="R38" i="67"/>
  <c r="S37" i="67"/>
  <c r="R37" i="67"/>
  <c r="N41" i="67"/>
  <c r="N40" i="67"/>
  <c r="N39" i="67"/>
  <c r="N38" i="67"/>
  <c r="N37" i="67"/>
  <c r="F41" i="67"/>
  <c r="F40" i="67"/>
  <c r="F39" i="67"/>
  <c r="F38" i="67"/>
  <c r="F37" i="67"/>
  <c r="A41" i="67"/>
  <c r="A40" i="67"/>
  <c r="A39" i="67"/>
  <c r="A38" i="67"/>
  <c r="A37" i="67"/>
  <c r="A36" i="67"/>
  <c r="S50" i="70"/>
  <c r="R50" i="70"/>
  <c r="S49" i="70"/>
  <c r="R49" i="70"/>
  <c r="S48" i="70"/>
  <c r="R48" i="70"/>
  <c r="S47" i="70"/>
  <c r="R47" i="70"/>
  <c r="S46" i="70"/>
  <c r="R46" i="70"/>
  <c r="S45" i="70"/>
  <c r="R45" i="70"/>
  <c r="S44" i="70"/>
  <c r="R44" i="70"/>
  <c r="A50" i="70"/>
  <c r="A49" i="70"/>
  <c r="A48" i="70"/>
  <c r="A47" i="70"/>
  <c r="A46" i="70"/>
  <c r="A45" i="70"/>
  <c r="A44" i="70"/>
  <c r="A43" i="70"/>
  <c r="Q82" i="77"/>
  <c r="N82" i="77"/>
  <c r="L82" i="77"/>
  <c r="Q79" i="77"/>
  <c r="N79" i="77"/>
  <c r="L79" i="77"/>
  <c r="Q76" i="77"/>
  <c r="N76" i="77"/>
  <c r="L76" i="77"/>
  <c r="Q73" i="77"/>
  <c r="N73" i="77"/>
  <c r="L73" i="77"/>
  <c r="C82" i="77"/>
  <c r="B81" i="77"/>
  <c r="C79" i="77"/>
  <c r="B78" i="77"/>
  <c r="C76" i="77"/>
  <c r="B75" i="77"/>
  <c r="C73" i="77"/>
  <c r="B72" i="77"/>
  <c r="A71" i="77"/>
  <c r="S34" i="78"/>
  <c r="S33" i="78"/>
  <c r="S32" i="78"/>
  <c r="S31" i="78"/>
  <c r="N34" i="78"/>
  <c r="N33" i="78"/>
  <c r="N32" i="78"/>
  <c r="N31" i="78"/>
  <c r="B34" i="78"/>
  <c r="B33" i="78"/>
  <c r="B32" i="78"/>
  <c r="B31" i="78"/>
  <c r="A30" i="78"/>
  <c r="O69" i="79"/>
  <c r="S68" i="79"/>
  <c r="Q68" i="79"/>
  <c r="O66" i="79"/>
  <c r="S65" i="79"/>
  <c r="Q65" i="79"/>
  <c r="O63" i="79"/>
  <c r="S62" i="79"/>
  <c r="Q62" i="79"/>
  <c r="O60" i="79"/>
  <c r="S59" i="79"/>
  <c r="Q59" i="79"/>
  <c r="M68" i="79"/>
  <c r="M65" i="79"/>
  <c r="M62" i="79"/>
  <c r="M59" i="79"/>
  <c r="C69" i="79"/>
  <c r="B68" i="79"/>
  <c r="C66" i="79"/>
  <c r="B65" i="79"/>
  <c r="C63" i="79"/>
  <c r="B62" i="79"/>
  <c r="C60" i="79"/>
  <c r="B59" i="79"/>
  <c r="B58" i="79"/>
  <c r="S68" i="80"/>
  <c r="Q68" i="80"/>
  <c r="S65" i="80"/>
  <c r="Q65" i="80"/>
  <c r="S62" i="80"/>
  <c r="Q62" i="80"/>
  <c r="S59" i="80"/>
  <c r="Q59" i="80"/>
  <c r="M68" i="80"/>
  <c r="M65" i="80"/>
  <c r="M62" i="80"/>
  <c r="M59" i="80"/>
  <c r="C69" i="80"/>
  <c r="B68" i="80"/>
  <c r="C66" i="80"/>
  <c r="B65" i="80"/>
  <c r="C63" i="80"/>
  <c r="B62" i="80"/>
  <c r="C60" i="80"/>
  <c r="B59" i="80"/>
  <c r="A58" i="80"/>
  <c r="O18" i="71"/>
  <c r="L18" i="71"/>
  <c r="I18" i="71"/>
  <c r="C20" i="71"/>
  <c r="C19" i="71"/>
  <c r="A18" i="71"/>
  <c r="O37" i="72"/>
  <c r="M37" i="72"/>
  <c r="K37" i="72"/>
  <c r="O36" i="72"/>
  <c r="M36" i="72"/>
  <c r="K36" i="72"/>
  <c r="O35" i="72"/>
  <c r="M35" i="72"/>
  <c r="K35" i="72"/>
  <c r="O34" i="72"/>
  <c r="M34" i="72"/>
  <c r="K34" i="72"/>
  <c r="O33" i="72"/>
  <c r="M33" i="72"/>
  <c r="K33" i="72"/>
  <c r="O32" i="72"/>
  <c r="M32" i="72"/>
  <c r="K32" i="72"/>
  <c r="A37" i="72"/>
  <c r="A36" i="72"/>
  <c r="A35" i="72"/>
  <c r="A34" i="72"/>
  <c r="A33" i="72"/>
  <c r="A32" i="72"/>
  <c r="A30" i="72"/>
  <c r="M56" i="76"/>
  <c r="P55" i="76"/>
  <c r="M55" i="76"/>
  <c r="M53" i="76"/>
  <c r="P52" i="76"/>
  <c r="M52" i="76"/>
  <c r="M50" i="76"/>
  <c r="P49" i="76"/>
  <c r="M49" i="76"/>
  <c r="M47" i="76"/>
  <c r="P46" i="76"/>
  <c r="M46" i="76"/>
  <c r="C56" i="76"/>
  <c r="C55" i="76"/>
  <c r="C53" i="76"/>
  <c r="C52" i="76"/>
  <c r="C50" i="76"/>
  <c r="C49" i="76"/>
  <c r="C47" i="76"/>
  <c r="C46" i="76"/>
  <c r="A45" i="76"/>
  <c r="S19" i="57"/>
  <c r="R19" i="57"/>
  <c r="A19" i="57"/>
  <c r="A18" i="57"/>
  <c r="R31" i="65"/>
  <c r="P31" i="65"/>
  <c r="M31" i="65"/>
  <c r="J31" i="65"/>
  <c r="H31" i="65"/>
  <c r="F31" i="65"/>
  <c r="R30" i="65"/>
  <c r="P30" i="65"/>
  <c r="M30" i="65"/>
  <c r="J30" i="65"/>
  <c r="H30" i="65"/>
  <c r="F30" i="65"/>
  <c r="R29" i="65"/>
  <c r="P29" i="65"/>
  <c r="M29" i="65"/>
  <c r="J29" i="65"/>
  <c r="H29" i="65"/>
  <c r="F29" i="65"/>
  <c r="R28" i="65"/>
  <c r="P28" i="65"/>
  <c r="M28" i="65"/>
  <c r="J28" i="65"/>
  <c r="H28" i="65"/>
  <c r="F28" i="65"/>
  <c r="R27" i="65"/>
  <c r="P27" i="65"/>
  <c r="M27" i="65"/>
  <c r="J27" i="65"/>
  <c r="H27" i="65"/>
  <c r="F27" i="65"/>
  <c r="A31" i="65"/>
  <c r="A30" i="65"/>
  <c r="A29" i="65"/>
  <c r="A28" i="65"/>
  <c r="A27" i="65"/>
  <c r="A26" i="65"/>
  <c r="R31" i="64"/>
  <c r="P31" i="64"/>
  <c r="M31" i="64"/>
  <c r="J31" i="64"/>
  <c r="H31" i="64"/>
  <c r="F31" i="64"/>
  <c r="R30" i="64"/>
  <c r="P30" i="64"/>
  <c r="M30" i="64"/>
  <c r="J30" i="64"/>
  <c r="H30" i="64"/>
  <c r="F30" i="64"/>
  <c r="R29" i="64"/>
  <c r="P29" i="64"/>
  <c r="M29" i="64"/>
  <c r="J29" i="64"/>
  <c r="H29" i="64"/>
  <c r="F29" i="64"/>
  <c r="R28" i="64"/>
  <c r="P28" i="64"/>
  <c r="M28" i="64"/>
  <c r="J28" i="64"/>
  <c r="H28" i="64"/>
  <c r="F28" i="64"/>
  <c r="R27" i="64"/>
  <c r="P27" i="64"/>
  <c r="M27" i="64"/>
  <c r="J27" i="64"/>
  <c r="H27" i="64"/>
  <c r="F27" i="64"/>
  <c r="A31" i="64"/>
  <c r="A30" i="64"/>
  <c r="A29" i="64"/>
  <c r="A28" i="64"/>
  <c r="A27" i="64"/>
  <c r="A26" i="64"/>
  <c r="K56" i="59"/>
  <c r="O55" i="59"/>
  <c r="L55" i="59"/>
  <c r="J55" i="59"/>
  <c r="H55" i="59"/>
  <c r="K53" i="59"/>
  <c r="O52" i="59"/>
  <c r="L52" i="59"/>
  <c r="J52" i="59"/>
  <c r="H52" i="59"/>
  <c r="K50" i="59"/>
  <c r="O49" i="59"/>
  <c r="L49" i="59"/>
  <c r="J49" i="59"/>
  <c r="H49" i="59"/>
  <c r="K47" i="59"/>
  <c r="O46" i="59"/>
  <c r="L46" i="59"/>
  <c r="J46" i="59"/>
  <c r="H46" i="59"/>
  <c r="B56" i="59"/>
  <c r="B55" i="59"/>
  <c r="B53" i="59"/>
  <c r="B52" i="59"/>
  <c r="B50" i="59"/>
  <c r="B49" i="59"/>
  <c r="B47" i="59"/>
  <c r="B46" i="59"/>
  <c r="A45" i="59"/>
  <c r="N52" i="60"/>
  <c r="L52" i="60"/>
  <c r="J52" i="60"/>
  <c r="H52" i="60"/>
  <c r="N49" i="60"/>
  <c r="L49" i="60"/>
  <c r="J49" i="60"/>
  <c r="H49" i="60"/>
  <c r="N46" i="60"/>
  <c r="L46" i="60"/>
  <c r="J46" i="60"/>
  <c r="H46" i="60"/>
  <c r="N43" i="60"/>
  <c r="L43" i="60"/>
  <c r="J43" i="60"/>
  <c r="H43" i="60"/>
  <c r="B53" i="60"/>
  <c r="B52" i="60"/>
  <c r="B50" i="60"/>
  <c r="B49" i="60"/>
  <c r="B47" i="60"/>
  <c r="B46" i="60"/>
  <c r="B44" i="60"/>
  <c r="B43" i="60"/>
  <c r="A42" i="60"/>
  <c r="H72" i="61"/>
  <c r="D72" i="61"/>
  <c r="F71" i="61"/>
  <c r="H68" i="61"/>
  <c r="D68" i="61"/>
  <c r="F67" i="61"/>
  <c r="H64" i="61"/>
  <c r="D64" i="61"/>
  <c r="F63" i="61"/>
  <c r="H60" i="61"/>
  <c r="D60" i="61"/>
  <c r="F59" i="61"/>
  <c r="O72" i="61"/>
  <c r="L72" i="61"/>
  <c r="O71" i="61"/>
  <c r="L71" i="61"/>
  <c r="N70" i="61"/>
  <c r="L70" i="61"/>
  <c r="O68" i="61"/>
  <c r="L68" i="61"/>
  <c r="O67" i="61"/>
  <c r="L67" i="61"/>
  <c r="N66" i="61"/>
  <c r="L66" i="61"/>
  <c r="O64" i="61"/>
  <c r="L64" i="61"/>
  <c r="O63" i="61"/>
  <c r="L63" i="61"/>
  <c r="N62" i="61"/>
  <c r="L62" i="61"/>
  <c r="O60" i="61"/>
  <c r="L60" i="61"/>
  <c r="O59" i="61"/>
  <c r="L59" i="61"/>
  <c r="N58" i="61"/>
  <c r="L58" i="61"/>
  <c r="B71" i="61"/>
  <c r="B70" i="61"/>
  <c r="B67" i="61"/>
  <c r="B66" i="61"/>
  <c r="B63" i="61"/>
  <c r="B62" i="61"/>
  <c r="B59" i="61"/>
  <c r="B58" i="61"/>
  <c r="A57" i="61"/>
  <c r="O80" i="73"/>
  <c r="L80" i="73"/>
  <c r="H80" i="73"/>
  <c r="O79" i="73"/>
  <c r="L79" i="73"/>
  <c r="M78" i="73"/>
  <c r="O77" i="73"/>
  <c r="L77" i="73"/>
  <c r="J77" i="73"/>
  <c r="F77" i="73"/>
  <c r="N76" i="73"/>
  <c r="L76" i="73"/>
  <c r="O74" i="73"/>
  <c r="L74" i="73"/>
  <c r="H74" i="73"/>
  <c r="O73" i="73"/>
  <c r="L73" i="73"/>
  <c r="M72" i="73"/>
  <c r="O71" i="73"/>
  <c r="L71" i="73"/>
  <c r="J71" i="73"/>
  <c r="F71" i="73"/>
  <c r="N70" i="73"/>
  <c r="L70" i="73"/>
  <c r="O68" i="73"/>
  <c r="L68" i="73"/>
  <c r="H68" i="73"/>
  <c r="O67" i="73"/>
  <c r="L67" i="73"/>
  <c r="M66" i="73"/>
  <c r="O65" i="73"/>
  <c r="L65" i="73"/>
  <c r="J65" i="73"/>
  <c r="F65" i="73"/>
  <c r="N64" i="73"/>
  <c r="L64" i="73"/>
  <c r="C80" i="73"/>
  <c r="B79" i="73"/>
  <c r="B78" i="73"/>
  <c r="B77" i="73"/>
  <c r="B76" i="73"/>
  <c r="C74" i="73"/>
  <c r="B73" i="73"/>
  <c r="B72" i="73"/>
  <c r="B71" i="73"/>
  <c r="B70" i="73"/>
  <c r="C68" i="73"/>
  <c r="B67" i="73"/>
  <c r="B66" i="73"/>
  <c r="B65" i="73"/>
  <c r="B64" i="73"/>
  <c r="A63" i="73"/>
  <c r="B80" i="62"/>
  <c r="A79" i="62"/>
  <c r="B77" i="62"/>
  <c r="A76" i="62"/>
  <c r="B74" i="62"/>
  <c r="A73" i="62"/>
  <c r="B71" i="62"/>
  <c r="A70" i="62"/>
  <c r="B68" i="62"/>
  <c r="A67" i="62"/>
  <c r="B65" i="62"/>
  <c r="A64" i="62"/>
  <c r="A63" i="62"/>
  <c r="B32" i="74"/>
  <c r="A31" i="74"/>
  <c r="B29" i="74"/>
  <c r="A28" i="74"/>
  <c r="A27" i="74"/>
  <c r="B68" i="75"/>
  <c r="A67" i="75"/>
  <c r="B65" i="75"/>
  <c r="A64" i="75"/>
  <c r="B62" i="75"/>
  <c r="A61" i="75"/>
  <c r="B59" i="75"/>
  <c r="A58" i="75"/>
  <c r="B56" i="75"/>
  <c r="A55" i="75"/>
  <c r="A54" i="75"/>
  <c r="S41" i="68"/>
  <c r="R41" i="68"/>
  <c r="S40" i="68"/>
  <c r="R40" i="68"/>
  <c r="S39" i="68"/>
  <c r="R39" i="68"/>
  <c r="S38" i="68"/>
  <c r="R38" i="68"/>
  <c r="S37" i="68"/>
  <c r="R37" i="68"/>
  <c r="S36" i="68"/>
  <c r="R36" i="68"/>
  <c r="S35" i="68"/>
  <c r="R35" i="68"/>
  <c r="I41" i="68"/>
  <c r="I40" i="68"/>
  <c r="I39" i="68"/>
  <c r="I38" i="68"/>
  <c r="I37" i="68"/>
  <c r="I36" i="68"/>
  <c r="I35" i="68"/>
  <c r="A41" i="68"/>
  <c r="A40" i="68"/>
  <c r="A39" i="68"/>
  <c r="A38" i="68"/>
  <c r="A37" i="68"/>
  <c r="A36" i="68"/>
  <c r="A35" i="68"/>
  <c r="A34" i="68"/>
  <c r="S41" i="69"/>
  <c r="R41" i="69"/>
  <c r="S40" i="69"/>
  <c r="R40" i="69"/>
  <c r="S39" i="69"/>
  <c r="R39" i="69"/>
  <c r="S38" i="69"/>
  <c r="R38" i="69"/>
  <c r="S37" i="69"/>
  <c r="R37" i="69"/>
  <c r="S36" i="69"/>
  <c r="R36" i="69"/>
  <c r="S35" i="69"/>
  <c r="R35" i="69"/>
  <c r="H41" i="69"/>
  <c r="H40" i="69"/>
  <c r="H39" i="69"/>
  <c r="H38" i="69"/>
  <c r="H37" i="69"/>
  <c r="H36" i="69"/>
  <c r="H35" i="69"/>
  <c r="A41" i="69"/>
  <c r="A40" i="69"/>
  <c r="A39" i="69"/>
  <c r="A38" i="69"/>
  <c r="A37" i="69"/>
  <c r="A36" i="69"/>
  <c r="A35" i="69"/>
  <c r="A34" i="69"/>
  <c r="S26" i="66"/>
  <c r="R26" i="66"/>
  <c r="S25" i="66"/>
  <c r="R25" i="66"/>
  <c r="S24" i="66"/>
  <c r="R24" i="66"/>
  <c r="M26" i="66"/>
  <c r="M25" i="66"/>
  <c r="M24" i="66"/>
  <c r="A26" i="66"/>
  <c r="A25" i="66"/>
  <c r="A24" i="66"/>
  <c r="A23" i="66"/>
  <c r="S34" i="63"/>
  <c r="R34" i="63"/>
  <c r="S33" i="63"/>
  <c r="R33" i="63"/>
  <c r="S32" i="63"/>
  <c r="R32" i="63"/>
  <c r="S31" i="63"/>
  <c r="R31" i="63"/>
  <c r="S30" i="63"/>
  <c r="R30" i="63"/>
  <c r="M34" i="63"/>
  <c r="M33" i="63"/>
  <c r="M32" i="63"/>
  <c r="M31" i="63"/>
  <c r="M30" i="63"/>
  <c r="A34" i="63"/>
  <c r="A33" i="63"/>
  <c r="A32" i="63"/>
  <c r="A31" i="63"/>
  <c r="A30" i="63"/>
  <c r="A29" i="63"/>
  <c r="S34" i="67"/>
  <c r="R34" i="67"/>
  <c r="S33" i="67"/>
  <c r="R33" i="67"/>
  <c r="S32" i="67"/>
  <c r="R32" i="67"/>
  <c r="S31" i="67"/>
  <c r="R31" i="67"/>
  <c r="S30" i="67"/>
  <c r="R30" i="67"/>
  <c r="N34" i="67"/>
  <c r="N33" i="67"/>
  <c r="N32" i="67"/>
  <c r="N31" i="67"/>
  <c r="N30" i="67"/>
  <c r="F34" i="67"/>
  <c r="F33" i="67"/>
  <c r="F32" i="67"/>
  <c r="F31" i="67"/>
  <c r="F30" i="67"/>
  <c r="A34" i="67"/>
  <c r="A33" i="67"/>
  <c r="A32" i="67"/>
  <c r="A31" i="67"/>
  <c r="A30" i="67"/>
  <c r="A29" i="67"/>
  <c r="S41" i="70"/>
  <c r="R41" i="70"/>
  <c r="S40" i="70"/>
  <c r="R40" i="70"/>
  <c r="S39" i="70"/>
  <c r="R39" i="70"/>
  <c r="S38" i="70"/>
  <c r="R38" i="70"/>
  <c r="S37" i="70"/>
  <c r="R37" i="70"/>
  <c r="S36" i="70"/>
  <c r="R36" i="70"/>
  <c r="S35" i="70"/>
  <c r="R35" i="70"/>
  <c r="A41" i="70"/>
  <c r="A40" i="70"/>
  <c r="A39" i="70"/>
  <c r="A38" i="70"/>
  <c r="A37" i="70"/>
  <c r="A36" i="70"/>
  <c r="A35" i="70"/>
  <c r="A34" i="70"/>
  <c r="Q69" i="77"/>
  <c r="N69" i="77"/>
  <c r="L69" i="77"/>
  <c r="Q66" i="77"/>
  <c r="N66" i="77"/>
  <c r="L66" i="77"/>
  <c r="Q63" i="77"/>
  <c r="N63" i="77"/>
  <c r="L63" i="77"/>
  <c r="Q60" i="77"/>
  <c r="N60" i="77"/>
  <c r="L60" i="77"/>
  <c r="Q56" i="77"/>
  <c r="N56" i="77"/>
  <c r="L56" i="77"/>
  <c r="Q53" i="77"/>
  <c r="N53" i="77"/>
  <c r="L53" i="77"/>
  <c r="Q50" i="77"/>
  <c r="N50" i="77"/>
  <c r="L50" i="77"/>
  <c r="Q47" i="77"/>
  <c r="N47" i="77"/>
  <c r="L47" i="77"/>
  <c r="C69" i="77"/>
  <c r="B68" i="77"/>
  <c r="C66" i="77"/>
  <c r="B65" i="77"/>
  <c r="C63" i="77"/>
  <c r="B62" i="77"/>
  <c r="C60" i="77"/>
  <c r="B59" i="77"/>
  <c r="A58" i="77"/>
  <c r="C56" i="77"/>
  <c r="B55" i="77"/>
  <c r="C53" i="77"/>
  <c r="B52" i="77"/>
  <c r="C50" i="77"/>
  <c r="B49" i="77"/>
  <c r="C47" i="77"/>
  <c r="B46" i="77"/>
  <c r="A45" i="77"/>
  <c r="S28" i="78"/>
  <c r="S27" i="78"/>
  <c r="S26" i="78"/>
  <c r="S25" i="78"/>
  <c r="N28" i="78"/>
  <c r="N27" i="78"/>
  <c r="N26" i="78"/>
  <c r="N25" i="78"/>
  <c r="B28" i="78"/>
  <c r="B27" i="78"/>
  <c r="B26" i="78"/>
  <c r="B25" i="78"/>
  <c r="A24" i="78"/>
  <c r="O56" i="79"/>
  <c r="S55" i="79"/>
  <c r="Q55" i="79"/>
  <c r="O53" i="79"/>
  <c r="S52" i="79"/>
  <c r="Q52" i="79"/>
  <c r="O50" i="79"/>
  <c r="S49" i="79"/>
  <c r="Q49" i="79"/>
  <c r="O47" i="79"/>
  <c r="S46" i="79"/>
  <c r="Q46" i="79"/>
  <c r="M55" i="79"/>
  <c r="M52" i="79"/>
  <c r="M49" i="79"/>
  <c r="M46" i="79"/>
  <c r="C56" i="79"/>
  <c r="B55" i="79"/>
  <c r="C53" i="79"/>
  <c r="B52" i="79"/>
  <c r="C50" i="79"/>
  <c r="B49" i="79"/>
  <c r="C47" i="79"/>
  <c r="B46" i="79"/>
  <c r="B45" i="79"/>
  <c r="S55" i="80"/>
  <c r="Q55" i="80"/>
  <c r="S52" i="80"/>
  <c r="Q52" i="80"/>
  <c r="S49" i="80"/>
  <c r="Q49" i="80"/>
  <c r="S46" i="80"/>
  <c r="Q46" i="80"/>
  <c r="M55" i="80"/>
  <c r="M52" i="80"/>
  <c r="M49" i="80"/>
  <c r="M46" i="80"/>
  <c r="C56" i="80"/>
  <c r="B55" i="80"/>
  <c r="C53" i="80"/>
  <c r="B52" i="80"/>
  <c r="C50" i="80"/>
  <c r="B49" i="80"/>
  <c r="C47" i="80"/>
  <c r="B46" i="80"/>
  <c r="A45" i="80"/>
  <c r="O14" i="71"/>
  <c r="L14" i="71"/>
  <c r="I14" i="71"/>
  <c r="C16" i="71"/>
  <c r="C15" i="71"/>
  <c r="A14" i="71"/>
  <c r="O29" i="72"/>
  <c r="M29" i="72"/>
  <c r="K29" i="72"/>
  <c r="O28" i="72"/>
  <c r="M28" i="72"/>
  <c r="K28" i="72"/>
  <c r="O27" i="72"/>
  <c r="M27" i="72"/>
  <c r="K27" i="72"/>
  <c r="O26" i="72"/>
  <c r="M26" i="72"/>
  <c r="K26" i="72"/>
  <c r="O25" i="72"/>
  <c r="M25" i="72"/>
  <c r="K25" i="72"/>
  <c r="O24" i="72"/>
  <c r="M24" i="72"/>
  <c r="K24" i="72"/>
  <c r="A29" i="72"/>
  <c r="A28" i="72"/>
  <c r="A27" i="72"/>
  <c r="A26" i="72"/>
  <c r="A25" i="72"/>
  <c r="A24" i="72"/>
  <c r="A22" i="72"/>
  <c r="M43" i="76"/>
  <c r="P42" i="76"/>
  <c r="M42" i="76"/>
  <c r="M40" i="76"/>
  <c r="P39" i="76"/>
  <c r="M39" i="76"/>
  <c r="M37" i="76"/>
  <c r="P36" i="76"/>
  <c r="M36" i="76"/>
  <c r="M34" i="76"/>
  <c r="P33" i="76"/>
  <c r="M33" i="76"/>
  <c r="C43" i="76"/>
  <c r="C42" i="76"/>
  <c r="C40" i="76"/>
  <c r="C39" i="76"/>
  <c r="C37" i="76"/>
  <c r="C36" i="76"/>
  <c r="C34" i="76"/>
  <c r="C33" i="76"/>
  <c r="A32" i="76"/>
  <c r="S16" i="57"/>
  <c r="R16" i="57"/>
  <c r="A16" i="57"/>
  <c r="A15" i="57"/>
  <c r="R25" i="65"/>
  <c r="P25" i="65"/>
  <c r="M25" i="65"/>
  <c r="J25" i="65"/>
  <c r="H25" i="65"/>
  <c r="F25" i="65"/>
  <c r="R24" i="65"/>
  <c r="P24" i="65"/>
  <c r="M24" i="65"/>
  <c r="J24" i="65"/>
  <c r="H24" i="65"/>
  <c r="F24" i="65"/>
  <c r="R23" i="65"/>
  <c r="P23" i="65"/>
  <c r="M23" i="65"/>
  <c r="J23" i="65"/>
  <c r="H23" i="65"/>
  <c r="F23" i="65"/>
  <c r="R22" i="65"/>
  <c r="P22" i="65"/>
  <c r="M22" i="65"/>
  <c r="J22" i="65"/>
  <c r="H22" i="65"/>
  <c r="F22" i="65"/>
  <c r="R21" i="65"/>
  <c r="P21" i="65"/>
  <c r="M21" i="65"/>
  <c r="J21" i="65"/>
  <c r="H21" i="65"/>
  <c r="F21" i="65"/>
  <c r="A25" i="65"/>
  <c r="A24" i="65"/>
  <c r="A23" i="65"/>
  <c r="A22" i="65"/>
  <c r="A21" i="65"/>
  <c r="A20" i="65"/>
  <c r="R25" i="64"/>
  <c r="P25" i="64"/>
  <c r="M25" i="64"/>
  <c r="J25" i="64"/>
  <c r="H25" i="64"/>
  <c r="F25" i="64"/>
  <c r="R24" i="64"/>
  <c r="P24" i="64"/>
  <c r="M24" i="64"/>
  <c r="J24" i="64"/>
  <c r="H24" i="64"/>
  <c r="F24" i="64"/>
  <c r="R23" i="64"/>
  <c r="P23" i="64"/>
  <c r="M23" i="64"/>
  <c r="J23" i="64"/>
  <c r="H23" i="64"/>
  <c r="F23" i="64"/>
  <c r="R22" i="64"/>
  <c r="P22" i="64"/>
  <c r="M22" i="64"/>
  <c r="J22" i="64"/>
  <c r="H22" i="64"/>
  <c r="F22" i="64"/>
  <c r="R21" i="64"/>
  <c r="P21" i="64"/>
  <c r="M21" i="64"/>
  <c r="J21" i="64"/>
  <c r="H21" i="64"/>
  <c r="F21" i="64"/>
  <c r="A25" i="64"/>
  <c r="A24" i="64"/>
  <c r="A23" i="64"/>
  <c r="A22" i="64"/>
  <c r="A21" i="64"/>
  <c r="A20" i="64"/>
  <c r="K43" i="59"/>
  <c r="O42" i="59"/>
  <c r="L42" i="59"/>
  <c r="J42" i="59"/>
  <c r="H42" i="59"/>
  <c r="K40" i="59"/>
  <c r="O39" i="59"/>
  <c r="L39" i="59"/>
  <c r="J39" i="59"/>
  <c r="H39" i="59"/>
  <c r="K37" i="59"/>
  <c r="O36" i="59"/>
  <c r="L36" i="59"/>
  <c r="J36" i="59"/>
  <c r="H36" i="59"/>
  <c r="K34" i="59"/>
  <c r="O33" i="59"/>
  <c r="L33" i="59"/>
  <c r="J33" i="59"/>
  <c r="H33" i="59"/>
  <c r="B43" i="59"/>
  <c r="B42" i="59"/>
  <c r="B40" i="59"/>
  <c r="B39" i="59"/>
  <c r="B37" i="59"/>
  <c r="B36" i="59"/>
  <c r="B34" i="59"/>
  <c r="B33" i="59"/>
  <c r="A32" i="59"/>
  <c r="N40" i="60"/>
  <c r="L40" i="60"/>
  <c r="J40" i="60"/>
  <c r="H40" i="60"/>
  <c r="N37" i="60"/>
  <c r="L37" i="60"/>
  <c r="J37" i="60"/>
  <c r="H37" i="60"/>
  <c r="N34" i="60"/>
  <c r="L34" i="60"/>
  <c r="J34" i="60"/>
  <c r="H34" i="60"/>
  <c r="N31" i="60"/>
  <c r="L31" i="60"/>
  <c r="J31" i="60"/>
  <c r="H31" i="60"/>
  <c r="B41" i="60"/>
  <c r="B40" i="60"/>
  <c r="B38" i="60"/>
  <c r="B37" i="60"/>
  <c r="B35" i="60"/>
  <c r="B34" i="60"/>
  <c r="B32" i="60"/>
  <c r="B31" i="60"/>
  <c r="A30" i="60"/>
  <c r="H55" i="61"/>
  <c r="D55" i="61"/>
  <c r="F54" i="61"/>
  <c r="H51" i="61"/>
  <c r="D51" i="61"/>
  <c r="F50" i="61"/>
  <c r="H47" i="61"/>
  <c r="D47" i="61"/>
  <c r="F46" i="61"/>
  <c r="H43" i="61"/>
  <c r="D43" i="61"/>
  <c r="F42" i="61"/>
  <c r="O55" i="61"/>
  <c r="L55" i="61"/>
  <c r="O54" i="61"/>
  <c r="L54" i="61"/>
  <c r="N53" i="61"/>
  <c r="L53" i="61"/>
  <c r="O51" i="61"/>
  <c r="L51" i="61"/>
  <c r="O50" i="61"/>
  <c r="L50" i="61"/>
  <c r="N49" i="61"/>
  <c r="L49" i="61"/>
  <c r="O47" i="61"/>
  <c r="L47" i="61"/>
  <c r="O46" i="61"/>
  <c r="L46" i="61"/>
  <c r="N45" i="61"/>
  <c r="L45" i="61"/>
  <c r="O43" i="61"/>
  <c r="L43" i="61"/>
  <c r="O42" i="61"/>
  <c r="L42" i="61"/>
  <c r="N41" i="61"/>
  <c r="L41" i="61"/>
  <c r="B54" i="61"/>
  <c r="B53" i="61"/>
  <c r="B50" i="61"/>
  <c r="B49" i="61"/>
  <c r="B46" i="61"/>
  <c r="B45" i="61"/>
  <c r="B42" i="61"/>
  <c r="B41" i="61"/>
  <c r="A40" i="61"/>
  <c r="O61" i="73"/>
  <c r="L61" i="73"/>
  <c r="H61" i="73"/>
  <c r="O60" i="73"/>
  <c r="L60" i="73"/>
  <c r="M59" i="73"/>
  <c r="O58" i="73"/>
  <c r="L58" i="73"/>
  <c r="J58" i="73"/>
  <c r="F58" i="73"/>
  <c r="N57" i="73"/>
  <c r="L57" i="73"/>
  <c r="O55" i="73"/>
  <c r="L55" i="73"/>
  <c r="H55" i="73"/>
  <c r="O54" i="73"/>
  <c r="L54" i="73"/>
  <c r="M53" i="73"/>
  <c r="O52" i="73"/>
  <c r="L52" i="73"/>
  <c r="J52" i="73"/>
  <c r="F52" i="73"/>
  <c r="N51" i="73"/>
  <c r="L51" i="73"/>
  <c r="O49" i="73"/>
  <c r="L49" i="73"/>
  <c r="H49" i="73"/>
  <c r="O48" i="73"/>
  <c r="L48" i="73"/>
  <c r="M47" i="73"/>
  <c r="O46" i="73"/>
  <c r="L46" i="73"/>
  <c r="J46" i="73"/>
  <c r="F46" i="73"/>
  <c r="N45" i="73"/>
  <c r="L45" i="73"/>
  <c r="C61" i="73"/>
  <c r="B60" i="73"/>
  <c r="B59" i="73"/>
  <c r="B58" i="73"/>
  <c r="B57" i="73"/>
  <c r="C55" i="73"/>
  <c r="B54" i="73"/>
  <c r="B53" i="73"/>
  <c r="B52" i="73"/>
  <c r="B51" i="73"/>
  <c r="C49" i="73"/>
  <c r="B48" i="73"/>
  <c r="B47" i="73"/>
  <c r="B46" i="73"/>
  <c r="B45" i="73"/>
  <c r="A44" i="73"/>
  <c r="B61" i="62"/>
  <c r="A60" i="62"/>
  <c r="B58" i="62"/>
  <c r="A57" i="62"/>
  <c r="B55" i="62"/>
  <c r="A54" i="62"/>
  <c r="B52" i="62"/>
  <c r="A51" i="62"/>
  <c r="B49" i="62"/>
  <c r="A48" i="62"/>
  <c r="B46" i="62"/>
  <c r="A45" i="62"/>
  <c r="A44" i="62"/>
  <c r="B25" i="74"/>
  <c r="A24" i="74"/>
  <c r="B22" i="74"/>
  <c r="A21" i="74"/>
  <c r="A20" i="74"/>
  <c r="B52" i="75"/>
  <c r="A51" i="75"/>
  <c r="B49" i="75"/>
  <c r="A48" i="75"/>
  <c r="B46" i="75"/>
  <c r="A45" i="75"/>
  <c r="B43" i="75"/>
  <c r="A42" i="75"/>
  <c r="B40" i="75"/>
  <c r="A39" i="75"/>
  <c r="A38" i="75"/>
  <c r="S32" i="68"/>
  <c r="R32" i="68"/>
  <c r="S31" i="68"/>
  <c r="R31" i="68"/>
  <c r="S30" i="68"/>
  <c r="R30" i="68"/>
  <c r="S29" i="68"/>
  <c r="R29" i="68"/>
  <c r="S28" i="68"/>
  <c r="R28" i="68"/>
  <c r="S27" i="68"/>
  <c r="R27" i="68"/>
  <c r="S26" i="68"/>
  <c r="R26" i="68"/>
  <c r="I32" i="68"/>
  <c r="I31" i="68"/>
  <c r="I30" i="68"/>
  <c r="I29" i="68"/>
  <c r="I28" i="68"/>
  <c r="I27" i="68"/>
  <c r="I26" i="68"/>
  <c r="A32" i="68"/>
  <c r="A31" i="68"/>
  <c r="A30" i="68"/>
  <c r="A29" i="68"/>
  <c r="A28" i="68"/>
  <c r="A27" i="68"/>
  <c r="A26" i="68"/>
  <c r="A25" i="68"/>
  <c r="S32" i="69"/>
  <c r="R32" i="69"/>
  <c r="S31" i="69"/>
  <c r="R31" i="69"/>
  <c r="S30" i="69"/>
  <c r="R30" i="69"/>
  <c r="S29" i="69"/>
  <c r="R29" i="69"/>
  <c r="S28" i="69"/>
  <c r="R28" i="69"/>
  <c r="S27" i="69"/>
  <c r="R27" i="69"/>
  <c r="S26" i="69"/>
  <c r="R26" i="69"/>
  <c r="H32" i="69"/>
  <c r="H31" i="69"/>
  <c r="H30" i="69"/>
  <c r="H29" i="69"/>
  <c r="H28" i="69"/>
  <c r="H27" i="69"/>
  <c r="H26" i="69"/>
  <c r="A32" i="69"/>
  <c r="A31" i="69"/>
  <c r="A30" i="69"/>
  <c r="A29" i="69"/>
  <c r="A28" i="69"/>
  <c r="A27" i="69"/>
  <c r="A26" i="69"/>
  <c r="A25" i="69"/>
  <c r="S21" i="66"/>
  <c r="R21" i="66"/>
  <c r="S20" i="66"/>
  <c r="R20" i="66"/>
  <c r="S19" i="66"/>
  <c r="R19" i="66"/>
  <c r="M21" i="66"/>
  <c r="M20" i="66"/>
  <c r="M19" i="66"/>
  <c r="A21" i="66"/>
  <c r="A20" i="66"/>
  <c r="A19" i="66"/>
  <c r="A18" i="66"/>
  <c r="S27" i="63"/>
  <c r="R27" i="63"/>
  <c r="S26" i="63"/>
  <c r="R26" i="63"/>
  <c r="S25" i="63"/>
  <c r="R25" i="63"/>
  <c r="S24" i="63"/>
  <c r="R24" i="63"/>
  <c r="S23" i="63"/>
  <c r="R23" i="63"/>
  <c r="M27" i="63"/>
  <c r="M26" i="63"/>
  <c r="M25" i="63"/>
  <c r="M24" i="63"/>
  <c r="M23" i="63"/>
  <c r="A27" i="63"/>
  <c r="A26" i="63"/>
  <c r="A25" i="63"/>
  <c r="A24" i="63"/>
  <c r="A23" i="63"/>
  <c r="A22" i="63"/>
  <c r="S27" i="67"/>
  <c r="R27" i="67"/>
  <c r="S26" i="67"/>
  <c r="R26" i="67"/>
  <c r="S25" i="67"/>
  <c r="R25" i="67"/>
  <c r="S24" i="67"/>
  <c r="R24" i="67"/>
  <c r="S23" i="67"/>
  <c r="R23" i="67"/>
  <c r="N27" i="67"/>
  <c r="N26" i="67"/>
  <c r="N25" i="67"/>
  <c r="N24" i="67"/>
  <c r="N23" i="67"/>
  <c r="F27" i="67"/>
  <c r="F26" i="67"/>
  <c r="F25" i="67"/>
  <c r="F24" i="67"/>
  <c r="F23" i="67"/>
  <c r="A27" i="67"/>
  <c r="A26" i="67"/>
  <c r="A25" i="67"/>
  <c r="A24" i="67"/>
  <c r="A23" i="67"/>
  <c r="A22" i="67"/>
  <c r="S32" i="70"/>
  <c r="R32" i="70"/>
  <c r="S31" i="70"/>
  <c r="R31" i="70"/>
  <c r="S30" i="70"/>
  <c r="R30" i="70"/>
  <c r="S29" i="70"/>
  <c r="R29" i="70"/>
  <c r="S28" i="70"/>
  <c r="R28" i="70"/>
  <c r="S27" i="70"/>
  <c r="R27" i="70"/>
  <c r="S26" i="70"/>
  <c r="R26" i="70"/>
  <c r="A32" i="70"/>
  <c r="A31" i="70"/>
  <c r="A30" i="70"/>
  <c r="A29" i="70"/>
  <c r="A28" i="70"/>
  <c r="A27" i="70"/>
  <c r="A26" i="70"/>
  <c r="A25" i="70"/>
  <c r="Q43" i="77"/>
  <c r="N43" i="77"/>
  <c r="L43" i="77"/>
  <c r="Q40" i="77"/>
  <c r="N40" i="77"/>
  <c r="L40" i="77"/>
  <c r="Q37" i="77"/>
  <c r="N37" i="77"/>
  <c r="L37" i="77"/>
  <c r="Q34" i="77"/>
  <c r="N34" i="77"/>
  <c r="L34" i="77"/>
  <c r="C43" i="77"/>
  <c r="B42" i="77"/>
  <c r="C40" i="77"/>
  <c r="B39" i="77"/>
  <c r="C37" i="77"/>
  <c r="B36" i="77"/>
  <c r="C34" i="77"/>
  <c r="B33" i="77"/>
  <c r="A32" i="77"/>
  <c r="S22" i="78"/>
  <c r="S21" i="78"/>
  <c r="S20" i="78"/>
  <c r="S19" i="78"/>
  <c r="N22" i="78"/>
  <c r="N21" i="78"/>
  <c r="N20" i="78"/>
  <c r="N19" i="78"/>
  <c r="B22" i="78"/>
  <c r="B21" i="78"/>
  <c r="B20" i="78"/>
  <c r="B19" i="78"/>
  <c r="A18" i="78"/>
  <c r="O43" i="79"/>
  <c r="S42" i="79"/>
  <c r="Q42" i="79"/>
  <c r="O40" i="79"/>
  <c r="S39" i="79"/>
  <c r="Q39" i="79"/>
  <c r="O37" i="79"/>
  <c r="S36" i="79"/>
  <c r="Q36" i="79"/>
  <c r="O34" i="79"/>
  <c r="S33" i="79"/>
  <c r="Q33" i="79"/>
  <c r="M42" i="79"/>
  <c r="M39" i="79"/>
  <c r="M36" i="79"/>
  <c r="M33" i="79"/>
  <c r="C43" i="79"/>
  <c r="B42" i="79"/>
  <c r="C40" i="79"/>
  <c r="B39" i="79"/>
  <c r="C37" i="79"/>
  <c r="B36" i="79"/>
  <c r="C34" i="79"/>
  <c r="B33" i="79"/>
  <c r="B32" i="79"/>
  <c r="S42" i="80"/>
  <c r="Q42" i="80"/>
  <c r="S39" i="80"/>
  <c r="Q39" i="80"/>
  <c r="S36" i="80"/>
  <c r="Q36" i="80"/>
  <c r="S33" i="80"/>
  <c r="Q33" i="80"/>
  <c r="M42" i="80"/>
  <c r="M39" i="80"/>
  <c r="M36" i="80"/>
  <c r="M33" i="80"/>
  <c r="C43" i="80"/>
  <c r="B42" i="80"/>
  <c r="C40" i="80"/>
  <c r="B39" i="80"/>
  <c r="C37" i="80"/>
  <c r="B36" i="80"/>
  <c r="C34" i="80"/>
  <c r="B33" i="80"/>
  <c r="A32" i="80"/>
  <c r="O10" i="71"/>
  <c r="L10" i="71"/>
  <c r="I10" i="71"/>
  <c r="C12" i="71"/>
  <c r="C11" i="71"/>
  <c r="A10" i="71"/>
  <c r="O21" i="72"/>
  <c r="M21" i="72"/>
  <c r="K21" i="72"/>
  <c r="O20" i="72"/>
  <c r="M20" i="72"/>
  <c r="K20" i="72"/>
  <c r="O19" i="72"/>
  <c r="M19" i="72"/>
  <c r="K19" i="72"/>
  <c r="O18" i="72"/>
  <c r="M18" i="72"/>
  <c r="K18" i="72"/>
  <c r="O17" i="72"/>
  <c r="M17" i="72"/>
  <c r="K17" i="72"/>
  <c r="O16" i="72"/>
  <c r="M16" i="72"/>
  <c r="K16" i="72"/>
  <c r="A21" i="72"/>
  <c r="A20" i="72"/>
  <c r="A19" i="72"/>
  <c r="A18" i="72"/>
  <c r="A17" i="72"/>
  <c r="A16" i="72"/>
  <c r="A14" i="72"/>
  <c r="M30" i="76"/>
  <c r="P29" i="76"/>
  <c r="M29" i="76"/>
  <c r="M27" i="76"/>
  <c r="P26" i="76"/>
  <c r="M26" i="76"/>
  <c r="M24" i="76"/>
  <c r="P23" i="76"/>
  <c r="M23" i="76"/>
  <c r="M21" i="76"/>
  <c r="P20" i="76"/>
  <c r="M20" i="76"/>
  <c r="C30" i="76"/>
  <c r="C29" i="76"/>
  <c r="C27" i="76"/>
  <c r="C26" i="76"/>
  <c r="C24" i="76"/>
  <c r="C23" i="76"/>
  <c r="C21" i="76"/>
  <c r="C20" i="76"/>
  <c r="A19" i="76"/>
  <c r="S13" i="57"/>
  <c r="R13" i="57"/>
  <c r="A13" i="57"/>
  <c r="A12" i="57"/>
  <c r="R19" i="65"/>
  <c r="P19" i="65"/>
  <c r="M19" i="65"/>
  <c r="J19" i="65"/>
  <c r="H19" i="65"/>
  <c r="F19" i="65"/>
  <c r="R18" i="65"/>
  <c r="P18" i="65"/>
  <c r="M18" i="65"/>
  <c r="J18" i="65"/>
  <c r="H18" i="65"/>
  <c r="F18" i="65"/>
  <c r="R17" i="65"/>
  <c r="P17" i="65"/>
  <c r="M17" i="65"/>
  <c r="J17" i="65"/>
  <c r="H17" i="65"/>
  <c r="F17" i="65"/>
  <c r="R16" i="65"/>
  <c r="P16" i="65"/>
  <c r="M16" i="65"/>
  <c r="J16" i="65"/>
  <c r="H16" i="65"/>
  <c r="F16" i="65"/>
  <c r="R15" i="65"/>
  <c r="P15" i="65"/>
  <c r="M15" i="65"/>
  <c r="J15" i="65"/>
  <c r="H15" i="65"/>
  <c r="F15" i="65"/>
  <c r="A19" i="65"/>
  <c r="A18" i="65"/>
  <c r="A17" i="65"/>
  <c r="A16" i="65"/>
  <c r="A15" i="65"/>
  <c r="A14" i="65"/>
  <c r="R19" i="64"/>
  <c r="P19" i="64"/>
  <c r="M19" i="64"/>
  <c r="J19" i="64"/>
  <c r="H19" i="64"/>
  <c r="F19" i="64"/>
  <c r="R18" i="64"/>
  <c r="P18" i="64"/>
  <c r="M18" i="64"/>
  <c r="J18" i="64"/>
  <c r="H18" i="64"/>
  <c r="F18" i="64"/>
  <c r="R17" i="64"/>
  <c r="P17" i="64"/>
  <c r="M17" i="64"/>
  <c r="J17" i="64"/>
  <c r="H17" i="64"/>
  <c r="F17" i="64"/>
  <c r="R16" i="64"/>
  <c r="P16" i="64"/>
  <c r="M16" i="64"/>
  <c r="J16" i="64"/>
  <c r="H16" i="64"/>
  <c r="F16" i="64"/>
  <c r="R15" i="64"/>
  <c r="P15" i="64"/>
  <c r="M15" i="64"/>
  <c r="J15" i="64"/>
  <c r="H15" i="64"/>
  <c r="F15" i="64"/>
  <c r="A19" i="64"/>
  <c r="A18" i="64"/>
  <c r="A17" i="64"/>
  <c r="A16" i="64"/>
  <c r="A15" i="64"/>
  <c r="A14" i="64"/>
  <c r="K30" i="59"/>
  <c r="O29" i="59"/>
  <c r="L29" i="59"/>
  <c r="J29" i="59"/>
  <c r="H29" i="59"/>
  <c r="K27" i="59"/>
  <c r="O26" i="59"/>
  <c r="L26" i="59"/>
  <c r="J26" i="59"/>
  <c r="H26" i="59"/>
  <c r="K24" i="59"/>
  <c r="O23" i="59"/>
  <c r="L23" i="59"/>
  <c r="J23" i="59"/>
  <c r="H23" i="59"/>
  <c r="K21" i="59"/>
  <c r="O20" i="59"/>
  <c r="L20" i="59"/>
  <c r="J20" i="59"/>
  <c r="H20" i="59"/>
  <c r="B30" i="59"/>
  <c r="B29" i="59"/>
  <c r="B27" i="59"/>
  <c r="B26" i="59"/>
  <c r="B24" i="59"/>
  <c r="B23" i="59"/>
  <c r="B21" i="59"/>
  <c r="B20" i="59"/>
  <c r="A19" i="59"/>
  <c r="N28" i="60"/>
  <c r="L28" i="60"/>
  <c r="J28" i="60"/>
  <c r="H28" i="60"/>
  <c r="N25" i="60"/>
  <c r="L25" i="60"/>
  <c r="J25" i="60"/>
  <c r="H25" i="60"/>
  <c r="N22" i="60"/>
  <c r="L22" i="60"/>
  <c r="J22" i="60"/>
  <c r="H22" i="60"/>
  <c r="N19" i="60"/>
  <c r="L19" i="60"/>
  <c r="J19" i="60"/>
  <c r="H19" i="60"/>
  <c r="B29" i="60"/>
  <c r="B28" i="60"/>
  <c r="B26" i="60"/>
  <c r="B25" i="60"/>
  <c r="B23" i="60"/>
  <c r="B22" i="60"/>
  <c r="B20" i="60"/>
  <c r="B19" i="60"/>
  <c r="A18" i="60"/>
  <c r="H38" i="61"/>
  <c r="D38" i="61"/>
  <c r="F37" i="61"/>
  <c r="H34" i="61"/>
  <c r="D34" i="61"/>
  <c r="F33" i="61"/>
  <c r="H30" i="61"/>
  <c r="D30" i="61"/>
  <c r="F29" i="61"/>
  <c r="H26" i="61"/>
  <c r="D26" i="61"/>
  <c r="F25" i="61"/>
  <c r="O38" i="61"/>
  <c r="L38" i="61"/>
  <c r="O37" i="61"/>
  <c r="L37" i="61"/>
  <c r="N36" i="61"/>
  <c r="L36" i="61"/>
  <c r="O34" i="61"/>
  <c r="L34" i="61"/>
  <c r="O33" i="61"/>
  <c r="L33" i="61"/>
  <c r="N32" i="61"/>
  <c r="L32" i="61"/>
  <c r="O30" i="61"/>
  <c r="L30" i="61"/>
  <c r="O29" i="61"/>
  <c r="L29" i="61"/>
  <c r="N28" i="61"/>
  <c r="L28" i="61"/>
  <c r="O26" i="61"/>
  <c r="L26" i="61"/>
  <c r="O25" i="61"/>
  <c r="L25" i="61"/>
  <c r="N24" i="61"/>
  <c r="L24" i="61"/>
  <c r="B37" i="61"/>
  <c r="B36" i="61"/>
  <c r="B33" i="61"/>
  <c r="B32" i="61"/>
  <c r="B29" i="61"/>
  <c r="B28" i="61"/>
  <c r="B25" i="61"/>
  <c r="B24" i="61"/>
  <c r="A23" i="61"/>
  <c r="O42" i="73"/>
  <c r="L42" i="73"/>
  <c r="H42" i="73"/>
  <c r="O41" i="73"/>
  <c r="L41" i="73"/>
  <c r="M40" i="73"/>
  <c r="O39" i="73"/>
  <c r="L39" i="73"/>
  <c r="J39" i="73"/>
  <c r="F39" i="73"/>
  <c r="N38" i="73"/>
  <c r="L38" i="73"/>
  <c r="O36" i="73"/>
  <c r="L36" i="73"/>
  <c r="H36" i="73"/>
  <c r="O35" i="73"/>
  <c r="L35" i="73"/>
  <c r="M34" i="73"/>
  <c r="O33" i="73"/>
  <c r="L33" i="73"/>
  <c r="J33" i="73"/>
  <c r="F33" i="73"/>
  <c r="N32" i="73"/>
  <c r="L32" i="73"/>
  <c r="O30" i="73"/>
  <c r="L30" i="73"/>
  <c r="H30" i="73"/>
  <c r="O29" i="73"/>
  <c r="L29" i="73"/>
  <c r="M28" i="73"/>
  <c r="O27" i="73"/>
  <c r="L27" i="73"/>
  <c r="J27" i="73"/>
  <c r="F27" i="73"/>
  <c r="N26" i="73"/>
  <c r="L26" i="73"/>
  <c r="C42" i="73"/>
  <c r="B41" i="73"/>
  <c r="B40" i="73"/>
  <c r="B39" i="73"/>
  <c r="B38" i="73"/>
  <c r="C36" i="73"/>
  <c r="B35" i="73"/>
  <c r="B34" i="73"/>
  <c r="B33" i="73"/>
  <c r="B32" i="73"/>
  <c r="C30" i="73"/>
  <c r="B29" i="73"/>
  <c r="B28" i="73"/>
  <c r="B27" i="73"/>
  <c r="B26" i="73"/>
  <c r="A25" i="73"/>
  <c r="B42" i="62"/>
  <c r="A41" i="62"/>
  <c r="B39" i="62"/>
  <c r="A38" i="62"/>
  <c r="B36" i="62"/>
  <c r="A35" i="62"/>
  <c r="B33" i="62"/>
  <c r="A32" i="62"/>
  <c r="B30" i="62"/>
  <c r="A29" i="62"/>
  <c r="B27" i="62"/>
  <c r="A26" i="62"/>
  <c r="A25" i="62"/>
  <c r="B18" i="74"/>
  <c r="A17" i="74"/>
  <c r="B15" i="74"/>
  <c r="A14" i="74"/>
  <c r="A13" i="74"/>
  <c r="B36" i="75"/>
  <c r="A35" i="75"/>
  <c r="B33" i="75"/>
  <c r="A32" i="75"/>
  <c r="B30" i="75"/>
  <c r="A29" i="75"/>
  <c r="B27" i="75"/>
  <c r="A26" i="75"/>
  <c r="B24" i="75"/>
  <c r="A23" i="75"/>
  <c r="A22" i="75"/>
  <c r="S23" i="68"/>
  <c r="R23" i="68"/>
  <c r="S22" i="68"/>
  <c r="R22" i="68"/>
  <c r="S21" i="68"/>
  <c r="R21" i="68"/>
  <c r="S20" i="68"/>
  <c r="R20" i="68"/>
  <c r="S19" i="68"/>
  <c r="R19" i="68"/>
  <c r="S18" i="68"/>
  <c r="R18" i="68"/>
  <c r="S17" i="68"/>
  <c r="R17" i="68"/>
  <c r="I23" i="68"/>
  <c r="I22" i="68"/>
  <c r="I21" i="68"/>
  <c r="I20" i="68"/>
  <c r="I19" i="68"/>
  <c r="I18" i="68"/>
  <c r="I17" i="68"/>
  <c r="A23" i="68"/>
  <c r="A22" i="68"/>
  <c r="A21" i="68"/>
  <c r="A20" i="68"/>
  <c r="A19" i="68"/>
  <c r="A18" i="68"/>
  <c r="A17" i="68"/>
  <c r="A16" i="68"/>
  <c r="S23" i="69"/>
  <c r="R23" i="69"/>
  <c r="S22" i="69"/>
  <c r="R22" i="69"/>
  <c r="S21" i="69"/>
  <c r="R21" i="69"/>
  <c r="S20" i="69"/>
  <c r="R20" i="69"/>
  <c r="S19" i="69"/>
  <c r="R19" i="69"/>
  <c r="S18" i="69"/>
  <c r="R18" i="69"/>
  <c r="S17" i="69"/>
  <c r="R17" i="69"/>
  <c r="H23" i="69"/>
  <c r="H22" i="69"/>
  <c r="H21" i="69"/>
  <c r="H20" i="69"/>
  <c r="H19" i="69"/>
  <c r="H18" i="69"/>
  <c r="H17" i="69"/>
  <c r="A23" i="69"/>
  <c r="A22" i="69"/>
  <c r="A21" i="69"/>
  <c r="A20" i="69"/>
  <c r="A19" i="69"/>
  <c r="A18" i="69"/>
  <c r="A17" i="69"/>
  <c r="A16" i="69"/>
  <c r="S16" i="66"/>
  <c r="R16" i="66"/>
  <c r="S15" i="66"/>
  <c r="R15" i="66"/>
  <c r="S14" i="66"/>
  <c r="R14" i="66"/>
  <c r="M16" i="66"/>
  <c r="M15" i="66"/>
  <c r="M14" i="66"/>
  <c r="A16" i="66"/>
  <c r="A15" i="66"/>
  <c r="A14" i="66"/>
  <c r="A13" i="66"/>
  <c r="S20" i="63"/>
  <c r="R20" i="63"/>
  <c r="S19" i="63"/>
  <c r="R19" i="63"/>
  <c r="S18" i="63"/>
  <c r="R18" i="63"/>
  <c r="S17" i="63"/>
  <c r="R17" i="63"/>
  <c r="S16" i="63"/>
  <c r="M20" i="63"/>
  <c r="M19" i="63"/>
  <c r="M18" i="63"/>
  <c r="M17" i="63"/>
  <c r="M16" i="63"/>
  <c r="A20" i="63"/>
  <c r="A19" i="63"/>
  <c r="A18" i="63"/>
  <c r="A17" i="63"/>
  <c r="A16" i="63"/>
  <c r="A15" i="63"/>
  <c r="S20" i="67"/>
  <c r="R20" i="67"/>
  <c r="S19" i="67"/>
  <c r="R19" i="67"/>
  <c r="S18" i="67"/>
  <c r="R18" i="67"/>
  <c r="S17" i="67"/>
  <c r="R17" i="67"/>
  <c r="S16" i="67"/>
  <c r="R16" i="67"/>
  <c r="N20" i="67"/>
  <c r="N19" i="67"/>
  <c r="N18" i="67"/>
  <c r="N17" i="67"/>
  <c r="N16" i="67"/>
  <c r="F20" i="67"/>
  <c r="F19" i="67"/>
  <c r="F18" i="67"/>
  <c r="F17" i="67"/>
  <c r="F16" i="67"/>
  <c r="A20" i="67"/>
  <c r="A19" i="67"/>
  <c r="A18" i="67"/>
  <c r="A17" i="67"/>
  <c r="A16" i="67"/>
  <c r="A15" i="67"/>
  <c r="S23" i="70"/>
  <c r="R23" i="70"/>
  <c r="S22" i="70"/>
  <c r="R22" i="70"/>
  <c r="S21" i="70"/>
  <c r="R21" i="70"/>
  <c r="S20" i="70"/>
  <c r="R20" i="70"/>
  <c r="S19" i="70"/>
  <c r="R19" i="70"/>
  <c r="S18" i="70"/>
  <c r="R18" i="70"/>
  <c r="S17" i="70"/>
  <c r="A23" i="70"/>
  <c r="A22" i="70"/>
  <c r="A21" i="70"/>
  <c r="A20" i="70"/>
  <c r="A19" i="70"/>
  <c r="A18" i="70"/>
  <c r="A17" i="70"/>
  <c r="A16" i="70"/>
  <c r="Q30" i="77"/>
  <c r="N30" i="77"/>
  <c r="L30" i="77"/>
  <c r="Q27" i="77"/>
  <c r="N27" i="77"/>
  <c r="L27" i="77"/>
  <c r="Q24" i="77"/>
  <c r="N24" i="77"/>
  <c r="L24" i="77"/>
  <c r="Q21" i="77"/>
  <c r="N21" i="77"/>
  <c r="L21" i="77"/>
  <c r="C30" i="77"/>
  <c r="B29" i="77"/>
  <c r="C27" i="77"/>
  <c r="B26" i="77"/>
  <c r="C24" i="77"/>
  <c r="B23" i="77"/>
  <c r="C21" i="77"/>
  <c r="B20" i="77"/>
  <c r="A19" i="77"/>
  <c r="S16" i="78"/>
  <c r="S15" i="78"/>
  <c r="S14" i="78"/>
  <c r="S13" i="78"/>
  <c r="N16" i="78"/>
  <c r="N15" i="78"/>
  <c r="N14" i="78"/>
  <c r="N13" i="78"/>
  <c r="B16" i="78"/>
  <c r="B15" i="78"/>
  <c r="B14" i="78"/>
  <c r="B13" i="78"/>
  <c r="A12" i="78"/>
  <c r="O30" i="79"/>
  <c r="S29" i="79"/>
  <c r="Q29" i="79"/>
  <c r="O27" i="79"/>
  <c r="S26" i="79"/>
  <c r="Q26" i="79"/>
  <c r="O24" i="79"/>
  <c r="S23" i="79"/>
  <c r="Q23" i="79"/>
  <c r="O21" i="79"/>
  <c r="S20" i="79"/>
  <c r="Q20" i="79"/>
  <c r="M29" i="79"/>
  <c r="M26" i="79"/>
  <c r="M23" i="79"/>
  <c r="M20" i="79"/>
  <c r="C30" i="79"/>
  <c r="B29" i="79"/>
  <c r="C27" i="79"/>
  <c r="B26" i="79"/>
  <c r="C24" i="79"/>
  <c r="B23" i="79"/>
  <c r="C21" i="79"/>
  <c r="B20" i="79"/>
  <c r="B19" i="79"/>
  <c r="S29" i="80"/>
  <c r="Q29" i="80"/>
  <c r="S26" i="80"/>
  <c r="Q26" i="80"/>
  <c r="S23" i="80"/>
  <c r="Q23" i="80"/>
  <c r="S20" i="80"/>
  <c r="Q20" i="80"/>
  <c r="M29" i="80"/>
  <c r="M26" i="80"/>
  <c r="M23" i="80"/>
  <c r="M20" i="80"/>
  <c r="C30" i="80"/>
  <c r="B29" i="80"/>
  <c r="C27" i="80"/>
  <c r="B26" i="80"/>
  <c r="C24" i="80"/>
  <c r="B23" i="80"/>
  <c r="C21" i="80"/>
  <c r="B20" i="80"/>
  <c r="A19" i="80"/>
  <c r="O6" i="71"/>
  <c r="L6" i="71"/>
  <c r="I6" i="71"/>
  <c r="C8" i="71"/>
  <c r="C7" i="71"/>
  <c r="A6" i="71"/>
  <c r="Q3" i="71"/>
  <c r="O13" i="72"/>
  <c r="M13" i="72"/>
  <c r="K13" i="72"/>
  <c r="O12" i="72"/>
  <c r="M12" i="72"/>
  <c r="K12" i="72"/>
  <c r="O11" i="72"/>
  <c r="M11" i="72"/>
  <c r="K11" i="72"/>
  <c r="O10" i="72"/>
  <c r="M10" i="72"/>
  <c r="K10" i="72"/>
  <c r="O9" i="72"/>
  <c r="M9" i="72"/>
  <c r="K9" i="72"/>
  <c r="O8" i="72"/>
  <c r="M8" i="72"/>
  <c r="K8" i="72"/>
  <c r="A13" i="72"/>
  <c r="A12" i="72"/>
  <c r="A11" i="72"/>
  <c r="A10" i="72"/>
  <c r="A9" i="72"/>
  <c r="A8" i="72"/>
  <c r="A6" i="72"/>
  <c r="M17" i="76"/>
  <c r="P16" i="76"/>
  <c r="M16" i="76"/>
  <c r="M14" i="76"/>
  <c r="P13" i="76"/>
  <c r="M13" i="76"/>
  <c r="M11" i="76"/>
  <c r="P10" i="76"/>
  <c r="M10" i="76"/>
  <c r="M8" i="76"/>
  <c r="P7" i="76"/>
  <c r="M7" i="76"/>
  <c r="C17" i="76"/>
  <c r="C16" i="76"/>
  <c r="C14" i="76"/>
  <c r="C13" i="76"/>
  <c r="C11" i="76"/>
  <c r="C10" i="76"/>
  <c r="C8" i="76"/>
  <c r="C7" i="76"/>
  <c r="A6" i="76"/>
  <c r="Q3" i="76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B10" i="57"/>
  <c r="A10" i="57"/>
  <c r="A9" i="57"/>
  <c r="P3" i="57"/>
  <c r="R13" i="65"/>
  <c r="P13" i="65"/>
  <c r="M13" i="65"/>
  <c r="J13" i="65"/>
  <c r="H13" i="65"/>
  <c r="F13" i="65"/>
  <c r="R12" i="65"/>
  <c r="P12" i="65"/>
  <c r="M12" i="65"/>
  <c r="J12" i="65"/>
  <c r="H12" i="65"/>
  <c r="F12" i="65"/>
  <c r="R11" i="65"/>
  <c r="P11" i="65"/>
  <c r="M11" i="65"/>
  <c r="J11" i="65"/>
  <c r="H11" i="65"/>
  <c r="F11" i="65"/>
  <c r="R10" i="65"/>
  <c r="P10" i="65"/>
  <c r="M10" i="65"/>
  <c r="J10" i="65"/>
  <c r="H10" i="65"/>
  <c r="F10" i="65"/>
  <c r="R9" i="65"/>
  <c r="P9" i="65"/>
  <c r="M9" i="65"/>
  <c r="J9" i="65"/>
  <c r="H9" i="65"/>
  <c r="F9" i="65"/>
  <c r="A13" i="65"/>
  <c r="A12" i="65"/>
  <c r="A11" i="65"/>
  <c r="A10" i="65"/>
  <c r="A9" i="65"/>
  <c r="A8" i="65"/>
  <c r="R3" i="65"/>
  <c r="R13" i="64"/>
  <c r="P13" i="64"/>
  <c r="M13" i="64"/>
  <c r="J13" i="64"/>
  <c r="H13" i="64"/>
  <c r="F13" i="64"/>
  <c r="R12" i="64"/>
  <c r="P12" i="64"/>
  <c r="M12" i="64"/>
  <c r="J12" i="64"/>
  <c r="H12" i="64"/>
  <c r="F12" i="64"/>
  <c r="R11" i="64"/>
  <c r="P11" i="64"/>
  <c r="M11" i="64"/>
  <c r="J11" i="64"/>
  <c r="H11" i="64"/>
  <c r="F11" i="64"/>
  <c r="R10" i="64"/>
  <c r="P10" i="64"/>
  <c r="M10" i="64"/>
  <c r="J10" i="64"/>
  <c r="H10" i="64"/>
  <c r="F10" i="64"/>
  <c r="R9" i="64"/>
  <c r="P9" i="64"/>
  <c r="M9" i="64"/>
  <c r="J9" i="64"/>
  <c r="H9" i="64"/>
  <c r="F9" i="64"/>
  <c r="A13" i="64"/>
  <c r="A12" i="64"/>
  <c r="A11" i="64"/>
  <c r="A10" i="64"/>
  <c r="A9" i="64"/>
  <c r="A8" i="64"/>
  <c r="R3" i="64"/>
  <c r="K17" i="59"/>
  <c r="O16" i="59"/>
  <c r="L16" i="59"/>
  <c r="J16" i="59"/>
  <c r="H16" i="59"/>
  <c r="K14" i="59"/>
  <c r="O13" i="59"/>
  <c r="L13" i="59"/>
  <c r="J13" i="59"/>
  <c r="H13" i="59"/>
  <c r="K11" i="59"/>
  <c r="O10" i="59"/>
  <c r="L10" i="59"/>
  <c r="J10" i="59"/>
  <c r="H10" i="59"/>
  <c r="K8" i="59"/>
  <c r="O7" i="59"/>
  <c r="L7" i="59"/>
  <c r="J7" i="59"/>
  <c r="H7" i="59"/>
  <c r="B17" i="59"/>
  <c r="B16" i="59"/>
  <c r="B14" i="59"/>
  <c r="B13" i="59"/>
  <c r="B11" i="59"/>
  <c r="B10" i="59"/>
  <c r="B8" i="59"/>
  <c r="B7" i="59"/>
  <c r="A6" i="59"/>
  <c r="O3" i="59"/>
  <c r="N16" i="60"/>
  <c r="L16" i="60"/>
  <c r="J16" i="60"/>
  <c r="H16" i="60"/>
  <c r="N13" i="60"/>
  <c r="L13" i="60"/>
  <c r="J13" i="60"/>
  <c r="H13" i="60"/>
  <c r="N10" i="60"/>
  <c r="L10" i="60"/>
  <c r="J10" i="60"/>
  <c r="H10" i="60"/>
  <c r="N7" i="60"/>
  <c r="L7" i="60"/>
  <c r="J7" i="60"/>
  <c r="H7" i="60"/>
  <c r="B17" i="60"/>
  <c r="B16" i="60"/>
  <c r="B14" i="60"/>
  <c r="B13" i="60"/>
  <c r="B11" i="60"/>
  <c r="B10" i="60"/>
  <c r="B8" i="60"/>
  <c r="B7" i="60"/>
  <c r="A6" i="60"/>
  <c r="O3" i="60"/>
  <c r="H21" i="61"/>
  <c r="D21" i="61"/>
  <c r="F20" i="61"/>
  <c r="H17" i="61"/>
  <c r="D17" i="61"/>
  <c r="F16" i="61"/>
  <c r="H13" i="61"/>
  <c r="D13" i="61"/>
  <c r="F12" i="61"/>
  <c r="H9" i="61"/>
  <c r="D9" i="61"/>
  <c r="F8" i="61"/>
  <c r="O21" i="61"/>
  <c r="L21" i="61"/>
  <c r="O20" i="61"/>
  <c r="L20" i="61"/>
  <c r="N19" i="61"/>
  <c r="L19" i="61"/>
  <c r="O17" i="61"/>
  <c r="L17" i="61"/>
  <c r="O16" i="61"/>
  <c r="L16" i="61"/>
  <c r="N15" i="61"/>
  <c r="L15" i="61"/>
  <c r="O13" i="61"/>
  <c r="L13" i="61"/>
  <c r="O12" i="61"/>
  <c r="L12" i="61"/>
  <c r="N11" i="61"/>
  <c r="L11" i="61"/>
  <c r="O9" i="61"/>
  <c r="L9" i="61"/>
  <c r="O8" i="61"/>
  <c r="L8" i="61"/>
  <c r="N7" i="61"/>
  <c r="L7" i="61"/>
  <c r="B20" i="61"/>
  <c r="B19" i="61"/>
  <c r="B16" i="61"/>
  <c r="B15" i="61"/>
  <c r="B12" i="61"/>
  <c r="B11" i="61"/>
  <c r="B8" i="61"/>
  <c r="B7" i="61"/>
  <c r="A6" i="61"/>
  <c r="O3" i="61"/>
  <c r="O23" i="73"/>
  <c r="L23" i="73"/>
  <c r="H23" i="73"/>
  <c r="O22" i="73"/>
  <c r="L22" i="73"/>
  <c r="M21" i="73"/>
  <c r="O20" i="73"/>
  <c r="L20" i="73"/>
  <c r="J20" i="73"/>
  <c r="F20" i="73"/>
  <c r="N19" i="73"/>
  <c r="L19" i="73"/>
  <c r="O17" i="73"/>
  <c r="L17" i="73"/>
  <c r="H17" i="73"/>
  <c r="O16" i="73"/>
  <c r="L16" i="73"/>
  <c r="M15" i="73"/>
  <c r="O14" i="73"/>
  <c r="L14" i="73"/>
  <c r="J14" i="73"/>
  <c r="F14" i="73"/>
  <c r="N13" i="73"/>
  <c r="L13" i="73"/>
  <c r="O11" i="73"/>
  <c r="L11" i="73"/>
  <c r="H11" i="73"/>
  <c r="O10" i="73"/>
  <c r="L10" i="73"/>
  <c r="M9" i="73"/>
  <c r="O8" i="73"/>
  <c r="L8" i="73"/>
  <c r="J8" i="73"/>
  <c r="F8" i="73"/>
  <c r="N7" i="73"/>
  <c r="L7" i="73"/>
  <c r="C23" i="73"/>
  <c r="B22" i="73"/>
  <c r="B21" i="73"/>
  <c r="B20" i="73"/>
  <c r="B19" i="73"/>
  <c r="C17" i="73"/>
  <c r="B16" i="73"/>
  <c r="B15" i="73"/>
  <c r="B14" i="73"/>
  <c r="B13" i="73"/>
  <c r="C11" i="73"/>
  <c r="B10" i="73"/>
  <c r="B9" i="73"/>
  <c r="B8" i="73"/>
  <c r="B7" i="73"/>
  <c r="A6" i="73"/>
  <c r="O3" i="73"/>
  <c r="B23" i="62"/>
  <c r="A22" i="62"/>
  <c r="B20" i="62"/>
  <c r="A19" i="62"/>
  <c r="B17" i="62"/>
  <c r="A16" i="62"/>
  <c r="B14" i="62"/>
  <c r="A13" i="62"/>
  <c r="B11" i="62"/>
  <c r="A10" i="62"/>
  <c r="B8" i="62"/>
  <c r="A7" i="62"/>
  <c r="A6" i="62"/>
  <c r="P3" i="62"/>
  <c r="B11" i="74"/>
  <c r="A10" i="74"/>
  <c r="B8" i="74"/>
  <c r="A7" i="74"/>
  <c r="A6" i="74"/>
  <c r="P3" i="74"/>
  <c r="B20" i="75"/>
  <c r="A19" i="75"/>
  <c r="B17" i="75"/>
  <c r="A16" i="75"/>
  <c r="B14" i="75"/>
  <c r="A13" i="75"/>
  <c r="B11" i="75"/>
  <c r="A10" i="75"/>
  <c r="B8" i="75"/>
  <c r="A7" i="75"/>
  <c r="A6" i="75"/>
  <c r="P3" i="75"/>
  <c r="S14" i="68"/>
  <c r="R14" i="68"/>
  <c r="S13" i="68"/>
  <c r="R13" i="68"/>
  <c r="S12" i="68"/>
  <c r="R12" i="68"/>
  <c r="S11" i="68"/>
  <c r="R11" i="68"/>
  <c r="S10" i="68"/>
  <c r="R10" i="68"/>
  <c r="S9" i="68"/>
  <c r="R9" i="68"/>
  <c r="S8" i="68"/>
  <c r="R8" i="68"/>
  <c r="I14" i="68"/>
  <c r="I13" i="68"/>
  <c r="I12" i="68"/>
  <c r="I11" i="68"/>
  <c r="I10" i="68"/>
  <c r="I9" i="68"/>
  <c r="I8" i="68"/>
  <c r="A14" i="68"/>
  <c r="A13" i="68"/>
  <c r="A12" i="68"/>
  <c r="A11" i="68"/>
  <c r="A10" i="68"/>
  <c r="A9" i="68"/>
  <c r="A8" i="68"/>
  <c r="A7" i="68"/>
  <c r="S3" i="68"/>
  <c r="S14" i="69"/>
  <c r="R14" i="69"/>
  <c r="S13" i="69"/>
  <c r="R13" i="69"/>
  <c r="S12" i="69"/>
  <c r="R12" i="69"/>
  <c r="S11" i="69"/>
  <c r="R11" i="69"/>
  <c r="S10" i="69"/>
  <c r="R10" i="69"/>
  <c r="S9" i="69"/>
  <c r="R9" i="69"/>
  <c r="S8" i="69"/>
  <c r="R8" i="69"/>
  <c r="H14" i="69"/>
  <c r="H13" i="69"/>
  <c r="H12" i="69"/>
  <c r="H11" i="69"/>
  <c r="H10" i="69"/>
  <c r="H9" i="69"/>
  <c r="H8" i="69"/>
  <c r="A14" i="69"/>
  <c r="A13" i="69"/>
  <c r="A12" i="69"/>
  <c r="A11" i="69"/>
  <c r="A10" i="69"/>
  <c r="A9" i="69"/>
  <c r="A8" i="69"/>
  <c r="A7" i="69"/>
  <c r="S3" i="69"/>
  <c r="S11" i="66"/>
  <c r="R11" i="66"/>
  <c r="S10" i="66"/>
  <c r="R10" i="66"/>
  <c r="S9" i="66"/>
  <c r="R9" i="66"/>
  <c r="M11" i="66"/>
  <c r="M10" i="66"/>
  <c r="M9" i="66"/>
  <c r="A11" i="66"/>
  <c r="A10" i="66"/>
  <c r="A9" i="66"/>
  <c r="A8" i="66"/>
  <c r="S3" i="66"/>
  <c r="S13" i="63"/>
  <c r="R13" i="63"/>
  <c r="S12" i="63"/>
  <c r="R12" i="63"/>
  <c r="S11" i="63"/>
  <c r="R11" i="63"/>
  <c r="S10" i="63"/>
  <c r="R10" i="63"/>
  <c r="S9" i="63"/>
  <c r="R9" i="63"/>
  <c r="M13" i="63"/>
  <c r="M12" i="63"/>
  <c r="M11" i="63"/>
  <c r="M10" i="63"/>
  <c r="M9" i="63"/>
  <c r="A13" i="63"/>
  <c r="A12" i="63"/>
  <c r="A11" i="63"/>
  <c r="A10" i="63"/>
  <c r="A9" i="63"/>
  <c r="A8" i="63"/>
  <c r="S3" i="63"/>
  <c r="S13" i="67"/>
  <c r="R13" i="67"/>
  <c r="S12" i="67"/>
  <c r="R12" i="67"/>
  <c r="S11" i="67"/>
  <c r="R11" i="67"/>
  <c r="S10" i="67"/>
  <c r="R10" i="67"/>
  <c r="S9" i="67"/>
  <c r="R9" i="67"/>
  <c r="N13" i="67"/>
  <c r="N12" i="67"/>
  <c r="N11" i="67"/>
  <c r="N10" i="67"/>
  <c r="N9" i="67"/>
  <c r="F13" i="67"/>
  <c r="F12" i="67"/>
  <c r="F11" i="67"/>
  <c r="F10" i="67"/>
  <c r="F9" i="67"/>
  <c r="A13" i="67"/>
  <c r="A12" i="67"/>
  <c r="A11" i="67"/>
  <c r="A10" i="67"/>
  <c r="A9" i="67"/>
  <c r="A8" i="67"/>
  <c r="S3" i="67"/>
  <c r="S14" i="70"/>
  <c r="R14" i="70"/>
  <c r="S13" i="70"/>
  <c r="R13" i="70"/>
  <c r="S12" i="70"/>
  <c r="R12" i="70"/>
  <c r="S11" i="70"/>
  <c r="R11" i="70"/>
  <c r="S10" i="70"/>
  <c r="R10" i="70"/>
  <c r="S9" i="70"/>
  <c r="R9" i="70"/>
  <c r="S8" i="70"/>
  <c r="R8" i="70"/>
  <c r="A14" i="70"/>
  <c r="A13" i="70"/>
  <c r="A12" i="70"/>
  <c r="A11" i="70"/>
  <c r="A10" i="70"/>
  <c r="A9" i="70"/>
  <c r="A8" i="70"/>
  <c r="A7" i="70"/>
  <c r="S3" i="70"/>
  <c r="Q17" i="77"/>
  <c r="N17" i="77"/>
  <c r="L17" i="77"/>
  <c r="Q14" i="77"/>
  <c r="N14" i="77"/>
  <c r="L14" i="77"/>
  <c r="Q11" i="77"/>
  <c r="N11" i="77"/>
  <c r="L11" i="77"/>
  <c r="Q8" i="77"/>
  <c r="N8" i="77"/>
  <c r="L8" i="77"/>
  <c r="C17" i="77"/>
  <c r="B16" i="77"/>
  <c r="C14" i="77"/>
  <c r="B13" i="77"/>
  <c r="C11" i="77"/>
  <c r="B10" i="77"/>
  <c r="C8" i="77"/>
  <c r="B7" i="77"/>
  <c r="A6" i="77"/>
  <c r="S3" i="77"/>
  <c r="S10" i="78"/>
  <c r="S9" i="78"/>
  <c r="S8" i="78"/>
  <c r="S7" i="78"/>
  <c r="N10" i="78"/>
  <c r="N9" i="78"/>
  <c r="N8" i="78"/>
  <c r="N7" i="78"/>
  <c r="B10" i="78"/>
  <c r="B9" i="78"/>
  <c r="B8" i="78"/>
  <c r="B7" i="78"/>
  <c r="A6" i="78"/>
  <c r="S3" i="78"/>
  <c r="O17" i="79"/>
  <c r="S16" i="79"/>
  <c r="Q16" i="79"/>
  <c r="O14" i="79"/>
  <c r="S13" i="79"/>
  <c r="Q13" i="79"/>
  <c r="O11" i="79"/>
  <c r="S10" i="79"/>
  <c r="Q10" i="79"/>
  <c r="O8" i="79"/>
  <c r="S7" i="79"/>
  <c r="Q7" i="79"/>
  <c r="M16" i="79"/>
  <c r="M13" i="79"/>
  <c r="M10" i="79"/>
  <c r="M7" i="79"/>
  <c r="C17" i="79"/>
  <c r="B16" i="79"/>
  <c r="C14" i="79"/>
  <c r="B13" i="79"/>
  <c r="C11" i="79"/>
  <c r="B10" i="79"/>
  <c r="C8" i="79"/>
  <c r="B7" i="79"/>
  <c r="B6" i="79"/>
  <c r="S3" i="79"/>
  <c r="S16" i="80"/>
  <c r="Q16" i="80"/>
  <c r="S13" i="80"/>
  <c r="Q13" i="80"/>
  <c r="S10" i="80"/>
  <c r="Q10" i="80"/>
  <c r="S7" i="80"/>
  <c r="Q7" i="80"/>
  <c r="M16" i="80"/>
  <c r="M13" i="80"/>
  <c r="M10" i="80"/>
  <c r="M7" i="80"/>
  <c r="C17" i="80"/>
  <c r="B16" i="80"/>
  <c r="C14" i="80"/>
  <c r="B13" i="80"/>
  <c r="C11" i="80"/>
  <c r="B10" i="80"/>
  <c r="C8" i="80"/>
  <c r="B7" i="80"/>
  <c r="A6" i="80"/>
  <c r="S3" i="80"/>
  <c r="D9" i="38"/>
  <c r="D8" i="38"/>
  <c r="H7" i="38"/>
  <c r="F7" i="38"/>
  <c r="C7" i="38"/>
  <c r="C6" i="38"/>
  <c r="C5" i="38"/>
  <c r="I3" i="38"/>
  <c r="H2" i="81"/>
  <c r="K1" i="81"/>
  <c r="B13" i="39"/>
  <c r="S38" i="39"/>
  <c r="R38" i="39"/>
  <c r="Q38" i="39"/>
  <c r="P38" i="39"/>
  <c r="O38" i="39"/>
  <c r="L38" i="39"/>
  <c r="K38" i="39"/>
  <c r="J38" i="39"/>
  <c r="I38" i="39"/>
  <c r="S37" i="39"/>
  <c r="R37" i="39"/>
  <c r="Q37" i="39"/>
  <c r="P37" i="39"/>
  <c r="O37" i="39"/>
  <c r="L37" i="39"/>
  <c r="K37" i="39"/>
  <c r="J37" i="39"/>
  <c r="I37" i="39"/>
  <c r="F37" i="39"/>
  <c r="B37" i="39"/>
  <c r="S36" i="39"/>
  <c r="R36" i="39"/>
  <c r="Q36" i="39"/>
  <c r="P36" i="39"/>
  <c r="O36" i="39"/>
  <c r="L36" i="39"/>
  <c r="K36" i="39"/>
  <c r="J36" i="39"/>
  <c r="I36" i="39"/>
  <c r="H36" i="39"/>
  <c r="G36" i="39"/>
  <c r="F36" i="39"/>
  <c r="B36" i="39"/>
  <c r="A36" i="39"/>
  <c r="S35" i="39"/>
  <c r="R35" i="39"/>
  <c r="Q35" i="39"/>
  <c r="P35" i="39"/>
  <c r="O35" i="39"/>
  <c r="L35" i="39"/>
  <c r="K35" i="39"/>
  <c r="J35" i="39"/>
  <c r="I35" i="39"/>
  <c r="H35" i="39"/>
  <c r="G35" i="39"/>
  <c r="F35" i="39"/>
  <c r="B35" i="39"/>
  <c r="S34" i="39"/>
  <c r="R34" i="39"/>
  <c r="Q34" i="39"/>
  <c r="P34" i="39"/>
  <c r="O34" i="39"/>
  <c r="L34" i="39"/>
  <c r="K34" i="39"/>
  <c r="J34" i="39"/>
  <c r="I34" i="39"/>
  <c r="H34" i="39"/>
  <c r="G34" i="39"/>
  <c r="F34" i="39"/>
  <c r="B34" i="39"/>
  <c r="A34" i="39"/>
  <c r="S33" i="39"/>
  <c r="R33" i="39"/>
  <c r="Q33" i="39"/>
  <c r="P33" i="39"/>
  <c r="O33" i="39"/>
  <c r="L33" i="39"/>
  <c r="K33" i="39"/>
  <c r="J33" i="39"/>
  <c r="I33" i="39"/>
  <c r="H33" i="39"/>
  <c r="G33" i="39"/>
  <c r="F33" i="39"/>
  <c r="B33" i="39"/>
  <c r="A33" i="39"/>
  <c r="S32" i="39"/>
  <c r="R32" i="39"/>
  <c r="Q32" i="39"/>
  <c r="P32" i="39"/>
  <c r="O32" i="39"/>
  <c r="L32" i="39"/>
  <c r="K32" i="39"/>
  <c r="J32" i="39"/>
  <c r="I32" i="39"/>
  <c r="H32" i="39"/>
  <c r="G32" i="39"/>
  <c r="F32" i="39"/>
  <c r="B32" i="39"/>
  <c r="A32" i="39"/>
  <c r="S31" i="39"/>
  <c r="R31" i="39"/>
  <c r="Q31" i="39"/>
  <c r="P31" i="39"/>
  <c r="O31" i="39"/>
  <c r="L31" i="39"/>
  <c r="K31" i="39"/>
  <c r="J31" i="39"/>
  <c r="I31" i="39"/>
  <c r="H31" i="39"/>
  <c r="G31" i="39"/>
  <c r="F31" i="39"/>
  <c r="B31" i="39"/>
  <c r="A31" i="39"/>
  <c r="S30" i="39"/>
  <c r="R30" i="39"/>
  <c r="Q30" i="39"/>
  <c r="P30" i="39"/>
  <c r="O30" i="39"/>
  <c r="L30" i="39"/>
  <c r="K30" i="39"/>
  <c r="J30" i="39"/>
  <c r="I30" i="39"/>
  <c r="H30" i="39"/>
  <c r="G30" i="39"/>
  <c r="F30" i="39"/>
  <c r="B30" i="39"/>
  <c r="A30" i="39"/>
  <c r="S29" i="39"/>
  <c r="R29" i="39"/>
  <c r="Q29" i="39"/>
  <c r="P29" i="39"/>
  <c r="O29" i="39"/>
  <c r="L29" i="39"/>
  <c r="K29" i="39"/>
  <c r="J29" i="39"/>
  <c r="I29" i="39"/>
  <c r="H29" i="39"/>
  <c r="G29" i="39"/>
  <c r="F29" i="39"/>
  <c r="B29" i="39"/>
  <c r="A29" i="39"/>
  <c r="S28" i="39"/>
  <c r="R28" i="39"/>
  <c r="Q28" i="39"/>
  <c r="P28" i="39"/>
  <c r="O28" i="39"/>
  <c r="L28" i="39"/>
  <c r="K28" i="39"/>
  <c r="J28" i="39"/>
  <c r="I28" i="39"/>
  <c r="H28" i="39"/>
  <c r="G28" i="39"/>
  <c r="F28" i="39"/>
  <c r="B28" i="39"/>
  <c r="A28" i="39"/>
  <c r="S27" i="39"/>
  <c r="R27" i="39"/>
  <c r="Q27" i="39"/>
  <c r="P27" i="39"/>
  <c r="O27" i="39"/>
  <c r="L27" i="39"/>
  <c r="K27" i="39"/>
  <c r="J27" i="39"/>
  <c r="I27" i="39"/>
  <c r="H27" i="39"/>
  <c r="G27" i="39"/>
  <c r="F27" i="39"/>
  <c r="B27" i="39"/>
  <c r="A27" i="39"/>
  <c r="S26" i="39"/>
  <c r="R26" i="39"/>
  <c r="Q26" i="39"/>
  <c r="P26" i="39"/>
  <c r="O26" i="39"/>
  <c r="L26" i="39"/>
  <c r="K26" i="39"/>
  <c r="J26" i="39"/>
  <c r="I26" i="39"/>
  <c r="H26" i="39"/>
  <c r="G26" i="39"/>
  <c r="F26" i="39"/>
  <c r="B26" i="39"/>
  <c r="A26" i="39"/>
  <c r="S25" i="39"/>
  <c r="R25" i="39"/>
  <c r="Q25" i="39"/>
  <c r="P25" i="39"/>
  <c r="O25" i="39"/>
  <c r="L25" i="39"/>
  <c r="K25" i="39"/>
  <c r="J25" i="39"/>
  <c r="I25" i="39"/>
  <c r="H25" i="39"/>
  <c r="G25" i="39"/>
  <c r="F25" i="39"/>
  <c r="B25" i="39"/>
  <c r="A25" i="39"/>
  <c r="S24" i="39"/>
  <c r="R24" i="39"/>
  <c r="Q24" i="39"/>
  <c r="P24" i="39"/>
  <c r="O24" i="39"/>
  <c r="L24" i="39"/>
  <c r="K24" i="39"/>
  <c r="J24" i="39"/>
  <c r="I24" i="39"/>
  <c r="H24" i="39"/>
  <c r="G24" i="39"/>
  <c r="F24" i="39"/>
  <c r="B24" i="39"/>
  <c r="A24" i="39"/>
  <c r="S23" i="39"/>
  <c r="R23" i="39"/>
  <c r="Q23" i="39"/>
  <c r="P23" i="39"/>
  <c r="O23" i="39"/>
  <c r="L23" i="39"/>
  <c r="K23" i="39"/>
  <c r="J23" i="39"/>
  <c r="I23" i="39"/>
  <c r="H23" i="39"/>
  <c r="G23" i="39"/>
  <c r="F23" i="39"/>
  <c r="B23" i="39"/>
  <c r="A23" i="39"/>
  <c r="S22" i="39"/>
  <c r="R22" i="39"/>
  <c r="Q22" i="39"/>
  <c r="P22" i="39"/>
  <c r="O22" i="39"/>
  <c r="L22" i="39"/>
  <c r="K22" i="39"/>
  <c r="J22" i="39"/>
  <c r="I22" i="39"/>
  <c r="H22" i="39"/>
  <c r="G22" i="39"/>
  <c r="F22" i="39"/>
  <c r="B22" i="39"/>
  <c r="A22" i="39"/>
  <c r="S21" i="39"/>
  <c r="R21" i="39"/>
  <c r="Q21" i="39"/>
  <c r="P21" i="39"/>
  <c r="O21" i="39"/>
  <c r="L21" i="39"/>
  <c r="K21" i="39"/>
  <c r="J21" i="39"/>
  <c r="I21" i="39"/>
  <c r="H21" i="39"/>
  <c r="G21" i="39"/>
  <c r="F21" i="39"/>
  <c r="B21" i="39"/>
  <c r="A21" i="39"/>
  <c r="S20" i="39"/>
  <c r="R20" i="39"/>
  <c r="Q20" i="39"/>
  <c r="P20" i="39"/>
  <c r="O20" i="39"/>
  <c r="L20" i="39"/>
  <c r="K20" i="39"/>
  <c r="J20" i="39"/>
  <c r="I20" i="39"/>
  <c r="H20" i="39"/>
  <c r="G20" i="39"/>
  <c r="F20" i="39"/>
  <c r="B20" i="39"/>
  <c r="A20" i="39"/>
  <c r="S19" i="39"/>
  <c r="R19" i="39"/>
  <c r="Q19" i="39"/>
  <c r="P19" i="39"/>
  <c r="O19" i="39"/>
  <c r="L19" i="39"/>
  <c r="K19" i="39"/>
  <c r="J19" i="39"/>
  <c r="I19" i="39"/>
  <c r="H19" i="39"/>
  <c r="G19" i="39"/>
  <c r="F19" i="39"/>
  <c r="B19" i="39"/>
  <c r="A19" i="39"/>
  <c r="S18" i="39"/>
  <c r="R18" i="39"/>
  <c r="Q18" i="39"/>
  <c r="P18" i="39"/>
  <c r="O18" i="39"/>
  <c r="L18" i="39"/>
  <c r="K18" i="39"/>
  <c r="J18" i="39"/>
  <c r="I18" i="39"/>
  <c r="H18" i="39"/>
  <c r="G18" i="39"/>
  <c r="F18" i="39"/>
  <c r="B18" i="39"/>
  <c r="A18" i="39"/>
  <c r="S17" i="39"/>
  <c r="R17" i="39"/>
  <c r="Q17" i="39"/>
  <c r="P17" i="39"/>
  <c r="O17" i="39"/>
  <c r="L17" i="39"/>
  <c r="K17" i="39"/>
  <c r="J17" i="39"/>
  <c r="I17" i="39"/>
  <c r="H17" i="39"/>
  <c r="G17" i="39"/>
  <c r="F17" i="39"/>
  <c r="B17" i="39"/>
  <c r="A17" i="39"/>
  <c r="S16" i="39"/>
  <c r="R16" i="39"/>
  <c r="Q16" i="39"/>
  <c r="P16" i="39"/>
  <c r="O16" i="39"/>
  <c r="L16" i="39"/>
  <c r="K16" i="39"/>
  <c r="J16" i="39"/>
  <c r="I16" i="39"/>
  <c r="H16" i="39"/>
  <c r="G16" i="39"/>
  <c r="F16" i="39"/>
  <c r="B16" i="39"/>
  <c r="A16" i="39"/>
  <c r="S15" i="39"/>
  <c r="R15" i="39"/>
  <c r="Q15" i="39"/>
  <c r="P15" i="39"/>
  <c r="O15" i="39"/>
  <c r="L15" i="39"/>
  <c r="K15" i="39"/>
  <c r="J15" i="39"/>
  <c r="I15" i="39"/>
  <c r="H15" i="39"/>
  <c r="G15" i="39"/>
  <c r="F15" i="39"/>
  <c r="B15" i="39"/>
  <c r="A15" i="39"/>
  <c r="S14" i="39"/>
  <c r="R14" i="39"/>
  <c r="Q14" i="39"/>
  <c r="P14" i="39"/>
  <c r="O14" i="39"/>
  <c r="L14" i="39"/>
  <c r="K14" i="39"/>
  <c r="J14" i="39"/>
  <c r="I14" i="39"/>
  <c r="H14" i="39"/>
  <c r="G14" i="39"/>
  <c r="F14" i="39"/>
  <c r="B14" i="39"/>
  <c r="A14" i="39"/>
  <c r="S13" i="39"/>
  <c r="R13" i="39"/>
  <c r="Q13" i="39"/>
  <c r="P13" i="39"/>
  <c r="O13" i="39"/>
  <c r="L13" i="39"/>
  <c r="K13" i="39"/>
  <c r="J13" i="39"/>
  <c r="I13" i="39"/>
  <c r="H13" i="39"/>
  <c r="G13" i="39"/>
  <c r="F13" i="39"/>
  <c r="A13" i="39"/>
  <c r="S12" i="39"/>
  <c r="R12" i="39"/>
  <c r="Q12" i="39"/>
  <c r="P12" i="39"/>
  <c r="O12" i="39"/>
  <c r="L12" i="39"/>
  <c r="K12" i="39"/>
  <c r="J12" i="39"/>
  <c r="I12" i="39"/>
  <c r="H12" i="39"/>
  <c r="G12" i="39"/>
  <c r="F12" i="39"/>
  <c r="B12" i="39"/>
  <c r="A12" i="39"/>
  <c r="S11" i="39"/>
  <c r="R11" i="39"/>
  <c r="Q11" i="39"/>
  <c r="P11" i="39"/>
  <c r="O11" i="39"/>
  <c r="L11" i="39"/>
  <c r="K11" i="39"/>
  <c r="J11" i="39"/>
  <c r="I11" i="39"/>
  <c r="H11" i="39"/>
  <c r="G11" i="39"/>
  <c r="F11" i="39"/>
  <c r="B11" i="39"/>
  <c r="A11" i="39"/>
  <c r="S10" i="39"/>
  <c r="R10" i="39"/>
  <c r="Q10" i="39"/>
  <c r="P10" i="39"/>
  <c r="O10" i="39"/>
  <c r="L10" i="39"/>
  <c r="K10" i="39"/>
  <c r="J10" i="39"/>
  <c r="I10" i="39"/>
  <c r="H10" i="39"/>
  <c r="G10" i="39"/>
  <c r="F10" i="39"/>
  <c r="B10" i="39"/>
  <c r="A10" i="39"/>
  <c r="S9" i="39"/>
  <c r="R9" i="39"/>
  <c r="Q9" i="39"/>
  <c r="P9" i="39"/>
  <c r="O9" i="39"/>
  <c r="L9" i="39"/>
  <c r="K9" i="39"/>
  <c r="J9" i="39"/>
  <c r="I9" i="39"/>
  <c r="H9" i="39"/>
  <c r="G9" i="39"/>
  <c r="F9" i="39"/>
  <c r="B9" i="39"/>
  <c r="A9" i="39"/>
  <c r="S8" i="39"/>
  <c r="D65" i="39" s="1"/>
  <c r="R8" i="39"/>
  <c r="Q8" i="39"/>
  <c r="P8" i="39"/>
  <c r="O8" i="39"/>
  <c r="L8" i="39"/>
  <c r="K8" i="39"/>
  <c r="J8" i="39"/>
  <c r="I8" i="39"/>
  <c r="H8" i="39"/>
  <c r="H64" i="39" s="1"/>
  <c r="E44" i="38" s="1"/>
  <c r="F44" i="38" s="1"/>
  <c r="G8" i="39"/>
  <c r="F8" i="39"/>
  <c r="B8" i="39"/>
  <c r="A8" i="39"/>
  <c r="S3" i="39"/>
  <c r="I42" i="38"/>
  <c r="I43" i="38"/>
  <c r="I44" i="38"/>
  <c r="C43" i="38"/>
  <c r="C44" i="38"/>
  <c r="I122" i="38"/>
  <c r="E15" i="38"/>
  <c r="I31" i="38"/>
  <c r="I22" i="38"/>
  <c r="I15" i="38"/>
  <c r="I85" i="38"/>
  <c r="T16" i="57" l="1"/>
  <c r="F70" i="57"/>
  <c r="T70" i="57"/>
  <c r="E3" i="64" a="1"/>
  <c r="I74" i="38" s="1"/>
  <c r="H34" i="38"/>
  <c r="H35" i="38"/>
  <c r="I35" i="38" s="1"/>
  <c r="H63" i="39"/>
  <c r="E43" i="38" s="1"/>
  <c r="H62" i="39"/>
  <c r="E42" i="38" s="1"/>
  <c r="H61" i="39"/>
  <c r="E41" i="38" s="1"/>
  <c r="H60" i="39"/>
  <c r="E40" i="38" s="1"/>
  <c r="C61" i="39"/>
  <c r="B42" i="38" s="1"/>
  <c r="C60" i="39"/>
  <c r="B41" i="38" s="1"/>
  <c r="C41" i="38" s="1"/>
  <c r="F52" i="57"/>
  <c r="T52" i="57"/>
  <c r="F49" i="57"/>
  <c r="T49" i="57"/>
  <c r="F34" i="57"/>
  <c r="T34" i="57"/>
  <c r="F28" i="57"/>
  <c r="T28" i="57"/>
  <c r="F16" i="57"/>
  <c r="F19" i="57"/>
  <c r="T19" i="57"/>
  <c r="D13" i="57"/>
  <c r="T13" i="57"/>
  <c r="Q103" i="57"/>
  <c r="P103" i="57"/>
  <c r="O103" i="57"/>
  <c r="N103" i="57"/>
  <c r="M103" i="57"/>
  <c r="L103" i="57"/>
  <c r="K103" i="57"/>
  <c r="J103" i="57"/>
  <c r="I103" i="57"/>
  <c r="H103" i="57"/>
  <c r="G103" i="57"/>
  <c r="E103" i="57"/>
  <c r="D103" i="57"/>
  <c r="T103" i="57"/>
  <c r="C103" i="57"/>
  <c r="B103" i="57"/>
  <c r="Q100" i="57"/>
  <c r="P100" i="57"/>
  <c r="O100" i="57"/>
  <c r="N100" i="57"/>
  <c r="M100" i="57"/>
  <c r="L100" i="57"/>
  <c r="K100" i="57"/>
  <c r="J100" i="57"/>
  <c r="I100" i="57"/>
  <c r="H100" i="57"/>
  <c r="G100" i="57"/>
  <c r="E100" i="57"/>
  <c r="D100" i="57"/>
  <c r="C100" i="57"/>
  <c r="B100" i="57"/>
  <c r="S100" i="57"/>
  <c r="S7" i="57" s="1"/>
  <c r="I59" i="38" s="1"/>
  <c r="R100" i="57"/>
  <c r="Q94" i="57"/>
  <c r="P94" i="57"/>
  <c r="O94" i="57"/>
  <c r="N94" i="57"/>
  <c r="M94" i="57"/>
  <c r="L94" i="57"/>
  <c r="K94" i="57"/>
  <c r="J94" i="57"/>
  <c r="I94" i="57"/>
  <c r="H94" i="57"/>
  <c r="G94" i="57"/>
  <c r="E94" i="57"/>
  <c r="D94" i="57"/>
  <c r="T94" i="57"/>
  <c r="C94" i="57"/>
  <c r="B94" i="57"/>
  <c r="Q76" i="57"/>
  <c r="P76" i="57"/>
  <c r="O76" i="57"/>
  <c r="O7" i="57" s="1"/>
  <c r="D206" i="38" s="1"/>
  <c r="N76" i="57"/>
  <c r="M76" i="57"/>
  <c r="M7" i="57" s="1"/>
  <c r="D204" i="38" s="1"/>
  <c r="L76" i="57"/>
  <c r="L7" i="57" s="1"/>
  <c r="D203" i="38" s="1"/>
  <c r="K76" i="57"/>
  <c r="K7" i="57" s="1"/>
  <c r="D202" i="38" s="1"/>
  <c r="J76" i="57"/>
  <c r="I76" i="57"/>
  <c r="H76" i="57"/>
  <c r="G76" i="57"/>
  <c r="E76" i="57"/>
  <c r="D76" i="57"/>
  <c r="C76" i="57"/>
  <c r="B76" i="57"/>
  <c r="B7" i="57" s="1"/>
  <c r="D193" i="38" s="1"/>
  <c r="F7" i="65"/>
  <c r="P7" i="65"/>
  <c r="E93" i="38" s="1"/>
  <c r="F7" i="64"/>
  <c r="H7" i="65"/>
  <c r="I67" i="38" s="1"/>
  <c r="M7" i="65"/>
  <c r="E94" i="38" s="1"/>
  <c r="R7" i="57"/>
  <c r="I58" i="38" s="1"/>
  <c r="H7" i="64"/>
  <c r="I77" i="38" s="1"/>
  <c r="M7" i="64"/>
  <c r="E102" i="38" s="1"/>
  <c r="A7" i="57"/>
  <c r="D192" i="38" s="1"/>
  <c r="J7" i="64"/>
  <c r="I76" i="38" s="1"/>
  <c r="I80" i="38" s="1"/>
  <c r="P7" i="64"/>
  <c r="E101" i="38" s="1"/>
  <c r="R7" i="65"/>
  <c r="E92" i="38" s="1"/>
  <c r="R7" i="64"/>
  <c r="E100" i="38" s="1"/>
  <c r="C7" i="57"/>
  <c r="D194" i="38" s="1"/>
  <c r="J7" i="65"/>
  <c r="I66" i="38" s="1"/>
  <c r="Q7" i="57" l="1"/>
  <c r="D208" i="38" s="1"/>
  <c r="N7" i="57"/>
  <c r="D205" i="38" s="1"/>
  <c r="D7" i="57"/>
  <c r="J7" i="57"/>
  <c r="D201" i="38" s="1"/>
  <c r="H7" i="57"/>
  <c r="D199" i="38" s="1"/>
  <c r="G7" i="57"/>
  <c r="P7" i="57"/>
  <c r="D207" i="38" s="1"/>
  <c r="I86" i="38"/>
  <c r="I7" i="57"/>
  <c r="D200" i="38" s="1"/>
  <c r="I87" i="38"/>
  <c r="F43" i="38"/>
  <c r="F42" i="38"/>
  <c r="F41" i="38"/>
  <c r="I84" i="38"/>
  <c r="I70" i="38"/>
  <c r="H41" i="38"/>
  <c r="I34" i="38"/>
  <c r="E45" i="38"/>
  <c r="F40" i="38"/>
  <c r="C42" i="38"/>
  <c r="C45" i="38" s="1"/>
  <c r="B45" i="38"/>
  <c r="E7" i="57"/>
  <c r="F103" i="57"/>
  <c r="E95" i="38"/>
  <c r="E96" i="38" s="1"/>
  <c r="F95" i="38" s="1"/>
  <c r="F100" i="57"/>
  <c r="T100" i="57"/>
  <c r="F94" i="57"/>
  <c r="F76" i="57"/>
  <c r="T76" i="57"/>
  <c r="H92" i="38"/>
  <c r="E103" i="38"/>
  <c r="E104" i="38" s="1"/>
  <c r="H100" i="38"/>
  <c r="H93" i="38"/>
  <c r="H101" i="38"/>
  <c r="D195" i="38" l="1"/>
  <c r="I68" i="38"/>
  <c r="F45" i="38"/>
  <c r="D198" i="38"/>
  <c r="I79" i="38"/>
  <c r="I51" i="38"/>
  <c r="I50" i="38"/>
  <c r="I49" i="38"/>
  <c r="I48" i="38"/>
  <c r="H45" i="38"/>
  <c r="I41" i="38"/>
  <c r="I45" i="38" s="1"/>
  <c r="T7" i="57"/>
  <c r="I60" i="38" s="1"/>
  <c r="F7" i="57"/>
  <c r="D196" i="38"/>
  <c r="I69" i="38"/>
  <c r="H104" i="38"/>
  <c r="F101" i="38"/>
  <c r="F102" i="38"/>
  <c r="F100" i="38"/>
  <c r="F103" i="38"/>
  <c r="H96" i="38"/>
  <c r="F94" i="38"/>
  <c r="F92" i="38"/>
  <c r="F96" i="38" s="1"/>
  <c r="F93" i="38"/>
  <c r="D197" i="38" l="1"/>
  <c r="D209" i="38" s="1"/>
  <c r="I78" i="38"/>
  <c r="I88" i="38" s="1"/>
  <c r="F104" i="38"/>
  <c r="E205" i="38" l="1"/>
  <c r="E195" i="38"/>
  <c r="E197" i="38"/>
  <c r="E200" i="38"/>
  <c r="E206" i="38"/>
  <c r="E208" i="38"/>
  <c r="E192" i="38"/>
  <c r="E201" i="38"/>
  <c r="E196" i="38"/>
  <c r="E198" i="38"/>
  <c r="E203" i="38"/>
  <c r="E204" i="38"/>
  <c r="E207" i="38"/>
  <c r="G193" i="38"/>
  <c r="E202" i="38"/>
  <c r="E193" i="38"/>
  <c r="E199" i="38"/>
  <c r="E194" i="38"/>
  <c r="E209" i="38" l="1"/>
  <c r="G207" i="38"/>
  <c r="G208" i="38"/>
  <c r="G203" i="38"/>
  <c r="G198" i="38"/>
  <c r="G195" i="38"/>
  <c r="G199" i="38"/>
  <c r="G200" i="38"/>
  <c r="G196" i="38"/>
  <c r="G197" i="38"/>
  <c r="G194" i="38"/>
  <c r="G202" i="38"/>
  <c r="G205" i="38"/>
  <c r="G206" i="38"/>
  <c r="G201" i="38"/>
  <c r="G204" i="38"/>
  <c r="G209" i="3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Eduardo</author>
    <author xml:space="preserve"> </author>
  </authors>
  <commentList>
    <comment ref="I36" authorId="0" shapeId="0" xr:uid="{B44B45CE-6A5A-4EF7-A0A6-C589C3AA5280}">
      <text>
        <r>
          <rPr>
            <b/>
            <sz val="8"/>
            <color indexed="81"/>
            <rFont val="Tahoma"/>
            <family val="2"/>
          </rPr>
          <t xml:space="preserve"> Levar em conta, usando o bom senso,  admissoes, retornos e afastamentos no inicio ou final do periodo.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94" authorId="1" shapeId="0" xr:uid="{C48BC127-667E-48A2-BE4D-5B5369DFD3EA}">
      <text>
        <r>
          <rPr>
            <b/>
            <sz val="8"/>
            <color indexed="81"/>
            <rFont val="Tahoma"/>
            <family val="2"/>
          </rPr>
          <t xml:space="preserve"> Não preencha esta célula.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95" authorId="1" shapeId="0" xr:uid="{ACF89891-F6EA-48B9-9E5E-B4625463F839}">
      <text>
        <r>
          <rPr>
            <b/>
            <sz val="8"/>
            <color indexed="81"/>
            <rFont val="Tahoma"/>
            <family val="2"/>
          </rPr>
          <t>Não preencha esta célula.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02" authorId="1" shapeId="0" xr:uid="{FDE1C192-E344-473D-9A17-00ECE2086E17}">
      <text>
        <r>
          <rPr>
            <b/>
            <sz val="8"/>
            <color indexed="81"/>
            <rFont val="Tahoma"/>
            <family val="2"/>
          </rPr>
          <t xml:space="preserve"> Não preencha esta célula.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03" authorId="1" shapeId="0" xr:uid="{61B8AA7F-1300-4C31-92DF-50091AAF2E21}">
      <text>
        <r>
          <rPr>
            <b/>
            <sz val="8"/>
            <color indexed="81"/>
            <rFont val="Tahoma"/>
            <family val="2"/>
          </rPr>
          <t xml:space="preserve"> Não preencha esta célula.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Aparecido Jesuino de Souza</author>
  </authors>
  <commentList>
    <comment ref="A6" authorId="0" shapeId="0" xr:uid="{2063965E-E578-4A15-9EEE-C8DC9F0A0D05}">
      <text>
        <r>
          <rPr>
            <sz val="8"/>
            <color indexed="8"/>
            <rFont val="Tahoma"/>
            <family val="2"/>
          </rPr>
          <t>Carga Horária Total em Afastamento para Capacitação durante o período.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B6" authorId="0" shapeId="0" xr:uid="{9E0DDFF5-629C-4B39-B46A-C16C50CA07F1}">
      <text>
        <r>
          <rPr>
            <sz val="8"/>
            <color indexed="8"/>
            <rFont val="Tahoma"/>
            <family val="2"/>
          </rPr>
          <t>Carga Horária Total  em Outros Afastamentos durante o período.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C6" authorId="0" shapeId="0" xr:uid="{98F727D5-A530-4A6D-892E-B5EF5783DDCC}">
      <text>
        <r>
          <rPr>
            <sz val="8"/>
            <color indexed="8"/>
            <rFont val="Tahoma"/>
            <family val="2"/>
          </rPr>
          <t>Carga Horária Total dedicada à qualificação sem afastamento no período.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D6" authorId="0" shapeId="0" xr:uid="{52CD5C0E-DA11-4328-A74C-F02D9F9B5198}">
      <text>
        <r>
          <rPr>
            <sz val="8"/>
            <color indexed="8"/>
            <rFont val="Tahoma"/>
            <family val="2"/>
          </rPr>
          <t>Carga Horária Total em sala de aula na graduação no período.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6" authorId="0" shapeId="0" xr:uid="{0D7C9D25-AEBA-4D2C-9B9B-A60A04094981}">
      <text>
        <r>
          <rPr>
            <sz val="8"/>
            <color indexed="8"/>
            <rFont val="Tahoma"/>
            <family val="2"/>
          </rPr>
          <t>Carga Horária Total acessória ao ensino, como correção de provas, preparação de aulas, atentimento à alunos, etc.</t>
        </r>
      </text>
    </comment>
    <comment ref="F6" authorId="0" shapeId="0" xr:uid="{AF821072-BF14-4069-A22D-CB8DFFA4E684}">
      <text>
        <r>
          <rPr>
            <sz val="8"/>
            <color indexed="8"/>
            <rFont val="Tahoma"/>
            <family val="2"/>
          </rPr>
          <t>Carga Horária  Total em sala de aula na Pós-Graduação no Período.</t>
        </r>
      </text>
    </comment>
    <comment ref="G6" authorId="0" shapeId="0" xr:uid="{CAA90735-99AE-4AFF-81D7-8EDD6D1DE55D}">
      <text>
        <r>
          <rPr>
            <sz val="8"/>
            <color indexed="8"/>
            <rFont val="Tahoma"/>
            <family val="2"/>
          </rPr>
          <t>Carga Horária Total dedicada à orientação na graduação no período.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H6" authorId="0" shapeId="0" xr:uid="{89BEE225-C13F-4FCB-9673-369EED5C573B}">
      <text>
        <r>
          <rPr>
            <sz val="8"/>
            <color indexed="8"/>
            <rFont val="Tahoma"/>
            <family val="2"/>
          </rPr>
          <t>Carga Horária Total dedicada à orientação na graduação no período.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I6" authorId="0" shapeId="0" xr:uid="{3C21F00D-1359-4DA7-9FAC-14973E3316F7}">
      <text>
        <r>
          <rPr>
            <sz val="8"/>
            <color indexed="8"/>
            <rFont val="Tahoma"/>
            <family val="2"/>
          </rPr>
          <t>Carga Horária Total dedicada à orientação na Pós-graduação no período.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J6" authorId="0" shapeId="0" xr:uid="{4BD08EE5-B60B-406F-8470-F2BE9600615D}">
      <text>
        <r>
          <rPr>
            <sz val="8"/>
            <color indexed="8"/>
            <rFont val="Tahoma"/>
            <family val="2"/>
          </rPr>
          <t>Carga Horária Total dedicada à atividades de Pesquisa no período.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K6" authorId="0" shapeId="0" xr:uid="{D864D0D7-05CB-4913-A48A-DF2AB36C02AA}">
      <text>
        <r>
          <rPr>
            <sz val="8"/>
            <color indexed="8"/>
            <rFont val="Tahoma"/>
            <family val="2"/>
          </rPr>
          <t xml:space="preserve">Carga Horária Total dedicada à atividades de Extensão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L6" authorId="0" shapeId="0" xr:uid="{AA79AFFD-9F78-4B37-AE32-424D70D9678E}">
      <text>
        <r>
          <rPr>
            <sz val="8"/>
            <color indexed="8"/>
            <rFont val="Tahoma"/>
            <family val="2"/>
          </rPr>
          <t xml:space="preserve">Carga Horária Total dedicada à atividades de Apoio Acadêmico 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M6" authorId="0" shapeId="0" xr:uid="{A5B22983-8B79-4F15-B78D-D2E2780532FE}">
      <text>
        <r>
          <rPr>
            <sz val="8"/>
            <color indexed="8"/>
            <rFont val="Tahoma"/>
            <family val="2"/>
          </rPr>
          <t xml:space="preserve">Carga Horária Total dedicada à participação em Comissões e Bancas Examinadoras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N6" authorId="0" shapeId="0" xr:uid="{D3F274EC-B0C0-4116-985F-703A18713DB2}">
      <text>
        <r>
          <rPr>
            <sz val="8"/>
            <color indexed="8"/>
            <rFont val="Tahoma"/>
            <family val="2"/>
          </rPr>
          <t xml:space="preserve">Carga Horária Total dedicada à atividades de Direção no período (CDs e FGs).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O6" authorId="0" shapeId="0" xr:uid="{F26A4EDA-CCC1-448A-AB0B-95CCEF030854}">
      <text>
        <r>
          <rPr>
            <sz val="8"/>
            <color indexed="8"/>
            <rFont val="Tahoma"/>
            <family val="2"/>
          </rPr>
          <t xml:space="preserve">Carga Horária Total dedicada à atividades Administrativas 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P6" authorId="0" shapeId="0" xr:uid="{D0FA79F9-C6B4-4204-BB43-24ED26950FF8}">
      <text>
        <r>
          <rPr>
            <sz val="8"/>
            <color indexed="8"/>
            <rFont val="Tahoma"/>
            <family val="2"/>
          </rPr>
          <t xml:space="preserve">Carga Horária Total dedicada à atividades de Representação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Q6" authorId="0" shapeId="0" xr:uid="{ED249EF4-A9CB-48EB-A45E-4B0908E5DE1E}">
      <text>
        <r>
          <rPr>
            <sz val="8"/>
            <color indexed="8"/>
            <rFont val="Tahoma"/>
            <family val="2"/>
          </rPr>
          <t xml:space="preserve">Carga Horária Total dedicada à outras atividades não contempladas em outros quadros no período.
</t>
        </r>
        <r>
          <rPr>
            <sz val="8"/>
            <color indexed="8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<sst xmlns="http://schemas.openxmlformats.org/spreadsheetml/2006/main" count="14349" uniqueCount="525">
  <si>
    <t>Aulas na graduação</t>
  </si>
  <si>
    <t>Aulas na pós-graduação</t>
  </si>
  <si>
    <t xml:space="preserve">Atividades de apoio acadêmico  </t>
  </si>
  <si>
    <t>Bancas e comissões examinadoras</t>
  </si>
  <si>
    <t>Cargos de direção (CDs e FGs)</t>
  </si>
  <si>
    <t>Atividades administrativas</t>
  </si>
  <si>
    <t>Atividades de representação</t>
  </si>
  <si>
    <t xml:space="preserve"> CHA Total  Disponível</t>
  </si>
  <si>
    <t>SOBRE REALIZADA DISPONÍVEL</t>
  </si>
  <si>
    <t>SOBRE REALIZADA</t>
  </si>
  <si>
    <t>Atvidades Administrativas</t>
  </si>
  <si>
    <t>Atividade</t>
  </si>
  <si>
    <t>Entrada:</t>
  </si>
  <si>
    <t>Saída:</t>
  </si>
  <si>
    <t>CHA</t>
  </si>
  <si>
    <t>Motivo</t>
  </si>
  <si>
    <t>Documento</t>
  </si>
  <si>
    <t>TOTAL</t>
  </si>
  <si>
    <t>Início</t>
  </si>
  <si>
    <t>Aprovados</t>
  </si>
  <si>
    <t>Nível</t>
  </si>
  <si>
    <t>Tipo</t>
  </si>
  <si>
    <t>Término</t>
  </si>
  <si>
    <t>Situação</t>
  </si>
  <si>
    <t>Tipo:</t>
  </si>
  <si>
    <t>T40 - TP</t>
  </si>
  <si>
    <t>Discriminação</t>
  </si>
  <si>
    <t>Cargo</t>
  </si>
  <si>
    <t>AFC</t>
  </si>
  <si>
    <t>OAF</t>
  </si>
  <si>
    <t>QSA</t>
  </si>
  <si>
    <t>SAG</t>
  </si>
  <si>
    <t>SAPG</t>
  </si>
  <si>
    <t>ORGR</t>
  </si>
  <si>
    <t>ORPG</t>
  </si>
  <si>
    <t>PQ</t>
  </si>
  <si>
    <t>EXT</t>
  </si>
  <si>
    <t>AAA</t>
  </si>
  <si>
    <t>PBCE</t>
  </si>
  <si>
    <t>CD</t>
  </si>
  <si>
    <t>ADM</t>
  </si>
  <si>
    <t>ARP</t>
  </si>
  <si>
    <t>OAT</t>
  </si>
  <si>
    <t>Titulação</t>
  </si>
  <si>
    <t>Classe</t>
  </si>
  <si>
    <t>Vínculo</t>
  </si>
  <si>
    <t>T20</t>
  </si>
  <si>
    <t>Monitoria</t>
  </si>
  <si>
    <t>Atvidades de Representação</t>
  </si>
  <si>
    <t>Carga Horária  Máxima no Período Civil (CHMPC)</t>
  </si>
  <si>
    <t>Trabalhos completos publicados em anais de eventos internacionais</t>
  </si>
  <si>
    <t>Trabalhos completos publicados em anais de eventos nacionais</t>
  </si>
  <si>
    <t>N^o</t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</si>
  <si>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total de projetos de pesquisa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</si>
  <si>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projetos financiados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</si>
  <si>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docentes do departamento não bolsitas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</si>
  <si>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pesquisadores externos ao departamento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</si>
  <si>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alunos da UFCG bolsistas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</si>
  <si>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alunos da UFCG não bolsistas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</si>
  <si>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alunos externos à UFCG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</si>
  <si>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total de projetos de extensão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</si>
  <si>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docentes do departamento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</si>
  <si>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alunos da UFCG envolvidos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</si>
  <si>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de pessoas externas ao departamento envolvidas</t>
    </r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</si>
  <si>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de pessoas  beneficiadas</t>
    </r>
  </si>
  <si>
    <t>CH</t>
  </si>
  <si>
    <t>N^o de semanas civís</t>
  </si>
  <si>
    <t>N^o de semanas letivas</t>
  </si>
  <si>
    <t>Turmas de Graduação</t>
  </si>
  <si>
    <t>Reprovados</t>
  </si>
  <si>
    <t>Turma</t>
  </si>
  <si>
    <t>N^o Créditos</t>
  </si>
  <si>
    <t>N^o Alunos</t>
  </si>
  <si>
    <t>Aluno:</t>
  </si>
  <si>
    <t>Início:</t>
  </si>
  <si>
    <t>Término:</t>
  </si>
  <si>
    <t>Projeto:</t>
  </si>
  <si>
    <t>Bancas e Comissões Examinadoras</t>
  </si>
  <si>
    <t>Outras Atividades Acadêmicas</t>
  </si>
  <si>
    <t>Bolsa:</t>
  </si>
  <si>
    <t>Período:</t>
  </si>
  <si>
    <t>Atividades acessórias na pós-graduação</t>
  </si>
  <si>
    <t>Afastamentos para capacitação</t>
  </si>
  <si>
    <t>Orientações na graduação</t>
  </si>
  <si>
    <t>Orientações na pós-graduação</t>
  </si>
  <si>
    <t>Nome</t>
  </si>
  <si>
    <t>Matrícula</t>
  </si>
  <si>
    <t>Função:</t>
  </si>
  <si>
    <t>Clientela:</t>
  </si>
  <si>
    <t>Categoria:</t>
  </si>
  <si>
    <t>Local de Realização:</t>
  </si>
  <si>
    <t>Cadastro PRAC:</t>
  </si>
  <si>
    <t>Orientações na Graduação</t>
  </si>
  <si>
    <t>Turmas de Pós-Graduação</t>
  </si>
  <si>
    <t>Cargos: CDs e FGs</t>
  </si>
  <si>
    <t>Atvidades de Apoio Acadêmico</t>
  </si>
  <si>
    <t>A1 - QUADRO DOCENTE</t>
  </si>
  <si>
    <t>Substitutos</t>
  </si>
  <si>
    <t xml:space="preserve">1 - Voluntários </t>
  </si>
  <si>
    <t>2 - Visitantes (CNPq, Convênios, etc...)</t>
  </si>
  <si>
    <t>AFASTADOS INTEGRALMENTE</t>
  </si>
  <si>
    <t>Pós-Doutorado</t>
  </si>
  <si>
    <t>Doutorado</t>
  </si>
  <si>
    <t>Mestrado</t>
  </si>
  <si>
    <t>Especialização</t>
  </si>
  <si>
    <t>Licenças</t>
  </si>
  <si>
    <t>A disposição de outros Órgãos (Externos à UFCG)</t>
  </si>
  <si>
    <t>TITULAÇÃO</t>
  </si>
  <si>
    <t>QUANT.</t>
  </si>
  <si>
    <t>%</t>
  </si>
  <si>
    <t>CLASSE</t>
  </si>
  <si>
    <t>REGIME</t>
  </si>
  <si>
    <t>DOUTORES</t>
  </si>
  <si>
    <t>TITULARES</t>
  </si>
  <si>
    <t>MESTRES</t>
  </si>
  <si>
    <t>ADJUNTOS</t>
  </si>
  <si>
    <t>ASSISTENTES</t>
  </si>
  <si>
    <t>GRADUADOS</t>
  </si>
  <si>
    <t>AUXILIARES</t>
  </si>
  <si>
    <t>OUTRO</t>
  </si>
  <si>
    <t>No. disciplinas oferecidas (NDG)</t>
  </si>
  <si>
    <t>No. turmas oferecidas (NTG)</t>
  </si>
  <si>
    <t>No. de matrículas atendidas (NMG)</t>
  </si>
  <si>
    <t>No. de créditos oferecidos (NCG)</t>
  </si>
  <si>
    <t>No. de horas em sala da aula (NHG)</t>
  </si>
  <si>
    <t>No. de cursos atendidos (NCAG)</t>
  </si>
  <si>
    <t>No. Disciplinas oferecidas (NDP)</t>
  </si>
  <si>
    <t>No. turmas oferecidas (NTP)</t>
  </si>
  <si>
    <t>No. de matrículas atendidas (NMP)</t>
  </si>
  <si>
    <t>No. de créditos oferecidos (NCP)</t>
  </si>
  <si>
    <t>No. de horas em sala da aula (NHP)</t>
  </si>
  <si>
    <t>No. de cursos atendidos (NCAP)</t>
  </si>
  <si>
    <t>Média de alunos por turma {MAT=(NMG+NMP)/(NTG+NTP)}</t>
  </si>
  <si>
    <t>TIPO</t>
  </si>
  <si>
    <t>QUANT</t>
  </si>
  <si>
    <t>SOBRE O TOTAL</t>
  </si>
  <si>
    <t>SOBRE O EFETIVO</t>
  </si>
  <si>
    <t xml:space="preserve">Aprovados </t>
  </si>
  <si>
    <t>Reprovados por nota</t>
  </si>
  <si>
    <t>Desistentes</t>
  </si>
  <si>
    <t>Retidos</t>
  </si>
  <si>
    <t xml:space="preserve">QUANT. </t>
  </si>
  <si>
    <t>Extensão</t>
  </si>
  <si>
    <t>Tutoria Acadêmica</t>
  </si>
  <si>
    <t>Outras</t>
  </si>
  <si>
    <t>Artigos técnicos ou científicos publicados em periódicos indexados internacionalmente</t>
  </si>
  <si>
    <t>Artigos técnicos ou científicos publicados em periódicos de circulação nacional</t>
  </si>
  <si>
    <t>Listagem dos Professores</t>
  </si>
  <si>
    <t>Artigos de divulgação científica, tecnológica, artística ou cultural, publicados em periódicos especializados em periódicos especializados</t>
  </si>
  <si>
    <t>Artigos de Opinião</t>
  </si>
  <si>
    <t>Publicações locais (pré-prints, relatórios técnicos, etc...)</t>
  </si>
  <si>
    <t>Materiais didáticos intrucionais (apostilas, kits, etc...)</t>
  </si>
  <si>
    <t>Patentes ou licenças registradas</t>
  </si>
  <si>
    <t>Obras artísticas ou culturais premiadas em nível internacional</t>
  </si>
  <si>
    <t>Obras artísticas ou culturais apresentadas ou publicadas em nível internacional</t>
  </si>
  <si>
    <t>Obras artísticas ou culturais premiadas em nível nacional</t>
  </si>
  <si>
    <t>Obras artísticas ou culturais apresentadas ou publicadas em nível nacional</t>
  </si>
  <si>
    <t>Obras artísticas ou culturais premiadas em nível regional</t>
  </si>
  <si>
    <t>Obras artísticas ou culturais apresentadas ou publicadas em nível regional</t>
  </si>
  <si>
    <t>Obras artísticas ou culturais premiadas em nível local</t>
  </si>
  <si>
    <t>Obras artísticas ou culturais apresentadas ou publicadas em nível local</t>
  </si>
  <si>
    <t>Outros afastamentos</t>
  </si>
  <si>
    <t>Pesquisa</t>
  </si>
  <si>
    <t xml:space="preserve">Extensão   </t>
  </si>
  <si>
    <t xml:space="preserve">Qualificação sem afastamento                                                                    </t>
  </si>
  <si>
    <t>Outras atividades acadêmicas</t>
  </si>
  <si>
    <t>Período civil:</t>
  </si>
  <si>
    <t>Período letivo:</t>
  </si>
  <si>
    <t>Excepcionalidades:</t>
  </si>
  <si>
    <t>Forma</t>
  </si>
  <si>
    <t>Instituição:</t>
  </si>
  <si>
    <t>Retorno:</t>
  </si>
  <si>
    <t>Portaria:</t>
  </si>
  <si>
    <t>Programa:</t>
  </si>
  <si>
    <t>Outros Afastamentos</t>
  </si>
  <si>
    <t>Afastamentos para Qualificação</t>
  </si>
  <si>
    <t>Orientações na Pós-Graduação</t>
  </si>
  <si>
    <t>Distribuição da Carga Horária Por Professor</t>
  </si>
  <si>
    <t>Saida</t>
  </si>
  <si>
    <t>Retorno</t>
  </si>
  <si>
    <t>UNIDADE ACADÊMICA MATEMÁTICA E ESTATÍSTICA</t>
  </si>
  <si>
    <t>Alciônio Saldanha de Oliveira</t>
  </si>
  <si>
    <t>Antônio Luiz de Melo</t>
  </si>
  <si>
    <t>Antônio Pereira Brandão Júnior</t>
  </si>
  <si>
    <t>Izabel Maria Barbosa de Albuquerque</t>
  </si>
  <si>
    <t>Vânio Fragoso de Melo</t>
  </si>
  <si>
    <t>Alecxandro Alves Vieira</t>
  </si>
  <si>
    <t>Alexsandro Bezerra Cavalcanti</t>
  </si>
  <si>
    <t>Amanda dos Santos Gomes</t>
  </si>
  <si>
    <t>Antônio José da Silva</t>
  </si>
  <si>
    <t>Aparecido Jesuino de Souza</t>
  </si>
  <si>
    <t>Bráulio Maia Junior</t>
  </si>
  <si>
    <t>Claudianor Oliveira Alves</t>
  </si>
  <si>
    <t>Daniel Cordeiro de Morais Filho</t>
  </si>
  <si>
    <t>Daniel Marinho Pellegrino</t>
  </si>
  <si>
    <t>Florence Ayres Campello de Oliveira</t>
  </si>
  <si>
    <t>Francisco Antônio Morais de Souza</t>
  </si>
  <si>
    <t>Gilberto da Silva Matos</t>
  </si>
  <si>
    <t>José de Arimatéia Fernandes</t>
  </si>
  <si>
    <t>José Luiz Neto</t>
  </si>
  <si>
    <t>José Medeiros da Costa</t>
  </si>
  <si>
    <t>Luiz Mendes Albuquerque Neto</t>
  </si>
  <si>
    <t>Marco Aurélio Soares Souto</t>
  </si>
  <si>
    <t>Marisa de Sales Monteiro</t>
  </si>
  <si>
    <t>Miriam Costa</t>
  </si>
  <si>
    <t>Rosana Marques da Silva</t>
  </si>
  <si>
    <t>Rosângela Silveira do Nascimento</t>
  </si>
  <si>
    <t>Sérgio Mota Alves</t>
  </si>
  <si>
    <t>Vandik Estevam Barbosa</t>
  </si>
  <si>
    <t>Atividades acessórias graduação</t>
  </si>
  <si>
    <t>ESPECIALISTAS</t>
  </si>
  <si>
    <r>
      <t>N</t>
    </r>
    <r>
      <rPr>
        <u/>
        <vertAlign val="superscript"/>
        <sz val="9"/>
        <rFont val="Arial"/>
        <family val="2"/>
      </rPr>
      <t>o</t>
    </r>
    <r>
      <rPr>
        <sz val="9"/>
        <rFont val="Arial"/>
        <family val="2"/>
      </rPr>
      <t xml:space="preserve">  de docentes do departamento bolsitas CNPq envolvidos</t>
    </r>
  </si>
  <si>
    <t>Resumos publicados em anais de eventos internacionais</t>
  </si>
  <si>
    <t>Resumos publicados em anais de eventos nacionais</t>
  </si>
  <si>
    <t>Ministração de Minicurso ou palestra em eventos técnico-cientificos ou artisticos culturais</t>
  </si>
  <si>
    <t>AFASTAMENTOS DEFINITIVOS</t>
  </si>
  <si>
    <t>3 - Visitantes pela UFCG</t>
  </si>
  <si>
    <t>4 - Estagiários Graduados</t>
  </si>
  <si>
    <t>TOTAIS</t>
  </si>
  <si>
    <t>Do quadro de efetivos</t>
  </si>
  <si>
    <t>Docentes para o quadro de efetivos</t>
  </si>
  <si>
    <t>Docentes substitutos</t>
  </si>
  <si>
    <t>A3 - ÍNDICES DE TITULAÇÃO SOBRE CLASSE</t>
  </si>
  <si>
    <t>A4 - CAPACIDADE INSTALADA</t>
  </si>
  <si>
    <t>B1 - ATIVIDADE DE ENSINO NA GRADUAÇÃO</t>
  </si>
  <si>
    <t>B2 - ATIVIDADE DE ENSINO NA PÓS-GRADUAÇÃO</t>
  </si>
  <si>
    <t>B3 - MÉDIAS GERAIS</t>
  </si>
  <si>
    <t>B4 - PERCENTUAIS DE RENDIMENTO DISCENTE NA GRADUAÇÃO</t>
  </si>
  <si>
    <t>B5 - PERCENTUAIS DE RENDIMENTO DISCENTE NA PÓS-GRADUAÇÃO</t>
  </si>
  <si>
    <t>C1 - PESQUISA</t>
  </si>
  <si>
    <t>D1 - EXTENSÃO</t>
  </si>
  <si>
    <t>E1 - PRODUÇÃO CIENTÍFICA E TECNOLOGICA</t>
  </si>
  <si>
    <t>F - DISTRIBUIÇÃO PERCENTUAL DA CARGA HORÁRIA REALIZADA</t>
  </si>
  <si>
    <t>Média de alunos matriculados por turma (MAG)</t>
  </si>
  <si>
    <t>Média de alunos matriculados por turma (MAP)</t>
  </si>
  <si>
    <t>Média turmas por docente disponível {MTD=(NTG+NTP)/DD}</t>
  </si>
  <si>
    <t>Média de matrículas por docente disponível {MMD=(NMG+NMP)/DD}</t>
  </si>
  <si>
    <t>Média de créditos por docente disponível {MCD=(NCG+NCP)/DD}</t>
  </si>
  <si>
    <t>Média horária semanal em sala de aula no período letivo {(CHSA/DD)}</t>
  </si>
  <si>
    <t>Situação:</t>
  </si>
  <si>
    <t>Financiamento:</t>
  </si>
  <si>
    <t>Linha de Pesquisa:</t>
  </si>
  <si>
    <t>Orçamento Global:</t>
  </si>
  <si>
    <t>Total desenbolsado:</t>
  </si>
  <si>
    <t>Valor utilizado:</t>
  </si>
  <si>
    <t>Saldo:</t>
  </si>
  <si>
    <t>Total desembolsado:</t>
  </si>
  <si>
    <t>Interface:</t>
  </si>
  <si>
    <t>No de beneficiados:</t>
  </si>
  <si>
    <t>Publicações Científicas</t>
  </si>
  <si>
    <t>Produção Artística</t>
  </si>
  <si>
    <t>Produção Técnica</t>
  </si>
  <si>
    <t>Capacitação sem Afastamento</t>
  </si>
  <si>
    <t>Descrição:</t>
  </si>
  <si>
    <t>Atividades de Pesquisa</t>
  </si>
  <si>
    <t>Atividades de Extensão</t>
  </si>
  <si>
    <t>Participações em Eventos</t>
  </si>
  <si>
    <t>Evento:</t>
  </si>
  <si>
    <t>Local:</t>
  </si>
  <si>
    <t>Abrangência:</t>
  </si>
  <si>
    <t>Divulgação do Conhecimento</t>
  </si>
  <si>
    <t>Data:</t>
  </si>
  <si>
    <t>Discriminação:</t>
  </si>
  <si>
    <t>Atividade(s):</t>
  </si>
  <si>
    <t>Visitantes Recebidos</t>
  </si>
  <si>
    <t>Anfitrião:</t>
  </si>
  <si>
    <t>Visitante:</t>
  </si>
  <si>
    <t>Visitas Realizadas</t>
  </si>
  <si>
    <t>ADMISSÕES</t>
  </si>
  <si>
    <t>TOTAL DE DOCENTES DISPONÍVEIS NA MAIOR PARTE DO PERIODO</t>
  </si>
  <si>
    <t>Motivo(s):</t>
  </si>
  <si>
    <t>COLABORADORES (não conta como carga horária para efeito de dados gerais.)</t>
  </si>
  <si>
    <t>TOTAL DE DOCENTES LOTADOS NA UNIDADE ACADEMICA AO FINAL DO PERIODO</t>
  </si>
  <si>
    <t>ASSOCIADOS</t>
  </si>
  <si>
    <t>A2 - CARREIRA DOCENTE AO FINAL DO PERIODO</t>
  </si>
  <si>
    <t>Subtotal de efetivos ou em estagio probatorio:</t>
  </si>
  <si>
    <t>Subtotal de substitutos:</t>
  </si>
  <si>
    <t>T40-DE</t>
  </si>
  <si>
    <t>Obs.: CHTR é igual a soma das cargas horárias das atividades realizadas no período menos os afastamentos.</t>
  </si>
  <si>
    <t>Carga Horária Total Realizada(CHTR)            (Deve estar entre CHMPC e CHSLD)</t>
  </si>
  <si>
    <t>Preencha apenas as celulas em branco,</t>
  </si>
  <si>
    <t>consultando as demais planilhas.</t>
  </si>
  <si>
    <t>Total de matrículas atendidas.</t>
  </si>
  <si>
    <t>Resumo Geral das Várias Atividades Desenvolvidas Pelos Docentes no</t>
  </si>
  <si>
    <t>Local</t>
  </si>
  <si>
    <t>Data</t>
  </si>
  <si>
    <t>Resumos publicados em anais de eventos regionais</t>
  </si>
  <si>
    <t>Resumos publicados em anais de eventos locais</t>
  </si>
  <si>
    <t>Trabalhos completos publicados em anais de eventos regionais</t>
  </si>
  <si>
    <t>Trabalhos completos publicados em anais de eventos locais</t>
  </si>
  <si>
    <t>Visitantes recebidos por docentes da Unidade Acadêmica</t>
  </si>
  <si>
    <t>Participações em Encontros, Congressos, Seminários, Reuniões Científicas, etc..</t>
  </si>
  <si>
    <t>Visitas realizadas por docentes da Unidade Acadêmica à outras instituições</t>
  </si>
  <si>
    <t>Participações em eventos técnico-cientificos ou artisticos culturais como debatedor convidado</t>
  </si>
  <si>
    <t>Atividades de divulgação realizadas por docentes da Unidade Acadêmica</t>
  </si>
  <si>
    <t>Teses defendidas sob orientação de docentes da Unidade Acadêmica</t>
  </si>
  <si>
    <t>Dissertações defendidas sob orientação de docentes da Unidade Acadêmica</t>
  </si>
  <si>
    <t>Capítulos de livros didáticos ou técnicos publicados</t>
  </si>
  <si>
    <t>Livros técnicos e didáticos publicados</t>
  </si>
  <si>
    <t>Traduções de livros didáticos ou técnicos pubilcadas</t>
  </si>
  <si>
    <t>Organização de livros didáticos ou técnicos</t>
  </si>
  <si>
    <t>Totais</t>
  </si>
  <si>
    <t>CHR</t>
  </si>
  <si>
    <t>CHPC</t>
  </si>
  <si>
    <t>CHPL</t>
  </si>
  <si>
    <t>ACSGR</t>
  </si>
  <si>
    <t>ACSPG</t>
  </si>
  <si>
    <t>No. de horas acessórias (atendendimento, preparação de aulas, avaliação, etc.) (ACSPG)</t>
  </si>
  <si>
    <t>No. de horas acessórias (atendendimento, preparação de aulas, avaliação, etc.) (ACSGR)</t>
  </si>
  <si>
    <t>PET - Matematica</t>
  </si>
  <si>
    <t>PET - Conexoes</t>
  </si>
  <si>
    <t>PICME-OBMEP</t>
  </si>
  <si>
    <t>PIBID</t>
  </si>
  <si>
    <t>Iniciação Científica (PIBIC, PRH-25, INCTMat, outros)</t>
  </si>
  <si>
    <t>Estágio Supervisionado</t>
  </si>
  <si>
    <t>Trabalho Final de Curso de Graduacao</t>
  </si>
  <si>
    <t>B6 - ORIENTAÇÕES DE ALUNOS</t>
  </si>
  <si>
    <t>Mestrado Acadêmico</t>
  </si>
  <si>
    <t>Mestrado Profissional - PROFMAT</t>
  </si>
  <si>
    <t>TCCs do Mestrado Profissional defendidos sob orientacao de docentes da Unidade Academica</t>
  </si>
  <si>
    <t>TCCs de Graduacao defendidos sob orientacao de docentes da Unidade Academica</t>
  </si>
  <si>
    <t>UNIDADE ACADÊMICA DE MATEMÁTICA</t>
  </si>
  <si>
    <t xml:space="preserve">   </t>
  </si>
  <si>
    <t>Nº Doutores</t>
  </si>
  <si>
    <t>Nº Mestres</t>
  </si>
  <si>
    <t>Titular</t>
  </si>
  <si>
    <t>Associado</t>
  </si>
  <si>
    <t>Adjunto</t>
  </si>
  <si>
    <t>Assistente</t>
  </si>
  <si>
    <t>Total de Professores</t>
  </si>
  <si>
    <t>Auxiliar</t>
  </si>
  <si>
    <t xml:space="preserve">Turma 01 </t>
  </si>
  <si>
    <t xml:space="preserve">Turma 02 </t>
  </si>
  <si>
    <t xml:space="preserve">Turma 03 </t>
  </si>
  <si>
    <t xml:space="preserve">Turma 04 </t>
  </si>
  <si>
    <t xml:space="preserve">Turma 05 </t>
  </si>
  <si>
    <t xml:space="preserve">Turma 06 </t>
  </si>
  <si>
    <t xml:space="preserve">Turma 07 </t>
  </si>
  <si>
    <t xml:space="preserve">Turma 08 </t>
  </si>
  <si>
    <t xml:space="preserve">Turma 09 </t>
  </si>
  <si>
    <t>1109160 - ÁLGEBRA I (GRADUAÇÃO)</t>
  </si>
  <si>
    <t xml:space="preserve">ANTONIO PEREIRA BRANDAO JUNIOR (60h) </t>
  </si>
  <si>
    <t xml:space="preserve">REGULAR </t>
  </si>
  <si>
    <t xml:space="preserve">Presencial </t>
  </si>
  <si>
    <t xml:space="preserve">CONSOLIDADA </t>
  </si>
  <si>
    <t xml:space="preserve">CX-107 </t>
  </si>
  <si>
    <t xml:space="preserve">4/6 alunos </t>
  </si>
  <si>
    <t>1109049 - ÁLGEBRA LINEAR I (GRADUAÇÃO)</t>
  </si>
  <si>
    <t xml:space="preserve">CAA201 </t>
  </si>
  <si>
    <t xml:space="preserve">39/47 alunos </t>
  </si>
  <si>
    <t xml:space="preserve">DIOGO DINIZ PEREIRA DA SILVA E SILVA (60h) </t>
  </si>
  <si>
    <t xml:space="preserve">CAA101 </t>
  </si>
  <si>
    <t xml:space="preserve">60/65 alunos </t>
  </si>
  <si>
    <t xml:space="preserve">WENIA VALDEVINO FELIX DE LIMA (60h) </t>
  </si>
  <si>
    <t xml:space="preserve">CAA102 </t>
  </si>
  <si>
    <t xml:space="preserve">33/42 alunos </t>
  </si>
  <si>
    <t xml:space="preserve">JOSE LUIZ NETO (60h) </t>
  </si>
  <si>
    <t xml:space="preserve">CAA304 </t>
  </si>
  <si>
    <t xml:space="preserve">49/57 alunos </t>
  </si>
  <si>
    <t xml:space="preserve">CAA204 </t>
  </si>
  <si>
    <t xml:space="preserve">54/64 alunos </t>
  </si>
  <si>
    <t xml:space="preserve">JOSEFA ITAILMA DA ROCHA (30h) e ANTONIO PEREIRA BRANDAO JUNIOR (30h) </t>
  </si>
  <si>
    <t xml:space="preserve">CAA202 </t>
  </si>
  <si>
    <t xml:space="preserve">47/60 alunos </t>
  </si>
  <si>
    <t xml:space="preserve">CAA104 </t>
  </si>
  <si>
    <t xml:space="preserve">18/24 alunos </t>
  </si>
  <si>
    <t xml:space="preserve">JOSE FERNANDO LEITE AIRES (60h) </t>
  </si>
  <si>
    <t xml:space="preserve">CAA306 </t>
  </si>
  <si>
    <t>1109056 - ÁLGEBRA LINEAR II (GRADUAÇÃO)</t>
  </si>
  <si>
    <t xml:space="preserve">CLAUDIANOR OLIVEIRA ALVES (60h) </t>
  </si>
  <si>
    <t xml:space="preserve">2/4 alunos </t>
  </si>
  <si>
    <t>1109035 - ÁLGEBRA VETORIAL E GEOMETRIA ANALÍTICA (GRADUAÇÃO)</t>
  </si>
  <si>
    <t xml:space="preserve">JACQUELINE FELIX DE BRITO DINIZ (60h) </t>
  </si>
  <si>
    <t xml:space="preserve">CAA404 </t>
  </si>
  <si>
    <t xml:space="preserve">61/67 alunos </t>
  </si>
  <si>
    <t xml:space="preserve">DIOGO DE SANTANA GERMANO (60h) </t>
  </si>
  <si>
    <t xml:space="preserve">70/81 alunos </t>
  </si>
  <si>
    <t xml:space="preserve">WALLACE FERREIRA GOMES (60h) </t>
  </si>
  <si>
    <t xml:space="preserve">78/80 alunos </t>
  </si>
  <si>
    <t xml:space="preserve">LUCAS SIEBRA ROCHA (60h) </t>
  </si>
  <si>
    <t xml:space="preserve">CAA103 </t>
  </si>
  <si>
    <t xml:space="preserve">62/74 alunos </t>
  </si>
  <si>
    <t xml:space="preserve">55/65 alunos </t>
  </si>
  <si>
    <t xml:space="preserve">39/48 alunos </t>
  </si>
  <si>
    <t xml:space="preserve">39/50 alunos </t>
  </si>
  <si>
    <t>1109022 - ANÁLISE II (GRADUAÇÃO)</t>
  </si>
  <si>
    <t xml:space="preserve">DENILSON DA SILVA PEREIRA (60h) </t>
  </si>
  <si>
    <t xml:space="preserve">3/4 alunos </t>
  </si>
  <si>
    <t>1109023 - ANÁLISE III (GRADUAÇÃO)</t>
  </si>
  <si>
    <t xml:space="preserve">1/1 alunos </t>
  </si>
  <si>
    <t>1109166 - ANÁLISE MATEMÁTICA PARA LICENCIATURA (GRADUAÇÃO)</t>
  </si>
  <si>
    <t xml:space="preserve">JOSE DE ARIMATEIA FERNANDES (60h) </t>
  </si>
  <si>
    <t>1109134 - CÁLCULO AVANÇADO (GRADUAÇÃO)</t>
  </si>
  <si>
    <t xml:space="preserve">ROMILDO NASCIMENTO DE LIMA (60h) </t>
  </si>
  <si>
    <t xml:space="preserve">41/48 alunos </t>
  </si>
  <si>
    <t>1109103 - CÁLCULO DIFERENCIAL E INTEGRAL I (GRADUAÇÃO)</t>
  </si>
  <si>
    <t xml:space="preserve">MARIA DE SOUSA LEITE FILHA (30h) e LEOMAQUES FRANCISCO SILVA BERNARDO (30h) </t>
  </si>
  <si>
    <t>1109126 - CÁLCULO DIFERENCIAL E INTEGRAL I (GRADUAÇÃO)</t>
  </si>
  <si>
    <t xml:space="preserve">JOSEFA ITAILMA DA ROCHA (30h) e SEVERINO HORACIO DA SILVA (30h) </t>
  </si>
  <si>
    <t xml:space="preserve">THYAGO SANTOS DE SOUZA (30h) e LEOMAQUES FRANCISCO SILVA BERNARDO (30h) </t>
  </si>
  <si>
    <t xml:space="preserve">59/70 alunos </t>
  </si>
  <si>
    <t xml:space="preserve">72/81 alunos </t>
  </si>
  <si>
    <t xml:space="preserve">47/56 alunos </t>
  </si>
  <si>
    <t xml:space="preserve">JOELSON DA CRUZ CAMPOS (60h) </t>
  </si>
  <si>
    <t xml:space="preserve">51/58 alunos </t>
  </si>
  <si>
    <t xml:space="preserve">54/67 alunos </t>
  </si>
  <si>
    <t xml:space="preserve">JOSEILSON RAIMUNDO DE LIMA (60h) </t>
  </si>
  <si>
    <t xml:space="preserve">46/52 alunos </t>
  </si>
  <si>
    <t xml:space="preserve">DEISE MARA BARBOSA DE ALMEIDA (60h) </t>
  </si>
  <si>
    <t xml:space="preserve">47/58 alunos </t>
  </si>
  <si>
    <t xml:space="preserve">17/21 alunos </t>
  </si>
  <si>
    <t>1109053 - CÁLCULO DIFERENCIAL E INTEGRAL II (GRADUAÇÃO)</t>
  </si>
  <si>
    <t xml:space="preserve">JEFFERSON ABRANTES DOS SANTOS (60h) </t>
  </si>
  <si>
    <t xml:space="preserve">79/90 alunos </t>
  </si>
  <si>
    <t>1109131 - CÁLCULO DIFERENCIAL E INTEGRAL II (GRADUAÇÃO)</t>
  </si>
  <si>
    <t xml:space="preserve">52/63 alunos </t>
  </si>
  <si>
    <t xml:space="preserve">MARCELO CARVALHO FERREIRA (60h) </t>
  </si>
  <si>
    <t xml:space="preserve">25/37 alunos </t>
  </si>
  <si>
    <t xml:space="preserve">RODRIGO COHEN MOTA NEMER (30h) e MARIA DE SOUSA LEITE FILHA (30h) </t>
  </si>
  <si>
    <t xml:space="preserve">72/80 alunos </t>
  </si>
  <si>
    <t xml:space="preserve">BRUNO SERGIO VASCONCELOS DE ARAUJO (60h) </t>
  </si>
  <si>
    <t xml:space="preserve">70/80 alunos </t>
  </si>
  <si>
    <t xml:space="preserve">45/55 alunos </t>
  </si>
  <si>
    <t xml:space="preserve">56/67 alunos </t>
  </si>
  <si>
    <t>1109105 - CÁLCULO DIFERENCIAL E INTEGRAL III (GRADUAÇÃO)</t>
  </si>
  <si>
    <t xml:space="preserve">MARCO AURELIO SOARES SOUTO (75h) </t>
  </si>
  <si>
    <t xml:space="preserve">60/72 alunos </t>
  </si>
  <si>
    <t>1109128 - CÁLCULO DIFERENCIAL E INTEGRAL III (GRADUAÇÃO)</t>
  </si>
  <si>
    <t xml:space="preserve">JOSE LINDOMBERG POSSIANO BARREIRO (60h) </t>
  </si>
  <si>
    <t xml:space="preserve">CX-04 </t>
  </si>
  <si>
    <t xml:space="preserve">16/17 alunos </t>
  </si>
  <si>
    <t xml:space="preserve">CAA403 </t>
  </si>
  <si>
    <t xml:space="preserve">42/50 alunos </t>
  </si>
  <si>
    <t xml:space="preserve">CAA308 </t>
  </si>
  <si>
    <t xml:space="preserve">21/29 alunos </t>
  </si>
  <si>
    <t xml:space="preserve">CAA407 </t>
  </si>
  <si>
    <t xml:space="preserve">10/16 alunos </t>
  </si>
  <si>
    <t xml:space="preserve">JAIME ALVES BARBOSA SOBRINHO (60h) </t>
  </si>
  <si>
    <t xml:space="preserve">6/8 alunos </t>
  </si>
  <si>
    <t>1109106 - EQUAÇÕES DIFERENCIAIS (GRADUAÇÃO)</t>
  </si>
  <si>
    <t xml:space="preserve">CAA401 </t>
  </si>
  <si>
    <t xml:space="preserve">53/64 alunos </t>
  </si>
  <si>
    <t>1109010 - EQUAÇÕES DIFERENCIAIS LINEARES (GRADUAÇÃO)</t>
  </si>
  <si>
    <t xml:space="preserve">ANGELO RONCALLI FURTADO DE HOLANDA (60h) </t>
  </si>
  <si>
    <t xml:space="preserve">CAA408 </t>
  </si>
  <si>
    <t xml:space="preserve">6/9 alunos </t>
  </si>
  <si>
    <t xml:space="preserve">RODRIGO COHEN MOTA NEMER (60h) </t>
  </si>
  <si>
    <t xml:space="preserve">54/60 alunos </t>
  </si>
  <si>
    <t xml:space="preserve">26/29 alunos </t>
  </si>
  <si>
    <t xml:space="preserve">SEVERINO HORACIO DA SILVA (60h) </t>
  </si>
  <si>
    <t xml:space="preserve">AUDMAT </t>
  </si>
  <si>
    <t>1109026 - EQUAÇÕES DIFERENCIAIS ORDINÁRIAS (GRADUAÇÃO)</t>
  </si>
  <si>
    <t xml:space="preserve">MARCO AURELIO SOARES SOUTO (60h) </t>
  </si>
  <si>
    <t xml:space="preserve">S/S </t>
  </si>
  <si>
    <t xml:space="preserve">2/3 alunos </t>
  </si>
  <si>
    <t>1109171 - ESTÁGIO SUPERVISIONADO I (GRADUAÇÃO)</t>
  </si>
  <si>
    <t xml:space="preserve">DIOGO DE SANTANA GERMANO (52h) e LUIZ ANTONIO DA SILVA MEDEIROS (52h) </t>
  </si>
  <si>
    <t>1109172 - ESTÁGIO SUPERVISIONADO II (GRADUAÇÃO)</t>
  </si>
  <si>
    <t xml:space="preserve">7/10 alunos </t>
  </si>
  <si>
    <t>1109173 - ESTÁGIO SUPERVISIONADO III (GRADUAÇÃO)</t>
  </si>
  <si>
    <t xml:space="preserve">DIOGO DE SANTANA GERMANO (97h) e LUIZ ANTONIO DA SILVA MEDEIROS (97h) </t>
  </si>
  <si>
    <t xml:space="preserve">5/7 alunos </t>
  </si>
  <si>
    <t>1109135 - ESTRUTURAS ALGÉBRICAS (GRADUAÇÃO)</t>
  </si>
  <si>
    <t xml:space="preserve">DIOGO DINIZ PEREIRA DA SILVA E SILVA (30h) e THYAGO SANTOS DE SOUZA (30h) </t>
  </si>
  <si>
    <t xml:space="preserve">14/18 alunos </t>
  </si>
  <si>
    <t>1109136 - FUNDAMENTOS DA GEOMETRIA EUCLIDIANA PLANA (GRADUAÇÃO)</t>
  </si>
  <si>
    <t xml:space="preserve">RODRIGO COHEN MOTA NEMER (30h) e LUIZ ANTONIO DA SILVA MEDEIROS (30h) </t>
  </si>
  <si>
    <t xml:space="preserve">14/19 alunos </t>
  </si>
  <si>
    <t>1109137 - FUNDAMENTOS DE MATEMÁTICA (GRADUAÇÃO)</t>
  </si>
  <si>
    <t xml:space="preserve">LUIZ ANTONIO DA SILVA MEDEIROS (60h) </t>
  </si>
  <si>
    <t xml:space="preserve">CAA406 </t>
  </si>
  <si>
    <t xml:space="preserve">11/13 alunos </t>
  </si>
  <si>
    <t>1109189 - INTRODUÇÃO À ANÁLISE REAL (GRADUAÇÃO)</t>
  </si>
  <si>
    <t xml:space="preserve">CX-05 </t>
  </si>
  <si>
    <t>1109029 - INTRODUÇÃO À GEOMETRIA DIFERENCIAL (GRADUAÇÃO)</t>
  </si>
  <si>
    <t xml:space="preserve">HENRIQUE FERNANDES DE LIMA (60h) </t>
  </si>
  <si>
    <t>1109043 - INTRODUÇÃO À HISTÓRIA DA MATEMÁTICA (GRADUAÇÃO)</t>
  </si>
  <si>
    <t>1109164 - LABORATÓRIO DE ENSINO DE MATEMÁTICA (GRADUAÇÃO)</t>
  </si>
  <si>
    <t xml:space="preserve">DANIEL CORDEIRO DE MORAIS FILHO (60h) </t>
  </si>
  <si>
    <t xml:space="preserve">8/12 alunos </t>
  </si>
  <si>
    <t>1109196 - MATEMATICA APLICADA A ADMINISTRACAO (GRADUAÇÃO)</t>
  </si>
  <si>
    <t xml:space="preserve">CAA402 </t>
  </si>
  <si>
    <t xml:space="preserve">52/56 alunos </t>
  </si>
  <si>
    <t xml:space="preserve">55/68 alunos </t>
  </si>
  <si>
    <t>1109167 - O COMPUTADOR COMO INSTRUMENTO DE ENSINO (GRADUAÇÃO)</t>
  </si>
  <si>
    <t xml:space="preserve">RE-07 </t>
  </si>
  <si>
    <t xml:space="preserve">11/12 alunos </t>
  </si>
  <si>
    <t>1109165 - PRÁTICA DE ENSINO DE MATEMÁTICA I (GRADUAÇÃO)</t>
  </si>
  <si>
    <t xml:space="preserve">LEOMAQUES FRANCISCO SILVA BERNARDO (60h) </t>
  </si>
  <si>
    <t xml:space="preserve">9/11 alunos </t>
  </si>
  <si>
    <t>1109168 - PRÁTICA DE ENSINO DE MATEMÁTICA II (GRADUAÇÃO)</t>
  </si>
  <si>
    <t xml:space="preserve">4/5 alunos </t>
  </si>
  <si>
    <t>1109169 - PRÁTICA DE ENSINO DE MATEMÁTICA III (GRADUAÇÃO)</t>
  </si>
  <si>
    <t xml:space="preserve">CAA307 </t>
  </si>
  <si>
    <t xml:space="preserve">13/16 alunos </t>
  </si>
  <si>
    <t>1109170 - PRÁTICA DE ENSINO DE MATEMÁTICA IV (GRADUAÇÃO)</t>
  </si>
  <si>
    <t xml:space="preserve">9/12 alunos </t>
  </si>
  <si>
    <t>1109034 - TOPOLOGIA DOS ESPAÇOS MÉTRICOS (GRADUAÇÃO)</t>
  </si>
  <si>
    <t xml:space="preserve">1/2 alunos </t>
  </si>
  <si>
    <t>1109141 - TRABALHO DE CONCLUSÃO DE CURSO (GRADUAÇÃO)</t>
  </si>
  <si>
    <t>1109108 - VARIÁVEIS COMPLEXAS (GRADUAÇÃO)</t>
  </si>
  <si>
    <t xml:space="preserve">MARCO ANTONIO LAZARO VELASQUEZ (60h) </t>
  </si>
  <si>
    <t xml:space="preserve">78/85 alunos </t>
  </si>
  <si>
    <t>ÁLGEBRA I</t>
  </si>
  <si>
    <t>ÁLGEBRA LINEAR I</t>
  </si>
  <si>
    <t>ÁLGEBRA VETORIAL E GEOMETRIA ANALÍTICA</t>
  </si>
  <si>
    <t>ÁLGEBRA LINEAR II</t>
  </si>
  <si>
    <t>ANÁLISE II</t>
  </si>
  <si>
    <t>ANÁLISE III</t>
  </si>
  <si>
    <t>ANÁLISE MATEMÁTICA PARA LICENCIATURA</t>
  </si>
  <si>
    <t>CÁLCULO AVANÇADO</t>
  </si>
  <si>
    <t>CÁLCULO DIFERENCIAL E INTEGRAL I</t>
  </si>
  <si>
    <t>CÁLCULO DIFERENCIAL E INTEGRAL II</t>
  </si>
  <si>
    <t>CÁLCULO DIFERENCIAL E INTEGRAL III</t>
  </si>
  <si>
    <t>EQUAÇÕES DIFERENCIAIS</t>
  </si>
  <si>
    <t>EQUAÇÕES DIFERENCIAIS LINEARES</t>
  </si>
  <si>
    <t xml:space="preserve">EQUAÇÕES DIFERENCIAIS ORDINÁRIAS </t>
  </si>
  <si>
    <t>Titulares</t>
  </si>
  <si>
    <t>Associados</t>
  </si>
  <si>
    <t>Adjuntos</t>
  </si>
  <si>
    <t>Assistentes</t>
  </si>
  <si>
    <t>Auxiliares</t>
  </si>
  <si>
    <t>TOTAL DE DOCENTES COM DISCIPLINAS NO PERÍODO</t>
  </si>
  <si>
    <t>Carga Horária Semestral Letiva Disponível (CHSLD)</t>
  </si>
  <si>
    <t>Distribuição Percentual das Atividades Docentes da Unidade Acadêmica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</si>
</sst>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 &quot;#,##0.00_);\(&quot;R$ &quot;#,##0.00\)"/>
    <numFmt numFmtId="165" formatCode="dd/mm/yy;@"/>
    <numFmt numFmtId="166" formatCode="0.0%"/>
    <numFmt numFmtId="167" formatCode="dd/mm/yy"/>
    <numFmt numFmtId="168" formatCode="0;[Red]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u/>
      <vertAlign val="superscript"/>
      <sz val="9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Protection="1">
      <protection hidden="1"/>
    </xf>
    <xf numFmtId="0" fontId="0" fillId="0" borderId="0" xfId="0" applyAlignment="1">
      <alignment horizontal="left"/>
    </xf>
    <xf numFmtId="0" fontId="0" fillId="2" borderId="2" xfId="0" applyFill="1" applyBorder="1"/>
    <xf numFmtId="49" fontId="0" fillId="2" borderId="2" xfId="0" applyNumberFormat="1" applyFill="1" applyBorder="1" applyAlignment="1">
      <alignment horizontal="center"/>
    </xf>
    <xf numFmtId="1" fontId="10" fillId="0" borderId="3" xfId="0" applyNumberFormat="1" applyFont="1" applyBorder="1" applyAlignment="1">
      <alignment horizontal="left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/>
    </xf>
    <xf numFmtId="1" fontId="10" fillId="0" borderId="4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49" fontId="0" fillId="2" borderId="2" xfId="0" applyNumberForma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6" xfId="0" applyFill="1" applyBorder="1"/>
    <xf numFmtId="0" fontId="0" fillId="2" borderId="2" xfId="0" applyFill="1" applyBorder="1" applyAlignment="1">
      <alignment horizontal="left"/>
    </xf>
    <xf numFmtId="0" fontId="3" fillId="0" borderId="0" xfId="0" applyFont="1" applyProtection="1">
      <protection hidden="1"/>
    </xf>
    <xf numFmtId="165" fontId="3" fillId="0" borderId="1" xfId="0" applyNumberFormat="1" applyFont="1" applyBorder="1" applyAlignment="1">
      <alignment horizontal="left"/>
    </xf>
    <xf numFmtId="0" fontId="2" fillId="2" borderId="7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Protection="1">
      <protection hidden="1"/>
    </xf>
    <xf numFmtId="0" fontId="3" fillId="0" borderId="8" xfId="0" applyFont="1" applyBorder="1" applyAlignment="1">
      <alignment horizontal="center"/>
    </xf>
    <xf numFmtId="165" fontId="3" fillId="0" borderId="1" xfId="0" applyNumberFormat="1" applyFont="1" applyBorder="1"/>
    <xf numFmtId="0" fontId="3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49" fontId="0" fillId="2" borderId="7" xfId="0" applyNumberFormat="1" applyFill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0" fontId="0" fillId="0" borderId="0" xfId="0" applyProtection="1">
      <protection locked="0"/>
    </xf>
    <xf numFmtId="0" fontId="10" fillId="0" borderId="4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6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2" fillId="0" borderId="0" xfId="0" applyFont="1"/>
    <xf numFmtId="0" fontId="4" fillId="0" borderId="0" xfId="0" applyFont="1"/>
    <xf numFmtId="0" fontId="0" fillId="2" borderId="12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67" fontId="4" fillId="0" borderId="9" xfId="0" applyNumberFormat="1" applyFont="1" applyBorder="1" applyAlignment="1" applyProtection="1">
      <alignment horizontal="center"/>
      <protection locked="0"/>
    </xf>
    <xf numFmtId="165" fontId="4" fillId="0" borderId="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>
      <alignment horizontal="center"/>
    </xf>
    <xf numFmtId="0" fontId="3" fillId="2" borderId="8" xfId="0" applyFont="1" applyFill="1" applyBorder="1"/>
    <xf numFmtId="0" fontId="3" fillId="2" borderId="1" xfId="0" applyFont="1" applyFill="1" applyBorder="1"/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17" xfId="0" applyBorder="1"/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4" fontId="6" fillId="0" borderId="17" xfId="0" applyNumberFormat="1" applyFont="1" applyBorder="1" applyAlignment="1" applyProtection="1">
      <alignment horizontal="left"/>
      <protection locked="0"/>
    </xf>
    <xf numFmtId="0" fontId="3" fillId="0" borderId="9" xfId="0" applyFont="1" applyBorder="1"/>
    <xf numFmtId="165" fontId="3" fillId="0" borderId="9" xfId="0" applyNumberFormat="1" applyFont="1" applyBorder="1" applyAlignment="1" applyProtection="1">
      <alignment horizontal="left"/>
      <protection locked="0"/>
    </xf>
    <xf numFmtId="164" fontId="3" fillId="0" borderId="9" xfId="0" applyNumberFormat="1" applyFont="1" applyBorder="1" applyAlignment="1">
      <alignment horizontal="left"/>
    </xf>
    <xf numFmtId="165" fontId="3" fillId="0" borderId="8" xfId="0" applyNumberFormat="1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7" xfId="0" applyFont="1" applyBorder="1"/>
    <xf numFmtId="165" fontId="3" fillId="0" borderId="9" xfId="0" applyNumberFormat="1" applyFont="1" applyBorder="1" applyAlignment="1">
      <alignment horizontal="left"/>
    </xf>
    <xf numFmtId="0" fontId="6" fillId="0" borderId="0" xfId="0" applyFont="1"/>
    <xf numFmtId="165" fontId="3" fillId="0" borderId="19" xfId="0" applyNumberFormat="1" applyFont="1" applyBorder="1" applyAlignment="1">
      <alignment horizontal="center"/>
    </xf>
    <xf numFmtId="14" fontId="6" fillId="0" borderId="18" xfId="0" applyNumberFormat="1" applyFont="1" applyBorder="1"/>
    <xf numFmtId="165" fontId="10" fillId="0" borderId="19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0" fontId="1" fillId="2" borderId="8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10" fontId="1" fillId="2" borderId="12" xfId="0" applyNumberFormat="1" applyFont="1" applyFill="1" applyBorder="1" applyAlignment="1">
      <alignment horizontal="center"/>
    </xf>
    <xf numFmtId="0" fontId="1" fillId="2" borderId="20" xfId="0" applyFont="1" applyFill="1" applyBorder="1"/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0" borderId="4" xfId="0" applyNumberFormat="1" applyBorder="1" applyAlignment="1">
      <alignment horizontal="center"/>
    </xf>
    <xf numFmtId="10" fontId="0" fillId="2" borderId="15" xfId="0" applyNumberFormat="1" applyFill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0" fontId="0" fillId="2" borderId="14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13" fillId="0" borderId="22" xfId="0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23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2" fillId="2" borderId="24" xfId="0" applyFont="1" applyFill="1" applyBorder="1" applyAlignment="1">
      <alignment horizontal="center"/>
    </xf>
    <xf numFmtId="165" fontId="10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17" xfId="0" applyFont="1" applyBorder="1"/>
    <xf numFmtId="0" fontId="3" fillId="0" borderId="25" xfId="0" applyFont="1" applyBorder="1"/>
    <xf numFmtId="0" fontId="18" fillId="2" borderId="7" xfId="0" applyFont="1" applyFill="1" applyBorder="1" applyAlignment="1">
      <alignment horizontal="right"/>
    </xf>
    <xf numFmtId="0" fontId="18" fillId="2" borderId="6" xfId="0" applyFont="1" applyFill="1" applyBorder="1" applyAlignment="1">
      <alignment horizontal="left"/>
    </xf>
    <xf numFmtId="0" fontId="3" fillId="0" borderId="18" xfId="0" applyFont="1" applyBorder="1"/>
    <xf numFmtId="0" fontId="6" fillId="0" borderId="9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28" xfId="0" applyFont="1" applyBorder="1"/>
    <xf numFmtId="0" fontId="6" fillId="0" borderId="10" xfId="0" applyFont="1" applyBorder="1"/>
    <xf numFmtId="0" fontId="6" fillId="0" borderId="28" xfId="0" applyFont="1" applyBorder="1"/>
    <xf numFmtId="0" fontId="6" fillId="0" borderId="11" xfId="0" applyFont="1" applyBorder="1"/>
    <xf numFmtId="0" fontId="0" fillId="2" borderId="29" xfId="0" applyFill="1" applyBorder="1" applyAlignment="1">
      <alignment horizontal="center"/>
    </xf>
    <xf numFmtId="0" fontId="0" fillId="2" borderId="7" xfId="0" applyFill="1" applyBorder="1"/>
    <xf numFmtId="0" fontId="3" fillId="0" borderId="2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2" borderId="30" xfId="0" applyFill="1" applyBorder="1"/>
    <xf numFmtId="0" fontId="0" fillId="2" borderId="6" xfId="0" applyFill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14" fontId="3" fillId="0" borderId="17" xfId="0" applyNumberFormat="1" applyFont="1" applyBorder="1" applyProtection="1">
      <protection locked="0"/>
    </xf>
    <xf numFmtId="0" fontId="1" fillId="2" borderId="3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14" fontId="6" fillId="0" borderId="17" xfId="0" applyNumberFormat="1" applyFont="1" applyBorder="1" applyProtection="1">
      <protection locked="0"/>
    </xf>
    <xf numFmtId="168" fontId="1" fillId="2" borderId="8" xfId="0" applyNumberFormat="1" applyFont="1" applyFill="1" applyBorder="1" applyAlignment="1">
      <alignment horizontal="center"/>
    </xf>
    <xf numFmtId="168" fontId="1" fillId="2" borderId="1" xfId="0" applyNumberFormat="1" applyFont="1" applyFill="1" applyBorder="1" applyAlignment="1">
      <alignment horizontal="center"/>
    </xf>
    <xf numFmtId="168" fontId="1" fillId="2" borderId="12" xfId="0" applyNumberFormat="1" applyFont="1" applyFill="1" applyBorder="1" applyAlignment="1">
      <alignment horizontal="center"/>
    </xf>
    <xf numFmtId="0" fontId="6" fillId="0" borderId="27" xfId="0" applyFont="1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2" fillId="3" borderId="2" xfId="0" applyFont="1" applyFill="1" applyBorder="1"/>
    <xf numFmtId="1" fontId="0" fillId="3" borderId="4" xfId="0" applyNumberForma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right"/>
    </xf>
    <xf numFmtId="0" fontId="18" fillId="2" borderId="30" xfId="0" applyFont="1" applyFill="1" applyBorder="1" applyAlignment="1">
      <alignment horizontal="right"/>
    </xf>
    <xf numFmtId="0" fontId="18" fillId="2" borderId="29" xfId="0" applyFont="1" applyFill="1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0" fontId="18" fillId="2" borderId="30" xfId="0" applyFont="1" applyFill="1" applyBorder="1"/>
    <xf numFmtId="0" fontId="18" fillId="2" borderId="6" xfId="0" applyFont="1" applyFill="1" applyBorder="1"/>
    <xf numFmtId="0" fontId="0" fillId="2" borderId="5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0" fillId="2" borderId="5" xfId="0" applyFill="1" applyBorder="1"/>
    <xf numFmtId="0" fontId="0" fillId="2" borderId="17" xfId="0" applyFill="1" applyBorder="1"/>
    <xf numFmtId="0" fontId="0" fillId="2" borderId="9" xfId="0" applyFill="1" applyBorder="1"/>
    <xf numFmtId="0" fontId="0" fillId="2" borderId="29" xfId="0" applyFill="1" applyBorder="1" applyAlignment="1">
      <alignment horizontal="left"/>
    </xf>
    <xf numFmtId="0" fontId="5" fillId="2" borderId="41" xfId="0" applyFont="1" applyFill="1" applyBorder="1"/>
    <xf numFmtId="0" fontId="0" fillId="2" borderId="42" xfId="0" applyFill="1" applyBorder="1"/>
    <xf numFmtId="0" fontId="0" fillId="2" borderId="43" xfId="0" applyFill="1" applyBorder="1"/>
    <xf numFmtId="0" fontId="5" fillId="2" borderId="35" xfId="0" applyFont="1" applyFill="1" applyBorder="1"/>
    <xf numFmtId="0" fontId="0" fillId="2" borderId="30" xfId="0" applyFill="1" applyBorder="1"/>
    <xf numFmtId="0" fontId="0" fillId="2" borderId="36" xfId="0" applyFill="1" applyBorder="1"/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5" xfId="0" applyFont="1" applyFill="1" applyBorder="1"/>
    <xf numFmtId="10" fontId="5" fillId="2" borderId="46" xfId="0" applyNumberFormat="1" applyFont="1" applyFill="1" applyBorder="1" applyAlignment="1">
      <alignment horizontal="center"/>
    </xf>
    <xf numFmtId="10" fontId="5" fillId="2" borderId="1" xfId="0" applyNumberFormat="1" applyFont="1" applyFill="1" applyBorder="1" applyAlignment="1">
      <alignment horizontal="center"/>
    </xf>
    <xf numFmtId="10" fontId="5" fillId="2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10" fontId="5" fillId="2" borderId="44" xfId="0" applyNumberFormat="1" applyFont="1" applyFill="1" applyBorder="1" applyAlignment="1">
      <alignment horizontal="center"/>
    </xf>
    <xf numFmtId="10" fontId="5" fillId="2" borderId="12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5" fillId="2" borderId="39" xfId="0" applyFont="1" applyFill="1" applyBorder="1" applyAlignment="1">
      <alignment horizontal="left" wrapText="1" shrinkToFit="1"/>
    </xf>
    <xf numFmtId="0" fontId="5" fillId="2" borderId="17" xfId="0" applyFont="1" applyFill="1" applyBorder="1" applyAlignment="1">
      <alignment horizontal="left" wrapText="1" shrinkToFit="1"/>
    </xf>
    <xf numFmtId="0" fontId="5" fillId="2" borderId="13" xfId="0" applyFont="1" applyFill="1" applyBorder="1" applyAlignment="1">
      <alignment horizontal="left" wrapText="1" shrinkToFit="1"/>
    </xf>
    <xf numFmtId="0" fontId="5" fillId="2" borderId="39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0" fillId="2" borderId="29" xfId="0" applyFill="1" applyBorder="1"/>
    <xf numFmtId="10" fontId="5" fillId="2" borderId="40" xfId="0" applyNumberFormat="1" applyFont="1" applyFill="1" applyBorder="1" applyAlignment="1">
      <alignment horizontal="center"/>
    </xf>
    <xf numFmtId="10" fontId="5" fillId="2" borderId="2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28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41" xfId="0" applyFont="1" applyFill="1" applyBorder="1" applyAlignment="1">
      <alignment horizontal="left"/>
    </xf>
    <xf numFmtId="0" fontId="5" fillId="2" borderId="42" xfId="0" applyFont="1" applyFill="1" applyBorder="1" applyAlignment="1">
      <alignment horizontal="left"/>
    </xf>
    <xf numFmtId="0" fontId="5" fillId="2" borderId="43" xfId="0" applyFont="1" applyFill="1" applyBorder="1" applyAlignment="1">
      <alignment horizontal="left"/>
    </xf>
    <xf numFmtId="0" fontId="14" fillId="2" borderId="35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left" vertical="center" wrapText="1"/>
    </xf>
    <xf numFmtId="0" fontId="14" fillId="2" borderId="36" xfId="0" applyFont="1" applyFill="1" applyBorder="1" applyAlignment="1">
      <alignment horizontal="left" vertical="center" wrapText="1"/>
    </xf>
    <xf numFmtId="10" fontId="5" fillId="2" borderId="9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10" xfId="0" applyFill="1" applyBorder="1"/>
    <xf numFmtId="0" fontId="0" fillId="2" borderId="28" xfId="0" applyFill="1" applyBorder="1"/>
    <xf numFmtId="0" fontId="0" fillId="2" borderId="11" xfId="0" applyFill="1" applyBorder="1"/>
    <xf numFmtId="166" fontId="13" fillId="2" borderId="5" xfId="0" applyNumberFormat="1" applyFont="1" applyFill="1" applyBorder="1" applyAlignment="1">
      <alignment horizontal="center"/>
    </xf>
    <xf numFmtId="166" fontId="13" fillId="2" borderId="9" xfId="0" applyNumberFormat="1" applyFont="1" applyFill="1" applyBorder="1" applyAlignment="1">
      <alignment horizontal="center"/>
    </xf>
    <xf numFmtId="166" fontId="13" fillId="2" borderId="5" xfId="0" applyNumberFormat="1" applyFont="1" applyFill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/>
    <xf numFmtId="0" fontId="0" fillId="2" borderId="6" xfId="0" applyFill="1" applyBorder="1"/>
    <xf numFmtId="0" fontId="1" fillId="2" borderId="29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10" fontId="5" fillId="2" borderId="8" xfId="0" applyNumberFormat="1" applyFont="1" applyFill="1" applyBorder="1" applyAlignment="1">
      <alignment horizont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5" xfId="0" applyFill="1" applyBorder="1"/>
    <xf numFmtId="0" fontId="5" fillId="2" borderId="17" xfId="0" applyFont="1" applyFill="1" applyBorder="1"/>
    <xf numFmtId="0" fontId="5" fillId="2" borderId="9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3" fillId="2" borderId="49" xfId="0" applyFont="1" applyFill="1" applyBorder="1" applyAlignment="1">
      <alignment horizontal="left"/>
    </xf>
    <xf numFmtId="0" fontId="0" fillId="0" borderId="50" xfId="0" applyBorder="1"/>
    <xf numFmtId="0" fontId="0" fillId="0" borderId="6" xfId="0" applyBorder="1"/>
    <xf numFmtId="0" fontId="0" fillId="2" borderId="10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50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49" xfId="0" applyFill="1" applyBorder="1" applyAlignment="1">
      <alignment horizontal="left"/>
    </xf>
    <xf numFmtId="0" fontId="0" fillId="2" borderId="50" xfId="0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26" xfId="0" applyFont="1" applyFill="1" applyBorder="1"/>
    <xf numFmtId="0" fontId="5" fillId="2" borderId="27" xfId="0" applyFont="1" applyFill="1" applyBorder="1"/>
    <xf numFmtId="0" fontId="5" fillId="2" borderId="23" xfId="0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4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0" xfId="0" applyFill="1"/>
    <xf numFmtId="10" fontId="5" fillId="2" borderId="19" xfId="0" applyNumberFormat="1" applyFont="1" applyFill="1" applyBorder="1" applyAlignment="1">
      <alignment horizontal="center"/>
    </xf>
    <xf numFmtId="10" fontId="5" fillId="2" borderId="22" xfId="0" applyNumberFormat="1" applyFont="1" applyFill="1" applyBorder="1" applyAlignment="1">
      <alignment horizontal="center"/>
    </xf>
    <xf numFmtId="0" fontId="5" fillId="2" borderId="37" xfId="0" applyFont="1" applyFill="1" applyBorder="1" applyAlignment="1">
      <alignment horizontal="left" wrapText="1"/>
    </xf>
    <xf numFmtId="0" fontId="5" fillId="2" borderId="38" xfId="0" applyFont="1" applyFill="1" applyBorder="1" applyAlignment="1">
      <alignment horizontal="left" wrapText="1"/>
    </xf>
    <xf numFmtId="166" fontId="13" fillId="2" borderId="41" xfId="0" applyNumberFormat="1" applyFont="1" applyFill="1" applyBorder="1" applyAlignment="1">
      <alignment horizontal="center"/>
    </xf>
    <xf numFmtId="166" fontId="13" fillId="2" borderId="43" xfId="0" applyNumberFormat="1" applyFont="1" applyFill="1" applyBorder="1" applyAlignment="1">
      <alignment horizontal="center"/>
    </xf>
    <xf numFmtId="166" fontId="13" fillId="2" borderId="42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4" fontId="1" fillId="2" borderId="16" xfId="0" applyNumberFormat="1" applyFont="1" applyFill="1" applyBorder="1" applyAlignment="1">
      <alignment horizontal="left"/>
    </xf>
    <xf numFmtId="0" fontId="17" fillId="2" borderId="33" xfId="0" applyFont="1" applyFill="1" applyBorder="1" applyAlignment="1">
      <alignment horizontal="left"/>
    </xf>
    <xf numFmtId="0" fontId="17" fillId="2" borderId="29" xfId="0" applyFont="1" applyFill="1" applyBorder="1" applyAlignment="1">
      <alignment horizontal="left"/>
    </xf>
    <xf numFmtId="0" fontId="17" fillId="2" borderId="34" xfId="0" applyFont="1" applyFill="1" applyBorder="1" applyAlignment="1">
      <alignment horizontal="left"/>
    </xf>
    <xf numFmtId="0" fontId="17" fillId="2" borderId="49" xfId="0" applyFont="1" applyFill="1" applyBorder="1" applyAlignment="1">
      <alignment horizontal="left"/>
    </xf>
    <xf numFmtId="0" fontId="17" fillId="2" borderId="50" xfId="0" applyFont="1" applyFill="1" applyBorder="1" applyAlignment="1">
      <alignment horizontal="left"/>
    </xf>
    <xf numFmtId="0" fontId="17" fillId="2" borderId="51" xfId="0" applyFont="1" applyFill="1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47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/>
    <xf numFmtId="10" fontId="5" fillId="2" borderId="11" xfId="0" applyNumberFormat="1" applyFont="1" applyFill="1" applyBorder="1" applyAlignment="1">
      <alignment horizontal="center"/>
    </xf>
    <xf numFmtId="10" fontId="5" fillId="2" borderId="4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41" xfId="0" applyFill="1" applyBorder="1"/>
    <xf numFmtId="0" fontId="0" fillId="2" borderId="44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14" fontId="3" fillId="2" borderId="48" xfId="0" applyNumberFormat="1" applyFont="1" applyFill="1" applyBorder="1" applyAlignment="1">
      <alignment horizontal="left"/>
    </xf>
    <xf numFmtId="0" fontId="0" fillId="2" borderId="46" xfId="0" applyFill="1" applyBorder="1"/>
    <xf numFmtId="0" fontId="0" fillId="2" borderId="33" xfId="0" applyFill="1" applyBorder="1"/>
    <xf numFmtId="0" fontId="0" fillId="0" borderId="29" xfId="0" applyBorder="1"/>
    <xf numFmtId="0" fontId="0" fillId="0" borderId="34" xfId="0" applyBorder="1"/>
    <xf numFmtId="0" fontId="0" fillId="0" borderId="49" xfId="0" applyBorder="1"/>
    <xf numFmtId="0" fontId="0" fillId="0" borderId="51" xfId="0" applyBorder="1"/>
    <xf numFmtId="0" fontId="1" fillId="2" borderId="52" xfId="0" applyFont="1" applyFill="1" applyBorder="1"/>
    <xf numFmtId="0" fontId="1" fillId="2" borderId="22" xfId="0" applyFont="1" applyFill="1" applyBorder="1"/>
    <xf numFmtId="0" fontId="2" fillId="2" borderId="6" xfId="0" applyFont="1" applyFill="1" applyBorder="1" applyAlignment="1">
      <alignment horizontal="left"/>
    </xf>
    <xf numFmtId="0" fontId="1" fillId="2" borderId="44" xfId="0" applyFont="1" applyFill="1" applyBorder="1"/>
    <xf numFmtId="0" fontId="0" fillId="2" borderId="12" xfId="0" applyFill="1" applyBorder="1"/>
    <xf numFmtId="0" fontId="0" fillId="2" borderId="49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1" fillId="2" borderId="47" xfId="0" applyFont="1" applyFill="1" applyBorder="1"/>
    <xf numFmtId="0" fontId="1" fillId="0" borderId="4" xfId="0" applyFont="1" applyBorder="1"/>
    <xf numFmtId="0" fontId="1" fillId="2" borderId="4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4" xfId="0" applyNumberFormat="1" applyFont="1" applyFill="1" applyBorder="1" applyAlignment="1">
      <alignment horizontal="left"/>
    </xf>
    <xf numFmtId="14" fontId="1" fillId="2" borderId="15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2" fillId="2" borderId="53" xfId="0" applyFont="1" applyFill="1" applyBorder="1"/>
    <xf numFmtId="0" fontId="0" fillId="2" borderId="54" xfId="0" applyFill="1" applyBorder="1"/>
    <xf numFmtId="0" fontId="0" fillId="2" borderId="55" xfId="0" applyFill="1" applyBorder="1"/>
    <xf numFmtId="0" fontId="0" fillId="2" borderId="50" xfId="0" applyFill="1" applyBorder="1"/>
    <xf numFmtId="166" fontId="13" fillId="2" borderId="45" xfId="0" applyNumberFormat="1" applyFont="1" applyFill="1" applyBorder="1" applyAlignment="1">
      <alignment horizontal="center"/>
    </xf>
    <xf numFmtId="166" fontId="13" fillId="2" borderId="29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66" fontId="13" fillId="2" borderId="17" xfId="0" applyNumberFormat="1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6" fontId="13" fillId="2" borderId="26" xfId="0" applyNumberFormat="1" applyFont="1" applyFill="1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2" fillId="2" borderId="30" xfId="0" applyFont="1" applyFill="1" applyBorder="1" applyAlignment="1">
      <alignment horizontal="right"/>
    </xf>
    <xf numFmtId="0" fontId="2" fillId="0" borderId="56" xfId="0" applyFont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/>
    </xf>
    <xf numFmtId="0" fontId="3" fillId="0" borderId="25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9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17" xfId="0" applyBorder="1"/>
    <xf numFmtId="0" fontId="0" fillId="0" borderId="9" xfId="0" applyBorder="1"/>
    <xf numFmtId="0" fontId="0" fillId="0" borderId="27" xfId="0" applyBorder="1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0" fillId="0" borderId="0" xfId="0"/>
    <xf numFmtId="0" fontId="10" fillId="0" borderId="32" xfId="0" applyFont="1" applyBorder="1" applyAlignment="1">
      <alignment horizontal="left"/>
    </xf>
    <xf numFmtId="0" fontId="10" fillId="0" borderId="0" xfId="0" applyFont="1" applyAlignment="1">
      <alignment horizontal="left"/>
    </xf>
    <xf numFmtId="164" fontId="10" fillId="0" borderId="17" xfId="0" applyNumberFormat="1" applyFont="1" applyBorder="1" applyAlignment="1">
      <alignment horizontal="left"/>
    </xf>
    <xf numFmtId="164" fontId="10" fillId="0" borderId="9" xfId="0" applyNumberFormat="1" applyFont="1" applyBorder="1" applyAlignment="1">
      <alignment horizontal="left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4" fillId="0" borderId="17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3" fillId="0" borderId="17" xfId="0" applyFont="1" applyBorder="1"/>
    <xf numFmtId="0" fontId="3" fillId="0" borderId="9" xfId="0" applyFont="1" applyBorder="1"/>
    <xf numFmtId="0" fontId="6" fillId="0" borderId="5" xfId="0" applyFont="1" applyBorder="1" applyAlignment="1" applyProtection="1">
      <alignment horizontal="right"/>
      <protection locked="0"/>
    </xf>
    <xf numFmtId="0" fontId="6" fillId="0" borderId="17" xfId="0" applyFont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165" fontId="4" fillId="0" borderId="17" xfId="0" applyNumberFormat="1" applyFont="1" applyBorder="1" applyAlignment="1" applyProtection="1">
      <alignment horizontal="left"/>
      <protection locked="0"/>
    </xf>
    <xf numFmtId="165" fontId="4" fillId="0" borderId="9" xfId="0" applyNumberFormat="1" applyFont="1" applyBorder="1" applyAlignment="1" applyProtection="1">
      <alignment horizontal="left"/>
      <protection locked="0"/>
    </xf>
    <xf numFmtId="0" fontId="10" fillId="0" borderId="17" xfId="0" applyFont="1" applyBorder="1" applyAlignment="1">
      <alignment horizontal="center"/>
    </xf>
    <xf numFmtId="14" fontId="3" fillId="0" borderId="17" xfId="0" applyNumberFormat="1" applyFont="1" applyBorder="1" applyAlignment="1" applyProtection="1">
      <alignment horizontal="left"/>
      <protection locked="0"/>
    </xf>
    <xf numFmtId="14" fontId="3" fillId="0" borderId="9" xfId="0" applyNumberFormat="1" applyFont="1" applyBorder="1" applyAlignment="1" applyProtection="1">
      <alignment horizontal="left"/>
      <protection locked="0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30" xfId="0" applyBorder="1"/>
    <xf numFmtId="14" fontId="3" fillId="0" borderId="17" xfId="0" applyNumberFormat="1" applyFont="1" applyBorder="1" applyProtection="1">
      <protection locked="0"/>
    </xf>
    <xf numFmtId="14" fontId="3" fillId="0" borderId="9" xfId="0" applyNumberFormat="1" applyFont="1" applyBorder="1" applyProtection="1">
      <protection locked="0"/>
    </xf>
    <xf numFmtId="0" fontId="0" fillId="0" borderId="27" xfId="0" applyBorder="1" applyAlignment="1">
      <alignment horizontal="center"/>
    </xf>
    <xf numFmtId="0" fontId="10" fillId="0" borderId="9" xfId="0" applyFont="1" applyBorder="1" applyAlignment="1">
      <alignment horizontal="left"/>
    </xf>
    <xf numFmtId="165" fontId="3" fillId="0" borderId="17" xfId="0" applyNumberFormat="1" applyFont="1" applyBorder="1" applyAlignment="1">
      <alignment horizontal="left"/>
    </xf>
    <xf numFmtId="165" fontId="3" fillId="0" borderId="9" xfId="0" applyNumberFormat="1" applyFont="1" applyBorder="1" applyAlignment="1">
      <alignment horizontal="left"/>
    </xf>
    <xf numFmtId="165" fontId="10" fillId="0" borderId="17" xfId="0" applyNumberFormat="1" applyFont="1" applyBorder="1" applyAlignment="1">
      <alignment horizontal="left"/>
    </xf>
    <xf numFmtId="165" fontId="10" fillId="0" borderId="9" xfId="0" applyNumberFormat="1" applyFont="1" applyBorder="1" applyAlignment="1">
      <alignment horizontal="left"/>
    </xf>
    <xf numFmtId="0" fontId="0" fillId="0" borderId="56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165" fontId="3" fillId="0" borderId="1" xfId="0" applyNumberFormat="1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7" fillId="0" borderId="9" xfId="0" applyFont="1" applyBorder="1" applyAlignment="1" applyProtection="1">
      <alignment horizontal="left"/>
      <protection locked="0"/>
    </xf>
    <xf numFmtId="0" fontId="10" fillId="0" borderId="5" xfId="0" applyFont="1" applyBorder="1" applyAlignment="1">
      <alignment horizontal="left"/>
    </xf>
    <xf numFmtId="49" fontId="0" fillId="2" borderId="7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0" fontId="0" fillId="0" borderId="50" xfId="0" applyBorder="1" applyAlignment="1">
      <alignment horizontal="center"/>
    </xf>
    <xf numFmtId="49" fontId="0" fillId="2" borderId="30" xfId="0" applyNumberForma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23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al" xfId="0" builtinId="0"/>
  </cellStyles>
  <dxfs count="3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4429620757836926"/>
          <c:y val="0.18365337272279667"/>
          <c:w val="0.41932189593732733"/>
          <c:h val="0.602658788774002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DF-4556-9D8E-4D1AA464646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DF-4556-9D8E-4D1AA464646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7DF-4556-9D8E-4D1AA464646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DF-4556-9D8E-4D1AA464646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7DF-4556-9D8E-4D1AA464646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DF-4556-9D8E-4D1AA464646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DF-4556-9D8E-4D1AA464646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DF-4556-9D8E-4D1AA464646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DF-4556-9D8E-4D1AA464646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DF-4556-9D8E-4D1AA464646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7DF-4556-9D8E-4D1AA4646460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DF-4556-9D8E-4D1AA4646460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DF-4556-9D8E-4D1AA4646460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7DF-4556-9D8E-4D1AA4646460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DF-4556-9D8E-4D1AA4646460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7DF-4556-9D8E-4D1AA4646460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DF-4556-9D8E-4D1AA4646460}"/>
              </c:ext>
            </c:extLst>
          </c:dPt>
          <c:dLbls>
            <c:dLbl>
              <c:idx val="0"/>
              <c:layout>
                <c:manualLayout>
                  <c:x val="0.12010638957900047"/>
                  <c:y val="-8.474317372071474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556-9D8E-4D1AA4646460}"/>
                </c:ext>
              </c:extLst>
            </c:dLbl>
            <c:dLbl>
              <c:idx val="1"/>
              <c:layout>
                <c:manualLayout>
                  <c:x val="8.9868550603836292E-2"/>
                  <c:y val="-5.4258210338183357E-2"/>
                </c:manualLayout>
              </c:layout>
              <c:tx>
                <c:rich>
                  <a:bodyPr/>
                  <a:lstStyle/>
                  <a:p>
                    <a:pPr>
                      <a:defRPr sz="9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Outros afastamentos
13%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7DF-4556-9D8E-4D1AA4646460}"/>
                </c:ext>
              </c:extLst>
            </c:dLbl>
            <c:dLbl>
              <c:idx val="2"/>
              <c:layout>
                <c:manualLayout>
                  <c:x val="8.0807093357934581E-2"/>
                  <c:y val="1.178752951302062E-2"/>
                </c:manualLayout>
              </c:layout>
              <c:tx>
                <c:rich>
                  <a:bodyPr/>
                  <a:lstStyle/>
                  <a:p>
                    <a:pPr>
                      <a:defRPr sz="9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Qualificação sem afastamento                                                                    
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7DF-4556-9D8E-4D1AA4646460}"/>
                </c:ext>
              </c:extLst>
            </c:dLbl>
            <c:dLbl>
              <c:idx val="3"/>
              <c:layout>
                <c:manualLayout>
                  <c:x val="8.4623954379803148E-2"/>
                  <c:y val="-3.5292338826922853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F-4556-9D8E-4D1AA4646460}"/>
                </c:ext>
              </c:extLst>
            </c:dLbl>
            <c:dLbl>
              <c:idx val="4"/>
              <c:layout>
                <c:manualLayout>
                  <c:x val="0.19812714569093359"/>
                  <c:y val="-5.037741774154161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F-4556-9D8E-4D1AA4646460}"/>
                </c:ext>
              </c:extLst>
            </c:dLbl>
            <c:dLbl>
              <c:idx val="5"/>
              <c:layout>
                <c:manualLayout>
                  <c:x val="0.11342175753210705"/>
                  <c:y val="4.640202840228413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F-4556-9D8E-4D1AA4646460}"/>
                </c:ext>
              </c:extLst>
            </c:dLbl>
            <c:dLbl>
              <c:idx val="6"/>
              <c:layout>
                <c:manualLayout>
                  <c:x val="-1.831173980950223E-2"/>
                  <c:y val="7.91948421513780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F-4556-9D8E-4D1AA4646460}"/>
                </c:ext>
              </c:extLst>
            </c:dLbl>
            <c:dLbl>
              <c:idx val="7"/>
              <c:layout>
                <c:manualLayout>
                  <c:x val="-1.2553970322055092E-2"/>
                  <c:y val="4.252325180179656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F-4556-9D8E-4D1AA4646460}"/>
                </c:ext>
              </c:extLst>
            </c:dLbl>
            <c:dLbl>
              <c:idx val="8"/>
              <c:layout>
                <c:manualLayout>
                  <c:x val="-0.13232130503800024"/>
                  <c:y val="6.219627273326434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F-4556-9D8E-4D1AA4646460}"/>
                </c:ext>
              </c:extLst>
            </c:dLbl>
            <c:dLbl>
              <c:idx val="9"/>
              <c:layout>
                <c:manualLayout>
                  <c:x val="-0.20980596849854199"/>
                  <c:y val="9.48479667515711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F-4556-9D8E-4D1AA4646460}"/>
                </c:ext>
              </c:extLst>
            </c:dLbl>
            <c:dLbl>
              <c:idx val="10"/>
              <c:layout>
                <c:manualLayout>
                  <c:x val="-0.23209663540258907"/>
                  <c:y val="0.106853223849234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F-4556-9D8E-4D1AA4646460}"/>
                </c:ext>
              </c:extLst>
            </c:dLbl>
            <c:dLbl>
              <c:idx val="11"/>
              <c:layout>
                <c:manualLayout>
                  <c:x val="-0.15237555737187528"/>
                  <c:y val="5.962944439921379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DF-4556-9D8E-4D1AA4646460}"/>
                </c:ext>
              </c:extLst>
            </c:dLbl>
            <c:dLbl>
              <c:idx val="12"/>
              <c:layout>
                <c:manualLayout>
                  <c:x val="-9.2018839371697247E-2"/>
                  <c:y val="4.332344719834688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08530318602261"/>
                      <c:h val="8.8626292466765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7DF-4556-9D8E-4D1AA4646460}"/>
                </c:ext>
              </c:extLst>
            </c:dLbl>
            <c:dLbl>
              <c:idx val="13"/>
              <c:layout>
                <c:manualLayout>
                  <c:x val="-0.100119383814531"/>
                  <c:y val="-4.209958245618115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DF-4556-9D8E-4D1AA4646460}"/>
                </c:ext>
              </c:extLst>
            </c:dLbl>
            <c:dLbl>
              <c:idx val="14"/>
              <c:layout>
                <c:manualLayout>
                  <c:x val="-0.10907564611977459"/>
                  <c:y val="-7.095934278525377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DF-4556-9D8E-4D1AA4646460}"/>
                </c:ext>
              </c:extLst>
            </c:dLbl>
            <c:dLbl>
              <c:idx val="15"/>
              <c:layout>
                <c:manualLayout>
                  <c:x val="-6.7213612686903346E-2"/>
                  <c:y val="-9.431078131481718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DF-4556-9D8E-4D1AA4646460}"/>
                </c:ext>
              </c:extLst>
            </c:dLbl>
            <c:dLbl>
              <c:idx val="16"/>
              <c:layout>
                <c:manualLayout>
                  <c:x val="0.11502590953109279"/>
                  <c:y val="-8.465664096271570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DF-4556-9D8E-4D1AA464646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Resumo!$A$192:$A$208</c:f>
              <c:strCache>
                <c:ptCount val="17"/>
                <c:pt idx="0">
                  <c:v>Afastamentos para capacitação</c:v>
                </c:pt>
                <c:pt idx="1">
                  <c:v>Outros afastamentos</c:v>
                </c:pt>
                <c:pt idx="2">
                  <c:v>Qualificação sem afastamento                                                                    </c:v>
                </c:pt>
                <c:pt idx="3">
                  <c:v>Aulas na graduação</c:v>
                </c:pt>
                <c:pt idx="4">
                  <c:v>Atividades acessórias graduação</c:v>
                </c:pt>
                <c:pt idx="5">
                  <c:v>Aulas na pós-graduação</c:v>
                </c:pt>
                <c:pt idx="6">
                  <c:v>Atividades acessórias na pós-graduação</c:v>
                </c:pt>
                <c:pt idx="7">
                  <c:v>Orientações na graduação</c:v>
                </c:pt>
                <c:pt idx="8">
                  <c:v>Orientações na pós-graduação</c:v>
                </c:pt>
                <c:pt idx="9">
                  <c:v>Pesquisa</c:v>
                </c:pt>
                <c:pt idx="10">
                  <c:v>Extensão   </c:v>
                </c:pt>
                <c:pt idx="11">
                  <c:v>Atividades de apoio acadêmico  </c:v>
                </c:pt>
                <c:pt idx="12">
                  <c:v>Bancas e comissões examinadoras</c:v>
                </c:pt>
                <c:pt idx="13">
                  <c:v>Cargos de direção (CDs e FGs)</c:v>
                </c:pt>
                <c:pt idx="14">
                  <c:v>Atividades administrativas</c:v>
                </c:pt>
                <c:pt idx="15">
                  <c:v>Atividades de representação</c:v>
                </c:pt>
                <c:pt idx="16">
                  <c:v>Outras atividades acadêmicas</c:v>
                </c:pt>
              </c:strCache>
            </c:strRef>
          </c:cat>
          <c:val>
            <c:numRef>
              <c:f>Resumo!$D$192:$D$208</c:f>
              <c:numCache>
                <c:formatCode>0;[Red]0</c:formatCode>
                <c:ptCount val="17"/>
                <c:pt idx="0">
                  <c:v>2040</c:v>
                </c:pt>
                <c:pt idx="1">
                  <c:v>200</c:v>
                </c:pt>
                <c:pt idx="2">
                  <c:v>133</c:v>
                </c:pt>
                <c:pt idx="3">
                  <c:v>3768</c:v>
                </c:pt>
                <c:pt idx="4">
                  <c:v>4994</c:v>
                </c:pt>
                <c:pt idx="5">
                  <c:v>1182</c:v>
                </c:pt>
                <c:pt idx="6">
                  <c:v>1240</c:v>
                </c:pt>
                <c:pt idx="7">
                  <c:v>1431</c:v>
                </c:pt>
                <c:pt idx="8">
                  <c:v>1340</c:v>
                </c:pt>
                <c:pt idx="9">
                  <c:v>1905</c:v>
                </c:pt>
                <c:pt idx="10">
                  <c:v>270</c:v>
                </c:pt>
                <c:pt idx="11">
                  <c:v>492</c:v>
                </c:pt>
                <c:pt idx="12">
                  <c:v>344</c:v>
                </c:pt>
                <c:pt idx="13">
                  <c:v>496</c:v>
                </c:pt>
                <c:pt idx="14">
                  <c:v>975</c:v>
                </c:pt>
                <c:pt idx="15">
                  <c:v>102</c:v>
                </c:pt>
                <c:pt idx="16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7DF-4556-9D8E-4D1AA4646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39370078740157483" l="0.78740157480314965" r="0.39370078740157483" t="0.39370078740157483" header="0" footer="0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</xdr:row>
      <xdr:rowOff>114300</xdr:rowOff>
    </xdr:from>
    <xdr:to>
      <xdr:col>16</xdr:col>
      <xdr:colOff>333375</xdr:colOff>
      <xdr:row>42</xdr:row>
      <xdr:rowOff>85725</xdr:rowOff>
    </xdr:to>
    <xdr:graphicFrame macro="">
      <xdr:nvGraphicFramePr>
        <xdr:cNvPr id="153656" name="Chart 1">
          <a:extLst>
            <a:ext uri="{FF2B5EF4-FFF2-40B4-BE49-F238E27FC236}">
              <a16:creationId xmlns:a16="http://schemas.microsoft.com/office/drawing/2014/main" id="{8070B645-30E1-9482-3E67-822E54E64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Meu%20Drive\RADOCS%202023.2\Profs.xlsx" TargetMode="External"/><Relationship Id="rId1" Type="http://schemas.openxmlformats.org/officeDocument/2006/relationships/externalLinkPath" Target="Pro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8"/>
      <sheetName val="p29"/>
      <sheetName val="p30"/>
      <sheetName val="p31"/>
      <sheetName val="p32"/>
      <sheetName val="p33"/>
      <sheetName val="p34"/>
      <sheetName val="p35"/>
      <sheetName val="p36"/>
      <sheetName val="p37"/>
      <sheetName val="p38"/>
      <sheetName val="p39"/>
      <sheetName val="p40"/>
      <sheetName val="p41"/>
      <sheetName val="p42"/>
      <sheetName val="p43"/>
      <sheetName val="p44"/>
      <sheetName val="p45"/>
      <sheetName val="p46"/>
      <sheetName val="p47"/>
      <sheetName val="p48"/>
      <sheetName val="p49"/>
      <sheetName val="p50"/>
    </sheetNames>
    <sheetDataSet>
      <sheetData sheetId="0">
        <row r="3">
          <cell r="D3" t="str">
            <v>Matemática</v>
          </cell>
        </row>
        <row r="4">
          <cell r="H4" t="str">
            <v>2023.2</v>
          </cell>
        </row>
        <row r="5">
          <cell r="C5" t="str">
            <v>01/02/2024 a 14/06/2024</v>
          </cell>
          <cell r="D5"/>
          <cell r="E5"/>
          <cell r="F5"/>
          <cell r="L5">
            <v>760</v>
          </cell>
        </row>
        <row r="6">
          <cell r="C6" t="str">
            <v>01/02/2024 a 20/05/2024</v>
          </cell>
          <cell r="D6"/>
          <cell r="E6"/>
          <cell r="F6"/>
          <cell r="L6">
            <v>640</v>
          </cell>
        </row>
        <row r="7">
          <cell r="C7"/>
          <cell r="H7"/>
          <cell r="J7"/>
        </row>
        <row r="8">
          <cell r="E8">
            <v>19</v>
          </cell>
          <cell r="L8">
            <v>0</v>
          </cell>
        </row>
        <row r="9">
          <cell r="E9">
            <v>16</v>
          </cell>
        </row>
        <row r="13">
          <cell r="C13" t="str">
            <v>Alânnio Barbosa Nóbrega</v>
          </cell>
          <cell r="D13"/>
          <cell r="E13"/>
          <cell r="F13"/>
          <cell r="G13"/>
          <cell r="J13">
            <v>2741491</v>
          </cell>
          <cell r="L13" t="str">
            <v>Afastado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40389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 t="str">
            <v>Universidade Federal de São Carlos</v>
          </cell>
          <cell r="I19">
            <v>45323</v>
          </cell>
          <cell r="J19">
            <v>45412</v>
          </cell>
          <cell r="K19" t="str">
            <v>SRH-286 de 20/02/2024</v>
          </cell>
        </row>
        <row r="21">
          <cell r="A21" t="str">
            <v>Pós-Doc</v>
          </cell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 t="str">
            <v>Permanente</v>
          </cell>
          <cell r="K171" t="str">
            <v>Em andamento</v>
          </cell>
        </row>
        <row r="173">
          <cell r="A173" t="str">
            <v>Ensino</v>
          </cell>
          <cell r="D173"/>
          <cell r="F173"/>
          <cell r="H173" t="str">
            <v>Coordenador</v>
          </cell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 t="str">
            <v>ICMC Summer Metting</v>
          </cell>
          <cell r="I358">
            <v>45320</v>
          </cell>
          <cell r="J358">
            <v>45322</v>
          </cell>
          <cell r="K358" t="str">
            <v>ICMC-USP</v>
          </cell>
          <cell r="L358" t="str">
            <v>Internacional</v>
          </cell>
        </row>
        <row r="359">
          <cell r="A359" t="str">
            <v>Mini-Simposio de Matemática(XXXVII Programa de Verão do PPGM)</v>
          </cell>
          <cell r="I359">
            <v>45315</v>
          </cell>
          <cell r="J359">
            <v>45315</v>
          </cell>
          <cell r="K359" t="str">
            <v>UFSCAR</v>
          </cell>
          <cell r="L359" t="str">
            <v>Nacional</v>
          </cell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520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1">
        <row r="5">
          <cell r="L5">
            <v>760</v>
          </cell>
        </row>
        <row r="6">
          <cell r="L6">
            <v>640</v>
          </cell>
        </row>
        <row r="8">
          <cell r="L8">
            <v>706</v>
          </cell>
        </row>
        <row r="13">
          <cell r="C13" t="str">
            <v>Angelo Roncalli Furtado de Holanda</v>
          </cell>
          <cell r="D13"/>
          <cell r="E13"/>
          <cell r="F13"/>
          <cell r="G13"/>
          <cell r="J13">
            <v>2318390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</v>
          </cell>
          <cell r="D15">
            <v>38945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Equações Diferenciais Lineares - T01</v>
          </cell>
          <cell r="E57">
            <v>4</v>
          </cell>
          <cell r="F57">
            <v>60</v>
          </cell>
          <cell r="I57">
            <v>8</v>
          </cell>
          <cell r="J57">
            <v>3</v>
          </cell>
          <cell r="K57">
            <v>4</v>
          </cell>
          <cell r="L57">
            <v>1</v>
          </cell>
        </row>
        <row r="58">
          <cell r="A58" t="str">
            <v>Equações Diferenciais Lineares - T03</v>
          </cell>
          <cell r="E58">
            <v>4</v>
          </cell>
          <cell r="F58">
            <v>60</v>
          </cell>
          <cell r="I58">
            <v>27</v>
          </cell>
          <cell r="J58">
            <v>9</v>
          </cell>
          <cell r="K58">
            <v>9</v>
          </cell>
          <cell r="L58">
            <v>9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Diego Jonathan Bezerra Silva</v>
          </cell>
        </row>
        <row r="112">
          <cell r="A112"/>
          <cell r="J112"/>
        </row>
        <row r="114">
          <cell r="G114">
            <v>44782</v>
          </cell>
          <cell r="H114">
            <v>45562</v>
          </cell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Existence and nonexistence results for a singular degenerate elliptic equations of the Hénon-type involving the Grushin operator</v>
          </cell>
          <cell r="I140" t="str">
            <v>FAPESQ-PB</v>
          </cell>
          <cell r="K140" t="str">
            <v>Concluído</v>
          </cell>
        </row>
        <row r="142">
          <cell r="A142" t="str">
            <v>EDP Elípticas</v>
          </cell>
          <cell r="H142" t="str">
            <v>Coordenador</v>
          </cell>
          <cell r="J142">
            <v>44986</v>
          </cell>
          <cell r="K142" t="str">
            <v>24/052024</v>
          </cell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 t="str">
            <v>Coordenador Administrativo da UAMat</v>
          </cell>
          <cell r="H295"/>
          <cell r="J295">
            <v>45327</v>
          </cell>
          <cell r="K295">
            <v>46053</v>
          </cell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>
            <v>45294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Coordenação do Programa de Verão 2024 (Parte que corresponde ao período 2023.2)</v>
          </cell>
          <cell r="J346">
            <v>45294</v>
          </cell>
          <cell r="K346">
            <v>45359</v>
          </cell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 t="str">
            <v>Universidade Federal de São Carlos – UFSCAR</v>
          </cell>
          <cell r="H389" t="str">
            <v>FAPESQ – PB</v>
          </cell>
          <cell r="K389">
            <v>45432</v>
          </cell>
          <cell r="L389" t="str">
            <v>24/052024</v>
          </cell>
        </row>
        <row r="390">
          <cell r="C390" t="str">
            <v>Atividades de pesquisa com o Prof. Dr. Olimpio H. Miyagaki.</v>
          </cell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0</v>
          </cell>
          <cell r="F406">
            <v>120</v>
          </cell>
          <cell r="G406">
            <v>0</v>
          </cell>
          <cell r="H406">
            <v>90</v>
          </cell>
          <cell r="I406">
            <v>60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256</v>
          </cell>
          <cell r="B409">
            <v>0</v>
          </cell>
          <cell r="C409">
            <v>0</v>
          </cell>
          <cell r="D409">
            <v>60</v>
          </cell>
          <cell r="E409">
            <v>0</v>
          </cell>
        </row>
      </sheetData>
      <sheetData sheetId="2">
        <row r="5">
          <cell r="L5">
            <v>760</v>
          </cell>
        </row>
        <row r="6">
          <cell r="L6">
            <v>640</v>
          </cell>
        </row>
        <row r="8">
          <cell r="L8">
            <v>645</v>
          </cell>
        </row>
        <row r="13">
          <cell r="C13" t="str">
            <v>Antônio Pereira Brandão Júnior</v>
          </cell>
          <cell r="D13"/>
          <cell r="E13"/>
          <cell r="F13"/>
          <cell r="G13"/>
          <cell r="J13">
            <v>2224264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III</v>
          </cell>
          <cell r="D15">
            <v>36004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 t="str">
            <v>Universidade Federal de Campina grande</v>
          </cell>
          <cell r="F36" t="str">
            <v>Estudo Individual</v>
          </cell>
          <cell r="K36">
            <v>45323</v>
          </cell>
          <cell r="L36">
            <v>45457</v>
          </cell>
        </row>
        <row r="38">
          <cell r="A38" t="str">
            <v>Estudos individuais sobre álgebra</v>
          </cell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 - T01</v>
          </cell>
          <cell r="E57">
            <v>4</v>
          </cell>
          <cell r="F57">
            <v>60</v>
          </cell>
          <cell r="I57">
            <v>47</v>
          </cell>
          <cell r="J57">
            <v>25</v>
          </cell>
          <cell r="K57">
            <v>10</v>
          </cell>
          <cell r="L57">
            <v>12</v>
          </cell>
        </row>
        <row r="58">
          <cell r="A58" t="str">
            <v>Álgbera Linear I - T06</v>
          </cell>
          <cell r="E58">
            <v>1.2</v>
          </cell>
          <cell r="F58">
            <v>18</v>
          </cell>
          <cell r="I58">
            <v>55</v>
          </cell>
          <cell r="J58">
            <v>25</v>
          </cell>
          <cell r="K58">
            <v>12</v>
          </cell>
          <cell r="L58">
            <v>18</v>
          </cell>
        </row>
        <row r="59">
          <cell r="A59" t="str">
            <v>Álgebra I - T01</v>
          </cell>
          <cell r="E59">
            <v>4</v>
          </cell>
          <cell r="F59">
            <v>60</v>
          </cell>
          <cell r="I59">
            <v>4</v>
          </cell>
          <cell r="J59">
            <v>3</v>
          </cell>
          <cell r="K59">
            <v>0</v>
          </cell>
          <cell r="L59">
            <v>1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Representações de Grupos</v>
          </cell>
          <cell r="E69">
            <v>4</v>
          </cell>
          <cell r="F69">
            <v>60</v>
          </cell>
          <cell r="I69">
            <v>2</v>
          </cell>
          <cell r="J69"/>
          <cell r="K69">
            <v>0</v>
          </cell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Maria Débora de Oliveira Silva</v>
          </cell>
        </row>
        <row r="80">
          <cell r="A80" t="str">
            <v>Uma Introdução aos Anéis de Grupos</v>
          </cell>
          <cell r="J80"/>
          <cell r="L80" t="str">
            <v>Concluído</v>
          </cell>
        </row>
        <row r="82">
          <cell r="A82" t="str">
            <v>TCC: Trabalho Conclusão de Curso de Graduação</v>
          </cell>
          <cell r="G82">
            <v>45323</v>
          </cell>
          <cell r="H82">
            <v>45447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Comissão Assessora de Ensino da UAMat</v>
          </cell>
          <cell r="J247">
            <v>43277</v>
          </cell>
          <cell r="K247"/>
        </row>
        <row r="248">
          <cell r="B248" t="str">
            <v>Participação em comissões de assessorias à Administração Colegiada da Unidade</v>
          </cell>
        </row>
        <row r="250">
          <cell r="A250" t="str">
            <v>Comissão de Avaliação e Acompanhamento do Curso de Bacharelado em Matemática da UAMat/CCT</v>
          </cell>
          <cell r="J250">
            <v>45331</v>
          </cell>
          <cell r="K250"/>
        </row>
        <row r="251">
          <cell r="B251" t="str">
            <v>Participação em comissões acadêmicas, assessorias e consultorias que tratem de assuntos de abrangência do centro por designação do chefe</v>
          </cell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Examinadora do Seminário de Avaliação Parcial do PIBIC 2023-2024</v>
          </cell>
          <cell r="H271" t="str">
            <v>UFCG</v>
          </cell>
          <cell r="K271">
            <v>45393</v>
          </cell>
        </row>
        <row r="272">
          <cell r="B272" t="str">
            <v>Comite do PIBIC</v>
          </cell>
        </row>
        <row r="274">
          <cell r="A274" t="str">
            <v>Defesa de TCC de graduação da aluna Maria Débora Oliveira Silva</v>
          </cell>
          <cell r="H274" t="str">
            <v>UFCG</v>
          </cell>
          <cell r="K274">
            <v>45447</v>
          </cell>
        </row>
        <row r="275">
          <cell r="B275" t="str">
            <v>Banca examinadora de estágio, monografia  ou TCC de graduação</v>
          </cell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Assembléias Departamentais</v>
          </cell>
          <cell r="J346"/>
          <cell r="K346"/>
        </row>
        <row r="347">
          <cell r="A347" t="str">
            <v>Relatos de processos</v>
          </cell>
          <cell r="J347"/>
          <cell r="K347"/>
        </row>
        <row r="348">
          <cell r="A348" t="str">
            <v>Exame de Qualificação do PPGMat (período 2023.2)</v>
          </cell>
          <cell r="J348">
            <v>45362</v>
          </cell>
          <cell r="K348">
            <v>45364</v>
          </cell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133</v>
          </cell>
          <cell r="D406">
            <v>138</v>
          </cell>
          <cell r="E406">
            <v>60</v>
          </cell>
          <cell r="F406">
            <v>138</v>
          </cell>
          <cell r="G406">
            <v>70</v>
          </cell>
          <cell r="H406">
            <v>0</v>
          </cell>
          <cell r="I406">
            <v>0</v>
          </cell>
          <cell r="J406">
            <v>0</v>
          </cell>
          <cell r="K406">
            <v>14</v>
          </cell>
          <cell r="L406">
            <v>6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26</v>
          </cell>
          <cell r="E409">
            <v>60</v>
          </cell>
        </row>
      </sheetData>
      <sheetData sheetId="3">
        <row r="5">
          <cell r="L5">
            <v>760</v>
          </cell>
        </row>
        <row r="6">
          <cell r="L6">
            <v>640</v>
          </cell>
        </row>
        <row r="8">
          <cell r="L8">
            <v>684</v>
          </cell>
        </row>
        <row r="13">
          <cell r="C13" t="str">
            <v>Bruno Sérgio Vasconcelos de Araújo</v>
          </cell>
          <cell r="D13"/>
          <cell r="E13"/>
          <cell r="F13"/>
          <cell r="G13"/>
          <cell r="J13">
            <v>2884023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IV</v>
          </cell>
          <cell r="D15">
            <v>40766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Calculo Diferencial e Integral II (Novo) - T04</v>
          </cell>
          <cell r="E57">
            <v>4</v>
          </cell>
          <cell r="F57">
            <v>60</v>
          </cell>
          <cell r="I57">
            <v>78</v>
          </cell>
          <cell r="J57">
            <v>44</v>
          </cell>
          <cell r="K57">
            <v>12</v>
          </cell>
          <cell r="L57">
            <v>22</v>
          </cell>
        </row>
        <row r="58">
          <cell r="A58" t="str">
            <v>Introdução à Análise Real - T01</v>
          </cell>
          <cell r="E58">
            <v>4</v>
          </cell>
          <cell r="F58">
            <v>60</v>
          </cell>
          <cell r="I58">
            <v>3</v>
          </cell>
          <cell r="J58">
            <v>2</v>
          </cell>
          <cell r="K58">
            <v>0</v>
          </cell>
          <cell r="L58">
            <v>1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Análise Funcional</v>
          </cell>
          <cell r="E69">
            <v>4</v>
          </cell>
          <cell r="F69">
            <v>60</v>
          </cell>
          <cell r="I69">
            <v>22</v>
          </cell>
          <cell r="J69">
            <v>4</v>
          </cell>
          <cell r="K69">
            <v>16</v>
          </cell>
          <cell r="L69">
            <v>2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Larissa Aires Leão Ribeiro</v>
          </cell>
        </row>
        <row r="80">
          <cell r="A80" t="str">
            <v>Monitoria</v>
          </cell>
          <cell r="J80" t="str">
            <v>Outros</v>
          </cell>
          <cell r="L80" t="str">
            <v>Concluído</v>
          </cell>
        </row>
        <row r="82">
          <cell r="A82" t="str">
            <v>Monitoria</v>
          </cell>
          <cell r="G82">
            <v>45323</v>
          </cell>
          <cell r="H82">
            <v>45432</v>
          </cell>
        </row>
        <row r="85">
          <cell r="A85" t="str">
            <v>Maria Eduarda Ferreira Silva</v>
          </cell>
        </row>
        <row r="87">
          <cell r="A87" t="str">
            <v>Monitoria</v>
          </cell>
          <cell r="L87" t="str">
            <v>Concluído</v>
          </cell>
        </row>
        <row r="89">
          <cell r="A89" t="str">
            <v>Monitoria</v>
          </cell>
          <cell r="G89">
            <v>45323</v>
          </cell>
          <cell r="H89">
            <v>45432</v>
          </cell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 xml:space="preserve">Joice Daisyelle Bezerra Silva </v>
          </cell>
        </row>
        <row r="112">
          <cell r="A112"/>
          <cell r="J112"/>
        </row>
        <row r="114">
          <cell r="G114">
            <v>45365</v>
          </cell>
          <cell r="H114">
            <v>46095</v>
          </cell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de Mastrado do aluno Jim Anderson</v>
          </cell>
          <cell r="H271" t="str">
            <v>Niterói</v>
          </cell>
          <cell r="K271">
            <v>45387</v>
          </cell>
        </row>
        <row r="272">
          <cell r="B272" t="str">
            <v>Banca examinadora de dissertação de mestrado acadêmico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Coordenação da OCM</v>
          </cell>
          <cell r="H302" t="str">
            <v>Portaria UAMat/CCT/UFCG/ Nº 62/2021</v>
          </cell>
          <cell r="J302">
            <v>44529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Membro titular do colegiado do curso de Eng. Elétrica</v>
          </cell>
          <cell r="H324" t="str">
            <v>Portaria UAMat/CCT/UFCG/ Nº 36/2023</v>
          </cell>
          <cell r="J324">
            <v>45054</v>
          </cell>
          <cell r="K324"/>
        </row>
        <row r="325">
          <cell r="B325" t="str">
            <v>Participação em Colegiado de Curso como membro titular, exceto membro nato</v>
          </cell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Pesquisa Individual e coletiva</v>
          </cell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120</v>
          </cell>
          <cell r="G406">
            <v>60</v>
          </cell>
          <cell r="H406">
            <v>2</v>
          </cell>
          <cell r="I406">
            <v>0</v>
          </cell>
          <cell r="J406">
            <v>0</v>
          </cell>
          <cell r="K406">
            <v>0</v>
          </cell>
          <cell r="L406">
            <v>20</v>
          </cell>
        </row>
        <row r="409">
          <cell r="A409">
            <v>0</v>
          </cell>
          <cell r="B409">
            <v>120</v>
          </cell>
          <cell r="C409">
            <v>2</v>
          </cell>
          <cell r="D409">
            <v>120</v>
          </cell>
          <cell r="E409">
            <v>60</v>
          </cell>
        </row>
      </sheetData>
      <sheetData sheetId="4">
        <row r="5">
          <cell r="L5">
            <v>760</v>
          </cell>
        </row>
        <row r="6">
          <cell r="L6">
            <v>640</v>
          </cell>
        </row>
        <row r="8">
          <cell r="L8">
            <v>640</v>
          </cell>
        </row>
        <row r="13">
          <cell r="C13" t="str">
            <v>Claudianor Oliveira Alves</v>
          </cell>
          <cell r="D13"/>
          <cell r="E13"/>
          <cell r="F13"/>
          <cell r="G13"/>
          <cell r="J13">
            <v>6338063</v>
          </cell>
          <cell r="L13" t="str">
            <v>Ativa</v>
          </cell>
        </row>
        <row r="15">
          <cell r="A15" t="str">
            <v>Doutor</v>
          </cell>
          <cell r="B15" t="str">
            <v>Titular</v>
          </cell>
          <cell r="C15" t="str">
            <v>Único</v>
          </cell>
          <cell r="D15">
            <v>33482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II</v>
          </cell>
          <cell r="E57">
            <v>4</v>
          </cell>
          <cell r="F57">
            <v>60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</row>
        <row r="58">
          <cell r="A58"/>
          <cell r="E58"/>
          <cell r="F58"/>
          <cell r="I58"/>
          <cell r="J58"/>
          <cell r="K58">
            <v>0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Tópicos especiais de Análise (Introdução a Teoria de Semigrupos e Aplicações)</v>
          </cell>
          <cell r="E69">
            <v>4</v>
          </cell>
          <cell r="F69">
            <v>60</v>
          </cell>
          <cell r="I69">
            <v>3</v>
          </cell>
          <cell r="J69">
            <v>3</v>
          </cell>
          <cell r="K69">
            <v>0</v>
          </cell>
          <cell r="L69">
            <v>0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Ester Silva Rangel</v>
          </cell>
        </row>
        <row r="80">
          <cell r="A80" t="str">
            <v>DIAGONALIZAÇÃO DE OPERADORES, FORMAS LINEARES, BILINEARES E QUADRÁTICAS</v>
          </cell>
          <cell r="J80" t="str">
            <v>CAPES</v>
          </cell>
          <cell r="L80" t="str">
            <v>Em andamento</v>
          </cell>
        </row>
        <row r="82">
          <cell r="A82" t="str">
            <v>PET -  Matemática</v>
          </cell>
          <cell r="G82" t="str">
            <v>01/08/203</v>
          </cell>
          <cell r="H82">
            <v>45504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José Cícero da Silva</v>
          </cell>
        </row>
        <row r="112">
          <cell r="A112" t="str">
            <v>Estudo de Solitons</v>
          </cell>
          <cell r="J112" t="str">
            <v>CAPES</v>
          </cell>
        </row>
        <row r="114">
          <cell r="G114">
            <v>44531</v>
          </cell>
          <cell r="H114">
            <v>45991</v>
          </cell>
          <cell r="J114"/>
        </row>
        <row r="117">
          <cell r="A117" t="str">
            <v>Josias Vera Baca</v>
          </cell>
        </row>
        <row r="119">
          <cell r="A119" t="str">
            <v>A definir</v>
          </cell>
          <cell r="J119" t="str">
            <v>CAPES</v>
          </cell>
        </row>
        <row r="121">
          <cell r="G121">
            <v>45352</v>
          </cell>
          <cell r="H121" t="str">
            <v>29/02/2026</v>
          </cell>
          <cell r="J121"/>
        </row>
        <row r="124">
          <cell r="A124" t="str">
            <v>Diego Jonathan Bezerra Silva</v>
          </cell>
        </row>
        <row r="126">
          <cell r="A126" t="str">
            <v>A definir</v>
          </cell>
          <cell r="J126" t="str">
            <v>CAPES</v>
          </cell>
        </row>
        <row r="128">
          <cell r="G128">
            <v>45352</v>
          </cell>
          <cell r="H128">
            <v>46812</v>
          </cell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Bolsa de Pesquisa do CNPq Nível 1C (  Problemas variacionais com funcionais energias não diferenciáveis,  CNPq/Brazil 307045/2021-8)</v>
          </cell>
          <cell r="I140" t="str">
            <v>CNPq</v>
          </cell>
          <cell r="K140" t="str">
            <v>Em andamento</v>
          </cell>
        </row>
        <row r="142">
          <cell r="A142" t="str">
            <v xml:space="preserve">Equações Diferenciais Parciais </v>
          </cell>
          <cell r="H142" t="str">
            <v>Coordenador</v>
          </cell>
          <cell r="J142">
            <v>44621</v>
          </cell>
          <cell r="K142" t="str">
            <v>31/06/2026</v>
          </cell>
        </row>
        <row r="144">
          <cell r="A144"/>
          <cell r="D144"/>
          <cell r="G144"/>
          <cell r="J144"/>
        </row>
        <row r="147">
          <cell r="A147" t="str">
            <v>Projeto Universal FAPESQ-PB 3031/2021</v>
          </cell>
          <cell r="I147" t="str">
            <v>FAPESQ-PB</v>
          </cell>
          <cell r="K147" t="str">
            <v>Em andamento</v>
          </cell>
        </row>
        <row r="149">
          <cell r="A149" t="str">
            <v xml:space="preserve">Equações Diferenciais Parciais </v>
          </cell>
          <cell r="H149" t="str">
            <v>Coordenador</v>
          </cell>
          <cell r="J149">
            <v>44621</v>
          </cell>
          <cell r="K149" t="str">
            <v>29/02/205</v>
          </cell>
        </row>
        <row r="151">
          <cell r="A151"/>
          <cell r="D151"/>
          <cell r="G151"/>
          <cell r="J151"/>
        </row>
        <row r="154">
          <cell r="A154" t="str">
            <v xml:space="preserve">Equações de evolução </v>
          </cell>
          <cell r="I154" t="str">
            <v>Outros</v>
          </cell>
          <cell r="K154" t="str">
            <v>Em andamento</v>
          </cell>
        </row>
        <row r="156">
          <cell r="A156" t="str">
            <v>Equações Diferenciais Parciais</v>
          </cell>
          <cell r="H156" t="str">
            <v>Coordenador</v>
          </cell>
          <cell r="J156">
            <v>44562</v>
          </cell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Alves, C. O. ou Alves, Claudianor O.; AMBROSIO, V. . Concentrating solutions for a fractional p-Laplacian logarithmic Schrödinger equation. Analysis and Applications, v. 22, p. 311-349, 2024.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 t="str">
            <v>Alves, C. O. ou Alves, Claudianor O.; SHEN, L. . On existence of solutions for some classes of elliptic problems with supercritical exponential growth, Mathematische Zeitschrift, v. 306, p. 29, 2024.</v>
          </cell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 t="str">
            <v>Artigo técnico ou científico publicado em periódico indexado internacionalmente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 t="str">
            <v>Alves, C. O. ou Alves, Claudianor O.; LOIUDICE, A. ; GANDAL, S. ; TYAGI, J. . A Brézis-Nirenberg Type Problem for a Class of Degenerate Elliptic Problems Involving the Grushin Operator. JOURNAL OF GEOMETRIC ANALYSIS, v. 34, p. 52, 2024.</v>
          </cell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 t="str">
            <v>Artigo técnico ou científico publicado em periódico indexado internacionalmente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 t="str">
            <v>Alves, C. O. ou Alves, Claudianor O.; SILVA, I. S. . Existence of a positive solution for a class of Schrodinger logarithmic equations on exterior domain. ZEITSCHRIFT FUR ANGEWANDTE MATHEMATIK UND PHYSIK, v. 2024, p. 75-77, 2024.</v>
          </cell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 t="str">
            <v>Artigo técnico ou científico publicado em periódico indexado internacionalmente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 t="str">
            <v>Alves, C. O. ou Alves, Claudianor O.; BOUDJERIOU, T. . Global existence for parabolic p-Laplace equations with supercritical growth in whole. JOURNAL OF MATHEMATICAL ANALYSIS AND APPLICATIONS, v. 535, p. 128244, 2024.</v>
          </cell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 t="str">
            <v>Obra artística ou cultural apresentada ou publicda internacionalmente</v>
          </cell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 xml:space="preserve">Coordenador da Pós-Graduação em Matemática </v>
          </cell>
          <cell r="H302" t="str">
            <v>Portaria SRH/ No 225</v>
          </cell>
          <cell r="J302">
            <v>45078</v>
          </cell>
          <cell r="K302">
            <v>46022</v>
          </cell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>Um encontro em EDPs elípticas – Celebrando os 90 anos de Djairo Guedes de Figueiredo</v>
          </cell>
          <cell r="I365" t="str">
            <v xml:space="preserve">USP- São Carlos </v>
          </cell>
          <cell r="L365">
            <v>45408</v>
          </cell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60</v>
          </cell>
          <cell r="E406">
            <v>60</v>
          </cell>
          <cell r="F406">
            <v>60</v>
          </cell>
          <cell r="G406">
            <v>30</v>
          </cell>
          <cell r="H406">
            <v>90</v>
          </cell>
          <cell r="I406">
            <v>150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120</v>
          </cell>
          <cell r="C409">
            <v>0</v>
          </cell>
          <cell r="D409">
            <v>0</v>
          </cell>
          <cell r="E409">
            <v>70</v>
          </cell>
        </row>
      </sheetData>
      <sheetData sheetId="5">
        <row r="5">
          <cell r="L5">
            <v>760</v>
          </cell>
        </row>
        <row r="6">
          <cell r="L6">
            <v>640</v>
          </cell>
        </row>
        <row r="8">
          <cell r="L8">
            <v>770</v>
          </cell>
        </row>
        <row r="13">
          <cell r="C13" t="str">
            <v>Daniel Cordeiro de Morais Filho</v>
          </cell>
          <cell r="D13"/>
          <cell r="E13"/>
          <cell r="F13"/>
          <cell r="G13"/>
          <cell r="J13">
            <v>336979</v>
          </cell>
          <cell r="L13" t="str">
            <v>Ativa</v>
          </cell>
        </row>
        <row r="15">
          <cell r="A15" t="str">
            <v>Doutor</v>
          </cell>
          <cell r="B15" t="str">
            <v>Titular</v>
          </cell>
          <cell r="C15" t="str">
            <v>Único</v>
          </cell>
          <cell r="D15">
            <v>31625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Laboratório de Ensino de Matemática</v>
          </cell>
          <cell r="E57">
            <v>60</v>
          </cell>
          <cell r="F57">
            <v>60</v>
          </cell>
          <cell r="I57">
            <v>9</v>
          </cell>
          <cell r="J57">
            <v>7</v>
          </cell>
          <cell r="K57">
            <v>1</v>
          </cell>
          <cell r="L57">
            <v>1</v>
          </cell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Tópicos de História da Matemática</v>
          </cell>
          <cell r="E69">
            <v>60</v>
          </cell>
          <cell r="F69">
            <v>60</v>
          </cell>
          <cell r="I69">
            <v>13</v>
          </cell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Cecília Nunes Magalhães</v>
          </cell>
        </row>
        <row r="80">
          <cell r="A80" t="str">
            <v>Estudo de propriedades analíticas de funções por meio de seus gráficos</v>
          </cell>
          <cell r="J80"/>
          <cell r="L80" t="str">
            <v>Em andamento</v>
          </cell>
        </row>
        <row r="82">
          <cell r="A82" t="str">
            <v>PET -  Matemática</v>
          </cell>
          <cell r="G82">
            <v>45352</v>
          </cell>
          <cell r="H82">
            <v>45627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Flávia Shirley</v>
          </cell>
        </row>
        <row r="112">
          <cell r="A112" t="str">
            <v>Análise de alguns assunto não tratados no Enem e que eram tratados antes, na época do Vestibular</v>
          </cell>
          <cell r="J112"/>
        </row>
        <row r="114">
          <cell r="G114">
            <v>45200</v>
          </cell>
          <cell r="H114"/>
          <cell r="J114"/>
        </row>
        <row r="117">
          <cell r="A117" t="str">
            <v>Franciscarlos de Medeiros Santos</v>
          </cell>
        </row>
        <row r="119">
          <cell r="A119" t="str">
            <v>Cálculo de áreas de figuras planas especiais</v>
          </cell>
          <cell r="J119"/>
        </row>
        <row r="121">
          <cell r="G121">
            <v>45383</v>
          </cell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As facetas e aplicações da representação decimal pouco exploradas no ensino de matemática</v>
          </cell>
          <cell r="I140"/>
          <cell r="K140" t="str">
            <v>Em andamento</v>
          </cell>
        </row>
        <row r="142">
          <cell r="A142" t="str">
            <v>Divulgação e Ensino de Matemática</v>
          </cell>
          <cell r="H142" t="str">
            <v>Coordenador</v>
          </cell>
          <cell r="J142">
            <v>45078</v>
          </cell>
          <cell r="K142"/>
        </row>
        <row r="144">
          <cell r="A144"/>
          <cell r="D144"/>
          <cell r="G144"/>
          <cell r="J144"/>
        </row>
        <row r="147">
          <cell r="A147" t="str">
            <v>Teorema de Pólya cono extensão do Teorema de Pitágoras com auxílio do Geogebra</v>
          </cell>
          <cell r="I147"/>
          <cell r="K147" t="str">
            <v>Concluído</v>
          </cell>
        </row>
        <row r="149">
          <cell r="A149" t="str">
            <v>Divulgação e Ensino de Matemática</v>
          </cell>
          <cell r="H149" t="str">
            <v>Coordenador</v>
          </cell>
          <cell r="J149">
            <v>44986</v>
          </cell>
          <cell r="K149">
            <v>45413</v>
          </cell>
        </row>
        <row r="151">
          <cell r="A151"/>
          <cell r="D151"/>
          <cell r="G151"/>
          <cell r="J151"/>
        </row>
        <row r="154">
          <cell r="A154" t="str">
            <v>Um estudo da sequência $sen n$.</v>
          </cell>
          <cell r="I154"/>
          <cell r="K154" t="str">
            <v>Em andamento</v>
          </cell>
        </row>
        <row r="156">
          <cell r="A156" t="str">
            <v>Divulgação e Ensino de Matemática</v>
          </cell>
          <cell r="H156" t="str">
            <v>Coordenador</v>
          </cell>
          <cell r="J156">
            <v>45078</v>
          </cell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 t="str">
            <v>Preparação do LAPEM e recepção para recebeer a visita da ESCOLA MUNICIPAL DE ENSINO FUNDAMENTAL
“JOÃO ALVES DE CARVALHO” no LAPEM</v>
          </cell>
          <cell r="I171" t="str">
            <v>Eventual</v>
          </cell>
          <cell r="K171" t="str">
            <v>Concluído</v>
          </cell>
        </row>
        <row r="173">
          <cell r="A173" t="str">
            <v>Ensino</v>
          </cell>
          <cell r="D173"/>
          <cell r="F173"/>
          <cell r="H173" t="str">
            <v>Coordenador</v>
          </cell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Um convite  à Matemática - com técnicas de demonstração e notas hitóricas, Quarta Edição, SBM,  ISB 9788583372240
Ano	2024
pp. 377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Livro técnico-científico ou artístico-culturais publicados na área, com autoria individual, aprovado por Conselho Editorial/Registro ISBN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 t="str">
            <v>DE MORAIS FILHO, DANIEL C.; DIAS, L. D. ; SILVA, L. F. R. C. ; SANTOS, B. A. S. . Um resgate histórico-didático do trabalho original sobre a Versiera de Agnesi (a bruxa de Agnesi) para ser usado em sala de aula: entendendo a Matemática para discutir a questão de gênero na Ciência. PROFESSOR DE MATEMÁTICA ONLINE, v. 11, p. 396-413, 2023.</v>
          </cell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 t="str">
            <v>Artigo técnico ou científico publicado em periódico de circulação nacional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 t="str">
            <v>DE MORAIS FILHO, D. C.; TEODISTA, J. C. S. . Expressões decimais infinitas e a importância de certas demonstrações no Ensino Básico. In: V Encontro Campinense do PROFMAT, 2023, Campina Grande PB. Anais do V ECP. Recife PE: Even 3, 2023. v. 3.</v>
          </cell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 t="str">
            <v>Resumo publlicado em anais de eventos regionais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 t="str">
            <v>DE MORAIS FILHO, D. C.; MATHIAS, C. V. ; OLIVEIRA, I. M. S. . Geometrização do Teorema de Pitágoras e sua generalização como o Teorema de Pólya. In: V Encontro Campinense do PROFMAT, 2023, Campina Grande PB. Anais do V ECP. Recife PE: Even 3, 2023.</v>
          </cell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 t="str">
            <v>Resumo publlicado em anais de eventos regionais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 t="str">
            <v>Editora da Revista do Professor de Matemática online</v>
          </cell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 t="str">
            <v>Editoração de revista técnico-científica ou artístico-culturail indexada</v>
          </cell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DE MORAIS FILHO, DANIEL C.; MENDES, I. A.; MOREIRA, A. M.. Comissão Especial de Avaliação de promoção funcional à classe de Professor Titular (Classe E) de Márcia Maria de Castro Cruz</v>
          </cell>
          <cell r="H271" t="str">
            <v>UFRN-Natal</v>
          </cell>
          <cell r="K271">
            <v>45427</v>
          </cell>
        </row>
        <row r="272">
          <cell r="B272" t="str">
            <v>Banca examinadora de concurso público para professor titular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Coordenador do LAPEM</v>
          </cell>
          <cell r="H302" t="str">
            <v>PORTARIA/UAMat/CCT/UFCG/Nº46/2023</v>
          </cell>
          <cell r="J302">
            <v>44866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Seminários com o Prof. Aldo da UEPB, CONSTANTE NAS HORAS DEDICADAS À PESQUISA SOBRE A SEQUÊNCIA $sen n$.</v>
          </cell>
          <cell r="J346"/>
          <cell r="K346"/>
        </row>
        <row r="347">
          <cell r="A347" t="str">
            <v xml:space="preserve">Produção de artigo submetido na Revista de Matemática Sergipana com o PROF. Claudio Teodista - Carga horária computada na parte de pesquisa "As facetas e aplicações da representação decimal pouco exploradas no ensino de matemática" </v>
          </cell>
          <cell r="J347"/>
          <cell r="K347"/>
        </row>
        <row r="348">
          <cell r="A348" t="str">
            <v>Produção de artigo submetido na Revista do Instituto GeoGebra Internacional de São Paulo - CARGA HORÁRIO ADICIONADA NA PESQUISA "Generalização do Teorema de Pólya como extensão do Teorema de Pitágoras, usando Geogebra".</v>
          </cell>
          <cell r="J348"/>
          <cell r="K348"/>
        </row>
        <row r="349">
          <cell r="A349" t="str">
            <v>Pesquisa com as Prof. Idalice e Carmen Mathias da UFSM, que resultou no artigo acima. CARGA HORÁRIA contante na parte de pesquisa sobre extensão do Teorema de Pitágoras.</v>
          </cell>
          <cell r="J349"/>
          <cell r="K349"/>
        </row>
        <row r="350">
          <cell r="A350" t="str">
            <v>Produção de um livro de Análise para Llicenciatura.</v>
          </cell>
          <cell r="J350"/>
          <cell r="K350"/>
        </row>
        <row r="351">
          <cell r="A351" t="str">
            <v>Produção de um livro de Espaços vetoriais de dimensão infinita para iniciantes</v>
          </cell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60</v>
          </cell>
          <cell r="E406">
            <v>60</v>
          </cell>
          <cell r="F406">
            <v>60</v>
          </cell>
          <cell r="G406">
            <v>6</v>
          </cell>
          <cell r="H406">
            <v>110</v>
          </cell>
          <cell r="I406">
            <v>280</v>
          </cell>
          <cell r="J406">
            <v>10</v>
          </cell>
          <cell r="K406">
            <v>0</v>
          </cell>
          <cell r="L406">
            <v>12</v>
          </cell>
        </row>
        <row r="409">
          <cell r="A409">
            <v>0</v>
          </cell>
          <cell r="B409">
            <v>72</v>
          </cell>
          <cell r="C409">
            <v>0</v>
          </cell>
          <cell r="D409">
            <v>40</v>
          </cell>
          <cell r="E409">
            <v>60</v>
          </cell>
        </row>
      </sheetData>
      <sheetData sheetId="6">
        <row r="5">
          <cell r="L5">
            <v>760</v>
          </cell>
        </row>
        <row r="6">
          <cell r="L6">
            <v>640</v>
          </cell>
        </row>
        <row r="8">
          <cell r="L8">
            <v>759</v>
          </cell>
        </row>
        <row r="13">
          <cell r="C13" t="str">
            <v>Deise Mara Barbosa de Almeida</v>
          </cell>
          <cell r="D13"/>
          <cell r="E13"/>
          <cell r="F13"/>
          <cell r="G13"/>
          <cell r="J13">
            <v>2355751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42727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 (Novo) - T08</v>
          </cell>
          <cell r="E57">
            <v>4</v>
          </cell>
          <cell r="F57">
            <v>60</v>
          </cell>
          <cell r="I57">
            <v>51</v>
          </cell>
          <cell r="J57">
            <v>13</v>
          </cell>
          <cell r="K57">
            <v>4</v>
          </cell>
          <cell r="L57">
            <v>34</v>
          </cell>
        </row>
        <row r="58">
          <cell r="A58" t="str">
            <v>O Computador como Instrumento de Ensino - T01</v>
          </cell>
          <cell r="E58">
            <v>4</v>
          </cell>
          <cell r="F58">
            <v>60</v>
          </cell>
          <cell r="I58">
            <v>12</v>
          </cell>
          <cell r="J58">
            <v>11</v>
          </cell>
          <cell r="K58">
            <v>1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MA13 – Geometria</v>
          </cell>
          <cell r="E69">
            <v>4</v>
          </cell>
          <cell r="F69">
            <v>60</v>
          </cell>
          <cell r="I69">
            <v>2</v>
          </cell>
          <cell r="J69">
            <v>2</v>
          </cell>
          <cell r="K69">
            <v>0</v>
          </cell>
          <cell r="L69">
            <v>0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Ayala Fernando Campos Barbosa</v>
          </cell>
        </row>
        <row r="80">
          <cell r="A80" t="str">
            <v>Método das Diferenças Finitas na resolução de equações diferenciais hiperbólicas e parabólicas</v>
          </cell>
          <cell r="J80" t="str">
            <v>FAPESQ-PB</v>
          </cell>
          <cell r="L80" t="str">
            <v>Em andamento</v>
          </cell>
        </row>
        <row r="82">
          <cell r="A82" t="str">
            <v>PIBIC</v>
          </cell>
          <cell r="G82">
            <v>45217</v>
          </cell>
          <cell r="H82">
            <v>45565</v>
          </cell>
        </row>
        <row r="85">
          <cell r="A85" t="str">
            <v>José Lucas de Almeida Silva</v>
          </cell>
        </row>
        <row r="87">
          <cell r="A87" t="str">
            <v>Estudo e implementação de métodos numéricos para obtenção de autovalores e autovetores</v>
          </cell>
          <cell r="L87" t="str">
            <v>Em andamento</v>
          </cell>
        </row>
        <row r="89">
          <cell r="A89" t="str">
            <v>PET -  Matemática</v>
          </cell>
          <cell r="G89">
            <v>45139</v>
          </cell>
          <cell r="H89">
            <v>45493</v>
          </cell>
        </row>
        <row r="92">
          <cell r="A92" t="str">
            <v>Yara Stainer Oliveira Nogueira</v>
          </cell>
        </row>
        <row r="94">
          <cell r="A94" t="str">
            <v>Monitoria da disciplina de Cálculo Diferencial e Integra I</v>
          </cell>
          <cell r="L94" t="str">
            <v>Concluído</v>
          </cell>
        </row>
        <row r="96">
          <cell r="A96" t="str">
            <v>Monitoria</v>
          </cell>
          <cell r="G96">
            <v>45323</v>
          </cell>
          <cell r="H96">
            <v>45427</v>
          </cell>
        </row>
        <row r="99">
          <cell r="A99" t="str">
            <v>Maria Luiza Souza Silva, Julierika Veras Fernandes, Lavienar Laura Nunes Donato, Daniela da Silva Araujo, Julio Cesar Sales de Souza</v>
          </cell>
        </row>
        <row r="101">
          <cell r="A101"/>
          <cell r="L101"/>
        </row>
        <row r="103">
          <cell r="A103" t="str">
            <v>Tutoria Acadêmica</v>
          </cell>
          <cell r="G103">
            <v>45177</v>
          </cell>
          <cell r="H103"/>
        </row>
        <row r="110">
          <cell r="A110" t="str">
            <v>Thiago dos Santos Silva</v>
          </cell>
        </row>
        <row r="112">
          <cell r="A112" t="str">
            <v>Conceito de função aplicado ao estudo de sequências através de uma cartilha interativa elaborada com Canva</v>
          </cell>
          <cell r="J112"/>
        </row>
        <row r="114">
          <cell r="G114">
            <v>45139</v>
          </cell>
          <cell r="H114">
            <v>45534</v>
          </cell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Coordenação da biblioteca da UAMat</v>
          </cell>
          <cell r="H302"/>
          <cell r="J302"/>
          <cell r="K302"/>
        </row>
        <row r="306">
          <cell r="A306" t="str">
            <v>Coordenação do PROFMAT</v>
          </cell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Colegiado do Curso de Graduação em Meteorologia</v>
          </cell>
          <cell r="H324"/>
          <cell r="J324"/>
          <cell r="K324"/>
        </row>
        <row r="325">
          <cell r="B325" t="str">
            <v>Participação em Colegiado de Curso como membro titular, exceto membro nato</v>
          </cell>
        </row>
        <row r="328">
          <cell r="A328" t="str">
            <v>Colegiado do Curso de Graduação em Engenharia Agrícola</v>
          </cell>
          <cell r="H328"/>
          <cell r="J328"/>
          <cell r="K328"/>
        </row>
        <row r="329">
          <cell r="B329" t="str">
            <v>Participação em Colegiado de Curso como membro suplente</v>
          </cell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Participação em reuniões da unidade acadêmica de matemática</v>
          </cell>
          <cell r="J346"/>
          <cell r="K346"/>
        </row>
        <row r="347">
          <cell r="A347" t="str">
            <v>Participação em reuniões da equipe de disciplina de Cálculo I</v>
          </cell>
          <cell r="J347"/>
          <cell r="K347"/>
        </row>
        <row r="348">
          <cell r="A348" t="str">
            <v>Participação em reuniões do PROFMAT</v>
          </cell>
          <cell r="J348"/>
          <cell r="K348"/>
        </row>
        <row r="349">
          <cell r="A349" t="str">
            <v>Aplicação da ENQ 2024.1 do PROFMAT</v>
          </cell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 t="str">
            <v>XII Semana de Matemática do CCT/UFCG</v>
          </cell>
          <cell r="I358"/>
          <cell r="J358"/>
          <cell r="K358" t="str">
            <v>UFCG</v>
          </cell>
          <cell r="L358" t="str">
            <v>Regional</v>
          </cell>
        </row>
        <row r="359">
          <cell r="A359" t="str">
            <v>V Encontro Campinense do PROFMAT</v>
          </cell>
          <cell r="I359"/>
          <cell r="J359"/>
          <cell r="K359" t="str">
            <v>EEPB</v>
          </cell>
          <cell r="L359" t="str">
            <v>Regional</v>
          </cell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 xml:space="preserve"> </v>
          </cell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180</v>
          </cell>
          <cell r="G406">
            <v>101</v>
          </cell>
          <cell r="H406">
            <v>32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128</v>
          </cell>
          <cell r="C409">
            <v>0</v>
          </cell>
          <cell r="D409">
            <v>48</v>
          </cell>
          <cell r="E409">
            <v>90</v>
          </cell>
        </row>
      </sheetData>
      <sheetData sheetId="7">
        <row r="5">
          <cell r="L5">
            <v>760</v>
          </cell>
        </row>
        <row r="6">
          <cell r="L6">
            <v>640</v>
          </cell>
        </row>
        <row r="8">
          <cell r="L8">
            <v>600</v>
          </cell>
        </row>
        <row r="13">
          <cell r="C13" t="str">
            <v>Denilson da Silva Pereira</v>
          </cell>
          <cell r="D13"/>
          <cell r="E13"/>
          <cell r="F13"/>
          <cell r="G13"/>
          <cell r="J13">
            <v>1889161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</v>
          </cell>
          <cell r="D15">
            <v>40774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Análise II</v>
          </cell>
          <cell r="E57">
            <v>4</v>
          </cell>
          <cell r="F57">
            <v>60</v>
          </cell>
          <cell r="I57">
            <v>1</v>
          </cell>
          <cell r="J57">
            <v>1</v>
          </cell>
          <cell r="K57">
            <v>0</v>
          </cell>
          <cell r="L57">
            <v>0</v>
          </cell>
        </row>
        <row r="58">
          <cell r="A58" t="str">
            <v>Análise III</v>
          </cell>
          <cell r="E58">
            <v>4</v>
          </cell>
          <cell r="F58">
            <v>60</v>
          </cell>
          <cell r="I58">
            <v>3</v>
          </cell>
          <cell r="J58">
            <v>3</v>
          </cell>
          <cell r="K58">
            <v>0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Análise Real</v>
          </cell>
          <cell r="E69">
            <v>4</v>
          </cell>
          <cell r="F69">
            <v>60</v>
          </cell>
          <cell r="I69">
            <v>10</v>
          </cell>
          <cell r="J69">
            <v>8</v>
          </cell>
          <cell r="K69">
            <v>1</v>
          </cell>
          <cell r="L69">
            <v>1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João Batista Neto</v>
          </cell>
        </row>
        <row r="80">
          <cell r="A80" t="str">
            <v>O Teorema do Passo da Montanha em Dimensão Finita</v>
          </cell>
          <cell r="J80" t="str">
            <v>CNPq</v>
          </cell>
          <cell r="L80" t="str">
            <v>Em andamento</v>
          </cell>
        </row>
        <row r="82">
          <cell r="A82" t="str">
            <v>PIBIC</v>
          </cell>
          <cell r="G82">
            <v>45177</v>
          </cell>
          <cell r="H82">
            <v>45542</v>
          </cell>
        </row>
        <row r="85">
          <cell r="A85" t="str">
            <v>Sarah Nunes Magalhães</v>
          </cell>
        </row>
        <row r="87">
          <cell r="A87" t="str">
            <v>Construções geométricas utilizando régua e compasso e o software GeoGebra</v>
          </cell>
          <cell r="L87" t="str">
            <v>Em andamento</v>
          </cell>
        </row>
        <row r="89">
          <cell r="A89" t="str">
            <v>PIBIC</v>
          </cell>
          <cell r="G89">
            <v>45177</v>
          </cell>
          <cell r="H89">
            <v>45543</v>
          </cell>
        </row>
        <row r="92">
          <cell r="A92" t="str">
            <v>Levi Dantas Peres</v>
          </cell>
        </row>
        <row r="94">
          <cell r="A94" t="str">
            <v>Construções geométricas utilizando régua e compasso e o software GeoGebra</v>
          </cell>
          <cell r="L94"/>
        </row>
        <row r="96">
          <cell r="A96" t="str">
            <v>PIBIC</v>
          </cell>
          <cell r="G96">
            <v>45177</v>
          </cell>
          <cell r="H96">
            <v>45542</v>
          </cell>
        </row>
        <row r="99">
          <cell r="A99"/>
        </row>
        <row r="101">
          <cell r="A101"/>
          <cell r="L101" t="str">
            <v>Concluído</v>
          </cell>
        </row>
        <row r="103">
          <cell r="A103"/>
          <cell r="G103"/>
          <cell r="H103"/>
        </row>
        <row r="110">
          <cell r="A110" t="str">
            <v>Ismael Carlos Pereira de Carvalho</v>
          </cell>
        </row>
        <row r="112">
          <cell r="A112" t="str">
            <v>Resultados de soluções em Equações do Tipo Kirchhoff</v>
          </cell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240</v>
          </cell>
          <cell r="G406">
            <v>60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120</v>
          </cell>
        </row>
      </sheetData>
      <sheetData sheetId="8">
        <row r="5">
          <cell r="L5">
            <v>760</v>
          </cell>
        </row>
        <row r="6">
          <cell r="L6">
            <v>640</v>
          </cell>
        </row>
        <row r="8">
          <cell r="L8">
            <v>640</v>
          </cell>
        </row>
        <row r="13">
          <cell r="C13" t="str">
            <v>Diogo de Santana Germano</v>
          </cell>
          <cell r="D13"/>
          <cell r="E13"/>
          <cell r="F13"/>
          <cell r="G13"/>
          <cell r="J13">
            <v>1719882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</v>
          </cell>
          <cell r="D15">
            <v>40023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Vetorial e Geometria Analítica - T02</v>
          </cell>
          <cell r="E57">
            <v>4</v>
          </cell>
          <cell r="F57">
            <v>60</v>
          </cell>
          <cell r="I57">
            <v>81</v>
          </cell>
          <cell r="J57">
            <v>15</v>
          </cell>
          <cell r="K57">
            <v>37</v>
          </cell>
          <cell r="L57">
            <v>29</v>
          </cell>
        </row>
        <row r="58">
          <cell r="A58" t="str">
            <v>Álgebra Vetorial e Geometria Analítica - T07</v>
          </cell>
          <cell r="E58">
            <v>4</v>
          </cell>
          <cell r="F58">
            <v>60</v>
          </cell>
          <cell r="I58">
            <v>49</v>
          </cell>
          <cell r="J58">
            <v>11</v>
          </cell>
          <cell r="K58">
            <v>27</v>
          </cell>
          <cell r="L58">
            <v>11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YSLA MARIZ PEIXOTO</v>
          </cell>
        </row>
        <row r="80">
          <cell r="A80" t="str">
            <v>Programa de Monitoria da UAMat - Monitoria do CCT</v>
          </cell>
          <cell r="J80"/>
          <cell r="L80" t="str">
            <v>Concluído</v>
          </cell>
        </row>
        <row r="82">
          <cell r="A82" t="str">
            <v>Monitoria</v>
          </cell>
          <cell r="G82">
            <v>45323</v>
          </cell>
          <cell r="H82">
            <v>45426</v>
          </cell>
        </row>
        <row r="85">
          <cell r="A85" t="str">
            <v>Maria Júlia Araújo Barreto</v>
          </cell>
        </row>
        <row r="87">
          <cell r="A87" t="str">
            <v>Estágio Supervisionado II</v>
          </cell>
          <cell r="L87"/>
        </row>
        <row r="89">
          <cell r="A89" t="str">
            <v>Tutoria Acadêmica</v>
          </cell>
          <cell r="G89">
            <v>45348</v>
          </cell>
          <cell r="H89">
            <v>45429</v>
          </cell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U. B. Severo, B. H. C. Ribeiro, D. de S. Germano, Existence of solutions to quasilinear Schrodinger equations with exponential nonlinearity, Electron J. Differential Equations, Vol. 2024, No. 14, pp. 1-14.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 t="str">
            <v>Coordenador de Graduação</v>
          </cell>
          <cell r="H295" t="str">
            <v>PORTARIA SRH/R No 225, DE 08 DE FEVEREIRO DE 2024</v>
          </cell>
          <cell r="J295">
            <v>45323</v>
          </cell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Coordenador do Programa de Monitoria da UAMat</v>
          </cell>
          <cell r="H302" t="str">
            <v>PORTARIA/UAMat/CCT/UFCG/Nº60/2021</v>
          </cell>
          <cell r="J302">
            <v>44523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Conselheiro na Câmara Superior de Ensino</v>
          </cell>
          <cell r="H324" t="str">
            <v>PORTARIA SEI No 10, DE 18 DE MARÇO DE 2024 da CSE (Processo SEI no 23096.010066/2024-77)</v>
          </cell>
          <cell r="J324">
            <v>45369</v>
          </cell>
          <cell r="K324"/>
        </row>
        <row r="325">
          <cell r="B325"/>
        </row>
        <row r="328">
          <cell r="A328" t="str">
            <v>Conselheiro no CEPE</v>
          </cell>
          <cell r="H328"/>
          <cell r="J328">
            <v>45323</v>
          </cell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0</v>
          </cell>
          <cell r="F406">
            <v>180</v>
          </cell>
          <cell r="G406">
            <v>40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180</v>
          </cell>
          <cell r="B409">
            <v>60</v>
          </cell>
          <cell r="C409">
            <v>60</v>
          </cell>
          <cell r="D409">
            <v>0</v>
          </cell>
          <cell r="E409">
            <v>0</v>
          </cell>
        </row>
      </sheetData>
      <sheetData sheetId="9">
        <row r="5">
          <cell r="L5">
            <v>760</v>
          </cell>
        </row>
        <row r="6">
          <cell r="L6">
            <v>640</v>
          </cell>
        </row>
        <row r="8">
          <cell r="L8">
            <v>710</v>
          </cell>
        </row>
        <row r="13">
          <cell r="C13" t="str">
            <v>Diogo Diniz Pereira da Silva e Silva</v>
          </cell>
          <cell r="D13"/>
          <cell r="E13"/>
          <cell r="F13"/>
          <cell r="G13"/>
          <cell r="J13">
            <v>1695294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III</v>
          </cell>
          <cell r="D15">
            <v>39909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</v>
          </cell>
          <cell r="E57">
            <v>4</v>
          </cell>
          <cell r="F57">
            <v>60</v>
          </cell>
          <cell r="I57">
            <v>63</v>
          </cell>
          <cell r="J57">
            <v>28</v>
          </cell>
          <cell r="K57">
            <v>10</v>
          </cell>
          <cell r="L57">
            <v>25</v>
          </cell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Álgebra Comutativa</v>
          </cell>
          <cell r="E69">
            <v>4</v>
          </cell>
          <cell r="F69">
            <v>60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</row>
        <row r="70">
          <cell r="A70" t="str">
            <v>Tópicos Especiais de Álgebra</v>
          </cell>
          <cell r="E70">
            <v>4</v>
          </cell>
          <cell r="F70">
            <v>60</v>
          </cell>
          <cell r="I70">
            <v>2</v>
          </cell>
          <cell r="J70">
            <v>2</v>
          </cell>
          <cell r="K70">
            <v>0</v>
          </cell>
          <cell r="L70">
            <v>0</v>
          </cell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Luis Filipe Ramos Campos da Silva</v>
          </cell>
        </row>
        <row r="80">
          <cell r="A80" t="str">
            <v>Graduações e identidades polinomiais em álgebras de matrizes finitas</v>
          </cell>
          <cell r="J80"/>
          <cell r="L80" t="str">
            <v>Em andamento</v>
          </cell>
        </row>
        <row r="82">
          <cell r="A82"/>
          <cell r="G82">
            <v>44986</v>
          </cell>
          <cell r="H82">
            <v>46446</v>
          </cell>
        </row>
        <row r="85">
          <cell r="A85" t="str">
            <v>Eduardo Pinto da Fonsêca</v>
          </cell>
        </row>
        <row r="87">
          <cell r="A87" t="str">
            <v>Graduações e identidades em álgebras matriciais</v>
          </cell>
          <cell r="L87" t="str">
            <v>Em andamento</v>
          </cell>
        </row>
        <row r="89">
          <cell r="A89"/>
          <cell r="G89">
            <v>44774</v>
          </cell>
          <cell r="H89">
            <v>46234</v>
          </cell>
        </row>
        <row r="92">
          <cell r="A92" t="str">
            <v>Thiago Felipe da Silva</v>
          </cell>
        </row>
        <row r="94">
          <cell r="A94" t="str">
            <v>Bolsa de pós-doutorado do INCTMAT</v>
          </cell>
          <cell r="L94" t="str">
            <v>Em andamento</v>
          </cell>
        </row>
        <row r="96">
          <cell r="A96"/>
          <cell r="G96">
            <v>45231</v>
          </cell>
          <cell r="H96">
            <v>45596</v>
          </cell>
        </row>
        <row r="99">
          <cell r="A99" t="str">
            <v>Antonio Marcos Duarte de França</v>
          </cell>
        </row>
        <row r="101">
          <cell r="A101" t="str">
            <v>Bolsa de pós-doutorado da FAPESQ</v>
          </cell>
          <cell r="L101" t="str">
            <v>Em andamento</v>
          </cell>
        </row>
        <row r="103">
          <cell r="A103"/>
          <cell r="G103">
            <v>45231</v>
          </cell>
          <cell r="H103">
            <v>45596</v>
          </cell>
        </row>
        <row r="110">
          <cell r="A110" t="str">
            <v>Celine Ingrid Gomes dos Santos</v>
          </cell>
        </row>
        <row r="112">
          <cell r="A112" t="str">
            <v>Bolsa de Mestrado</v>
          </cell>
          <cell r="J112" t="str">
            <v>CAPES</v>
          </cell>
        </row>
        <row r="114">
          <cell r="G114">
            <v>45352</v>
          </cell>
          <cell r="H114">
            <v>46081</v>
          </cell>
          <cell r="J114"/>
        </row>
        <row r="117">
          <cell r="A117" t="str">
            <v>Matheus Pereira Amorim</v>
          </cell>
        </row>
        <row r="119">
          <cell r="A119" t="str">
            <v>Bolsa de Mestrado</v>
          </cell>
          <cell r="J119" t="str">
            <v>CAPES</v>
          </cell>
        </row>
        <row r="121">
          <cell r="G121">
            <v>45139</v>
          </cell>
          <cell r="H121">
            <v>45869</v>
          </cell>
          <cell r="J121"/>
        </row>
        <row r="124">
          <cell r="A124" t="str">
            <v>Ana Beatriz Gomes da Silva</v>
          </cell>
        </row>
        <row r="126">
          <cell r="A126" t="str">
            <v>Sem bolsa no momento</v>
          </cell>
          <cell r="J126"/>
        </row>
        <row r="128">
          <cell r="G128">
            <v>45352</v>
          </cell>
          <cell r="H128">
            <v>46811</v>
          </cell>
          <cell r="J128"/>
        </row>
        <row r="131">
          <cell r="A131" t="str">
            <v>Raquel Priscila Ibiapino</v>
          </cell>
        </row>
        <row r="133">
          <cell r="A133" t="str">
            <v>Sem bolsa no momento</v>
          </cell>
          <cell r="J133"/>
        </row>
        <row r="135">
          <cell r="G135">
            <v>45352</v>
          </cell>
          <cell r="H135">
            <v>45869</v>
          </cell>
          <cell r="J135"/>
        </row>
        <row r="140">
          <cell r="A140" t="str">
            <v>Graduações e Identidades Polinomiais em Álgebras - Produtividade em Pesquisa do CNPq</v>
          </cell>
          <cell r="I140" t="str">
            <v>CNPq</v>
          </cell>
          <cell r="K140" t="str">
            <v>Em andamento</v>
          </cell>
        </row>
        <row r="142">
          <cell r="A142" t="str">
            <v>Álgebra</v>
          </cell>
          <cell r="H142" t="str">
            <v>Coordenador</v>
          </cell>
          <cell r="J142">
            <v>44986</v>
          </cell>
          <cell r="K142">
            <v>46446</v>
          </cell>
        </row>
        <row r="144">
          <cell r="A144">
            <v>115200</v>
          </cell>
          <cell r="D144">
            <v>38400</v>
          </cell>
          <cell r="G144">
            <v>38400</v>
          </cell>
          <cell r="J144">
            <v>76800</v>
          </cell>
        </row>
        <row r="147">
          <cell r="A147" t="str">
            <v>Álgebras com Estrutura Suplementar e suas Identidades Polinomiais</v>
          </cell>
          <cell r="I147" t="str">
            <v>FAPESQ-PB</v>
          </cell>
          <cell r="K147" t="str">
            <v>Em andamento</v>
          </cell>
        </row>
        <row r="149">
          <cell r="A149" t="str">
            <v>Álgebra</v>
          </cell>
          <cell r="H149" t="str">
            <v>Coordenador</v>
          </cell>
          <cell r="J149">
            <v>44501</v>
          </cell>
          <cell r="K149">
            <v>45596</v>
          </cell>
        </row>
        <row r="151">
          <cell r="A151">
            <v>29583</v>
          </cell>
          <cell r="D151">
            <v>29583</v>
          </cell>
          <cell r="G151">
            <v>24583</v>
          </cell>
          <cell r="J151">
            <v>5000</v>
          </cell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Diniz, D.; SILVA, J. L. G. ; KOSHLUKOV, P. . Gradings on block-triangular matrix algebras. PROCEEDINGS OF THE AMERICAN MATHEMATICAL SOCIETY, v. 152, p. 119-127, 2024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 t="str">
            <v>Diniz, D.; SILVA, V. R. T. ; GONCALVES, D. J. ; SOUZA, M. S. . The isomorphism problem in the context of PI-theory for two-dimensional Jordan algebras. FINITE FIELDS AND THEIR APPLICATIONS, v. 94, p. 1-30, 2024.</v>
          </cell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 t="str">
            <v>Artigo técnico ou científico publicado em periódico indexado internacionalmente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 t="str">
            <v>Diniz, D.; SILVA, J. L. G. ; BORGES, A. R. . Graded identities with involution for the algebra of upper triangular matrices. LINEAR ALGEBRA AND ITS APPLICATIONS, v. 688, p. 120-156, 2024.</v>
          </cell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 t="str">
            <v>Artigo técnico ou científico publicado em periódico indexado internacionalmente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 t="str">
            <v>Bezerra, C. F. ; Diniz, D. ; KOSHLUKOV, P. . Z-graded identities of the Virasoro algebra. JOURNAL OF ALGEBRA, v. 640, p. 401-431, 2024.</v>
          </cell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 t="str">
            <v>Artigo técnico ou científico publicado em periódico indexado internacionalmente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 xml:space="preserve"> Participação em banca de dissertação de Matheus Gabriel Nascimento Lima</v>
          </cell>
          <cell r="H271" t="str">
            <v>UFPB</v>
          </cell>
          <cell r="K271">
            <v>45310</v>
          </cell>
        </row>
        <row r="272">
          <cell r="B272" t="str">
            <v>Banca examinadora de dissertação de mestrado acadêmico</v>
          </cell>
        </row>
        <row r="274">
          <cell r="A274" t="str">
            <v>Participação em banca de doutorado de Pedro Souza Fagundes</v>
          </cell>
          <cell r="H274" t="str">
            <v>Unicamp</v>
          </cell>
          <cell r="K274">
            <v>45315</v>
          </cell>
        </row>
        <row r="275">
          <cell r="B275" t="str">
            <v>Banca examinadora de tese de doutorado</v>
          </cell>
        </row>
        <row r="277">
          <cell r="A277" t="str">
            <v>Participação em banca de TCC de Maria Débora de Oliveira Silva</v>
          </cell>
          <cell r="H277" t="str">
            <v>UFCG</v>
          </cell>
          <cell r="K277">
            <v>45447</v>
          </cell>
        </row>
        <row r="278">
          <cell r="B278" t="str">
            <v>Banca examinadora de estágio, monografia  ou TCC de graduação</v>
          </cell>
        </row>
        <row r="280">
          <cell r="A280" t="str">
            <v>Participação em banca de Exame de Qualificação de Eduardo Pinto da Fonsêca</v>
          </cell>
          <cell r="H280" t="str">
            <v>UFCG</v>
          </cell>
          <cell r="K280">
            <v>45441</v>
          </cell>
        </row>
        <row r="281">
          <cell r="B281" t="str">
            <v>Banca examinadora de exame de qualificação para doutorado</v>
          </cell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Organização do evento Duas Tardes de PI-Teoria e Graduações em Álgebras</v>
          </cell>
          <cell r="J346">
            <v>45383</v>
          </cell>
          <cell r="K346">
            <v>45441</v>
          </cell>
        </row>
        <row r="347">
          <cell r="A347" t="str">
            <v>Organização do Ciclo de Conferências do PPGMat</v>
          </cell>
          <cell r="J347">
            <v>45352</v>
          </cell>
          <cell r="K347">
            <v>45492</v>
          </cell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 t="str">
            <v xml:space="preserve">I Workshop de PI-Álgebras e Temas Relacionados </v>
          </cell>
          <cell r="I358">
            <v>45313</v>
          </cell>
          <cell r="J358">
            <v>45315</v>
          </cell>
          <cell r="K358" t="str">
            <v>UNICAMP</v>
          </cell>
          <cell r="L358" t="str">
            <v>Nacional</v>
          </cell>
        </row>
        <row r="359">
          <cell r="A359" t="str">
            <v>Duas Tardes de PI-Teoria e Graduações em Álgebras</v>
          </cell>
          <cell r="I359">
            <v>45440</v>
          </cell>
          <cell r="J359">
            <v>45441</v>
          </cell>
          <cell r="K359" t="str">
            <v>UFCG</v>
          </cell>
          <cell r="L359" t="str">
            <v>Regional</v>
          </cell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 xml:space="preserve">Conferência: Identidades e isomorfismos em álgebras de matrizes finitas graduadas </v>
          </cell>
          <cell r="I365" t="str">
            <v>Duas Tardes de PI-Teoria e Graduações em Álgebras</v>
          </cell>
          <cell r="L365">
            <v>45440</v>
          </cell>
        </row>
        <row r="366">
          <cell r="A366" t="str">
            <v>Conferência: Gradings and Polynomial Identities in Finite Matrix Algebras</v>
          </cell>
          <cell r="I366" t="str">
            <v xml:space="preserve">I Workshop de PI-Álgebras e Temas Relacionados </v>
          </cell>
          <cell r="L366">
            <v>45314</v>
          </cell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 t="str">
            <v>Manuela da Silva Souza</v>
          </cell>
          <cell r="F372" t="str">
            <v>UFBA</v>
          </cell>
          <cell r="H372" t="str">
            <v>FAPESQ</v>
          </cell>
          <cell r="K372">
            <v>45439</v>
          </cell>
          <cell r="L372">
            <v>45442</v>
          </cell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 t="str">
            <v>Universidade Estadual de Campinas</v>
          </cell>
          <cell r="H389" t="str">
            <v>UNICAMP</v>
          </cell>
          <cell r="K389">
            <v>45313</v>
          </cell>
          <cell r="L389">
            <v>45316</v>
          </cell>
        </row>
        <row r="390">
          <cell r="C390" t="str">
            <v>Participar do I Workshop de PI-Álgebras e Temas Relacionados e da defesa de tese de Pedro Fagundes</v>
          </cell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60</v>
          </cell>
          <cell r="E406">
            <v>120</v>
          </cell>
          <cell r="F406">
            <v>30</v>
          </cell>
          <cell r="G406">
            <v>120</v>
          </cell>
          <cell r="H406">
            <v>0</v>
          </cell>
          <cell r="I406">
            <v>300</v>
          </cell>
          <cell r="J406">
            <v>0</v>
          </cell>
          <cell r="K406">
            <v>0</v>
          </cell>
          <cell r="L406">
            <v>30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20</v>
          </cell>
          <cell r="E409">
            <v>30</v>
          </cell>
        </row>
      </sheetData>
      <sheetData sheetId="10">
        <row r="5">
          <cell r="L5">
            <v>760</v>
          </cell>
        </row>
        <row r="6">
          <cell r="L6">
            <v>640</v>
          </cell>
        </row>
        <row r="8">
          <cell r="L8">
            <v>760</v>
          </cell>
        </row>
        <row r="13">
          <cell r="C13" t="str">
            <v>Henrique Fernandes de Lima</v>
          </cell>
          <cell r="D13"/>
          <cell r="E13"/>
          <cell r="F13"/>
          <cell r="G13"/>
          <cell r="J13">
            <v>1459040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III</v>
          </cell>
          <cell r="D15">
            <v>38175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Introdução à Geometria Diferencial - T01</v>
          </cell>
          <cell r="E57">
            <v>4</v>
          </cell>
          <cell r="F57">
            <v>60</v>
          </cell>
          <cell r="I57">
            <v>1</v>
          </cell>
          <cell r="J57">
            <v>1</v>
          </cell>
          <cell r="K57"/>
          <cell r="L57"/>
        </row>
        <row r="58">
          <cell r="A58" t="str">
            <v>Topologia dos Espaços Métricos</v>
          </cell>
          <cell r="E58">
            <v>4</v>
          </cell>
          <cell r="F58">
            <v>60</v>
          </cell>
          <cell r="I58">
            <v>1</v>
          </cell>
          <cell r="J58">
            <v>1</v>
          </cell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Geometria Diferencial</v>
          </cell>
          <cell r="E69">
            <v>4</v>
          </cell>
          <cell r="F69">
            <v>60</v>
          </cell>
          <cell r="I69">
            <v>4</v>
          </cell>
          <cell r="J69"/>
          <cell r="K69"/>
          <cell r="L69"/>
        </row>
        <row r="70">
          <cell r="A70" t="str">
            <v>Tópicos de Geometria</v>
          </cell>
          <cell r="E70">
            <v>4</v>
          </cell>
          <cell r="F70">
            <v>60</v>
          </cell>
          <cell r="I70">
            <v>2</v>
          </cell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Matheus Silva Santos</v>
          </cell>
        </row>
        <row r="112">
          <cell r="A112"/>
          <cell r="J112" t="str">
            <v>CAPES</v>
          </cell>
        </row>
        <row r="114">
          <cell r="G114">
            <v>44986</v>
          </cell>
          <cell r="H114"/>
          <cell r="J114"/>
        </row>
        <row r="117">
          <cell r="A117" t="str">
            <v>Ary Vinicius Ferreira Leite</v>
          </cell>
        </row>
        <row r="119">
          <cell r="A119"/>
          <cell r="J119" t="str">
            <v>CAPES</v>
          </cell>
        </row>
        <row r="121">
          <cell r="G121">
            <v>45352</v>
          </cell>
          <cell r="H121"/>
          <cell r="J121"/>
        </row>
        <row r="124">
          <cell r="A124" t="str">
            <v>Weiller Felipe Barboza</v>
          </cell>
        </row>
        <row r="126">
          <cell r="A126"/>
          <cell r="J126" t="str">
            <v>FAPESQ-PB</v>
          </cell>
        </row>
        <row r="128">
          <cell r="G128">
            <v>44805</v>
          </cell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Bolsista de Produtividade - PQ 2</v>
          </cell>
          <cell r="I140" t="str">
            <v>CNPq</v>
          </cell>
          <cell r="K140" t="str">
            <v>Em andamento</v>
          </cell>
        </row>
        <row r="142">
          <cell r="A142" t="str">
            <v>Geometria Diferencial</v>
          </cell>
          <cell r="H142" t="str">
            <v>Coordenador</v>
          </cell>
          <cell r="J142">
            <v>45352</v>
          </cell>
          <cell r="K142">
            <v>46446</v>
          </cell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CUNHA, A. W. ; LIMA, E. L. ; De Lima, H.F. . Revisiting Gradient Bach Solitons via Maximum Principles. International Electronic Journal Of Geometry, p. 207-2012, 2024.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 t="str">
            <v>De Lima, H.F.; GOMES, W. F. ; SANTOS, M. S. ; Velásquez, M.A.L. . ON THE GEOMETRY OF SPACELIKE MEAN CURVATURE FLOW SOLITONS IMMERSED IN A GRW SPACETIME. JOURNAL OF THE AUSTRALIAN MATHEMATICAL SOCIETY, v. 116, p. 221-256, 2024.</v>
          </cell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 t="str">
            <v>Artigo técnico ou científico publicado em periódico indexado internacionalmente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 t="str">
            <v>SILVA, D. F. ; LIMA JR, E. A. ; De Lima, H.F. . Spacelike submanifolds with parallel Gaussian mean curvature vector: Rigidity and nonexistence. MANUSCRIPTA MATHEMATICA, v. 173, p. 451-462, 2024.</v>
          </cell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 t="str">
            <v>Artigo técnico ou científico publicado em periódico indexado internacionalmente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 t="str">
            <v>Velásquez, M.A.L. ; De Lima, H.F. ; LACERDA, J. H. H. . Spacelike mean curvature flow solitons, polynomial volume growth and stochastic completeness of spacelike hypersurfaces immersed into pp-vave spacetimes. Collectanea Mathematica, v. 75, p. 189-211, 2024.</v>
          </cell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 t="str">
            <v>Artigo técnico ou científico publicado em periódico indexado internacionalmente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 t="str">
            <v>Araújo, J.G., de Lima, H.F. &amp; Gomes, W.F. On the mean curvature flow solitons in Riemannian spaces endowed with a Killing vector field. European Journal of Mathematics 10, 11 (2024). https://doi.org/10.1007/s40879-024-00726-4</v>
          </cell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 t="str">
            <v>Artigo técnico ou científico publicado em periódico indexado internacionalmente</v>
          </cell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 t="str">
            <v>Barboza, W.F.C., de Lima, H.F. &amp; Velásquez, M.A.L. Stochastically Complete, Parabolic and L1-Liouville Spacelike Submanifolds with Parallel Mean Curvature Vector. Potential Anal 60, 27–43 (2024). https://doi.org/10.1007/s11118-022-10043-8</v>
          </cell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 t="str">
            <v>Artigo técnico ou científico publicado em periódico indexado internacionalmente</v>
          </cell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 t="str">
            <v>Editor da Revista International Electronic Journal of Geometry e-ISSN: 1307-5624</v>
          </cell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 t="str">
            <v>Participação em Conselho Editorial de Revistas técnico-científicas ou artistico-culturais</v>
          </cell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Representande da área de Geometria do Colegiado do PPGMat</v>
          </cell>
          <cell r="H324"/>
          <cell r="J324"/>
          <cell r="K324"/>
        </row>
        <row r="325">
          <cell r="B325" t="str">
            <v>Participação em Colegiado de Curso como membro titular, exceto membro nato</v>
          </cell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120</v>
          </cell>
          <cell r="F406">
            <v>120</v>
          </cell>
          <cell r="G406">
            <v>0</v>
          </cell>
          <cell r="H406">
            <v>180</v>
          </cell>
          <cell r="I406">
            <v>100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120</v>
          </cell>
        </row>
      </sheetData>
      <sheetData sheetId="11">
        <row r="5">
          <cell r="L5">
            <v>760</v>
          </cell>
        </row>
        <row r="6">
          <cell r="L6">
            <v>640</v>
          </cell>
        </row>
        <row r="8">
          <cell r="L8">
            <v>90</v>
          </cell>
        </row>
        <row r="13">
          <cell r="C13" t="str">
            <v>Jacqueline Félix de Brito Diniz</v>
          </cell>
          <cell r="D13"/>
          <cell r="E13"/>
          <cell r="F13"/>
          <cell r="G13"/>
          <cell r="J13">
            <v>34125777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</v>
          </cell>
          <cell r="D15">
            <v>38930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BEATRIZ PEREIRA DOS SANTOS</v>
          </cell>
        </row>
        <row r="80">
          <cell r="A80" t="str">
            <v>Bolsista PIBID</v>
          </cell>
          <cell r="J80" t="str">
            <v>CAPES</v>
          </cell>
          <cell r="L80" t="str">
            <v>Concluído</v>
          </cell>
        </row>
        <row r="82">
          <cell r="A82" t="str">
            <v>PIBID:  Iniciação à Docência</v>
          </cell>
          <cell r="G82">
            <v>45047</v>
          </cell>
          <cell r="H82">
            <v>45412</v>
          </cell>
        </row>
        <row r="85">
          <cell r="A85" t="str">
            <v>VALÉRIO LUCAS DA SILVA</v>
          </cell>
        </row>
        <row r="87">
          <cell r="A87" t="str">
            <v>Bolsista PIBID</v>
          </cell>
          <cell r="L87" t="str">
            <v>Concluído</v>
          </cell>
        </row>
        <row r="89">
          <cell r="A89" t="str">
            <v>PIBID:  Iniciação à Docência</v>
          </cell>
          <cell r="G89">
            <v>45047</v>
          </cell>
          <cell r="H89">
            <v>45412</v>
          </cell>
        </row>
        <row r="92">
          <cell r="A92" t="str">
            <v xml:space="preserve">JOSÉ AURÉLIO ALMEIDA SAMPAIO </v>
          </cell>
        </row>
        <row r="94">
          <cell r="A94" t="str">
            <v>Bolsista PIBID</v>
          </cell>
          <cell r="L94" t="str">
            <v>Concluído</v>
          </cell>
        </row>
        <row r="96">
          <cell r="A96" t="str">
            <v>PIBID:  Iniciação à Docência</v>
          </cell>
          <cell r="G96">
            <v>45047</v>
          </cell>
          <cell r="H96">
            <v>45412</v>
          </cell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90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12">
        <row r="5">
          <cell r="L5">
            <v>760</v>
          </cell>
        </row>
        <row r="6">
          <cell r="L6">
            <v>640</v>
          </cell>
        </row>
        <row r="8">
          <cell r="L8">
            <v>640</v>
          </cell>
        </row>
        <row r="13">
          <cell r="C13" t="str">
            <v>Jaime Alves Barbosa Sobrinho</v>
          </cell>
          <cell r="D13"/>
          <cell r="E13"/>
          <cell r="F13"/>
          <cell r="G13"/>
          <cell r="J13">
            <v>337185</v>
          </cell>
          <cell r="L13" t="str">
            <v>Ativa</v>
          </cell>
        </row>
        <row r="15">
          <cell r="A15" t="str">
            <v>Doutor</v>
          </cell>
          <cell r="B15" t="str">
            <v>Titular</v>
          </cell>
          <cell r="C15" t="str">
            <v>Único</v>
          </cell>
          <cell r="D15">
            <v>32782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III - T05</v>
          </cell>
          <cell r="E57">
            <v>4</v>
          </cell>
          <cell r="F57">
            <v>60</v>
          </cell>
          <cell r="I57">
            <v>6</v>
          </cell>
          <cell r="J57">
            <v>6</v>
          </cell>
          <cell r="K57">
            <v>0</v>
          </cell>
          <cell r="L57">
            <v>0</v>
          </cell>
        </row>
        <row r="58">
          <cell r="A58" t="str">
            <v>Introdução à Ciencia da Computação - T06</v>
          </cell>
          <cell r="E58">
            <v>4</v>
          </cell>
          <cell r="F58">
            <v>60</v>
          </cell>
          <cell r="I58">
            <v>9</v>
          </cell>
          <cell r="J58">
            <v>7</v>
          </cell>
          <cell r="K58">
            <v>2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Aritmética - MA14 - T01</v>
          </cell>
          <cell r="E69">
            <v>4</v>
          </cell>
          <cell r="F69">
            <v>60</v>
          </cell>
          <cell r="I69">
            <v>15</v>
          </cell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EUDES DIMAURI SILVA PEREIRA</v>
          </cell>
        </row>
        <row r="80">
          <cell r="A80" t="str">
            <v>Estágio Supervisionado I</v>
          </cell>
          <cell r="J80"/>
          <cell r="L80" t="str">
            <v>Concluído</v>
          </cell>
        </row>
        <row r="82">
          <cell r="A82" t="str">
            <v>Tutoria Acadêmica</v>
          </cell>
          <cell r="G82">
            <v>45293</v>
          </cell>
          <cell r="H82" t="str">
            <v>20/05/2024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Números Hiper-Reais</v>
          </cell>
          <cell r="I140" t="str">
            <v>Outros</v>
          </cell>
          <cell r="K140" t="str">
            <v>Em andamento</v>
          </cell>
        </row>
        <row r="142">
          <cell r="A142" t="str">
            <v>Análise / Teoria dos Números</v>
          </cell>
          <cell r="H142" t="str">
            <v>Coordenador</v>
          </cell>
          <cell r="J142">
            <v>43106</v>
          </cell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Presidente de CAP em processo de progressão do Prof. Marcelo Carvalho Ferreira</v>
          </cell>
          <cell r="J247" t="str">
            <v>24/04/2024</v>
          </cell>
          <cell r="K247">
            <v>45570</v>
          </cell>
        </row>
        <row r="248">
          <cell r="B248" t="str">
            <v>Participação em comissões de assessorias à Administração Colegiada da Unidade</v>
          </cell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Membro titular do colegiado do curso de Física</v>
          </cell>
          <cell r="H324" t="str">
            <v>PORTARIA/UAMat/CCT/UFCG/Nº14/2024</v>
          </cell>
          <cell r="J324">
            <v>45293</v>
          </cell>
          <cell r="K324" t="str">
            <v>14/06/2024</v>
          </cell>
        </row>
        <row r="325">
          <cell r="B325" t="str">
            <v>Participação em Colegiado de Curso como membro titular, exceto membro nato</v>
          </cell>
        </row>
        <row r="328">
          <cell r="A328" t="str">
            <v>Membro suplente do colegiado do curso em Eng. Quimíca</v>
          </cell>
          <cell r="H328" t="str">
            <v>PORTARIA/UAMat/CCT/UFCG/Nº14/2024</v>
          </cell>
          <cell r="J328">
            <v>45293</v>
          </cell>
          <cell r="K328" t="str">
            <v>14/06/2024</v>
          </cell>
        </row>
        <row r="329">
          <cell r="B329" t="str">
            <v>Participação em Colegiado de Curso como membro suplente</v>
          </cell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170</v>
          </cell>
          <cell r="G406">
            <v>8</v>
          </cell>
          <cell r="H406">
            <v>0</v>
          </cell>
          <cell r="I406">
            <v>220</v>
          </cell>
          <cell r="J406">
            <v>0</v>
          </cell>
          <cell r="K406">
            <v>10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12</v>
          </cell>
          <cell r="D409">
            <v>0</v>
          </cell>
          <cell r="E409">
            <v>40</v>
          </cell>
        </row>
      </sheetData>
      <sheetData sheetId="13">
        <row r="5">
          <cell r="L5">
            <v>760</v>
          </cell>
        </row>
        <row r="6">
          <cell r="L6">
            <v>640</v>
          </cell>
        </row>
        <row r="8">
          <cell r="L8">
            <v>668</v>
          </cell>
        </row>
        <row r="13">
          <cell r="C13" t="str">
            <v>Jefferson Abrantes dos Santos</v>
          </cell>
          <cell r="D13"/>
          <cell r="E13"/>
          <cell r="F13"/>
          <cell r="G13"/>
          <cell r="J13">
            <v>1736841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III</v>
          </cell>
          <cell r="D15">
            <v>40120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Medida e Integração</v>
          </cell>
          <cell r="E57">
            <v>4</v>
          </cell>
          <cell r="F57">
            <v>60</v>
          </cell>
          <cell r="I57">
            <v>4</v>
          </cell>
          <cell r="J57">
            <v>2</v>
          </cell>
          <cell r="K57">
            <v>2</v>
          </cell>
          <cell r="L57">
            <v>0</v>
          </cell>
        </row>
        <row r="58">
          <cell r="A58" t="str">
            <v>Calculo Diferencial e Integral II (Elétrica) - T01</v>
          </cell>
          <cell r="E58">
            <v>4</v>
          </cell>
          <cell r="F58">
            <v>60</v>
          </cell>
          <cell r="I58">
            <v>89</v>
          </cell>
          <cell r="J58">
            <v>28</v>
          </cell>
          <cell r="K58">
            <v>20</v>
          </cell>
          <cell r="L58">
            <v>41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Espaços de Orlicz-Sobolev</v>
          </cell>
          <cell r="E69">
            <v>2</v>
          </cell>
          <cell r="F69">
            <v>30</v>
          </cell>
          <cell r="I69">
            <v>1</v>
          </cell>
          <cell r="J69">
            <v>1</v>
          </cell>
          <cell r="K69">
            <v>0</v>
          </cell>
          <cell r="L69">
            <v>0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Lucas Hariel</v>
          </cell>
        </row>
        <row r="80">
          <cell r="A80" t="str">
            <v xml:space="preserve"> MÉTODOS CLÁSSICOS EM TEORIA DO POTENCIAL</v>
          </cell>
          <cell r="J80" t="str">
            <v>Outros</v>
          </cell>
          <cell r="L80" t="str">
            <v>Concluído</v>
          </cell>
        </row>
        <row r="82">
          <cell r="A82" t="str">
            <v>INCTMat : Instituto Nacional de Ciência e Tecnologia em Matemática</v>
          </cell>
          <cell r="G82">
            <v>45200</v>
          </cell>
          <cell r="H82" t="str">
            <v>31/06/24</v>
          </cell>
        </row>
        <row r="85">
          <cell r="A85" t="str">
            <v>Rubens Barreto</v>
          </cell>
        </row>
        <row r="87">
          <cell r="A87" t="str">
            <v>Introdução às Variáveis Complexas e algumas Aplicações em Mecânica dos Fluidos</v>
          </cell>
          <cell r="L87" t="str">
            <v>Concluído</v>
          </cell>
        </row>
        <row r="89">
          <cell r="A89" t="str">
            <v>PIBIC</v>
          </cell>
          <cell r="G89">
            <v>45139</v>
          </cell>
          <cell r="H89" t="str">
            <v>31/06/24</v>
          </cell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 xml:space="preserve">Rodrigo Marques </v>
          </cell>
        </row>
        <row r="112">
          <cell r="A112" t="str">
            <v>Imersões de Trudinger Moser sobre expoentes variáveis</v>
          </cell>
          <cell r="J112" t="str">
            <v>CAPES</v>
          </cell>
        </row>
        <row r="114">
          <cell r="G114">
            <v>45334</v>
          </cell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Equações Quase-lineares sobre espaços de Orlicz Sobolev</v>
          </cell>
          <cell r="I140" t="str">
            <v>CNPq</v>
          </cell>
          <cell r="K140" t="str">
            <v>Em andamento</v>
          </cell>
        </row>
        <row r="142">
          <cell r="A142" t="str">
            <v>Análise</v>
          </cell>
          <cell r="H142" t="str">
            <v>Coordenador</v>
          </cell>
          <cell r="J142">
            <v>44986</v>
          </cell>
          <cell r="K142">
            <v>46446</v>
          </cell>
        </row>
        <row r="144">
          <cell r="A144">
            <v>115200</v>
          </cell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Moreira, D. R. ; Abrantes Santos, J ; Monari Soares, S. H. M. . A quantitative version of the Hopf-Oleinik lemma for a quasilinear non-uniformly elliptic operator. Annales Fennici Mathematici, v. 49, p. 337/1-348, 2024.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 t="str">
            <v>Abrantes, J,; Figueiredo, Giovany M. ; Severo, Uberlandio B. . Multi-bump solutions for a strongly degenerate problem with exponential growth in RN. THE JOURNAL OF GEOMETRIC ANALYSIS (ONLINE), v. 34, p. 1/242-51, 2024.</v>
          </cell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 t="str">
            <v>Artigo técnico ou científico publicado em periódico indexado internacionalmente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 xml:space="preserve">Membro de comissão de evento técnico-científico ou artístico-cultural </v>
          </cell>
          <cell r="H271" t="str">
            <v>UFPB</v>
          </cell>
          <cell r="K271">
            <v>45351</v>
          </cell>
        </row>
        <row r="272">
          <cell r="B272" t="str">
            <v>Banca examinadora de tese de doutorado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Coordenador do Doutorado Associado UFCG/UFPB</v>
          </cell>
          <cell r="H302" t="str">
            <v>Portaria 219</v>
          </cell>
          <cell r="J302">
            <v>44592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>Uniform Lipschitz estimates on the interface for solutions to two-phase free boundary
problems governed by non-uniformly elliptic operator</v>
          </cell>
          <cell r="I365" t="str">
            <v>UFSCAR/São Carlos-SP</v>
          </cell>
          <cell r="L365">
            <v>45336</v>
          </cell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 t="str">
            <v>USP/São Carlos-São Paulo e UFSCAR/São Carlos-SP</v>
          </cell>
          <cell r="H389"/>
          <cell r="K389">
            <v>45323</v>
          </cell>
          <cell r="L389">
            <v>45331</v>
          </cell>
        </row>
        <row r="390">
          <cell r="C390" t="str">
            <v>Palestra de divulgação científica e missão científica</v>
          </cell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30</v>
          </cell>
          <cell r="F406">
            <v>180</v>
          </cell>
          <cell r="G406">
            <v>120</v>
          </cell>
          <cell r="H406">
            <v>60</v>
          </cell>
          <cell r="I406">
            <v>90</v>
          </cell>
          <cell r="J406">
            <v>0</v>
          </cell>
          <cell r="K406">
            <v>0</v>
          </cell>
          <cell r="L406">
            <v>8</v>
          </cell>
        </row>
        <row r="409">
          <cell r="A409">
            <v>0</v>
          </cell>
          <cell r="B409">
            <v>60</v>
          </cell>
          <cell r="C409">
            <v>0</v>
          </cell>
          <cell r="D409">
            <v>0</v>
          </cell>
          <cell r="E409">
            <v>0</v>
          </cell>
        </row>
      </sheetData>
      <sheetData sheetId="14">
        <row r="5">
          <cell r="L5">
            <v>760</v>
          </cell>
        </row>
        <row r="6">
          <cell r="L6">
            <v>640</v>
          </cell>
        </row>
        <row r="8">
          <cell r="L8">
            <v>650</v>
          </cell>
        </row>
        <row r="13">
          <cell r="C13" t="str">
            <v>José de Arimatéia Fernandes</v>
          </cell>
          <cell r="D13"/>
          <cell r="E13"/>
          <cell r="F13"/>
          <cell r="G13"/>
          <cell r="J13">
            <v>1030217</v>
          </cell>
        </row>
        <row r="15">
          <cell r="A15" t="str">
            <v>Doutor</v>
          </cell>
          <cell r="B15" t="str">
            <v>Titular</v>
          </cell>
          <cell r="C15" t="str">
            <v>Único</v>
          </cell>
          <cell r="D15">
            <v>34100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Análise Matemática para Licenciatura</v>
          </cell>
          <cell r="E57">
            <v>4</v>
          </cell>
          <cell r="F57">
            <v>60</v>
          </cell>
          <cell r="I57">
            <v>4</v>
          </cell>
          <cell r="J57">
            <v>4</v>
          </cell>
          <cell r="K57">
            <v>0</v>
          </cell>
          <cell r="L57">
            <v>0</v>
          </cell>
        </row>
        <row r="58">
          <cell r="A58" t="str">
            <v>Introdução à Históriada Matemática</v>
          </cell>
          <cell r="E58">
            <v>4</v>
          </cell>
          <cell r="F58">
            <v>60</v>
          </cell>
          <cell r="I58">
            <v>3</v>
          </cell>
          <cell r="J58">
            <v>2</v>
          </cell>
          <cell r="K58">
            <v>1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Números e Funções Reais</v>
          </cell>
          <cell r="E69">
            <v>4</v>
          </cell>
          <cell r="F69">
            <v>60</v>
          </cell>
          <cell r="I69">
            <v>20</v>
          </cell>
          <cell r="J69"/>
          <cell r="K69">
            <v>3</v>
          </cell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Antonia Fabrícia de Souza</v>
          </cell>
        </row>
        <row r="112">
          <cell r="A112" t="str">
            <v>OS TEOREMAS DE PTOLOMEU E MENELAUS, DEMONSTRAÇÕES E APLICAÇÕES</v>
          </cell>
          <cell r="J112"/>
        </row>
        <row r="114">
          <cell r="G114">
            <v>45231</v>
          </cell>
          <cell r="H114">
            <v>45464</v>
          </cell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 t="str">
            <v>OBMEP</v>
          </cell>
          <cell r="I171" t="str">
            <v>Permanente</v>
          </cell>
          <cell r="K171" t="str">
            <v>Em andamento</v>
          </cell>
        </row>
        <row r="173">
          <cell r="A173" t="str">
            <v>Ensino</v>
          </cell>
          <cell r="D173" t="str">
            <v>Outros</v>
          </cell>
          <cell r="F173"/>
          <cell r="H173" t="str">
            <v>Coordenador</v>
          </cell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Além da contagem tradicional: proposta de estudo do Princípio da Casa de Pombos no
ensino básico</v>
          </cell>
          <cell r="H271" t="str">
            <v xml:space="preserve">UFES </v>
          </cell>
          <cell r="K271">
            <v>45398</v>
          </cell>
        </row>
        <row r="272">
          <cell r="B272" t="str">
            <v>Banca examinadora de TCC do Mestrado Profissional</v>
          </cell>
        </row>
        <row r="274">
          <cell r="A274" t="str">
            <v>Uma sequência didática de matemática para o nivelamento de alunos ingressantes no ensino médio</v>
          </cell>
          <cell r="H274" t="str">
            <v xml:space="preserve">UFES </v>
          </cell>
          <cell r="K274">
            <v>45440</v>
          </cell>
        </row>
        <row r="275">
          <cell r="B275" t="str">
            <v>Banca examinadora de TCC do Mestrado Profissional</v>
          </cell>
        </row>
        <row r="277">
          <cell r="A277" t="str">
            <v>Introdução às Variáveis Complexas e algumas Aplicações em Dinâmica dos Fluidos</v>
          </cell>
          <cell r="H277"/>
          <cell r="K277">
            <v>45446</v>
          </cell>
        </row>
        <row r="278">
          <cell r="B278" t="str">
            <v>Banca examinadora de estágio, monografia  ou TCC de graduação</v>
          </cell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120</v>
          </cell>
          <cell r="G406">
            <v>0</v>
          </cell>
          <cell r="H406">
            <v>60</v>
          </cell>
          <cell r="I406">
            <v>0</v>
          </cell>
          <cell r="J406">
            <v>200</v>
          </cell>
          <cell r="K406">
            <v>0</v>
          </cell>
          <cell r="L406">
            <v>30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60</v>
          </cell>
        </row>
      </sheetData>
      <sheetData sheetId="15">
        <row r="5">
          <cell r="L5">
            <v>760</v>
          </cell>
        </row>
        <row r="6">
          <cell r="L6">
            <v>640</v>
          </cell>
        </row>
        <row r="8">
          <cell r="L8">
            <v>521</v>
          </cell>
        </row>
        <row r="13">
          <cell r="C13" t="str">
            <v>Josefa Itailma da Rocha</v>
          </cell>
          <cell r="D13"/>
          <cell r="E13"/>
          <cell r="F13"/>
          <cell r="G13"/>
          <cell r="J13">
            <v>2052171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III</v>
          </cell>
          <cell r="D15">
            <v>41506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>
            <v>45313</v>
          </cell>
          <cell r="I26">
            <v>45357</v>
          </cell>
          <cell r="J26" t="str">
            <v>férias</v>
          </cell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 - T06</v>
          </cell>
          <cell r="E57">
            <v>2.8</v>
          </cell>
          <cell r="F57">
            <v>43</v>
          </cell>
          <cell r="I57">
            <v>60</v>
          </cell>
          <cell r="J57">
            <v>25</v>
          </cell>
          <cell r="K57">
            <v>17</v>
          </cell>
          <cell r="L57">
            <v>18</v>
          </cell>
        </row>
        <row r="58">
          <cell r="A58" t="str">
            <v>Cálculo Diferencial e Integral I (novo) - T01</v>
          </cell>
          <cell r="E58">
            <v>3</v>
          </cell>
          <cell r="F58">
            <v>44</v>
          </cell>
          <cell r="I58">
            <v>80</v>
          </cell>
          <cell r="J58">
            <v>73</v>
          </cell>
          <cell r="K58">
            <v>2</v>
          </cell>
          <cell r="L58">
            <v>5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Álgebra</v>
          </cell>
          <cell r="E69">
            <v>2.7</v>
          </cell>
          <cell r="F69">
            <v>32</v>
          </cell>
          <cell r="I69">
            <v>10</v>
          </cell>
          <cell r="J69">
            <v>9</v>
          </cell>
          <cell r="K69"/>
          <cell r="L69">
            <v>1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: GRUPOS DE PICARD, GRUPOS DE BRAUER, COHOMOLOGIA DE AÇÕES PARCIAIS  E SEQUÊNCIAS RELACIONADAS</v>
          </cell>
          <cell r="I140" t="str">
            <v>FAPESQ-PB</v>
          </cell>
          <cell r="K140" t="str">
            <v>Concluído</v>
          </cell>
        </row>
        <row r="142">
          <cell r="A142" t="str">
            <v>Álgebra</v>
          </cell>
          <cell r="H142" t="str">
            <v>Coordenador</v>
          </cell>
          <cell r="J142">
            <v>44896</v>
          </cell>
          <cell r="K142">
            <v>45435</v>
          </cell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DOKUCHAEV, Mikhailo; ROCHA, Itailma. Partial generalized crossed products and a seven term exact sequence. Journal of Pure and Applied Algebra, v. 228, n. 5, p. 107558, 2024.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Orientação da monitora KAROLLINE ALMEIDA NASCIMENTO na disciplina Cálculo Diferencial e Integral I</v>
          </cell>
          <cell r="J247">
            <v>45392</v>
          </cell>
          <cell r="K247">
            <v>45426</v>
          </cell>
        </row>
        <row r="248">
          <cell r="B248" t="str">
            <v>Participação em equipe executora e projetos de monitoria,  PET, PIBID, PIBITI, etc..  no âmbito do Departamento ou Curso</v>
          </cell>
        </row>
        <row r="250">
          <cell r="A250" t="str">
            <v>Orientação da monitora LIVIA ANIELY DE OLIVEIRA ALMEIDA na disciplina Cálculo Diferencial e Integral I</v>
          </cell>
          <cell r="J250">
            <v>45364</v>
          </cell>
          <cell r="K250">
            <v>45397</v>
          </cell>
        </row>
        <row r="251">
          <cell r="B251" t="str">
            <v>Participação em equipe executora e projetos de monitoria,  PET, PIBID, PIBITI, etc..  no âmbito do Departamento ou Curso</v>
          </cell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Membro da banca de TCC da Aluna Maria Débora de Oliveira Silva</v>
          </cell>
          <cell r="H271" t="str">
            <v>UAMat/UFCG</v>
          </cell>
          <cell r="K271">
            <v>45447</v>
          </cell>
        </row>
        <row r="272">
          <cell r="B272" t="str">
            <v>Banca examinadora de estágio, monografia  ou TCC de graduação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Tutora do grupo PET Matemática e Estatística</v>
          </cell>
          <cell r="H302"/>
          <cell r="J302">
            <v>45509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200</v>
          </cell>
          <cell r="C406">
            <v>0</v>
          </cell>
          <cell r="D406">
            <v>87</v>
          </cell>
          <cell r="E406">
            <v>32</v>
          </cell>
          <cell r="F406">
            <v>40</v>
          </cell>
          <cell r="G406">
            <v>0</v>
          </cell>
          <cell r="H406">
            <v>0</v>
          </cell>
          <cell r="I406">
            <v>150</v>
          </cell>
          <cell r="J406">
            <v>0</v>
          </cell>
          <cell r="K406">
            <v>32</v>
          </cell>
          <cell r="L406">
            <v>20</v>
          </cell>
        </row>
        <row r="409">
          <cell r="A409">
            <v>0</v>
          </cell>
          <cell r="B409">
            <v>150</v>
          </cell>
          <cell r="C409">
            <v>0</v>
          </cell>
          <cell r="D409">
            <v>0</v>
          </cell>
          <cell r="E409">
            <v>10</v>
          </cell>
        </row>
      </sheetData>
      <sheetData sheetId="16">
        <row r="5">
          <cell r="L5">
            <v>760</v>
          </cell>
        </row>
        <row r="6">
          <cell r="L6">
            <v>640</v>
          </cell>
        </row>
        <row r="8">
          <cell r="L8">
            <v>720</v>
          </cell>
        </row>
        <row r="13">
          <cell r="C13" t="str">
            <v>José Fernando Leite Aires</v>
          </cell>
          <cell r="D13"/>
          <cell r="E13"/>
          <cell r="F13"/>
          <cell r="G13"/>
          <cell r="J13">
            <v>1545861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IV</v>
          </cell>
          <cell r="D15">
            <v>38944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Matemática Aplicada a Administração - T01</v>
          </cell>
          <cell r="E57">
            <v>4</v>
          </cell>
          <cell r="F57">
            <v>60</v>
          </cell>
          <cell r="I57">
            <v>54</v>
          </cell>
          <cell r="J57">
            <v>33</v>
          </cell>
          <cell r="K57">
            <v>11</v>
          </cell>
          <cell r="L57">
            <v>10</v>
          </cell>
        </row>
        <row r="58">
          <cell r="A58" t="str">
            <v>Álgebra Linear I - T08</v>
          </cell>
          <cell r="E58">
            <v>4</v>
          </cell>
          <cell r="F58">
            <v>60</v>
          </cell>
          <cell r="I58">
            <v>6</v>
          </cell>
          <cell r="J58">
            <v>2</v>
          </cell>
          <cell r="K58">
            <v>4</v>
          </cell>
          <cell r="L58">
            <v>0</v>
          </cell>
        </row>
        <row r="59">
          <cell r="A59" t="str">
            <v>Cálculo Diferencial e Integral I (Elétrica) - T01</v>
          </cell>
          <cell r="E59">
            <v>4</v>
          </cell>
          <cell r="F59">
            <v>60</v>
          </cell>
          <cell r="I59">
            <v>80</v>
          </cell>
          <cell r="J59">
            <v>46</v>
          </cell>
          <cell r="K59">
            <v>17</v>
          </cell>
          <cell r="L59">
            <v>17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Ruam Farias de Araujo</v>
          </cell>
        </row>
        <row r="80">
          <cell r="A80" t="str">
            <v>Programa de Monitoria da UFCG
de Monitoria da Universidade Federal de Campina Grande
de Monitoria da Universidade Federal de Campina Grande</v>
          </cell>
          <cell r="J80" t="str">
            <v>Outros</v>
          </cell>
          <cell r="L80" t="str">
            <v>Concluído</v>
          </cell>
        </row>
        <row r="82">
          <cell r="A82" t="str">
            <v>Monitoria</v>
          </cell>
          <cell r="G82">
            <v>45323</v>
          </cell>
          <cell r="H82">
            <v>45432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Renato Machado de Sousa</v>
          </cell>
        </row>
        <row r="112">
          <cell r="A112" t="str">
            <v>MESTRADO PROFISSIONAL</v>
          </cell>
          <cell r="J112"/>
        </row>
        <row r="114">
          <cell r="G114">
            <v>45323</v>
          </cell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 t="str">
            <v>Coordenador de Pesquisa e Extensão da UAMat/UFCG</v>
          </cell>
          <cell r="H295" t="str">
            <v>Portaria nº 2.178, de 28 de agosto de 2023.</v>
          </cell>
          <cell r="J295">
            <v>45139</v>
          </cell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Assessor de Ensino</v>
          </cell>
          <cell r="H302" t="str">
            <v>Portaria/UAMat/CCT/UFCG/N.º 21/2018</v>
          </cell>
          <cell r="J302">
            <v>43277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180</v>
          </cell>
          <cell r="E406">
            <v>0</v>
          </cell>
          <cell r="F406">
            <v>360</v>
          </cell>
          <cell r="G406">
            <v>60</v>
          </cell>
          <cell r="H406">
            <v>60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60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17">
        <row r="5">
          <cell r="L5">
            <v>760</v>
          </cell>
        </row>
        <row r="6">
          <cell r="L6">
            <v>640</v>
          </cell>
        </row>
        <row r="8">
          <cell r="L8">
            <v>604</v>
          </cell>
        </row>
        <row r="13">
          <cell r="C13" t="str">
            <v>Joseilson Raimundo de Lima</v>
          </cell>
          <cell r="D13"/>
          <cell r="E13"/>
          <cell r="F13"/>
          <cell r="G13"/>
          <cell r="J13">
            <v>1314918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</v>
          </cell>
          <cell r="D15">
            <v>37449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 (Novo) T-07</v>
          </cell>
          <cell r="E57">
            <v>4</v>
          </cell>
          <cell r="F57">
            <v>60</v>
          </cell>
          <cell r="I57">
            <v>50</v>
          </cell>
          <cell r="J57">
            <v>8</v>
          </cell>
          <cell r="K57">
            <v>14</v>
          </cell>
          <cell r="L57">
            <v>28</v>
          </cell>
        </row>
        <row r="58">
          <cell r="A58" t="str">
            <v>Cálculo Diferencial e Integral I (Novo) T-09</v>
          </cell>
          <cell r="E58">
            <v>4</v>
          </cell>
          <cell r="F58">
            <v>60</v>
          </cell>
          <cell r="I58">
            <v>19</v>
          </cell>
          <cell r="J58">
            <v>4</v>
          </cell>
          <cell r="K58">
            <v>11</v>
          </cell>
          <cell r="L58">
            <v>4</v>
          </cell>
        </row>
        <row r="59">
          <cell r="A59" t="str">
            <v>Equações Diferenciais Lineares T-05</v>
          </cell>
          <cell r="E59">
            <v>4</v>
          </cell>
          <cell r="F59">
            <v>60</v>
          </cell>
          <cell r="I59">
            <v>6</v>
          </cell>
          <cell r="J59">
            <v>3</v>
          </cell>
          <cell r="K59">
            <v>2</v>
          </cell>
          <cell r="L59">
            <v>1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Comissão Assessora de Ensino</v>
          </cell>
          <cell r="J247">
            <v>43277</v>
          </cell>
          <cell r="K247"/>
        </row>
        <row r="248">
          <cell r="B248" t="str">
            <v>Participação em comissões de assessorias à Administração Colegiada da Unidade</v>
          </cell>
        </row>
        <row r="250">
          <cell r="A250" t="str">
            <v>Comissão Organizadora da Semana da Matemática</v>
          </cell>
          <cell r="J250">
            <v>43340</v>
          </cell>
          <cell r="K250"/>
        </row>
        <row r="251">
          <cell r="B251" t="str">
            <v>Membro de comissão de evento técnico-científico ou artístico-cultural nacional</v>
          </cell>
        </row>
        <row r="253">
          <cell r="A253" t="str">
            <v>Comissão de Avaliação dos Projetos Pedagógicos em cursos que a UAMat leciona</v>
          </cell>
          <cell r="J253">
            <v>43510</v>
          </cell>
          <cell r="K253"/>
        </row>
        <row r="254">
          <cell r="B254" t="str">
            <v>Participação em comissões de assessorias à Administração Colegiada da Unidade</v>
          </cell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Colegiado do Curso de Graduação em Engenharia de Alimentos</v>
          </cell>
          <cell r="H324" t="str">
            <v>Port./UAMat/CCT/UFCG/N°26/2023</v>
          </cell>
          <cell r="J324">
            <v>45054</v>
          </cell>
          <cell r="K324"/>
        </row>
        <row r="325">
          <cell r="B325" t="str">
            <v>Participação em Colegiado de Curso como membro titular, exceto membro nato</v>
          </cell>
        </row>
        <row r="328">
          <cell r="A328" t="str">
            <v>Colegiado do Curso de Graduação em Engenharia de Petróleo</v>
          </cell>
          <cell r="H328" t="str">
            <v>Port./UAMat/CCT/UFCG/N°25/2023</v>
          </cell>
          <cell r="J328">
            <v>45054</v>
          </cell>
          <cell r="K328"/>
        </row>
        <row r="329">
          <cell r="B329" t="str">
            <v>Participação em Colegiado de Curso como membro suplente</v>
          </cell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180</v>
          </cell>
          <cell r="E406">
            <v>0</v>
          </cell>
          <cell r="F406">
            <v>270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130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24</v>
          </cell>
          <cell r="D409">
            <v>0</v>
          </cell>
          <cell r="E409">
            <v>0</v>
          </cell>
        </row>
      </sheetData>
      <sheetData sheetId="18">
        <row r="5">
          <cell r="L5">
            <v>760</v>
          </cell>
        </row>
        <row r="6">
          <cell r="L6">
            <v>640</v>
          </cell>
        </row>
        <row r="8">
          <cell r="L8">
            <v>719</v>
          </cell>
        </row>
        <row r="13">
          <cell r="C13" t="str">
            <v>José Lindomberg Possiano Barreiro</v>
          </cell>
          <cell r="D13"/>
          <cell r="E13"/>
          <cell r="F13"/>
          <cell r="G13"/>
          <cell r="J13">
            <v>2318350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38201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III (Novo) T-01</v>
          </cell>
          <cell r="E57">
            <v>4</v>
          </cell>
          <cell r="F57">
            <v>60</v>
          </cell>
          <cell r="I57">
            <v>17</v>
          </cell>
          <cell r="J57">
            <v>6</v>
          </cell>
          <cell r="K57">
            <v>4</v>
          </cell>
          <cell r="L57">
            <v>7</v>
          </cell>
        </row>
        <row r="58">
          <cell r="A58" t="str">
            <v>Cálculo Diferencial e Integral III (Novo) T-04</v>
          </cell>
          <cell r="E58">
            <v>4</v>
          </cell>
          <cell r="F58">
            <v>60</v>
          </cell>
          <cell r="I58">
            <v>12</v>
          </cell>
          <cell r="J58">
            <v>3</v>
          </cell>
          <cell r="K58">
            <v>4</v>
          </cell>
          <cell r="L58">
            <v>5</v>
          </cell>
        </row>
        <row r="59">
          <cell r="A59" t="str">
            <v>Equações Diferenciais T-01</v>
          </cell>
          <cell r="E59">
            <v>4</v>
          </cell>
          <cell r="F59">
            <v>60</v>
          </cell>
          <cell r="I59">
            <v>59</v>
          </cell>
          <cell r="J59">
            <v>39</v>
          </cell>
          <cell r="K59">
            <v>10</v>
          </cell>
          <cell r="L59">
            <v>10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Erica Maciel da Silva</v>
          </cell>
        </row>
        <row r="80">
          <cell r="A80" t="str">
            <v>MELHORIA DO ENSINO DE GRADUAÇÃO NO CCT/UFCG</v>
          </cell>
          <cell r="J80"/>
          <cell r="L80"/>
        </row>
        <row r="82">
          <cell r="A82" t="str">
            <v>Monitoria</v>
          </cell>
          <cell r="G82"/>
          <cell r="H82">
            <v>45432</v>
          </cell>
        </row>
        <row r="85">
          <cell r="A85" t="str">
            <v>Inacimar do Nascimento Feitosa</v>
          </cell>
        </row>
        <row r="87">
          <cell r="A87" t="str">
            <v>MELHORIA DO ENSINO DE GRADUAÇÃO NO CCT/UFCG</v>
          </cell>
          <cell r="L87"/>
        </row>
        <row r="89">
          <cell r="A89" t="str">
            <v>Monitoria</v>
          </cell>
          <cell r="G89"/>
          <cell r="H89">
            <v>45432</v>
          </cell>
        </row>
        <row r="92">
          <cell r="A92" t="str">
            <v>Levy de Araujo Silva</v>
          </cell>
        </row>
        <row r="94">
          <cell r="A94" t="str">
            <v>MELHORIA DO ENSINO DE GRADUAÇÃO NO CCT/UFCG</v>
          </cell>
          <cell r="L94"/>
        </row>
        <row r="96">
          <cell r="A96" t="str">
            <v>Monitoria</v>
          </cell>
          <cell r="G96"/>
          <cell r="H96">
            <v>45432</v>
          </cell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Coordenador da disciplina Cálculo Diferencial e Integral III</v>
          </cell>
          <cell r="J247">
            <v>45323</v>
          </cell>
          <cell r="K247">
            <v>45432</v>
          </cell>
        </row>
        <row r="248">
          <cell r="B248" t="str">
            <v>Coordenação de disciplina</v>
          </cell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examinadora de estágio do aluno Jonathan Raphael das Chagas Santos</v>
          </cell>
          <cell r="H271" t="str">
            <v>UAMat</v>
          </cell>
          <cell r="K271">
            <v>45428</v>
          </cell>
        </row>
        <row r="272">
          <cell r="B272"/>
        </row>
        <row r="274">
          <cell r="A274" t="str">
            <v>Banca de TCC do aluno Lucas Hariel Cavalcanti de Oliveira</v>
          </cell>
          <cell r="H274" t="str">
            <v>UAMat</v>
          </cell>
          <cell r="K274">
            <v>45449</v>
          </cell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Coordenação do Laboratório de Informática (LIDME) da UAMat</v>
          </cell>
          <cell r="H302" t="str">
            <v>Port/UAMat/CCT/UFCG/No21/2014</v>
          </cell>
          <cell r="J302">
            <v>41855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Participações em Assembléias Departamentais</v>
          </cell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180</v>
          </cell>
          <cell r="E406">
            <v>0</v>
          </cell>
          <cell r="F406">
            <v>360</v>
          </cell>
          <cell r="G406">
            <v>90</v>
          </cell>
          <cell r="H406">
            <v>0</v>
          </cell>
          <cell r="I406">
            <v>0</v>
          </cell>
          <cell r="J406">
            <v>0</v>
          </cell>
          <cell r="K406">
            <v>15</v>
          </cell>
          <cell r="L406">
            <v>6</v>
          </cell>
        </row>
        <row r="409">
          <cell r="A409">
            <v>0</v>
          </cell>
          <cell r="B409">
            <v>60</v>
          </cell>
          <cell r="C409">
            <v>0</v>
          </cell>
          <cell r="D409">
            <v>8</v>
          </cell>
          <cell r="E409">
            <v>0</v>
          </cell>
        </row>
      </sheetData>
      <sheetData sheetId="19">
        <row r="5">
          <cell r="L5">
            <v>760</v>
          </cell>
        </row>
        <row r="6">
          <cell r="L6">
            <v>640</v>
          </cell>
        </row>
        <row r="8">
          <cell r="L8">
            <v>397</v>
          </cell>
        </row>
        <row r="13">
          <cell r="C13" t="str">
            <v>José Luiz Neto</v>
          </cell>
          <cell r="D13"/>
          <cell r="E13"/>
          <cell r="F13"/>
          <cell r="G13"/>
          <cell r="J13">
            <v>332568</v>
          </cell>
          <cell r="L13" t="str">
            <v>Ativa</v>
          </cell>
        </row>
        <row r="15">
          <cell r="A15" t="str">
            <v>Mestre</v>
          </cell>
          <cell r="B15" t="str">
            <v>Adjunto</v>
          </cell>
          <cell r="C15" t="str">
            <v>IV</v>
          </cell>
          <cell r="D15">
            <v>28915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 - Turma 04 - Manhã</v>
          </cell>
          <cell r="E57">
            <v>4</v>
          </cell>
          <cell r="F57">
            <v>30</v>
          </cell>
          <cell r="I57">
            <v>52</v>
          </cell>
          <cell r="J57">
            <v>34</v>
          </cell>
          <cell r="K57">
            <v>8</v>
          </cell>
          <cell r="L57">
            <v>10</v>
          </cell>
        </row>
        <row r="58">
          <cell r="A58" t="str">
            <v>Álgebra Linear I - Turma 07 - Tarde</v>
          </cell>
          <cell r="E58">
            <v>4</v>
          </cell>
          <cell r="F58">
            <v>30</v>
          </cell>
          <cell r="I58">
            <v>19</v>
          </cell>
          <cell r="J58">
            <v>7</v>
          </cell>
          <cell r="K58">
            <v>3</v>
          </cell>
          <cell r="L58">
            <v>9</v>
          </cell>
        </row>
        <row r="59">
          <cell r="A59" t="str">
            <v xml:space="preserve">Cálculo Difrencial e Integral I  - Turma 04 - Manhã </v>
          </cell>
          <cell r="E59">
            <v>4</v>
          </cell>
          <cell r="F59">
            <v>30</v>
          </cell>
          <cell r="I59">
            <v>52</v>
          </cell>
          <cell r="J59">
            <v>25</v>
          </cell>
          <cell r="K59">
            <v>17</v>
          </cell>
          <cell r="L59">
            <v>10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RAISSA GENESIO DA SILVA</v>
          </cell>
        </row>
        <row r="80">
          <cell r="A80" t="str">
            <v>MELHORIA DO ENSINO DE GRADUAÇÃO NO CCT/UFCG</v>
          </cell>
          <cell r="J80" t="str">
            <v>Outros</v>
          </cell>
          <cell r="L80" t="str">
            <v>Concluído</v>
          </cell>
        </row>
        <row r="82">
          <cell r="A82" t="str">
            <v>Monitoria</v>
          </cell>
          <cell r="G82">
            <v>45323</v>
          </cell>
          <cell r="H82">
            <v>45426</v>
          </cell>
        </row>
        <row r="85">
          <cell r="A85" t="str">
            <v>NIVEA CALEBIA FELIX DOS SANTOS</v>
          </cell>
        </row>
        <row r="87">
          <cell r="A87" t="str">
            <v>MELHORIA DO ENSINO DE GRADUAÇÃO NO CCT/UFCG</v>
          </cell>
          <cell r="L87" t="str">
            <v>Concluído</v>
          </cell>
        </row>
        <row r="89">
          <cell r="A89" t="str">
            <v>Monitoria</v>
          </cell>
          <cell r="G89">
            <v>45323</v>
          </cell>
          <cell r="H89">
            <v>45426</v>
          </cell>
        </row>
        <row r="92">
          <cell r="A92" t="str">
            <v xml:space="preserve">Joelson Joventino Santos </v>
          </cell>
        </row>
        <row r="94">
          <cell r="A94" t="str">
            <v>ESTÁGIO SUPERVISIONADO III</v>
          </cell>
          <cell r="L94" t="str">
            <v>Concluído</v>
          </cell>
        </row>
        <row r="96">
          <cell r="A96" t="str">
            <v>TCC: Trabalho Conclusão de Curso de Graduação</v>
          </cell>
          <cell r="G96">
            <v>45356</v>
          </cell>
          <cell r="H96" t="str">
            <v>228/05/2024</v>
          </cell>
        </row>
        <row r="99">
          <cell r="A99" t="str">
            <v>CECILIA NUNES MAGALHAES</v>
          </cell>
        </row>
        <row r="101">
          <cell r="A101" t="str">
            <v>ESTAGIO SUPERVISIONADO I</v>
          </cell>
          <cell r="L101"/>
        </row>
        <row r="103">
          <cell r="A103" t="str">
            <v>Tutoria Acadêmica</v>
          </cell>
          <cell r="G103">
            <v>45348</v>
          </cell>
          <cell r="H103">
            <v>45408</v>
          </cell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Orientação a dois monitores</v>
          </cell>
          <cell r="J247">
            <v>45323</v>
          </cell>
          <cell r="K247">
            <v>45426</v>
          </cell>
        </row>
        <row r="248">
          <cell r="B248" t="str">
            <v>Participação em equipe executora e projetos de monitoria,  PET, PIBID, PIBITI, etc..  no âmbito do Departamento ou Curso</v>
          </cell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Examinadora dos Estágios Supervisionados do aluno Joelson Joventino Santos</v>
          </cell>
          <cell r="H271" t="str">
            <v>Auditório da UAMat/CCT/UFCG</v>
          </cell>
          <cell r="K271">
            <v>45435</v>
          </cell>
        </row>
        <row r="272">
          <cell r="B272" t="str">
            <v>Banca examinadora de estágio, monografia  ou TCC de graduação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Membro Titular do Núcleo Docente Estruturante do Curso de Graduação em Meteorologia</v>
          </cell>
          <cell r="H324"/>
          <cell r="J324">
            <v>45323</v>
          </cell>
          <cell r="K324"/>
        </row>
        <row r="325">
          <cell r="B325" t="str">
            <v>Participação em Colegiado de Curso como membro titular, exceto membro nato</v>
          </cell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>Da Alfabetização ao Bacharelado em Matemática: uma história de dificuldades, insistência e persistência</v>
          </cell>
          <cell r="I365" t="str">
            <v>UAMat/CCT/UFCG</v>
          </cell>
          <cell r="L365">
            <v>45366</v>
          </cell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90</v>
          </cell>
          <cell r="E406">
            <v>0</v>
          </cell>
          <cell r="F406">
            <v>180</v>
          </cell>
          <cell r="G406">
            <v>105</v>
          </cell>
          <cell r="H406">
            <v>0</v>
          </cell>
          <cell r="I406">
            <v>0</v>
          </cell>
          <cell r="J406">
            <v>0</v>
          </cell>
          <cell r="K406">
            <v>2</v>
          </cell>
          <cell r="L406">
            <v>20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0">
        <row r="5">
          <cell r="L5">
            <v>760</v>
          </cell>
        </row>
        <row r="6">
          <cell r="L6">
            <v>640</v>
          </cell>
        </row>
        <row r="8">
          <cell r="L8">
            <v>0</v>
          </cell>
        </row>
        <row r="13">
          <cell r="C13" t="str">
            <v>Kennerson  Nascimento de Sousa Lima</v>
          </cell>
          <cell r="D13"/>
          <cell r="E13"/>
          <cell r="F13"/>
          <cell r="G13"/>
          <cell r="J13">
            <v>1730949</v>
          </cell>
          <cell r="L13" t="str">
            <v>Afastado</v>
          </cell>
        </row>
        <row r="15">
          <cell r="A15" t="str">
            <v>Doutor</v>
          </cell>
          <cell r="B15" t="str">
            <v>Adjunto</v>
          </cell>
          <cell r="C15" t="str">
            <v>IV</v>
          </cell>
          <cell r="D15">
            <v>40927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 t="str">
            <v>Universidade Estadual de Campinas</v>
          </cell>
          <cell r="I19">
            <v>45139</v>
          </cell>
          <cell r="J19">
            <v>45505</v>
          </cell>
          <cell r="K19" t="str">
            <v>1662, 12/07/2023</v>
          </cell>
        </row>
        <row r="21">
          <cell r="A21" t="str">
            <v>Programa De Pesquisador de Pós-Doutorado – DGRH/ Instituto de Matemática, estatística e Computação Científica</v>
          </cell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760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1">
        <row r="5">
          <cell r="L5">
            <v>760</v>
          </cell>
        </row>
        <row r="6">
          <cell r="L6">
            <v>640</v>
          </cell>
        </row>
        <row r="8">
          <cell r="L8">
            <v>622</v>
          </cell>
        </row>
        <row r="13">
          <cell r="C13" t="str">
            <v>Leomaques Francisco Silva Bernardo</v>
          </cell>
          <cell r="D13"/>
          <cell r="E13"/>
          <cell r="F13"/>
          <cell r="G13"/>
          <cell r="J13">
            <v>1766253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</v>
          </cell>
          <cell r="D15" t="str">
            <v xml:space="preserve">19/11/2012
</v>
          </cell>
          <cell r="E15" t="str">
            <v>Remoção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Prática de Ensino de Matemática I T-01</v>
          </cell>
          <cell r="E57">
            <v>4</v>
          </cell>
          <cell r="F57">
            <v>60</v>
          </cell>
          <cell r="I57">
            <v>10</v>
          </cell>
          <cell r="J57">
            <v>9</v>
          </cell>
          <cell r="K57">
            <v>1</v>
          </cell>
          <cell r="L57">
            <v>0</v>
          </cell>
        </row>
        <row r="58">
          <cell r="A58" t="str">
            <v>Calculo Diferencial e Integral I (Elétrica) T-02</v>
          </cell>
          <cell r="E58">
            <v>4</v>
          </cell>
          <cell r="F58">
            <v>20</v>
          </cell>
          <cell r="I58">
            <v>48</v>
          </cell>
          <cell r="J58">
            <v>4</v>
          </cell>
          <cell r="K58">
            <v>9</v>
          </cell>
          <cell r="L58">
            <v>35</v>
          </cell>
        </row>
        <row r="59">
          <cell r="A59" t="str">
            <v>Calculo Diferencial e Integral I (Novo) T-02</v>
          </cell>
          <cell r="E59">
            <v>4</v>
          </cell>
          <cell r="F59">
            <v>20</v>
          </cell>
          <cell r="I59">
            <v>70</v>
          </cell>
          <cell r="J59">
            <v>32</v>
          </cell>
          <cell r="K59">
            <v>11</v>
          </cell>
          <cell r="L59">
            <v>27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Matemática Discreta</v>
          </cell>
          <cell r="E69">
            <v>4</v>
          </cell>
          <cell r="F69">
            <v>40</v>
          </cell>
          <cell r="I69">
            <v>20</v>
          </cell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 xml:space="preserve">Rafaela Fernandes de Souza Pontes </v>
          </cell>
        </row>
        <row r="80">
          <cell r="A80" t="str">
            <v>Orientação de Estágio Supervisionado III</v>
          </cell>
          <cell r="J80"/>
          <cell r="L80" t="str">
            <v>Concluído</v>
          </cell>
        </row>
        <row r="82">
          <cell r="A82" t="str">
            <v>TCC: Trabalho Conclusão de Curso de Graduação</v>
          </cell>
          <cell r="G82">
            <v>45372</v>
          </cell>
          <cell r="H82">
            <v>45433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Micaley de Figueiredo Gomes</v>
          </cell>
        </row>
        <row r="112">
          <cell r="A112" t="str">
            <v>Uma proposta de Ensino de Matrizes usando Recursos Tecnológicos</v>
          </cell>
          <cell r="J112"/>
        </row>
        <row r="114">
          <cell r="G114">
            <v>45323</v>
          </cell>
          <cell r="H114">
            <v>45457</v>
          </cell>
          <cell r="J114"/>
        </row>
        <row r="117">
          <cell r="A117" t="str">
            <v xml:space="preserve">Renato Machado de Sousa </v>
          </cell>
        </row>
        <row r="119">
          <cell r="A119" t="str">
            <v>UMA PROPOSTA DE ENSINO DA ARITMÉTICA POR MEIO DA CRIPTOGRAFIA E DO USO DE JOGOS</v>
          </cell>
          <cell r="J119"/>
        </row>
        <row r="121">
          <cell r="G121">
            <v>45323</v>
          </cell>
          <cell r="H121">
            <v>45457</v>
          </cell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 xml:space="preserve">Participação na Banca de Defesa de Dissertação de Mestrado do aluno Anderson Leite Meira Gomes. Título do Trabalho: “Proposta de Ensino de Astronomia no Ensino Médio: Relato de Experiência no 2º ano de Administração do IFPI – Campus Corrente” </v>
          </cell>
          <cell r="H271" t="str">
            <v>UFERSA</v>
          </cell>
          <cell r="K271">
            <v>45378</v>
          </cell>
        </row>
        <row r="272">
          <cell r="B272" t="str">
            <v>Banca examinadora de TCC do Mestrado Profissional</v>
          </cell>
        </row>
        <row r="274">
          <cell r="A274" t="str">
            <v xml:space="preserve">Participação na Banca de Defesa de Dissertação de Mestrado do aluno Geovane Tavares Nogueira. Título do Trabalho: “As recorrências lineares de 1º e 2º ordem: um olhar para as soluções particulares das equações não homogêneas de 2ª ordem e aplicações” </v>
          </cell>
          <cell r="H274" t="str">
            <v>UFCG</v>
          </cell>
          <cell r="K274">
            <v>45408</v>
          </cell>
        </row>
        <row r="275">
          <cell r="B275" t="str">
            <v>Banca examinadora de TCC do Mestrado Profissional</v>
          </cell>
        </row>
        <row r="277">
          <cell r="A277" t="str">
            <v>Participação na Banca de Defesa de Relatório dos Estágios Supervisionados do aluno Joelson Joventino Santos</v>
          </cell>
          <cell r="H277" t="str">
            <v>UFCG</v>
          </cell>
          <cell r="K277">
            <v>45435</v>
          </cell>
        </row>
        <row r="278">
          <cell r="B278" t="str">
            <v>Banca examinadora de estágio, monografia  ou TCC de graduação</v>
          </cell>
        </row>
        <row r="280">
          <cell r="A280" t="str">
            <v>Participação na Banca de Defesa de Relatório dos Estágios Supervisionados do aluno José Lucas de Almeida Silva</v>
          </cell>
          <cell r="H280" t="str">
            <v>UFCG</v>
          </cell>
          <cell r="K280">
            <v>45432</v>
          </cell>
        </row>
        <row r="281">
          <cell r="B281" t="str">
            <v>Banca examinadora de estágio, monografia  ou TCC de graduação</v>
          </cell>
        </row>
        <row r="283">
          <cell r="A283" t="str">
            <v>Participação na Banca de Defesa de Relatório dos Estágios Supervisionados da aluna Polliana da Silva Nascimento</v>
          </cell>
          <cell r="H283" t="str">
            <v>UFCG</v>
          </cell>
          <cell r="K283">
            <v>45441</v>
          </cell>
        </row>
        <row r="284">
          <cell r="B284" t="str">
            <v>Banca examinadora de estágio, monografia  ou TCC de graduação</v>
          </cell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 xml:space="preserve">Tutor do Grupo PET-Matemática-UFCG </v>
          </cell>
          <cell r="H302" t="str">
            <v xml:space="preserve">Ata de Indicação de Tutor - Processo SEI Nº 23096.048578/2022-44
Ata de Indicação de Tutor - Processo Sei Nº </v>
          </cell>
          <cell r="J302">
            <v>45323</v>
          </cell>
          <cell r="K302">
            <v>45457</v>
          </cell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 xml:space="preserve">Membro Titular do Núcleo Docente Estruturante dos Cursos de Bacharelado e Licenciatura em Matemática </v>
          </cell>
          <cell r="H324" t="str">
            <v>PORTARIA/UAMat/CCT/UFCG/Nº27/2022</v>
          </cell>
          <cell r="J324">
            <v>45323</v>
          </cell>
          <cell r="K324">
            <v>45457</v>
          </cell>
        </row>
        <row r="325">
          <cell r="B325" t="str">
            <v>Participação em conselhos superiores como membro titular, exceto membro nato</v>
          </cell>
        </row>
        <row r="328">
          <cell r="A328" t="str">
            <v>Membro Titular do Colegiado do Curso de Graduação em Engenharia Agrícola</v>
          </cell>
          <cell r="H328" t="str">
            <v>PORTARIA/UAMat/CCT/UFCG/Nº28/2023</v>
          </cell>
          <cell r="J328">
            <v>45323</v>
          </cell>
          <cell r="K328">
            <v>45457</v>
          </cell>
        </row>
        <row r="329">
          <cell r="B329" t="str">
            <v>Participação em Colegiado de Curso como membro titular, exceto membro nato</v>
          </cell>
        </row>
        <row r="332">
          <cell r="A332" t="str">
            <v>Membro Suplente do Colegiado do Curso de Graduação em Meteorologia</v>
          </cell>
          <cell r="H332" t="str">
            <v>PORTARIA/UAMat/CCT/UFCG/Nº28/2023</v>
          </cell>
          <cell r="J332">
            <v>45323</v>
          </cell>
          <cell r="K332">
            <v>45457</v>
          </cell>
        </row>
        <row r="333">
          <cell r="B333" t="str">
            <v>Participação em Colegiado de Curso como membro suplente</v>
          </cell>
        </row>
        <row r="336">
          <cell r="A336" t="str">
            <v xml:space="preserve">Membro da Comissão de Avaliação do Projeto Pedagógico do Curso de Bacharelado em Matemática. </v>
          </cell>
          <cell r="H336" t="str">
            <v>Portaria UAMat/CCT/UFCG/Nº 28/2022</v>
          </cell>
          <cell r="J336">
            <v>45323</v>
          </cell>
          <cell r="K336">
            <v>45457</v>
          </cell>
        </row>
        <row r="337">
          <cell r="B337" t="str">
            <v>Participação em Colegiado de Curso como membro titular, exceto membro nato</v>
          </cell>
        </row>
        <row r="340">
          <cell r="A340" t="str">
            <v>Membro da Comissão de Avaliação e Acompanhamento do Curso de Bacharelado em Matemática da Unidade Acadêmica de Matemática - UAMat/CCT/UFCG</v>
          </cell>
          <cell r="H340" t="str">
            <v>Portaria UAMat/CCT/UFCG/Nº 02/2024</v>
          </cell>
          <cell r="J340">
            <v>45323</v>
          </cell>
          <cell r="K340">
            <v>45457</v>
          </cell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100</v>
          </cell>
          <cell r="E406">
            <v>40</v>
          </cell>
          <cell r="F406">
            <v>100</v>
          </cell>
          <cell r="G406">
            <v>40</v>
          </cell>
          <cell r="H406">
            <v>76</v>
          </cell>
          <cell r="I406">
            <v>0</v>
          </cell>
          <cell r="J406">
            <v>0</v>
          </cell>
          <cell r="K406">
            <v>0</v>
          </cell>
          <cell r="L406">
            <v>32</v>
          </cell>
        </row>
        <row r="409">
          <cell r="A409">
            <v>0</v>
          </cell>
          <cell r="B409">
            <v>190</v>
          </cell>
          <cell r="C409">
            <v>4</v>
          </cell>
          <cell r="D409">
            <v>0</v>
          </cell>
          <cell r="E409">
            <v>40</v>
          </cell>
        </row>
      </sheetData>
      <sheetData sheetId="22">
        <row r="5">
          <cell r="L5">
            <v>760</v>
          </cell>
        </row>
        <row r="6">
          <cell r="L6">
            <v>640</v>
          </cell>
        </row>
        <row r="8">
          <cell r="L8">
            <v>487</v>
          </cell>
        </row>
        <row r="13">
          <cell r="C13" t="str">
            <v>José Luiz Neto</v>
          </cell>
          <cell r="D13"/>
          <cell r="E13"/>
          <cell r="F13"/>
          <cell r="G13"/>
          <cell r="J13">
            <v>332568</v>
          </cell>
          <cell r="L13" t="str">
            <v>Ativa</v>
          </cell>
        </row>
        <row r="15">
          <cell r="A15" t="str">
            <v>Mestre</v>
          </cell>
          <cell r="B15" t="str">
            <v>Adjunto</v>
          </cell>
          <cell r="C15" t="str">
            <v>IV</v>
          </cell>
          <cell r="D15">
            <v>28915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 - Turma 04 - Manhã</v>
          </cell>
          <cell r="E57">
            <v>4</v>
          </cell>
          <cell r="F57">
            <v>60</v>
          </cell>
          <cell r="I57">
            <v>52</v>
          </cell>
          <cell r="J57">
            <v>34</v>
          </cell>
          <cell r="K57">
            <v>8</v>
          </cell>
          <cell r="L57">
            <v>10</v>
          </cell>
        </row>
        <row r="58">
          <cell r="A58" t="str">
            <v>Álgebra Linear I - Turma 07 - Tarde</v>
          </cell>
          <cell r="E58">
            <v>4</v>
          </cell>
          <cell r="F58">
            <v>60</v>
          </cell>
          <cell r="I58">
            <v>19</v>
          </cell>
          <cell r="J58">
            <v>7</v>
          </cell>
          <cell r="K58">
            <v>3</v>
          </cell>
          <cell r="L58">
            <v>9</v>
          </cell>
        </row>
        <row r="59">
          <cell r="A59" t="str">
            <v xml:space="preserve">Cálculo Difrencial e Integral I  - Turma 04 - Manhã </v>
          </cell>
          <cell r="E59">
            <v>4</v>
          </cell>
          <cell r="F59">
            <v>60</v>
          </cell>
          <cell r="I59">
            <v>52</v>
          </cell>
          <cell r="J59">
            <v>25</v>
          </cell>
          <cell r="K59">
            <v>17</v>
          </cell>
          <cell r="L59">
            <v>10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RAISSA GENESIO DA SILVA</v>
          </cell>
        </row>
        <row r="80">
          <cell r="A80" t="str">
            <v>MELHORIA DO ENSINO DE GRADUAÇÃO NO CCT/UFCG</v>
          </cell>
          <cell r="J80" t="str">
            <v>Outros</v>
          </cell>
          <cell r="L80" t="str">
            <v>Concluído</v>
          </cell>
        </row>
        <row r="82">
          <cell r="A82" t="str">
            <v>Monitoria</v>
          </cell>
          <cell r="G82">
            <v>45323</v>
          </cell>
          <cell r="H82">
            <v>45426</v>
          </cell>
        </row>
        <row r="85">
          <cell r="A85" t="str">
            <v>NIVEA CALEBIA FELIX DOS SANTOS</v>
          </cell>
        </row>
        <row r="87">
          <cell r="A87" t="str">
            <v>MELHORIA DO ENSINO DE GRADUAÇÃO NO CCT/UFCG</v>
          </cell>
          <cell r="L87" t="str">
            <v>Concluído</v>
          </cell>
        </row>
        <row r="89">
          <cell r="A89" t="str">
            <v>Monitoria</v>
          </cell>
          <cell r="G89">
            <v>45323</v>
          </cell>
          <cell r="H89">
            <v>45426</v>
          </cell>
        </row>
        <row r="92">
          <cell r="A92" t="str">
            <v xml:space="preserve">Joelson Joventino Santos </v>
          </cell>
        </row>
        <row r="94">
          <cell r="A94" t="str">
            <v>ESTÁGIO SUPERVISIONADO III</v>
          </cell>
          <cell r="L94" t="str">
            <v>Concluído</v>
          </cell>
        </row>
        <row r="96">
          <cell r="A96" t="str">
            <v>TCC: Trabalho Conclusão de Curso de Graduação</v>
          </cell>
          <cell r="G96">
            <v>45356</v>
          </cell>
          <cell r="H96" t="str">
            <v>228/05/2024</v>
          </cell>
        </row>
        <row r="99">
          <cell r="A99" t="str">
            <v>CECILIA NUNES MAGALHAES</v>
          </cell>
        </row>
        <row r="101">
          <cell r="A101" t="str">
            <v>ESTAGIO SUPERVISIONADO I</v>
          </cell>
          <cell r="L101"/>
        </row>
        <row r="103">
          <cell r="A103" t="str">
            <v>Tutoria Acadêmica</v>
          </cell>
          <cell r="G103">
            <v>45348</v>
          </cell>
          <cell r="H103">
            <v>45408</v>
          </cell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Orientação a dois monitores</v>
          </cell>
          <cell r="J247">
            <v>45323</v>
          </cell>
          <cell r="K247">
            <v>45426</v>
          </cell>
        </row>
        <row r="248">
          <cell r="B248" t="str">
            <v>Participação em equipe executora e projetos de monitoria,  PET, PIBID, PIBITI, etc..  no âmbito do Departamento ou Curso</v>
          </cell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Examinadora dos Estágios Supervisionados do aluno Joelson Joventino Santos</v>
          </cell>
          <cell r="H271" t="str">
            <v>Auditório da UAMat/CCT/UFCG</v>
          </cell>
          <cell r="K271">
            <v>45435</v>
          </cell>
        </row>
        <row r="272">
          <cell r="B272" t="str">
            <v>Banca examinadora de estágio, monografia  ou TCC de graduação</v>
          </cell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 t="str">
            <v>Membro Titular do Núcleo Docente Estruturante do Curso de Graduação em Meteorologia</v>
          </cell>
          <cell r="H324"/>
          <cell r="J324">
            <v>45323</v>
          </cell>
          <cell r="K324"/>
        </row>
        <row r="325">
          <cell r="B325" t="str">
            <v>Participação em Colegiado de Curso como membro titular, exceto membro nato</v>
          </cell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>Da Alfabetização ao Bacharelado em Matemática: uma história de dificuldades, insistência e persistência</v>
          </cell>
          <cell r="I365" t="str">
            <v>UAMat/CCT/UFCG</v>
          </cell>
          <cell r="L365">
            <v>45366</v>
          </cell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180</v>
          </cell>
          <cell r="E406">
            <v>0</v>
          </cell>
          <cell r="F406">
            <v>180</v>
          </cell>
          <cell r="G406">
            <v>105</v>
          </cell>
          <cell r="H406">
            <v>0</v>
          </cell>
          <cell r="I406">
            <v>0</v>
          </cell>
          <cell r="J406">
            <v>0</v>
          </cell>
          <cell r="K406">
            <v>2</v>
          </cell>
          <cell r="L406">
            <v>20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3">
        <row r="5">
          <cell r="L5">
            <v>760</v>
          </cell>
        </row>
        <row r="6">
          <cell r="L6">
            <v>640</v>
          </cell>
        </row>
        <row r="8">
          <cell r="L8">
            <v>672</v>
          </cell>
        </row>
        <row r="13">
          <cell r="C13" t="str">
            <v>Marcelo Carvalho Ferreira</v>
          </cell>
          <cell r="D13"/>
          <cell r="E13"/>
          <cell r="F13"/>
          <cell r="G13"/>
          <cell r="J13">
            <v>2544479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</v>
          </cell>
          <cell r="D15">
            <v>39114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II T-02</v>
          </cell>
          <cell r="E57">
            <v>4</v>
          </cell>
          <cell r="F57">
            <v>60</v>
          </cell>
          <cell r="I57">
            <v>35</v>
          </cell>
          <cell r="J57">
            <v>5</v>
          </cell>
          <cell r="K57">
            <v>10</v>
          </cell>
          <cell r="L57">
            <v>20</v>
          </cell>
        </row>
        <row r="58">
          <cell r="A58" t="str">
            <v>Matemática Aplicada à Administração T-02</v>
          </cell>
          <cell r="E58">
            <v>4</v>
          </cell>
          <cell r="F58">
            <v>60</v>
          </cell>
          <cell r="I58">
            <v>68</v>
          </cell>
          <cell r="J58">
            <v>14</v>
          </cell>
          <cell r="K58">
            <v>25</v>
          </cell>
          <cell r="L58">
            <v>29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Números e Funções Reais</v>
          </cell>
          <cell r="E69">
            <v>4</v>
          </cell>
          <cell r="F69">
            <v>60</v>
          </cell>
          <cell r="I69">
            <v>1</v>
          </cell>
          <cell r="J69">
            <v>1</v>
          </cell>
          <cell r="K69">
            <v>0</v>
          </cell>
          <cell r="L69">
            <v>0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 xml:space="preserve"> Gleyberson da Silva Faustino Nunes</v>
          </cell>
        </row>
        <row r="80">
          <cell r="A80" t="str">
            <v>PIC - Programa de Iniciação Científica da OBMEP</v>
          </cell>
          <cell r="J80" t="str">
            <v>CAPES</v>
          </cell>
          <cell r="L80" t="str">
            <v>Em andamento</v>
          </cell>
        </row>
        <row r="82">
          <cell r="A82"/>
          <cell r="G82">
            <v>45383</v>
          </cell>
          <cell r="H82">
            <v>45747</v>
          </cell>
        </row>
        <row r="85">
          <cell r="A85" t="str">
            <v>Iago Emanuel Souza de Araújo</v>
          </cell>
        </row>
        <row r="87">
          <cell r="A87" t="str">
            <v>PIC - Programa de Iniciação Científica da OBMEP</v>
          </cell>
          <cell r="L87" t="str">
            <v>Em andamento</v>
          </cell>
        </row>
        <row r="89">
          <cell r="A89"/>
          <cell r="G89">
            <v>45383</v>
          </cell>
          <cell r="H89">
            <v>45747</v>
          </cell>
        </row>
        <row r="92">
          <cell r="A92" t="str">
            <v>Júlia  Raquel Brasileiro de Oliveira</v>
          </cell>
        </row>
        <row r="94">
          <cell r="A94" t="str">
            <v>PIC - Programa de Iniciação Científica da OBMEP</v>
          </cell>
          <cell r="L94" t="str">
            <v>Em andamento</v>
          </cell>
        </row>
        <row r="96">
          <cell r="A96"/>
          <cell r="G96">
            <v>45383</v>
          </cell>
          <cell r="H96">
            <v>45747</v>
          </cell>
        </row>
        <row r="99">
          <cell r="A99" t="str">
            <v>Thaís Nicole Freitas de oliveira</v>
          </cell>
        </row>
        <row r="101">
          <cell r="A101" t="str">
            <v>PIC - Programa de Iniciação Científica da OBMEP</v>
          </cell>
          <cell r="L101" t="str">
            <v>Em andamento</v>
          </cell>
        </row>
        <row r="103">
          <cell r="A103"/>
          <cell r="G103">
            <v>45383</v>
          </cell>
          <cell r="H103">
            <v>45747</v>
          </cell>
        </row>
        <row r="110">
          <cell r="A110" t="str">
            <v>Lucivaldo José de Andrade Pereira</v>
          </cell>
        </row>
        <row r="112">
          <cell r="A112" t="str">
            <v>Proposta de apresentação da Teoria dos Grafos ao Ensino Básico</v>
          </cell>
          <cell r="J112" t="str">
            <v>CAPES</v>
          </cell>
        </row>
        <row r="114">
          <cell r="G114">
            <v>44986</v>
          </cell>
          <cell r="H114">
            <v>45527</v>
          </cell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Grafos no Ensino Básico, da compreensão de tecnologias contemporâneas ao desenvolvimento socioemocional</v>
          </cell>
          <cell r="I140" t="str">
            <v>CAPES</v>
          </cell>
          <cell r="K140" t="str">
            <v>Em andamento</v>
          </cell>
        </row>
        <row r="142">
          <cell r="A142" t="str">
            <v>Matemática na Educação Básica e suas tecnologias</v>
          </cell>
          <cell r="H142" t="str">
            <v>Coordenador</v>
          </cell>
          <cell r="J142">
            <v>44986</v>
          </cell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 t="str">
            <v>PIC - Programa de Iniciação Científica da OBMEP</v>
          </cell>
          <cell r="I171" t="str">
            <v>Permanente</v>
          </cell>
          <cell r="K171" t="str">
            <v>Em andamento</v>
          </cell>
        </row>
        <row r="173">
          <cell r="A173" t="str">
            <v>Ensino</v>
          </cell>
          <cell r="D173" t="str">
            <v>Outros</v>
          </cell>
          <cell r="F173"/>
          <cell r="H173" t="str">
            <v>Coordenador</v>
          </cell>
        </row>
        <row r="175">
          <cell r="E175"/>
          <cell r="I175" t="str">
            <v>UFCG</v>
          </cell>
          <cell r="K175">
            <v>156</v>
          </cell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 t="str">
            <v>Obras artísticas ou culturais apresentadas ou publicadas localmente - Prova do nível 2 da Olimpíada Campinense de Matemática</v>
          </cell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 xml:space="preserve">Membro da Comissão de Avaliação e Acompanhamento do Curso de Bacharelado em Matemática da Unidade Acadêmica de Matemática .
</v>
          </cell>
          <cell r="J346"/>
          <cell r="K346"/>
        </row>
        <row r="347">
          <cell r="A347" t="str">
            <v xml:space="preserve">Membro da Comissão de avaliação de promoção funcional do Professor Leomaques Francisco Silva Bernardo.
</v>
          </cell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120</v>
          </cell>
          <cell r="E406">
            <v>60</v>
          </cell>
          <cell r="F406">
            <v>120</v>
          </cell>
          <cell r="G406">
            <v>120</v>
          </cell>
          <cell r="H406">
            <v>30</v>
          </cell>
          <cell r="I406">
            <v>60</v>
          </cell>
          <cell r="J406">
            <v>60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12</v>
          </cell>
          <cell r="E409">
            <v>90</v>
          </cell>
        </row>
      </sheetData>
      <sheetData sheetId="24">
        <row r="5">
          <cell r="L5">
            <v>760</v>
          </cell>
        </row>
        <row r="6">
          <cell r="L6">
            <v>640</v>
          </cell>
        </row>
        <row r="8">
          <cell r="L8">
            <v>870</v>
          </cell>
        </row>
        <row r="13">
          <cell r="C13" t="str">
            <v>Marco Antonio Lázaro Velásquez</v>
          </cell>
          <cell r="D13"/>
          <cell r="E13"/>
          <cell r="F13"/>
          <cell r="G13"/>
          <cell r="J13">
            <v>1800062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III</v>
          </cell>
          <cell r="D15">
            <v>40379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Variáveis Complexas T-01</v>
          </cell>
          <cell r="E57">
            <v>4</v>
          </cell>
          <cell r="F57">
            <v>60</v>
          </cell>
          <cell r="I57">
            <v>85</v>
          </cell>
          <cell r="J57">
            <v>52</v>
          </cell>
          <cell r="K57">
            <v>7</v>
          </cell>
          <cell r="L57">
            <v>26</v>
          </cell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 xml:space="preserve">Variedades Diferenciáveis </v>
          </cell>
          <cell r="E69">
            <v>4</v>
          </cell>
          <cell r="F69">
            <v>60</v>
          </cell>
          <cell r="I69">
            <v>8</v>
          </cell>
          <cell r="J69">
            <v>8</v>
          </cell>
          <cell r="K69">
            <v>0</v>
          </cell>
          <cell r="L69">
            <v>0</v>
          </cell>
        </row>
        <row r="70">
          <cell r="A70" t="str">
            <v xml:space="preserve">Tópicos Especiais de Geometria Diferencial (GII-28) SUB-TÍTULO: Propriedades Geométricas de hipersuperfícies imersas no espaço hiperbólico
</v>
          </cell>
          <cell r="E70">
            <v>4</v>
          </cell>
          <cell r="F70">
            <v>60</v>
          </cell>
          <cell r="I70">
            <v>1</v>
          </cell>
          <cell r="J70">
            <v>1</v>
          </cell>
          <cell r="K70">
            <v>0</v>
          </cell>
          <cell r="L70">
            <v>0</v>
          </cell>
        </row>
        <row r="71">
          <cell r="A71" t="str">
            <v>Tópicos Especiais de Geometria Diferencial. Subtítulo: Sólitons do Fluxo da Curvatura Média</v>
          </cell>
          <cell r="E71">
            <v>4</v>
          </cell>
          <cell r="F71">
            <v>60</v>
          </cell>
          <cell r="I71">
            <v>1</v>
          </cell>
          <cell r="J71">
            <v>1</v>
          </cell>
          <cell r="K71">
            <v>0</v>
          </cell>
          <cell r="L71">
            <v>0</v>
          </cell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Renata Gleicy Reis de Oliveira</v>
          </cell>
        </row>
        <row r="112">
          <cell r="A112" t="str">
            <v xml:space="preserve">Revisitando a geometria das horoesferas no espa~p hiperbólico </v>
          </cell>
          <cell r="J112" t="str">
            <v>CAPES</v>
          </cell>
        </row>
        <row r="114">
          <cell r="G114">
            <v>45352</v>
          </cell>
          <cell r="H114">
            <v>45716</v>
          </cell>
          <cell r="J114"/>
        </row>
        <row r="117">
          <cell r="A117" t="str">
            <v>Ary Vinícius Ferreira Leite</v>
          </cell>
        </row>
        <row r="119">
          <cell r="A119" t="str">
            <v xml:space="preserve">Sobre a geometria de imersões em variedades Riemannianas e Lorentzianas </v>
          </cell>
          <cell r="J119" t="str">
            <v>CAPES</v>
          </cell>
        </row>
        <row r="121">
          <cell r="G121">
            <v>45352</v>
          </cell>
          <cell r="H121">
            <v>46811</v>
          </cell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Caracterização de Hipersuperfícies Tipo-espaço Completas com Curvatura Média Constante Satisfazendo uma Desigualdade do Tipo Okumura</v>
          </cell>
          <cell r="H271" t="str">
            <v>UAMat - UFCG</v>
          </cell>
          <cell r="K271">
            <v>45348</v>
          </cell>
        </row>
        <row r="272">
          <cell r="B272" t="str">
            <v>Banca examinadora de dissertação de mestrado acadêmico</v>
          </cell>
        </row>
        <row r="274">
          <cell r="A274" t="str">
            <v xml:space="preserve"> Rigidity, nonexistence and sharp integral inequalities for linear Weingarten submanifolds</v>
          </cell>
          <cell r="H274" t="str">
            <v>UAMat - UFCG</v>
          </cell>
          <cell r="K274">
            <v>45349</v>
          </cell>
        </row>
        <row r="275">
          <cell r="B275" t="str">
            <v>Banca examinadora de tese de doutorado</v>
          </cell>
        </row>
        <row r="277">
          <cell r="A277" t="str">
            <v xml:space="preserve"> Estudo de subvariedades aprisionadas em modelos do espaço-tempo com aplicações de resultados para o infinito laplaciano</v>
          </cell>
          <cell r="H277" t="str">
            <v>DM-UFPB</v>
          </cell>
          <cell r="K277">
            <v>45351</v>
          </cell>
        </row>
        <row r="278">
          <cell r="B278" t="str">
            <v>Banca examinadora de tese de doutorado</v>
          </cell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60</v>
          </cell>
          <cell r="E406">
            <v>180</v>
          </cell>
          <cell r="F406">
            <v>90</v>
          </cell>
          <cell r="G406">
            <v>0</v>
          </cell>
          <cell r="H406">
            <v>180</v>
          </cell>
          <cell r="I406">
            <v>0</v>
          </cell>
          <cell r="J406">
            <v>0</v>
          </cell>
          <cell r="K406">
            <v>0</v>
          </cell>
          <cell r="L406">
            <v>90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270</v>
          </cell>
        </row>
      </sheetData>
      <sheetData sheetId="25">
        <row r="5">
          <cell r="L5">
            <v>760</v>
          </cell>
        </row>
        <row r="6">
          <cell r="L6">
            <v>640</v>
          </cell>
        </row>
        <row r="8">
          <cell r="L8">
            <v>765</v>
          </cell>
        </row>
        <row r="13">
          <cell r="C13" t="str">
            <v>Marco Aurélio Soares Souto</v>
          </cell>
          <cell r="D13"/>
          <cell r="E13"/>
          <cell r="F13"/>
          <cell r="G13"/>
          <cell r="J13">
            <v>337123</v>
          </cell>
          <cell r="L13" t="str">
            <v>Ativa</v>
          </cell>
        </row>
        <row r="15">
          <cell r="A15" t="str">
            <v>Doutor</v>
          </cell>
          <cell r="B15" t="str">
            <v>Titular</v>
          </cell>
          <cell r="C15" t="str">
            <v>Único</v>
          </cell>
          <cell r="D15">
            <v>31625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III (Elétrica) T-01</v>
          </cell>
          <cell r="E57">
            <v>5</v>
          </cell>
          <cell r="F57">
            <v>75</v>
          </cell>
          <cell r="I57">
            <v>67</v>
          </cell>
          <cell r="J57">
            <v>41</v>
          </cell>
          <cell r="K57">
            <v>7</v>
          </cell>
          <cell r="L57">
            <v>9</v>
          </cell>
        </row>
        <row r="58">
          <cell r="A58" t="str">
            <v>Equações Diferenciais Ordinárias</v>
          </cell>
          <cell r="E58">
            <v>4</v>
          </cell>
          <cell r="F58">
            <v>60</v>
          </cell>
          <cell r="I58">
            <v>2</v>
          </cell>
          <cell r="J58">
            <v>2</v>
          </cell>
          <cell r="K58">
            <v>0</v>
          </cell>
          <cell r="L58">
            <v>0</v>
          </cell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Lucas da Silva</v>
          </cell>
        </row>
        <row r="112">
          <cell r="A112" t="str">
            <v>Problemas envolvendo espaços de Orlicz-Sobolev com falta de reflexividade</v>
          </cell>
          <cell r="J112" t="str">
            <v>FAPESQ-PB</v>
          </cell>
        </row>
        <row r="114">
          <cell r="G114">
            <v>43862</v>
          </cell>
          <cell r="H114">
            <v>45520</v>
          </cell>
          <cell r="J114"/>
        </row>
        <row r="117">
          <cell r="A117" t="str">
            <v>Matheus da Silva Nascimento</v>
          </cell>
        </row>
        <row r="119">
          <cell r="A119" t="str">
            <v>Problemas elípticos envolvendo operadores divergentes com peso</v>
          </cell>
          <cell r="J119" t="str">
            <v>CAPES</v>
          </cell>
        </row>
        <row r="121">
          <cell r="G121">
            <v>44774</v>
          </cell>
          <cell r="H121">
            <v>45504</v>
          </cell>
          <cell r="J121"/>
        </row>
        <row r="124">
          <cell r="A124" t="str">
            <v>Jonas Barros Lima de Medeiros</v>
          </cell>
        </row>
        <row r="126">
          <cell r="A126" t="str">
            <v>Ainda no básico</v>
          </cell>
          <cell r="J126"/>
        </row>
        <row r="128">
          <cell r="G128">
            <v>45139</v>
          </cell>
          <cell r="H128">
            <v>45869</v>
          </cell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Pesquisador 1D CNPq - Proc 309692/2020-2</v>
          </cell>
          <cell r="I140" t="str">
            <v>CNPq</v>
          </cell>
          <cell r="K140" t="str">
            <v>Em andamento</v>
          </cell>
        </row>
        <row r="142">
          <cell r="A142" t="str">
            <v>Equações diferenciais parciais elípticas</v>
          </cell>
          <cell r="H142" t="str">
            <v>Coordenador</v>
          </cell>
          <cell r="J142">
            <v>44256</v>
          </cell>
          <cell r="K142">
            <v>45657</v>
          </cell>
        </row>
        <row r="144">
          <cell r="A144">
            <v>52800</v>
          </cell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135</v>
          </cell>
          <cell r="E406">
            <v>0</v>
          </cell>
          <cell r="F406">
            <v>120</v>
          </cell>
          <cell r="G406">
            <v>0</v>
          </cell>
          <cell r="H406">
            <v>270</v>
          </cell>
          <cell r="I406">
            <v>240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6">
        <row r="5">
          <cell r="L5">
            <v>760</v>
          </cell>
        </row>
        <row r="6">
          <cell r="L6">
            <v>640</v>
          </cell>
        </row>
        <row r="8">
          <cell r="L8">
            <v>666</v>
          </cell>
        </row>
        <row r="13">
          <cell r="C13" t="str">
            <v>Maria de Sousa Leite Filha</v>
          </cell>
          <cell r="D13"/>
          <cell r="E13"/>
          <cell r="F13"/>
          <cell r="G13"/>
          <cell r="J13">
            <v>1976297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45323</v>
          </cell>
          <cell r="E15" t="str">
            <v>Remoção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 (Elétrica) - T02</v>
          </cell>
          <cell r="E57">
            <v>4</v>
          </cell>
          <cell r="F57">
            <v>60</v>
          </cell>
          <cell r="I57">
            <v>48</v>
          </cell>
          <cell r="J57">
            <v>4</v>
          </cell>
          <cell r="K57">
            <v>15</v>
          </cell>
          <cell r="L57">
            <v>29</v>
          </cell>
        </row>
        <row r="58">
          <cell r="A58" t="str">
            <v>Cálculo Diferencial e Integral II (Novo) - T03</v>
          </cell>
          <cell r="E58">
            <v>4</v>
          </cell>
          <cell r="F58">
            <v>60</v>
          </cell>
          <cell r="I58">
            <v>80</v>
          </cell>
          <cell r="J58">
            <v>24</v>
          </cell>
          <cell r="K58">
            <v>8</v>
          </cell>
          <cell r="L58">
            <v>58</v>
          </cell>
        </row>
        <row r="59">
          <cell r="A59" t="str">
            <v>Cálculo Diferencial e Integral II (Novo) - T06</v>
          </cell>
          <cell r="E59">
            <v>4</v>
          </cell>
          <cell r="F59">
            <v>60</v>
          </cell>
          <cell r="I59">
            <v>67</v>
          </cell>
          <cell r="J59">
            <v>19</v>
          </cell>
          <cell r="K59">
            <v>11</v>
          </cell>
          <cell r="L59">
            <v>37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Orientação de monitoria</v>
          </cell>
          <cell r="J247">
            <v>45323</v>
          </cell>
          <cell r="K247">
            <v>45430</v>
          </cell>
        </row>
        <row r="248">
          <cell r="B248"/>
        </row>
        <row r="250">
          <cell r="A250" t="str">
            <v>Atendimento ao aluno - tirar dúvidas, resolução de exercícios.</v>
          </cell>
          <cell r="J250">
            <v>45323</v>
          </cell>
          <cell r="K250">
            <v>45430</v>
          </cell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 t="str">
            <v>Preparação de aulas</v>
          </cell>
          <cell r="J346">
            <v>45323</v>
          </cell>
          <cell r="K346">
            <v>45430</v>
          </cell>
        </row>
        <row r="347">
          <cell r="A347" t="str">
            <v>Estudos para desenvolvimento de projetos de pesquisa</v>
          </cell>
          <cell r="J347">
            <v>45323</v>
          </cell>
          <cell r="K347">
            <v>45430</v>
          </cell>
        </row>
        <row r="348">
          <cell r="A348" t="str">
            <v>Preparação de atividades avaliativas e correção das mesmas</v>
          </cell>
          <cell r="J348">
            <v>45323</v>
          </cell>
          <cell r="K348">
            <v>45430</v>
          </cell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180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192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294</v>
          </cell>
          <cell r="E409">
            <v>0</v>
          </cell>
        </row>
      </sheetData>
      <sheetData sheetId="27">
        <row r="5">
          <cell r="L5">
            <v>760</v>
          </cell>
        </row>
        <row r="6">
          <cell r="L6">
            <v>640</v>
          </cell>
        </row>
        <row r="8">
          <cell r="L8">
            <v>0</v>
          </cell>
        </row>
        <row r="13">
          <cell r="C13" t="str">
            <v>Pammella Queiroz de Souza</v>
          </cell>
          <cell r="D13"/>
          <cell r="E13"/>
          <cell r="F13"/>
          <cell r="G13"/>
          <cell r="J13">
            <v>1331212</v>
          </cell>
          <cell r="L13" t="str">
            <v>Afastado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42727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 t="str">
            <v>Université de Lorraine</v>
          </cell>
          <cell r="I19" t="str">
            <v>13/11/202321/07/2024</v>
          </cell>
          <cell r="J19"/>
          <cell r="K19" t="str">
            <v>Portarias 2.578 de 4 de outubro e 626 de 10 de abril</v>
          </cell>
        </row>
        <row r="21">
          <cell r="A21" t="str">
            <v>Pós doutorado</v>
          </cell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Marisa da Cunha Bezerra</v>
          </cell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 t="str">
            <v>Université de Franche Compte</v>
          </cell>
          <cell r="H389" t="str">
            <v>CAPES</v>
          </cell>
          <cell r="K389">
            <v>45364</v>
          </cell>
          <cell r="L389">
            <v>45366</v>
          </cell>
        </row>
        <row r="390">
          <cell r="C390" t="str">
            <v>Desenvolver trabalhos de pesquisa em colaboração com Farid Ammar-Khodja.</v>
          </cell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760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8">
        <row r="5">
          <cell r="L5">
            <v>760</v>
          </cell>
        </row>
        <row r="6">
          <cell r="L6">
            <v>640</v>
          </cell>
        </row>
        <row r="8">
          <cell r="L8">
            <v>670</v>
          </cell>
        </row>
        <row r="13">
          <cell r="C13" t="str">
            <v>Rodrigo Cohen Mota Nemer</v>
          </cell>
          <cell r="D13"/>
          <cell r="E13"/>
          <cell r="F13"/>
          <cell r="G13"/>
          <cell r="J13">
            <v>1554492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III</v>
          </cell>
          <cell r="D15">
            <v>41837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II - T03</v>
          </cell>
          <cell r="E57">
            <v>1</v>
          </cell>
          <cell r="F57">
            <v>14</v>
          </cell>
          <cell r="I57">
            <v>80</v>
          </cell>
          <cell r="J57">
            <v>24</v>
          </cell>
          <cell r="K57">
            <v>8</v>
          </cell>
          <cell r="L57">
            <v>48</v>
          </cell>
        </row>
        <row r="58">
          <cell r="A58" t="str">
            <v>Cálculo Diferencial e Integral II - T06</v>
          </cell>
          <cell r="E58">
            <v>1</v>
          </cell>
          <cell r="F58">
            <v>14</v>
          </cell>
          <cell r="I58">
            <v>67</v>
          </cell>
          <cell r="J58">
            <v>19</v>
          </cell>
          <cell r="K58">
            <v>11</v>
          </cell>
          <cell r="L58">
            <v>37</v>
          </cell>
        </row>
        <row r="59">
          <cell r="A59" t="str">
            <v>Equações Diferenciais Lineares - T02</v>
          </cell>
          <cell r="E59">
            <v>4</v>
          </cell>
          <cell r="F59">
            <v>60</v>
          </cell>
          <cell r="I59">
            <v>59</v>
          </cell>
          <cell r="J59">
            <v>40</v>
          </cell>
          <cell r="K59">
            <v>11</v>
          </cell>
          <cell r="L59">
            <v>8</v>
          </cell>
        </row>
        <row r="60">
          <cell r="A60" t="str">
            <v>Equações Diferenciais Lineares - T04</v>
          </cell>
          <cell r="E60">
            <v>4</v>
          </cell>
          <cell r="F60">
            <v>60</v>
          </cell>
          <cell r="I60">
            <v>26</v>
          </cell>
          <cell r="J60">
            <v>19</v>
          </cell>
          <cell r="K60">
            <v>2</v>
          </cell>
          <cell r="L60">
            <v>5</v>
          </cell>
        </row>
        <row r="61">
          <cell r="A61" t="str">
            <v>Fundamentos da Geometria Euclidiana Plana</v>
          </cell>
          <cell r="E61">
            <v>4</v>
          </cell>
          <cell r="F61">
            <v>50</v>
          </cell>
          <cell r="I61">
            <v>16</v>
          </cell>
          <cell r="J61">
            <v>8</v>
          </cell>
          <cell r="K61">
            <v>8</v>
          </cell>
          <cell r="L61">
            <v>0</v>
          </cell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Patrícia Emilly Nóbrega da Silva</v>
          </cell>
        </row>
        <row r="80">
          <cell r="A80" t="str">
            <v>Estágio Supervisionado II</v>
          </cell>
          <cell r="J80"/>
          <cell r="L80" t="str">
            <v>Concluído</v>
          </cell>
        </row>
        <row r="82">
          <cell r="A82" t="str">
            <v>Tutoria Acadêmica</v>
          </cell>
          <cell r="G82">
            <v>45362</v>
          </cell>
          <cell r="H82">
            <v>45432</v>
          </cell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Programa Institucional de Residência Pedagógica</v>
          </cell>
          <cell r="J247">
            <v>44866</v>
          </cell>
          <cell r="K247">
            <v>45412</v>
          </cell>
        </row>
        <row r="248">
          <cell r="B248" t="str">
            <v>Participação em equipe executora e projetos de monitoria,  PET, PIBID, PIBITI, etc..  no âmbito do Departamento ou Curso</v>
          </cell>
        </row>
        <row r="250">
          <cell r="A250" t="str">
            <v>Comissão de Avaliação e Acompanhamento do Curso de Bacharelado em Matemática pelo INEP/MEC</v>
          </cell>
          <cell r="J250">
            <v>45341</v>
          </cell>
          <cell r="K250">
            <v>45657</v>
          </cell>
        </row>
        <row r="251">
          <cell r="B251" t="str">
            <v>Participação em comissões de assessorias à Administração Colegiada da Unidade</v>
          </cell>
        </row>
        <row r="253">
          <cell r="A253" t="str">
            <v>Seleção PET-Matemática e Estatística</v>
          </cell>
          <cell r="J253">
            <v>45363</v>
          </cell>
          <cell r="K253">
            <v>45391</v>
          </cell>
        </row>
        <row r="254">
          <cell r="B254" t="str">
            <v>Participação em processo seletivo de alunos de graduação candidatos à bolsas institucionais</v>
          </cell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>
            <v>45294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198</v>
          </cell>
          <cell r="E406">
            <v>0</v>
          </cell>
          <cell r="F406">
            <v>396</v>
          </cell>
          <cell r="G406">
            <v>26</v>
          </cell>
          <cell r="H406">
            <v>0</v>
          </cell>
          <cell r="I406">
            <v>0</v>
          </cell>
          <cell r="J406">
            <v>0</v>
          </cell>
          <cell r="K406">
            <v>50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29">
        <row r="5">
          <cell r="L5">
            <v>760</v>
          </cell>
        </row>
        <row r="6">
          <cell r="L6">
            <v>640</v>
          </cell>
        </row>
        <row r="8">
          <cell r="L8">
            <v>665</v>
          </cell>
        </row>
        <row r="13">
          <cell r="C13" t="str">
            <v>Romildo Nascimento de Lima</v>
          </cell>
          <cell r="D13"/>
          <cell r="E13"/>
          <cell r="F13"/>
          <cell r="G13"/>
          <cell r="J13">
            <v>1370096</v>
          </cell>
          <cell r="L13" t="str">
            <v>Ativa</v>
          </cell>
        </row>
        <row r="15">
          <cell r="A15" t="str">
            <v>Doutor</v>
          </cell>
          <cell r="B15" t="str">
            <v>Adjunto</v>
          </cell>
          <cell r="C15" t="str">
            <v>II</v>
          </cell>
          <cell r="D15">
            <v>42958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AVANÇADO T-01</v>
          </cell>
          <cell r="E57">
            <v>4</v>
          </cell>
          <cell r="F57">
            <v>60</v>
          </cell>
          <cell r="I57">
            <v>45</v>
          </cell>
          <cell r="J57">
            <v>31</v>
          </cell>
          <cell r="K57">
            <v>8</v>
          </cell>
          <cell r="L57">
            <v>6</v>
          </cell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FUNDAMENTOS DE CÁLCULO</v>
          </cell>
          <cell r="E69">
            <v>4</v>
          </cell>
          <cell r="F69">
            <v>60</v>
          </cell>
          <cell r="I69">
            <v>15</v>
          </cell>
          <cell r="J69"/>
          <cell r="K69"/>
          <cell r="L69"/>
        </row>
        <row r="70">
          <cell r="A70" t="str">
            <v>GEOMETRIA</v>
          </cell>
          <cell r="E70">
            <v>2</v>
          </cell>
          <cell r="F70">
            <v>30</v>
          </cell>
          <cell r="I70">
            <v>2</v>
          </cell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Marcio da Silva Aguiar Júnior</v>
          </cell>
        </row>
        <row r="80">
          <cell r="A80" t="str">
            <v>RELATÓRIO FINAL DE ESTÁGIO</v>
          </cell>
          <cell r="J80"/>
          <cell r="L80" t="str">
            <v>Concluído</v>
          </cell>
        </row>
        <row r="82">
          <cell r="A82" t="str">
            <v>TCC: Trabalho Conclusão de Curso de Graduação</v>
          </cell>
          <cell r="G82"/>
          <cell r="H82"/>
        </row>
        <row r="85">
          <cell r="A85" t="str">
            <v>Jonathan Raphael das Chagas Santos</v>
          </cell>
        </row>
        <row r="87">
          <cell r="A87" t="str">
            <v>RELATÓRIO FINAL DE ESTÁGIO</v>
          </cell>
          <cell r="L87" t="str">
            <v>Concluído</v>
          </cell>
        </row>
        <row r="89">
          <cell r="A89" t="str">
            <v>TCC: Trabalho Conclusão de Curso de Graduação</v>
          </cell>
          <cell r="G89"/>
          <cell r="H89"/>
        </row>
        <row r="92">
          <cell r="A92" t="str">
            <v xml:space="preserve">Marcelo Vítor de Oliveira Silva </v>
          </cell>
        </row>
        <row r="94">
          <cell r="A94" t="str">
            <v>NÚMEROS: UM POUCO DE HISTÓRIA, DEFINIÇÕES, RESULTADOS E DESAFIOS</v>
          </cell>
          <cell r="L94" t="str">
            <v>Em andamento</v>
          </cell>
        </row>
        <row r="96">
          <cell r="A96" t="str">
            <v>PIBIC</v>
          </cell>
          <cell r="G96"/>
          <cell r="H96"/>
        </row>
        <row r="99">
          <cell r="A99" t="str">
            <v xml:space="preserve">Thiago Ferreira da Cruz </v>
          </cell>
        </row>
        <row r="101">
          <cell r="A101" t="str">
            <v>TEOREMA DE HAHN-BANACH E APLICAÇÕES</v>
          </cell>
          <cell r="L101"/>
        </row>
        <row r="103">
          <cell r="A103" t="str">
            <v>PET -  Matemática</v>
          </cell>
          <cell r="G103"/>
          <cell r="H103"/>
        </row>
        <row r="110">
          <cell r="A110" t="str">
            <v>Tiago Emanoel Melo Pereira</v>
          </cell>
        </row>
        <row r="112">
          <cell r="A112" t="str">
            <v>TCC - Mestrado Profissional</v>
          </cell>
          <cell r="J112" t="str">
            <v>CAPES</v>
          </cell>
        </row>
        <row r="114">
          <cell r="G114"/>
          <cell r="H114"/>
          <cell r="J114"/>
        </row>
        <row r="117">
          <cell r="A117" t="str">
            <v>Rejane Ângela de Lima</v>
          </cell>
        </row>
        <row r="119">
          <cell r="A119" t="str">
            <v>TCC - Mestrado Profissional</v>
          </cell>
          <cell r="J119"/>
        </row>
        <row r="121">
          <cell r="G121"/>
          <cell r="H121"/>
          <cell r="J121"/>
        </row>
        <row r="124">
          <cell r="A124" t="str">
            <v xml:space="preserve">Leandro Vieira dos Santos </v>
          </cell>
        </row>
        <row r="126">
          <cell r="A126" t="str">
            <v>TCC - Mestrado Profissional</v>
          </cell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Análise Quantitativa e Qualitativa de Soluções para Problemas Elípticos</v>
          </cell>
          <cell r="I140" t="str">
            <v>CNPq</v>
          </cell>
          <cell r="K140" t="str">
            <v>Em andamento</v>
          </cell>
        </row>
        <row r="142">
          <cell r="A142" t="str">
            <v>ANÁLISE</v>
          </cell>
          <cell r="H142" t="str">
            <v>Coordenador</v>
          </cell>
          <cell r="J142"/>
          <cell r="K142"/>
        </row>
        <row r="144">
          <cell r="A144"/>
          <cell r="D144"/>
          <cell r="G144"/>
          <cell r="J144"/>
        </row>
        <row r="147">
          <cell r="A147" t="str">
            <v>EQUAÇÕES DIFERENCIAIS PARCIAIS ELÍPTICAS</v>
          </cell>
          <cell r="I147"/>
          <cell r="K147" t="str">
            <v>Em andamento</v>
          </cell>
        </row>
        <row r="149">
          <cell r="A149" t="str">
            <v>ANÁLISE</v>
          </cell>
          <cell r="H149" t="str">
            <v>Participante</v>
          </cell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de Lima, R.N., Nóbrega, A.B. &amp; Tavares, L.S. A Sub-supersolution Method for Integro-differential Semilinear Elliptic Equations and Some Applications. Mediterr. J. Math. 21, 117 (2024). https://doi.org/10.1007/s00009-024-02662-9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TUTORIA DE ALUNOS DE GRADUAÇÃO</v>
          </cell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 xml:space="preserve">BANCA DE QUALIFICAÇÃO DE DOUTORADO </v>
          </cell>
          <cell r="H271" t="str">
            <v>UFPA</v>
          </cell>
          <cell r="K271">
            <v>45435</v>
          </cell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 t="str">
            <v>UFPA</v>
          </cell>
          <cell r="H389" t="str">
            <v>PROAP</v>
          </cell>
          <cell r="K389">
            <v>45432</v>
          </cell>
          <cell r="L389">
            <v>45436</v>
          </cell>
        </row>
        <row r="390">
          <cell r="C390" t="str">
            <v>VISITA DE INTERCAMBIO CIENTÍFICO NA UFPA, PESQUISA E PARTICIPAÇÃO EM BANCA</v>
          </cell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60</v>
          </cell>
          <cell r="E406">
            <v>90</v>
          </cell>
          <cell r="F406">
            <v>60</v>
          </cell>
          <cell r="G406">
            <v>120</v>
          </cell>
          <cell r="H406">
            <v>90</v>
          </cell>
          <cell r="I406">
            <v>120</v>
          </cell>
          <cell r="J406">
            <v>0</v>
          </cell>
          <cell r="K406">
            <v>30</v>
          </cell>
          <cell r="L406">
            <v>5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90</v>
          </cell>
        </row>
      </sheetData>
      <sheetData sheetId="30">
        <row r="5">
          <cell r="L5">
            <v>760</v>
          </cell>
        </row>
        <row r="6">
          <cell r="L6">
            <v>640</v>
          </cell>
        </row>
        <row r="8">
          <cell r="L8">
            <v>760</v>
          </cell>
        </row>
        <row r="13">
          <cell r="C13" t="str">
            <v>Severino Horácio da Silva</v>
          </cell>
          <cell r="D13"/>
          <cell r="E13"/>
          <cell r="F13"/>
          <cell r="G13"/>
          <cell r="J13">
            <v>3318305</v>
          </cell>
          <cell r="L13" t="str">
            <v>Ativa</v>
          </cell>
        </row>
        <row r="15">
          <cell r="A15" t="str">
            <v>Doutor</v>
          </cell>
          <cell r="B15" t="str">
            <v>Associado</v>
          </cell>
          <cell r="C15" t="str">
            <v>IV</v>
          </cell>
          <cell r="D15">
            <v>39833</v>
          </cell>
          <cell r="E15" t="str">
            <v>Concur.</v>
          </cell>
          <cell r="F15">
            <v>40</v>
          </cell>
          <cell r="G15" t="str">
            <v>DE</v>
          </cell>
          <cell r="H15" t="str">
            <v>Docente do Quadro Efetivo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 xml:space="preserve"> Prática de Ensino de Matemática IV T-01</v>
          </cell>
          <cell r="E57">
            <v>4</v>
          </cell>
          <cell r="F57">
            <v>60</v>
          </cell>
          <cell r="I57">
            <v>9</v>
          </cell>
          <cell r="J57">
            <v>9</v>
          </cell>
          <cell r="K57">
            <v>0</v>
          </cell>
          <cell r="L57">
            <v>0</v>
          </cell>
        </row>
        <row r="58">
          <cell r="A58" t="str">
            <v>Equações Diferenciais Lineares T-06</v>
          </cell>
          <cell r="E58">
            <v>4</v>
          </cell>
          <cell r="F58">
            <v>60</v>
          </cell>
          <cell r="I58">
            <v>1</v>
          </cell>
          <cell r="J58">
            <v>1</v>
          </cell>
          <cell r="K58">
            <v>0</v>
          </cell>
          <cell r="L58">
            <v>0</v>
          </cell>
        </row>
        <row r="59">
          <cell r="A59" t="str">
            <v xml:space="preserve"> Cálculo Diferencial e Integral -T 01</v>
          </cell>
          <cell r="E59">
            <v>1</v>
          </cell>
          <cell r="F59">
            <v>20</v>
          </cell>
          <cell r="I59">
            <v>80</v>
          </cell>
          <cell r="J59">
            <v>73</v>
          </cell>
          <cell r="K59">
            <v>2</v>
          </cell>
          <cell r="L59">
            <v>5</v>
          </cell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 t="str">
            <v>Tópicos Especiais de Análise: Introdução ao estudo das equações diferenciais</v>
          </cell>
          <cell r="E69">
            <v>2</v>
          </cell>
          <cell r="F69">
            <v>30</v>
          </cell>
          <cell r="I69">
            <v>1</v>
          </cell>
          <cell r="J69">
            <v>0</v>
          </cell>
          <cell r="K69">
            <v>1</v>
          </cell>
          <cell r="L69">
            <v>1</v>
          </cell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 t="str">
            <v>HAMILTON SILVA DE ALMEIDA</v>
          </cell>
        </row>
        <row r="80">
          <cell r="A80" t="str">
            <v>Tutoria Acadêmica</v>
          </cell>
          <cell r="J80"/>
          <cell r="L80" t="str">
            <v>Em andamento</v>
          </cell>
        </row>
        <row r="82">
          <cell r="A82" t="str">
            <v>Tutoria Acadêmica</v>
          </cell>
          <cell r="G82" t="str">
            <v>2019.2</v>
          </cell>
          <cell r="H82"/>
        </row>
        <row r="85">
          <cell r="A85" t="str">
            <v>POLLIANA DA SILVA NASCIMENTO</v>
          </cell>
        </row>
        <row r="87">
          <cell r="A87" t="str">
            <v>Monitoria Inclusiva</v>
          </cell>
          <cell r="L87"/>
        </row>
        <row r="89">
          <cell r="A89" t="str">
            <v>Monitoria</v>
          </cell>
          <cell r="G89">
            <v>45324</v>
          </cell>
          <cell r="H89">
            <v>45437</v>
          </cell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 t="str">
            <v>Eduardo Cruz Aguiar</v>
          </cell>
        </row>
        <row r="112">
          <cell r="A112" t="str">
            <v>Comportamento assintótico de equações de evolução</v>
          </cell>
          <cell r="J112"/>
        </row>
        <row r="114">
          <cell r="G114">
            <v>45139</v>
          </cell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 t="str">
            <v>Comportamento Assintótico de Equações de Evolução</v>
          </cell>
          <cell r="I140"/>
          <cell r="K140"/>
        </row>
        <row r="142">
          <cell r="A142" t="str">
            <v>Equações de Evolução</v>
          </cell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 t="str">
            <v>Dinâmica Neural</v>
          </cell>
          <cell r="I147"/>
          <cell r="K147"/>
        </row>
        <row r="149">
          <cell r="A149" t="str">
            <v>Biologia Matemática</v>
          </cell>
          <cell r="H149"/>
          <cell r="J149">
            <v>44385</v>
          </cell>
          <cell r="K149"/>
        </row>
        <row r="151">
          <cell r="A151"/>
          <cell r="D151"/>
          <cell r="G151"/>
          <cell r="J151"/>
        </row>
        <row r="154">
          <cell r="A154" t="str">
            <v>Dinâmica de Populações</v>
          </cell>
          <cell r="I154"/>
          <cell r="K154"/>
        </row>
        <row r="156">
          <cell r="A156" t="str">
            <v>Equações Diferenciais Ordinárias</v>
          </cell>
          <cell r="H156"/>
          <cell r="J156">
            <v>44385</v>
          </cell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 t="str">
            <v>BEZERRA, FLANK,  DA SILVA, SEVERINO H., SILVA, DENNYS, Smooth dynamics properties of a non-local evolution equation, DISCRETE AND CONTINUOUS DYNAMICAL SYSTEMS-SERIES B.  v. 29, p. 1283-1300, 2024.</v>
          </cell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 t="str">
            <v>Artigo técnico ou científico publicado em periódico indexado internacionalmente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 t="str">
            <v>Comissão de Avaliação e Acompanhamento do Curso de Bacharelado em Matemática da Umat</v>
          </cell>
          <cell r="J247">
            <v>45331</v>
          </cell>
          <cell r="K247"/>
        </row>
        <row r="248">
          <cell r="B248" t="str">
            <v>Participação em comissões de assessorias à Administração Colegiada da Unidade</v>
          </cell>
        </row>
        <row r="250">
          <cell r="A250" t="str">
            <v>Comissão Administrativa específica para analisar a situação acadêmica da aluna Daíse Lopes Mendes</v>
          </cell>
          <cell r="J250">
            <v>45329</v>
          </cell>
          <cell r="K250">
            <v>45344</v>
          </cell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 t="str">
            <v>Banca Especial de Avaliação para a Classe E - Professor Titular da Carreira do Magistério
Superior da Universidade Federal de Mato Grosso, do professor JOCIREI DIAS FERREIRA</v>
          </cell>
          <cell r="H271" t="str">
            <v>UFMT (Remota)</v>
          </cell>
          <cell r="K271">
            <v>45399</v>
          </cell>
        </row>
        <row r="272">
          <cell r="B272" t="str">
            <v>Banca examinadora de concurso público para professor titular</v>
          </cell>
        </row>
        <row r="274">
          <cell r="A274" t="str">
            <v>Banca de Estágio do aluno Carlos Vinício Carvalho Cunha</v>
          </cell>
          <cell r="H274" t="str">
            <v>UAMat</v>
          </cell>
          <cell r="K274">
            <v>45357</v>
          </cell>
        </row>
        <row r="275">
          <cell r="B275"/>
        </row>
        <row r="277">
          <cell r="A277" t="str">
            <v>Banca de Estágio da aluna Rafaela Fernandes de Souza Pontes</v>
          </cell>
          <cell r="H277" t="str">
            <v>UAMat</v>
          </cell>
          <cell r="K277">
            <v>45440</v>
          </cell>
        </row>
        <row r="278">
          <cell r="B278"/>
        </row>
        <row r="280">
          <cell r="A280" t="str">
            <v>Banca de Estágio do aluno Márcio</v>
          </cell>
          <cell r="H280" t="str">
            <v>UAMat</v>
          </cell>
          <cell r="K280">
            <v>45428</v>
          </cell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 t="str">
            <v>Membro do Comitê Interno de Iniciação Científica da UFCG</v>
          </cell>
          <cell r="H302" t="str">
            <v>Portaria Reitoria N. 52/2024 e N. 57/2023</v>
          </cell>
          <cell r="J302">
            <v>45417</v>
          </cell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 t="str">
            <v>Encontro de Física Matemática</v>
          </cell>
          <cell r="I358">
            <v>45343</v>
          </cell>
          <cell r="J358">
            <v>45344</v>
          </cell>
          <cell r="K358" t="str">
            <v>UAF/UFCG</v>
          </cell>
          <cell r="L358" t="str">
            <v>Local</v>
          </cell>
        </row>
        <row r="359">
          <cell r="A359" t="str">
            <v>Sessão de Análise: EDP de Evolução no Verão 2024 da UAMat</v>
          </cell>
          <cell r="I359">
            <v>45348</v>
          </cell>
          <cell r="J359">
            <v>45349</v>
          </cell>
          <cell r="K359" t="str">
            <v>UFCG</v>
          </cell>
          <cell r="L359" t="str">
            <v>Local</v>
          </cell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 t="str">
            <v>Palestra proferida no Encontro de Física Matemática</v>
          </cell>
          <cell r="I365" t="str">
            <v>UAF/UFCGF</v>
          </cell>
          <cell r="L365">
            <v>45343</v>
          </cell>
        </row>
        <row r="366">
          <cell r="A366" t="str">
            <v>Entrevista para o Programa Divulgando Ciência da Da Rede Verbo Verbo</v>
          </cell>
          <cell r="I366" t="str">
            <v>UFERSA-Mossoró</v>
          </cell>
          <cell r="L366">
            <v>45400</v>
          </cell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140</v>
          </cell>
          <cell r="E406">
            <v>30</v>
          </cell>
          <cell r="F406">
            <v>280</v>
          </cell>
          <cell r="G406">
            <v>60</v>
          </cell>
          <cell r="H406">
            <v>10</v>
          </cell>
          <cell r="I406">
            <v>135</v>
          </cell>
          <cell r="J406">
            <v>0</v>
          </cell>
          <cell r="K406">
            <v>15</v>
          </cell>
          <cell r="L406">
            <v>45</v>
          </cell>
        </row>
        <row r="409">
          <cell r="A409">
            <v>0</v>
          </cell>
          <cell r="B409">
            <v>15</v>
          </cell>
          <cell r="C409">
            <v>0</v>
          </cell>
          <cell r="D409">
            <v>0</v>
          </cell>
          <cell r="E409">
            <v>30</v>
          </cell>
        </row>
      </sheetData>
      <sheetData sheetId="31">
        <row r="5">
          <cell r="L5">
            <v>760</v>
          </cell>
        </row>
        <row r="6">
          <cell r="L6">
            <v>640</v>
          </cell>
        </row>
        <row r="8">
          <cell r="L8">
            <v>600</v>
          </cell>
        </row>
        <row r="13">
          <cell r="C13" t="str">
            <v>Wenia Valdevino Félix de Lima</v>
          </cell>
          <cell r="D13"/>
          <cell r="E13"/>
          <cell r="F13"/>
          <cell r="G13"/>
          <cell r="J13">
            <v>1122551</v>
          </cell>
          <cell r="L13" t="str">
            <v>Ativa</v>
          </cell>
        </row>
        <row r="15">
          <cell r="A15" t="str">
            <v>Doutor</v>
          </cell>
          <cell r="B15" t="str">
            <v>Assistente</v>
          </cell>
          <cell r="C15" t="str">
            <v>I</v>
          </cell>
          <cell r="D15">
            <v>45194</v>
          </cell>
          <cell r="E15" t="str">
            <v>Contrato</v>
          </cell>
          <cell r="F15">
            <v>40</v>
          </cell>
          <cell r="G15" t="str">
            <v>DE</v>
          </cell>
          <cell r="H15" t="str">
            <v>Docente Substituto</v>
          </cell>
          <cell r="I15"/>
          <cell r="J15"/>
          <cell r="K15"/>
          <cell r="L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Álgebra Linear I T-03</v>
          </cell>
          <cell r="E57">
            <v>4</v>
          </cell>
          <cell r="F57">
            <v>60</v>
          </cell>
          <cell r="I57">
            <v>37</v>
          </cell>
          <cell r="J57">
            <v>8</v>
          </cell>
          <cell r="K57">
            <v>4</v>
          </cell>
          <cell r="L57">
            <v>25</v>
          </cell>
        </row>
        <row r="58">
          <cell r="A58" t="str">
            <v>Álgebra Linear I T-05</v>
          </cell>
          <cell r="E58">
            <v>4</v>
          </cell>
          <cell r="F58">
            <v>60</v>
          </cell>
          <cell r="I58">
            <v>62</v>
          </cell>
          <cell r="J58">
            <v>27</v>
          </cell>
          <cell r="K58">
            <v>8</v>
          </cell>
          <cell r="L58">
            <v>27</v>
          </cell>
        </row>
        <row r="59">
          <cell r="A59" t="str">
            <v>Cálculo Diferencial e Integral II (Novo) T-01</v>
          </cell>
          <cell r="E59">
            <v>4</v>
          </cell>
          <cell r="F59">
            <v>60</v>
          </cell>
          <cell r="I59">
            <v>59</v>
          </cell>
          <cell r="J59">
            <v>22</v>
          </cell>
          <cell r="K59">
            <v>7</v>
          </cell>
          <cell r="L59">
            <v>30</v>
          </cell>
        </row>
        <row r="60">
          <cell r="A60" t="str">
            <v>Cálculo Diferencial e Integral II (Novo) T-05</v>
          </cell>
          <cell r="E60">
            <v>4</v>
          </cell>
          <cell r="F60">
            <v>60</v>
          </cell>
          <cell r="I60">
            <v>54</v>
          </cell>
          <cell r="J60">
            <v>28</v>
          </cell>
          <cell r="K60">
            <v>9</v>
          </cell>
          <cell r="L60">
            <v>17</v>
          </cell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240</v>
          </cell>
          <cell r="E406">
            <v>0</v>
          </cell>
          <cell r="F406">
            <v>360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2">
        <row r="5">
          <cell r="L5">
            <v>760</v>
          </cell>
        </row>
        <row r="6">
          <cell r="L6">
            <v>640</v>
          </cell>
        </row>
        <row r="8">
          <cell r="L8">
            <v>600</v>
          </cell>
        </row>
        <row r="13">
          <cell r="C13" t="str">
            <v>Lucas Siebra Rocha</v>
          </cell>
          <cell r="D13"/>
          <cell r="E13"/>
          <cell r="F13"/>
          <cell r="G13"/>
          <cell r="J13">
            <v>3374276</v>
          </cell>
          <cell r="L13" t="str">
            <v>Ativa</v>
          </cell>
        </row>
        <row r="15">
          <cell r="A15" t="str">
            <v>Mestre</v>
          </cell>
          <cell r="B15" t="str">
            <v>Assistente</v>
          </cell>
          <cell r="C15" t="str">
            <v>I</v>
          </cell>
          <cell r="D15">
            <v>45209</v>
          </cell>
          <cell r="E15" t="str">
            <v>Contrato</v>
          </cell>
          <cell r="F15">
            <v>40</v>
          </cell>
          <cell r="G15" t="str">
            <v>DE</v>
          </cell>
          <cell r="H15" t="str">
            <v>Docente Substituto</v>
          </cell>
          <cell r="I15"/>
          <cell r="J15"/>
          <cell r="K15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 t="str">
            <v>Cálculo Diferencial e Integral I -T03</v>
          </cell>
          <cell r="E57">
            <v>4</v>
          </cell>
          <cell r="F57">
            <v>60</v>
          </cell>
          <cell r="I57">
            <v>72</v>
          </cell>
          <cell r="J57">
            <v>17</v>
          </cell>
          <cell r="K57">
            <v>17</v>
          </cell>
          <cell r="L57">
            <v>38</v>
          </cell>
        </row>
        <row r="58">
          <cell r="A58" t="str">
            <v>Cálculo Diferencial e Integral I - T06</v>
          </cell>
          <cell r="E58">
            <v>4</v>
          </cell>
          <cell r="F58">
            <v>60</v>
          </cell>
          <cell r="I58">
            <v>54</v>
          </cell>
          <cell r="J58">
            <v>14</v>
          </cell>
          <cell r="K58">
            <v>20</v>
          </cell>
          <cell r="L58">
            <v>20</v>
          </cell>
        </row>
        <row r="59">
          <cell r="A59" t="str">
            <v>Álgebra Vetorial e Geometria Analítica -T04</v>
          </cell>
          <cell r="E59">
            <v>4</v>
          </cell>
          <cell r="F59">
            <v>60</v>
          </cell>
          <cell r="I59">
            <v>62</v>
          </cell>
          <cell r="J59">
            <v>14</v>
          </cell>
          <cell r="K59">
            <v>19</v>
          </cell>
          <cell r="L59">
            <v>29</v>
          </cell>
        </row>
        <row r="60">
          <cell r="A60" t="str">
            <v>Álgebra Vetorial e Geometria Analítica - T06</v>
          </cell>
          <cell r="E60">
            <v>4</v>
          </cell>
          <cell r="F60">
            <v>60</v>
          </cell>
          <cell r="I60">
            <v>39</v>
          </cell>
          <cell r="J60">
            <v>15</v>
          </cell>
          <cell r="K60">
            <v>7</v>
          </cell>
          <cell r="L60">
            <v>17</v>
          </cell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240</v>
          </cell>
          <cell r="E406">
            <v>0</v>
          </cell>
          <cell r="F406">
            <v>360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3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4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5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6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7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8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39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0">
        <row r="4">
          <cell r="H4" t="str">
            <v>2023.2</v>
          </cell>
        </row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1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2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3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4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5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6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7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8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A72"/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  <sheetData sheetId="49">
        <row r="5">
          <cell r="L5">
            <v>0</v>
          </cell>
        </row>
        <row r="6">
          <cell r="L6">
            <v>0</v>
          </cell>
        </row>
        <row r="8">
          <cell r="L8">
            <v>0</v>
          </cell>
        </row>
        <row r="13">
          <cell r="C13"/>
          <cell r="D13"/>
          <cell r="E13"/>
          <cell r="F13"/>
          <cell r="G13"/>
        </row>
        <row r="19">
          <cell r="A19"/>
          <cell r="I19"/>
          <cell r="J19"/>
          <cell r="K19"/>
        </row>
        <row r="21">
          <cell r="A21"/>
        </row>
        <row r="26">
          <cell r="A26"/>
          <cell r="H26"/>
          <cell r="I26"/>
          <cell r="J26"/>
        </row>
        <row r="27">
          <cell r="A27"/>
          <cell r="H27"/>
          <cell r="I27"/>
          <cell r="J27"/>
        </row>
        <row r="28">
          <cell r="A28"/>
          <cell r="H28"/>
          <cell r="I28"/>
          <cell r="J28"/>
        </row>
        <row r="29">
          <cell r="A29"/>
          <cell r="H29"/>
          <cell r="I29"/>
          <cell r="J29"/>
        </row>
        <row r="30">
          <cell r="A30"/>
          <cell r="H30"/>
          <cell r="I30"/>
          <cell r="J30"/>
        </row>
        <row r="31">
          <cell r="A31"/>
          <cell r="H31"/>
          <cell r="I31"/>
          <cell r="J31"/>
        </row>
        <row r="36">
          <cell r="A36"/>
          <cell r="F36"/>
          <cell r="K36"/>
          <cell r="L36"/>
        </row>
        <row r="38">
          <cell r="A38"/>
        </row>
        <row r="40">
          <cell r="A40"/>
          <cell r="F40"/>
          <cell r="K40"/>
          <cell r="L40"/>
        </row>
        <row r="42">
          <cell r="A42"/>
        </row>
        <row r="44">
          <cell r="A44"/>
          <cell r="F44"/>
          <cell r="K44"/>
          <cell r="L44"/>
        </row>
        <row r="46">
          <cell r="A46"/>
        </row>
        <row r="48">
          <cell r="A48"/>
          <cell r="F48"/>
          <cell r="K48"/>
          <cell r="L48"/>
        </row>
        <row r="50">
          <cell r="A50"/>
        </row>
        <row r="57">
          <cell r="A57"/>
          <cell r="E57"/>
          <cell r="F57"/>
          <cell r="I57"/>
          <cell r="J57"/>
          <cell r="K57"/>
          <cell r="L57"/>
        </row>
        <row r="58">
          <cell r="A58"/>
          <cell r="E58"/>
          <cell r="F58"/>
          <cell r="I58"/>
          <cell r="J58"/>
          <cell r="K58"/>
          <cell r="L58"/>
        </row>
        <row r="59">
          <cell r="A59"/>
          <cell r="E59"/>
          <cell r="F59"/>
          <cell r="I59"/>
          <cell r="J59"/>
          <cell r="K59"/>
          <cell r="L59"/>
        </row>
        <row r="60">
          <cell r="A60"/>
          <cell r="E60"/>
          <cell r="F60"/>
          <cell r="I60"/>
          <cell r="J60"/>
          <cell r="K60"/>
          <cell r="L60"/>
        </row>
        <row r="61">
          <cell r="A61"/>
          <cell r="E61"/>
          <cell r="F61"/>
          <cell r="I61"/>
          <cell r="J61"/>
          <cell r="K61"/>
          <cell r="L61"/>
        </row>
        <row r="69">
          <cell r="A69"/>
          <cell r="E69"/>
          <cell r="F69"/>
          <cell r="I69"/>
          <cell r="J69"/>
          <cell r="K69"/>
          <cell r="L69"/>
        </row>
        <row r="70">
          <cell r="A70"/>
          <cell r="E70"/>
          <cell r="F70"/>
          <cell r="I70"/>
          <cell r="J70"/>
          <cell r="K70"/>
          <cell r="L70"/>
        </row>
        <row r="71">
          <cell r="A71"/>
          <cell r="E71"/>
          <cell r="F71"/>
          <cell r="I71"/>
          <cell r="J71"/>
          <cell r="K71"/>
          <cell r="L71"/>
        </row>
        <row r="72">
          <cell r="E72"/>
          <cell r="F72"/>
          <cell r="I72"/>
          <cell r="J72"/>
          <cell r="K72"/>
          <cell r="L72"/>
        </row>
        <row r="73">
          <cell r="A73"/>
          <cell r="E73"/>
          <cell r="F73"/>
          <cell r="I73"/>
          <cell r="J73"/>
          <cell r="K73"/>
          <cell r="L73"/>
        </row>
        <row r="78">
          <cell r="A78"/>
        </row>
        <row r="80">
          <cell r="A80"/>
          <cell r="J80"/>
          <cell r="L80"/>
        </row>
        <row r="82">
          <cell r="A82"/>
          <cell r="G82"/>
          <cell r="H82"/>
        </row>
        <row r="85">
          <cell r="A85"/>
        </row>
        <row r="87">
          <cell r="A87"/>
          <cell r="L87"/>
        </row>
        <row r="89">
          <cell r="A89"/>
          <cell r="G89"/>
          <cell r="H89"/>
        </row>
        <row r="92">
          <cell r="A92"/>
        </row>
        <row r="94">
          <cell r="A94"/>
          <cell r="L94"/>
        </row>
        <row r="96">
          <cell r="A96"/>
          <cell r="G96"/>
          <cell r="H96"/>
        </row>
        <row r="99">
          <cell r="A99"/>
        </row>
        <row r="101">
          <cell r="A101"/>
          <cell r="L101"/>
        </row>
        <row r="103">
          <cell r="A103"/>
          <cell r="G103"/>
          <cell r="H103"/>
        </row>
        <row r="110">
          <cell r="A110"/>
        </row>
        <row r="112">
          <cell r="A112"/>
          <cell r="J112"/>
        </row>
        <row r="114">
          <cell r="G114"/>
          <cell r="H114"/>
          <cell r="J114"/>
        </row>
        <row r="117">
          <cell r="A117"/>
        </row>
        <row r="119">
          <cell r="A119"/>
          <cell r="J119"/>
        </row>
        <row r="121">
          <cell r="G121"/>
          <cell r="H121"/>
          <cell r="J121"/>
        </row>
        <row r="124">
          <cell r="A124"/>
        </row>
        <row r="126">
          <cell r="A126"/>
          <cell r="J126"/>
        </row>
        <row r="128">
          <cell r="G128"/>
          <cell r="H128"/>
          <cell r="J128"/>
        </row>
        <row r="131">
          <cell r="A131"/>
        </row>
        <row r="133">
          <cell r="A133"/>
          <cell r="J133"/>
        </row>
        <row r="135">
          <cell r="G135"/>
          <cell r="H135"/>
          <cell r="J135"/>
        </row>
        <row r="140">
          <cell r="A140"/>
          <cell r="I140"/>
          <cell r="K140"/>
        </row>
        <row r="142">
          <cell r="A142"/>
          <cell r="H142"/>
          <cell r="J142"/>
          <cell r="K142"/>
        </row>
        <row r="144">
          <cell r="A144"/>
          <cell r="D144"/>
          <cell r="G144"/>
          <cell r="J144"/>
        </row>
        <row r="147">
          <cell r="A147"/>
          <cell r="I147"/>
          <cell r="K147"/>
        </row>
        <row r="149">
          <cell r="A149"/>
          <cell r="H149"/>
          <cell r="J149"/>
          <cell r="K149"/>
        </row>
        <row r="151">
          <cell r="A151"/>
          <cell r="D151"/>
          <cell r="G151"/>
          <cell r="J151"/>
        </row>
        <row r="154">
          <cell r="A154"/>
          <cell r="I154"/>
          <cell r="K154"/>
        </row>
        <row r="156">
          <cell r="A156"/>
          <cell r="H156"/>
          <cell r="J156"/>
          <cell r="K156"/>
        </row>
        <row r="158">
          <cell r="A158"/>
          <cell r="D158"/>
          <cell r="G158"/>
          <cell r="J158"/>
        </row>
        <row r="161">
          <cell r="A161"/>
          <cell r="I161"/>
          <cell r="K161"/>
        </row>
        <row r="163">
          <cell r="A163"/>
          <cell r="H163"/>
          <cell r="J163"/>
          <cell r="K163"/>
        </row>
        <row r="165">
          <cell r="A165"/>
          <cell r="D165"/>
          <cell r="G165"/>
          <cell r="J165"/>
        </row>
        <row r="171">
          <cell r="A171"/>
          <cell r="I171"/>
          <cell r="K171"/>
        </row>
        <row r="173">
          <cell r="A173"/>
          <cell r="D173"/>
          <cell r="F173"/>
          <cell r="H173"/>
        </row>
        <row r="175">
          <cell r="E175"/>
          <cell r="I175"/>
          <cell r="K175"/>
        </row>
        <row r="177">
          <cell r="A177"/>
          <cell r="D177"/>
          <cell r="G177"/>
          <cell r="J177"/>
        </row>
        <row r="180">
          <cell r="A180"/>
          <cell r="I180"/>
          <cell r="K180"/>
        </row>
        <row r="182">
          <cell r="A182"/>
          <cell r="D182"/>
          <cell r="F182"/>
          <cell r="H182"/>
        </row>
        <row r="184">
          <cell r="E184"/>
          <cell r="I184"/>
          <cell r="K184"/>
        </row>
        <row r="186">
          <cell r="A186"/>
          <cell r="D186"/>
          <cell r="G186"/>
          <cell r="J186"/>
        </row>
        <row r="189">
          <cell r="A189"/>
          <cell r="I189"/>
          <cell r="K189"/>
        </row>
        <row r="191">
          <cell r="A191"/>
          <cell r="D191"/>
          <cell r="F191"/>
          <cell r="H191"/>
        </row>
        <row r="193">
          <cell r="E193"/>
          <cell r="I193"/>
          <cell r="K193"/>
        </row>
        <row r="195">
          <cell r="A195"/>
          <cell r="D195"/>
          <cell r="G195"/>
          <cell r="J195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</row>
        <row r="247">
          <cell r="A247"/>
          <cell r="J247"/>
          <cell r="K247"/>
        </row>
        <row r="248">
          <cell r="B248"/>
        </row>
        <row r="250">
          <cell r="A250"/>
          <cell r="J250"/>
          <cell r="K250"/>
        </row>
        <row r="251">
          <cell r="B251"/>
        </row>
        <row r="253">
          <cell r="A253"/>
          <cell r="J253"/>
          <cell r="K253"/>
        </row>
        <row r="254">
          <cell r="B254"/>
        </row>
        <row r="256">
          <cell r="A256"/>
          <cell r="J256"/>
          <cell r="K256"/>
        </row>
        <row r="257">
          <cell r="B257"/>
        </row>
        <row r="259">
          <cell r="A259"/>
          <cell r="J259"/>
          <cell r="K259"/>
        </row>
        <row r="260">
          <cell r="B260"/>
        </row>
        <row r="262">
          <cell r="A262"/>
          <cell r="J262"/>
          <cell r="K262"/>
        </row>
        <row r="263">
          <cell r="B263"/>
        </row>
        <row r="265">
          <cell r="A265"/>
          <cell r="J265"/>
          <cell r="K265"/>
        </row>
        <row r="266">
          <cell r="B266"/>
        </row>
        <row r="271">
          <cell r="A271"/>
          <cell r="H271"/>
          <cell r="K271"/>
        </row>
        <row r="272">
          <cell r="B272"/>
        </row>
        <row r="274">
          <cell r="A274"/>
          <cell r="H274"/>
          <cell r="K274"/>
        </row>
        <row r="275">
          <cell r="B275"/>
        </row>
        <row r="277">
          <cell r="A277"/>
          <cell r="H277"/>
          <cell r="K277"/>
        </row>
        <row r="278">
          <cell r="B278"/>
        </row>
        <row r="280">
          <cell r="A280"/>
          <cell r="H280"/>
          <cell r="K280"/>
        </row>
        <row r="281">
          <cell r="B281"/>
        </row>
        <row r="283">
          <cell r="A283"/>
          <cell r="H283"/>
          <cell r="K283"/>
        </row>
        <row r="284">
          <cell r="B284"/>
        </row>
        <row r="286">
          <cell r="A286"/>
          <cell r="H286"/>
          <cell r="K286"/>
        </row>
        <row r="287">
          <cell r="B287"/>
        </row>
        <row r="289">
          <cell r="A289"/>
          <cell r="H289"/>
          <cell r="K289"/>
        </row>
        <row r="290">
          <cell r="B290"/>
        </row>
        <row r="295">
          <cell r="A295"/>
          <cell r="H295"/>
          <cell r="J295"/>
          <cell r="K295"/>
        </row>
        <row r="296">
          <cell r="A296"/>
          <cell r="H296"/>
          <cell r="J296"/>
          <cell r="K296"/>
        </row>
        <row r="297">
          <cell r="A297"/>
          <cell r="H297"/>
          <cell r="J297"/>
          <cell r="K297"/>
        </row>
        <row r="302">
          <cell r="A302"/>
          <cell r="H302"/>
          <cell r="J302"/>
          <cell r="K302"/>
        </row>
        <row r="306">
          <cell r="A306"/>
          <cell r="H306"/>
          <cell r="J306"/>
          <cell r="K306"/>
        </row>
        <row r="310">
          <cell r="A310"/>
          <cell r="H310"/>
          <cell r="J310"/>
          <cell r="K310"/>
        </row>
        <row r="314">
          <cell r="A314"/>
          <cell r="H314"/>
          <cell r="J314"/>
          <cell r="K314"/>
        </row>
        <row r="318">
          <cell r="A318"/>
          <cell r="H318"/>
          <cell r="J318"/>
          <cell r="K318"/>
        </row>
        <row r="324">
          <cell r="A324"/>
          <cell r="H324"/>
          <cell r="J324"/>
          <cell r="K324"/>
        </row>
        <row r="325">
          <cell r="B325"/>
        </row>
        <row r="328">
          <cell r="A328"/>
          <cell r="H328"/>
          <cell r="J328"/>
          <cell r="K328"/>
        </row>
        <row r="329">
          <cell r="B329"/>
        </row>
        <row r="332">
          <cell r="A332"/>
          <cell r="H332"/>
          <cell r="J332"/>
          <cell r="K332"/>
        </row>
        <row r="333">
          <cell r="B333"/>
        </row>
        <row r="336">
          <cell r="A336"/>
          <cell r="H336"/>
          <cell r="J336"/>
          <cell r="K336"/>
        </row>
        <row r="337">
          <cell r="B337"/>
        </row>
        <row r="340">
          <cell r="A340"/>
          <cell r="H340"/>
          <cell r="J340"/>
          <cell r="K340"/>
        </row>
        <row r="341">
          <cell r="B341"/>
        </row>
        <row r="346">
          <cell r="A346"/>
          <cell r="J346"/>
          <cell r="K346"/>
        </row>
        <row r="347">
          <cell r="A347"/>
          <cell r="J347"/>
          <cell r="K347"/>
        </row>
        <row r="348">
          <cell r="A348"/>
          <cell r="J348"/>
          <cell r="K348"/>
        </row>
        <row r="349">
          <cell r="A349"/>
          <cell r="J349"/>
          <cell r="K349"/>
        </row>
        <row r="350">
          <cell r="A350"/>
          <cell r="J350"/>
          <cell r="K350"/>
        </row>
        <row r="351">
          <cell r="A351"/>
          <cell r="J351"/>
          <cell r="K351"/>
        </row>
        <row r="352">
          <cell r="A352"/>
          <cell r="J352"/>
          <cell r="K352"/>
        </row>
        <row r="358">
          <cell r="A358"/>
          <cell r="I358"/>
          <cell r="J358"/>
          <cell r="K358"/>
          <cell r="L358"/>
        </row>
        <row r="359">
          <cell r="A359"/>
          <cell r="I359"/>
          <cell r="J359"/>
          <cell r="K359"/>
          <cell r="L359"/>
        </row>
        <row r="360">
          <cell r="A360"/>
          <cell r="I360"/>
          <cell r="J360"/>
          <cell r="K360"/>
          <cell r="L360"/>
        </row>
        <row r="361">
          <cell r="A361"/>
          <cell r="I361"/>
          <cell r="J361"/>
          <cell r="K361"/>
          <cell r="L361"/>
        </row>
        <row r="365">
          <cell r="A365"/>
          <cell r="I365"/>
          <cell r="L365"/>
        </row>
        <row r="366">
          <cell r="A366"/>
          <cell r="I366"/>
          <cell r="L366"/>
        </row>
        <row r="367">
          <cell r="A367"/>
          <cell r="I367"/>
          <cell r="L367"/>
        </row>
        <row r="368">
          <cell r="A368"/>
          <cell r="I368"/>
          <cell r="L368"/>
        </row>
        <row r="372">
          <cell r="A372"/>
          <cell r="F372"/>
          <cell r="H372"/>
          <cell r="K372"/>
          <cell r="L372"/>
        </row>
        <row r="373">
          <cell r="C373"/>
        </row>
        <row r="376">
          <cell r="A376"/>
          <cell r="F376"/>
          <cell r="H376"/>
          <cell r="K376"/>
          <cell r="L376"/>
        </row>
        <row r="377">
          <cell r="C377"/>
        </row>
        <row r="380">
          <cell r="A380"/>
          <cell r="F380"/>
          <cell r="H380"/>
          <cell r="K380"/>
          <cell r="L380"/>
        </row>
        <row r="381">
          <cell r="C381"/>
        </row>
        <row r="384">
          <cell r="A384"/>
          <cell r="F384"/>
          <cell r="H384"/>
          <cell r="K384"/>
          <cell r="L384"/>
        </row>
        <row r="385">
          <cell r="C385"/>
        </row>
        <row r="389">
          <cell r="A389"/>
          <cell r="H389"/>
          <cell r="K389"/>
          <cell r="L389"/>
        </row>
        <row r="390">
          <cell r="C390"/>
        </row>
        <row r="393">
          <cell r="A393"/>
          <cell r="H393"/>
          <cell r="K393"/>
          <cell r="L393"/>
        </row>
        <row r="394">
          <cell r="C394"/>
        </row>
        <row r="397">
          <cell r="A397"/>
          <cell r="H397"/>
          <cell r="K397"/>
          <cell r="L397"/>
        </row>
        <row r="398">
          <cell r="C398"/>
        </row>
        <row r="401">
          <cell r="A401"/>
          <cell r="H401"/>
          <cell r="K401"/>
          <cell r="L401"/>
        </row>
        <row r="402">
          <cell r="C402"/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F17F-2893-4026-B188-ECE87E2C0383}">
  <dimension ref="A1:P2"/>
  <sheetViews>
    <sheetView tabSelected="1" zoomScaleNormal="100" workbookViewId="0">
      <selection activeCell="A2" sqref="A2:F2"/>
    </sheetView>
  </sheetViews>
  <sheetFormatPr defaultRowHeight="12.75" x14ac:dyDescent="0.2"/>
  <cols>
    <col min="6" max="6" width="8.140625" customWidth="1"/>
    <col min="7" max="7" width="10.5703125" customWidth="1"/>
    <col min="10" max="10" width="2.7109375" customWidth="1"/>
  </cols>
  <sheetData>
    <row r="1" spans="1:16" ht="16.5" thickBot="1" x14ac:dyDescent="0.3">
      <c r="A1" s="171" t="s">
        <v>524</v>
      </c>
      <c r="B1" s="172"/>
      <c r="C1" s="172"/>
      <c r="D1" s="172"/>
      <c r="E1" s="172"/>
      <c r="F1" s="173"/>
      <c r="G1" s="172"/>
      <c r="H1" s="172"/>
      <c r="I1" s="172"/>
      <c r="J1" s="172"/>
      <c r="K1" s="177" t="str">
        <f>[1]p1!$D$3</f>
        <v>Matemática</v>
      </c>
      <c r="L1" s="177"/>
      <c r="M1" s="177"/>
      <c r="N1" s="177"/>
      <c r="O1" s="177"/>
      <c r="P1" s="178"/>
    </row>
    <row r="2" spans="1:16" ht="16.5" thickBot="1" x14ac:dyDescent="0.3">
      <c r="A2" s="175"/>
      <c r="B2" s="175"/>
      <c r="C2" s="175"/>
      <c r="D2" s="175"/>
      <c r="E2" s="175"/>
      <c r="F2" s="176"/>
      <c r="G2" s="133" t="s">
        <v>80</v>
      </c>
      <c r="H2" s="134" t="str">
        <f>[1]p1!$H$4</f>
        <v>2023.2</v>
      </c>
      <c r="I2" s="174"/>
      <c r="J2" s="175"/>
      <c r="K2" s="175"/>
      <c r="L2" s="175"/>
      <c r="M2" s="175"/>
      <c r="N2" s="175"/>
      <c r="O2" s="175"/>
      <c r="P2" s="175"/>
    </row>
  </sheetData>
  <mergeCells count="4">
    <mergeCell ref="A1:J1"/>
    <mergeCell ref="I2:P2"/>
    <mergeCell ref="A2:F2"/>
    <mergeCell ref="K1:P1"/>
  </mergeCells>
  <phoneticPr fontId="10" type="noConversion"/>
  <printOptions horizontalCentered="1" verticalCentered="1"/>
  <pageMargins left="0.78740157480314965" right="0.39370078740157483" top="0.59055118110236227" bottom="0.59055118110236227" header="0.31496062992125984" footer="0.31496062992125984"/>
  <pageSetup paperSize="9" scale="93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D08D-2E02-4EBC-8458-FA6C2B5CFEB8}">
  <dimension ref="A1:S357"/>
  <sheetViews>
    <sheetView topLeftCell="A40" workbookViewId="0">
      <selection activeCell="E3" sqref="E3:P3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16.140625" customWidth="1"/>
    <col min="6" max="6" width="5.7109375" customWidth="1"/>
    <col min="7" max="7" width="5.140625" customWidth="1"/>
    <col min="8" max="8" width="5.7109375" customWidth="1"/>
    <col min="9" max="10" width="5.5703125" customWidth="1"/>
    <col min="11" max="11" width="6.28515625" customWidth="1"/>
    <col min="12" max="12" width="5" customWidth="1"/>
    <col min="13" max="13" width="7.85546875" customWidth="1"/>
    <col min="14" max="15" width="5" customWidth="1"/>
    <col min="16" max="16" width="3.7109375" customWidth="1"/>
    <col min="17" max="17" width="2" customWidth="1"/>
    <col min="18" max="18" width="6.85546875" customWidth="1"/>
    <col min="19" max="19" width="7.4257812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48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82"/>
      <c r="Q3" s="369" t="s">
        <v>80</v>
      </c>
      <c r="R3" s="370"/>
      <c r="S3" s="21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11</v>
      </c>
      <c r="B6" s="236"/>
      <c r="C6" s="236"/>
      <c r="D6" s="236"/>
      <c r="E6" s="275"/>
      <c r="F6" s="274" t="s">
        <v>21</v>
      </c>
      <c r="G6" s="236"/>
      <c r="H6" s="236"/>
      <c r="I6" s="236"/>
      <c r="J6" s="236"/>
      <c r="K6" s="236"/>
      <c r="L6" s="236"/>
      <c r="M6" s="275"/>
      <c r="N6" s="274" t="s">
        <v>16</v>
      </c>
      <c r="O6" s="236"/>
      <c r="P6" s="236"/>
      <c r="Q6" s="275"/>
      <c r="R6" s="24" t="s">
        <v>18</v>
      </c>
      <c r="S6" s="22" t="s">
        <v>22</v>
      </c>
    </row>
    <row r="7" spans="1:19" s="32" customFormat="1" ht="13.5" customHeight="1" x14ac:dyDescent="0.2">
      <c r="A7" s="395"/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  <c r="M7" s="396"/>
      <c r="N7" s="396"/>
      <c r="O7" s="396"/>
      <c r="P7" s="396"/>
      <c r="Q7" s="396"/>
      <c r="R7" s="396"/>
      <c r="S7" s="396"/>
    </row>
    <row r="8" spans="1:19" s="32" customFormat="1" ht="13.5" customHeight="1" x14ac:dyDescent="0.2">
      <c r="A8" s="375" t="str">
        <f>T([1]p1!$C$13:$G$13)</f>
        <v>Alânnio Barbosa Nóbrega</v>
      </c>
      <c r="B8" s="376"/>
      <c r="C8" s="376"/>
      <c r="D8" s="376"/>
      <c r="E8" s="376"/>
      <c r="F8" s="377"/>
      <c r="G8" s="383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</row>
    <row r="9" spans="1:19" s="32" customFormat="1" ht="13.5" customHeight="1" x14ac:dyDescent="0.2">
      <c r="A9" s="388" t="str">
        <f>IF([1]p1!$A$324&lt;&gt;0,[1]p1!$A$324,"")</f>
        <v/>
      </c>
      <c r="B9" s="379"/>
      <c r="C9" s="379"/>
      <c r="D9" s="379"/>
      <c r="E9" s="380"/>
      <c r="F9" s="388" t="str">
        <f>IF([1]p1!$B$325&lt;&gt;0,[1]p1!$B$325,"")</f>
        <v/>
      </c>
      <c r="G9" s="379"/>
      <c r="H9" s="379"/>
      <c r="I9" s="379"/>
      <c r="J9" s="379"/>
      <c r="K9" s="379"/>
      <c r="L9" s="379"/>
      <c r="M9" s="380"/>
      <c r="N9" s="388" t="str">
        <f>IF([1]p1!$H$324&lt;&gt;0,[1]p1!$H$324,"")</f>
        <v/>
      </c>
      <c r="O9" s="379"/>
      <c r="P9" s="379"/>
      <c r="Q9" s="380"/>
      <c r="R9" s="26" t="str">
        <f>IF([1]p1!$J$324&lt;&gt;0,[1]p1!$J$324,"")</f>
        <v/>
      </c>
      <c r="S9" s="26" t="str">
        <f>IF([1]p1!$K$324&lt;&gt;0,[1]p1!$K$324,"")</f>
        <v/>
      </c>
    </row>
    <row r="10" spans="1:19" s="32" customFormat="1" ht="13.5" customHeight="1" x14ac:dyDescent="0.2">
      <c r="A10" s="388" t="str">
        <f>IF([1]p1!$A$328&lt;&gt;0,[1]p1!$A$328,"")</f>
        <v/>
      </c>
      <c r="B10" s="379"/>
      <c r="C10" s="379"/>
      <c r="D10" s="379"/>
      <c r="E10" s="380"/>
      <c r="F10" s="388" t="str">
        <f>IF([1]p1!$B$329&lt;&gt;0,[1]p1!$B$329,"")</f>
        <v/>
      </c>
      <c r="G10" s="379"/>
      <c r="H10" s="379"/>
      <c r="I10" s="379"/>
      <c r="J10" s="379"/>
      <c r="K10" s="379"/>
      <c r="L10" s="379"/>
      <c r="M10" s="380"/>
      <c r="N10" s="388" t="str">
        <f>IF([1]p1!$H$328&lt;&gt;0,[1]p1!$H$328,"")</f>
        <v/>
      </c>
      <c r="O10" s="379"/>
      <c r="P10" s="379"/>
      <c r="Q10" s="380"/>
      <c r="R10" s="26" t="str">
        <f>IF([1]p1!$J$328&lt;&gt;0,[1]p1!$J$328,"")</f>
        <v/>
      </c>
      <c r="S10" s="26" t="str">
        <f>IF([1]p1!$K$328&lt;&gt;0,[1]p1!$K$328,"")</f>
        <v/>
      </c>
    </row>
    <row r="11" spans="1:19" s="32" customFormat="1" ht="13.5" customHeight="1" x14ac:dyDescent="0.2">
      <c r="A11" s="388" t="str">
        <f>IF([1]p1!$A$332&lt;&gt;0,[1]p1!$A$332,"")</f>
        <v/>
      </c>
      <c r="B11" s="379"/>
      <c r="C11" s="379"/>
      <c r="D11" s="379"/>
      <c r="E11" s="380"/>
      <c r="F11" s="388" t="str">
        <f>IF([1]p1!$B$333&lt;&gt;0,[1]p1!$B$333,"")</f>
        <v/>
      </c>
      <c r="G11" s="379"/>
      <c r="H11" s="379"/>
      <c r="I11" s="379"/>
      <c r="J11" s="379"/>
      <c r="K11" s="379"/>
      <c r="L11" s="379"/>
      <c r="M11" s="380"/>
      <c r="N11" s="388" t="str">
        <f>IF([1]p1!$H$332&lt;&gt;0,[1]p1!$H$332,"")</f>
        <v/>
      </c>
      <c r="O11" s="379"/>
      <c r="P11" s="379"/>
      <c r="Q11" s="380"/>
      <c r="R11" s="26" t="str">
        <f>IF([1]p1!$J$332&lt;&gt;0,[1]p1!$J$332,"")</f>
        <v/>
      </c>
      <c r="S11" s="26" t="str">
        <f>IF([1]p1!$K$332&lt;&gt;0,[1]p1!$K$332,"")</f>
        <v/>
      </c>
    </row>
    <row r="12" spans="1:19" s="32" customFormat="1" ht="13.5" customHeight="1" x14ac:dyDescent="0.2">
      <c r="A12" s="388" t="str">
        <f>IF([1]p1!$A$336&lt;&gt;0,[1]p1!$A$336,"")</f>
        <v/>
      </c>
      <c r="B12" s="379"/>
      <c r="C12" s="379"/>
      <c r="D12" s="379"/>
      <c r="E12" s="380"/>
      <c r="F12" s="388" t="str">
        <f>IF([1]p1!$B$337&lt;&gt;0,[1]p1!$B$337,"")</f>
        <v/>
      </c>
      <c r="G12" s="379"/>
      <c r="H12" s="379"/>
      <c r="I12" s="379"/>
      <c r="J12" s="379"/>
      <c r="K12" s="379"/>
      <c r="L12" s="379"/>
      <c r="M12" s="380"/>
      <c r="N12" s="388" t="str">
        <f>IF([1]p1!$H$336&lt;&gt;0,[1]p1!$H$336,"")</f>
        <v/>
      </c>
      <c r="O12" s="379"/>
      <c r="P12" s="379"/>
      <c r="Q12" s="380"/>
      <c r="R12" s="26" t="str">
        <f>IF([1]p1!$J$336&lt;&gt;0,[1]p1!$J$336,"")</f>
        <v/>
      </c>
      <c r="S12" s="26" t="str">
        <f>IF([1]p1!$K$336&lt;&gt;0,[1]p1!$K$336,"")</f>
        <v/>
      </c>
    </row>
    <row r="13" spans="1:19" s="32" customFormat="1" ht="13.5" customHeight="1" x14ac:dyDescent="0.2">
      <c r="A13" s="388" t="str">
        <f>IF([1]p1!$A$340&lt;&gt;0,[1]p1!$A$340,"")</f>
        <v/>
      </c>
      <c r="B13" s="379"/>
      <c r="C13" s="379"/>
      <c r="D13" s="379"/>
      <c r="E13" s="380"/>
      <c r="F13" s="388" t="str">
        <f>IF([1]p1!$B$341&lt;&gt;0,[1]p1!$B$341,"")</f>
        <v/>
      </c>
      <c r="G13" s="379"/>
      <c r="H13" s="379"/>
      <c r="I13" s="379"/>
      <c r="J13" s="379"/>
      <c r="K13" s="379"/>
      <c r="L13" s="379"/>
      <c r="M13" s="380"/>
      <c r="N13" s="388" t="str">
        <f>IF([1]p1!$H$340&lt;&gt;0,[1]p1!$H$340,"")</f>
        <v/>
      </c>
      <c r="O13" s="379"/>
      <c r="P13" s="379"/>
      <c r="Q13" s="380"/>
      <c r="R13" s="26" t="str">
        <f>IF([1]p1!$J$340&lt;&gt;0,[1]p1!$J$340,"")</f>
        <v/>
      </c>
      <c r="S13" s="26" t="str">
        <f>IF([1]p1!$K$340&lt;&gt;0,[1]p1!$K$340,"")</f>
        <v/>
      </c>
    </row>
    <row r="14" spans="1:19" s="3" customFormat="1" ht="13.5" customHeight="1" x14ac:dyDescent="0.2">
      <c r="A14" s="39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4"/>
    </row>
    <row r="15" spans="1:19" s="32" customFormat="1" ht="13.5" customHeight="1" x14ac:dyDescent="0.2">
      <c r="A15" s="375" t="str">
        <f>T([1]p2!$C$13:$G$13)</f>
        <v>Angelo Roncalli Furtado de Holanda</v>
      </c>
      <c r="B15" s="376"/>
      <c r="C15" s="376"/>
      <c r="D15" s="376"/>
      <c r="E15" s="376"/>
      <c r="F15" s="377"/>
      <c r="G15" s="383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</row>
    <row r="16" spans="1:19" s="32" customFormat="1" ht="13.5" customHeight="1" x14ac:dyDescent="0.2">
      <c r="A16" s="388" t="str">
        <f>IF([1]p2!$A$324&lt;&gt;0,[1]p2!$A$324,"")</f>
        <v/>
      </c>
      <c r="B16" s="379"/>
      <c r="C16" s="379"/>
      <c r="D16" s="379"/>
      <c r="E16" s="380"/>
      <c r="F16" s="388" t="str">
        <f>IF([1]p2!$B$325&lt;&gt;0,[1]p2!$B$325,"")</f>
        <v/>
      </c>
      <c r="G16" s="379"/>
      <c r="H16" s="379"/>
      <c r="I16" s="379"/>
      <c r="J16" s="379"/>
      <c r="K16" s="379"/>
      <c r="L16" s="379"/>
      <c r="M16" s="380"/>
      <c r="N16" s="388" t="str">
        <f>IF([1]p2!$H$324&lt;&gt;0,[1]p2!$H$324,"")</f>
        <v/>
      </c>
      <c r="O16" s="379"/>
      <c r="P16" s="379"/>
      <c r="Q16" s="380"/>
      <c r="R16" s="26" t="str">
        <f>IF([1]p2!$J$324&lt;&gt;0,[1]p2!$J$324,"")</f>
        <v/>
      </c>
      <c r="S16" s="26" t="str">
        <f>IF([1]p2!$K$324&lt;&gt;0,[1]p2!$K$324,"")</f>
        <v/>
      </c>
    </row>
    <row r="17" spans="1:19" s="32" customFormat="1" ht="13.5" customHeight="1" x14ac:dyDescent="0.2">
      <c r="A17" s="388" t="str">
        <f>IF([1]p2!$A$328&lt;&gt;0,[1]p2!$A$328,"")</f>
        <v/>
      </c>
      <c r="B17" s="379"/>
      <c r="C17" s="379"/>
      <c r="D17" s="379"/>
      <c r="E17" s="380"/>
      <c r="F17" s="388" t="str">
        <f>IF([1]p2!$B$329&lt;&gt;0,[1]p2!$B$329,"")</f>
        <v/>
      </c>
      <c r="G17" s="379"/>
      <c r="H17" s="379"/>
      <c r="I17" s="379"/>
      <c r="J17" s="379"/>
      <c r="K17" s="379"/>
      <c r="L17" s="379"/>
      <c r="M17" s="380"/>
      <c r="N17" s="388" t="str">
        <f>IF([1]p2!$H$328&lt;&gt;0,[1]p2!$H$328,"")</f>
        <v/>
      </c>
      <c r="O17" s="379"/>
      <c r="P17" s="379"/>
      <c r="Q17" s="380"/>
      <c r="R17" s="26" t="str">
        <f>IF([1]p2!$J$328&lt;&gt;0,[1]p2!$J$328,"")</f>
        <v/>
      </c>
      <c r="S17" s="26" t="str">
        <f>IF([1]p2!$K$328&lt;&gt;0,[1]p2!$K$328,"")</f>
        <v/>
      </c>
    </row>
    <row r="18" spans="1:19" s="32" customFormat="1" ht="13.5" customHeight="1" x14ac:dyDescent="0.2">
      <c r="A18" s="388" t="str">
        <f>IF([1]p2!$A$332&lt;&gt;0,[1]p2!$A$332,"")</f>
        <v/>
      </c>
      <c r="B18" s="379"/>
      <c r="C18" s="379"/>
      <c r="D18" s="379"/>
      <c r="E18" s="380"/>
      <c r="F18" s="388" t="str">
        <f>IF([1]p2!$B$333&lt;&gt;0,[1]p2!$B$333,"")</f>
        <v/>
      </c>
      <c r="G18" s="379"/>
      <c r="H18" s="379"/>
      <c r="I18" s="379"/>
      <c r="J18" s="379"/>
      <c r="K18" s="379"/>
      <c r="L18" s="379"/>
      <c r="M18" s="380"/>
      <c r="N18" s="388" t="str">
        <f>IF([1]p2!$H$332&lt;&gt;0,[1]p2!$H$332,"")</f>
        <v/>
      </c>
      <c r="O18" s="379"/>
      <c r="P18" s="379"/>
      <c r="Q18" s="380"/>
      <c r="R18" s="26" t="str">
        <f>IF([1]p2!$J$332&lt;&gt;0,[1]p2!$J$332,"")</f>
        <v/>
      </c>
      <c r="S18" s="26" t="str">
        <f>IF([1]p2!$K$332&lt;&gt;0,[1]p2!$K$332,"")</f>
        <v/>
      </c>
    </row>
    <row r="19" spans="1:19" s="32" customFormat="1" ht="13.5" customHeight="1" x14ac:dyDescent="0.2">
      <c r="A19" s="388" t="str">
        <f>IF([1]p2!$A$336&lt;&gt;0,[1]p2!$A$336,"")</f>
        <v/>
      </c>
      <c r="B19" s="379"/>
      <c r="C19" s="379"/>
      <c r="D19" s="379"/>
      <c r="E19" s="380"/>
      <c r="F19" s="388" t="str">
        <f>IF([1]p2!$B$337&lt;&gt;0,[1]p2!$B$337,"")</f>
        <v/>
      </c>
      <c r="G19" s="379"/>
      <c r="H19" s="379"/>
      <c r="I19" s="379"/>
      <c r="J19" s="379"/>
      <c r="K19" s="379"/>
      <c r="L19" s="379"/>
      <c r="M19" s="380"/>
      <c r="N19" s="388" t="str">
        <f>IF([1]p2!$H$336&lt;&gt;0,[1]p2!$H$336,"")</f>
        <v/>
      </c>
      <c r="O19" s="379"/>
      <c r="P19" s="379"/>
      <c r="Q19" s="380"/>
      <c r="R19" s="26" t="str">
        <f>IF([1]p2!$J$336&lt;&gt;0,[1]p2!$J$336,"")</f>
        <v/>
      </c>
      <c r="S19" s="26" t="str">
        <f>IF([1]p2!$K$336&lt;&gt;0,[1]p2!$K$336,"")</f>
        <v/>
      </c>
    </row>
    <row r="20" spans="1:19" s="32" customFormat="1" ht="13.5" customHeight="1" x14ac:dyDescent="0.2">
      <c r="A20" s="388" t="str">
        <f>IF([1]p2!$A$340&lt;&gt;0,[1]p2!$A$340,"")</f>
        <v/>
      </c>
      <c r="B20" s="379"/>
      <c r="C20" s="379"/>
      <c r="D20" s="379"/>
      <c r="E20" s="380"/>
      <c r="F20" s="388" t="str">
        <f>IF([1]p2!$B$341&lt;&gt;0,[1]p2!$B$341,"")</f>
        <v/>
      </c>
      <c r="G20" s="379"/>
      <c r="H20" s="379"/>
      <c r="I20" s="379"/>
      <c r="J20" s="379"/>
      <c r="K20" s="379"/>
      <c r="L20" s="379"/>
      <c r="M20" s="380"/>
      <c r="N20" s="388" t="str">
        <f>IF([1]p2!$H$340&lt;&gt;0,[1]p2!$H$340,"")</f>
        <v/>
      </c>
      <c r="O20" s="379"/>
      <c r="P20" s="379"/>
      <c r="Q20" s="380"/>
      <c r="R20" s="26" t="str">
        <f>IF([1]p2!$J$340&lt;&gt;0,[1]p2!$J$340,"")</f>
        <v/>
      </c>
      <c r="S20" s="26" t="str">
        <f>IF([1]p2!$K$340&lt;&gt;0,[1]p2!$K$340,"")</f>
        <v/>
      </c>
    </row>
    <row r="21" spans="1:19" s="3" customFormat="1" ht="13.5" customHeight="1" x14ac:dyDescent="0.2">
      <c r="A21" s="394"/>
      <c r="B21" s="394"/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</row>
    <row r="22" spans="1:19" s="32" customFormat="1" ht="13.5" customHeight="1" x14ac:dyDescent="0.2">
      <c r="A22" s="375" t="str">
        <f>T([1]p3!$C$13:$G$13)</f>
        <v>Antônio Pereira Brandão Júnior</v>
      </c>
      <c r="B22" s="376"/>
      <c r="C22" s="376"/>
      <c r="D22" s="376"/>
      <c r="E22" s="376"/>
      <c r="F22" s="377"/>
      <c r="G22" s="383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</row>
    <row r="23" spans="1:19" s="32" customFormat="1" ht="13.5" customHeight="1" x14ac:dyDescent="0.2">
      <c r="A23" s="388" t="str">
        <f>IF([1]p3!$A$324&lt;&gt;0,[1]p3!$A$324,"")</f>
        <v/>
      </c>
      <c r="B23" s="379"/>
      <c r="C23" s="379"/>
      <c r="D23" s="379"/>
      <c r="E23" s="380"/>
      <c r="F23" s="388" t="str">
        <f>IF([1]p3!$B$325&lt;&gt;0,[1]p3!$B$325,"")</f>
        <v/>
      </c>
      <c r="G23" s="379"/>
      <c r="H23" s="379"/>
      <c r="I23" s="379"/>
      <c r="J23" s="379"/>
      <c r="K23" s="379"/>
      <c r="L23" s="379"/>
      <c r="M23" s="380"/>
      <c r="N23" s="388" t="str">
        <f>IF([1]p3!$H$324&lt;&gt;0,[1]p3!$H$324,"")</f>
        <v/>
      </c>
      <c r="O23" s="379"/>
      <c r="P23" s="379"/>
      <c r="Q23" s="380"/>
      <c r="R23" s="26" t="str">
        <f>IF([1]p3!$J$324&lt;&gt;0,[1]p3!$J$324,"")</f>
        <v/>
      </c>
      <c r="S23" s="26" t="str">
        <f>IF([1]p3!$K$324&lt;&gt;0,[1]p3!$K$324,"")</f>
        <v/>
      </c>
    </row>
    <row r="24" spans="1:19" s="32" customFormat="1" ht="13.5" customHeight="1" x14ac:dyDescent="0.2">
      <c r="A24" s="388" t="str">
        <f>IF([1]p3!$A$328&lt;&gt;0,[1]p3!$A$328,"")</f>
        <v/>
      </c>
      <c r="B24" s="379"/>
      <c r="C24" s="379"/>
      <c r="D24" s="379"/>
      <c r="E24" s="380"/>
      <c r="F24" s="388" t="str">
        <f>IF([1]p3!$B$329&lt;&gt;0,[1]p3!$B$329,"")</f>
        <v/>
      </c>
      <c r="G24" s="379"/>
      <c r="H24" s="379"/>
      <c r="I24" s="379"/>
      <c r="J24" s="379"/>
      <c r="K24" s="379"/>
      <c r="L24" s="379"/>
      <c r="M24" s="380"/>
      <c r="N24" s="388" t="str">
        <f>IF([1]p3!$H$328&lt;&gt;0,[1]p3!$H$328,"")</f>
        <v/>
      </c>
      <c r="O24" s="379"/>
      <c r="P24" s="379"/>
      <c r="Q24" s="380"/>
      <c r="R24" s="26" t="str">
        <f>IF([1]p3!$J$328&lt;&gt;0,[1]p3!$J$328,"")</f>
        <v/>
      </c>
      <c r="S24" s="26" t="str">
        <f>IF([1]p3!$K$328&lt;&gt;0,[1]p3!$K$328,"")</f>
        <v/>
      </c>
    </row>
    <row r="25" spans="1:19" s="32" customFormat="1" ht="13.5" customHeight="1" x14ac:dyDescent="0.2">
      <c r="A25" s="388" t="str">
        <f>IF([1]p3!$A$332&lt;&gt;0,[1]p3!$A$332,"")</f>
        <v/>
      </c>
      <c r="B25" s="379"/>
      <c r="C25" s="379"/>
      <c r="D25" s="379"/>
      <c r="E25" s="380"/>
      <c r="F25" s="388" t="str">
        <f>IF([1]p3!$B$333&lt;&gt;0,[1]p3!$B$333,"")</f>
        <v/>
      </c>
      <c r="G25" s="379"/>
      <c r="H25" s="379"/>
      <c r="I25" s="379"/>
      <c r="J25" s="379"/>
      <c r="K25" s="379"/>
      <c r="L25" s="379"/>
      <c r="M25" s="380"/>
      <c r="N25" s="388" t="str">
        <f>IF([1]p3!$H$332&lt;&gt;0,[1]p3!$H$332,"")</f>
        <v/>
      </c>
      <c r="O25" s="379"/>
      <c r="P25" s="379"/>
      <c r="Q25" s="380"/>
      <c r="R25" s="26" t="str">
        <f>IF([1]p3!$J$332&lt;&gt;0,[1]p3!$J$332,"")</f>
        <v/>
      </c>
      <c r="S25" s="26" t="str">
        <f>IF([1]p3!$K$332&lt;&gt;0,[1]p3!$K$332,"")</f>
        <v/>
      </c>
    </row>
    <row r="26" spans="1:19" s="32" customFormat="1" ht="13.5" customHeight="1" x14ac:dyDescent="0.2">
      <c r="A26" s="388" t="str">
        <f>IF([1]p3!$A$336&lt;&gt;0,[1]p3!$A$336,"")</f>
        <v/>
      </c>
      <c r="B26" s="379"/>
      <c r="C26" s="379"/>
      <c r="D26" s="379"/>
      <c r="E26" s="380"/>
      <c r="F26" s="388" t="str">
        <f>IF([1]p3!$B$337&lt;&gt;0,[1]p3!$B$337,"")</f>
        <v/>
      </c>
      <c r="G26" s="379"/>
      <c r="H26" s="379"/>
      <c r="I26" s="379"/>
      <c r="J26" s="379"/>
      <c r="K26" s="379"/>
      <c r="L26" s="379"/>
      <c r="M26" s="380"/>
      <c r="N26" s="388" t="str">
        <f>IF([1]p3!$H$336&lt;&gt;0,[1]p3!$H$336,"")</f>
        <v/>
      </c>
      <c r="O26" s="379"/>
      <c r="P26" s="379"/>
      <c r="Q26" s="380"/>
      <c r="R26" s="26" t="str">
        <f>IF([1]p3!$J$336&lt;&gt;0,[1]p3!$J$336,"")</f>
        <v/>
      </c>
      <c r="S26" s="26" t="str">
        <f>IF([1]p3!$K$336&lt;&gt;0,[1]p3!$K$336,"")</f>
        <v/>
      </c>
    </row>
    <row r="27" spans="1:19" s="32" customFormat="1" ht="13.5" customHeight="1" x14ac:dyDescent="0.2">
      <c r="A27" s="388" t="str">
        <f>IF([1]p3!$A$340&lt;&gt;0,[1]p3!$A$340,"")</f>
        <v/>
      </c>
      <c r="B27" s="379"/>
      <c r="C27" s="379"/>
      <c r="D27" s="379"/>
      <c r="E27" s="380"/>
      <c r="F27" s="388" t="str">
        <f>IF([1]p3!$B$341&lt;&gt;0,[1]p3!$B$341,"")</f>
        <v/>
      </c>
      <c r="G27" s="379"/>
      <c r="H27" s="379"/>
      <c r="I27" s="379"/>
      <c r="J27" s="379"/>
      <c r="K27" s="379"/>
      <c r="L27" s="379"/>
      <c r="M27" s="380"/>
      <c r="N27" s="388" t="str">
        <f>IF([1]p3!$H$340&lt;&gt;0,[1]p3!$H$340,"")</f>
        <v/>
      </c>
      <c r="O27" s="379"/>
      <c r="P27" s="379"/>
      <c r="Q27" s="380"/>
      <c r="R27" s="26" t="str">
        <f>IF([1]p3!$J$340&lt;&gt;0,[1]p3!$J$340,"")</f>
        <v/>
      </c>
      <c r="S27" s="26" t="str">
        <f>IF([1]p3!$K$340&lt;&gt;0,[1]p3!$K$340,"")</f>
        <v/>
      </c>
    </row>
    <row r="28" spans="1:19" s="3" customFormat="1" ht="13.5" customHeight="1" x14ac:dyDescent="0.2">
      <c r="A28" s="394"/>
      <c r="B28" s="394"/>
      <c r="C28" s="394"/>
      <c r="D28" s="394"/>
      <c r="E28" s="394"/>
      <c r="F28" s="394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</row>
    <row r="29" spans="1:19" s="32" customFormat="1" ht="13.5" customHeight="1" x14ac:dyDescent="0.2">
      <c r="A29" s="375" t="str">
        <f>T([1]p4!$C$13:$G$13)</f>
        <v>Bruno Sérgio Vasconcelos de Araújo</v>
      </c>
      <c r="B29" s="376"/>
      <c r="C29" s="376"/>
      <c r="D29" s="376"/>
      <c r="E29" s="376"/>
      <c r="F29" s="377"/>
      <c r="G29" s="383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</row>
    <row r="30" spans="1:19" s="32" customFormat="1" ht="13.5" customHeight="1" x14ac:dyDescent="0.2">
      <c r="A30" s="388" t="str">
        <f>IF([1]p4!$A$324&lt;&gt;0,[1]p4!$A$324,"")</f>
        <v>Membro titular do colegiado do curso de Eng. Elétrica</v>
      </c>
      <c r="B30" s="379"/>
      <c r="C30" s="379"/>
      <c r="D30" s="379"/>
      <c r="E30" s="380"/>
      <c r="F30" s="388" t="str">
        <f>IF([1]p4!$B$325&lt;&gt;0,[1]p4!$B$325,"")</f>
        <v>Participação em Colegiado de Curso como membro titular, exceto membro nato</v>
      </c>
      <c r="G30" s="379"/>
      <c r="H30" s="379"/>
      <c r="I30" s="379"/>
      <c r="J30" s="379"/>
      <c r="K30" s="379"/>
      <c r="L30" s="379"/>
      <c r="M30" s="380"/>
      <c r="N30" s="388" t="str">
        <f>IF([1]p4!$H$324&lt;&gt;0,[1]p4!$H$324,"")</f>
        <v>Portaria UAMat/CCT/UFCG/ Nº 36/2023</v>
      </c>
      <c r="O30" s="379"/>
      <c r="P30" s="379"/>
      <c r="Q30" s="380"/>
      <c r="R30" s="26">
        <f>IF([1]p4!$J$324&lt;&gt;0,[1]p4!$J$324,"")</f>
        <v>45054</v>
      </c>
      <c r="S30" s="26" t="str">
        <f>IF([1]p4!$K$324&lt;&gt;0,[1]p4!$K$324,"")</f>
        <v/>
      </c>
    </row>
    <row r="31" spans="1:19" s="32" customFormat="1" ht="13.5" customHeight="1" x14ac:dyDescent="0.2">
      <c r="A31" s="388" t="str">
        <f>IF([1]p4!$A$328&lt;&gt;0,[1]p4!$A$328,"")</f>
        <v/>
      </c>
      <c r="B31" s="379"/>
      <c r="C31" s="379"/>
      <c r="D31" s="379"/>
      <c r="E31" s="380"/>
      <c r="F31" s="388" t="str">
        <f>IF([1]p4!$B$329&lt;&gt;0,[1]p4!$B$329,"")</f>
        <v/>
      </c>
      <c r="G31" s="379"/>
      <c r="H31" s="379"/>
      <c r="I31" s="379"/>
      <c r="J31" s="379"/>
      <c r="K31" s="379"/>
      <c r="L31" s="379"/>
      <c r="M31" s="380"/>
      <c r="N31" s="388" t="str">
        <f>IF([1]p4!$H$328&lt;&gt;0,[1]p4!$H$328,"")</f>
        <v/>
      </c>
      <c r="O31" s="379"/>
      <c r="P31" s="379"/>
      <c r="Q31" s="380"/>
      <c r="R31" s="26" t="str">
        <f>IF([1]p4!$J$328&lt;&gt;0,[1]p4!$J$328,"")</f>
        <v/>
      </c>
      <c r="S31" s="26" t="str">
        <f>IF([1]p4!$K$328&lt;&gt;0,[1]p4!$K$328,"")</f>
        <v/>
      </c>
    </row>
    <row r="32" spans="1:19" s="32" customFormat="1" ht="13.5" customHeight="1" x14ac:dyDescent="0.2">
      <c r="A32" s="388" t="str">
        <f>IF([1]p4!$A$332&lt;&gt;0,[1]p4!$A$332,"")</f>
        <v/>
      </c>
      <c r="B32" s="379"/>
      <c r="C32" s="379"/>
      <c r="D32" s="379"/>
      <c r="E32" s="380"/>
      <c r="F32" s="388" t="str">
        <f>IF([1]p4!$B$333&lt;&gt;0,[1]p4!$B$333,"")</f>
        <v/>
      </c>
      <c r="G32" s="379"/>
      <c r="H32" s="379"/>
      <c r="I32" s="379"/>
      <c r="J32" s="379"/>
      <c r="K32" s="379"/>
      <c r="L32" s="379"/>
      <c r="M32" s="380"/>
      <c r="N32" s="388" t="str">
        <f>IF([1]p4!$H$332&lt;&gt;0,[1]p4!$H$332,"")</f>
        <v/>
      </c>
      <c r="O32" s="379"/>
      <c r="P32" s="379"/>
      <c r="Q32" s="380"/>
      <c r="R32" s="26" t="str">
        <f>IF([1]p4!$J$332&lt;&gt;0,[1]p4!$J$332,"")</f>
        <v/>
      </c>
      <c r="S32" s="26" t="str">
        <f>IF([1]p4!$K$332&lt;&gt;0,[1]p4!$K$332,"")</f>
        <v/>
      </c>
    </row>
    <row r="33" spans="1:19" s="32" customFormat="1" ht="13.5" customHeight="1" x14ac:dyDescent="0.2">
      <c r="A33" s="388" t="str">
        <f>IF([1]p4!$A$336&lt;&gt;0,[1]p4!$A$336,"")</f>
        <v/>
      </c>
      <c r="B33" s="379"/>
      <c r="C33" s="379"/>
      <c r="D33" s="379"/>
      <c r="E33" s="380"/>
      <c r="F33" s="388" t="str">
        <f>IF([1]p4!$B$337&lt;&gt;0,[1]p4!$B$337,"")</f>
        <v/>
      </c>
      <c r="G33" s="379"/>
      <c r="H33" s="379"/>
      <c r="I33" s="379"/>
      <c r="J33" s="379"/>
      <c r="K33" s="379"/>
      <c r="L33" s="379"/>
      <c r="M33" s="380"/>
      <c r="N33" s="388" t="str">
        <f>IF([1]p4!$H$336&lt;&gt;0,[1]p4!$H$336,"")</f>
        <v/>
      </c>
      <c r="O33" s="379"/>
      <c r="P33" s="379"/>
      <c r="Q33" s="380"/>
      <c r="R33" s="26" t="str">
        <f>IF([1]p4!$J$336&lt;&gt;0,[1]p4!$J$336,"")</f>
        <v/>
      </c>
      <c r="S33" s="26" t="str">
        <f>IF([1]p4!$K$336&lt;&gt;0,[1]p4!$K$336,"")</f>
        <v/>
      </c>
    </row>
    <row r="34" spans="1:19" s="32" customFormat="1" ht="13.5" customHeight="1" x14ac:dyDescent="0.2">
      <c r="A34" s="388" t="str">
        <f>IF([1]p4!$A$340&lt;&gt;0,[1]p4!$A$340,"")</f>
        <v/>
      </c>
      <c r="B34" s="379"/>
      <c r="C34" s="379"/>
      <c r="D34" s="379"/>
      <c r="E34" s="380"/>
      <c r="F34" s="388" t="str">
        <f>IF([1]p4!$B$341&lt;&gt;0,[1]p4!$B$341,"")</f>
        <v/>
      </c>
      <c r="G34" s="379"/>
      <c r="H34" s="379"/>
      <c r="I34" s="379"/>
      <c r="J34" s="379"/>
      <c r="K34" s="379"/>
      <c r="L34" s="379"/>
      <c r="M34" s="380"/>
      <c r="N34" s="388" t="str">
        <f>IF([1]p4!$H$340&lt;&gt;0,[1]p4!$H$340,"")</f>
        <v/>
      </c>
      <c r="O34" s="379"/>
      <c r="P34" s="379"/>
      <c r="Q34" s="380"/>
      <c r="R34" s="26" t="str">
        <f>IF([1]p4!$J$340&lt;&gt;0,[1]p4!$J$340,"")</f>
        <v/>
      </c>
      <c r="S34" s="26" t="str">
        <f>IF([1]p4!$K$340&lt;&gt;0,[1]p4!$K$340,"")</f>
        <v/>
      </c>
    </row>
    <row r="35" spans="1:19" s="3" customFormat="1" ht="13.5" customHeight="1" x14ac:dyDescent="0.2">
      <c r="A35" s="394"/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</row>
    <row r="36" spans="1:19" s="32" customFormat="1" ht="13.5" customHeight="1" x14ac:dyDescent="0.2">
      <c r="A36" s="375" t="str">
        <f>T([1]p5!$C$13:$G$13)</f>
        <v>Claudianor Oliveira Alves</v>
      </c>
      <c r="B36" s="376"/>
      <c r="C36" s="376"/>
      <c r="D36" s="376"/>
      <c r="E36" s="376"/>
      <c r="F36" s="377"/>
      <c r="G36" s="383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</row>
    <row r="37" spans="1:19" s="32" customFormat="1" ht="13.5" customHeight="1" x14ac:dyDescent="0.2">
      <c r="A37" s="388" t="str">
        <f>IF([1]p5!$A$324&lt;&gt;0,[1]p5!$A$324,"")</f>
        <v/>
      </c>
      <c r="B37" s="379"/>
      <c r="C37" s="379"/>
      <c r="D37" s="379"/>
      <c r="E37" s="380"/>
      <c r="F37" s="388" t="str">
        <f>IF([1]p5!$B$325&lt;&gt;0,[1]p5!$B$325,"")</f>
        <v/>
      </c>
      <c r="G37" s="379"/>
      <c r="H37" s="379"/>
      <c r="I37" s="379"/>
      <c r="J37" s="379"/>
      <c r="K37" s="379"/>
      <c r="L37" s="379"/>
      <c r="M37" s="380"/>
      <c r="N37" s="388" t="str">
        <f>IF([1]p5!$H$324&lt;&gt;0,[1]p5!$H$324,"")</f>
        <v/>
      </c>
      <c r="O37" s="379"/>
      <c r="P37" s="379"/>
      <c r="Q37" s="380"/>
      <c r="R37" s="26" t="str">
        <f>IF([1]p5!$J$324&lt;&gt;0,[1]p5!$J$324,"")</f>
        <v/>
      </c>
      <c r="S37" s="26" t="str">
        <f>IF([1]p5!$K$324&lt;&gt;0,[1]p5!$K$324,"")</f>
        <v/>
      </c>
    </row>
    <row r="38" spans="1:19" s="32" customFormat="1" ht="13.5" customHeight="1" x14ac:dyDescent="0.2">
      <c r="A38" s="388" t="str">
        <f>IF([1]p5!$A$328&lt;&gt;0,[1]p5!$A$328,"")</f>
        <v/>
      </c>
      <c r="B38" s="379"/>
      <c r="C38" s="379"/>
      <c r="D38" s="379"/>
      <c r="E38" s="380"/>
      <c r="F38" s="388" t="str">
        <f>IF([1]p5!$B$329&lt;&gt;0,[1]p5!$B$329,"")</f>
        <v/>
      </c>
      <c r="G38" s="379"/>
      <c r="H38" s="379"/>
      <c r="I38" s="379"/>
      <c r="J38" s="379"/>
      <c r="K38" s="379"/>
      <c r="L38" s="379"/>
      <c r="M38" s="380"/>
      <c r="N38" s="388" t="str">
        <f>IF([1]p5!$H$328&lt;&gt;0,[1]p5!$H$328,"")</f>
        <v/>
      </c>
      <c r="O38" s="379"/>
      <c r="P38" s="379"/>
      <c r="Q38" s="380"/>
      <c r="R38" s="26" t="str">
        <f>IF([1]p5!$J$328&lt;&gt;0,[1]p5!$J$328,"")</f>
        <v/>
      </c>
      <c r="S38" s="26" t="str">
        <f>IF([1]p5!$K$328&lt;&gt;0,[1]p5!$K$328,"")</f>
        <v/>
      </c>
    </row>
    <row r="39" spans="1:19" s="32" customFormat="1" ht="13.5" customHeight="1" x14ac:dyDescent="0.2">
      <c r="A39" s="388" t="str">
        <f>IF([1]p5!$A$332&lt;&gt;0,[1]p5!$A$332,"")</f>
        <v/>
      </c>
      <c r="B39" s="379"/>
      <c r="C39" s="379"/>
      <c r="D39" s="379"/>
      <c r="E39" s="380"/>
      <c r="F39" s="388" t="str">
        <f>IF([1]p5!$B$333&lt;&gt;0,[1]p5!$B$333,"")</f>
        <v/>
      </c>
      <c r="G39" s="379"/>
      <c r="H39" s="379"/>
      <c r="I39" s="379"/>
      <c r="J39" s="379"/>
      <c r="K39" s="379"/>
      <c r="L39" s="379"/>
      <c r="M39" s="380"/>
      <c r="N39" s="388" t="str">
        <f>IF([1]p5!$H$332&lt;&gt;0,[1]p5!$H$332,"")</f>
        <v/>
      </c>
      <c r="O39" s="379"/>
      <c r="P39" s="379"/>
      <c r="Q39" s="380"/>
      <c r="R39" s="26" t="str">
        <f>IF([1]p5!$J$332&lt;&gt;0,[1]p5!$J$332,"")</f>
        <v/>
      </c>
      <c r="S39" s="26" t="str">
        <f>IF([1]p5!$K$332&lt;&gt;0,[1]p5!$K$332,"")</f>
        <v/>
      </c>
    </row>
    <row r="40" spans="1:19" s="32" customFormat="1" ht="13.5" customHeight="1" x14ac:dyDescent="0.2">
      <c r="A40" s="388" t="str">
        <f>IF([1]p5!$A$336&lt;&gt;0,[1]p5!$A$336,"")</f>
        <v/>
      </c>
      <c r="B40" s="379"/>
      <c r="C40" s="379"/>
      <c r="D40" s="379"/>
      <c r="E40" s="380"/>
      <c r="F40" s="388" t="str">
        <f>IF([1]p5!$B$337&lt;&gt;0,[1]p5!$B$337,"")</f>
        <v/>
      </c>
      <c r="G40" s="379"/>
      <c r="H40" s="379"/>
      <c r="I40" s="379"/>
      <c r="J40" s="379"/>
      <c r="K40" s="379"/>
      <c r="L40" s="379"/>
      <c r="M40" s="380"/>
      <c r="N40" s="388" t="str">
        <f>IF([1]p5!$H$336&lt;&gt;0,[1]p5!$H$336,"")</f>
        <v/>
      </c>
      <c r="O40" s="379"/>
      <c r="P40" s="379"/>
      <c r="Q40" s="380"/>
      <c r="R40" s="26" t="str">
        <f>IF([1]p5!$J$336&lt;&gt;0,[1]p5!$J$336,"")</f>
        <v/>
      </c>
      <c r="S40" s="26" t="str">
        <f>IF([1]p5!$K$336&lt;&gt;0,[1]p5!$K$336,"")</f>
        <v/>
      </c>
    </row>
    <row r="41" spans="1:19" s="32" customFormat="1" ht="13.5" customHeight="1" x14ac:dyDescent="0.2">
      <c r="A41" s="388" t="str">
        <f>IF([1]p5!$A$340&lt;&gt;0,[1]p5!$A$340,"")</f>
        <v/>
      </c>
      <c r="B41" s="379"/>
      <c r="C41" s="379"/>
      <c r="D41" s="379"/>
      <c r="E41" s="380"/>
      <c r="F41" s="388" t="str">
        <f>IF([1]p5!$B$341&lt;&gt;0,[1]p5!$B$341,"")</f>
        <v/>
      </c>
      <c r="G41" s="379"/>
      <c r="H41" s="379"/>
      <c r="I41" s="379"/>
      <c r="J41" s="379"/>
      <c r="K41" s="379"/>
      <c r="L41" s="379"/>
      <c r="M41" s="380"/>
      <c r="N41" s="388" t="str">
        <f>IF([1]p5!$H$340&lt;&gt;0,[1]p5!$H$340,"")</f>
        <v/>
      </c>
      <c r="O41" s="379"/>
      <c r="P41" s="379"/>
      <c r="Q41" s="380"/>
      <c r="R41" s="26" t="str">
        <f>IF([1]p5!$J$340&lt;&gt;0,[1]p5!$J$340,"")</f>
        <v/>
      </c>
      <c r="S41" s="26" t="str">
        <f>IF([1]p5!$K$340&lt;&gt;0,[1]p5!$K$340,"")</f>
        <v/>
      </c>
    </row>
    <row r="42" spans="1:19" s="3" customFormat="1" ht="13.5" customHeight="1" x14ac:dyDescent="0.2">
      <c r="A42" s="394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</row>
    <row r="43" spans="1:19" s="32" customFormat="1" ht="13.5" customHeight="1" x14ac:dyDescent="0.2">
      <c r="A43" s="375" t="str">
        <f>T([1]p6!$C$13:$G$13)</f>
        <v>Daniel Cordeiro de Morais Filho</v>
      </c>
      <c r="B43" s="376"/>
      <c r="C43" s="376"/>
      <c r="D43" s="376"/>
      <c r="E43" s="376"/>
      <c r="F43" s="377"/>
      <c r="G43" s="383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</row>
    <row r="44" spans="1:19" s="32" customFormat="1" ht="13.5" customHeight="1" x14ac:dyDescent="0.2">
      <c r="A44" s="388" t="str">
        <f>IF([1]p6!$A$324&lt;&gt;0,[1]p6!$A$324,"")</f>
        <v/>
      </c>
      <c r="B44" s="379"/>
      <c r="C44" s="379"/>
      <c r="D44" s="379"/>
      <c r="E44" s="380"/>
      <c r="F44" s="388" t="str">
        <f>IF([1]p6!$B$325&lt;&gt;0,[1]p6!$B$325,"")</f>
        <v/>
      </c>
      <c r="G44" s="379"/>
      <c r="H44" s="379"/>
      <c r="I44" s="379"/>
      <c r="J44" s="379"/>
      <c r="K44" s="379"/>
      <c r="L44" s="379"/>
      <c r="M44" s="380"/>
      <c r="N44" s="388" t="str">
        <f>IF([1]p6!$H$324&lt;&gt;0,[1]p6!$H$324,"")</f>
        <v/>
      </c>
      <c r="O44" s="379"/>
      <c r="P44" s="379"/>
      <c r="Q44" s="380"/>
      <c r="R44" s="26" t="str">
        <f>IF([1]p6!$J$324&lt;&gt;0,[1]p6!$J$324,"")</f>
        <v/>
      </c>
      <c r="S44" s="26" t="str">
        <f>IF([1]p6!$K$324&lt;&gt;0,[1]p6!$K$324,"")</f>
        <v/>
      </c>
    </row>
    <row r="45" spans="1:19" s="32" customFormat="1" ht="13.5" customHeight="1" x14ac:dyDescent="0.2">
      <c r="A45" s="388" t="str">
        <f>IF([1]p6!$A$328&lt;&gt;0,[1]p6!$A$328,"")</f>
        <v/>
      </c>
      <c r="B45" s="379"/>
      <c r="C45" s="379"/>
      <c r="D45" s="379"/>
      <c r="E45" s="380"/>
      <c r="F45" s="388" t="str">
        <f>IF([1]p6!$B$329&lt;&gt;0,[1]p6!$B$329,"")</f>
        <v/>
      </c>
      <c r="G45" s="379"/>
      <c r="H45" s="379"/>
      <c r="I45" s="379"/>
      <c r="J45" s="379"/>
      <c r="K45" s="379"/>
      <c r="L45" s="379"/>
      <c r="M45" s="380"/>
      <c r="N45" s="388" t="str">
        <f>IF([1]p6!$H$328&lt;&gt;0,[1]p6!$H$328,"")</f>
        <v/>
      </c>
      <c r="O45" s="379"/>
      <c r="P45" s="379"/>
      <c r="Q45" s="380"/>
      <c r="R45" s="26" t="str">
        <f>IF([1]p6!$J$328&lt;&gt;0,[1]p6!$J$328,"")</f>
        <v/>
      </c>
      <c r="S45" s="26" t="str">
        <f>IF([1]p6!$K$328&lt;&gt;0,[1]p6!$K$328,"")</f>
        <v/>
      </c>
    </row>
    <row r="46" spans="1:19" s="32" customFormat="1" ht="13.5" customHeight="1" x14ac:dyDescent="0.2">
      <c r="A46" s="388" t="str">
        <f>IF([1]p6!$A$332&lt;&gt;0,[1]p6!$A$332,"")</f>
        <v/>
      </c>
      <c r="B46" s="379"/>
      <c r="C46" s="379"/>
      <c r="D46" s="379"/>
      <c r="E46" s="380"/>
      <c r="F46" s="388" t="str">
        <f>IF([1]p6!$B$333&lt;&gt;0,[1]p6!$B$333,"")</f>
        <v/>
      </c>
      <c r="G46" s="379"/>
      <c r="H46" s="379"/>
      <c r="I46" s="379"/>
      <c r="J46" s="379"/>
      <c r="K46" s="379"/>
      <c r="L46" s="379"/>
      <c r="M46" s="380"/>
      <c r="N46" s="388" t="str">
        <f>IF([1]p6!$H$332&lt;&gt;0,[1]p6!$H$332,"")</f>
        <v/>
      </c>
      <c r="O46" s="379"/>
      <c r="P46" s="379"/>
      <c r="Q46" s="380"/>
      <c r="R46" s="26" t="str">
        <f>IF([1]p6!$J$332&lt;&gt;0,[1]p6!$J$332,"")</f>
        <v/>
      </c>
      <c r="S46" s="26" t="str">
        <f>IF([1]p6!$K$332&lt;&gt;0,[1]p6!$K$332,"")</f>
        <v/>
      </c>
    </row>
    <row r="47" spans="1:19" s="32" customFormat="1" ht="13.5" customHeight="1" x14ac:dyDescent="0.2">
      <c r="A47" s="388" t="str">
        <f>IF([1]p6!$A$336&lt;&gt;0,[1]p6!$A$336,"")</f>
        <v/>
      </c>
      <c r="B47" s="379"/>
      <c r="C47" s="379"/>
      <c r="D47" s="379"/>
      <c r="E47" s="380"/>
      <c r="F47" s="388" t="str">
        <f>IF([1]p6!$B$337&lt;&gt;0,[1]p6!$B$337,"")</f>
        <v/>
      </c>
      <c r="G47" s="379"/>
      <c r="H47" s="379"/>
      <c r="I47" s="379"/>
      <c r="J47" s="379"/>
      <c r="K47" s="379"/>
      <c r="L47" s="379"/>
      <c r="M47" s="380"/>
      <c r="N47" s="388" t="str">
        <f>IF([1]p6!$H$336&lt;&gt;0,[1]p6!$H$336,"")</f>
        <v/>
      </c>
      <c r="O47" s="379"/>
      <c r="P47" s="379"/>
      <c r="Q47" s="380"/>
      <c r="R47" s="26" t="str">
        <f>IF([1]p6!$J$336&lt;&gt;0,[1]p6!$J$336,"")</f>
        <v/>
      </c>
      <c r="S47" s="26" t="str">
        <f>IF([1]p6!$K$336&lt;&gt;0,[1]p6!$K$336,"")</f>
        <v/>
      </c>
    </row>
    <row r="48" spans="1:19" s="32" customFormat="1" ht="13.5" customHeight="1" x14ac:dyDescent="0.2">
      <c r="A48" s="388" t="str">
        <f>IF([1]p6!$A$340&lt;&gt;0,[1]p6!$A$340,"")</f>
        <v/>
      </c>
      <c r="B48" s="379"/>
      <c r="C48" s="379"/>
      <c r="D48" s="379"/>
      <c r="E48" s="380"/>
      <c r="F48" s="388" t="str">
        <f>IF([1]p6!$B$341&lt;&gt;0,[1]p6!$B$341,"")</f>
        <v/>
      </c>
      <c r="G48" s="379"/>
      <c r="H48" s="379"/>
      <c r="I48" s="379"/>
      <c r="J48" s="379"/>
      <c r="K48" s="379"/>
      <c r="L48" s="379"/>
      <c r="M48" s="380"/>
      <c r="N48" s="388" t="str">
        <f>IF([1]p6!$H$340&lt;&gt;0,[1]p6!$H$340,"")</f>
        <v/>
      </c>
      <c r="O48" s="379"/>
      <c r="P48" s="379"/>
      <c r="Q48" s="380"/>
      <c r="R48" s="26" t="str">
        <f>IF([1]p6!$J$340&lt;&gt;0,[1]p6!$J$340,"")</f>
        <v/>
      </c>
      <c r="S48" s="26" t="str">
        <f>IF([1]p6!$K$340&lt;&gt;0,[1]p6!$K$340,"")</f>
        <v/>
      </c>
    </row>
    <row r="49" spans="1:19" s="3" customFormat="1" ht="13.5" customHeight="1" x14ac:dyDescent="0.2">
      <c r="A49" s="394"/>
      <c r="B49" s="394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</row>
    <row r="50" spans="1:19" s="32" customFormat="1" ht="13.5" customHeight="1" x14ac:dyDescent="0.2">
      <c r="A50" s="375" t="str">
        <f>T([1]p7!$C$13:$G$13)</f>
        <v>Deise Mara Barbosa de Almeida</v>
      </c>
      <c r="B50" s="376"/>
      <c r="C50" s="376"/>
      <c r="D50" s="376"/>
      <c r="E50" s="376"/>
      <c r="F50" s="377"/>
      <c r="G50" s="383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</row>
    <row r="51" spans="1:19" s="32" customFormat="1" ht="13.5" customHeight="1" x14ac:dyDescent="0.2">
      <c r="A51" s="388" t="str">
        <f>IF([1]p7!$A$324&lt;&gt;0,[1]p7!$A$324,"")</f>
        <v>Colegiado do Curso de Graduação em Meteorologia</v>
      </c>
      <c r="B51" s="379"/>
      <c r="C51" s="379"/>
      <c r="D51" s="379"/>
      <c r="E51" s="380"/>
      <c r="F51" s="388" t="str">
        <f>IF([1]p7!$B$325&lt;&gt;0,[1]p7!$B$325,"")</f>
        <v>Participação em Colegiado de Curso como membro titular, exceto membro nato</v>
      </c>
      <c r="G51" s="379"/>
      <c r="H51" s="379"/>
      <c r="I51" s="379"/>
      <c r="J51" s="379"/>
      <c r="K51" s="379"/>
      <c r="L51" s="379"/>
      <c r="M51" s="380"/>
      <c r="N51" s="388" t="str">
        <f>IF([1]p7!$H$324&lt;&gt;0,[1]p7!$H$324,"")</f>
        <v/>
      </c>
      <c r="O51" s="379"/>
      <c r="P51" s="379"/>
      <c r="Q51" s="380"/>
      <c r="R51" s="26" t="str">
        <f>IF([1]p7!$J$324&lt;&gt;0,[1]p7!$J$324,"")</f>
        <v/>
      </c>
      <c r="S51" s="26" t="str">
        <f>IF([1]p7!$K$324&lt;&gt;0,[1]p7!$K$324,"")</f>
        <v/>
      </c>
    </row>
    <row r="52" spans="1:19" s="32" customFormat="1" ht="13.5" customHeight="1" x14ac:dyDescent="0.2">
      <c r="A52" s="388" t="str">
        <f>IF([1]p7!$A$328&lt;&gt;0,[1]p7!$A$328,"")</f>
        <v>Colegiado do Curso de Graduação em Engenharia Agrícola</v>
      </c>
      <c r="B52" s="379"/>
      <c r="C52" s="379"/>
      <c r="D52" s="379"/>
      <c r="E52" s="380"/>
      <c r="F52" s="388" t="str">
        <f>IF([1]p7!$B$329&lt;&gt;0,[1]p7!$B$329,"")</f>
        <v>Participação em Colegiado de Curso como membro suplente</v>
      </c>
      <c r="G52" s="379"/>
      <c r="H52" s="379"/>
      <c r="I52" s="379"/>
      <c r="J52" s="379"/>
      <c r="K52" s="379"/>
      <c r="L52" s="379"/>
      <c r="M52" s="380"/>
      <c r="N52" s="388" t="str">
        <f>IF([1]p7!$H$328&lt;&gt;0,[1]p7!$H$328,"")</f>
        <v/>
      </c>
      <c r="O52" s="379"/>
      <c r="P52" s="379"/>
      <c r="Q52" s="380"/>
      <c r="R52" s="26" t="str">
        <f>IF([1]p7!$J$328&lt;&gt;0,[1]p7!$J$328,"")</f>
        <v/>
      </c>
      <c r="S52" s="26" t="str">
        <f>IF([1]p7!$K$328&lt;&gt;0,[1]p7!$K$328,"")</f>
        <v/>
      </c>
    </row>
    <row r="53" spans="1:19" s="32" customFormat="1" ht="13.5" customHeight="1" x14ac:dyDescent="0.2">
      <c r="A53" s="388" t="str">
        <f>IF([1]p7!$A$332&lt;&gt;0,[1]p7!$A$332,"")</f>
        <v/>
      </c>
      <c r="B53" s="379"/>
      <c r="C53" s="379"/>
      <c r="D53" s="379"/>
      <c r="E53" s="380"/>
      <c r="F53" s="388" t="str">
        <f>IF([1]p7!$B$333&lt;&gt;0,[1]p7!$B$333,"")</f>
        <v/>
      </c>
      <c r="G53" s="379"/>
      <c r="H53" s="379"/>
      <c r="I53" s="379"/>
      <c r="J53" s="379"/>
      <c r="K53" s="379"/>
      <c r="L53" s="379"/>
      <c r="M53" s="380"/>
      <c r="N53" s="388" t="str">
        <f>IF([1]p7!$H$332&lt;&gt;0,[1]p7!$H$332,"")</f>
        <v/>
      </c>
      <c r="O53" s="379"/>
      <c r="P53" s="379"/>
      <c r="Q53" s="380"/>
      <c r="R53" s="26" t="str">
        <f>IF([1]p7!$J$332&lt;&gt;0,[1]p7!$J$332,"")</f>
        <v/>
      </c>
      <c r="S53" s="26" t="str">
        <f>IF([1]p7!$K$332&lt;&gt;0,[1]p7!$K$332,"")</f>
        <v/>
      </c>
    </row>
    <row r="54" spans="1:19" s="32" customFormat="1" ht="13.5" customHeight="1" x14ac:dyDescent="0.2">
      <c r="A54" s="388" t="str">
        <f>IF([1]p7!$A$336&lt;&gt;0,[1]p7!$A$336,"")</f>
        <v/>
      </c>
      <c r="B54" s="379"/>
      <c r="C54" s="379"/>
      <c r="D54" s="379"/>
      <c r="E54" s="380"/>
      <c r="F54" s="388" t="str">
        <f>IF([1]p7!$B$337&lt;&gt;0,[1]p7!$B$337,"")</f>
        <v/>
      </c>
      <c r="G54" s="379"/>
      <c r="H54" s="379"/>
      <c r="I54" s="379"/>
      <c r="J54" s="379"/>
      <c r="K54" s="379"/>
      <c r="L54" s="379"/>
      <c r="M54" s="380"/>
      <c r="N54" s="388" t="str">
        <f>IF([1]p7!$H$336&lt;&gt;0,[1]p7!$H$336,"")</f>
        <v/>
      </c>
      <c r="O54" s="379"/>
      <c r="P54" s="379"/>
      <c r="Q54" s="380"/>
      <c r="R54" s="26" t="str">
        <f>IF([1]p7!$J$336&lt;&gt;0,[1]p7!$J$336,"")</f>
        <v/>
      </c>
      <c r="S54" s="26" t="str">
        <f>IF([1]p7!$K$336&lt;&gt;0,[1]p7!$K$336,"")</f>
        <v/>
      </c>
    </row>
    <row r="55" spans="1:19" s="32" customFormat="1" ht="13.5" customHeight="1" x14ac:dyDescent="0.2">
      <c r="A55" s="388" t="str">
        <f>IF([1]p7!$A$340&lt;&gt;0,[1]p7!$A$340,"")</f>
        <v/>
      </c>
      <c r="B55" s="379"/>
      <c r="C55" s="379"/>
      <c r="D55" s="379"/>
      <c r="E55" s="380"/>
      <c r="F55" s="388" t="str">
        <f>IF([1]p7!$B$341&lt;&gt;0,[1]p7!$B$341,"")</f>
        <v/>
      </c>
      <c r="G55" s="379"/>
      <c r="H55" s="379"/>
      <c r="I55" s="379"/>
      <c r="J55" s="379"/>
      <c r="K55" s="379"/>
      <c r="L55" s="379"/>
      <c r="M55" s="380"/>
      <c r="N55" s="388" t="str">
        <f>IF([1]p7!$H$340&lt;&gt;0,[1]p7!$H$340,"")</f>
        <v/>
      </c>
      <c r="O55" s="379"/>
      <c r="P55" s="379"/>
      <c r="Q55" s="380"/>
      <c r="R55" s="26" t="str">
        <f>IF([1]p7!$J$340&lt;&gt;0,[1]p7!$J$340,"")</f>
        <v/>
      </c>
      <c r="S55" s="26" t="str">
        <f>IF([1]p7!$K$340&lt;&gt;0,[1]p7!$K$340,"")</f>
        <v/>
      </c>
    </row>
    <row r="56" spans="1:19" s="3" customFormat="1" ht="13.5" customHeight="1" x14ac:dyDescent="0.2">
      <c r="A56" s="394"/>
      <c r="B56" s="394"/>
      <c r="C56" s="394"/>
      <c r="D56" s="394"/>
      <c r="E56" s="394"/>
      <c r="F56" s="394"/>
      <c r="G56" s="394"/>
      <c r="H56" s="394"/>
      <c r="I56" s="394"/>
      <c r="J56" s="394"/>
      <c r="K56" s="394"/>
      <c r="L56" s="394"/>
      <c r="M56" s="394"/>
      <c r="N56" s="394"/>
      <c r="O56" s="394"/>
      <c r="P56" s="394"/>
      <c r="Q56" s="394"/>
      <c r="R56" s="394"/>
      <c r="S56" s="394"/>
    </row>
    <row r="57" spans="1:19" s="32" customFormat="1" ht="13.5" customHeight="1" x14ac:dyDescent="0.2">
      <c r="A57" s="375" t="str">
        <f>T([1]p8!$C$13:$G$13)</f>
        <v>Denilson da Silva Pereira</v>
      </c>
      <c r="B57" s="376"/>
      <c r="C57" s="376"/>
      <c r="D57" s="376"/>
      <c r="E57" s="376"/>
      <c r="F57" s="377"/>
      <c r="G57" s="383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1:19" s="32" customFormat="1" ht="13.5" customHeight="1" x14ac:dyDescent="0.2">
      <c r="A58" s="388" t="str">
        <f>IF([1]p8!$A$324&lt;&gt;0,[1]p8!$A$324,"")</f>
        <v/>
      </c>
      <c r="B58" s="379"/>
      <c r="C58" s="379"/>
      <c r="D58" s="379"/>
      <c r="E58" s="380"/>
      <c r="F58" s="388" t="str">
        <f>IF([1]p8!$B$325&lt;&gt;0,[1]p8!$B$325,"")</f>
        <v/>
      </c>
      <c r="G58" s="379"/>
      <c r="H58" s="379"/>
      <c r="I58" s="379"/>
      <c r="J58" s="379"/>
      <c r="K58" s="379"/>
      <c r="L58" s="379"/>
      <c r="M58" s="380"/>
      <c r="N58" s="388" t="str">
        <f>IF([1]p8!$H$324&lt;&gt;0,[1]p8!$H$324,"")</f>
        <v/>
      </c>
      <c r="O58" s="379"/>
      <c r="P58" s="379"/>
      <c r="Q58" s="380"/>
      <c r="R58" s="26" t="str">
        <f>IF([1]p8!$J$324&lt;&gt;0,[1]p8!$J$324,"")</f>
        <v/>
      </c>
      <c r="S58" s="26" t="str">
        <f>IF([1]p8!$K$324&lt;&gt;0,[1]p8!$K$324,"")</f>
        <v/>
      </c>
    </row>
    <row r="59" spans="1:19" s="32" customFormat="1" ht="13.5" customHeight="1" x14ac:dyDescent="0.2">
      <c r="A59" s="388" t="str">
        <f>IF([1]p8!$A$328&lt;&gt;0,[1]p8!$A$328,"")</f>
        <v/>
      </c>
      <c r="B59" s="379"/>
      <c r="C59" s="379"/>
      <c r="D59" s="379"/>
      <c r="E59" s="380"/>
      <c r="F59" s="388" t="str">
        <f>IF([1]p8!$B$329&lt;&gt;0,[1]p8!$B$329,"")</f>
        <v/>
      </c>
      <c r="G59" s="379"/>
      <c r="H59" s="379"/>
      <c r="I59" s="379"/>
      <c r="J59" s="379"/>
      <c r="K59" s="379"/>
      <c r="L59" s="379"/>
      <c r="M59" s="380"/>
      <c r="N59" s="388" t="str">
        <f>IF([1]p8!$H$328&lt;&gt;0,[1]p8!$H$328,"")</f>
        <v/>
      </c>
      <c r="O59" s="379"/>
      <c r="P59" s="379"/>
      <c r="Q59" s="380"/>
      <c r="R59" s="26" t="str">
        <f>IF([1]p8!$J$328&lt;&gt;0,[1]p8!$J$328,"")</f>
        <v/>
      </c>
      <c r="S59" s="26" t="str">
        <f>IF([1]p8!$K$328&lt;&gt;0,[1]p8!$K$328,"")</f>
        <v/>
      </c>
    </row>
    <row r="60" spans="1:19" s="32" customFormat="1" ht="13.5" customHeight="1" x14ac:dyDescent="0.2">
      <c r="A60" s="388" t="str">
        <f>IF([1]p8!$A$332&lt;&gt;0,[1]p8!$A$332,"")</f>
        <v/>
      </c>
      <c r="B60" s="379"/>
      <c r="C60" s="379"/>
      <c r="D60" s="379"/>
      <c r="E60" s="380"/>
      <c r="F60" s="388" t="str">
        <f>IF([1]p8!$B$333&lt;&gt;0,[1]p8!$B$333,"")</f>
        <v/>
      </c>
      <c r="G60" s="379"/>
      <c r="H60" s="379"/>
      <c r="I60" s="379"/>
      <c r="J60" s="379"/>
      <c r="K60" s="379"/>
      <c r="L60" s="379"/>
      <c r="M60" s="380"/>
      <c r="N60" s="388" t="str">
        <f>IF([1]p8!$H$332&lt;&gt;0,[1]p8!$H$332,"")</f>
        <v/>
      </c>
      <c r="O60" s="379"/>
      <c r="P60" s="379"/>
      <c r="Q60" s="380"/>
      <c r="R60" s="26" t="str">
        <f>IF([1]p8!$J$332&lt;&gt;0,[1]p8!$J$332,"")</f>
        <v/>
      </c>
      <c r="S60" s="26" t="str">
        <f>IF([1]p8!$K$332&lt;&gt;0,[1]p8!$K$332,"")</f>
        <v/>
      </c>
    </row>
    <row r="61" spans="1:19" s="32" customFormat="1" ht="13.5" customHeight="1" x14ac:dyDescent="0.2">
      <c r="A61" s="388" t="str">
        <f>IF([1]p8!$A$336&lt;&gt;0,[1]p8!$A$336,"")</f>
        <v/>
      </c>
      <c r="B61" s="379"/>
      <c r="C61" s="379"/>
      <c r="D61" s="379"/>
      <c r="E61" s="380"/>
      <c r="F61" s="388" t="str">
        <f>IF([1]p8!$B$337&lt;&gt;0,[1]p8!$B$337,"")</f>
        <v/>
      </c>
      <c r="G61" s="379"/>
      <c r="H61" s="379"/>
      <c r="I61" s="379"/>
      <c r="J61" s="379"/>
      <c r="K61" s="379"/>
      <c r="L61" s="379"/>
      <c r="M61" s="380"/>
      <c r="N61" s="388" t="str">
        <f>IF([1]p8!$H$336&lt;&gt;0,[1]p8!$H$336,"")</f>
        <v/>
      </c>
      <c r="O61" s="379"/>
      <c r="P61" s="379"/>
      <c r="Q61" s="380"/>
      <c r="R61" s="26" t="str">
        <f>IF([1]p8!$J$336&lt;&gt;0,[1]p8!$J$336,"")</f>
        <v/>
      </c>
      <c r="S61" s="26" t="str">
        <f>IF([1]p8!$K$336&lt;&gt;0,[1]p8!$K$336,"")</f>
        <v/>
      </c>
    </row>
    <row r="62" spans="1:19" s="32" customFormat="1" ht="13.5" customHeight="1" x14ac:dyDescent="0.2">
      <c r="A62" s="388" t="str">
        <f>IF([1]p8!$A$340&lt;&gt;0,[1]p8!$A$340,"")</f>
        <v/>
      </c>
      <c r="B62" s="379"/>
      <c r="C62" s="379"/>
      <c r="D62" s="379"/>
      <c r="E62" s="380"/>
      <c r="F62" s="388" t="str">
        <f>IF([1]p8!$B$341&lt;&gt;0,[1]p8!$B$341,"")</f>
        <v/>
      </c>
      <c r="G62" s="379"/>
      <c r="H62" s="379"/>
      <c r="I62" s="379"/>
      <c r="J62" s="379"/>
      <c r="K62" s="379"/>
      <c r="L62" s="379"/>
      <c r="M62" s="380"/>
      <c r="N62" s="388" t="str">
        <f>IF([1]p8!$H$340&lt;&gt;0,[1]p8!$H$340,"")</f>
        <v/>
      </c>
      <c r="O62" s="379"/>
      <c r="P62" s="379"/>
      <c r="Q62" s="380"/>
      <c r="R62" s="26" t="str">
        <f>IF([1]p8!$J$340&lt;&gt;0,[1]p8!$J$340,"")</f>
        <v/>
      </c>
      <c r="S62" s="26" t="str">
        <f>IF([1]p8!$K$340&lt;&gt;0,[1]p8!$K$340,"")</f>
        <v/>
      </c>
    </row>
    <row r="63" spans="1:19" s="3" customFormat="1" ht="13.5" customHeight="1" x14ac:dyDescent="0.2">
      <c r="A63" s="394"/>
      <c r="B63" s="394"/>
      <c r="C63" s="394"/>
      <c r="D63" s="394"/>
      <c r="E63" s="394"/>
      <c r="F63" s="394"/>
      <c r="G63" s="394"/>
      <c r="H63" s="394"/>
      <c r="I63" s="394"/>
      <c r="J63" s="394"/>
      <c r="K63" s="394"/>
      <c r="L63" s="394"/>
      <c r="M63" s="394"/>
      <c r="N63" s="394"/>
      <c r="O63" s="394"/>
      <c r="P63" s="394"/>
      <c r="Q63" s="394"/>
      <c r="R63" s="394"/>
      <c r="S63" s="394"/>
    </row>
    <row r="64" spans="1:19" s="32" customFormat="1" ht="13.5" customHeight="1" x14ac:dyDescent="0.2">
      <c r="A64" s="375" t="str">
        <f>T([1]p9!$C$13:$G$13)</f>
        <v>Diogo de Santana Germano</v>
      </c>
      <c r="B64" s="376"/>
      <c r="C64" s="376"/>
      <c r="D64" s="376"/>
      <c r="E64" s="376"/>
      <c r="F64" s="377"/>
      <c r="G64" s="383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</row>
    <row r="65" spans="1:19" s="32" customFormat="1" ht="13.5" customHeight="1" x14ac:dyDescent="0.2">
      <c r="A65" s="388" t="str">
        <f>IF([1]p9!$A$324&lt;&gt;0,[1]p9!$A$324,"")</f>
        <v>Conselheiro na Câmara Superior de Ensino</v>
      </c>
      <c r="B65" s="379"/>
      <c r="C65" s="379"/>
      <c r="D65" s="379"/>
      <c r="E65" s="380"/>
      <c r="F65" s="388" t="str">
        <f>IF([1]p9!$B$325&lt;&gt;0,[1]p9!$B$325,"")</f>
        <v/>
      </c>
      <c r="G65" s="379"/>
      <c r="H65" s="379"/>
      <c r="I65" s="379"/>
      <c r="J65" s="379"/>
      <c r="K65" s="379"/>
      <c r="L65" s="379"/>
      <c r="M65" s="380"/>
      <c r="N65" s="388" t="str">
        <f>IF([1]p9!$H$324&lt;&gt;0,[1]p9!$H$324,"")</f>
        <v>PORTARIA SEI No 10, DE 18 DE MARÇO DE 2024 da CSE (Processo SEI no 23096.010066/2024-77)</v>
      </c>
      <c r="O65" s="379"/>
      <c r="P65" s="379"/>
      <c r="Q65" s="380"/>
      <c r="R65" s="26">
        <f>IF([1]p9!$J$324&lt;&gt;0,[1]p9!$J$324,"")</f>
        <v>45369</v>
      </c>
      <c r="S65" s="26" t="str">
        <f>IF([1]p9!$K$324&lt;&gt;0,[1]p9!$K$324,"")</f>
        <v/>
      </c>
    </row>
    <row r="66" spans="1:19" s="32" customFormat="1" ht="13.5" customHeight="1" x14ac:dyDescent="0.2">
      <c r="A66" s="388" t="str">
        <f>IF([1]p9!$A$328&lt;&gt;0,[1]p9!$A$328,"")</f>
        <v>Conselheiro no CEPE</v>
      </c>
      <c r="B66" s="379"/>
      <c r="C66" s="379"/>
      <c r="D66" s="379"/>
      <c r="E66" s="380"/>
      <c r="F66" s="388" t="str">
        <f>IF([1]p9!$B$329&lt;&gt;0,[1]p9!$B$329,"")</f>
        <v/>
      </c>
      <c r="G66" s="379"/>
      <c r="H66" s="379"/>
      <c r="I66" s="379"/>
      <c r="J66" s="379"/>
      <c r="K66" s="379"/>
      <c r="L66" s="379"/>
      <c r="M66" s="380"/>
      <c r="N66" s="388" t="str">
        <f>IF([1]p9!$H$328&lt;&gt;0,[1]p9!$H$328,"")</f>
        <v/>
      </c>
      <c r="O66" s="379"/>
      <c r="P66" s="379"/>
      <c r="Q66" s="380"/>
      <c r="R66" s="26">
        <f>IF([1]p9!$J$328&lt;&gt;0,[1]p9!$J$328,"")</f>
        <v>45323</v>
      </c>
      <c r="S66" s="26" t="str">
        <f>IF([1]p9!$K$328&lt;&gt;0,[1]p9!$K$328,"")</f>
        <v/>
      </c>
    </row>
    <row r="67" spans="1:19" s="32" customFormat="1" ht="13.5" customHeight="1" x14ac:dyDescent="0.2">
      <c r="A67" s="388" t="str">
        <f>IF([1]p9!$A$332&lt;&gt;0,[1]p9!$A$332,"")</f>
        <v/>
      </c>
      <c r="B67" s="379"/>
      <c r="C67" s="379"/>
      <c r="D67" s="379"/>
      <c r="E67" s="380"/>
      <c r="F67" s="388" t="str">
        <f>IF([1]p9!$B$333&lt;&gt;0,[1]p9!$B$333,"")</f>
        <v/>
      </c>
      <c r="G67" s="379"/>
      <c r="H67" s="379"/>
      <c r="I67" s="379"/>
      <c r="J67" s="379"/>
      <c r="K67" s="379"/>
      <c r="L67" s="379"/>
      <c r="M67" s="380"/>
      <c r="N67" s="388" t="str">
        <f>IF([1]p9!$H$332&lt;&gt;0,[1]p9!$H$332,"")</f>
        <v/>
      </c>
      <c r="O67" s="379"/>
      <c r="P67" s="379"/>
      <c r="Q67" s="380"/>
      <c r="R67" s="26" t="str">
        <f>IF([1]p9!$J$332&lt;&gt;0,[1]p9!$J$332,"")</f>
        <v/>
      </c>
      <c r="S67" s="26" t="str">
        <f>IF([1]p9!$K$332&lt;&gt;0,[1]p9!$K$332,"")</f>
        <v/>
      </c>
    </row>
    <row r="68" spans="1:19" s="32" customFormat="1" ht="13.5" customHeight="1" x14ac:dyDescent="0.2">
      <c r="A68" s="388" t="str">
        <f>IF([1]p9!$A$336&lt;&gt;0,[1]p9!$A$336,"")</f>
        <v/>
      </c>
      <c r="B68" s="379"/>
      <c r="C68" s="379"/>
      <c r="D68" s="379"/>
      <c r="E68" s="380"/>
      <c r="F68" s="388" t="str">
        <f>IF([1]p9!$B$337&lt;&gt;0,[1]p9!$B$337,"")</f>
        <v/>
      </c>
      <c r="G68" s="379"/>
      <c r="H68" s="379"/>
      <c r="I68" s="379"/>
      <c r="J68" s="379"/>
      <c r="K68" s="379"/>
      <c r="L68" s="379"/>
      <c r="M68" s="380"/>
      <c r="N68" s="388" t="str">
        <f>IF([1]p9!$H$336&lt;&gt;0,[1]p9!$H$336,"")</f>
        <v/>
      </c>
      <c r="O68" s="379"/>
      <c r="P68" s="379"/>
      <c r="Q68" s="380"/>
      <c r="R68" s="26" t="str">
        <f>IF([1]p9!$J$336&lt;&gt;0,[1]p9!$J$336,"")</f>
        <v/>
      </c>
      <c r="S68" s="26" t="str">
        <f>IF([1]p9!$K$336&lt;&gt;0,[1]p9!$K$336,"")</f>
        <v/>
      </c>
    </row>
    <row r="69" spans="1:19" s="32" customFormat="1" ht="13.5" customHeight="1" x14ac:dyDescent="0.2">
      <c r="A69" s="388" t="str">
        <f>IF([1]p9!$A$340&lt;&gt;0,[1]p9!$A$340,"")</f>
        <v/>
      </c>
      <c r="B69" s="379"/>
      <c r="C69" s="379"/>
      <c r="D69" s="379"/>
      <c r="E69" s="380"/>
      <c r="F69" s="388" t="str">
        <f>IF([1]p9!$B$341&lt;&gt;0,[1]p9!$B$341,"")</f>
        <v/>
      </c>
      <c r="G69" s="379"/>
      <c r="H69" s="379"/>
      <c r="I69" s="379"/>
      <c r="J69" s="379"/>
      <c r="K69" s="379"/>
      <c r="L69" s="379"/>
      <c r="M69" s="380"/>
      <c r="N69" s="388" t="str">
        <f>IF([1]p9!$H$340&lt;&gt;0,[1]p9!$H$340,"")</f>
        <v/>
      </c>
      <c r="O69" s="379"/>
      <c r="P69" s="379"/>
      <c r="Q69" s="380"/>
      <c r="R69" s="26" t="str">
        <f>IF([1]p9!$J$340&lt;&gt;0,[1]p9!$J$340,"")</f>
        <v/>
      </c>
      <c r="S69" s="26" t="str">
        <f>IF([1]p9!$K$340&lt;&gt;0,[1]p9!$K$340,"")</f>
        <v/>
      </c>
    </row>
    <row r="70" spans="1:19" s="3" customFormat="1" ht="13.5" customHeight="1" x14ac:dyDescent="0.2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</row>
    <row r="71" spans="1:19" s="32" customFormat="1" ht="13.5" customHeight="1" x14ac:dyDescent="0.2">
      <c r="A71" s="375" t="str">
        <f>T([1]p10!$C$13:$G$13)</f>
        <v>Diogo Diniz Pereira da Silva e Silva</v>
      </c>
      <c r="B71" s="376"/>
      <c r="C71" s="376"/>
      <c r="D71" s="376"/>
      <c r="E71" s="376"/>
      <c r="F71" s="377"/>
      <c r="G71" s="383"/>
      <c r="H71" s="381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19" s="32" customFormat="1" ht="13.5" customHeight="1" x14ac:dyDescent="0.2">
      <c r="A72" s="388" t="str">
        <f>IF([1]p10!$A$324&lt;&gt;0,[1]p10!$A$324,"")</f>
        <v/>
      </c>
      <c r="B72" s="379"/>
      <c r="C72" s="379"/>
      <c r="D72" s="379"/>
      <c r="E72" s="380"/>
      <c r="F72" s="388" t="str">
        <f>IF([1]p10!$B$325&lt;&gt;0,[1]p10!$B$325,"")</f>
        <v/>
      </c>
      <c r="G72" s="379"/>
      <c r="H72" s="379"/>
      <c r="I72" s="379"/>
      <c r="J72" s="379"/>
      <c r="K72" s="379"/>
      <c r="L72" s="379"/>
      <c r="M72" s="380"/>
      <c r="N72" s="388" t="str">
        <f>IF([1]p10!$H$324&lt;&gt;0,[1]p10!$H$324,"")</f>
        <v/>
      </c>
      <c r="O72" s="379"/>
      <c r="P72" s="379"/>
      <c r="Q72" s="380"/>
      <c r="R72" s="26" t="str">
        <f>IF([1]p10!$J$324&lt;&gt;0,[1]p10!$J$324,"")</f>
        <v/>
      </c>
      <c r="S72" s="26" t="str">
        <f>IF([1]p10!$K$324&lt;&gt;0,[1]p10!$K$324,"")</f>
        <v/>
      </c>
    </row>
    <row r="73" spans="1:19" s="32" customFormat="1" ht="13.5" customHeight="1" x14ac:dyDescent="0.2">
      <c r="A73" s="388" t="str">
        <f>IF([1]p10!$A$328&lt;&gt;0,[1]p10!$A$328,"")</f>
        <v/>
      </c>
      <c r="B73" s="379"/>
      <c r="C73" s="379"/>
      <c r="D73" s="379"/>
      <c r="E73" s="380"/>
      <c r="F73" s="388" t="str">
        <f>IF([1]p10!$B$329&lt;&gt;0,[1]p10!$B$329,"")</f>
        <v/>
      </c>
      <c r="G73" s="379"/>
      <c r="H73" s="379"/>
      <c r="I73" s="379"/>
      <c r="J73" s="379"/>
      <c r="K73" s="379"/>
      <c r="L73" s="379"/>
      <c r="M73" s="380"/>
      <c r="N73" s="388" t="str">
        <f>IF([1]p10!$H$328&lt;&gt;0,[1]p10!$H$328,"")</f>
        <v/>
      </c>
      <c r="O73" s="379"/>
      <c r="P73" s="379"/>
      <c r="Q73" s="380"/>
      <c r="R73" s="26" t="str">
        <f>IF([1]p10!$J$328&lt;&gt;0,[1]p10!$J$328,"")</f>
        <v/>
      </c>
      <c r="S73" s="26" t="str">
        <f>IF([1]p10!$K$328&lt;&gt;0,[1]p10!$K$328,"")</f>
        <v/>
      </c>
    </row>
    <row r="74" spans="1:19" s="32" customFormat="1" ht="13.5" customHeight="1" x14ac:dyDescent="0.2">
      <c r="A74" s="388" t="str">
        <f>IF([1]p10!$A$332&lt;&gt;0,[1]p10!$A$332,"")</f>
        <v/>
      </c>
      <c r="B74" s="379"/>
      <c r="C74" s="379"/>
      <c r="D74" s="379"/>
      <c r="E74" s="380"/>
      <c r="F74" s="388" t="str">
        <f>IF([1]p10!$B$333&lt;&gt;0,[1]p10!$B$333,"")</f>
        <v/>
      </c>
      <c r="G74" s="379"/>
      <c r="H74" s="379"/>
      <c r="I74" s="379"/>
      <c r="J74" s="379"/>
      <c r="K74" s="379"/>
      <c r="L74" s="379"/>
      <c r="M74" s="380"/>
      <c r="N74" s="388" t="str">
        <f>IF([1]p10!$H$332&lt;&gt;0,[1]p10!$H$332,"")</f>
        <v/>
      </c>
      <c r="O74" s="379"/>
      <c r="P74" s="379"/>
      <c r="Q74" s="380"/>
      <c r="R74" s="26" t="str">
        <f>IF([1]p10!$J$332&lt;&gt;0,[1]p10!$J$332,"")</f>
        <v/>
      </c>
      <c r="S74" s="26" t="str">
        <f>IF([1]p10!$K$332&lt;&gt;0,[1]p10!$K$332,"")</f>
        <v/>
      </c>
    </row>
    <row r="75" spans="1:19" s="32" customFormat="1" ht="13.5" customHeight="1" x14ac:dyDescent="0.2">
      <c r="A75" s="388" t="str">
        <f>IF([1]p10!$A$336&lt;&gt;0,[1]p10!$A$336,"")</f>
        <v/>
      </c>
      <c r="B75" s="379"/>
      <c r="C75" s="379"/>
      <c r="D75" s="379"/>
      <c r="E75" s="380"/>
      <c r="F75" s="388" t="str">
        <f>IF([1]p10!$B$337&lt;&gt;0,[1]p10!$B$337,"")</f>
        <v/>
      </c>
      <c r="G75" s="379"/>
      <c r="H75" s="379"/>
      <c r="I75" s="379"/>
      <c r="J75" s="379"/>
      <c r="K75" s="379"/>
      <c r="L75" s="379"/>
      <c r="M75" s="380"/>
      <c r="N75" s="388" t="str">
        <f>IF([1]p10!$H$336&lt;&gt;0,[1]p10!$H$336,"")</f>
        <v/>
      </c>
      <c r="O75" s="379"/>
      <c r="P75" s="379"/>
      <c r="Q75" s="380"/>
      <c r="R75" s="26" t="str">
        <f>IF([1]p10!$J$336&lt;&gt;0,[1]p10!$J$336,"")</f>
        <v/>
      </c>
      <c r="S75" s="26" t="str">
        <f>IF([1]p10!$K$336&lt;&gt;0,[1]p10!$K$336,"")</f>
        <v/>
      </c>
    </row>
    <row r="76" spans="1:19" s="32" customFormat="1" ht="13.5" customHeight="1" x14ac:dyDescent="0.2">
      <c r="A76" s="388" t="str">
        <f>IF([1]p10!$A$340&lt;&gt;0,[1]p10!$A$340,"")</f>
        <v/>
      </c>
      <c r="B76" s="379"/>
      <c r="C76" s="379"/>
      <c r="D76" s="379"/>
      <c r="E76" s="380"/>
      <c r="F76" s="388" t="str">
        <f>IF([1]p10!$B$341&lt;&gt;0,[1]p10!$B$341,"")</f>
        <v/>
      </c>
      <c r="G76" s="379"/>
      <c r="H76" s="379"/>
      <c r="I76" s="379"/>
      <c r="J76" s="379"/>
      <c r="K76" s="379"/>
      <c r="L76" s="379"/>
      <c r="M76" s="380"/>
      <c r="N76" s="388" t="str">
        <f>IF([1]p10!$H$340&lt;&gt;0,[1]p10!$H$340,"")</f>
        <v/>
      </c>
      <c r="O76" s="379"/>
      <c r="P76" s="379"/>
      <c r="Q76" s="380"/>
      <c r="R76" s="26" t="str">
        <f>IF([1]p10!$J$340&lt;&gt;0,[1]p10!$J$340,"")</f>
        <v/>
      </c>
      <c r="S76" s="26" t="str">
        <f>IF([1]p10!$K$340&lt;&gt;0,[1]p10!$K$340,"")</f>
        <v/>
      </c>
    </row>
    <row r="77" spans="1:19" s="3" customFormat="1" ht="13.5" customHeight="1" x14ac:dyDescent="0.2">
      <c r="A77" s="394"/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</row>
    <row r="78" spans="1:19" s="32" customFormat="1" ht="13.5" customHeight="1" x14ac:dyDescent="0.2">
      <c r="A78" s="375" t="str">
        <f>T([1]p11!$C$13:$G$13)</f>
        <v>Henrique Fernandes de Lima</v>
      </c>
      <c r="B78" s="376"/>
      <c r="C78" s="376"/>
      <c r="D78" s="376"/>
      <c r="E78" s="376"/>
      <c r="F78" s="377"/>
      <c r="G78" s="383"/>
      <c r="H78" s="381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1:19" s="32" customFormat="1" ht="13.5" customHeight="1" x14ac:dyDescent="0.2">
      <c r="A79" s="388" t="str">
        <f>IF([1]p11!$A$324&lt;&gt;0,[1]p11!$A$324,"")</f>
        <v>Representande da área de Geometria do Colegiado do PPGMat</v>
      </c>
      <c r="B79" s="379"/>
      <c r="C79" s="379"/>
      <c r="D79" s="379"/>
      <c r="E79" s="380"/>
      <c r="F79" s="388" t="str">
        <f>IF([1]p11!$B$325&lt;&gt;0,[1]p11!$B$325,"")</f>
        <v>Participação em Colegiado de Curso como membro titular, exceto membro nato</v>
      </c>
      <c r="G79" s="379"/>
      <c r="H79" s="379"/>
      <c r="I79" s="379"/>
      <c r="J79" s="379"/>
      <c r="K79" s="379"/>
      <c r="L79" s="379"/>
      <c r="M79" s="380"/>
      <c r="N79" s="388" t="str">
        <f>IF([1]p11!$H$324&lt;&gt;0,[1]p11!$H$324,"")</f>
        <v/>
      </c>
      <c r="O79" s="379"/>
      <c r="P79" s="379"/>
      <c r="Q79" s="380"/>
      <c r="R79" s="26" t="str">
        <f>IF([1]p11!$J$324&lt;&gt;0,[1]p11!$J$324,"")</f>
        <v/>
      </c>
      <c r="S79" s="26" t="str">
        <f>IF([1]p11!$K$324&lt;&gt;0,[1]p11!$K$324,"")</f>
        <v/>
      </c>
    </row>
    <row r="80" spans="1:19" s="32" customFormat="1" ht="13.5" customHeight="1" x14ac:dyDescent="0.2">
      <c r="A80" s="388" t="str">
        <f>IF([1]p11!$A$328&lt;&gt;0,[1]p11!$A$328,"")</f>
        <v/>
      </c>
      <c r="B80" s="379"/>
      <c r="C80" s="379"/>
      <c r="D80" s="379"/>
      <c r="E80" s="380"/>
      <c r="F80" s="388" t="str">
        <f>IF([1]p11!$B$329&lt;&gt;0,[1]p11!$B$329,"")</f>
        <v/>
      </c>
      <c r="G80" s="379"/>
      <c r="H80" s="379"/>
      <c r="I80" s="379"/>
      <c r="J80" s="379"/>
      <c r="K80" s="379"/>
      <c r="L80" s="379"/>
      <c r="M80" s="380"/>
      <c r="N80" s="388" t="str">
        <f>IF([1]p11!$H$328&lt;&gt;0,[1]p11!$H$328,"")</f>
        <v/>
      </c>
      <c r="O80" s="379"/>
      <c r="P80" s="379"/>
      <c r="Q80" s="380"/>
      <c r="R80" s="26" t="str">
        <f>IF([1]p11!$J$328&lt;&gt;0,[1]p11!$J$328,"")</f>
        <v/>
      </c>
      <c r="S80" s="26" t="str">
        <f>IF([1]p11!$K$328&lt;&gt;0,[1]p11!$K$328,"")</f>
        <v/>
      </c>
    </row>
    <row r="81" spans="1:19" s="32" customFormat="1" ht="13.5" customHeight="1" x14ac:dyDescent="0.2">
      <c r="A81" s="388" t="str">
        <f>IF([1]p11!$A$332&lt;&gt;0,[1]p11!$A$332,"")</f>
        <v/>
      </c>
      <c r="B81" s="379"/>
      <c r="C81" s="379"/>
      <c r="D81" s="379"/>
      <c r="E81" s="380"/>
      <c r="F81" s="388" t="str">
        <f>IF([1]p11!$B$333&lt;&gt;0,[1]p11!$B$333,"")</f>
        <v/>
      </c>
      <c r="G81" s="379"/>
      <c r="H81" s="379"/>
      <c r="I81" s="379"/>
      <c r="J81" s="379"/>
      <c r="K81" s="379"/>
      <c r="L81" s="379"/>
      <c r="M81" s="380"/>
      <c r="N81" s="388" t="str">
        <f>IF([1]p11!$H$332&lt;&gt;0,[1]p11!$H$332,"")</f>
        <v/>
      </c>
      <c r="O81" s="379"/>
      <c r="P81" s="379"/>
      <c r="Q81" s="380"/>
      <c r="R81" s="26" t="str">
        <f>IF([1]p11!$J$332&lt;&gt;0,[1]p11!$J$332,"")</f>
        <v/>
      </c>
      <c r="S81" s="26" t="str">
        <f>IF([1]p11!$K$332&lt;&gt;0,[1]p11!$K$332,"")</f>
        <v/>
      </c>
    </row>
    <row r="82" spans="1:19" s="32" customFormat="1" ht="13.5" customHeight="1" x14ac:dyDescent="0.2">
      <c r="A82" s="388" t="str">
        <f>IF([1]p11!$A$336&lt;&gt;0,[1]p11!$A$336,"")</f>
        <v/>
      </c>
      <c r="B82" s="379"/>
      <c r="C82" s="379"/>
      <c r="D82" s="379"/>
      <c r="E82" s="380"/>
      <c r="F82" s="388" t="str">
        <f>IF([1]p11!$B$337&lt;&gt;0,[1]p11!$B$337,"")</f>
        <v/>
      </c>
      <c r="G82" s="379"/>
      <c r="H82" s="379"/>
      <c r="I82" s="379"/>
      <c r="J82" s="379"/>
      <c r="K82" s="379"/>
      <c r="L82" s="379"/>
      <c r="M82" s="380"/>
      <c r="N82" s="388" t="str">
        <f>IF([1]p11!$H$336&lt;&gt;0,[1]p11!$H$336,"")</f>
        <v/>
      </c>
      <c r="O82" s="379"/>
      <c r="P82" s="379"/>
      <c r="Q82" s="380"/>
      <c r="R82" s="26" t="str">
        <f>IF([1]p11!$J$336&lt;&gt;0,[1]p11!$J$336,"")</f>
        <v/>
      </c>
      <c r="S82" s="26" t="str">
        <f>IF([1]p11!$K$336&lt;&gt;0,[1]p11!$K$336,"")</f>
        <v/>
      </c>
    </row>
    <row r="83" spans="1:19" s="32" customFormat="1" ht="13.5" customHeight="1" x14ac:dyDescent="0.2">
      <c r="A83" s="388" t="str">
        <f>IF([1]p11!$A$340&lt;&gt;0,[1]p11!$A$340,"")</f>
        <v/>
      </c>
      <c r="B83" s="379"/>
      <c r="C83" s="379"/>
      <c r="D83" s="379"/>
      <c r="E83" s="380"/>
      <c r="F83" s="388" t="str">
        <f>IF([1]p11!$B$341&lt;&gt;0,[1]p11!$B$341,"")</f>
        <v/>
      </c>
      <c r="G83" s="379"/>
      <c r="H83" s="379"/>
      <c r="I83" s="379"/>
      <c r="J83" s="379"/>
      <c r="K83" s="379"/>
      <c r="L83" s="379"/>
      <c r="M83" s="380"/>
      <c r="N83" s="388" t="str">
        <f>IF([1]p11!$H$340&lt;&gt;0,[1]p11!$H$340,"")</f>
        <v/>
      </c>
      <c r="O83" s="379"/>
      <c r="P83" s="379"/>
      <c r="Q83" s="380"/>
      <c r="R83" s="26" t="str">
        <f>IF([1]p11!$J$340&lt;&gt;0,[1]p11!$J$340,"")</f>
        <v/>
      </c>
      <c r="S83" s="26" t="str">
        <f>IF([1]p11!$K$340&lt;&gt;0,[1]p11!$K$340,"")</f>
        <v/>
      </c>
    </row>
    <row r="84" spans="1:19" s="3" customFormat="1" ht="13.5" customHeight="1" x14ac:dyDescent="0.2">
      <c r="A84" s="394"/>
      <c r="B84" s="394"/>
      <c r="C84" s="394"/>
      <c r="D84" s="394"/>
      <c r="E84" s="394"/>
      <c r="F84" s="394"/>
      <c r="G84" s="394"/>
      <c r="H84" s="394"/>
      <c r="I84" s="394"/>
      <c r="J84" s="394"/>
      <c r="K84" s="394"/>
      <c r="L84" s="394"/>
      <c r="M84" s="394"/>
      <c r="N84" s="394"/>
      <c r="O84" s="394"/>
      <c r="P84" s="394"/>
      <c r="Q84" s="394"/>
      <c r="R84" s="394"/>
      <c r="S84" s="394"/>
    </row>
    <row r="85" spans="1:19" s="32" customFormat="1" ht="13.5" customHeight="1" x14ac:dyDescent="0.2">
      <c r="A85" s="375" t="str">
        <f>T([1]p12!$C$13:$G$13)</f>
        <v>Jacqueline Félix de Brito Diniz</v>
      </c>
      <c r="B85" s="376"/>
      <c r="C85" s="376"/>
      <c r="D85" s="376"/>
      <c r="E85" s="376"/>
      <c r="F85" s="377"/>
      <c r="G85" s="383"/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</row>
    <row r="86" spans="1:19" s="32" customFormat="1" ht="13.5" customHeight="1" x14ac:dyDescent="0.2">
      <c r="A86" s="388" t="str">
        <f>IF([1]p12!$A$324&lt;&gt;0,[1]p12!$A$324,"")</f>
        <v/>
      </c>
      <c r="B86" s="379"/>
      <c r="C86" s="379"/>
      <c r="D86" s="379"/>
      <c r="E86" s="380"/>
      <c r="F86" s="388" t="str">
        <f>IF([1]p12!$B$325&lt;&gt;0,[1]p12!$B$325,"")</f>
        <v/>
      </c>
      <c r="G86" s="379"/>
      <c r="H86" s="379"/>
      <c r="I86" s="379"/>
      <c r="J86" s="379"/>
      <c r="K86" s="379"/>
      <c r="L86" s="379"/>
      <c r="M86" s="380"/>
      <c r="N86" s="388" t="str">
        <f>IF([1]p12!$H$324&lt;&gt;0,[1]p12!$H$324,"")</f>
        <v/>
      </c>
      <c r="O86" s="379"/>
      <c r="P86" s="379"/>
      <c r="Q86" s="380"/>
      <c r="R86" s="26" t="str">
        <f>IF([1]p12!$J$324&lt;&gt;0,[1]p12!$J$324,"")</f>
        <v/>
      </c>
      <c r="S86" s="26" t="str">
        <f>IF([1]p12!$K$324&lt;&gt;0,[1]p12!$K$324,"")</f>
        <v/>
      </c>
    </row>
    <row r="87" spans="1:19" s="32" customFormat="1" ht="13.5" customHeight="1" x14ac:dyDescent="0.2">
      <c r="A87" s="388" t="str">
        <f>IF([1]p12!$A$328&lt;&gt;0,[1]p12!$A$328,"")</f>
        <v/>
      </c>
      <c r="B87" s="379"/>
      <c r="C87" s="379"/>
      <c r="D87" s="379"/>
      <c r="E87" s="380"/>
      <c r="F87" s="388" t="str">
        <f>IF([1]p12!$B$329&lt;&gt;0,[1]p12!$B$329,"")</f>
        <v/>
      </c>
      <c r="G87" s="379"/>
      <c r="H87" s="379"/>
      <c r="I87" s="379"/>
      <c r="J87" s="379"/>
      <c r="K87" s="379"/>
      <c r="L87" s="379"/>
      <c r="M87" s="380"/>
      <c r="N87" s="388" t="str">
        <f>IF([1]p12!$H$328&lt;&gt;0,[1]p12!$H$328,"")</f>
        <v/>
      </c>
      <c r="O87" s="379"/>
      <c r="P87" s="379"/>
      <c r="Q87" s="380"/>
      <c r="R87" s="26" t="str">
        <f>IF([1]p12!$J$328&lt;&gt;0,[1]p12!$J$328,"")</f>
        <v/>
      </c>
      <c r="S87" s="26" t="str">
        <f>IF([1]p12!$K$328&lt;&gt;0,[1]p12!$K$328,"")</f>
        <v/>
      </c>
    </row>
    <row r="88" spans="1:19" s="32" customFormat="1" ht="13.5" customHeight="1" x14ac:dyDescent="0.2">
      <c r="A88" s="388" t="str">
        <f>IF([1]p12!$A$332&lt;&gt;0,[1]p12!$A$332,"")</f>
        <v/>
      </c>
      <c r="B88" s="379"/>
      <c r="C88" s="379"/>
      <c r="D88" s="379"/>
      <c r="E88" s="380"/>
      <c r="F88" s="388" t="str">
        <f>IF([1]p12!$B$333&lt;&gt;0,[1]p12!$B$333,"")</f>
        <v/>
      </c>
      <c r="G88" s="379"/>
      <c r="H88" s="379"/>
      <c r="I88" s="379"/>
      <c r="J88" s="379"/>
      <c r="K88" s="379"/>
      <c r="L88" s="379"/>
      <c r="M88" s="380"/>
      <c r="N88" s="388" t="str">
        <f>IF([1]p12!$H$332&lt;&gt;0,[1]p12!$H$332,"")</f>
        <v/>
      </c>
      <c r="O88" s="379"/>
      <c r="P88" s="379"/>
      <c r="Q88" s="380"/>
      <c r="R88" s="26" t="str">
        <f>IF([1]p12!$J$332&lt;&gt;0,[1]p12!$J$332,"")</f>
        <v/>
      </c>
      <c r="S88" s="26" t="str">
        <f>IF([1]p12!$K$332&lt;&gt;0,[1]p12!$K$332,"")</f>
        <v/>
      </c>
    </row>
    <row r="89" spans="1:19" s="32" customFormat="1" ht="13.5" customHeight="1" x14ac:dyDescent="0.2">
      <c r="A89" s="388" t="str">
        <f>IF([1]p12!$A$336&lt;&gt;0,[1]p12!$A$336,"")</f>
        <v/>
      </c>
      <c r="B89" s="379"/>
      <c r="C89" s="379"/>
      <c r="D89" s="379"/>
      <c r="E89" s="380"/>
      <c r="F89" s="388" t="str">
        <f>IF([1]p12!$B$337&lt;&gt;0,[1]p12!$B$337,"")</f>
        <v/>
      </c>
      <c r="G89" s="379"/>
      <c r="H89" s="379"/>
      <c r="I89" s="379"/>
      <c r="J89" s="379"/>
      <c r="K89" s="379"/>
      <c r="L89" s="379"/>
      <c r="M89" s="380"/>
      <c r="N89" s="388" t="str">
        <f>IF([1]p12!$H$336&lt;&gt;0,[1]p12!$H$336,"")</f>
        <v/>
      </c>
      <c r="O89" s="379"/>
      <c r="P89" s="379"/>
      <c r="Q89" s="380"/>
      <c r="R89" s="26" t="str">
        <f>IF([1]p12!$J$336&lt;&gt;0,[1]p12!$J$336,"")</f>
        <v/>
      </c>
      <c r="S89" s="26" t="str">
        <f>IF([1]p12!$K$336&lt;&gt;0,[1]p12!$K$336,"")</f>
        <v/>
      </c>
    </row>
    <row r="90" spans="1:19" s="32" customFormat="1" ht="13.5" customHeight="1" x14ac:dyDescent="0.2">
      <c r="A90" s="388" t="str">
        <f>IF([1]p12!$A$340&lt;&gt;0,[1]p12!$A$340,"")</f>
        <v/>
      </c>
      <c r="B90" s="379"/>
      <c r="C90" s="379"/>
      <c r="D90" s="379"/>
      <c r="E90" s="380"/>
      <c r="F90" s="388" t="str">
        <f>IF([1]p12!$B$341&lt;&gt;0,[1]p12!$B$341,"")</f>
        <v/>
      </c>
      <c r="G90" s="379"/>
      <c r="H90" s="379"/>
      <c r="I90" s="379"/>
      <c r="J90" s="379"/>
      <c r="K90" s="379"/>
      <c r="L90" s="379"/>
      <c r="M90" s="380"/>
      <c r="N90" s="388" t="str">
        <f>IF([1]p12!$H$340&lt;&gt;0,[1]p12!$H$340,"")</f>
        <v/>
      </c>
      <c r="O90" s="379"/>
      <c r="P90" s="379"/>
      <c r="Q90" s="380"/>
      <c r="R90" s="26" t="str">
        <f>IF([1]p12!$J$340&lt;&gt;0,[1]p12!$J$340,"")</f>
        <v/>
      </c>
      <c r="S90" s="26" t="str">
        <f>IF([1]p12!$K$340&lt;&gt;0,[1]p12!$K$340,"")</f>
        <v/>
      </c>
    </row>
    <row r="91" spans="1:19" s="3" customFormat="1" ht="13.5" customHeight="1" x14ac:dyDescent="0.2">
      <c r="A91" s="394"/>
      <c r="B91" s="394"/>
      <c r="C91" s="394"/>
      <c r="D91" s="394"/>
      <c r="E91" s="394"/>
      <c r="F91" s="394"/>
      <c r="G91" s="394"/>
      <c r="H91" s="394"/>
      <c r="I91" s="394"/>
      <c r="J91" s="394"/>
      <c r="K91" s="394"/>
      <c r="L91" s="394"/>
      <c r="M91" s="394"/>
      <c r="N91" s="394"/>
      <c r="O91" s="394"/>
      <c r="P91" s="394"/>
      <c r="Q91" s="394"/>
      <c r="R91" s="394"/>
      <c r="S91" s="394"/>
    </row>
    <row r="92" spans="1:19" s="32" customFormat="1" ht="13.5" customHeight="1" x14ac:dyDescent="0.2">
      <c r="A92" s="375" t="str">
        <f>T([1]p13!$C$13:$G$13)</f>
        <v>Jaime Alves Barbosa Sobrinho</v>
      </c>
      <c r="B92" s="376"/>
      <c r="C92" s="376"/>
      <c r="D92" s="376"/>
      <c r="E92" s="376"/>
      <c r="F92" s="377"/>
      <c r="G92" s="383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</row>
    <row r="93" spans="1:19" s="32" customFormat="1" ht="13.5" customHeight="1" x14ac:dyDescent="0.2">
      <c r="A93" s="388" t="str">
        <f>IF([1]p13!$A$324&lt;&gt;0,[1]p13!$A$324,"")</f>
        <v>Membro titular do colegiado do curso de Física</v>
      </c>
      <c r="B93" s="379"/>
      <c r="C93" s="379"/>
      <c r="D93" s="379"/>
      <c r="E93" s="380"/>
      <c r="F93" s="388" t="str">
        <f>IF([1]p13!$B$325&lt;&gt;0,[1]p13!$B$325,"")</f>
        <v>Participação em Colegiado de Curso como membro titular, exceto membro nato</v>
      </c>
      <c r="G93" s="379"/>
      <c r="H93" s="379"/>
      <c r="I93" s="379"/>
      <c r="J93" s="379"/>
      <c r="K93" s="379"/>
      <c r="L93" s="379"/>
      <c r="M93" s="380"/>
      <c r="N93" s="388" t="str">
        <f>IF([1]p13!$H$324&lt;&gt;0,[1]p13!$H$324,"")</f>
        <v>PORTARIA/UAMat/CCT/UFCG/Nº14/2024</v>
      </c>
      <c r="O93" s="379"/>
      <c r="P93" s="379"/>
      <c r="Q93" s="380"/>
      <c r="R93" s="26">
        <f>IF([1]p13!$J$324&lt;&gt;0,[1]p13!$J$324,"")</f>
        <v>45293</v>
      </c>
      <c r="S93" s="26" t="str">
        <f>IF([1]p13!$K$324&lt;&gt;0,[1]p13!$K$324,"")</f>
        <v>14/06/2024</v>
      </c>
    </row>
    <row r="94" spans="1:19" s="32" customFormat="1" ht="13.5" customHeight="1" x14ac:dyDescent="0.2">
      <c r="A94" s="388" t="str">
        <f>IF([1]p13!$A$328&lt;&gt;0,[1]p13!$A$328,"")</f>
        <v>Membro suplente do colegiado do curso em Eng. Quimíca</v>
      </c>
      <c r="B94" s="379"/>
      <c r="C94" s="379"/>
      <c r="D94" s="379"/>
      <c r="E94" s="380"/>
      <c r="F94" s="388" t="str">
        <f>IF([1]p13!$B$329&lt;&gt;0,[1]p13!$B$329,"")</f>
        <v>Participação em Colegiado de Curso como membro suplente</v>
      </c>
      <c r="G94" s="379"/>
      <c r="H94" s="379"/>
      <c r="I94" s="379"/>
      <c r="J94" s="379"/>
      <c r="K94" s="379"/>
      <c r="L94" s="379"/>
      <c r="M94" s="380"/>
      <c r="N94" s="388" t="str">
        <f>IF([1]p13!$H$328&lt;&gt;0,[1]p13!$H$328,"")</f>
        <v>PORTARIA/UAMat/CCT/UFCG/Nº14/2024</v>
      </c>
      <c r="O94" s="379"/>
      <c r="P94" s="379"/>
      <c r="Q94" s="380"/>
      <c r="R94" s="26">
        <f>IF([1]p13!$J$328&lt;&gt;0,[1]p13!$J$328,"")</f>
        <v>45293</v>
      </c>
      <c r="S94" s="26" t="str">
        <f>IF([1]p13!$K$328&lt;&gt;0,[1]p13!$K$328,"")</f>
        <v>14/06/2024</v>
      </c>
    </row>
    <row r="95" spans="1:19" s="32" customFormat="1" ht="13.5" customHeight="1" x14ac:dyDescent="0.2">
      <c r="A95" s="388" t="str">
        <f>IF([1]p13!$A$332&lt;&gt;0,[1]p13!$A$332,"")</f>
        <v/>
      </c>
      <c r="B95" s="379"/>
      <c r="C95" s="379"/>
      <c r="D95" s="379"/>
      <c r="E95" s="380"/>
      <c r="F95" s="388" t="str">
        <f>IF([1]p13!$B$333&lt;&gt;0,[1]p13!$B$333,"")</f>
        <v/>
      </c>
      <c r="G95" s="379"/>
      <c r="H95" s="379"/>
      <c r="I95" s="379"/>
      <c r="J95" s="379"/>
      <c r="K95" s="379"/>
      <c r="L95" s="379"/>
      <c r="M95" s="380"/>
      <c r="N95" s="388" t="str">
        <f>IF([1]p13!$H$332&lt;&gt;0,[1]p13!$H$332,"")</f>
        <v/>
      </c>
      <c r="O95" s="379"/>
      <c r="P95" s="379"/>
      <c r="Q95" s="380"/>
      <c r="R95" s="26" t="str">
        <f>IF([1]p13!$J$332&lt;&gt;0,[1]p13!$J$332,"")</f>
        <v/>
      </c>
      <c r="S95" s="26" t="str">
        <f>IF([1]p13!$K$332&lt;&gt;0,[1]p13!$K$332,"")</f>
        <v/>
      </c>
    </row>
    <row r="96" spans="1:19" s="32" customFormat="1" ht="13.5" customHeight="1" x14ac:dyDescent="0.2">
      <c r="A96" s="388" t="str">
        <f>IF([1]p13!$A$336&lt;&gt;0,[1]p13!$A$336,"")</f>
        <v/>
      </c>
      <c r="B96" s="379"/>
      <c r="C96" s="379"/>
      <c r="D96" s="379"/>
      <c r="E96" s="380"/>
      <c r="F96" s="388" t="str">
        <f>IF([1]p13!$B$337&lt;&gt;0,[1]p13!$B$337,"")</f>
        <v/>
      </c>
      <c r="G96" s="379"/>
      <c r="H96" s="379"/>
      <c r="I96" s="379"/>
      <c r="J96" s="379"/>
      <c r="K96" s="379"/>
      <c r="L96" s="379"/>
      <c r="M96" s="380"/>
      <c r="N96" s="388" t="str">
        <f>IF([1]p13!$H$336&lt;&gt;0,[1]p13!$H$336,"")</f>
        <v/>
      </c>
      <c r="O96" s="379"/>
      <c r="P96" s="379"/>
      <c r="Q96" s="380"/>
      <c r="R96" s="26" t="str">
        <f>IF([1]p13!$J$336&lt;&gt;0,[1]p13!$J$336,"")</f>
        <v/>
      </c>
      <c r="S96" s="26" t="str">
        <f>IF([1]p13!$K$336&lt;&gt;0,[1]p13!$K$336,"")</f>
        <v/>
      </c>
    </row>
    <row r="97" spans="1:19" s="32" customFormat="1" ht="13.5" customHeight="1" x14ac:dyDescent="0.2">
      <c r="A97" s="388" t="str">
        <f>IF([1]p13!$A$340&lt;&gt;0,[1]p13!$A$340,"")</f>
        <v/>
      </c>
      <c r="B97" s="379"/>
      <c r="C97" s="379"/>
      <c r="D97" s="379"/>
      <c r="E97" s="380"/>
      <c r="F97" s="388" t="str">
        <f>IF([1]p13!$B$341&lt;&gt;0,[1]p13!$B$341,"")</f>
        <v/>
      </c>
      <c r="G97" s="379"/>
      <c r="H97" s="379"/>
      <c r="I97" s="379"/>
      <c r="J97" s="379"/>
      <c r="K97" s="379"/>
      <c r="L97" s="379"/>
      <c r="M97" s="380"/>
      <c r="N97" s="388" t="str">
        <f>IF([1]p13!$H$340&lt;&gt;0,[1]p13!$H$340,"")</f>
        <v/>
      </c>
      <c r="O97" s="379"/>
      <c r="P97" s="379"/>
      <c r="Q97" s="380"/>
      <c r="R97" s="26" t="str">
        <f>IF([1]p13!$J$340&lt;&gt;0,[1]p13!$J$340,"")</f>
        <v/>
      </c>
      <c r="S97" s="26" t="str">
        <f>IF([1]p13!$K$340&lt;&gt;0,[1]p13!$K$340,"")</f>
        <v/>
      </c>
    </row>
    <row r="98" spans="1:19" s="3" customFormat="1" ht="13.5" customHeight="1" x14ac:dyDescent="0.2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</row>
    <row r="99" spans="1:19" s="32" customFormat="1" ht="13.5" customHeight="1" x14ac:dyDescent="0.2">
      <c r="A99" s="375" t="str">
        <f>T([1]p14!$C$13:$G$13)</f>
        <v>Jefferson Abrantes dos Santos</v>
      </c>
      <c r="B99" s="376"/>
      <c r="C99" s="376"/>
      <c r="D99" s="376"/>
      <c r="E99" s="376"/>
      <c r="F99" s="377"/>
      <c r="G99" s="383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</row>
    <row r="100" spans="1:19" s="32" customFormat="1" ht="13.5" customHeight="1" x14ac:dyDescent="0.2">
      <c r="A100" s="388" t="str">
        <f>IF([1]p14!$A$324&lt;&gt;0,[1]p14!$A$324,"")</f>
        <v/>
      </c>
      <c r="B100" s="379"/>
      <c r="C100" s="379"/>
      <c r="D100" s="379"/>
      <c r="E100" s="380"/>
      <c r="F100" s="388" t="str">
        <f>IF([1]p14!$B$325&lt;&gt;0,[1]p14!$B$325,"")</f>
        <v/>
      </c>
      <c r="G100" s="379"/>
      <c r="H100" s="379"/>
      <c r="I100" s="379"/>
      <c r="J100" s="379"/>
      <c r="K100" s="379"/>
      <c r="L100" s="379"/>
      <c r="M100" s="380"/>
      <c r="N100" s="388" t="str">
        <f>IF([1]p14!$H$324&lt;&gt;0,[1]p14!$H$324,"")</f>
        <v/>
      </c>
      <c r="O100" s="379"/>
      <c r="P100" s="379"/>
      <c r="Q100" s="380"/>
      <c r="R100" s="26" t="str">
        <f>IF([1]p14!$J$324&lt;&gt;0,[1]p14!$J$324,"")</f>
        <v/>
      </c>
      <c r="S100" s="26" t="str">
        <f>IF([1]p14!$K$324&lt;&gt;0,[1]p14!$K$324,"")</f>
        <v/>
      </c>
    </row>
    <row r="101" spans="1:19" s="32" customFormat="1" ht="13.5" customHeight="1" x14ac:dyDescent="0.2">
      <c r="A101" s="388" t="str">
        <f>IF([1]p14!$A$328&lt;&gt;0,[1]p14!$A$328,"")</f>
        <v/>
      </c>
      <c r="B101" s="379"/>
      <c r="C101" s="379"/>
      <c r="D101" s="379"/>
      <c r="E101" s="380"/>
      <c r="F101" s="388" t="str">
        <f>IF([1]p14!$B$329&lt;&gt;0,[1]p14!$B$329,"")</f>
        <v/>
      </c>
      <c r="G101" s="379"/>
      <c r="H101" s="379"/>
      <c r="I101" s="379"/>
      <c r="J101" s="379"/>
      <c r="K101" s="379"/>
      <c r="L101" s="379"/>
      <c r="M101" s="380"/>
      <c r="N101" s="388" t="str">
        <f>IF([1]p14!$H$328&lt;&gt;0,[1]p14!$H$328,"")</f>
        <v/>
      </c>
      <c r="O101" s="379"/>
      <c r="P101" s="379"/>
      <c r="Q101" s="380"/>
      <c r="R101" s="26" t="str">
        <f>IF([1]p14!$J$328&lt;&gt;0,[1]p14!$J$328,"")</f>
        <v/>
      </c>
      <c r="S101" s="26" t="str">
        <f>IF([1]p14!$K$328&lt;&gt;0,[1]p14!$K$328,"")</f>
        <v/>
      </c>
    </row>
    <row r="102" spans="1:19" s="32" customFormat="1" ht="13.5" customHeight="1" x14ac:dyDescent="0.2">
      <c r="A102" s="388" t="str">
        <f>IF([1]p14!$A$332&lt;&gt;0,[1]p14!$A$332,"")</f>
        <v/>
      </c>
      <c r="B102" s="379"/>
      <c r="C102" s="379"/>
      <c r="D102" s="379"/>
      <c r="E102" s="380"/>
      <c r="F102" s="388" t="str">
        <f>IF([1]p14!$B$333&lt;&gt;0,[1]p14!$B$333,"")</f>
        <v/>
      </c>
      <c r="G102" s="379"/>
      <c r="H102" s="379"/>
      <c r="I102" s="379"/>
      <c r="J102" s="379"/>
      <c r="K102" s="379"/>
      <c r="L102" s="379"/>
      <c r="M102" s="380"/>
      <c r="N102" s="388" t="str">
        <f>IF([1]p14!$H$332&lt;&gt;0,[1]p14!$H$332,"")</f>
        <v/>
      </c>
      <c r="O102" s="379"/>
      <c r="P102" s="379"/>
      <c r="Q102" s="380"/>
      <c r="R102" s="26" t="str">
        <f>IF([1]p14!$J$332&lt;&gt;0,[1]p14!$J$332,"")</f>
        <v/>
      </c>
      <c r="S102" s="26" t="str">
        <f>IF([1]p14!$K$332&lt;&gt;0,[1]p14!$K$332,"")</f>
        <v/>
      </c>
    </row>
    <row r="103" spans="1:19" s="32" customFormat="1" ht="13.5" customHeight="1" x14ac:dyDescent="0.2">
      <c r="A103" s="388" t="str">
        <f>IF([1]p14!$A$336&lt;&gt;0,[1]p14!$A$336,"")</f>
        <v/>
      </c>
      <c r="B103" s="379"/>
      <c r="C103" s="379"/>
      <c r="D103" s="379"/>
      <c r="E103" s="380"/>
      <c r="F103" s="388" t="str">
        <f>IF([1]p14!$B$337&lt;&gt;0,[1]p14!$B$337,"")</f>
        <v/>
      </c>
      <c r="G103" s="379"/>
      <c r="H103" s="379"/>
      <c r="I103" s="379"/>
      <c r="J103" s="379"/>
      <c r="K103" s="379"/>
      <c r="L103" s="379"/>
      <c r="M103" s="380"/>
      <c r="N103" s="388" t="str">
        <f>IF([1]p14!$H$336&lt;&gt;0,[1]p14!$H$336,"")</f>
        <v/>
      </c>
      <c r="O103" s="379"/>
      <c r="P103" s="379"/>
      <c r="Q103" s="380"/>
      <c r="R103" s="26" t="str">
        <f>IF([1]p14!$J$336&lt;&gt;0,[1]p14!$J$336,"")</f>
        <v/>
      </c>
      <c r="S103" s="26" t="str">
        <f>IF([1]p14!$K$336&lt;&gt;0,[1]p14!$K$336,"")</f>
        <v/>
      </c>
    </row>
    <row r="104" spans="1:19" s="32" customFormat="1" ht="13.5" customHeight="1" x14ac:dyDescent="0.2">
      <c r="A104" s="388" t="str">
        <f>IF([1]p14!$A$340&lt;&gt;0,[1]p14!$A$340,"")</f>
        <v/>
      </c>
      <c r="B104" s="379"/>
      <c r="C104" s="379"/>
      <c r="D104" s="379"/>
      <c r="E104" s="380"/>
      <c r="F104" s="388" t="str">
        <f>IF([1]p14!$B$341&lt;&gt;0,[1]p14!$B$341,"")</f>
        <v/>
      </c>
      <c r="G104" s="379"/>
      <c r="H104" s="379"/>
      <c r="I104" s="379"/>
      <c r="J104" s="379"/>
      <c r="K104" s="379"/>
      <c r="L104" s="379"/>
      <c r="M104" s="380"/>
      <c r="N104" s="388" t="str">
        <f>IF([1]p14!$H$340&lt;&gt;0,[1]p14!$H$340,"")</f>
        <v/>
      </c>
      <c r="O104" s="379"/>
      <c r="P104" s="379"/>
      <c r="Q104" s="380"/>
      <c r="R104" s="26" t="str">
        <f>IF([1]p14!$J$340&lt;&gt;0,[1]p14!$J$340,"")</f>
        <v/>
      </c>
      <c r="S104" s="26" t="str">
        <f>IF([1]p14!$K$340&lt;&gt;0,[1]p14!$K$340,"")</f>
        <v/>
      </c>
    </row>
    <row r="105" spans="1:19" s="3" customFormat="1" ht="13.5" customHeight="1" x14ac:dyDescent="0.2">
      <c r="A105" s="394"/>
      <c r="B105" s="394"/>
      <c r="C105" s="394"/>
      <c r="D105" s="394"/>
      <c r="E105" s="394"/>
      <c r="F105" s="394"/>
      <c r="G105" s="394"/>
      <c r="H105" s="394"/>
      <c r="I105" s="394"/>
      <c r="J105" s="394"/>
      <c r="K105" s="394"/>
      <c r="L105" s="394"/>
      <c r="M105" s="394"/>
      <c r="N105" s="394"/>
      <c r="O105" s="394"/>
      <c r="P105" s="394"/>
      <c r="Q105" s="394"/>
      <c r="R105" s="394"/>
      <c r="S105" s="394"/>
    </row>
    <row r="106" spans="1:19" s="32" customFormat="1" ht="13.5" customHeight="1" x14ac:dyDescent="0.2">
      <c r="A106" s="375" t="str">
        <f>T([1]p15!$C$13:$G$13)</f>
        <v>José de Arimatéia Fernandes</v>
      </c>
      <c r="B106" s="376"/>
      <c r="C106" s="376"/>
      <c r="D106" s="376"/>
      <c r="E106" s="376"/>
      <c r="F106" s="377"/>
      <c r="G106" s="383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</row>
    <row r="107" spans="1:19" s="32" customFormat="1" ht="13.5" customHeight="1" x14ac:dyDescent="0.2">
      <c r="A107" s="388" t="str">
        <f>IF([1]p15!$A$324&lt;&gt;0,[1]p15!$A$324,"")</f>
        <v/>
      </c>
      <c r="B107" s="379"/>
      <c r="C107" s="379"/>
      <c r="D107" s="379"/>
      <c r="E107" s="380"/>
      <c r="F107" s="388" t="str">
        <f>IF([1]p15!$B$325&lt;&gt;0,[1]p15!$B$325,"")</f>
        <v/>
      </c>
      <c r="G107" s="379"/>
      <c r="H107" s="379"/>
      <c r="I107" s="379"/>
      <c r="J107" s="379"/>
      <c r="K107" s="379"/>
      <c r="L107" s="379"/>
      <c r="M107" s="380"/>
      <c r="N107" s="388" t="str">
        <f>IF([1]p15!$H$324&lt;&gt;0,[1]p15!$H$324,"")</f>
        <v/>
      </c>
      <c r="O107" s="379"/>
      <c r="P107" s="379"/>
      <c r="Q107" s="380"/>
      <c r="R107" s="26" t="str">
        <f>IF([1]p15!$J$324&lt;&gt;0,[1]p15!$J$324,"")</f>
        <v/>
      </c>
      <c r="S107" s="26" t="str">
        <f>IF([1]p15!$K$324&lt;&gt;0,[1]p15!$K$324,"")</f>
        <v/>
      </c>
    </row>
    <row r="108" spans="1:19" s="32" customFormat="1" ht="13.5" customHeight="1" x14ac:dyDescent="0.2">
      <c r="A108" s="388" t="str">
        <f>IF([1]p15!$A$328&lt;&gt;0,[1]p15!$A$328,"")</f>
        <v/>
      </c>
      <c r="B108" s="379"/>
      <c r="C108" s="379"/>
      <c r="D108" s="379"/>
      <c r="E108" s="380"/>
      <c r="F108" s="388" t="str">
        <f>IF([1]p15!$B$329&lt;&gt;0,[1]p15!$B$329,"")</f>
        <v/>
      </c>
      <c r="G108" s="379"/>
      <c r="H108" s="379"/>
      <c r="I108" s="379"/>
      <c r="J108" s="379"/>
      <c r="K108" s="379"/>
      <c r="L108" s="379"/>
      <c r="M108" s="380"/>
      <c r="N108" s="388" t="str">
        <f>IF([1]p15!$H$328&lt;&gt;0,[1]p15!$H$328,"")</f>
        <v/>
      </c>
      <c r="O108" s="379"/>
      <c r="P108" s="379"/>
      <c r="Q108" s="380"/>
      <c r="R108" s="26" t="str">
        <f>IF([1]p15!$J$328&lt;&gt;0,[1]p15!$J$328,"")</f>
        <v/>
      </c>
      <c r="S108" s="26" t="str">
        <f>IF([1]p15!$K$328&lt;&gt;0,[1]p15!$K$328,"")</f>
        <v/>
      </c>
    </row>
    <row r="109" spans="1:19" s="32" customFormat="1" ht="13.5" customHeight="1" x14ac:dyDescent="0.2">
      <c r="A109" s="388" t="str">
        <f>IF([1]p15!$A$332&lt;&gt;0,[1]p15!$A$332,"")</f>
        <v/>
      </c>
      <c r="B109" s="379"/>
      <c r="C109" s="379"/>
      <c r="D109" s="379"/>
      <c r="E109" s="380"/>
      <c r="F109" s="388" t="str">
        <f>IF([1]p15!$B$333&lt;&gt;0,[1]p15!$B$333,"")</f>
        <v/>
      </c>
      <c r="G109" s="379"/>
      <c r="H109" s="379"/>
      <c r="I109" s="379"/>
      <c r="J109" s="379"/>
      <c r="K109" s="379"/>
      <c r="L109" s="379"/>
      <c r="M109" s="380"/>
      <c r="N109" s="388" t="str">
        <f>IF([1]p15!$H$332&lt;&gt;0,[1]p15!$H$332,"")</f>
        <v/>
      </c>
      <c r="O109" s="379"/>
      <c r="P109" s="379"/>
      <c r="Q109" s="380"/>
      <c r="R109" s="26" t="str">
        <f>IF([1]p15!$J$332&lt;&gt;0,[1]p15!$J$332,"")</f>
        <v/>
      </c>
      <c r="S109" s="26" t="str">
        <f>IF([1]p15!$K$332&lt;&gt;0,[1]p15!$K$332,"")</f>
        <v/>
      </c>
    </row>
    <row r="110" spans="1:19" s="32" customFormat="1" ht="13.5" customHeight="1" x14ac:dyDescent="0.2">
      <c r="A110" s="388" t="str">
        <f>IF([1]p15!$A$336&lt;&gt;0,[1]p15!$A$336,"")</f>
        <v/>
      </c>
      <c r="B110" s="379"/>
      <c r="C110" s="379"/>
      <c r="D110" s="379"/>
      <c r="E110" s="380"/>
      <c r="F110" s="388" t="str">
        <f>IF([1]p15!$B$337&lt;&gt;0,[1]p15!$B$337,"")</f>
        <v/>
      </c>
      <c r="G110" s="379"/>
      <c r="H110" s="379"/>
      <c r="I110" s="379"/>
      <c r="J110" s="379"/>
      <c r="K110" s="379"/>
      <c r="L110" s="379"/>
      <c r="M110" s="380"/>
      <c r="N110" s="388" t="str">
        <f>IF([1]p15!$H$336&lt;&gt;0,[1]p15!$H$336,"")</f>
        <v/>
      </c>
      <c r="O110" s="379"/>
      <c r="P110" s="379"/>
      <c r="Q110" s="380"/>
      <c r="R110" s="26" t="str">
        <f>IF([1]p15!$J$336&lt;&gt;0,[1]p15!$J$336,"")</f>
        <v/>
      </c>
      <c r="S110" s="26" t="str">
        <f>IF([1]p15!$K$336&lt;&gt;0,[1]p15!$K$336,"")</f>
        <v/>
      </c>
    </row>
    <row r="111" spans="1:19" s="32" customFormat="1" ht="13.5" customHeight="1" x14ac:dyDescent="0.2">
      <c r="A111" s="388" t="str">
        <f>IF([1]p15!$A$340&lt;&gt;0,[1]p15!$A$340,"")</f>
        <v/>
      </c>
      <c r="B111" s="379"/>
      <c r="C111" s="379"/>
      <c r="D111" s="379"/>
      <c r="E111" s="380"/>
      <c r="F111" s="388" t="str">
        <f>IF([1]p15!$B$341&lt;&gt;0,[1]p15!$B$341,"")</f>
        <v/>
      </c>
      <c r="G111" s="379"/>
      <c r="H111" s="379"/>
      <c r="I111" s="379"/>
      <c r="J111" s="379"/>
      <c r="K111" s="379"/>
      <c r="L111" s="379"/>
      <c r="M111" s="380"/>
      <c r="N111" s="388" t="str">
        <f>IF([1]p15!$H$340&lt;&gt;0,[1]p15!$H$340,"")</f>
        <v/>
      </c>
      <c r="O111" s="379"/>
      <c r="P111" s="379"/>
      <c r="Q111" s="380"/>
      <c r="R111" s="26" t="str">
        <f>IF([1]p15!$J$340&lt;&gt;0,[1]p15!$J$340,"")</f>
        <v/>
      </c>
      <c r="S111" s="26" t="str">
        <f>IF([1]p15!$K$340&lt;&gt;0,[1]p15!$K$340,"")</f>
        <v/>
      </c>
    </row>
    <row r="112" spans="1:19" s="3" customFormat="1" ht="13.5" customHeight="1" x14ac:dyDescent="0.2">
      <c r="A112" s="394"/>
      <c r="B112" s="394"/>
      <c r="C112" s="394"/>
      <c r="D112" s="394"/>
      <c r="E112" s="394"/>
      <c r="F112" s="394"/>
      <c r="G112" s="394"/>
      <c r="H112" s="394"/>
      <c r="I112" s="394"/>
      <c r="J112" s="394"/>
      <c r="K112" s="394"/>
      <c r="L112" s="394"/>
      <c r="M112" s="394"/>
      <c r="N112" s="394"/>
      <c r="O112" s="394"/>
      <c r="P112" s="394"/>
      <c r="Q112" s="394"/>
      <c r="R112" s="394"/>
      <c r="S112" s="394"/>
    </row>
    <row r="113" spans="1:19" s="32" customFormat="1" ht="13.5" customHeight="1" x14ac:dyDescent="0.2">
      <c r="A113" s="375" t="str">
        <f>T([1]p16!$C$13:$G$13)</f>
        <v>Josefa Itailma da Rocha</v>
      </c>
      <c r="B113" s="376"/>
      <c r="C113" s="376"/>
      <c r="D113" s="376"/>
      <c r="E113" s="376"/>
      <c r="F113" s="377"/>
      <c r="G113" s="383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</row>
    <row r="114" spans="1:19" s="32" customFormat="1" ht="13.5" customHeight="1" x14ac:dyDescent="0.2">
      <c r="A114" s="388" t="str">
        <f>IF([1]p16!$A$324&lt;&gt;0,[1]p16!$A$324,"")</f>
        <v/>
      </c>
      <c r="B114" s="379"/>
      <c r="C114" s="379"/>
      <c r="D114" s="379"/>
      <c r="E114" s="380"/>
      <c r="F114" s="388" t="str">
        <f>IF([1]p16!$B$325&lt;&gt;0,[1]p16!$B$325,"")</f>
        <v/>
      </c>
      <c r="G114" s="379"/>
      <c r="H114" s="379"/>
      <c r="I114" s="379"/>
      <c r="J114" s="379"/>
      <c r="K114" s="379"/>
      <c r="L114" s="379"/>
      <c r="M114" s="380"/>
      <c r="N114" s="388" t="str">
        <f>IF([1]p16!$H$324&lt;&gt;0,[1]p16!$H$324,"")</f>
        <v/>
      </c>
      <c r="O114" s="379"/>
      <c r="P114" s="379"/>
      <c r="Q114" s="380"/>
      <c r="R114" s="26" t="str">
        <f>IF([1]p16!$J$324&lt;&gt;0,[1]p16!$J$324,"")</f>
        <v/>
      </c>
      <c r="S114" s="26" t="str">
        <f>IF([1]p16!$K$324&lt;&gt;0,[1]p16!$K$324,"")</f>
        <v/>
      </c>
    </row>
    <row r="115" spans="1:19" s="32" customFormat="1" ht="13.5" customHeight="1" x14ac:dyDescent="0.2">
      <c r="A115" s="388" t="str">
        <f>IF([1]p16!$A$328&lt;&gt;0,[1]p16!$A$328,"")</f>
        <v/>
      </c>
      <c r="B115" s="379"/>
      <c r="C115" s="379"/>
      <c r="D115" s="379"/>
      <c r="E115" s="380"/>
      <c r="F115" s="388" t="str">
        <f>IF([1]p16!$B$329&lt;&gt;0,[1]p16!$B$329,"")</f>
        <v/>
      </c>
      <c r="G115" s="379"/>
      <c r="H115" s="379"/>
      <c r="I115" s="379"/>
      <c r="J115" s="379"/>
      <c r="K115" s="379"/>
      <c r="L115" s="379"/>
      <c r="M115" s="380"/>
      <c r="N115" s="388" t="str">
        <f>IF([1]p16!$H$328&lt;&gt;0,[1]p16!$H$328,"")</f>
        <v/>
      </c>
      <c r="O115" s="379"/>
      <c r="P115" s="379"/>
      <c r="Q115" s="380"/>
      <c r="R115" s="26" t="str">
        <f>IF([1]p16!$J$328&lt;&gt;0,[1]p16!$J$328,"")</f>
        <v/>
      </c>
      <c r="S115" s="26" t="str">
        <f>IF([1]p16!$K$328&lt;&gt;0,[1]p16!$K$328,"")</f>
        <v/>
      </c>
    </row>
    <row r="116" spans="1:19" s="32" customFormat="1" ht="13.5" customHeight="1" x14ac:dyDescent="0.2">
      <c r="A116" s="388" t="str">
        <f>IF([1]p16!$A$332&lt;&gt;0,[1]p16!$A$332,"")</f>
        <v/>
      </c>
      <c r="B116" s="379"/>
      <c r="C116" s="379"/>
      <c r="D116" s="379"/>
      <c r="E116" s="380"/>
      <c r="F116" s="388" t="str">
        <f>IF([1]p16!$B$333&lt;&gt;0,[1]p16!$B$333,"")</f>
        <v/>
      </c>
      <c r="G116" s="379"/>
      <c r="H116" s="379"/>
      <c r="I116" s="379"/>
      <c r="J116" s="379"/>
      <c r="K116" s="379"/>
      <c r="L116" s="379"/>
      <c r="M116" s="380"/>
      <c r="N116" s="388" t="str">
        <f>IF([1]p16!$H$332&lt;&gt;0,[1]p16!$H$332,"")</f>
        <v/>
      </c>
      <c r="O116" s="379"/>
      <c r="P116" s="379"/>
      <c r="Q116" s="380"/>
      <c r="R116" s="26" t="str">
        <f>IF([1]p16!$J$332&lt;&gt;0,[1]p16!$J$332,"")</f>
        <v/>
      </c>
      <c r="S116" s="26" t="str">
        <f>IF([1]p16!$K$332&lt;&gt;0,[1]p16!$K$332,"")</f>
        <v/>
      </c>
    </row>
    <row r="117" spans="1:19" s="32" customFormat="1" ht="13.5" customHeight="1" x14ac:dyDescent="0.2">
      <c r="A117" s="388" t="str">
        <f>IF([1]p16!$A$336&lt;&gt;0,[1]p16!$A$336,"")</f>
        <v/>
      </c>
      <c r="B117" s="379"/>
      <c r="C117" s="379"/>
      <c r="D117" s="379"/>
      <c r="E117" s="380"/>
      <c r="F117" s="388" t="str">
        <f>IF([1]p16!$B$337&lt;&gt;0,[1]p16!$B$337,"")</f>
        <v/>
      </c>
      <c r="G117" s="379"/>
      <c r="H117" s="379"/>
      <c r="I117" s="379"/>
      <c r="J117" s="379"/>
      <c r="K117" s="379"/>
      <c r="L117" s="379"/>
      <c r="M117" s="380"/>
      <c r="N117" s="388" t="str">
        <f>IF([1]p16!$H$336&lt;&gt;0,[1]p16!$H$336,"")</f>
        <v/>
      </c>
      <c r="O117" s="379"/>
      <c r="P117" s="379"/>
      <c r="Q117" s="380"/>
      <c r="R117" s="26" t="str">
        <f>IF([1]p16!$J$336&lt;&gt;0,[1]p16!$J$336,"")</f>
        <v/>
      </c>
      <c r="S117" s="26" t="str">
        <f>IF([1]p16!$K$336&lt;&gt;0,[1]p16!$K$336,"")</f>
        <v/>
      </c>
    </row>
    <row r="118" spans="1:19" s="32" customFormat="1" ht="13.5" customHeight="1" x14ac:dyDescent="0.2">
      <c r="A118" s="388" t="str">
        <f>IF([1]p16!$A$340&lt;&gt;0,[1]p16!$A$340,"")</f>
        <v/>
      </c>
      <c r="B118" s="379"/>
      <c r="C118" s="379"/>
      <c r="D118" s="379"/>
      <c r="E118" s="380"/>
      <c r="F118" s="388" t="str">
        <f>IF([1]p16!$B$341&lt;&gt;0,[1]p16!$B$341,"")</f>
        <v/>
      </c>
      <c r="G118" s="379"/>
      <c r="H118" s="379"/>
      <c r="I118" s="379"/>
      <c r="J118" s="379"/>
      <c r="K118" s="379"/>
      <c r="L118" s="379"/>
      <c r="M118" s="380"/>
      <c r="N118" s="388" t="str">
        <f>IF([1]p16!$H$340&lt;&gt;0,[1]p16!$H$340,"")</f>
        <v/>
      </c>
      <c r="O118" s="379"/>
      <c r="P118" s="379"/>
      <c r="Q118" s="380"/>
      <c r="R118" s="26" t="str">
        <f>IF([1]p16!$J$340&lt;&gt;0,[1]p16!$J$340,"")</f>
        <v/>
      </c>
      <c r="S118" s="26" t="str">
        <f>IF([1]p16!$K$340&lt;&gt;0,[1]p16!$K$340,"")</f>
        <v/>
      </c>
    </row>
    <row r="119" spans="1:19" s="3" customFormat="1" ht="13.5" customHeight="1" x14ac:dyDescent="0.2">
      <c r="A119" s="394"/>
      <c r="B119" s="394"/>
      <c r="C119" s="394"/>
      <c r="D119" s="394"/>
      <c r="E119" s="394"/>
      <c r="F119" s="394"/>
      <c r="G119" s="394"/>
      <c r="H119" s="394"/>
      <c r="I119" s="394"/>
      <c r="J119" s="394"/>
      <c r="K119" s="394"/>
      <c r="L119" s="394"/>
      <c r="M119" s="394"/>
      <c r="N119" s="394"/>
      <c r="O119" s="394"/>
      <c r="P119" s="394"/>
      <c r="Q119" s="394"/>
      <c r="R119" s="394"/>
      <c r="S119" s="394"/>
    </row>
    <row r="120" spans="1:19" s="32" customFormat="1" ht="13.5" customHeight="1" x14ac:dyDescent="0.2">
      <c r="A120" s="375" t="str">
        <f>T([1]p17!$C$13:$G$13)</f>
        <v>José Fernando Leite Aires</v>
      </c>
      <c r="B120" s="376"/>
      <c r="C120" s="376"/>
      <c r="D120" s="376"/>
      <c r="E120" s="376"/>
      <c r="F120" s="377"/>
      <c r="G120" s="383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</row>
    <row r="121" spans="1:19" s="32" customFormat="1" ht="13.5" customHeight="1" x14ac:dyDescent="0.2">
      <c r="A121" s="388" t="str">
        <f>IF([1]p17!$A$324&lt;&gt;0,[1]p17!$A$324,"")</f>
        <v/>
      </c>
      <c r="B121" s="379"/>
      <c r="C121" s="379"/>
      <c r="D121" s="379"/>
      <c r="E121" s="380"/>
      <c r="F121" s="388" t="str">
        <f>IF([1]p17!$B$325&lt;&gt;0,[1]p17!$B$325,"")</f>
        <v/>
      </c>
      <c r="G121" s="379"/>
      <c r="H121" s="379"/>
      <c r="I121" s="379"/>
      <c r="J121" s="379"/>
      <c r="K121" s="379"/>
      <c r="L121" s="379"/>
      <c r="M121" s="380"/>
      <c r="N121" s="388" t="str">
        <f>IF([1]p17!$H$324&lt;&gt;0,[1]p17!$H$324,"")</f>
        <v/>
      </c>
      <c r="O121" s="379"/>
      <c r="P121" s="379"/>
      <c r="Q121" s="380"/>
      <c r="R121" s="26" t="str">
        <f>IF([1]p17!$J$324&lt;&gt;0,[1]p17!$J$324,"")</f>
        <v/>
      </c>
      <c r="S121" s="26" t="str">
        <f>IF([1]p17!$K$324&lt;&gt;0,[1]p17!$K$324,"")</f>
        <v/>
      </c>
    </row>
    <row r="122" spans="1:19" s="32" customFormat="1" ht="13.5" customHeight="1" x14ac:dyDescent="0.2">
      <c r="A122" s="388" t="str">
        <f>IF([1]p17!$A$328&lt;&gt;0,[1]p17!$A$328,"")</f>
        <v/>
      </c>
      <c r="B122" s="379"/>
      <c r="C122" s="379"/>
      <c r="D122" s="379"/>
      <c r="E122" s="380"/>
      <c r="F122" s="388" t="str">
        <f>IF([1]p17!$B$329&lt;&gt;0,[1]p17!$B$329,"")</f>
        <v/>
      </c>
      <c r="G122" s="379"/>
      <c r="H122" s="379"/>
      <c r="I122" s="379"/>
      <c r="J122" s="379"/>
      <c r="K122" s="379"/>
      <c r="L122" s="379"/>
      <c r="M122" s="380"/>
      <c r="N122" s="388" t="str">
        <f>IF([1]p17!$H$328&lt;&gt;0,[1]p17!$H$328,"")</f>
        <v/>
      </c>
      <c r="O122" s="379"/>
      <c r="P122" s="379"/>
      <c r="Q122" s="380"/>
      <c r="R122" s="26" t="str">
        <f>IF([1]p17!$J$328&lt;&gt;0,[1]p17!$J$328,"")</f>
        <v/>
      </c>
      <c r="S122" s="26" t="str">
        <f>IF([1]p17!$K$328&lt;&gt;0,[1]p17!$K$328,"")</f>
        <v/>
      </c>
    </row>
    <row r="123" spans="1:19" s="32" customFormat="1" ht="13.5" customHeight="1" x14ac:dyDescent="0.2">
      <c r="A123" s="388" t="str">
        <f>IF([1]p17!$A$332&lt;&gt;0,[1]p17!$A$332,"")</f>
        <v/>
      </c>
      <c r="B123" s="379"/>
      <c r="C123" s="379"/>
      <c r="D123" s="379"/>
      <c r="E123" s="380"/>
      <c r="F123" s="388" t="str">
        <f>IF([1]p17!$B$333&lt;&gt;0,[1]p17!$B$333,"")</f>
        <v/>
      </c>
      <c r="G123" s="379"/>
      <c r="H123" s="379"/>
      <c r="I123" s="379"/>
      <c r="J123" s="379"/>
      <c r="K123" s="379"/>
      <c r="L123" s="379"/>
      <c r="M123" s="380"/>
      <c r="N123" s="388" t="str">
        <f>IF([1]p17!$H$332&lt;&gt;0,[1]p17!$H$332,"")</f>
        <v/>
      </c>
      <c r="O123" s="379"/>
      <c r="P123" s="379"/>
      <c r="Q123" s="380"/>
      <c r="R123" s="26" t="str">
        <f>IF([1]p17!$J$332&lt;&gt;0,[1]p17!$J$332,"")</f>
        <v/>
      </c>
      <c r="S123" s="26" t="str">
        <f>IF([1]p17!$K$332&lt;&gt;0,[1]p17!$K$332,"")</f>
        <v/>
      </c>
    </row>
    <row r="124" spans="1:19" s="32" customFormat="1" ht="13.5" customHeight="1" x14ac:dyDescent="0.2">
      <c r="A124" s="388" t="str">
        <f>IF([1]p17!$A$336&lt;&gt;0,[1]p17!$A$336,"")</f>
        <v/>
      </c>
      <c r="B124" s="379"/>
      <c r="C124" s="379"/>
      <c r="D124" s="379"/>
      <c r="E124" s="380"/>
      <c r="F124" s="388" t="str">
        <f>IF([1]p17!$B$337&lt;&gt;0,[1]p17!$B$337,"")</f>
        <v/>
      </c>
      <c r="G124" s="379"/>
      <c r="H124" s="379"/>
      <c r="I124" s="379"/>
      <c r="J124" s="379"/>
      <c r="K124" s="379"/>
      <c r="L124" s="379"/>
      <c r="M124" s="380"/>
      <c r="N124" s="388" t="str">
        <f>IF([1]p17!$H$336&lt;&gt;0,[1]p17!$H$336,"")</f>
        <v/>
      </c>
      <c r="O124" s="379"/>
      <c r="P124" s="379"/>
      <c r="Q124" s="380"/>
      <c r="R124" s="26" t="str">
        <f>IF([1]p17!$J$336&lt;&gt;0,[1]p17!$J$336,"")</f>
        <v/>
      </c>
      <c r="S124" s="26" t="str">
        <f>IF([1]p17!$K$336&lt;&gt;0,[1]p17!$K$336,"")</f>
        <v/>
      </c>
    </row>
    <row r="125" spans="1:19" s="32" customFormat="1" ht="13.5" customHeight="1" x14ac:dyDescent="0.2">
      <c r="A125" s="388" t="str">
        <f>IF([1]p17!$A$340&lt;&gt;0,[1]p17!$A$340,"")</f>
        <v/>
      </c>
      <c r="B125" s="379"/>
      <c r="C125" s="379"/>
      <c r="D125" s="379"/>
      <c r="E125" s="380"/>
      <c r="F125" s="388" t="str">
        <f>IF([1]p17!$B$341&lt;&gt;0,[1]p17!$B$341,"")</f>
        <v/>
      </c>
      <c r="G125" s="379"/>
      <c r="H125" s="379"/>
      <c r="I125" s="379"/>
      <c r="J125" s="379"/>
      <c r="K125" s="379"/>
      <c r="L125" s="379"/>
      <c r="M125" s="380"/>
      <c r="N125" s="388" t="str">
        <f>IF([1]p17!$H$340&lt;&gt;0,[1]p17!$H$340,"")</f>
        <v/>
      </c>
      <c r="O125" s="379"/>
      <c r="P125" s="379"/>
      <c r="Q125" s="380"/>
      <c r="R125" s="26" t="str">
        <f>IF([1]p17!$J$340&lt;&gt;0,[1]p17!$J$340,"")</f>
        <v/>
      </c>
      <c r="S125" s="26" t="str">
        <f>IF([1]p17!$K$340&lt;&gt;0,[1]p17!$K$340,"")</f>
        <v/>
      </c>
    </row>
    <row r="126" spans="1:19" s="3" customFormat="1" ht="13.5" customHeight="1" x14ac:dyDescent="0.2">
      <c r="A126" s="394"/>
      <c r="B126" s="394"/>
      <c r="C126" s="394"/>
      <c r="D126" s="394"/>
      <c r="E126" s="394"/>
      <c r="F126" s="394"/>
      <c r="G126" s="394"/>
      <c r="H126" s="394"/>
      <c r="I126" s="394"/>
      <c r="J126" s="394"/>
      <c r="K126" s="394"/>
      <c r="L126" s="394"/>
      <c r="M126" s="394"/>
      <c r="N126" s="394"/>
      <c r="O126" s="394"/>
      <c r="P126" s="394"/>
      <c r="Q126" s="394"/>
      <c r="R126" s="394"/>
      <c r="S126" s="394"/>
    </row>
    <row r="127" spans="1:19" s="32" customFormat="1" ht="13.5" customHeight="1" x14ac:dyDescent="0.2">
      <c r="A127" s="375" t="str">
        <f>T([1]p18!$C$13:$G$13)</f>
        <v>Joseilson Raimundo de Lima</v>
      </c>
      <c r="B127" s="376"/>
      <c r="C127" s="376"/>
      <c r="D127" s="376"/>
      <c r="E127" s="376"/>
      <c r="F127" s="377"/>
      <c r="G127" s="383"/>
      <c r="H127" s="381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</row>
    <row r="128" spans="1:19" s="32" customFormat="1" ht="13.5" customHeight="1" x14ac:dyDescent="0.2">
      <c r="A128" s="388" t="str">
        <f>IF([1]p18!$A$324&lt;&gt;0,[1]p18!$A$324,"")</f>
        <v>Colegiado do Curso de Graduação em Engenharia de Alimentos</v>
      </c>
      <c r="B128" s="379"/>
      <c r="C128" s="379"/>
      <c r="D128" s="379"/>
      <c r="E128" s="380"/>
      <c r="F128" s="388" t="str">
        <f>IF([1]p18!$B$325&lt;&gt;0,[1]p18!$B$325,"")</f>
        <v>Participação em Colegiado de Curso como membro titular, exceto membro nato</v>
      </c>
      <c r="G128" s="379"/>
      <c r="H128" s="379"/>
      <c r="I128" s="379"/>
      <c r="J128" s="379"/>
      <c r="K128" s="379"/>
      <c r="L128" s="379"/>
      <c r="M128" s="380"/>
      <c r="N128" s="388" t="str">
        <f>IF([1]p18!$H$324&lt;&gt;0,[1]p18!$H$324,"")</f>
        <v>Port./UAMat/CCT/UFCG/N°26/2023</v>
      </c>
      <c r="O128" s="379"/>
      <c r="P128" s="379"/>
      <c r="Q128" s="380"/>
      <c r="R128" s="26">
        <f>IF([1]p18!$J$324&lt;&gt;0,[1]p18!$J$324,"")</f>
        <v>45054</v>
      </c>
      <c r="S128" s="26" t="str">
        <f>IF([1]p18!$K$324&lt;&gt;0,[1]p18!$K$324,"")</f>
        <v/>
      </c>
    </row>
    <row r="129" spans="1:19" s="32" customFormat="1" ht="13.5" customHeight="1" x14ac:dyDescent="0.2">
      <c r="A129" s="388" t="str">
        <f>IF([1]p18!$A$328&lt;&gt;0,[1]p18!$A$328,"")</f>
        <v>Colegiado do Curso de Graduação em Engenharia de Petróleo</v>
      </c>
      <c r="B129" s="379"/>
      <c r="C129" s="379"/>
      <c r="D129" s="379"/>
      <c r="E129" s="380"/>
      <c r="F129" s="388" t="str">
        <f>IF([1]p18!$B$329&lt;&gt;0,[1]p18!$B$329,"")</f>
        <v>Participação em Colegiado de Curso como membro suplente</v>
      </c>
      <c r="G129" s="379"/>
      <c r="H129" s="379"/>
      <c r="I129" s="379"/>
      <c r="J129" s="379"/>
      <c r="K129" s="379"/>
      <c r="L129" s="379"/>
      <c r="M129" s="380"/>
      <c r="N129" s="388" t="str">
        <f>IF([1]p18!$H$328&lt;&gt;0,[1]p18!$H$328,"")</f>
        <v>Port./UAMat/CCT/UFCG/N°25/2023</v>
      </c>
      <c r="O129" s="379"/>
      <c r="P129" s="379"/>
      <c r="Q129" s="380"/>
      <c r="R129" s="26">
        <f>IF([1]p18!$J$328&lt;&gt;0,[1]p18!$J$328,"")</f>
        <v>45054</v>
      </c>
      <c r="S129" s="26" t="str">
        <f>IF([1]p18!$K$328&lt;&gt;0,[1]p18!$K$328,"")</f>
        <v/>
      </c>
    </row>
    <row r="130" spans="1:19" s="32" customFormat="1" ht="13.5" customHeight="1" x14ac:dyDescent="0.2">
      <c r="A130" s="388" t="str">
        <f>IF([1]p18!$A$332&lt;&gt;0,[1]p18!$A$332,"")</f>
        <v/>
      </c>
      <c r="B130" s="379"/>
      <c r="C130" s="379"/>
      <c r="D130" s="379"/>
      <c r="E130" s="380"/>
      <c r="F130" s="388" t="str">
        <f>IF([1]p18!$B$333&lt;&gt;0,[1]p18!$B$333,"")</f>
        <v/>
      </c>
      <c r="G130" s="379"/>
      <c r="H130" s="379"/>
      <c r="I130" s="379"/>
      <c r="J130" s="379"/>
      <c r="K130" s="379"/>
      <c r="L130" s="379"/>
      <c r="M130" s="380"/>
      <c r="N130" s="388" t="str">
        <f>IF([1]p18!$H$332&lt;&gt;0,[1]p18!$H$332,"")</f>
        <v/>
      </c>
      <c r="O130" s="379"/>
      <c r="P130" s="379"/>
      <c r="Q130" s="380"/>
      <c r="R130" s="26" t="str">
        <f>IF([1]p18!$J$332&lt;&gt;0,[1]p18!$J$332,"")</f>
        <v/>
      </c>
      <c r="S130" s="26" t="str">
        <f>IF([1]p18!$K$332&lt;&gt;0,[1]p18!$K$332,"")</f>
        <v/>
      </c>
    </row>
    <row r="131" spans="1:19" s="32" customFormat="1" ht="13.5" customHeight="1" x14ac:dyDescent="0.2">
      <c r="A131" s="388" t="str">
        <f>IF([1]p18!$A$336&lt;&gt;0,[1]p18!$A$336,"")</f>
        <v/>
      </c>
      <c r="B131" s="379"/>
      <c r="C131" s="379"/>
      <c r="D131" s="379"/>
      <c r="E131" s="380"/>
      <c r="F131" s="388" t="str">
        <f>IF([1]p18!$B$337&lt;&gt;0,[1]p18!$B$337,"")</f>
        <v/>
      </c>
      <c r="G131" s="379"/>
      <c r="H131" s="379"/>
      <c r="I131" s="379"/>
      <c r="J131" s="379"/>
      <c r="K131" s="379"/>
      <c r="L131" s="379"/>
      <c r="M131" s="380"/>
      <c r="N131" s="388" t="str">
        <f>IF([1]p18!$H$336&lt;&gt;0,[1]p18!$H$336,"")</f>
        <v/>
      </c>
      <c r="O131" s="379"/>
      <c r="P131" s="379"/>
      <c r="Q131" s="380"/>
      <c r="R131" s="26" t="str">
        <f>IF([1]p18!$J$336&lt;&gt;0,[1]p18!$J$336,"")</f>
        <v/>
      </c>
      <c r="S131" s="26" t="str">
        <f>IF([1]p18!$K$336&lt;&gt;0,[1]p18!$K$336,"")</f>
        <v/>
      </c>
    </row>
    <row r="132" spans="1:19" s="32" customFormat="1" ht="13.5" customHeight="1" x14ac:dyDescent="0.2">
      <c r="A132" s="388" t="str">
        <f>IF([1]p18!$A$340&lt;&gt;0,[1]p18!$A$340,"")</f>
        <v/>
      </c>
      <c r="B132" s="379"/>
      <c r="C132" s="379"/>
      <c r="D132" s="379"/>
      <c r="E132" s="380"/>
      <c r="F132" s="388" t="str">
        <f>IF([1]p18!$B$341&lt;&gt;0,[1]p18!$B$341,"")</f>
        <v/>
      </c>
      <c r="G132" s="379"/>
      <c r="H132" s="379"/>
      <c r="I132" s="379"/>
      <c r="J132" s="379"/>
      <c r="K132" s="379"/>
      <c r="L132" s="379"/>
      <c r="M132" s="380"/>
      <c r="N132" s="388" t="str">
        <f>IF([1]p18!$H$340&lt;&gt;0,[1]p18!$H$340,"")</f>
        <v/>
      </c>
      <c r="O132" s="379"/>
      <c r="P132" s="379"/>
      <c r="Q132" s="380"/>
      <c r="R132" s="26" t="str">
        <f>IF([1]p18!$J$340&lt;&gt;0,[1]p18!$J$340,"")</f>
        <v/>
      </c>
      <c r="S132" s="26" t="str">
        <f>IF([1]p18!$K$340&lt;&gt;0,[1]p18!$K$340,"")</f>
        <v/>
      </c>
    </row>
    <row r="133" spans="1:19" s="3" customFormat="1" ht="13.5" customHeight="1" x14ac:dyDescent="0.2">
      <c r="A133" s="394"/>
      <c r="B133" s="394"/>
      <c r="C133" s="394"/>
      <c r="D133" s="394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</row>
    <row r="134" spans="1:19" s="32" customFormat="1" ht="13.5" customHeight="1" x14ac:dyDescent="0.2">
      <c r="A134" s="375" t="str">
        <f>T([1]p19!$C$13:$G$13)</f>
        <v>José Lindomberg Possiano Barreiro</v>
      </c>
      <c r="B134" s="376"/>
      <c r="C134" s="376"/>
      <c r="D134" s="376"/>
      <c r="E134" s="376"/>
      <c r="F134" s="377"/>
      <c r="G134" s="383"/>
      <c r="H134" s="381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</row>
    <row r="135" spans="1:19" s="32" customFormat="1" ht="13.5" customHeight="1" x14ac:dyDescent="0.2">
      <c r="A135" s="388" t="str">
        <f>IF([1]p19!$A$324&lt;&gt;0,[1]p19!$A$324,"")</f>
        <v/>
      </c>
      <c r="B135" s="379"/>
      <c r="C135" s="379"/>
      <c r="D135" s="379"/>
      <c r="E135" s="380"/>
      <c r="F135" s="388" t="str">
        <f>IF([1]p19!$B$325&lt;&gt;0,[1]p19!$B$325,"")</f>
        <v/>
      </c>
      <c r="G135" s="379"/>
      <c r="H135" s="379"/>
      <c r="I135" s="379"/>
      <c r="J135" s="379"/>
      <c r="K135" s="379"/>
      <c r="L135" s="379"/>
      <c r="M135" s="380"/>
      <c r="N135" s="388" t="str">
        <f>IF([1]p19!$H$324&lt;&gt;0,[1]p19!$H$324,"")</f>
        <v/>
      </c>
      <c r="O135" s="379"/>
      <c r="P135" s="379"/>
      <c r="Q135" s="380"/>
      <c r="R135" s="26" t="str">
        <f>IF([1]p19!$J$324&lt;&gt;0,[1]p19!$J$324,"")</f>
        <v/>
      </c>
      <c r="S135" s="26" t="str">
        <f>IF([1]p19!$K$324&lt;&gt;0,[1]p19!$K$324,"")</f>
        <v/>
      </c>
    </row>
    <row r="136" spans="1:19" s="32" customFormat="1" ht="13.5" customHeight="1" x14ac:dyDescent="0.2">
      <c r="A136" s="388" t="str">
        <f>IF([1]p19!$A$328&lt;&gt;0,[1]p19!$A$328,"")</f>
        <v/>
      </c>
      <c r="B136" s="379"/>
      <c r="C136" s="379"/>
      <c r="D136" s="379"/>
      <c r="E136" s="380"/>
      <c r="F136" s="388" t="str">
        <f>IF([1]p19!$B$329&lt;&gt;0,[1]p19!$B$329,"")</f>
        <v/>
      </c>
      <c r="G136" s="379"/>
      <c r="H136" s="379"/>
      <c r="I136" s="379"/>
      <c r="J136" s="379"/>
      <c r="K136" s="379"/>
      <c r="L136" s="379"/>
      <c r="M136" s="380"/>
      <c r="N136" s="388" t="str">
        <f>IF([1]p19!$H$328&lt;&gt;0,[1]p19!$H$328,"")</f>
        <v/>
      </c>
      <c r="O136" s="379"/>
      <c r="P136" s="379"/>
      <c r="Q136" s="380"/>
      <c r="R136" s="26" t="str">
        <f>IF([1]p19!$J$328&lt;&gt;0,[1]p19!$J$328,"")</f>
        <v/>
      </c>
      <c r="S136" s="26" t="str">
        <f>IF([1]p19!$K$328&lt;&gt;0,[1]p19!$K$328,"")</f>
        <v/>
      </c>
    </row>
    <row r="137" spans="1:19" s="32" customFormat="1" ht="13.5" customHeight="1" x14ac:dyDescent="0.2">
      <c r="A137" s="388" t="str">
        <f>IF([1]p19!$A$332&lt;&gt;0,[1]p19!$A$332,"")</f>
        <v/>
      </c>
      <c r="B137" s="379"/>
      <c r="C137" s="379"/>
      <c r="D137" s="379"/>
      <c r="E137" s="380"/>
      <c r="F137" s="388" t="str">
        <f>IF([1]p19!$B$333&lt;&gt;0,[1]p19!$B$333,"")</f>
        <v/>
      </c>
      <c r="G137" s="379"/>
      <c r="H137" s="379"/>
      <c r="I137" s="379"/>
      <c r="J137" s="379"/>
      <c r="K137" s="379"/>
      <c r="L137" s="379"/>
      <c r="M137" s="380"/>
      <c r="N137" s="388" t="str">
        <f>IF([1]p19!$H$332&lt;&gt;0,[1]p19!$H$332,"")</f>
        <v/>
      </c>
      <c r="O137" s="379"/>
      <c r="P137" s="379"/>
      <c r="Q137" s="380"/>
      <c r="R137" s="26" t="str">
        <f>IF([1]p19!$J$332&lt;&gt;0,[1]p19!$J$332,"")</f>
        <v/>
      </c>
      <c r="S137" s="26" t="str">
        <f>IF([1]p19!$K$332&lt;&gt;0,[1]p19!$K$332,"")</f>
        <v/>
      </c>
    </row>
    <row r="138" spans="1:19" s="32" customFormat="1" ht="13.5" customHeight="1" x14ac:dyDescent="0.2">
      <c r="A138" s="388" t="str">
        <f>IF([1]p19!$A$336&lt;&gt;0,[1]p19!$A$336,"")</f>
        <v/>
      </c>
      <c r="B138" s="379"/>
      <c r="C138" s="379"/>
      <c r="D138" s="379"/>
      <c r="E138" s="380"/>
      <c r="F138" s="388" t="str">
        <f>IF([1]p19!$B$337&lt;&gt;0,[1]p19!$B$337,"")</f>
        <v/>
      </c>
      <c r="G138" s="379"/>
      <c r="H138" s="379"/>
      <c r="I138" s="379"/>
      <c r="J138" s="379"/>
      <c r="K138" s="379"/>
      <c r="L138" s="379"/>
      <c r="M138" s="380"/>
      <c r="N138" s="388" t="str">
        <f>IF([1]p19!$H$336&lt;&gt;0,[1]p19!$H$336,"")</f>
        <v/>
      </c>
      <c r="O138" s="379"/>
      <c r="P138" s="379"/>
      <c r="Q138" s="380"/>
      <c r="R138" s="26" t="str">
        <f>IF([1]p19!$J$336&lt;&gt;0,[1]p19!$J$336,"")</f>
        <v/>
      </c>
      <c r="S138" s="26" t="str">
        <f>IF([1]p19!$K$336&lt;&gt;0,[1]p19!$K$336,"")</f>
        <v/>
      </c>
    </row>
    <row r="139" spans="1:19" s="32" customFormat="1" ht="13.5" customHeight="1" x14ac:dyDescent="0.2">
      <c r="A139" s="388" t="str">
        <f>IF([1]p19!$A$340&lt;&gt;0,[1]p19!$A$340,"")</f>
        <v/>
      </c>
      <c r="B139" s="379"/>
      <c r="C139" s="379"/>
      <c r="D139" s="379"/>
      <c r="E139" s="380"/>
      <c r="F139" s="388" t="str">
        <f>IF([1]p19!$B$341&lt;&gt;0,[1]p19!$B$341,"")</f>
        <v/>
      </c>
      <c r="G139" s="379"/>
      <c r="H139" s="379"/>
      <c r="I139" s="379"/>
      <c r="J139" s="379"/>
      <c r="K139" s="379"/>
      <c r="L139" s="379"/>
      <c r="M139" s="380"/>
      <c r="N139" s="388" t="str">
        <f>IF([1]p19!$H$340&lt;&gt;0,[1]p19!$H$340,"")</f>
        <v/>
      </c>
      <c r="O139" s="379"/>
      <c r="P139" s="379"/>
      <c r="Q139" s="380"/>
      <c r="R139" s="26" t="str">
        <f>IF([1]p19!$J$340&lt;&gt;0,[1]p19!$J$340,"")</f>
        <v/>
      </c>
      <c r="S139" s="26" t="str">
        <f>IF([1]p19!$K$340&lt;&gt;0,[1]p19!$K$340,"")</f>
        <v/>
      </c>
    </row>
    <row r="140" spans="1:19" s="3" customFormat="1" ht="13.5" customHeight="1" x14ac:dyDescent="0.2">
      <c r="A140" s="394"/>
      <c r="B140" s="394"/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4"/>
      <c r="O140" s="394"/>
      <c r="P140" s="394"/>
      <c r="Q140" s="394"/>
      <c r="R140" s="394"/>
      <c r="S140" s="394"/>
    </row>
    <row r="141" spans="1:19" s="32" customFormat="1" ht="13.5" customHeight="1" x14ac:dyDescent="0.2">
      <c r="A141" s="375" t="str">
        <f>T([1]p20!$C$13:$G$13)</f>
        <v>José Luiz Neto</v>
      </c>
      <c r="B141" s="376"/>
      <c r="C141" s="376"/>
      <c r="D141" s="376"/>
      <c r="E141" s="376"/>
      <c r="F141" s="377"/>
      <c r="G141" s="383"/>
      <c r="H141" s="381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</row>
    <row r="142" spans="1:19" s="32" customFormat="1" ht="13.5" customHeight="1" x14ac:dyDescent="0.2">
      <c r="A142" s="388" t="str">
        <f>IF([1]p20!$A$324&lt;&gt;0,[1]p20!$A$324,"")</f>
        <v>Membro Titular do Núcleo Docente Estruturante do Curso de Graduação em Meteorologia</v>
      </c>
      <c r="B142" s="379"/>
      <c r="C142" s="379"/>
      <c r="D142" s="379"/>
      <c r="E142" s="380"/>
      <c r="F142" s="388" t="str">
        <f>IF([1]p20!$B$325&lt;&gt;0,[1]p20!$B$325,"")</f>
        <v>Participação em Colegiado de Curso como membro titular, exceto membro nato</v>
      </c>
      <c r="G142" s="379"/>
      <c r="H142" s="379"/>
      <c r="I142" s="379"/>
      <c r="J142" s="379"/>
      <c r="K142" s="379"/>
      <c r="L142" s="379"/>
      <c r="M142" s="380"/>
      <c r="N142" s="388" t="str">
        <f>IF([1]p20!$H$324&lt;&gt;0,[1]p20!$H$324,"")</f>
        <v/>
      </c>
      <c r="O142" s="379"/>
      <c r="P142" s="379"/>
      <c r="Q142" s="380"/>
      <c r="R142" s="26">
        <f>IF([1]p20!$J$324&lt;&gt;0,[1]p20!$J$324,"")</f>
        <v>45323</v>
      </c>
      <c r="S142" s="26" t="str">
        <f>IF([1]p20!$K$324&lt;&gt;0,[1]p20!$K$324,"")</f>
        <v/>
      </c>
    </row>
    <row r="143" spans="1:19" s="32" customFormat="1" ht="13.5" customHeight="1" x14ac:dyDescent="0.2">
      <c r="A143" s="388" t="str">
        <f>IF([1]p20!$A$328&lt;&gt;0,[1]p20!$A$328,"")</f>
        <v/>
      </c>
      <c r="B143" s="379"/>
      <c r="C143" s="379"/>
      <c r="D143" s="379"/>
      <c r="E143" s="380"/>
      <c r="F143" s="388" t="str">
        <f>IF([1]p20!$B$329&lt;&gt;0,[1]p20!$B$329,"")</f>
        <v/>
      </c>
      <c r="G143" s="379"/>
      <c r="H143" s="379"/>
      <c r="I143" s="379"/>
      <c r="J143" s="379"/>
      <c r="K143" s="379"/>
      <c r="L143" s="379"/>
      <c r="M143" s="380"/>
      <c r="N143" s="388" t="str">
        <f>IF([1]p20!$H$328&lt;&gt;0,[1]p20!$H$328,"")</f>
        <v/>
      </c>
      <c r="O143" s="379"/>
      <c r="P143" s="379"/>
      <c r="Q143" s="380"/>
      <c r="R143" s="26" t="str">
        <f>IF([1]p20!$J$328&lt;&gt;0,[1]p20!$J$328,"")</f>
        <v/>
      </c>
      <c r="S143" s="26" t="str">
        <f>IF([1]p20!$K$328&lt;&gt;0,[1]p20!$K$328,"")</f>
        <v/>
      </c>
    </row>
    <row r="144" spans="1:19" s="32" customFormat="1" ht="13.5" customHeight="1" x14ac:dyDescent="0.2">
      <c r="A144" s="388" t="str">
        <f>IF([1]p20!$A$332&lt;&gt;0,[1]p20!$A$332,"")</f>
        <v/>
      </c>
      <c r="B144" s="379"/>
      <c r="C144" s="379"/>
      <c r="D144" s="379"/>
      <c r="E144" s="380"/>
      <c r="F144" s="388" t="str">
        <f>IF([1]p20!$B$333&lt;&gt;0,[1]p20!$B$333,"")</f>
        <v/>
      </c>
      <c r="G144" s="379"/>
      <c r="H144" s="379"/>
      <c r="I144" s="379"/>
      <c r="J144" s="379"/>
      <c r="K144" s="379"/>
      <c r="L144" s="379"/>
      <c r="M144" s="380"/>
      <c r="N144" s="388" t="str">
        <f>IF([1]p20!$H$332&lt;&gt;0,[1]p20!$H$332,"")</f>
        <v/>
      </c>
      <c r="O144" s="379"/>
      <c r="P144" s="379"/>
      <c r="Q144" s="380"/>
      <c r="R144" s="26" t="str">
        <f>IF([1]p20!$J$332&lt;&gt;0,[1]p20!$J$332,"")</f>
        <v/>
      </c>
      <c r="S144" s="26" t="str">
        <f>IF([1]p20!$K$332&lt;&gt;0,[1]p20!$K$332,"")</f>
        <v/>
      </c>
    </row>
    <row r="145" spans="1:19" s="32" customFormat="1" ht="13.5" customHeight="1" x14ac:dyDescent="0.2">
      <c r="A145" s="388" t="str">
        <f>IF([1]p20!$A$336&lt;&gt;0,[1]p20!$A$336,"")</f>
        <v/>
      </c>
      <c r="B145" s="379"/>
      <c r="C145" s="379"/>
      <c r="D145" s="379"/>
      <c r="E145" s="380"/>
      <c r="F145" s="388" t="str">
        <f>IF([1]p20!$B$337&lt;&gt;0,[1]p20!$B$337,"")</f>
        <v/>
      </c>
      <c r="G145" s="379"/>
      <c r="H145" s="379"/>
      <c r="I145" s="379"/>
      <c r="J145" s="379"/>
      <c r="K145" s="379"/>
      <c r="L145" s="379"/>
      <c r="M145" s="380"/>
      <c r="N145" s="388" t="str">
        <f>IF([1]p20!$H$336&lt;&gt;0,[1]p20!$H$336,"")</f>
        <v/>
      </c>
      <c r="O145" s="379"/>
      <c r="P145" s="379"/>
      <c r="Q145" s="380"/>
      <c r="R145" s="26" t="str">
        <f>IF([1]p20!$J$336&lt;&gt;0,[1]p20!$J$336,"")</f>
        <v/>
      </c>
      <c r="S145" s="26" t="str">
        <f>IF([1]p20!$K$336&lt;&gt;0,[1]p20!$K$336,"")</f>
        <v/>
      </c>
    </row>
    <row r="146" spans="1:19" s="32" customFormat="1" ht="13.5" customHeight="1" x14ac:dyDescent="0.2">
      <c r="A146" s="388" t="str">
        <f>IF([1]p20!$A$340&lt;&gt;0,[1]p20!$A$340,"")</f>
        <v/>
      </c>
      <c r="B146" s="379"/>
      <c r="C146" s="379"/>
      <c r="D146" s="379"/>
      <c r="E146" s="380"/>
      <c r="F146" s="388" t="str">
        <f>IF([1]p20!$B$341&lt;&gt;0,[1]p20!$B$341,"")</f>
        <v/>
      </c>
      <c r="G146" s="379"/>
      <c r="H146" s="379"/>
      <c r="I146" s="379"/>
      <c r="J146" s="379"/>
      <c r="K146" s="379"/>
      <c r="L146" s="379"/>
      <c r="M146" s="380"/>
      <c r="N146" s="388" t="str">
        <f>IF([1]p20!$H$340&lt;&gt;0,[1]p20!$H$340,"")</f>
        <v/>
      </c>
      <c r="O146" s="379"/>
      <c r="P146" s="379"/>
      <c r="Q146" s="380"/>
      <c r="R146" s="26" t="str">
        <f>IF([1]p20!$J$340&lt;&gt;0,[1]p20!$J$340,"")</f>
        <v/>
      </c>
      <c r="S146" s="26" t="str">
        <f>IF([1]p20!$K$340&lt;&gt;0,[1]p20!$K$340,"")</f>
        <v/>
      </c>
    </row>
    <row r="147" spans="1:19" s="3" customFormat="1" ht="13.5" customHeight="1" x14ac:dyDescent="0.2">
      <c r="A147" s="394"/>
      <c r="B147" s="394"/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</row>
    <row r="148" spans="1:19" s="32" customFormat="1" ht="13.5" customHeight="1" x14ac:dyDescent="0.2">
      <c r="A148" s="375" t="str">
        <f>T([1]p21!$C$13:$G$13)</f>
        <v>Kennerson  Nascimento de Sousa Lima</v>
      </c>
      <c r="B148" s="376"/>
      <c r="C148" s="376"/>
      <c r="D148" s="376"/>
      <c r="E148" s="376"/>
      <c r="F148" s="377"/>
      <c r="G148" s="383"/>
      <c r="H148" s="381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</row>
    <row r="149" spans="1:19" s="32" customFormat="1" ht="13.5" customHeight="1" x14ac:dyDescent="0.2">
      <c r="A149" s="388" t="str">
        <f>IF([1]p21!$A$324&lt;&gt;0,[1]p21!$A$324,"")</f>
        <v/>
      </c>
      <c r="B149" s="379"/>
      <c r="C149" s="379"/>
      <c r="D149" s="379"/>
      <c r="E149" s="380"/>
      <c r="F149" s="388" t="str">
        <f>IF([1]p21!$B$325&lt;&gt;0,[1]p21!$B$325,"")</f>
        <v/>
      </c>
      <c r="G149" s="379"/>
      <c r="H149" s="379"/>
      <c r="I149" s="379"/>
      <c r="J149" s="379"/>
      <c r="K149" s="379"/>
      <c r="L149" s="379"/>
      <c r="M149" s="380"/>
      <c r="N149" s="388" t="str">
        <f>IF([1]p21!$H$324&lt;&gt;0,[1]p21!$H$324,"")</f>
        <v/>
      </c>
      <c r="O149" s="379"/>
      <c r="P149" s="379"/>
      <c r="Q149" s="380"/>
      <c r="R149" s="26" t="str">
        <f>IF([1]p21!$J$324&lt;&gt;0,[1]p21!$J$324,"")</f>
        <v/>
      </c>
      <c r="S149" s="26" t="str">
        <f>IF([1]p21!$K$324&lt;&gt;0,[1]p21!$K$324,"")</f>
        <v/>
      </c>
    </row>
    <row r="150" spans="1:19" s="32" customFormat="1" ht="13.5" customHeight="1" x14ac:dyDescent="0.2">
      <c r="A150" s="388" t="str">
        <f>IF([1]p21!$A$328&lt;&gt;0,[1]p21!$A$328,"")</f>
        <v/>
      </c>
      <c r="B150" s="379"/>
      <c r="C150" s="379"/>
      <c r="D150" s="379"/>
      <c r="E150" s="380"/>
      <c r="F150" s="388" t="str">
        <f>IF([1]p21!$B$329&lt;&gt;0,[1]p21!$B$329,"")</f>
        <v/>
      </c>
      <c r="G150" s="379"/>
      <c r="H150" s="379"/>
      <c r="I150" s="379"/>
      <c r="J150" s="379"/>
      <c r="K150" s="379"/>
      <c r="L150" s="379"/>
      <c r="M150" s="380"/>
      <c r="N150" s="388" t="str">
        <f>IF([1]p21!$H$328&lt;&gt;0,[1]p21!$H$328,"")</f>
        <v/>
      </c>
      <c r="O150" s="379"/>
      <c r="P150" s="379"/>
      <c r="Q150" s="380"/>
      <c r="R150" s="26" t="str">
        <f>IF([1]p21!$J$328&lt;&gt;0,[1]p21!$J$328,"")</f>
        <v/>
      </c>
      <c r="S150" s="26" t="str">
        <f>IF([1]p21!$K$328&lt;&gt;0,[1]p21!$K$328,"")</f>
        <v/>
      </c>
    </row>
    <row r="151" spans="1:19" s="32" customFormat="1" ht="13.5" customHeight="1" x14ac:dyDescent="0.2">
      <c r="A151" s="388" t="str">
        <f>IF([1]p21!$A$332&lt;&gt;0,[1]p21!$A$332,"")</f>
        <v/>
      </c>
      <c r="B151" s="379"/>
      <c r="C151" s="379"/>
      <c r="D151" s="379"/>
      <c r="E151" s="380"/>
      <c r="F151" s="388" t="str">
        <f>IF([1]p21!$B$333&lt;&gt;0,[1]p21!$B$333,"")</f>
        <v/>
      </c>
      <c r="G151" s="379"/>
      <c r="H151" s="379"/>
      <c r="I151" s="379"/>
      <c r="J151" s="379"/>
      <c r="K151" s="379"/>
      <c r="L151" s="379"/>
      <c r="M151" s="380"/>
      <c r="N151" s="388" t="str">
        <f>IF([1]p21!$H$332&lt;&gt;0,[1]p21!$H$332,"")</f>
        <v/>
      </c>
      <c r="O151" s="379"/>
      <c r="P151" s="379"/>
      <c r="Q151" s="380"/>
      <c r="R151" s="26" t="str">
        <f>IF([1]p21!$J$332&lt;&gt;0,[1]p21!$J$332,"")</f>
        <v/>
      </c>
      <c r="S151" s="26" t="str">
        <f>IF([1]p21!$K$332&lt;&gt;0,[1]p21!$K$332,"")</f>
        <v/>
      </c>
    </row>
    <row r="152" spans="1:19" s="32" customFormat="1" ht="13.5" customHeight="1" x14ac:dyDescent="0.2">
      <c r="A152" s="388" t="str">
        <f>IF([1]p21!$A$336&lt;&gt;0,[1]p21!$A$336,"")</f>
        <v/>
      </c>
      <c r="B152" s="379"/>
      <c r="C152" s="379"/>
      <c r="D152" s="379"/>
      <c r="E152" s="380"/>
      <c r="F152" s="388" t="str">
        <f>IF([1]p21!$B$337&lt;&gt;0,[1]p21!$B$337,"")</f>
        <v/>
      </c>
      <c r="G152" s="379"/>
      <c r="H152" s="379"/>
      <c r="I152" s="379"/>
      <c r="J152" s="379"/>
      <c r="K152" s="379"/>
      <c r="L152" s="379"/>
      <c r="M152" s="380"/>
      <c r="N152" s="388" t="str">
        <f>IF([1]p21!$H$336&lt;&gt;0,[1]p21!$H$336,"")</f>
        <v/>
      </c>
      <c r="O152" s="379"/>
      <c r="P152" s="379"/>
      <c r="Q152" s="380"/>
      <c r="R152" s="26" t="str">
        <f>IF([1]p21!$J$336&lt;&gt;0,[1]p21!$J$336,"")</f>
        <v/>
      </c>
      <c r="S152" s="26" t="str">
        <f>IF([1]p21!$K$336&lt;&gt;0,[1]p21!$K$336,"")</f>
        <v/>
      </c>
    </row>
    <row r="153" spans="1:19" s="32" customFormat="1" ht="13.5" customHeight="1" x14ac:dyDescent="0.2">
      <c r="A153" s="388" t="str">
        <f>IF([1]p21!$A$340&lt;&gt;0,[1]p21!$A$340,"")</f>
        <v/>
      </c>
      <c r="B153" s="379"/>
      <c r="C153" s="379"/>
      <c r="D153" s="379"/>
      <c r="E153" s="380"/>
      <c r="F153" s="388" t="str">
        <f>IF([1]p21!$B$341&lt;&gt;0,[1]p21!$B$341,"")</f>
        <v/>
      </c>
      <c r="G153" s="379"/>
      <c r="H153" s="379"/>
      <c r="I153" s="379"/>
      <c r="J153" s="379"/>
      <c r="K153" s="379"/>
      <c r="L153" s="379"/>
      <c r="M153" s="380"/>
      <c r="N153" s="388" t="str">
        <f>IF([1]p21!$H$340&lt;&gt;0,[1]p21!$H$340,"")</f>
        <v/>
      </c>
      <c r="O153" s="379"/>
      <c r="P153" s="379"/>
      <c r="Q153" s="380"/>
      <c r="R153" s="26" t="str">
        <f>IF([1]p21!$J$340&lt;&gt;0,[1]p21!$J$340,"")</f>
        <v/>
      </c>
      <c r="S153" s="26" t="str">
        <f>IF([1]p21!$K$340&lt;&gt;0,[1]p21!$K$340,"")</f>
        <v/>
      </c>
    </row>
    <row r="154" spans="1:19" s="3" customFormat="1" ht="13.5" customHeight="1" x14ac:dyDescent="0.2">
      <c r="A154" s="394"/>
      <c r="B154" s="394"/>
      <c r="C154" s="394"/>
      <c r="D154" s="394"/>
      <c r="E154" s="394"/>
      <c r="F154" s="394"/>
      <c r="G154" s="394"/>
      <c r="H154" s="394"/>
      <c r="I154" s="394"/>
      <c r="J154" s="394"/>
      <c r="K154" s="394"/>
      <c r="L154" s="394"/>
      <c r="M154" s="394"/>
      <c r="N154" s="394"/>
      <c r="O154" s="394"/>
      <c r="P154" s="394"/>
      <c r="Q154" s="394"/>
      <c r="R154" s="394"/>
      <c r="S154" s="394"/>
    </row>
    <row r="155" spans="1:19" s="32" customFormat="1" ht="13.5" customHeight="1" x14ac:dyDescent="0.2">
      <c r="A155" s="375" t="str">
        <f>T([1]p22!$C$13:$G$13)</f>
        <v>Leomaques Francisco Silva Bernardo</v>
      </c>
      <c r="B155" s="376"/>
      <c r="C155" s="376"/>
      <c r="D155" s="376"/>
      <c r="E155" s="376"/>
      <c r="F155" s="377"/>
      <c r="G155" s="383"/>
      <c r="H155" s="381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</row>
    <row r="156" spans="1:19" s="32" customFormat="1" ht="13.5" customHeight="1" x14ac:dyDescent="0.2">
      <c r="A156" s="388" t="str">
        <f>IF([1]p22!$A$324&lt;&gt;0,[1]p22!$A$324,"")</f>
        <v xml:space="preserve">Membro Titular do Núcleo Docente Estruturante dos Cursos de Bacharelado e Licenciatura em Matemática </v>
      </c>
      <c r="B156" s="379"/>
      <c r="C156" s="379"/>
      <c r="D156" s="379"/>
      <c r="E156" s="380"/>
      <c r="F156" s="388" t="str">
        <f>IF([1]p22!$B$325&lt;&gt;0,[1]p22!$B$325,"")</f>
        <v>Participação em conselhos superiores como membro titular, exceto membro nato</v>
      </c>
      <c r="G156" s="379"/>
      <c r="H156" s="379"/>
      <c r="I156" s="379"/>
      <c r="J156" s="379"/>
      <c r="K156" s="379"/>
      <c r="L156" s="379"/>
      <c r="M156" s="380"/>
      <c r="N156" s="388" t="str">
        <f>IF([1]p22!$H$324&lt;&gt;0,[1]p22!$H$324,"")</f>
        <v>PORTARIA/UAMat/CCT/UFCG/Nº27/2022</v>
      </c>
      <c r="O156" s="379"/>
      <c r="P156" s="379"/>
      <c r="Q156" s="380"/>
      <c r="R156" s="26">
        <f>IF([1]p22!$J$324&lt;&gt;0,[1]p22!$J$324,"")</f>
        <v>45323</v>
      </c>
      <c r="S156" s="26">
        <f>IF([1]p22!$K$324&lt;&gt;0,[1]p22!$K$324,"")</f>
        <v>45457</v>
      </c>
    </row>
    <row r="157" spans="1:19" s="32" customFormat="1" ht="13.5" customHeight="1" x14ac:dyDescent="0.2">
      <c r="A157" s="388" t="str">
        <f>IF([1]p22!$A$328&lt;&gt;0,[1]p22!$A$328,"")</f>
        <v>Membro Titular do Colegiado do Curso de Graduação em Engenharia Agrícola</v>
      </c>
      <c r="B157" s="379"/>
      <c r="C157" s="379"/>
      <c r="D157" s="379"/>
      <c r="E157" s="380"/>
      <c r="F157" s="388" t="str">
        <f>IF([1]p22!$B$329&lt;&gt;0,[1]p22!$B$329,"")</f>
        <v>Participação em Colegiado de Curso como membro titular, exceto membro nato</v>
      </c>
      <c r="G157" s="379"/>
      <c r="H157" s="379"/>
      <c r="I157" s="379"/>
      <c r="J157" s="379"/>
      <c r="K157" s="379"/>
      <c r="L157" s="379"/>
      <c r="M157" s="380"/>
      <c r="N157" s="388" t="str">
        <f>IF([1]p22!$H$328&lt;&gt;0,[1]p22!$H$328,"")</f>
        <v>PORTARIA/UAMat/CCT/UFCG/Nº28/2023</v>
      </c>
      <c r="O157" s="379"/>
      <c r="P157" s="379"/>
      <c r="Q157" s="380"/>
      <c r="R157" s="26">
        <f>IF([1]p22!$J$328&lt;&gt;0,[1]p22!$J$328,"")</f>
        <v>45323</v>
      </c>
      <c r="S157" s="26">
        <f>IF([1]p22!$K$328&lt;&gt;0,[1]p22!$K$328,"")</f>
        <v>45457</v>
      </c>
    </row>
    <row r="158" spans="1:19" s="32" customFormat="1" ht="13.5" customHeight="1" x14ac:dyDescent="0.2">
      <c r="A158" s="388" t="str">
        <f>IF([1]p22!$A$332&lt;&gt;0,[1]p22!$A$332,"")</f>
        <v>Membro Suplente do Colegiado do Curso de Graduação em Meteorologia</v>
      </c>
      <c r="B158" s="379"/>
      <c r="C158" s="379"/>
      <c r="D158" s="379"/>
      <c r="E158" s="380"/>
      <c r="F158" s="388" t="str">
        <f>IF([1]p22!$B$333&lt;&gt;0,[1]p22!$B$333,"")</f>
        <v>Participação em Colegiado de Curso como membro suplente</v>
      </c>
      <c r="G158" s="379"/>
      <c r="H158" s="379"/>
      <c r="I158" s="379"/>
      <c r="J158" s="379"/>
      <c r="K158" s="379"/>
      <c r="L158" s="379"/>
      <c r="M158" s="380"/>
      <c r="N158" s="388" t="str">
        <f>IF([1]p22!$H$332&lt;&gt;0,[1]p22!$H$332,"")</f>
        <v>PORTARIA/UAMat/CCT/UFCG/Nº28/2023</v>
      </c>
      <c r="O158" s="379"/>
      <c r="P158" s="379"/>
      <c r="Q158" s="380"/>
      <c r="R158" s="26">
        <f>IF([1]p22!$J$332&lt;&gt;0,[1]p22!$J$332,"")</f>
        <v>45323</v>
      </c>
      <c r="S158" s="26">
        <f>IF([1]p22!$K$332&lt;&gt;0,[1]p22!$K$332,"")</f>
        <v>45457</v>
      </c>
    </row>
    <row r="159" spans="1:19" s="32" customFormat="1" ht="13.5" customHeight="1" x14ac:dyDescent="0.2">
      <c r="A159" s="388" t="str">
        <f>IF([1]p22!$A$336&lt;&gt;0,[1]p22!$A$336,"")</f>
        <v xml:space="preserve">Membro da Comissão de Avaliação do Projeto Pedagógico do Curso de Bacharelado em Matemática. </v>
      </c>
      <c r="B159" s="379"/>
      <c r="C159" s="379"/>
      <c r="D159" s="379"/>
      <c r="E159" s="380"/>
      <c r="F159" s="388" t="str">
        <f>IF([1]p22!$B$337&lt;&gt;0,[1]p22!$B$337,"")</f>
        <v>Participação em Colegiado de Curso como membro titular, exceto membro nato</v>
      </c>
      <c r="G159" s="379"/>
      <c r="H159" s="379"/>
      <c r="I159" s="379"/>
      <c r="J159" s="379"/>
      <c r="K159" s="379"/>
      <c r="L159" s="379"/>
      <c r="M159" s="380"/>
      <c r="N159" s="388" t="str">
        <f>IF([1]p22!$H$336&lt;&gt;0,[1]p22!$H$336,"")</f>
        <v>Portaria UAMat/CCT/UFCG/Nº 28/2022</v>
      </c>
      <c r="O159" s="379"/>
      <c r="P159" s="379"/>
      <c r="Q159" s="380"/>
      <c r="R159" s="26">
        <f>IF([1]p22!$J$336&lt;&gt;0,[1]p22!$J$336,"")</f>
        <v>45323</v>
      </c>
      <c r="S159" s="26">
        <f>IF([1]p22!$K$336&lt;&gt;0,[1]p22!$K$336,"")</f>
        <v>45457</v>
      </c>
    </row>
    <row r="160" spans="1:19" s="32" customFormat="1" ht="13.5" customHeight="1" x14ac:dyDescent="0.2">
      <c r="A160" s="388" t="str">
        <f>IF([1]p22!$A$340&lt;&gt;0,[1]p22!$A$340,"")</f>
        <v>Membro da Comissão de Avaliação e Acompanhamento do Curso de Bacharelado em Matemática da Unidade Acadêmica de Matemática - UAMat/CCT/UFCG</v>
      </c>
      <c r="B160" s="379"/>
      <c r="C160" s="379"/>
      <c r="D160" s="379"/>
      <c r="E160" s="380"/>
      <c r="F160" s="388" t="str">
        <f>IF([1]p22!$B$341&lt;&gt;0,[1]p22!$B$341,"")</f>
        <v/>
      </c>
      <c r="G160" s="379"/>
      <c r="H160" s="379"/>
      <c r="I160" s="379"/>
      <c r="J160" s="379"/>
      <c r="K160" s="379"/>
      <c r="L160" s="379"/>
      <c r="M160" s="380"/>
      <c r="N160" s="388" t="str">
        <f>IF([1]p22!$H$340&lt;&gt;0,[1]p22!$H$340,"")</f>
        <v>Portaria UAMat/CCT/UFCG/Nº 02/2024</v>
      </c>
      <c r="O160" s="379"/>
      <c r="P160" s="379"/>
      <c r="Q160" s="380"/>
      <c r="R160" s="26">
        <f>IF([1]p22!$J$340&lt;&gt;0,[1]p22!$J$340,"")</f>
        <v>45323</v>
      </c>
      <c r="S160" s="26">
        <f>IF([1]p22!$K$340&lt;&gt;0,[1]p22!$K$340,"")</f>
        <v>45457</v>
      </c>
    </row>
    <row r="161" spans="1:19" s="3" customFormat="1" ht="13.5" customHeight="1" x14ac:dyDescent="0.2">
      <c r="A161" s="394"/>
      <c r="B161" s="394"/>
      <c r="C161" s="394"/>
      <c r="D161" s="394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</row>
    <row r="162" spans="1:19" s="32" customFormat="1" ht="13.5" customHeight="1" x14ac:dyDescent="0.2">
      <c r="A162" s="375" t="str">
        <f>T([1]p23!$C$13:$G$13)</f>
        <v>José Luiz Neto</v>
      </c>
      <c r="B162" s="376"/>
      <c r="C162" s="376"/>
      <c r="D162" s="376"/>
      <c r="E162" s="376"/>
      <c r="F162" s="377"/>
      <c r="G162" s="383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19" s="32" customFormat="1" ht="13.5" customHeight="1" x14ac:dyDescent="0.2">
      <c r="A163" s="388" t="str">
        <f>IF([1]p23!$A$324&lt;&gt;0,[1]p23!$A$324,"")</f>
        <v>Membro Titular do Núcleo Docente Estruturante do Curso de Graduação em Meteorologia</v>
      </c>
      <c r="B163" s="379"/>
      <c r="C163" s="379"/>
      <c r="D163" s="379"/>
      <c r="E163" s="380"/>
      <c r="F163" s="388" t="str">
        <f>IF([1]p23!$B$325&lt;&gt;0,[1]p23!$B$325,"")</f>
        <v>Participação em Colegiado de Curso como membro titular, exceto membro nato</v>
      </c>
      <c r="G163" s="379"/>
      <c r="H163" s="379"/>
      <c r="I163" s="379"/>
      <c r="J163" s="379"/>
      <c r="K163" s="379"/>
      <c r="L163" s="379"/>
      <c r="M163" s="380"/>
      <c r="N163" s="388" t="str">
        <f>IF([1]p23!$H$324&lt;&gt;0,[1]p23!$H$324,"")</f>
        <v/>
      </c>
      <c r="O163" s="379"/>
      <c r="P163" s="379"/>
      <c r="Q163" s="380"/>
      <c r="R163" s="26">
        <f>IF([1]p23!$J$324&lt;&gt;0,[1]p23!$J$324,"")</f>
        <v>45323</v>
      </c>
      <c r="S163" s="26" t="str">
        <f>IF([1]p23!$K$324&lt;&gt;0,[1]p23!$K$324,"")</f>
        <v/>
      </c>
    </row>
    <row r="164" spans="1:19" s="32" customFormat="1" ht="13.5" customHeight="1" x14ac:dyDescent="0.2">
      <c r="A164" s="388" t="str">
        <f>IF([1]p23!$A$328&lt;&gt;0,[1]p23!$A$328,"")</f>
        <v/>
      </c>
      <c r="B164" s="379"/>
      <c r="C164" s="379"/>
      <c r="D164" s="379"/>
      <c r="E164" s="380"/>
      <c r="F164" s="388" t="str">
        <f>IF([1]p23!$B$329&lt;&gt;0,[1]p23!$B$329,"")</f>
        <v/>
      </c>
      <c r="G164" s="379"/>
      <c r="H164" s="379"/>
      <c r="I164" s="379"/>
      <c r="J164" s="379"/>
      <c r="K164" s="379"/>
      <c r="L164" s="379"/>
      <c r="M164" s="380"/>
      <c r="N164" s="388" t="str">
        <f>IF([1]p23!$H$328&lt;&gt;0,[1]p23!$H$328,"")</f>
        <v/>
      </c>
      <c r="O164" s="379"/>
      <c r="P164" s="379"/>
      <c r="Q164" s="380"/>
      <c r="R164" s="26" t="str">
        <f>IF([1]p23!$J$328&lt;&gt;0,[1]p23!$J$328,"")</f>
        <v/>
      </c>
      <c r="S164" s="26" t="str">
        <f>IF([1]p23!$K$328&lt;&gt;0,[1]p23!$K$328,"")</f>
        <v/>
      </c>
    </row>
    <row r="165" spans="1:19" s="32" customFormat="1" ht="13.5" customHeight="1" x14ac:dyDescent="0.2">
      <c r="A165" s="388" t="str">
        <f>IF([1]p23!$A$332&lt;&gt;0,[1]p23!$A$332,"")</f>
        <v/>
      </c>
      <c r="B165" s="379"/>
      <c r="C165" s="379"/>
      <c r="D165" s="379"/>
      <c r="E165" s="380"/>
      <c r="F165" s="388" t="str">
        <f>IF([1]p23!$B$333&lt;&gt;0,[1]p23!$B$333,"")</f>
        <v/>
      </c>
      <c r="G165" s="379"/>
      <c r="H165" s="379"/>
      <c r="I165" s="379"/>
      <c r="J165" s="379"/>
      <c r="K165" s="379"/>
      <c r="L165" s="379"/>
      <c r="M165" s="380"/>
      <c r="N165" s="388" t="str">
        <f>IF([1]p23!$H$332&lt;&gt;0,[1]p23!$H$332,"")</f>
        <v/>
      </c>
      <c r="O165" s="379"/>
      <c r="P165" s="379"/>
      <c r="Q165" s="380"/>
      <c r="R165" s="26" t="str">
        <f>IF([1]p23!$J$332&lt;&gt;0,[1]p23!$J$332,"")</f>
        <v/>
      </c>
      <c r="S165" s="26" t="str">
        <f>IF([1]p23!$K$332&lt;&gt;0,[1]p23!$K$332,"")</f>
        <v/>
      </c>
    </row>
    <row r="166" spans="1:19" s="32" customFormat="1" ht="13.5" customHeight="1" x14ac:dyDescent="0.2">
      <c r="A166" s="388" t="str">
        <f>IF([1]p23!$A$336&lt;&gt;0,[1]p23!$A$336,"")</f>
        <v/>
      </c>
      <c r="B166" s="379"/>
      <c r="C166" s="379"/>
      <c r="D166" s="379"/>
      <c r="E166" s="380"/>
      <c r="F166" s="388" t="str">
        <f>IF([1]p23!$B$337&lt;&gt;0,[1]p23!$B$337,"")</f>
        <v/>
      </c>
      <c r="G166" s="379"/>
      <c r="H166" s="379"/>
      <c r="I166" s="379"/>
      <c r="J166" s="379"/>
      <c r="K166" s="379"/>
      <c r="L166" s="379"/>
      <c r="M166" s="380"/>
      <c r="N166" s="388" t="str">
        <f>IF([1]p23!$H$336&lt;&gt;0,[1]p23!$H$336,"")</f>
        <v/>
      </c>
      <c r="O166" s="379"/>
      <c r="P166" s="379"/>
      <c r="Q166" s="380"/>
      <c r="R166" s="26" t="str">
        <f>IF([1]p23!$J$336&lt;&gt;0,[1]p23!$J$336,"")</f>
        <v/>
      </c>
      <c r="S166" s="26" t="str">
        <f>IF([1]p23!$K$336&lt;&gt;0,[1]p23!$K$336,"")</f>
        <v/>
      </c>
    </row>
    <row r="167" spans="1:19" s="32" customFormat="1" ht="13.5" customHeight="1" x14ac:dyDescent="0.2">
      <c r="A167" s="388" t="str">
        <f>IF([1]p23!$A$340&lt;&gt;0,[1]p23!$A$340,"")</f>
        <v/>
      </c>
      <c r="B167" s="379"/>
      <c r="C167" s="379"/>
      <c r="D167" s="379"/>
      <c r="E167" s="380"/>
      <c r="F167" s="388" t="str">
        <f>IF([1]p23!$B$341&lt;&gt;0,[1]p23!$B$341,"")</f>
        <v/>
      </c>
      <c r="G167" s="379"/>
      <c r="H167" s="379"/>
      <c r="I167" s="379"/>
      <c r="J167" s="379"/>
      <c r="K167" s="379"/>
      <c r="L167" s="379"/>
      <c r="M167" s="380"/>
      <c r="N167" s="388" t="str">
        <f>IF([1]p23!$H$340&lt;&gt;0,[1]p23!$H$340,"")</f>
        <v/>
      </c>
      <c r="O167" s="379"/>
      <c r="P167" s="379"/>
      <c r="Q167" s="380"/>
      <c r="R167" s="26" t="str">
        <f>IF([1]p23!$J$340&lt;&gt;0,[1]p23!$J$340,"")</f>
        <v/>
      </c>
      <c r="S167" s="26" t="str">
        <f>IF([1]p23!$K$340&lt;&gt;0,[1]p23!$K$340,"")</f>
        <v/>
      </c>
    </row>
    <row r="168" spans="1:19" s="3" customFormat="1" ht="13.5" customHeight="1" x14ac:dyDescent="0.2">
      <c r="A168" s="394"/>
      <c r="B168" s="394"/>
      <c r="C168" s="394"/>
      <c r="D168" s="394"/>
      <c r="E168" s="394"/>
      <c r="F168" s="394"/>
      <c r="G168" s="394"/>
      <c r="H168" s="394"/>
      <c r="I168" s="394"/>
      <c r="J168" s="394"/>
      <c r="K168" s="394"/>
      <c r="L168" s="394"/>
      <c r="M168" s="394"/>
      <c r="N168" s="394"/>
      <c r="O168" s="394"/>
      <c r="P168" s="394"/>
      <c r="Q168" s="394"/>
      <c r="R168" s="394"/>
      <c r="S168" s="394"/>
    </row>
    <row r="169" spans="1:19" s="32" customFormat="1" ht="13.5" customHeight="1" x14ac:dyDescent="0.2">
      <c r="A169" s="375" t="str">
        <f>T([1]p24!$C$13:$G$13)</f>
        <v>Marcelo Carvalho Ferreira</v>
      </c>
      <c r="B169" s="376"/>
      <c r="C169" s="376"/>
      <c r="D169" s="376"/>
      <c r="E169" s="376"/>
      <c r="F169" s="377"/>
      <c r="G169" s="383"/>
      <c r="H169" s="381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</row>
    <row r="170" spans="1:19" s="32" customFormat="1" ht="13.5" customHeight="1" x14ac:dyDescent="0.2">
      <c r="A170" s="388" t="str">
        <f>IF([1]p24!$A$324&lt;&gt;0,[1]p24!$A$324,"")</f>
        <v/>
      </c>
      <c r="B170" s="379"/>
      <c r="C170" s="379"/>
      <c r="D170" s="379"/>
      <c r="E170" s="380"/>
      <c r="F170" s="388" t="str">
        <f>IF([1]p24!$B$325&lt;&gt;0,[1]p24!$B$325,"")</f>
        <v/>
      </c>
      <c r="G170" s="379"/>
      <c r="H170" s="379"/>
      <c r="I170" s="379"/>
      <c r="J170" s="379"/>
      <c r="K170" s="379"/>
      <c r="L170" s="379"/>
      <c r="M170" s="380"/>
      <c r="N170" s="388" t="str">
        <f>IF([1]p24!$H$324&lt;&gt;0,[1]p24!$H$324,"")</f>
        <v/>
      </c>
      <c r="O170" s="379"/>
      <c r="P170" s="379"/>
      <c r="Q170" s="380"/>
      <c r="R170" s="26" t="str">
        <f>IF([1]p24!$J$324&lt;&gt;0,[1]p24!$J$324,"")</f>
        <v/>
      </c>
      <c r="S170" s="26" t="str">
        <f>IF([1]p24!$K$324&lt;&gt;0,[1]p24!$K$324,"")</f>
        <v/>
      </c>
    </row>
    <row r="171" spans="1:19" s="32" customFormat="1" ht="13.5" customHeight="1" x14ac:dyDescent="0.2">
      <c r="A171" s="388" t="str">
        <f>IF([1]p24!$A$328&lt;&gt;0,[1]p24!$A$328,"")</f>
        <v/>
      </c>
      <c r="B171" s="379"/>
      <c r="C171" s="379"/>
      <c r="D171" s="379"/>
      <c r="E171" s="380"/>
      <c r="F171" s="388" t="str">
        <f>IF([1]p24!$B$329&lt;&gt;0,[1]p24!$B$329,"")</f>
        <v/>
      </c>
      <c r="G171" s="379"/>
      <c r="H171" s="379"/>
      <c r="I171" s="379"/>
      <c r="J171" s="379"/>
      <c r="K171" s="379"/>
      <c r="L171" s="379"/>
      <c r="M171" s="380"/>
      <c r="N171" s="388" t="str">
        <f>IF([1]p24!$H$328&lt;&gt;0,[1]p24!$H$328,"")</f>
        <v/>
      </c>
      <c r="O171" s="379"/>
      <c r="P171" s="379"/>
      <c r="Q171" s="380"/>
      <c r="R171" s="26" t="str">
        <f>IF([1]p24!$J$328&lt;&gt;0,[1]p24!$J$328,"")</f>
        <v/>
      </c>
      <c r="S171" s="26" t="str">
        <f>IF([1]p24!$K$328&lt;&gt;0,[1]p24!$K$328,"")</f>
        <v/>
      </c>
    </row>
    <row r="172" spans="1:19" s="32" customFormat="1" ht="13.5" customHeight="1" x14ac:dyDescent="0.2">
      <c r="A172" s="388" t="str">
        <f>IF([1]p24!$A$332&lt;&gt;0,[1]p24!$A$332,"")</f>
        <v/>
      </c>
      <c r="B172" s="379"/>
      <c r="C172" s="379"/>
      <c r="D172" s="379"/>
      <c r="E172" s="380"/>
      <c r="F172" s="388" t="str">
        <f>IF([1]p24!$B$333&lt;&gt;0,[1]p24!$B$333,"")</f>
        <v/>
      </c>
      <c r="G172" s="379"/>
      <c r="H172" s="379"/>
      <c r="I172" s="379"/>
      <c r="J172" s="379"/>
      <c r="K172" s="379"/>
      <c r="L172" s="379"/>
      <c r="M172" s="380"/>
      <c r="N172" s="388" t="str">
        <f>IF([1]p24!$H$332&lt;&gt;0,[1]p24!$H$332,"")</f>
        <v/>
      </c>
      <c r="O172" s="379"/>
      <c r="P172" s="379"/>
      <c r="Q172" s="380"/>
      <c r="R172" s="26" t="str">
        <f>IF([1]p24!$J$332&lt;&gt;0,[1]p24!$J$332,"")</f>
        <v/>
      </c>
      <c r="S172" s="26" t="str">
        <f>IF([1]p24!$K$332&lt;&gt;0,[1]p24!$K$332,"")</f>
        <v/>
      </c>
    </row>
    <row r="173" spans="1:19" s="32" customFormat="1" ht="13.5" customHeight="1" x14ac:dyDescent="0.2">
      <c r="A173" s="388" t="str">
        <f>IF([1]p24!$A$336&lt;&gt;0,[1]p24!$A$336,"")</f>
        <v/>
      </c>
      <c r="B173" s="379"/>
      <c r="C173" s="379"/>
      <c r="D173" s="379"/>
      <c r="E173" s="380"/>
      <c r="F173" s="388" t="str">
        <f>IF([1]p24!$B$337&lt;&gt;0,[1]p24!$B$337,"")</f>
        <v/>
      </c>
      <c r="G173" s="379"/>
      <c r="H173" s="379"/>
      <c r="I173" s="379"/>
      <c r="J173" s="379"/>
      <c r="K173" s="379"/>
      <c r="L173" s="379"/>
      <c r="M173" s="380"/>
      <c r="N173" s="388" t="str">
        <f>IF([1]p24!$H$336&lt;&gt;0,[1]p24!$H$336,"")</f>
        <v/>
      </c>
      <c r="O173" s="379"/>
      <c r="P173" s="379"/>
      <c r="Q173" s="380"/>
      <c r="R173" s="26" t="str">
        <f>IF([1]p24!$J$336&lt;&gt;0,[1]p24!$J$336,"")</f>
        <v/>
      </c>
      <c r="S173" s="26" t="str">
        <f>IF([1]p24!$K$336&lt;&gt;0,[1]p24!$K$336,"")</f>
        <v/>
      </c>
    </row>
    <row r="174" spans="1:19" s="32" customFormat="1" ht="13.5" customHeight="1" x14ac:dyDescent="0.2">
      <c r="A174" s="388" t="str">
        <f>IF([1]p24!$A$340&lt;&gt;0,[1]p24!$A$340,"")</f>
        <v/>
      </c>
      <c r="B174" s="379"/>
      <c r="C174" s="379"/>
      <c r="D174" s="379"/>
      <c r="E174" s="380"/>
      <c r="F174" s="388" t="str">
        <f>IF([1]p24!$B$341&lt;&gt;0,[1]p24!$B$341,"")</f>
        <v/>
      </c>
      <c r="G174" s="379"/>
      <c r="H174" s="379"/>
      <c r="I174" s="379"/>
      <c r="J174" s="379"/>
      <c r="K174" s="379"/>
      <c r="L174" s="379"/>
      <c r="M174" s="380"/>
      <c r="N174" s="388" t="str">
        <f>IF([1]p24!$H$340&lt;&gt;0,[1]p24!$H$340,"")</f>
        <v/>
      </c>
      <c r="O174" s="379"/>
      <c r="P174" s="379"/>
      <c r="Q174" s="380"/>
      <c r="R174" s="26" t="str">
        <f>IF([1]p24!$J$340&lt;&gt;0,[1]p24!$J$340,"")</f>
        <v/>
      </c>
      <c r="S174" s="26" t="str">
        <f>IF([1]p24!$K$340&lt;&gt;0,[1]p24!$K$340,"")</f>
        <v/>
      </c>
    </row>
    <row r="175" spans="1:19" s="3" customFormat="1" ht="13.5" customHeight="1" x14ac:dyDescent="0.2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</row>
    <row r="176" spans="1:19" s="32" customFormat="1" ht="13.5" customHeight="1" x14ac:dyDescent="0.2">
      <c r="A176" s="375" t="str">
        <f>T([1]p25!$C$13:$G$13)</f>
        <v>Marco Antonio Lázaro Velásquez</v>
      </c>
      <c r="B176" s="376"/>
      <c r="C176" s="376"/>
      <c r="D176" s="376"/>
      <c r="E176" s="376"/>
      <c r="F176" s="377"/>
      <c r="G176" s="383"/>
      <c r="H176" s="381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</row>
    <row r="177" spans="1:19" s="32" customFormat="1" ht="13.5" customHeight="1" x14ac:dyDescent="0.2">
      <c r="A177" s="388" t="str">
        <f>IF([1]p25!$A$324&lt;&gt;0,[1]p25!$A$324,"")</f>
        <v/>
      </c>
      <c r="B177" s="379"/>
      <c r="C177" s="379"/>
      <c r="D177" s="379"/>
      <c r="E177" s="380"/>
      <c r="F177" s="388" t="str">
        <f>IF([1]p25!$B$325&lt;&gt;0,[1]p25!$B$325,"")</f>
        <v/>
      </c>
      <c r="G177" s="379"/>
      <c r="H177" s="379"/>
      <c r="I177" s="379"/>
      <c r="J177" s="379"/>
      <c r="K177" s="379"/>
      <c r="L177" s="379"/>
      <c r="M177" s="380"/>
      <c r="N177" s="388" t="str">
        <f>IF([1]p25!$H$324&lt;&gt;0,[1]p25!$H$324,"")</f>
        <v/>
      </c>
      <c r="O177" s="379"/>
      <c r="P177" s="379"/>
      <c r="Q177" s="380"/>
      <c r="R177" s="26" t="str">
        <f>IF([1]p25!$J$324&lt;&gt;0,[1]p25!$J$324,"")</f>
        <v/>
      </c>
      <c r="S177" s="26" t="str">
        <f>IF([1]p25!$K$324&lt;&gt;0,[1]p25!$K$324,"")</f>
        <v/>
      </c>
    </row>
    <row r="178" spans="1:19" s="32" customFormat="1" ht="13.5" customHeight="1" x14ac:dyDescent="0.2">
      <c r="A178" s="388" t="str">
        <f>IF([1]p25!$A$328&lt;&gt;0,[1]p25!$A$328,"")</f>
        <v/>
      </c>
      <c r="B178" s="379"/>
      <c r="C178" s="379"/>
      <c r="D178" s="379"/>
      <c r="E178" s="380"/>
      <c r="F178" s="388" t="str">
        <f>IF([1]p25!$B$329&lt;&gt;0,[1]p25!$B$329,"")</f>
        <v/>
      </c>
      <c r="G178" s="379"/>
      <c r="H178" s="379"/>
      <c r="I178" s="379"/>
      <c r="J178" s="379"/>
      <c r="K178" s="379"/>
      <c r="L178" s="379"/>
      <c r="M178" s="380"/>
      <c r="N178" s="388" t="str">
        <f>IF([1]p25!$H$328&lt;&gt;0,[1]p25!$H$328,"")</f>
        <v/>
      </c>
      <c r="O178" s="379"/>
      <c r="P178" s="379"/>
      <c r="Q178" s="380"/>
      <c r="R178" s="26" t="str">
        <f>IF([1]p25!$J$328&lt;&gt;0,[1]p25!$J$328,"")</f>
        <v/>
      </c>
      <c r="S178" s="26" t="str">
        <f>IF([1]p25!$K$328&lt;&gt;0,[1]p25!$K$328,"")</f>
        <v/>
      </c>
    </row>
    <row r="179" spans="1:19" s="32" customFormat="1" ht="13.5" customHeight="1" x14ac:dyDescent="0.2">
      <c r="A179" s="388" t="str">
        <f>IF([1]p25!$A$332&lt;&gt;0,[1]p25!$A$332,"")</f>
        <v/>
      </c>
      <c r="B179" s="379"/>
      <c r="C179" s="379"/>
      <c r="D179" s="379"/>
      <c r="E179" s="380"/>
      <c r="F179" s="388" t="str">
        <f>IF([1]p25!$B$333&lt;&gt;0,[1]p25!$B$333,"")</f>
        <v/>
      </c>
      <c r="G179" s="379"/>
      <c r="H179" s="379"/>
      <c r="I179" s="379"/>
      <c r="J179" s="379"/>
      <c r="K179" s="379"/>
      <c r="L179" s="379"/>
      <c r="M179" s="380"/>
      <c r="N179" s="388" t="str">
        <f>IF([1]p25!$H$332&lt;&gt;0,[1]p25!$H$332,"")</f>
        <v/>
      </c>
      <c r="O179" s="379"/>
      <c r="P179" s="379"/>
      <c r="Q179" s="380"/>
      <c r="R179" s="26" t="str">
        <f>IF([1]p25!$J$332&lt;&gt;0,[1]p25!$J$332,"")</f>
        <v/>
      </c>
      <c r="S179" s="26" t="str">
        <f>IF([1]p25!$K$332&lt;&gt;0,[1]p25!$K$332,"")</f>
        <v/>
      </c>
    </row>
    <row r="180" spans="1:19" s="32" customFormat="1" ht="13.5" customHeight="1" x14ac:dyDescent="0.2">
      <c r="A180" s="388" t="str">
        <f>IF([1]p25!$A$336&lt;&gt;0,[1]p25!$A$336,"")</f>
        <v/>
      </c>
      <c r="B180" s="379"/>
      <c r="C180" s="379"/>
      <c r="D180" s="379"/>
      <c r="E180" s="380"/>
      <c r="F180" s="388" t="str">
        <f>IF([1]p25!$B$337&lt;&gt;0,[1]p25!$B$337,"")</f>
        <v/>
      </c>
      <c r="G180" s="379"/>
      <c r="H180" s="379"/>
      <c r="I180" s="379"/>
      <c r="J180" s="379"/>
      <c r="K180" s="379"/>
      <c r="L180" s="379"/>
      <c r="M180" s="380"/>
      <c r="N180" s="388" t="str">
        <f>IF([1]p25!$H$336&lt;&gt;0,[1]p25!$H$336,"")</f>
        <v/>
      </c>
      <c r="O180" s="379"/>
      <c r="P180" s="379"/>
      <c r="Q180" s="380"/>
      <c r="R180" s="26" t="str">
        <f>IF([1]p25!$J$336&lt;&gt;0,[1]p25!$J$336,"")</f>
        <v/>
      </c>
      <c r="S180" s="26" t="str">
        <f>IF([1]p25!$K$336&lt;&gt;0,[1]p25!$K$336,"")</f>
        <v/>
      </c>
    </row>
    <row r="181" spans="1:19" s="32" customFormat="1" ht="13.5" customHeight="1" x14ac:dyDescent="0.2">
      <c r="A181" s="388" t="str">
        <f>IF([1]p25!$A$340&lt;&gt;0,[1]p25!$A$340,"")</f>
        <v/>
      </c>
      <c r="B181" s="379"/>
      <c r="C181" s="379"/>
      <c r="D181" s="379"/>
      <c r="E181" s="380"/>
      <c r="F181" s="388" t="str">
        <f>IF([1]p25!$B$341&lt;&gt;0,[1]p25!$B$341,"")</f>
        <v/>
      </c>
      <c r="G181" s="379"/>
      <c r="H181" s="379"/>
      <c r="I181" s="379"/>
      <c r="J181" s="379"/>
      <c r="K181" s="379"/>
      <c r="L181" s="379"/>
      <c r="M181" s="380"/>
      <c r="N181" s="388" t="str">
        <f>IF([1]p25!$H$340&lt;&gt;0,[1]p25!$H$340,"")</f>
        <v/>
      </c>
      <c r="O181" s="379"/>
      <c r="P181" s="379"/>
      <c r="Q181" s="380"/>
      <c r="R181" s="26" t="str">
        <f>IF([1]p25!$J$340&lt;&gt;0,[1]p25!$J$340,"")</f>
        <v/>
      </c>
      <c r="S181" s="26" t="str">
        <f>IF([1]p25!$K$340&lt;&gt;0,[1]p25!$K$340,"")</f>
        <v/>
      </c>
    </row>
    <row r="182" spans="1:19" s="3" customFormat="1" ht="13.5" customHeight="1" x14ac:dyDescent="0.2">
      <c r="A182" s="394"/>
      <c r="B182" s="394"/>
      <c r="C182" s="394"/>
      <c r="D182" s="394"/>
      <c r="E182" s="394"/>
      <c r="F182" s="394"/>
      <c r="G182" s="394"/>
      <c r="H182" s="394"/>
      <c r="I182" s="394"/>
      <c r="J182" s="394"/>
      <c r="K182" s="394"/>
      <c r="L182" s="394"/>
      <c r="M182" s="394"/>
      <c r="N182" s="394"/>
      <c r="O182" s="394"/>
      <c r="P182" s="394"/>
      <c r="Q182" s="394"/>
      <c r="R182" s="394"/>
      <c r="S182" s="394"/>
    </row>
    <row r="183" spans="1:19" s="32" customFormat="1" ht="13.5" customHeight="1" x14ac:dyDescent="0.2">
      <c r="A183" s="375" t="str">
        <f>T([1]p26!$C$13:$G$13)</f>
        <v>Marco Aurélio Soares Souto</v>
      </c>
      <c r="B183" s="376"/>
      <c r="C183" s="376"/>
      <c r="D183" s="376"/>
      <c r="E183" s="376"/>
      <c r="F183" s="377"/>
      <c r="G183" s="383"/>
      <c r="H183" s="381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</row>
    <row r="184" spans="1:19" s="32" customFormat="1" ht="13.5" customHeight="1" x14ac:dyDescent="0.2">
      <c r="A184" s="388" t="str">
        <f>IF([1]p26!$A$324&lt;&gt;0,[1]p26!$A$324,"")</f>
        <v/>
      </c>
      <c r="B184" s="379"/>
      <c r="C184" s="379"/>
      <c r="D184" s="379"/>
      <c r="E184" s="380"/>
      <c r="F184" s="388" t="str">
        <f>IF([1]p26!$B$325&lt;&gt;0,[1]p26!$B$325,"")</f>
        <v/>
      </c>
      <c r="G184" s="379"/>
      <c r="H184" s="379"/>
      <c r="I184" s="379"/>
      <c r="J184" s="379"/>
      <c r="K184" s="379"/>
      <c r="L184" s="379"/>
      <c r="M184" s="380"/>
      <c r="N184" s="388" t="str">
        <f>IF([1]p26!$H$324&lt;&gt;0,[1]p26!$H$324,"")</f>
        <v/>
      </c>
      <c r="O184" s="379"/>
      <c r="P184" s="379"/>
      <c r="Q184" s="380"/>
      <c r="R184" s="26" t="str">
        <f>IF([1]p26!$J$324&lt;&gt;0,[1]p26!$J$324,"")</f>
        <v/>
      </c>
      <c r="S184" s="26" t="str">
        <f>IF([1]p26!$K$324&lt;&gt;0,[1]p26!$K$324,"")</f>
        <v/>
      </c>
    </row>
    <row r="185" spans="1:19" s="32" customFormat="1" ht="13.5" customHeight="1" x14ac:dyDescent="0.2">
      <c r="A185" s="388" t="str">
        <f>IF([1]p26!$A$328&lt;&gt;0,[1]p26!$A$328,"")</f>
        <v/>
      </c>
      <c r="B185" s="379"/>
      <c r="C185" s="379"/>
      <c r="D185" s="379"/>
      <c r="E185" s="380"/>
      <c r="F185" s="388" t="str">
        <f>IF([1]p26!$B$329&lt;&gt;0,[1]p26!$B$329,"")</f>
        <v/>
      </c>
      <c r="G185" s="379"/>
      <c r="H185" s="379"/>
      <c r="I185" s="379"/>
      <c r="J185" s="379"/>
      <c r="K185" s="379"/>
      <c r="L185" s="379"/>
      <c r="M185" s="380"/>
      <c r="N185" s="388" t="str">
        <f>IF([1]p26!$H$328&lt;&gt;0,[1]p26!$H$328,"")</f>
        <v/>
      </c>
      <c r="O185" s="379"/>
      <c r="P185" s="379"/>
      <c r="Q185" s="380"/>
      <c r="R185" s="26" t="str">
        <f>IF([1]p26!$J$328&lt;&gt;0,[1]p26!$J$328,"")</f>
        <v/>
      </c>
      <c r="S185" s="26" t="str">
        <f>IF([1]p26!$K$328&lt;&gt;0,[1]p26!$K$328,"")</f>
        <v/>
      </c>
    </row>
    <row r="186" spans="1:19" s="32" customFormat="1" ht="13.5" customHeight="1" x14ac:dyDescent="0.2">
      <c r="A186" s="388" t="str">
        <f>IF([1]p26!$A$332&lt;&gt;0,[1]p26!$A$332,"")</f>
        <v/>
      </c>
      <c r="B186" s="379"/>
      <c r="C186" s="379"/>
      <c r="D186" s="379"/>
      <c r="E186" s="380"/>
      <c r="F186" s="388" t="str">
        <f>IF([1]p26!$B$333&lt;&gt;0,[1]p26!$B$333,"")</f>
        <v/>
      </c>
      <c r="G186" s="379"/>
      <c r="H186" s="379"/>
      <c r="I186" s="379"/>
      <c r="J186" s="379"/>
      <c r="K186" s="379"/>
      <c r="L186" s="379"/>
      <c r="M186" s="380"/>
      <c r="N186" s="388" t="str">
        <f>IF([1]p26!$H$332&lt;&gt;0,[1]p26!$H$332,"")</f>
        <v/>
      </c>
      <c r="O186" s="379"/>
      <c r="P186" s="379"/>
      <c r="Q186" s="380"/>
      <c r="R186" s="26" t="str">
        <f>IF([1]p26!$J$332&lt;&gt;0,[1]p26!$J$332,"")</f>
        <v/>
      </c>
      <c r="S186" s="26" t="str">
        <f>IF([1]p26!$K$332&lt;&gt;0,[1]p26!$K$332,"")</f>
        <v/>
      </c>
    </row>
    <row r="187" spans="1:19" s="32" customFormat="1" ht="13.5" customHeight="1" x14ac:dyDescent="0.2">
      <c r="A187" s="388" t="str">
        <f>IF([1]p26!$A$336&lt;&gt;0,[1]p26!$A$336,"")</f>
        <v/>
      </c>
      <c r="B187" s="379"/>
      <c r="C187" s="379"/>
      <c r="D187" s="379"/>
      <c r="E187" s="380"/>
      <c r="F187" s="388" t="str">
        <f>IF([1]p26!$B$337&lt;&gt;0,[1]p26!$B$337,"")</f>
        <v/>
      </c>
      <c r="G187" s="379"/>
      <c r="H187" s="379"/>
      <c r="I187" s="379"/>
      <c r="J187" s="379"/>
      <c r="K187" s="379"/>
      <c r="L187" s="379"/>
      <c r="M187" s="380"/>
      <c r="N187" s="388" t="str">
        <f>IF([1]p26!$H$336&lt;&gt;0,[1]p26!$H$336,"")</f>
        <v/>
      </c>
      <c r="O187" s="379"/>
      <c r="P187" s="379"/>
      <c r="Q187" s="380"/>
      <c r="R187" s="26" t="str">
        <f>IF([1]p26!$J$336&lt;&gt;0,[1]p26!$J$336,"")</f>
        <v/>
      </c>
      <c r="S187" s="26" t="str">
        <f>IF([1]p26!$K$336&lt;&gt;0,[1]p26!$K$336,"")</f>
        <v/>
      </c>
    </row>
    <row r="188" spans="1:19" s="32" customFormat="1" ht="13.5" customHeight="1" x14ac:dyDescent="0.2">
      <c r="A188" s="388" t="str">
        <f>IF([1]p26!$A$340&lt;&gt;0,[1]p26!$A$340,"")</f>
        <v/>
      </c>
      <c r="B188" s="379"/>
      <c r="C188" s="379"/>
      <c r="D188" s="379"/>
      <c r="E188" s="380"/>
      <c r="F188" s="388" t="str">
        <f>IF([1]p26!$B$341&lt;&gt;0,[1]p26!$B$341,"")</f>
        <v/>
      </c>
      <c r="G188" s="379"/>
      <c r="H188" s="379"/>
      <c r="I188" s="379"/>
      <c r="J188" s="379"/>
      <c r="K188" s="379"/>
      <c r="L188" s="379"/>
      <c r="M188" s="380"/>
      <c r="N188" s="388" t="str">
        <f>IF([1]p26!$H$340&lt;&gt;0,[1]p26!$H$340,"")</f>
        <v/>
      </c>
      <c r="O188" s="379"/>
      <c r="P188" s="379"/>
      <c r="Q188" s="380"/>
      <c r="R188" s="26" t="str">
        <f>IF([1]p26!$J$340&lt;&gt;0,[1]p26!$J$340,"")</f>
        <v/>
      </c>
      <c r="S188" s="26" t="str">
        <f>IF([1]p26!$K$340&lt;&gt;0,[1]p26!$K$340,"")</f>
        <v/>
      </c>
    </row>
    <row r="189" spans="1:19" s="3" customFormat="1" ht="13.5" customHeight="1" x14ac:dyDescent="0.2">
      <c r="A189" s="394"/>
      <c r="B189" s="394"/>
      <c r="C189" s="394"/>
      <c r="D189" s="394"/>
      <c r="E189" s="394"/>
      <c r="F189" s="394"/>
      <c r="G189" s="394"/>
      <c r="H189" s="394"/>
      <c r="I189" s="394"/>
      <c r="J189" s="394"/>
      <c r="K189" s="394"/>
      <c r="L189" s="394"/>
      <c r="M189" s="394"/>
      <c r="N189" s="394"/>
      <c r="O189" s="394"/>
      <c r="P189" s="394"/>
      <c r="Q189" s="394"/>
      <c r="R189" s="394"/>
      <c r="S189" s="394"/>
    </row>
    <row r="190" spans="1:19" s="32" customFormat="1" ht="13.5" customHeight="1" x14ac:dyDescent="0.2">
      <c r="A190" s="375" t="str">
        <f>T([1]p27!$C$13:$G$13)</f>
        <v>Maria de Sousa Leite Filha</v>
      </c>
      <c r="B190" s="376"/>
      <c r="C190" s="376"/>
      <c r="D190" s="376"/>
      <c r="E190" s="376"/>
      <c r="F190" s="377"/>
      <c r="G190" s="383"/>
      <c r="H190" s="381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</row>
    <row r="191" spans="1:19" s="32" customFormat="1" ht="13.5" customHeight="1" x14ac:dyDescent="0.2">
      <c r="A191" s="388" t="str">
        <f>IF([1]p27!$A$324&lt;&gt;0,[1]p27!$A$324,"")</f>
        <v/>
      </c>
      <c r="B191" s="379"/>
      <c r="C191" s="379"/>
      <c r="D191" s="379"/>
      <c r="E191" s="380"/>
      <c r="F191" s="388" t="str">
        <f>IF([1]p27!$B$325&lt;&gt;0,[1]p27!$B$325,"")</f>
        <v/>
      </c>
      <c r="G191" s="379"/>
      <c r="H191" s="379"/>
      <c r="I191" s="379"/>
      <c r="J191" s="379"/>
      <c r="K191" s="379"/>
      <c r="L191" s="379"/>
      <c r="M191" s="380"/>
      <c r="N191" s="388" t="str">
        <f>IF([1]p27!$H$324&lt;&gt;0,[1]p27!$H$324,"")</f>
        <v/>
      </c>
      <c r="O191" s="379"/>
      <c r="P191" s="379"/>
      <c r="Q191" s="380"/>
      <c r="R191" s="26" t="str">
        <f>IF([1]p27!$J$324&lt;&gt;0,[1]p27!$J$324,"")</f>
        <v/>
      </c>
      <c r="S191" s="26" t="str">
        <f>IF([1]p27!$K$324&lt;&gt;0,[1]p27!$K$324,"")</f>
        <v/>
      </c>
    </row>
    <row r="192" spans="1:19" s="32" customFormat="1" ht="13.5" customHeight="1" x14ac:dyDescent="0.2">
      <c r="A192" s="388" t="str">
        <f>IF([1]p27!$A$328&lt;&gt;0,[1]p27!$A$328,"")</f>
        <v/>
      </c>
      <c r="B192" s="379"/>
      <c r="C192" s="379"/>
      <c r="D192" s="379"/>
      <c r="E192" s="380"/>
      <c r="F192" s="388" t="str">
        <f>IF([1]p27!$B$329&lt;&gt;0,[1]p27!$B$329,"")</f>
        <v/>
      </c>
      <c r="G192" s="379"/>
      <c r="H192" s="379"/>
      <c r="I192" s="379"/>
      <c r="J192" s="379"/>
      <c r="K192" s="379"/>
      <c r="L192" s="379"/>
      <c r="M192" s="380"/>
      <c r="N192" s="388" t="str">
        <f>IF([1]p27!$H$328&lt;&gt;0,[1]p27!$H$328,"")</f>
        <v/>
      </c>
      <c r="O192" s="379"/>
      <c r="P192" s="379"/>
      <c r="Q192" s="380"/>
      <c r="R192" s="26" t="str">
        <f>IF([1]p27!$J$328&lt;&gt;0,[1]p27!$J$328,"")</f>
        <v/>
      </c>
      <c r="S192" s="26" t="str">
        <f>IF([1]p27!$K$328&lt;&gt;0,[1]p27!$K$328,"")</f>
        <v/>
      </c>
    </row>
    <row r="193" spans="1:19" s="32" customFormat="1" ht="13.5" customHeight="1" x14ac:dyDescent="0.2">
      <c r="A193" s="388" t="str">
        <f>IF([1]p27!$A$332&lt;&gt;0,[1]p27!$A$332,"")</f>
        <v/>
      </c>
      <c r="B193" s="379"/>
      <c r="C193" s="379"/>
      <c r="D193" s="379"/>
      <c r="E193" s="380"/>
      <c r="F193" s="388" t="str">
        <f>IF([1]p27!$B$333&lt;&gt;0,[1]p27!$B$333,"")</f>
        <v/>
      </c>
      <c r="G193" s="379"/>
      <c r="H193" s="379"/>
      <c r="I193" s="379"/>
      <c r="J193" s="379"/>
      <c r="K193" s="379"/>
      <c r="L193" s="379"/>
      <c r="M193" s="380"/>
      <c r="N193" s="388" t="str">
        <f>IF([1]p27!$H$332&lt;&gt;0,[1]p27!$H$332,"")</f>
        <v/>
      </c>
      <c r="O193" s="379"/>
      <c r="P193" s="379"/>
      <c r="Q193" s="380"/>
      <c r="R193" s="26" t="str">
        <f>IF([1]p27!$J$332&lt;&gt;0,[1]p27!$J$332,"")</f>
        <v/>
      </c>
      <c r="S193" s="26" t="str">
        <f>IF([1]p27!$K$332&lt;&gt;0,[1]p27!$K$332,"")</f>
        <v/>
      </c>
    </row>
    <row r="194" spans="1:19" s="32" customFormat="1" ht="13.5" customHeight="1" x14ac:dyDescent="0.2">
      <c r="A194" s="388" t="str">
        <f>IF([1]p27!$A$336&lt;&gt;0,[1]p27!$A$336,"")</f>
        <v/>
      </c>
      <c r="B194" s="379"/>
      <c r="C194" s="379"/>
      <c r="D194" s="379"/>
      <c r="E194" s="380"/>
      <c r="F194" s="388" t="str">
        <f>IF([1]p27!$B$337&lt;&gt;0,[1]p27!$B$337,"")</f>
        <v/>
      </c>
      <c r="G194" s="379"/>
      <c r="H194" s="379"/>
      <c r="I194" s="379"/>
      <c r="J194" s="379"/>
      <c r="K194" s="379"/>
      <c r="L194" s="379"/>
      <c r="M194" s="380"/>
      <c r="N194" s="388" t="str">
        <f>IF([1]p27!$H$336&lt;&gt;0,[1]p27!$H$336,"")</f>
        <v/>
      </c>
      <c r="O194" s="379"/>
      <c r="P194" s="379"/>
      <c r="Q194" s="380"/>
      <c r="R194" s="26" t="str">
        <f>IF([1]p27!$J$336&lt;&gt;0,[1]p27!$J$336,"")</f>
        <v/>
      </c>
      <c r="S194" s="26" t="str">
        <f>IF([1]p27!$K$336&lt;&gt;0,[1]p27!$K$336,"")</f>
        <v/>
      </c>
    </row>
    <row r="195" spans="1:19" s="32" customFormat="1" ht="13.5" customHeight="1" x14ac:dyDescent="0.2">
      <c r="A195" s="388" t="str">
        <f>IF([1]p27!$A$340&lt;&gt;0,[1]p27!$A$340,"")</f>
        <v/>
      </c>
      <c r="B195" s="379"/>
      <c r="C195" s="379"/>
      <c r="D195" s="379"/>
      <c r="E195" s="380"/>
      <c r="F195" s="388" t="str">
        <f>IF([1]p27!$B$341&lt;&gt;0,[1]p27!$B$341,"")</f>
        <v/>
      </c>
      <c r="G195" s="379"/>
      <c r="H195" s="379"/>
      <c r="I195" s="379"/>
      <c r="J195" s="379"/>
      <c r="K195" s="379"/>
      <c r="L195" s="379"/>
      <c r="M195" s="380"/>
      <c r="N195" s="388" t="str">
        <f>IF([1]p27!$H$340&lt;&gt;0,[1]p27!$H$340,"")</f>
        <v/>
      </c>
      <c r="O195" s="379"/>
      <c r="P195" s="379"/>
      <c r="Q195" s="380"/>
      <c r="R195" s="26" t="str">
        <f>IF([1]p27!$J$340&lt;&gt;0,[1]p27!$J$340,"")</f>
        <v/>
      </c>
      <c r="S195" s="26" t="str">
        <f>IF([1]p27!$K$340&lt;&gt;0,[1]p27!$K$340,"")</f>
        <v/>
      </c>
    </row>
    <row r="196" spans="1:19" s="3" customFormat="1" ht="13.5" customHeight="1" x14ac:dyDescent="0.2">
      <c r="A196" s="394"/>
      <c r="B196" s="394"/>
      <c r="C196" s="394"/>
      <c r="D196" s="394"/>
      <c r="E196" s="394"/>
      <c r="F196" s="394"/>
      <c r="G196" s="394"/>
      <c r="H196" s="394"/>
      <c r="I196" s="394"/>
      <c r="J196" s="394"/>
      <c r="K196" s="394"/>
      <c r="L196" s="394"/>
      <c r="M196" s="394"/>
      <c r="N196" s="394"/>
      <c r="O196" s="394"/>
      <c r="P196" s="394"/>
      <c r="Q196" s="394"/>
      <c r="R196" s="394"/>
      <c r="S196" s="394"/>
    </row>
    <row r="197" spans="1:19" s="32" customFormat="1" ht="13.5" customHeight="1" x14ac:dyDescent="0.2">
      <c r="A197" s="375" t="str">
        <f>T([1]p28!$C$13:$G$13)</f>
        <v>Pammella Queiroz de Souza</v>
      </c>
      <c r="B197" s="376"/>
      <c r="C197" s="376"/>
      <c r="D197" s="376"/>
      <c r="E197" s="376"/>
      <c r="F197" s="377"/>
      <c r="G197" s="383"/>
      <c r="H197" s="381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</row>
    <row r="198" spans="1:19" s="32" customFormat="1" ht="13.5" customHeight="1" x14ac:dyDescent="0.2">
      <c r="A198" s="388" t="str">
        <f>IF([1]p28!$A$324&lt;&gt;0,[1]p28!$A$324,"")</f>
        <v/>
      </c>
      <c r="B198" s="379"/>
      <c r="C198" s="379"/>
      <c r="D198" s="379"/>
      <c r="E198" s="380"/>
      <c r="F198" s="388" t="str">
        <f>IF([1]p28!$B$325&lt;&gt;0,[1]p28!$B$325,"")</f>
        <v/>
      </c>
      <c r="G198" s="379"/>
      <c r="H198" s="379"/>
      <c r="I198" s="379"/>
      <c r="J198" s="379"/>
      <c r="K198" s="379"/>
      <c r="L198" s="379"/>
      <c r="M198" s="380"/>
      <c r="N198" s="388" t="str">
        <f>IF([1]p28!$H$324&lt;&gt;0,[1]p28!$H$324,"")</f>
        <v/>
      </c>
      <c r="O198" s="379"/>
      <c r="P198" s="379"/>
      <c r="Q198" s="380"/>
      <c r="R198" s="26" t="str">
        <f>IF([1]p28!$J$324&lt;&gt;0,[1]p28!$J$324,"")</f>
        <v/>
      </c>
      <c r="S198" s="26" t="str">
        <f>IF([1]p28!$K$324&lt;&gt;0,[1]p28!$K$324,"")</f>
        <v/>
      </c>
    </row>
    <row r="199" spans="1:19" s="32" customFormat="1" ht="13.5" customHeight="1" x14ac:dyDescent="0.2">
      <c r="A199" s="388" t="str">
        <f>IF([1]p28!$A$328&lt;&gt;0,[1]p28!$A$328,"")</f>
        <v/>
      </c>
      <c r="B199" s="379"/>
      <c r="C199" s="379"/>
      <c r="D199" s="379"/>
      <c r="E199" s="380"/>
      <c r="F199" s="388" t="str">
        <f>IF([1]p28!$B$329&lt;&gt;0,[1]p28!$B$329,"")</f>
        <v/>
      </c>
      <c r="G199" s="379"/>
      <c r="H199" s="379"/>
      <c r="I199" s="379"/>
      <c r="J199" s="379"/>
      <c r="K199" s="379"/>
      <c r="L199" s="379"/>
      <c r="M199" s="380"/>
      <c r="N199" s="388" t="str">
        <f>IF([1]p28!$H$328&lt;&gt;0,[1]p28!$H$328,"")</f>
        <v/>
      </c>
      <c r="O199" s="379"/>
      <c r="P199" s="379"/>
      <c r="Q199" s="380"/>
      <c r="R199" s="26" t="str">
        <f>IF([1]p28!$J$328&lt;&gt;0,[1]p28!$J$328,"")</f>
        <v/>
      </c>
      <c r="S199" s="26" t="str">
        <f>IF([1]p28!$K$328&lt;&gt;0,[1]p28!$K$328,"")</f>
        <v/>
      </c>
    </row>
    <row r="200" spans="1:19" s="32" customFormat="1" ht="13.5" customHeight="1" x14ac:dyDescent="0.2">
      <c r="A200" s="388" t="str">
        <f>IF([1]p28!$A$332&lt;&gt;0,[1]p28!$A$332,"")</f>
        <v/>
      </c>
      <c r="B200" s="379"/>
      <c r="C200" s="379"/>
      <c r="D200" s="379"/>
      <c r="E200" s="380"/>
      <c r="F200" s="388" t="str">
        <f>IF([1]p28!$B$333&lt;&gt;0,[1]p28!$B$333,"")</f>
        <v/>
      </c>
      <c r="G200" s="379"/>
      <c r="H200" s="379"/>
      <c r="I200" s="379"/>
      <c r="J200" s="379"/>
      <c r="K200" s="379"/>
      <c r="L200" s="379"/>
      <c r="M200" s="380"/>
      <c r="N200" s="388" t="str">
        <f>IF([1]p28!$H$332&lt;&gt;0,[1]p28!$H$332,"")</f>
        <v/>
      </c>
      <c r="O200" s="379"/>
      <c r="P200" s="379"/>
      <c r="Q200" s="380"/>
      <c r="R200" s="26" t="str">
        <f>IF([1]p28!$J$332&lt;&gt;0,[1]p28!$J$332,"")</f>
        <v/>
      </c>
      <c r="S200" s="26" t="str">
        <f>IF([1]p28!$K$332&lt;&gt;0,[1]p28!$K$332,"")</f>
        <v/>
      </c>
    </row>
    <row r="201" spans="1:19" s="32" customFormat="1" ht="13.5" customHeight="1" x14ac:dyDescent="0.2">
      <c r="A201" s="388" t="str">
        <f>IF([1]p28!$A$336&lt;&gt;0,[1]p28!$A$336,"")</f>
        <v/>
      </c>
      <c r="B201" s="379"/>
      <c r="C201" s="379"/>
      <c r="D201" s="379"/>
      <c r="E201" s="380"/>
      <c r="F201" s="388" t="str">
        <f>IF([1]p28!$B$337&lt;&gt;0,[1]p28!$B$337,"")</f>
        <v/>
      </c>
      <c r="G201" s="379"/>
      <c r="H201" s="379"/>
      <c r="I201" s="379"/>
      <c r="J201" s="379"/>
      <c r="K201" s="379"/>
      <c r="L201" s="379"/>
      <c r="M201" s="380"/>
      <c r="N201" s="388" t="str">
        <f>IF([1]p28!$H$336&lt;&gt;0,[1]p28!$H$336,"")</f>
        <v/>
      </c>
      <c r="O201" s="379"/>
      <c r="P201" s="379"/>
      <c r="Q201" s="380"/>
      <c r="R201" s="26" t="str">
        <f>IF([1]p28!$J$336&lt;&gt;0,[1]p28!$J$336,"")</f>
        <v/>
      </c>
      <c r="S201" s="26" t="str">
        <f>IF([1]p28!$K$336&lt;&gt;0,[1]p28!$K$336,"")</f>
        <v/>
      </c>
    </row>
    <row r="202" spans="1:19" s="32" customFormat="1" ht="13.5" customHeight="1" x14ac:dyDescent="0.2">
      <c r="A202" s="388" t="str">
        <f>IF([1]p28!$A$340&lt;&gt;0,[1]p28!$A$340,"")</f>
        <v/>
      </c>
      <c r="B202" s="379"/>
      <c r="C202" s="379"/>
      <c r="D202" s="379"/>
      <c r="E202" s="380"/>
      <c r="F202" s="388" t="str">
        <f>IF([1]p28!$B$341&lt;&gt;0,[1]p28!$B$341,"")</f>
        <v/>
      </c>
      <c r="G202" s="379"/>
      <c r="H202" s="379"/>
      <c r="I202" s="379"/>
      <c r="J202" s="379"/>
      <c r="K202" s="379"/>
      <c r="L202" s="379"/>
      <c r="M202" s="380"/>
      <c r="N202" s="388" t="str">
        <f>IF([1]p28!$H$340&lt;&gt;0,[1]p28!$H$340,"")</f>
        <v/>
      </c>
      <c r="O202" s="379"/>
      <c r="P202" s="379"/>
      <c r="Q202" s="380"/>
      <c r="R202" s="26" t="str">
        <f>IF([1]p28!$J$340&lt;&gt;0,[1]p28!$J$340,"")</f>
        <v/>
      </c>
      <c r="S202" s="26" t="str">
        <f>IF([1]p28!$K$340&lt;&gt;0,[1]p28!$K$340,"")</f>
        <v/>
      </c>
    </row>
    <row r="203" spans="1:19" s="3" customFormat="1" ht="13.5" customHeight="1" x14ac:dyDescent="0.2">
      <c r="A203" s="394"/>
      <c r="B203" s="394"/>
      <c r="C203" s="394"/>
      <c r="D203" s="394"/>
      <c r="E203" s="394"/>
      <c r="F203" s="394"/>
      <c r="G203" s="394"/>
      <c r="H203" s="394"/>
      <c r="I203" s="394"/>
      <c r="J203" s="394"/>
      <c r="K203" s="394"/>
      <c r="L203" s="394"/>
      <c r="M203" s="394"/>
      <c r="N203" s="394"/>
      <c r="O203" s="394"/>
      <c r="P203" s="394"/>
      <c r="Q203" s="394"/>
      <c r="R203" s="394"/>
      <c r="S203" s="394"/>
    </row>
    <row r="204" spans="1:19" s="32" customFormat="1" ht="13.5" customHeight="1" x14ac:dyDescent="0.2">
      <c r="A204" s="375" t="str">
        <f>T([1]p29!$C$13:$G$13)</f>
        <v>Rodrigo Cohen Mota Nemer</v>
      </c>
      <c r="B204" s="376"/>
      <c r="C204" s="376"/>
      <c r="D204" s="376"/>
      <c r="E204" s="376"/>
      <c r="F204" s="377"/>
      <c r="G204" s="383"/>
      <c r="H204" s="381"/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</row>
    <row r="205" spans="1:19" s="32" customFormat="1" ht="13.5" customHeight="1" x14ac:dyDescent="0.2">
      <c r="A205" s="388" t="str">
        <f>IF([1]p29!$A$324&lt;&gt;0,[1]p29!$A$324,"")</f>
        <v/>
      </c>
      <c r="B205" s="379"/>
      <c r="C205" s="379"/>
      <c r="D205" s="379"/>
      <c r="E205" s="380"/>
      <c r="F205" s="388" t="str">
        <f>IF([1]p29!$B$325&lt;&gt;0,[1]p29!$B$325,"")</f>
        <v/>
      </c>
      <c r="G205" s="379"/>
      <c r="H205" s="379"/>
      <c r="I205" s="379"/>
      <c r="J205" s="379"/>
      <c r="K205" s="379"/>
      <c r="L205" s="379"/>
      <c r="M205" s="380"/>
      <c r="N205" s="388" t="str">
        <f>IF([1]p29!$H$324&lt;&gt;0,[1]p29!$H$324,"")</f>
        <v/>
      </c>
      <c r="O205" s="379"/>
      <c r="P205" s="379"/>
      <c r="Q205" s="380"/>
      <c r="R205" s="26" t="str">
        <f>IF([1]p29!$J$324&lt;&gt;0,[1]p29!$J$324,"")</f>
        <v/>
      </c>
      <c r="S205" s="26" t="str">
        <f>IF([1]p29!$K$324&lt;&gt;0,[1]p29!$K$324,"")</f>
        <v/>
      </c>
    </row>
    <row r="206" spans="1:19" s="32" customFormat="1" ht="13.5" customHeight="1" x14ac:dyDescent="0.2">
      <c r="A206" s="388" t="str">
        <f>IF([1]p29!$A$328&lt;&gt;0,[1]p29!$A$328,"")</f>
        <v/>
      </c>
      <c r="B206" s="379"/>
      <c r="C206" s="379"/>
      <c r="D206" s="379"/>
      <c r="E206" s="380"/>
      <c r="F206" s="388" t="str">
        <f>IF([1]p29!$B$329&lt;&gt;0,[1]p29!$B$329,"")</f>
        <v/>
      </c>
      <c r="G206" s="379"/>
      <c r="H206" s="379"/>
      <c r="I206" s="379"/>
      <c r="J206" s="379"/>
      <c r="K206" s="379"/>
      <c r="L206" s="379"/>
      <c r="M206" s="380"/>
      <c r="N206" s="388" t="str">
        <f>IF([1]p29!$H$328&lt;&gt;0,[1]p29!$H$328,"")</f>
        <v/>
      </c>
      <c r="O206" s="379"/>
      <c r="P206" s="379"/>
      <c r="Q206" s="380"/>
      <c r="R206" s="26" t="str">
        <f>IF([1]p29!$J$328&lt;&gt;0,[1]p29!$J$328,"")</f>
        <v/>
      </c>
      <c r="S206" s="26" t="str">
        <f>IF([1]p29!$K$328&lt;&gt;0,[1]p29!$K$328,"")</f>
        <v/>
      </c>
    </row>
    <row r="207" spans="1:19" s="32" customFormat="1" ht="13.5" customHeight="1" x14ac:dyDescent="0.2">
      <c r="A207" s="388" t="str">
        <f>IF([1]p29!$A$332&lt;&gt;0,[1]p29!$A$332,"")</f>
        <v/>
      </c>
      <c r="B207" s="379"/>
      <c r="C207" s="379"/>
      <c r="D207" s="379"/>
      <c r="E207" s="380"/>
      <c r="F207" s="388" t="str">
        <f>IF([1]p29!$B$333&lt;&gt;0,[1]p29!$B$333,"")</f>
        <v/>
      </c>
      <c r="G207" s="379"/>
      <c r="H207" s="379"/>
      <c r="I207" s="379"/>
      <c r="J207" s="379"/>
      <c r="K207" s="379"/>
      <c r="L207" s="379"/>
      <c r="M207" s="380"/>
      <c r="N207" s="388" t="str">
        <f>IF([1]p29!$H$332&lt;&gt;0,[1]p29!$H$332,"")</f>
        <v/>
      </c>
      <c r="O207" s="379"/>
      <c r="P207" s="379"/>
      <c r="Q207" s="380"/>
      <c r="R207" s="26" t="str">
        <f>IF([1]p29!$J$332&lt;&gt;0,[1]p29!$J$332,"")</f>
        <v/>
      </c>
      <c r="S207" s="26" t="str">
        <f>IF([1]p29!$K$332&lt;&gt;0,[1]p29!$K$332,"")</f>
        <v/>
      </c>
    </row>
    <row r="208" spans="1:19" s="32" customFormat="1" ht="13.5" customHeight="1" x14ac:dyDescent="0.2">
      <c r="A208" s="388" t="str">
        <f>IF([1]p29!$A$336&lt;&gt;0,[1]p29!$A$336,"")</f>
        <v/>
      </c>
      <c r="B208" s="379"/>
      <c r="C208" s="379"/>
      <c r="D208" s="379"/>
      <c r="E208" s="380"/>
      <c r="F208" s="388" t="str">
        <f>IF([1]p29!$B$337&lt;&gt;0,[1]p29!$B$337,"")</f>
        <v/>
      </c>
      <c r="G208" s="379"/>
      <c r="H208" s="379"/>
      <c r="I208" s="379"/>
      <c r="J208" s="379"/>
      <c r="K208" s="379"/>
      <c r="L208" s="379"/>
      <c r="M208" s="380"/>
      <c r="N208" s="388" t="str">
        <f>IF([1]p29!$H$336&lt;&gt;0,[1]p29!$H$336,"")</f>
        <v/>
      </c>
      <c r="O208" s="379"/>
      <c r="P208" s="379"/>
      <c r="Q208" s="380"/>
      <c r="R208" s="26" t="str">
        <f>IF([1]p29!$J$336&lt;&gt;0,[1]p29!$J$336,"")</f>
        <v/>
      </c>
      <c r="S208" s="26" t="str">
        <f>IF([1]p29!$K$336&lt;&gt;0,[1]p29!$K$336,"")</f>
        <v/>
      </c>
    </row>
    <row r="209" spans="1:19" s="32" customFormat="1" ht="13.5" customHeight="1" x14ac:dyDescent="0.2">
      <c r="A209" s="388" t="str">
        <f>IF([1]p29!$A$340&lt;&gt;0,[1]p29!$A$340,"")</f>
        <v/>
      </c>
      <c r="B209" s="379"/>
      <c r="C209" s="379"/>
      <c r="D209" s="379"/>
      <c r="E209" s="380"/>
      <c r="F209" s="388" t="str">
        <f>IF([1]p29!$B$341&lt;&gt;0,[1]p29!$B$341,"")</f>
        <v/>
      </c>
      <c r="G209" s="379"/>
      <c r="H209" s="379"/>
      <c r="I209" s="379"/>
      <c r="J209" s="379"/>
      <c r="K209" s="379"/>
      <c r="L209" s="379"/>
      <c r="M209" s="380"/>
      <c r="N209" s="388" t="str">
        <f>IF([1]p29!$H$340&lt;&gt;0,[1]p29!$H$340,"")</f>
        <v/>
      </c>
      <c r="O209" s="379"/>
      <c r="P209" s="379"/>
      <c r="Q209" s="380"/>
      <c r="R209" s="26" t="str">
        <f>IF([1]p29!$J$340&lt;&gt;0,[1]p29!$J$340,"")</f>
        <v/>
      </c>
      <c r="S209" s="26" t="str">
        <f>IF([1]p29!$K$340&lt;&gt;0,[1]p29!$K$340,"")</f>
        <v/>
      </c>
    </row>
    <row r="210" spans="1:19" s="3" customFormat="1" ht="13.5" customHeight="1" x14ac:dyDescent="0.2">
      <c r="A210" s="394"/>
      <c r="B210" s="394"/>
      <c r="C210" s="394"/>
      <c r="D210" s="394"/>
      <c r="E210" s="394"/>
      <c r="F210" s="394"/>
      <c r="G210" s="394"/>
      <c r="H210" s="394"/>
      <c r="I210" s="394"/>
      <c r="J210" s="394"/>
      <c r="K210" s="394"/>
      <c r="L210" s="394"/>
      <c r="M210" s="394"/>
      <c r="N210" s="394"/>
      <c r="O210" s="394"/>
      <c r="P210" s="394"/>
      <c r="Q210" s="394"/>
      <c r="R210" s="394"/>
      <c r="S210" s="394"/>
    </row>
    <row r="211" spans="1:19" s="32" customFormat="1" ht="13.5" customHeight="1" x14ac:dyDescent="0.2">
      <c r="A211" s="375" t="str">
        <f>T([1]p30!$C$13:$G$13)</f>
        <v>Romildo Nascimento de Lima</v>
      </c>
      <c r="B211" s="376"/>
      <c r="C211" s="376"/>
      <c r="D211" s="376"/>
      <c r="E211" s="376"/>
      <c r="F211" s="377"/>
      <c r="G211" s="383"/>
      <c r="H211" s="381"/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</row>
    <row r="212" spans="1:19" s="32" customFormat="1" ht="13.5" customHeight="1" x14ac:dyDescent="0.2">
      <c r="A212" s="388" t="str">
        <f>IF([1]p30!$A$324&lt;&gt;0,[1]p30!$A$324,"")</f>
        <v/>
      </c>
      <c r="B212" s="379"/>
      <c r="C212" s="379"/>
      <c r="D212" s="379"/>
      <c r="E212" s="380"/>
      <c r="F212" s="388" t="str">
        <f>IF([1]p30!$B$325&lt;&gt;0,[1]p30!$B$325,"")</f>
        <v/>
      </c>
      <c r="G212" s="379"/>
      <c r="H212" s="379"/>
      <c r="I212" s="379"/>
      <c r="J212" s="379"/>
      <c r="K212" s="379"/>
      <c r="L212" s="379"/>
      <c r="M212" s="380"/>
      <c r="N212" s="388" t="str">
        <f>IF([1]p30!$H$324&lt;&gt;0,[1]p30!$H$324,"")</f>
        <v/>
      </c>
      <c r="O212" s="379"/>
      <c r="P212" s="379"/>
      <c r="Q212" s="380"/>
      <c r="R212" s="26" t="str">
        <f>IF([1]p30!$J$324&lt;&gt;0,[1]p30!$J$324,"")</f>
        <v/>
      </c>
      <c r="S212" s="26" t="str">
        <f>IF([1]p30!$K$324&lt;&gt;0,[1]p30!$K$324,"")</f>
        <v/>
      </c>
    </row>
    <row r="213" spans="1:19" s="32" customFormat="1" ht="13.5" customHeight="1" x14ac:dyDescent="0.2">
      <c r="A213" s="388" t="str">
        <f>IF([1]p30!$A$328&lt;&gt;0,[1]p30!$A$328,"")</f>
        <v/>
      </c>
      <c r="B213" s="379"/>
      <c r="C213" s="379"/>
      <c r="D213" s="379"/>
      <c r="E213" s="380"/>
      <c r="F213" s="388" t="str">
        <f>IF([1]p30!$B$329&lt;&gt;0,[1]p30!$B$329,"")</f>
        <v/>
      </c>
      <c r="G213" s="379"/>
      <c r="H213" s="379"/>
      <c r="I213" s="379"/>
      <c r="J213" s="379"/>
      <c r="K213" s="379"/>
      <c r="L213" s="379"/>
      <c r="M213" s="380"/>
      <c r="N213" s="388" t="str">
        <f>IF([1]p30!$H$328&lt;&gt;0,[1]p30!$H$328,"")</f>
        <v/>
      </c>
      <c r="O213" s="379"/>
      <c r="P213" s="379"/>
      <c r="Q213" s="380"/>
      <c r="R213" s="26" t="str">
        <f>IF([1]p30!$J$328&lt;&gt;0,[1]p30!$J$328,"")</f>
        <v/>
      </c>
      <c r="S213" s="26" t="str">
        <f>IF([1]p30!$K$328&lt;&gt;0,[1]p30!$K$328,"")</f>
        <v/>
      </c>
    </row>
    <row r="214" spans="1:19" s="32" customFormat="1" ht="13.5" customHeight="1" x14ac:dyDescent="0.2">
      <c r="A214" s="388" t="str">
        <f>IF([1]p30!$A$332&lt;&gt;0,[1]p30!$A$332,"")</f>
        <v/>
      </c>
      <c r="B214" s="379"/>
      <c r="C214" s="379"/>
      <c r="D214" s="379"/>
      <c r="E214" s="380"/>
      <c r="F214" s="388" t="str">
        <f>IF([1]p30!$B$333&lt;&gt;0,[1]p30!$B$333,"")</f>
        <v/>
      </c>
      <c r="G214" s="379"/>
      <c r="H214" s="379"/>
      <c r="I214" s="379"/>
      <c r="J214" s="379"/>
      <c r="K214" s="379"/>
      <c r="L214" s="379"/>
      <c r="M214" s="380"/>
      <c r="N214" s="388" t="str">
        <f>IF([1]p30!$H$332&lt;&gt;0,[1]p30!$H$332,"")</f>
        <v/>
      </c>
      <c r="O214" s="379"/>
      <c r="P214" s="379"/>
      <c r="Q214" s="380"/>
      <c r="R214" s="26" t="str">
        <f>IF([1]p30!$J$332&lt;&gt;0,[1]p30!$J$332,"")</f>
        <v/>
      </c>
      <c r="S214" s="26" t="str">
        <f>IF([1]p30!$K$332&lt;&gt;0,[1]p30!$K$332,"")</f>
        <v/>
      </c>
    </row>
    <row r="215" spans="1:19" s="32" customFormat="1" ht="13.5" customHeight="1" x14ac:dyDescent="0.2">
      <c r="A215" s="388" t="str">
        <f>IF([1]p30!$A$336&lt;&gt;0,[1]p30!$A$336,"")</f>
        <v/>
      </c>
      <c r="B215" s="379"/>
      <c r="C215" s="379"/>
      <c r="D215" s="379"/>
      <c r="E215" s="380"/>
      <c r="F215" s="388" t="str">
        <f>IF([1]p30!$B$337&lt;&gt;0,[1]p30!$B$337,"")</f>
        <v/>
      </c>
      <c r="G215" s="379"/>
      <c r="H215" s="379"/>
      <c r="I215" s="379"/>
      <c r="J215" s="379"/>
      <c r="K215" s="379"/>
      <c r="L215" s="379"/>
      <c r="M215" s="380"/>
      <c r="N215" s="388" t="str">
        <f>IF([1]p30!$H$336&lt;&gt;0,[1]p30!$H$336,"")</f>
        <v/>
      </c>
      <c r="O215" s="379"/>
      <c r="P215" s="379"/>
      <c r="Q215" s="380"/>
      <c r="R215" s="26" t="str">
        <f>IF([1]p30!$J$336&lt;&gt;0,[1]p30!$J$336,"")</f>
        <v/>
      </c>
      <c r="S215" s="26" t="str">
        <f>IF([1]p30!$K$336&lt;&gt;0,[1]p30!$K$336,"")</f>
        <v/>
      </c>
    </row>
    <row r="216" spans="1:19" s="32" customFormat="1" ht="13.5" customHeight="1" x14ac:dyDescent="0.2">
      <c r="A216" s="388" t="str">
        <f>IF([1]p30!$A$340&lt;&gt;0,[1]p30!$A$340,"")</f>
        <v/>
      </c>
      <c r="B216" s="379"/>
      <c r="C216" s="379"/>
      <c r="D216" s="379"/>
      <c r="E216" s="380"/>
      <c r="F216" s="388" t="str">
        <f>IF([1]p30!$B$341&lt;&gt;0,[1]p30!$B$341,"")</f>
        <v/>
      </c>
      <c r="G216" s="379"/>
      <c r="H216" s="379"/>
      <c r="I216" s="379"/>
      <c r="J216" s="379"/>
      <c r="K216" s="379"/>
      <c r="L216" s="379"/>
      <c r="M216" s="380"/>
      <c r="N216" s="388" t="str">
        <f>IF([1]p30!$H$340&lt;&gt;0,[1]p30!$H$340,"")</f>
        <v/>
      </c>
      <c r="O216" s="379"/>
      <c r="P216" s="379"/>
      <c r="Q216" s="380"/>
      <c r="R216" s="26" t="str">
        <f>IF([1]p30!$J$340&lt;&gt;0,[1]p30!$J$340,"")</f>
        <v/>
      </c>
      <c r="S216" s="26" t="str">
        <f>IF([1]p30!$K$340&lt;&gt;0,[1]p30!$K$340,"")</f>
        <v/>
      </c>
    </row>
    <row r="217" spans="1:19" s="3" customFormat="1" ht="13.5" customHeight="1" x14ac:dyDescent="0.2">
      <c r="A217" s="394"/>
      <c r="B217" s="394"/>
      <c r="C217" s="394"/>
      <c r="D217" s="394"/>
      <c r="E217" s="394"/>
      <c r="F217" s="394"/>
      <c r="G217" s="394"/>
      <c r="H217" s="394"/>
      <c r="I217" s="394"/>
      <c r="J217" s="394"/>
      <c r="K217" s="394"/>
      <c r="L217" s="394"/>
      <c r="M217" s="394"/>
      <c r="N217" s="394"/>
      <c r="O217" s="394"/>
      <c r="P217" s="394"/>
      <c r="Q217" s="394"/>
      <c r="R217" s="394"/>
      <c r="S217" s="394"/>
    </row>
    <row r="218" spans="1:19" s="32" customFormat="1" ht="13.5" customHeight="1" x14ac:dyDescent="0.2">
      <c r="A218" s="375" t="str">
        <f>T([1]p31!$C$13:$G$13)</f>
        <v>Severino Horácio da Silva</v>
      </c>
      <c r="B218" s="376"/>
      <c r="C218" s="376"/>
      <c r="D218" s="376"/>
      <c r="E218" s="376"/>
      <c r="F218" s="377"/>
      <c r="G218" s="383"/>
      <c r="H218" s="381"/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</row>
    <row r="219" spans="1:19" s="32" customFormat="1" ht="13.5" customHeight="1" x14ac:dyDescent="0.2">
      <c r="A219" s="388" t="str">
        <f>IF([1]p31!$A$324&lt;&gt;0,[1]p31!$A$324,"")</f>
        <v/>
      </c>
      <c r="B219" s="379"/>
      <c r="C219" s="379"/>
      <c r="D219" s="379"/>
      <c r="E219" s="380"/>
      <c r="F219" s="388" t="str">
        <f>IF([1]p31!$B$325&lt;&gt;0,[1]p31!$B$325,"")</f>
        <v/>
      </c>
      <c r="G219" s="379"/>
      <c r="H219" s="379"/>
      <c r="I219" s="379"/>
      <c r="J219" s="379"/>
      <c r="K219" s="379"/>
      <c r="L219" s="379"/>
      <c r="M219" s="380"/>
      <c r="N219" s="388" t="str">
        <f>IF([1]p31!$H$324&lt;&gt;0,[1]p31!$H$324,"")</f>
        <v/>
      </c>
      <c r="O219" s="379"/>
      <c r="P219" s="379"/>
      <c r="Q219" s="380"/>
      <c r="R219" s="26" t="str">
        <f>IF([1]p31!$J$324&lt;&gt;0,[1]p31!$J$324,"")</f>
        <v/>
      </c>
      <c r="S219" s="26" t="str">
        <f>IF([1]p31!$K$324&lt;&gt;0,[1]p31!$K$324,"")</f>
        <v/>
      </c>
    </row>
    <row r="220" spans="1:19" s="32" customFormat="1" ht="13.5" customHeight="1" x14ac:dyDescent="0.2">
      <c r="A220" s="388" t="str">
        <f>IF([1]p31!$A$328&lt;&gt;0,[1]p31!$A$328,"")</f>
        <v/>
      </c>
      <c r="B220" s="379"/>
      <c r="C220" s="379"/>
      <c r="D220" s="379"/>
      <c r="E220" s="380"/>
      <c r="F220" s="388" t="str">
        <f>IF([1]p31!$B$329&lt;&gt;0,[1]p31!$B$329,"")</f>
        <v/>
      </c>
      <c r="G220" s="379"/>
      <c r="H220" s="379"/>
      <c r="I220" s="379"/>
      <c r="J220" s="379"/>
      <c r="K220" s="379"/>
      <c r="L220" s="379"/>
      <c r="M220" s="380"/>
      <c r="N220" s="388" t="str">
        <f>IF([1]p31!$H$328&lt;&gt;0,[1]p31!$H$328,"")</f>
        <v/>
      </c>
      <c r="O220" s="379"/>
      <c r="P220" s="379"/>
      <c r="Q220" s="380"/>
      <c r="R220" s="26" t="str">
        <f>IF([1]p31!$J$328&lt;&gt;0,[1]p31!$J$328,"")</f>
        <v/>
      </c>
      <c r="S220" s="26" t="str">
        <f>IF([1]p31!$K$328&lt;&gt;0,[1]p31!$K$328,"")</f>
        <v/>
      </c>
    </row>
    <row r="221" spans="1:19" s="32" customFormat="1" ht="13.5" customHeight="1" x14ac:dyDescent="0.2">
      <c r="A221" s="388" t="str">
        <f>IF([1]p31!$A$332&lt;&gt;0,[1]p31!$A$332,"")</f>
        <v/>
      </c>
      <c r="B221" s="379"/>
      <c r="C221" s="379"/>
      <c r="D221" s="379"/>
      <c r="E221" s="380"/>
      <c r="F221" s="388" t="str">
        <f>IF([1]p31!$B$333&lt;&gt;0,[1]p31!$B$333,"")</f>
        <v/>
      </c>
      <c r="G221" s="379"/>
      <c r="H221" s="379"/>
      <c r="I221" s="379"/>
      <c r="J221" s="379"/>
      <c r="K221" s="379"/>
      <c r="L221" s="379"/>
      <c r="M221" s="380"/>
      <c r="N221" s="388" t="str">
        <f>IF([1]p31!$H$332&lt;&gt;0,[1]p31!$H$332,"")</f>
        <v/>
      </c>
      <c r="O221" s="379"/>
      <c r="P221" s="379"/>
      <c r="Q221" s="380"/>
      <c r="R221" s="26" t="str">
        <f>IF([1]p31!$J$332&lt;&gt;0,[1]p31!$J$332,"")</f>
        <v/>
      </c>
      <c r="S221" s="26" t="str">
        <f>IF([1]p31!$K$332&lt;&gt;0,[1]p31!$K$332,"")</f>
        <v/>
      </c>
    </row>
    <row r="222" spans="1:19" s="32" customFormat="1" ht="13.5" customHeight="1" x14ac:dyDescent="0.2">
      <c r="A222" s="388" t="str">
        <f>IF([1]p31!$A$336&lt;&gt;0,[1]p31!$A$336,"")</f>
        <v/>
      </c>
      <c r="B222" s="379"/>
      <c r="C222" s="379"/>
      <c r="D222" s="379"/>
      <c r="E222" s="380"/>
      <c r="F222" s="388" t="str">
        <f>IF([1]p31!$B$337&lt;&gt;0,[1]p31!$B$337,"")</f>
        <v/>
      </c>
      <c r="G222" s="379"/>
      <c r="H222" s="379"/>
      <c r="I222" s="379"/>
      <c r="J222" s="379"/>
      <c r="K222" s="379"/>
      <c r="L222" s="379"/>
      <c r="M222" s="380"/>
      <c r="N222" s="388" t="str">
        <f>IF([1]p31!$H$336&lt;&gt;0,[1]p31!$H$336,"")</f>
        <v/>
      </c>
      <c r="O222" s="379"/>
      <c r="P222" s="379"/>
      <c r="Q222" s="380"/>
      <c r="R222" s="26" t="str">
        <f>IF([1]p31!$J$336&lt;&gt;0,[1]p31!$J$336,"")</f>
        <v/>
      </c>
      <c r="S222" s="26" t="str">
        <f>IF([1]p31!$K$336&lt;&gt;0,[1]p31!$K$336,"")</f>
        <v/>
      </c>
    </row>
    <row r="223" spans="1:19" s="32" customFormat="1" ht="13.5" customHeight="1" x14ac:dyDescent="0.2">
      <c r="A223" s="388" t="str">
        <f>IF([1]p31!$A$340&lt;&gt;0,[1]p31!$A$340,"")</f>
        <v/>
      </c>
      <c r="B223" s="379"/>
      <c r="C223" s="379"/>
      <c r="D223" s="379"/>
      <c r="E223" s="380"/>
      <c r="F223" s="388" t="str">
        <f>IF([1]p31!$B$341&lt;&gt;0,[1]p31!$B$341,"")</f>
        <v/>
      </c>
      <c r="G223" s="379"/>
      <c r="H223" s="379"/>
      <c r="I223" s="379"/>
      <c r="J223" s="379"/>
      <c r="K223" s="379"/>
      <c r="L223" s="379"/>
      <c r="M223" s="380"/>
      <c r="N223" s="388" t="str">
        <f>IF([1]p31!$H$340&lt;&gt;0,[1]p31!$H$340,"")</f>
        <v/>
      </c>
      <c r="O223" s="379"/>
      <c r="P223" s="379"/>
      <c r="Q223" s="380"/>
      <c r="R223" s="26" t="str">
        <f>IF([1]p31!$J$340&lt;&gt;0,[1]p31!$J$340,"")</f>
        <v/>
      </c>
      <c r="S223" s="26" t="str">
        <f>IF([1]p31!$K$340&lt;&gt;0,[1]p31!$K$340,"")</f>
        <v/>
      </c>
    </row>
    <row r="224" spans="1:19" s="3" customFormat="1" ht="13.5" customHeight="1" x14ac:dyDescent="0.2">
      <c r="A224" s="394"/>
      <c r="B224" s="394"/>
      <c r="C224" s="394"/>
      <c r="D224" s="394"/>
      <c r="E224" s="394"/>
      <c r="F224" s="394"/>
      <c r="G224" s="394"/>
      <c r="H224" s="394"/>
      <c r="I224" s="394"/>
      <c r="J224" s="394"/>
      <c r="K224" s="394"/>
      <c r="L224" s="394"/>
      <c r="M224" s="394"/>
      <c r="N224" s="394"/>
      <c r="O224" s="394"/>
      <c r="P224" s="394"/>
      <c r="Q224" s="394"/>
      <c r="R224" s="394"/>
      <c r="S224" s="394"/>
    </row>
    <row r="225" spans="1:19" s="32" customFormat="1" ht="13.5" customHeight="1" x14ac:dyDescent="0.2">
      <c r="A225" s="375" t="str">
        <f>T([1]p32!$C$13:$G$13)</f>
        <v>Wenia Valdevino Félix de Lima</v>
      </c>
      <c r="B225" s="376"/>
      <c r="C225" s="376"/>
      <c r="D225" s="376"/>
      <c r="E225" s="376"/>
      <c r="F225" s="377"/>
      <c r="G225" s="383"/>
      <c r="H225" s="381"/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</row>
    <row r="226" spans="1:19" s="32" customFormat="1" ht="13.5" customHeight="1" x14ac:dyDescent="0.2">
      <c r="A226" s="388" t="str">
        <f>IF([1]p32!$A$324&lt;&gt;0,[1]p32!$A$324,"")</f>
        <v/>
      </c>
      <c r="B226" s="379"/>
      <c r="C226" s="379"/>
      <c r="D226" s="379"/>
      <c r="E226" s="380"/>
      <c r="F226" s="388" t="str">
        <f>IF([1]p32!$B$325&lt;&gt;0,[1]p32!$B$325,"")</f>
        <v/>
      </c>
      <c r="G226" s="379"/>
      <c r="H226" s="379"/>
      <c r="I226" s="379"/>
      <c r="J226" s="379"/>
      <c r="K226" s="379"/>
      <c r="L226" s="379"/>
      <c r="M226" s="380"/>
      <c r="N226" s="388" t="str">
        <f>IF([1]p32!$H$324&lt;&gt;0,[1]p32!$H$324,"")</f>
        <v/>
      </c>
      <c r="O226" s="379"/>
      <c r="P226" s="379"/>
      <c r="Q226" s="380"/>
      <c r="R226" s="26" t="str">
        <f>IF([1]p32!$J$324&lt;&gt;0,[1]p32!$J$324,"")</f>
        <v/>
      </c>
      <c r="S226" s="26" t="str">
        <f>IF([1]p32!$K$324&lt;&gt;0,[1]p32!$K$324,"")</f>
        <v/>
      </c>
    </row>
    <row r="227" spans="1:19" s="32" customFormat="1" ht="13.5" customHeight="1" x14ac:dyDescent="0.2">
      <c r="A227" s="388" t="str">
        <f>IF([1]p32!$A$328&lt;&gt;0,[1]p32!$A$328,"")</f>
        <v/>
      </c>
      <c r="B227" s="379"/>
      <c r="C227" s="379"/>
      <c r="D227" s="379"/>
      <c r="E227" s="380"/>
      <c r="F227" s="388" t="str">
        <f>IF([1]p32!$B$329&lt;&gt;0,[1]p32!$B$329,"")</f>
        <v/>
      </c>
      <c r="G227" s="379"/>
      <c r="H227" s="379"/>
      <c r="I227" s="379"/>
      <c r="J227" s="379"/>
      <c r="K227" s="379"/>
      <c r="L227" s="379"/>
      <c r="M227" s="380"/>
      <c r="N227" s="388" t="str">
        <f>IF([1]p32!$H$328&lt;&gt;0,[1]p32!$H$328,"")</f>
        <v/>
      </c>
      <c r="O227" s="379"/>
      <c r="P227" s="379"/>
      <c r="Q227" s="380"/>
      <c r="R227" s="26" t="str">
        <f>IF([1]p32!$J$328&lt;&gt;0,[1]p32!$J$328,"")</f>
        <v/>
      </c>
      <c r="S227" s="26" t="str">
        <f>IF([1]p32!$K$328&lt;&gt;0,[1]p32!$K$328,"")</f>
        <v/>
      </c>
    </row>
    <row r="228" spans="1:19" s="32" customFormat="1" ht="13.5" customHeight="1" x14ac:dyDescent="0.2">
      <c r="A228" s="388" t="str">
        <f>IF([1]p32!$A$332&lt;&gt;0,[1]p32!$A$332,"")</f>
        <v/>
      </c>
      <c r="B228" s="379"/>
      <c r="C228" s="379"/>
      <c r="D228" s="379"/>
      <c r="E228" s="380"/>
      <c r="F228" s="388" t="str">
        <f>IF([1]p32!$B$333&lt;&gt;0,[1]p32!$B$333,"")</f>
        <v/>
      </c>
      <c r="G228" s="379"/>
      <c r="H228" s="379"/>
      <c r="I228" s="379"/>
      <c r="J228" s="379"/>
      <c r="K228" s="379"/>
      <c r="L228" s="379"/>
      <c r="M228" s="380"/>
      <c r="N228" s="388" t="str">
        <f>IF([1]p32!$H$332&lt;&gt;0,[1]p32!$H$332,"")</f>
        <v/>
      </c>
      <c r="O228" s="379"/>
      <c r="P228" s="379"/>
      <c r="Q228" s="380"/>
      <c r="R228" s="26" t="str">
        <f>IF([1]p32!$J$332&lt;&gt;0,[1]p32!$J$332,"")</f>
        <v/>
      </c>
      <c r="S228" s="26" t="str">
        <f>IF([1]p32!$K$332&lt;&gt;0,[1]p32!$K$332,"")</f>
        <v/>
      </c>
    </row>
    <row r="229" spans="1:19" s="32" customFormat="1" ht="13.5" customHeight="1" x14ac:dyDescent="0.2">
      <c r="A229" s="388" t="str">
        <f>IF([1]p32!$A$336&lt;&gt;0,[1]p32!$A$336,"")</f>
        <v/>
      </c>
      <c r="B229" s="379"/>
      <c r="C229" s="379"/>
      <c r="D229" s="379"/>
      <c r="E229" s="380"/>
      <c r="F229" s="388" t="str">
        <f>IF([1]p32!$B$337&lt;&gt;0,[1]p32!$B$337,"")</f>
        <v/>
      </c>
      <c r="G229" s="379"/>
      <c r="H229" s="379"/>
      <c r="I229" s="379"/>
      <c r="J229" s="379"/>
      <c r="K229" s="379"/>
      <c r="L229" s="379"/>
      <c r="M229" s="380"/>
      <c r="N229" s="388" t="str">
        <f>IF([1]p32!$H$336&lt;&gt;0,[1]p32!$H$336,"")</f>
        <v/>
      </c>
      <c r="O229" s="379"/>
      <c r="P229" s="379"/>
      <c r="Q229" s="380"/>
      <c r="R229" s="26" t="str">
        <f>IF([1]p32!$J$336&lt;&gt;0,[1]p32!$J$336,"")</f>
        <v/>
      </c>
      <c r="S229" s="26" t="str">
        <f>IF([1]p32!$K$336&lt;&gt;0,[1]p32!$K$336,"")</f>
        <v/>
      </c>
    </row>
    <row r="230" spans="1:19" s="32" customFormat="1" ht="13.5" customHeight="1" x14ac:dyDescent="0.2">
      <c r="A230" s="388" t="str">
        <f>IF([1]p32!$A$340&lt;&gt;0,[1]p32!$A$340,"")</f>
        <v/>
      </c>
      <c r="B230" s="379"/>
      <c r="C230" s="379"/>
      <c r="D230" s="379"/>
      <c r="E230" s="380"/>
      <c r="F230" s="388" t="str">
        <f>IF([1]p32!$B$341&lt;&gt;0,[1]p32!$B$341,"")</f>
        <v/>
      </c>
      <c r="G230" s="379"/>
      <c r="H230" s="379"/>
      <c r="I230" s="379"/>
      <c r="J230" s="379"/>
      <c r="K230" s="379"/>
      <c r="L230" s="379"/>
      <c r="M230" s="380"/>
      <c r="N230" s="388" t="str">
        <f>IF([1]p32!$H$340&lt;&gt;0,[1]p32!$H$340,"")</f>
        <v/>
      </c>
      <c r="O230" s="379"/>
      <c r="P230" s="379"/>
      <c r="Q230" s="380"/>
      <c r="R230" s="26" t="str">
        <f>IF([1]p32!$J$340&lt;&gt;0,[1]p32!$J$340,"")</f>
        <v/>
      </c>
      <c r="S230" s="26" t="str">
        <f>IF([1]p32!$K$340&lt;&gt;0,[1]p32!$K$340,"")</f>
        <v/>
      </c>
    </row>
    <row r="231" spans="1:19" s="3" customFormat="1" ht="13.5" customHeight="1" x14ac:dyDescent="0.2">
      <c r="A231" s="394"/>
      <c r="B231" s="394"/>
      <c r="C231" s="394"/>
      <c r="D231" s="394"/>
      <c r="E231" s="394"/>
      <c r="F231" s="394"/>
      <c r="G231" s="394"/>
      <c r="H231" s="394"/>
      <c r="I231" s="394"/>
      <c r="J231" s="394"/>
      <c r="K231" s="394"/>
      <c r="L231" s="394"/>
      <c r="M231" s="394"/>
      <c r="N231" s="394"/>
      <c r="O231" s="394"/>
      <c r="P231" s="394"/>
      <c r="Q231" s="394"/>
      <c r="R231" s="394"/>
      <c r="S231" s="394"/>
    </row>
    <row r="232" spans="1:19" s="32" customFormat="1" ht="13.5" customHeight="1" x14ac:dyDescent="0.2">
      <c r="A232" s="375" t="str">
        <f>T([1]p33!$C$13:$G$13)</f>
        <v>Lucas Siebra Rocha</v>
      </c>
      <c r="B232" s="376"/>
      <c r="C232" s="376"/>
      <c r="D232" s="376"/>
      <c r="E232" s="376"/>
      <c r="F232" s="377"/>
      <c r="G232" s="383"/>
      <c r="H232" s="381"/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</row>
    <row r="233" spans="1:19" s="32" customFormat="1" ht="13.5" customHeight="1" x14ac:dyDescent="0.2">
      <c r="A233" s="388" t="str">
        <f>IF([1]p33!$A$324&lt;&gt;0,[1]p33!$A$324,"")</f>
        <v/>
      </c>
      <c r="B233" s="379"/>
      <c r="C233" s="379"/>
      <c r="D233" s="379"/>
      <c r="E233" s="380"/>
      <c r="F233" s="388" t="str">
        <f>IF([1]p33!$B$325&lt;&gt;0,[1]p33!$B$325,"")</f>
        <v/>
      </c>
      <c r="G233" s="379"/>
      <c r="H233" s="379"/>
      <c r="I233" s="379"/>
      <c r="J233" s="379"/>
      <c r="K233" s="379"/>
      <c r="L233" s="379"/>
      <c r="M233" s="380"/>
      <c r="N233" s="388" t="str">
        <f>IF([1]p33!$H$324&lt;&gt;0,[1]p33!$H$324,"")</f>
        <v/>
      </c>
      <c r="O233" s="379"/>
      <c r="P233" s="379"/>
      <c r="Q233" s="380"/>
      <c r="R233" s="26" t="str">
        <f>IF([1]p33!$J$324&lt;&gt;0,[1]p33!$J$324,"")</f>
        <v/>
      </c>
      <c r="S233" s="26" t="str">
        <f>IF([1]p33!$K$324&lt;&gt;0,[1]p33!$K$324,"")</f>
        <v/>
      </c>
    </row>
    <row r="234" spans="1:19" s="32" customFormat="1" ht="13.5" customHeight="1" x14ac:dyDescent="0.2">
      <c r="A234" s="388" t="str">
        <f>IF([1]p33!$A$328&lt;&gt;0,[1]p33!$A$328,"")</f>
        <v/>
      </c>
      <c r="B234" s="379"/>
      <c r="C234" s="379"/>
      <c r="D234" s="379"/>
      <c r="E234" s="380"/>
      <c r="F234" s="388" t="str">
        <f>IF([1]p33!$B$329&lt;&gt;0,[1]p33!$B$329,"")</f>
        <v/>
      </c>
      <c r="G234" s="379"/>
      <c r="H234" s="379"/>
      <c r="I234" s="379"/>
      <c r="J234" s="379"/>
      <c r="K234" s="379"/>
      <c r="L234" s="379"/>
      <c r="M234" s="380"/>
      <c r="N234" s="388" t="str">
        <f>IF([1]p33!$H$328&lt;&gt;0,[1]p33!$H$328,"")</f>
        <v/>
      </c>
      <c r="O234" s="379"/>
      <c r="P234" s="379"/>
      <c r="Q234" s="380"/>
      <c r="R234" s="26" t="str">
        <f>IF([1]p33!$J$328&lt;&gt;0,[1]p33!$J$328,"")</f>
        <v/>
      </c>
      <c r="S234" s="26" t="str">
        <f>IF([1]p33!$K$328&lt;&gt;0,[1]p33!$K$328,"")</f>
        <v/>
      </c>
    </row>
    <row r="235" spans="1:19" s="32" customFormat="1" ht="13.5" customHeight="1" x14ac:dyDescent="0.2">
      <c r="A235" s="388" t="str">
        <f>IF([1]p33!$A$332&lt;&gt;0,[1]p33!$A$332,"")</f>
        <v/>
      </c>
      <c r="B235" s="379"/>
      <c r="C235" s="379"/>
      <c r="D235" s="379"/>
      <c r="E235" s="380"/>
      <c r="F235" s="388" t="str">
        <f>IF([1]p33!$B$333&lt;&gt;0,[1]p33!$B$333,"")</f>
        <v/>
      </c>
      <c r="G235" s="379"/>
      <c r="H235" s="379"/>
      <c r="I235" s="379"/>
      <c r="J235" s="379"/>
      <c r="K235" s="379"/>
      <c r="L235" s="379"/>
      <c r="M235" s="380"/>
      <c r="N235" s="388" t="str">
        <f>IF([1]p33!$H$332&lt;&gt;0,[1]p33!$H$332,"")</f>
        <v/>
      </c>
      <c r="O235" s="379"/>
      <c r="P235" s="379"/>
      <c r="Q235" s="380"/>
      <c r="R235" s="26" t="str">
        <f>IF([1]p33!$J$332&lt;&gt;0,[1]p33!$J$332,"")</f>
        <v/>
      </c>
      <c r="S235" s="26" t="str">
        <f>IF([1]p33!$K$332&lt;&gt;0,[1]p33!$K$332,"")</f>
        <v/>
      </c>
    </row>
    <row r="236" spans="1:19" s="32" customFormat="1" ht="13.5" customHeight="1" x14ac:dyDescent="0.2">
      <c r="A236" s="388" t="str">
        <f>IF([1]p33!$A$336&lt;&gt;0,[1]p33!$A$336,"")</f>
        <v/>
      </c>
      <c r="B236" s="379"/>
      <c r="C236" s="379"/>
      <c r="D236" s="379"/>
      <c r="E236" s="380"/>
      <c r="F236" s="388" t="str">
        <f>IF([1]p33!$B$337&lt;&gt;0,[1]p33!$B$337,"")</f>
        <v/>
      </c>
      <c r="G236" s="379"/>
      <c r="H236" s="379"/>
      <c r="I236" s="379"/>
      <c r="J236" s="379"/>
      <c r="K236" s="379"/>
      <c r="L236" s="379"/>
      <c r="M236" s="380"/>
      <c r="N236" s="388" t="str">
        <f>IF([1]p33!$H$336&lt;&gt;0,[1]p33!$H$336,"")</f>
        <v/>
      </c>
      <c r="O236" s="379"/>
      <c r="P236" s="379"/>
      <c r="Q236" s="380"/>
      <c r="R236" s="26" t="str">
        <f>IF([1]p33!$J$336&lt;&gt;0,[1]p33!$J$336,"")</f>
        <v/>
      </c>
      <c r="S236" s="26" t="str">
        <f>IF([1]p33!$K$336&lt;&gt;0,[1]p33!$K$336,"")</f>
        <v/>
      </c>
    </row>
    <row r="237" spans="1:19" s="32" customFormat="1" ht="13.5" customHeight="1" x14ac:dyDescent="0.2">
      <c r="A237" s="388" t="str">
        <f>IF([1]p33!$A$340&lt;&gt;0,[1]p33!$A$340,"")</f>
        <v/>
      </c>
      <c r="B237" s="379"/>
      <c r="C237" s="379"/>
      <c r="D237" s="379"/>
      <c r="E237" s="380"/>
      <c r="F237" s="388" t="str">
        <f>IF([1]p33!$B$341&lt;&gt;0,[1]p33!$B$341,"")</f>
        <v/>
      </c>
      <c r="G237" s="379"/>
      <c r="H237" s="379"/>
      <c r="I237" s="379"/>
      <c r="J237" s="379"/>
      <c r="K237" s="379"/>
      <c r="L237" s="379"/>
      <c r="M237" s="380"/>
      <c r="N237" s="388" t="str">
        <f>IF([1]p33!$H$340&lt;&gt;0,[1]p33!$H$340,"")</f>
        <v/>
      </c>
      <c r="O237" s="379"/>
      <c r="P237" s="379"/>
      <c r="Q237" s="380"/>
      <c r="R237" s="26" t="str">
        <f>IF([1]p33!$J$340&lt;&gt;0,[1]p33!$J$340,"")</f>
        <v/>
      </c>
      <c r="S237" s="26" t="str">
        <f>IF([1]p33!$K$340&lt;&gt;0,[1]p33!$K$340,"")</f>
        <v/>
      </c>
    </row>
    <row r="238" spans="1:19" s="3" customFormat="1" ht="13.5" customHeight="1" x14ac:dyDescent="0.2">
      <c r="A238" s="394"/>
      <c r="B238" s="394"/>
      <c r="C238" s="394"/>
      <c r="D238" s="394"/>
      <c r="E238" s="394"/>
      <c r="F238" s="394"/>
      <c r="G238" s="394"/>
      <c r="H238" s="394"/>
      <c r="I238" s="394"/>
      <c r="J238" s="394"/>
      <c r="K238" s="394"/>
      <c r="L238" s="394"/>
      <c r="M238" s="394"/>
      <c r="N238" s="394"/>
      <c r="O238" s="394"/>
      <c r="P238" s="394"/>
      <c r="Q238" s="394"/>
      <c r="R238" s="394"/>
      <c r="S238" s="394"/>
    </row>
    <row r="239" spans="1:19" s="32" customFormat="1" ht="13.5" customHeight="1" x14ac:dyDescent="0.2">
      <c r="A239" s="375" t="str">
        <f>T([1]p34!$C$13:$G$13)</f>
        <v/>
      </c>
      <c r="B239" s="376"/>
      <c r="C239" s="376"/>
      <c r="D239" s="376"/>
      <c r="E239" s="376"/>
      <c r="F239" s="377"/>
      <c r="G239" s="383"/>
      <c r="H239" s="381"/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</row>
    <row r="240" spans="1:19" s="32" customFormat="1" ht="13.5" customHeight="1" x14ac:dyDescent="0.2">
      <c r="A240" s="388" t="str">
        <f>IF([1]p34!$A$324&lt;&gt;0,[1]p34!$A$324,"")</f>
        <v/>
      </c>
      <c r="B240" s="379"/>
      <c r="C240" s="379"/>
      <c r="D240" s="379"/>
      <c r="E240" s="380"/>
      <c r="F240" s="388" t="str">
        <f>IF([1]p34!$B$325&lt;&gt;0,[1]p34!$B$325,"")</f>
        <v/>
      </c>
      <c r="G240" s="379"/>
      <c r="H240" s="379"/>
      <c r="I240" s="379"/>
      <c r="J240" s="379"/>
      <c r="K240" s="379"/>
      <c r="L240" s="379"/>
      <c r="M240" s="380"/>
      <c r="N240" s="388" t="str">
        <f>IF([1]p34!$H$324&lt;&gt;0,[1]p34!$H$324,"")</f>
        <v/>
      </c>
      <c r="O240" s="379"/>
      <c r="P240" s="379"/>
      <c r="Q240" s="380"/>
      <c r="R240" s="26" t="str">
        <f>IF([1]p34!$J$324&lt;&gt;0,[1]p34!$J$324,"")</f>
        <v/>
      </c>
      <c r="S240" s="26" t="str">
        <f>IF([1]p34!$K$324&lt;&gt;0,[1]p34!$K$324,"")</f>
        <v/>
      </c>
    </row>
    <row r="241" spans="1:19" s="32" customFormat="1" ht="13.5" customHeight="1" x14ac:dyDescent="0.2">
      <c r="A241" s="388" t="str">
        <f>IF([1]p34!$A$328&lt;&gt;0,[1]p34!$A$328,"")</f>
        <v/>
      </c>
      <c r="B241" s="379"/>
      <c r="C241" s="379"/>
      <c r="D241" s="379"/>
      <c r="E241" s="380"/>
      <c r="F241" s="388" t="str">
        <f>IF([1]p34!$B$329&lt;&gt;0,[1]p34!$B$329,"")</f>
        <v/>
      </c>
      <c r="G241" s="379"/>
      <c r="H241" s="379"/>
      <c r="I241" s="379"/>
      <c r="J241" s="379"/>
      <c r="K241" s="379"/>
      <c r="L241" s="379"/>
      <c r="M241" s="380"/>
      <c r="N241" s="388" t="str">
        <f>IF([1]p34!$H$328&lt;&gt;0,[1]p34!$H$328,"")</f>
        <v/>
      </c>
      <c r="O241" s="379"/>
      <c r="P241" s="379"/>
      <c r="Q241" s="380"/>
      <c r="R241" s="26" t="str">
        <f>IF([1]p34!$J$328&lt;&gt;0,[1]p34!$J$328,"")</f>
        <v/>
      </c>
      <c r="S241" s="26" t="str">
        <f>IF([1]p34!$K$328&lt;&gt;0,[1]p34!$K$328,"")</f>
        <v/>
      </c>
    </row>
    <row r="242" spans="1:19" s="32" customFormat="1" ht="13.5" customHeight="1" x14ac:dyDescent="0.2">
      <c r="A242" s="388" t="str">
        <f>IF([1]p34!$A$332&lt;&gt;0,[1]p34!$A$332,"")</f>
        <v/>
      </c>
      <c r="B242" s="379"/>
      <c r="C242" s="379"/>
      <c r="D242" s="379"/>
      <c r="E242" s="380"/>
      <c r="F242" s="388" t="str">
        <f>IF([1]p34!$B$333&lt;&gt;0,[1]p34!$B$333,"")</f>
        <v/>
      </c>
      <c r="G242" s="379"/>
      <c r="H242" s="379"/>
      <c r="I242" s="379"/>
      <c r="J242" s="379"/>
      <c r="K242" s="379"/>
      <c r="L242" s="379"/>
      <c r="M242" s="380"/>
      <c r="N242" s="388" t="str">
        <f>IF([1]p34!$H$332&lt;&gt;0,[1]p34!$H$332,"")</f>
        <v/>
      </c>
      <c r="O242" s="379"/>
      <c r="P242" s="379"/>
      <c r="Q242" s="380"/>
      <c r="R242" s="26" t="str">
        <f>IF([1]p34!$J$332&lt;&gt;0,[1]p34!$J$332,"")</f>
        <v/>
      </c>
      <c r="S242" s="26" t="str">
        <f>IF([1]p34!$K$332&lt;&gt;0,[1]p34!$K$332,"")</f>
        <v/>
      </c>
    </row>
    <row r="243" spans="1:19" s="32" customFormat="1" ht="13.5" customHeight="1" x14ac:dyDescent="0.2">
      <c r="A243" s="388" t="str">
        <f>IF([1]p34!$A$336&lt;&gt;0,[1]p34!$A$336,"")</f>
        <v/>
      </c>
      <c r="B243" s="379"/>
      <c r="C243" s="379"/>
      <c r="D243" s="379"/>
      <c r="E243" s="380"/>
      <c r="F243" s="388" t="str">
        <f>IF([1]p34!$B$337&lt;&gt;0,[1]p34!$B$337,"")</f>
        <v/>
      </c>
      <c r="G243" s="379"/>
      <c r="H243" s="379"/>
      <c r="I243" s="379"/>
      <c r="J243" s="379"/>
      <c r="K243" s="379"/>
      <c r="L243" s="379"/>
      <c r="M243" s="380"/>
      <c r="N243" s="388" t="str">
        <f>IF([1]p34!$H$336&lt;&gt;0,[1]p34!$H$336,"")</f>
        <v/>
      </c>
      <c r="O243" s="379"/>
      <c r="P243" s="379"/>
      <c r="Q243" s="380"/>
      <c r="R243" s="26" t="str">
        <f>IF([1]p34!$J$336&lt;&gt;0,[1]p34!$J$336,"")</f>
        <v/>
      </c>
      <c r="S243" s="26" t="str">
        <f>IF([1]p34!$K$336&lt;&gt;0,[1]p34!$K$336,"")</f>
        <v/>
      </c>
    </row>
    <row r="244" spans="1:19" s="32" customFormat="1" ht="13.5" customHeight="1" x14ac:dyDescent="0.2">
      <c r="A244" s="388" t="str">
        <f>IF([1]p34!$A$340&lt;&gt;0,[1]p34!$A$340,"")</f>
        <v/>
      </c>
      <c r="B244" s="379"/>
      <c r="C244" s="379"/>
      <c r="D244" s="379"/>
      <c r="E244" s="380"/>
      <c r="F244" s="388" t="str">
        <f>IF([1]p34!$B$341&lt;&gt;0,[1]p34!$B$341,"")</f>
        <v/>
      </c>
      <c r="G244" s="379"/>
      <c r="H244" s="379"/>
      <c r="I244" s="379"/>
      <c r="J244" s="379"/>
      <c r="K244" s="379"/>
      <c r="L244" s="379"/>
      <c r="M244" s="380"/>
      <c r="N244" s="388" t="str">
        <f>IF([1]p34!$H$340&lt;&gt;0,[1]p34!$H$340,"")</f>
        <v/>
      </c>
      <c r="O244" s="379"/>
      <c r="P244" s="379"/>
      <c r="Q244" s="380"/>
      <c r="R244" s="26" t="str">
        <f>IF([1]p34!$J$340&lt;&gt;0,[1]p34!$J$340,"")</f>
        <v/>
      </c>
      <c r="S244" s="26" t="str">
        <f>IF([1]p34!$K$340&lt;&gt;0,[1]p34!$K$340,"")</f>
        <v/>
      </c>
    </row>
    <row r="245" spans="1:19" s="3" customFormat="1" ht="13.5" customHeight="1" x14ac:dyDescent="0.2">
      <c r="A245" s="394"/>
      <c r="B245" s="394"/>
      <c r="C245" s="394"/>
      <c r="D245" s="394"/>
      <c r="E245" s="394"/>
      <c r="F245" s="394"/>
      <c r="G245" s="394"/>
      <c r="H245" s="394"/>
      <c r="I245" s="394"/>
      <c r="J245" s="394"/>
      <c r="K245" s="394"/>
      <c r="L245" s="394"/>
      <c r="M245" s="394"/>
      <c r="N245" s="394"/>
      <c r="O245" s="394"/>
      <c r="P245" s="394"/>
      <c r="Q245" s="394"/>
      <c r="R245" s="394"/>
      <c r="S245" s="394"/>
    </row>
    <row r="246" spans="1:19" s="32" customFormat="1" ht="13.5" customHeight="1" x14ac:dyDescent="0.2">
      <c r="A246" s="375" t="str">
        <f>T([1]p35!$C$13:$G$13)</f>
        <v/>
      </c>
      <c r="B246" s="376"/>
      <c r="C246" s="376"/>
      <c r="D246" s="376"/>
      <c r="E246" s="376"/>
      <c r="F246" s="377"/>
      <c r="G246" s="383"/>
      <c r="H246" s="381"/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</row>
    <row r="247" spans="1:19" s="32" customFormat="1" ht="13.5" customHeight="1" x14ac:dyDescent="0.2">
      <c r="A247" s="388" t="str">
        <f>IF([1]p35!$A$324&lt;&gt;0,[1]p35!$A$324,"")</f>
        <v/>
      </c>
      <c r="B247" s="379"/>
      <c r="C247" s="379"/>
      <c r="D247" s="379"/>
      <c r="E247" s="380"/>
      <c r="F247" s="388" t="str">
        <f>IF([1]p35!$B$325&lt;&gt;0,[1]p35!$B$325,"")</f>
        <v/>
      </c>
      <c r="G247" s="379"/>
      <c r="H247" s="379"/>
      <c r="I247" s="379"/>
      <c r="J247" s="379"/>
      <c r="K247" s="379"/>
      <c r="L247" s="379"/>
      <c r="M247" s="380"/>
      <c r="N247" s="388" t="str">
        <f>IF([1]p35!$H$324&lt;&gt;0,[1]p35!$H$324,"")</f>
        <v/>
      </c>
      <c r="O247" s="379"/>
      <c r="P247" s="379"/>
      <c r="Q247" s="380"/>
      <c r="R247" s="26" t="str">
        <f>IF([1]p35!$J$324&lt;&gt;0,[1]p35!$J$324,"")</f>
        <v/>
      </c>
      <c r="S247" s="26" t="str">
        <f>IF([1]p35!$K$324&lt;&gt;0,[1]p35!$K$324,"")</f>
        <v/>
      </c>
    </row>
    <row r="248" spans="1:19" s="32" customFormat="1" ht="13.5" customHeight="1" x14ac:dyDescent="0.2">
      <c r="A248" s="388" t="str">
        <f>IF([1]p35!$A$328&lt;&gt;0,[1]p35!$A$328,"")</f>
        <v/>
      </c>
      <c r="B248" s="379"/>
      <c r="C248" s="379"/>
      <c r="D248" s="379"/>
      <c r="E248" s="380"/>
      <c r="F248" s="388" t="str">
        <f>IF([1]p35!$B$329&lt;&gt;0,[1]p35!$B$329,"")</f>
        <v/>
      </c>
      <c r="G248" s="379"/>
      <c r="H248" s="379"/>
      <c r="I248" s="379"/>
      <c r="J248" s="379"/>
      <c r="K248" s="379"/>
      <c r="L248" s="379"/>
      <c r="M248" s="380"/>
      <c r="N248" s="388" t="str">
        <f>IF([1]p35!$H$328&lt;&gt;0,[1]p35!$H$328,"")</f>
        <v/>
      </c>
      <c r="O248" s="379"/>
      <c r="P248" s="379"/>
      <c r="Q248" s="380"/>
      <c r="R248" s="26" t="str">
        <f>IF([1]p35!$J$328&lt;&gt;0,[1]p35!$J$328,"")</f>
        <v/>
      </c>
      <c r="S248" s="26" t="str">
        <f>IF([1]p35!$K$328&lt;&gt;0,[1]p35!$K$328,"")</f>
        <v/>
      </c>
    </row>
    <row r="249" spans="1:19" s="32" customFormat="1" ht="13.5" customHeight="1" x14ac:dyDescent="0.2">
      <c r="A249" s="388" t="str">
        <f>IF([1]p35!$A$332&lt;&gt;0,[1]p35!$A$332,"")</f>
        <v/>
      </c>
      <c r="B249" s="379"/>
      <c r="C249" s="379"/>
      <c r="D249" s="379"/>
      <c r="E249" s="380"/>
      <c r="F249" s="388" t="str">
        <f>IF([1]p35!$B$333&lt;&gt;0,[1]p35!$B$333,"")</f>
        <v/>
      </c>
      <c r="G249" s="379"/>
      <c r="H249" s="379"/>
      <c r="I249" s="379"/>
      <c r="J249" s="379"/>
      <c r="K249" s="379"/>
      <c r="L249" s="379"/>
      <c r="M249" s="380"/>
      <c r="N249" s="388" t="str">
        <f>IF([1]p35!$H$332&lt;&gt;0,[1]p35!$H$332,"")</f>
        <v/>
      </c>
      <c r="O249" s="379"/>
      <c r="P249" s="379"/>
      <c r="Q249" s="380"/>
      <c r="R249" s="26" t="str">
        <f>IF([1]p35!$J$332&lt;&gt;0,[1]p35!$J$332,"")</f>
        <v/>
      </c>
      <c r="S249" s="26" t="str">
        <f>IF([1]p35!$K$332&lt;&gt;0,[1]p35!$K$332,"")</f>
        <v/>
      </c>
    </row>
    <row r="250" spans="1:19" s="32" customFormat="1" ht="13.5" customHeight="1" x14ac:dyDescent="0.2">
      <c r="A250" s="388" t="str">
        <f>IF([1]p35!$A$336&lt;&gt;0,[1]p35!$A$336,"")</f>
        <v/>
      </c>
      <c r="B250" s="379"/>
      <c r="C250" s="379"/>
      <c r="D250" s="379"/>
      <c r="E250" s="380"/>
      <c r="F250" s="388" t="str">
        <f>IF([1]p35!$B$337&lt;&gt;0,[1]p35!$B$337,"")</f>
        <v/>
      </c>
      <c r="G250" s="379"/>
      <c r="H250" s="379"/>
      <c r="I250" s="379"/>
      <c r="J250" s="379"/>
      <c r="K250" s="379"/>
      <c r="L250" s="379"/>
      <c r="M250" s="380"/>
      <c r="N250" s="388" t="str">
        <f>IF([1]p35!$H$336&lt;&gt;0,[1]p35!$H$336,"")</f>
        <v/>
      </c>
      <c r="O250" s="379"/>
      <c r="P250" s="379"/>
      <c r="Q250" s="380"/>
      <c r="R250" s="26" t="str">
        <f>IF([1]p35!$J$336&lt;&gt;0,[1]p35!$J$336,"")</f>
        <v/>
      </c>
      <c r="S250" s="26" t="str">
        <f>IF([1]p35!$K$336&lt;&gt;0,[1]p35!$K$336,"")</f>
        <v/>
      </c>
    </row>
    <row r="251" spans="1:19" s="32" customFormat="1" ht="13.5" customHeight="1" x14ac:dyDescent="0.2">
      <c r="A251" s="388" t="str">
        <f>IF([1]p35!$A$340&lt;&gt;0,[1]p35!$A$340,"")</f>
        <v/>
      </c>
      <c r="B251" s="379"/>
      <c r="C251" s="379"/>
      <c r="D251" s="379"/>
      <c r="E251" s="380"/>
      <c r="F251" s="388" t="str">
        <f>IF([1]p35!$B$341&lt;&gt;0,[1]p35!$B$341,"")</f>
        <v/>
      </c>
      <c r="G251" s="379"/>
      <c r="H251" s="379"/>
      <c r="I251" s="379"/>
      <c r="J251" s="379"/>
      <c r="K251" s="379"/>
      <c r="L251" s="379"/>
      <c r="M251" s="380"/>
      <c r="N251" s="388" t="str">
        <f>IF([1]p35!$H$340&lt;&gt;0,[1]p35!$H$340,"")</f>
        <v/>
      </c>
      <c r="O251" s="379"/>
      <c r="P251" s="379"/>
      <c r="Q251" s="380"/>
      <c r="R251" s="26" t="str">
        <f>IF([1]p35!$J$340&lt;&gt;0,[1]p35!$J$340,"")</f>
        <v/>
      </c>
      <c r="S251" s="26" t="str">
        <f>IF([1]p35!$K$340&lt;&gt;0,[1]p35!$K$340,"")</f>
        <v/>
      </c>
    </row>
    <row r="252" spans="1:19" s="3" customFormat="1" ht="13.5" customHeight="1" x14ac:dyDescent="0.2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</row>
    <row r="253" spans="1:19" s="32" customFormat="1" ht="13.5" customHeight="1" x14ac:dyDescent="0.2">
      <c r="A253" s="375" t="str">
        <f>T([1]p36!$C$13:$G$13)</f>
        <v/>
      </c>
      <c r="B253" s="376"/>
      <c r="C253" s="376"/>
      <c r="D253" s="376"/>
      <c r="E253" s="376"/>
      <c r="F253" s="377"/>
      <c r="G253" s="383"/>
      <c r="H253" s="381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19" s="32" customFormat="1" ht="13.5" customHeight="1" x14ac:dyDescent="0.2">
      <c r="A254" s="388" t="str">
        <f>IF([1]p36!$A$324&lt;&gt;0,[1]p36!$A$324,"")</f>
        <v/>
      </c>
      <c r="B254" s="379"/>
      <c r="C254" s="379"/>
      <c r="D254" s="379"/>
      <c r="E254" s="380"/>
      <c r="F254" s="388" t="str">
        <f>IF([1]p36!$B$325&lt;&gt;0,[1]p36!$B$325,"")</f>
        <v/>
      </c>
      <c r="G254" s="379"/>
      <c r="H254" s="379"/>
      <c r="I254" s="379"/>
      <c r="J254" s="379"/>
      <c r="K254" s="379"/>
      <c r="L254" s="379"/>
      <c r="M254" s="380"/>
      <c r="N254" s="388" t="str">
        <f>IF([1]p36!$H$324&lt;&gt;0,[1]p36!$H$324,"")</f>
        <v/>
      </c>
      <c r="O254" s="379"/>
      <c r="P254" s="379"/>
      <c r="Q254" s="380"/>
      <c r="R254" s="26" t="str">
        <f>IF([1]p36!$J$324&lt;&gt;0,[1]p36!$J$324,"")</f>
        <v/>
      </c>
      <c r="S254" s="26" t="str">
        <f>IF([1]p36!$K$324&lt;&gt;0,[1]p36!$K$324,"")</f>
        <v/>
      </c>
    </row>
    <row r="255" spans="1:19" s="32" customFormat="1" ht="13.5" customHeight="1" x14ac:dyDescent="0.2">
      <c r="A255" s="388" t="str">
        <f>IF([1]p36!$A$328&lt;&gt;0,[1]p36!$A$328,"")</f>
        <v/>
      </c>
      <c r="B255" s="379"/>
      <c r="C255" s="379"/>
      <c r="D255" s="379"/>
      <c r="E255" s="380"/>
      <c r="F255" s="388" t="str">
        <f>IF([1]p36!$B$329&lt;&gt;0,[1]p36!$B$329,"")</f>
        <v/>
      </c>
      <c r="G255" s="379"/>
      <c r="H255" s="379"/>
      <c r="I255" s="379"/>
      <c r="J255" s="379"/>
      <c r="K255" s="379"/>
      <c r="L255" s="379"/>
      <c r="M255" s="380"/>
      <c r="N255" s="388" t="str">
        <f>IF([1]p36!$H$328&lt;&gt;0,[1]p36!$H$328,"")</f>
        <v/>
      </c>
      <c r="O255" s="379"/>
      <c r="P255" s="379"/>
      <c r="Q255" s="380"/>
      <c r="R255" s="26" t="str">
        <f>IF([1]p36!$J$328&lt;&gt;0,[1]p36!$J$328,"")</f>
        <v/>
      </c>
      <c r="S255" s="26" t="str">
        <f>IF([1]p36!$K$328&lt;&gt;0,[1]p36!$K$328,"")</f>
        <v/>
      </c>
    </row>
    <row r="256" spans="1:19" s="32" customFormat="1" ht="13.5" customHeight="1" x14ac:dyDescent="0.2">
      <c r="A256" s="388" t="str">
        <f>IF([1]p36!$A$332&lt;&gt;0,[1]p36!$A$332,"")</f>
        <v/>
      </c>
      <c r="B256" s="379"/>
      <c r="C256" s="379"/>
      <c r="D256" s="379"/>
      <c r="E256" s="380"/>
      <c r="F256" s="388" t="str">
        <f>IF([1]p36!$B$333&lt;&gt;0,[1]p36!$B$333,"")</f>
        <v/>
      </c>
      <c r="G256" s="379"/>
      <c r="H256" s="379"/>
      <c r="I256" s="379"/>
      <c r="J256" s="379"/>
      <c r="K256" s="379"/>
      <c r="L256" s="379"/>
      <c r="M256" s="380"/>
      <c r="N256" s="388" t="str">
        <f>IF([1]p36!$H$332&lt;&gt;0,[1]p36!$H$332,"")</f>
        <v/>
      </c>
      <c r="O256" s="379"/>
      <c r="P256" s="379"/>
      <c r="Q256" s="380"/>
      <c r="R256" s="26" t="str">
        <f>IF([1]p36!$J$332&lt;&gt;0,[1]p36!$J$332,"")</f>
        <v/>
      </c>
      <c r="S256" s="26" t="str">
        <f>IF([1]p36!$K$332&lt;&gt;0,[1]p36!$K$332,"")</f>
        <v/>
      </c>
    </row>
    <row r="257" spans="1:19" s="32" customFormat="1" ht="13.5" customHeight="1" x14ac:dyDescent="0.2">
      <c r="A257" s="388" t="str">
        <f>IF([1]p36!$A$336&lt;&gt;0,[1]p36!$A$336,"")</f>
        <v/>
      </c>
      <c r="B257" s="379"/>
      <c r="C257" s="379"/>
      <c r="D257" s="379"/>
      <c r="E257" s="380"/>
      <c r="F257" s="388" t="str">
        <f>IF([1]p36!$B$337&lt;&gt;0,[1]p36!$B$337,"")</f>
        <v/>
      </c>
      <c r="G257" s="379"/>
      <c r="H257" s="379"/>
      <c r="I257" s="379"/>
      <c r="J257" s="379"/>
      <c r="K257" s="379"/>
      <c r="L257" s="379"/>
      <c r="M257" s="380"/>
      <c r="N257" s="388" t="str">
        <f>IF([1]p36!$H$336&lt;&gt;0,[1]p36!$H$336,"")</f>
        <v/>
      </c>
      <c r="O257" s="379"/>
      <c r="P257" s="379"/>
      <c r="Q257" s="380"/>
      <c r="R257" s="26" t="str">
        <f>IF([1]p36!$J$336&lt;&gt;0,[1]p36!$J$336,"")</f>
        <v/>
      </c>
      <c r="S257" s="26" t="str">
        <f>IF([1]p36!$K$336&lt;&gt;0,[1]p36!$K$336,"")</f>
        <v/>
      </c>
    </row>
    <row r="258" spans="1:19" s="32" customFormat="1" ht="13.5" customHeight="1" x14ac:dyDescent="0.2">
      <c r="A258" s="388" t="str">
        <f>IF([1]p36!$A$340&lt;&gt;0,[1]p36!$A$340,"")</f>
        <v/>
      </c>
      <c r="B258" s="379"/>
      <c r="C258" s="379"/>
      <c r="D258" s="379"/>
      <c r="E258" s="380"/>
      <c r="F258" s="388" t="str">
        <f>IF([1]p36!$B$341&lt;&gt;0,[1]p36!$B$341,"")</f>
        <v/>
      </c>
      <c r="G258" s="379"/>
      <c r="H258" s="379"/>
      <c r="I258" s="379"/>
      <c r="J258" s="379"/>
      <c r="K258" s="379"/>
      <c r="L258" s="379"/>
      <c r="M258" s="380"/>
      <c r="N258" s="388" t="str">
        <f>IF([1]p36!$H$340&lt;&gt;0,[1]p36!$H$340,"")</f>
        <v/>
      </c>
      <c r="O258" s="379"/>
      <c r="P258" s="379"/>
      <c r="Q258" s="380"/>
      <c r="R258" s="26" t="str">
        <f>IF([1]p36!$J$340&lt;&gt;0,[1]p36!$J$340,"")</f>
        <v/>
      </c>
      <c r="S258" s="26" t="str">
        <f>IF([1]p36!$K$340&lt;&gt;0,[1]p36!$K$340,"")</f>
        <v/>
      </c>
    </row>
    <row r="259" spans="1:19" s="3" customFormat="1" ht="13.5" customHeight="1" x14ac:dyDescent="0.2">
      <c r="A259" s="394"/>
      <c r="B259" s="394"/>
      <c r="C259" s="394"/>
      <c r="D259" s="394"/>
      <c r="E259" s="394"/>
      <c r="F259" s="394"/>
      <c r="G259" s="394"/>
      <c r="H259" s="394"/>
      <c r="I259" s="394"/>
      <c r="J259" s="394"/>
      <c r="K259" s="394"/>
      <c r="L259" s="394"/>
      <c r="M259" s="394"/>
      <c r="N259" s="394"/>
      <c r="O259" s="394"/>
      <c r="P259" s="394"/>
      <c r="Q259" s="394"/>
      <c r="R259" s="394"/>
      <c r="S259" s="394"/>
    </row>
    <row r="260" spans="1:19" s="32" customFormat="1" ht="13.5" customHeight="1" x14ac:dyDescent="0.2">
      <c r="A260" s="375" t="str">
        <f>T([1]p37!$C$13:$G$13)</f>
        <v/>
      </c>
      <c r="B260" s="376"/>
      <c r="C260" s="376"/>
      <c r="D260" s="376"/>
      <c r="E260" s="376"/>
      <c r="F260" s="377"/>
      <c r="G260" s="383"/>
      <c r="H260" s="381"/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</row>
    <row r="261" spans="1:19" s="32" customFormat="1" ht="13.5" customHeight="1" x14ac:dyDescent="0.2">
      <c r="A261" s="388" t="str">
        <f>IF([1]p37!$A$324&lt;&gt;0,[1]p37!$A$324,"")</f>
        <v/>
      </c>
      <c r="B261" s="379"/>
      <c r="C261" s="379"/>
      <c r="D261" s="379"/>
      <c r="E261" s="380"/>
      <c r="F261" s="388" t="str">
        <f>IF([1]p37!$B$325&lt;&gt;0,[1]p37!$B$325,"")</f>
        <v/>
      </c>
      <c r="G261" s="379"/>
      <c r="H261" s="379"/>
      <c r="I261" s="379"/>
      <c r="J261" s="379"/>
      <c r="K261" s="379"/>
      <c r="L261" s="379"/>
      <c r="M261" s="380"/>
      <c r="N261" s="388" t="str">
        <f>IF([1]p37!$H$324&lt;&gt;0,[1]p37!$H$324,"")</f>
        <v/>
      </c>
      <c r="O261" s="379"/>
      <c r="P261" s="379"/>
      <c r="Q261" s="380"/>
      <c r="R261" s="26" t="str">
        <f>IF([1]p37!$J$324&lt;&gt;0,[1]p37!$J$324,"")</f>
        <v/>
      </c>
      <c r="S261" s="26" t="str">
        <f>IF([1]p37!$K$324&lt;&gt;0,[1]p37!$K$324,"")</f>
        <v/>
      </c>
    </row>
    <row r="262" spans="1:19" s="32" customFormat="1" ht="13.5" customHeight="1" x14ac:dyDescent="0.2">
      <c r="A262" s="388" t="str">
        <f>IF([1]p37!$A$328&lt;&gt;0,[1]p37!$A$328,"")</f>
        <v/>
      </c>
      <c r="B262" s="379"/>
      <c r="C262" s="379"/>
      <c r="D262" s="379"/>
      <c r="E262" s="380"/>
      <c r="F262" s="388" t="str">
        <f>IF([1]p37!$B$329&lt;&gt;0,[1]p37!$B$329,"")</f>
        <v/>
      </c>
      <c r="G262" s="379"/>
      <c r="H262" s="379"/>
      <c r="I262" s="379"/>
      <c r="J262" s="379"/>
      <c r="K262" s="379"/>
      <c r="L262" s="379"/>
      <c r="M262" s="380"/>
      <c r="N262" s="388" t="str">
        <f>IF([1]p37!$H$328&lt;&gt;0,[1]p37!$H$328,"")</f>
        <v/>
      </c>
      <c r="O262" s="379"/>
      <c r="P262" s="379"/>
      <c r="Q262" s="380"/>
      <c r="R262" s="26" t="str">
        <f>IF([1]p37!$J$328&lt;&gt;0,[1]p37!$J$328,"")</f>
        <v/>
      </c>
      <c r="S262" s="26" t="str">
        <f>IF([1]p37!$K$328&lt;&gt;0,[1]p37!$K$328,"")</f>
        <v/>
      </c>
    </row>
    <row r="263" spans="1:19" s="32" customFormat="1" ht="13.5" customHeight="1" x14ac:dyDescent="0.2">
      <c r="A263" s="388" t="str">
        <f>IF([1]p37!$A$332&lt;&gt;0,[1]p37!$A$332,"")</f>
        <v/>
      </c>
      <c r="B263" s="379"/>
      <c r="C263" s="379"/>
      <c r="D263" s="379"/>
      <c r="E263" s="380"/>
      <c r="F263" s="388" t="str">
        <f>IF([1]p37!$B$333&lt;&gt;0,[1]p37!$B$333,"")</f>
        <v/>
      </c>
      <c r="G263" s="379"/>
      <c r="H263" s="379"/>
      <c r="I263" s="379"/>
      <c r="J263" s="379"/>
      <c r="K263" s="379"/>
      <c r="L263" s="379"/>
      <c r="M263" s="380"/>
      <c r="N263" s="388" t="str">
        <f>IF([1]p37!$H$332&lt;&gt;0,[1]p37!$H$332,"")</f>
        <v/>
      </c>
      <c r="O263" s="379"/>
      <c r="P263" s="379"/>
      <c r="Q263" s="380"/>
      <c r="R263" s="26" t="str">
        <f>IF([1]p37!$J$332&lt;&gt;0,[1]p37!$J$332,"")</f>
        <v/>
      </c>
      <c r="S263" s="26" t="str">
        <f>IF([1]p37!$K$332&lt;&gt;0,[1]p37!$K$332,"")</f>
        <v/>
      </c>
    </row>
    <row r="264" spans="1:19" s="32" customFormat="1" ht="13.5" customHeight="1" x14ac:dyDescent="0.2">
      <c r="A264" s="388" t="str">
        <f>IF([1]p37!$A$336&lt;&gt;0,[1]p37!$A$336,"")</f>
        <v/>
      </c>
      <c r="B264" s="379"/>
      <c r="C264" s="379"/>
      <c r="D264" s="379"/>
      <c r="E264" s="380"/>
      <c r="F264" s="388" t="str">
        <f>IF([1]p37!$B$337&lt;&gt;0,[1]p37!$B$337,"")</f>
        <v/>
      </c>
      <c r="G264" s="379"/>
      <c r="H264" s="379"/>
      <c r="I264" s="379"/>
      <c r="J264" s="379"/>
      <c r="K264" s="379"/>
      <c r="L264" s="379"/>
      <c r="M264" s="380"/>
      <c r="N264" s="388" t="str">
        <f>IF([1]p37!$H$336&lt;&gt;0,[1]p37!$H$336,"")</f>
        <v/>
      </c>
      <c r="O264" s="379"/>
      <c r="P264" s="379"/>
      <c r="Q264" s="380"/>
      <c r="R264" s="26" t="str">
        <f>IF([1]p37!$J$336&lt;&gt;0,[1]p37!$J$336,"")</f>
        <v/>
      </c>
      <c r="S264" s="26" t="str">
        <f>IF([1]p37!$K$336&lt;&gt;0,[1]p37!$K$336,"")</f>
        <v/>
      </c>
    </row>
    <row r="265" spans="1:19" s="32" customFormat="1" ht="13.5" customHeight="1" x14ac:dyDescent="0.2">
      <c r="A265" s="388" t="str">
        <f>IF([1]p37!$A$340&lt;&gt;0,[1]p37!$A$340,"")</f>
        <v/>
      </c>
      <c r="B265" s="379"/>
      <c r="C265" s="379"/>
      <c r="D265" s="379"/>
      <c r="E265" s="380"/>
      <c r="F265" s="388" t="str">
        <f>IF([1]p37!$B$341&lt;&gt;0,[1]p37!$B$341,"")</f>
        <v/>
      </c>
      <c r="G265" s="379"/>
      <c r="H265" s="379"/>
      <c r="I265" s="379"/>
      <c r="J265" s="379"/>
      <c r="K265" s="379"/>
      <c r="L265" s="379"/>
      <c r="M265" s="380"/>
      <c r="N265" s="388" t="str">
        <f>IF([1]p37!$H$340&lt;&gt;0,[1]p37!$H$340,"")</f>
        <v/>
      </c>
      <c r="O265" s="379"/>
      <c r="P265" s="379"/>
      <c r="Q265" s="380"/>
      <c r="R265" s="26" t="str">
        <f>IF([1]p37!$J$340&lt;&gt;0,[1]p37!$J$340,"")</f>
        <v/>
      </c>
      <c r="S265" s="26" t="str">
        <f>IF([1]p37!$K$340&lt;&gt;0,[1]p37!$K$340,"")</f>
        <v/>
      </c>
    </row>
    <row r="266" spans="1:19" s="3" customFormat="1" ht="13.5" customHeight="1" x14ac:dyDescent="0.2">
      <c r="A266" s="394"/>
      <c r="B266" s="394"/>
      <c r="C266" s="394"/>
      <c r="D266" s="394"/>
      <c r="E266" s="394"/>
      <c r="F266" s="394"/>
      <c r="G266" s="394"/>
      <c r="H266" s="394"/>
      <c r="I266" s="394"/>
      <c r="J266" s="394"/>
      <c r="K266" s="394"/>
      <c r="L266" s="394"/>
      <c r="M266" s="394"/>
      <c r="N266" s="394"/>
      <c r="O266" s="394"/>
      <c r="P266" s="394"/>
      <c r="Q266" s="394"/>
      <c r="R266" s="394"/>
      <c r="S266" s="394"/>
    </row>
    <row r="267" spans="1:19" s="32" customFormat="1" ht="13.5" customHeight="1" x14ac:dyDescent="0.2">
      <c r="A267" s="375" t="str">
        <f>T([1]p38!$C$13:$G$13)</f>
        <v/>
      </c>
      <c r="B267" s="376"/>
      <c r="C267" s="376"/>
      <c r="D267" s="376"/>
      <c r="E267" s="376"/>
      <c r="F267" s="377"/>
      <c r="G267" s="383"/>
      <c r="H267" s="381"/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</row>
    <row r="268" spans="1:19" s="32" customFormat="1" ht="13.5" customHeight="1" x14ac:dyDescent="0.2">
      <c r="A268" s="388" t="str">
        <f>IF([1]p38!$A$324&lt;&gt;0,[1]p38!$A$324,"")</f>
        <v/>
      </c>
      <c r="B268" s="379"/>
      <c r="C268" s="379"/>
      <c r="D268" s="379"/>
      <c r="E268" s="380"/>
      <c r="F268" s="388" t="str">
        <f>IF([1]p38!$B$325&lt;&gt;0,[1]p38!$B$325,"")</f>
        <v/>
      </c>
      <c r="G268" s="379"/>
      <c r="H268" s="379"/>
      <c r="I268" s="379"/>
      <c r="J268" s="379"/>
      <c r="K268" s="379"/>
      <c r="L268" s="379"/>
      <c r="M268" s="380"/>
      <c r="N268" s="388" t="str">
        <f>IF([1]p38!$H$324&lt;&gt;0,[1]p38!$H$324,"")</f>
        <v/>
      </c>
      <c r="O268" s="379"/>
      <c r="P268" s="379"/>
      <c r="Q268" s="380"/>
      <c r="R268" s="26" t="str">
        <f>IF([1]p38!$J$324&lt;&gt;0,[1]p38!$J$324,"")</f>
        <v/>
      </c>
      <c r="S268" s="26" t="str">
        <f>IF([1]p38!$K$324&lt;&gt;0,[1]p38!$K$324,"")</f>
        <v/>
      </c>
    </row>
    <row r="269" spans="1:19" s="32" customFormat="1" ht="13.5" customHeight="1" x14ac:dyDescent="0.2">
      <c r="A269" s="388" t="str">
        <f>IF([1]p38!$A$328&lt;&gt;0,[1]p38!$A$328,"")</f>
        <v/>
      </c>
      <c r="B269" s="379"/>
      <c r="C269" s="379"/>
      <c r="D269" s="379"/>
      <c r="E269" s="380"/>
      <c r="F269" s="388" t="str">
        <f>IF([1]p38!$B$329&lt;&gt;0,[1]p38!$B$329,"")</f>
        <v/>
      </c>
      <c r="G269" s="379"/>
      <c r="H269" s="379"/>
      <c r="I269" s="379"/>
      <c r="J269" s="379"/>
      <c r="K269" s="379"/>
      <c r="L269" s="379"/>
      <c r="M269" s="380"/>
      <c r="N269" s="388" t="str">
        <f>IF([1]p38!$H$328&lt;&gt;0,[1]p38!$H$328,"")</f>
        <v/>
      </c>
      <c r="O269" s="379"/>
      <c r="P269" s="379"/>
      <c r="Q269" s="380"/>
      <c r="R269" s="26" t="str">
        <f>IF([1]p38!$J$328&lt;&gt;0,[1]p38!$J$328,"")</f>
        <v/>
      </c>
      <c r="S269" s="26" t="str">
        <f>IF([1]p38!$K$328&lt;&gt;0,[1]p38!$K$328,"")</f>
        <v/>
      </c>
    </row>
    <row r="270" spans="1:19" s="32" customFormat="1" ht="13.5" customHeight="1" x14ac:dyDescent="0.2">
      <c r="A270" s="388" t="str">
        <f>IF([1]p38!$A$332&lt;&gt;0,[1]p38!$A$332,"")</f>
        <v/>
      </c>
      <c r="B270" s="379"/>
      <c r="C270" s="379"/>
      <c r="D270" s="379"/>
      <c r="E270" s="380"/>
      <c r="F270" s="388" t="str">
        <f>IF([1]p38!$B$333&lt;&gt;0,[1]p38!$B$333,"")</f>
        <v/>
      </c>
      <c r="G270" s="379"/>
      <c r="H270" s="379"/>
      <c r="I270" s="379"/>
      <c r="J270" s="379"/>
      <c r="K270" s="379"/>
      <c r="L270" s="379"/>
      <c r="M270" s="380"/>
      <c r="N270" s="388" t="str">
        <f>IF([1]p38!$H$332&lt;&gt;0,[1]p38!$H$332,"")</f>
        <v/>
      </c>
      <c r="O270" s="379"/>
      <c r="P270" s="379"/>
      <c r="Q270" s="380"/>
      <c r="R270" s="26" t="str">
        <f>IF([1]p38!$J$332&lt;&gt;0,[1]p38!$J$332,"")</f>
        <v/>
      </c>
      <c r="S270" s="26" t="str">
        <f>IF([1]p38!$K$332&lt;&gt;0,[1]p38!$K$332,"")</f>
        <v/>
      </c>
    </row>
    <row r="271" spans="1:19" s="32" customFormat="1" ht="13.5" customHeight="1" x14ac:dyDescent="0.2">
      <c r="A271" s="388" t="str">
        <f>IF([1]p38!$A$336&lt;&gt;0,[1]p38!$A$336,"")</f>
        <v/>
      </c>
      <c r="B271" s="379"/>
      <c r="C271" s="379"/>
      <c r="D271" s="379"/>
      <c r="E271" s="380"/>
      <c r="F271" s="388" t="str">
        <f>IF([1]p38!$B$337&lt;&gt;0,[1]p38!$B$337,"")</f>
        <v/>
      </c>
      <c r="G271" s="379"/>
      <c r="H271" s="379"/>
      <c r="I271" s="379"/>
      <c r="J271" s="379"/>
      <c r="K271" s="379"/>
      <c r="L271" s="379"/>
      <c r="M271" s="380"/>
      <c r="N271" s="388" t="str">
        <f>IF([1]p38!$H$336&lt;&gt;0,[1]p38!$H$336,"")</f>
        <v/>
      </c>
      <c r="O271" s="379"/>
      <c r="P271" s="379"/>
      <c r="Q271" s="380"/>
      <c r="R271" s="26" t="str">
        <f>IF([1]p38!$J$336&lt;&gt;0,[1]p38!$J$336,"")</f>
        <v/>
      </c>
      <c r="S271" s="26" t="str">
        <f>IF([1]p38!$K$336&lt;&gt;0,[1]p38!$K$336,"")</f>
        <v/>
      </c>
    </row>
    <row r="272" spans="1:19" s="32" customFormat="1" ht="13.5" customHeight="1" x14ac:dyDescent="0.2">
      <c r="A272" s="388" t="str">
        <f>IF([1]p38!$A$340&lt;&gt;0,[1]p38!$A$340,"")</f>
        <v/>
      </c>
      <c r="B272" s="379"/>
      <c r="C272" s="379"/>
      <c r="D272" s="379"/>
      <c r="E272" s="380"/>
      <c r="F272" s="388" t="str">
        <f>IF([1]p38!$B$341&lt;&gt;0,[1]p38!$B$341,"")</f>
        <v/>
      </c>
      <c r="G272" s="379"/>
      <c r="H272" s="379"/>
      <c r="I272" s="379"/>
      <c r="J272" s="379"/>
      <c r="K272" s="379"/>
      <c r="L272" s="379"/>
      <c r="M272" s="380"/>
      <c r="N272" s="388" t="str">
        <f>IF([1]p38!$H$340&lt;&gt;0,[1]p38!$H$340,"")</f>
        <v/>
      </c>
      <c r="O272" s="379"/>
      <c r="P272" s="379"/>
      <c r="Q272" s="380"/>
      <c r="R272" s="26" t="str">
        <f>IF([1]p38!$J$340&lt;&gt;0,[1]p38!$J$340,"")</f>
        <v/>
      </c>
      <c r="S272" s="26" t="str">
        <f>IF([1]p38!$K$340&lt;&gt;0,[1]p38!$K$340,"")</f>
        <v/>
      </c>
    </row>
    <row r="273" spans="1:19" s="3" customFormat="1" ht="13.5" customHeight="1" x14ac:dyDescent="0.2">
      <c r="A273" s="394"/>
      <c r="B273" s="394"/>
      <c r="C273" s="394"/>
      <c r="D273" s="394"/>
      <c r="E273" s="394"/>
      <c r="F273" s="394"/>
      <c r="G273" s="394"/>
      <c r="H273" s="394"/>
      <c r="I273" s="394"/>
      <c r="J273" s="394"/>
      <c r="K273" s="394"/>
      <c r="L273" s="394"/>
      <c r="M273" s="394"/>
      <c r="N273" s="394"/>
      <c r="O273" s="394"/>
      <c r="P273" s="394"/>
      <c r="Q273" s="394"/>
      <c r="R273" s="394"/>
      <c r="S273" s="394"/>
    </row>
    <row r="274" spans="1:19" s="32" customFormat="1" ht="13.5" customHeight="1" x14ac:dyDescent="0.2">
      <c r="A274" s="375" t="str">
        <f>T([1]p39!$C$13:$G$13)</f>
        <v/>
      </c>
      <c r="B274" s="376"/>
      <c r="C274" s="376"/>
      <c r="D274" s="376"/>
      <c r="E274" s="376"/>
      <c r="F274" s="377"/>
      <c r="G274" s="383"/>
      <c r="H274" s="381"/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</row>
    <row r="275" spans="1:19" s="32" customFormat="1" ht="13.5" customHeight="1" x14ac:dyDescent="0.2">
      <c r="A275" s="388" t="str">
        <f>IF([1]p39!$A$324&lt;&gt;0,[1]p39!$A$324,"")</f>
        <v/>
      </c>
      <c r="B275" s="379"/>
      <c r="C275" s="379"/>
      <c r="D275" s="379"/>
      <c r="E275" s="380"/>
      <c r="F275" s="388" t="str">
        <f>IF([1]p39!$B$325&lt;&gt;0,[1]p39!$B$325,"")</f>
        <v/>
      </c>
      <c r="G275" s="379"/>
      <c r="H275" s="379"/>
      <c r="I275" s="379"/>
      <c r="J275" s="379"/>
      <c r="K275" s="379"/>
      <c r="L275" s="379"/>
      <c r="M275" s="380"/>
      <c r="N275" s="388" t="str">
        <f>IF([1]p39!$H$324&lt;&gt;0,[1]p39!$H$324,"")</f>
        <v/>
      </c>
      <c r="O275" s="379"/>
      <c r="P275" s="379"/>
      <c r="Q275" s="380"/>
      <c r="R275" s="26" t="str">
        <f>IF([1]p39!$J$324&lt;&gt;0,[1]p39!$J$324,"")</f>
        <v/>
      </c>
      <c r="S275" s="26" t="str">
        <f>IF([1]p39!$K$324&lt;&gt;0,[1]p39!$K$324,"")</f>
        <v/>
      </c>
    </row>
    <row r="276" spans="1:19" s="32" customFormat="1" ht="13.5" customHeight="1" x14ac:dyDescent="0.2">
      <c r="A276" s="388" t="str">
        <f>IF([1]p39!$A$328&lt;&gt;0,[1]p39!$A$328,"")</f>
        <v/>
      </c>
      <c r="B276" s="379"/>
      <c r="C276" s="379"/>
      <c r="D276" s="379"/>
      <c r="E276" s="380"/>
      <c r="F276" s="388" t="str">
        <f>IF([1]p39!$B$329&lt;&gt;0,[1]p39!$B$329,"")</f>
        <v/>
      </c>
      <c r="G276" s="379"/>
      <c r="H276" s="379"/>
      <c r="I276" s="379"/>
      <c r="J276" s="379"/>
      <c r="K276" s="379"/>
      <c r="L276" s="379"/>
      <c r="M276" s="380"/>
      <c r="N276" s="388" t="str">
        <f>IF([1]p39!$H$328&lt;&gt;0,[1]p39!$H$328,"")</f>
        <v/>
      </c>
      <c r="O276" s="379"/>
      <c r="P276" s="379"/>
      <c r="Q276" s="380"/>
      <c r="R276" s="26" t="str">
        <f>IF([1]p39!$J$328&lt;&gt;0,[1]p39!$J$328,"")</f>
        <v/>
      </c>
      <c r="S276" s="26" t="str">
        <f>IF([1]p39!$K$328&lt;&gt;0,[1]p39!$K$328,"")</f>
        <v/>
      </c>
    </row>
    <row r="277" spans="1:19" s="32" customFormat="1" ht="13.5" customHeight="1" x14ac:dyDescent="0.2">
      <c r="A277" s="388" t="str">
        <f>IF([1]p39!$A$332&lt;&gt;0,[1]p39!$A$332,"")</f>
        <v/>
      </c>
      <c r="B277" s="379"/>
      <c r="C277" s="379"/>
      <c r="D277" s="379"/>
      <c r="E277" s="380"/>
      <c r="F277" s="388" t="str">
        <f>IF([1]p39!$B$333&lt;&gt;0,[1]p39!$B$333,"")</f>
        <v/>
      </c>
      <c r="G277" s="379"/>
      <c r="H277" s="379"/>
      <c r="I277" s="379"/>
      <c r="J277" s="379"/>
      <c r="K277" s="379"/>
      <c r="L277" s="379"/>
      <c r="M277" s="380"/>
      <c r="N277" s="388" t="str">
        <f>IF([1]p39!$H$332&lt;&gt;0,[1]p39!$H$332,"")</f>
        <v/>
      </c>
      <c r="O277" s="379"/>
      <c r="P277" s="379"/>
      <c r="Q277" s="380"/>
      <c r="R277" s="26" t="str">
        <f>IF([1]p39!$J$332&lt;&gt;0,[1]p39!$J$332,"")</f>
        <v/>
      </c>
      <c r="S277" s="26" t="str">
        <f>IF([1]p39!$K$332&lt;&gt;0,[1]p39!$K$332,"")</f>
        <v/>
      </c>
    </row>
    <row r="278" spans="1:19" s="32" customFormat="1" ht="13.5" customHeight="1" x14ac:dyDescent="0.2">
      <c r="A278" s="388" t="str">
        <f>IF([1]p39!$A$336&lt;&gt;0,[1]p39!$A$336,"")</f>
        <v/>
      </c>
      <c r="B278" s="379"/>
      <c r="C278" s="379"/>
      <c r="D278" s="379"/>
      <c r="E278" s="380"/>
      <c r="F278" s="388" t="str">
        <f>IF([1]p39!$B$337&lt;&gt;0,[1]p39!$B$337,"")</f>
        <v/>
      </c>
      <c r="G278" s="379"/>
      <c r="H278" s="379"/>
      <c r="I278" s="379"/>
      <c r="J278" s="379"/>
      <c r="K278" s="379"/>
      <c r="L278" s="379"/>
      <c r="M278" s="380"/>
      <c r="N278" s="388" t="str">
        <f>IF([1]p39!$H$336&lt;&gt;0,[1]p39!$H$336,"")</f>
        <v/>
      </c>
      <c r="O278" s="379"/>
      <c r="P278" s="379"/>
      <c r="Q278" s="380"/>
      <c r="R278" s="26" t="str">
        <f>IF([1]p39!$J$336&lt;&gt;0,[1]p39!$J$336,"")</f>
        <v/>
      </c>
      <c r="S278" s="26" t="str">
        <f>IF([1]p39!$K$336&lt;&gt;0,[1]p39!$K$336,"")</f>
        <v/>
      </c>
    </row>
    <row r="279" spans="1:19" s="32" customFormat="1" ht="13.5" customHeight="1" x14ac:dyDescent="0.2">
      <c r="A279" s="388" t="str">
        <f>IF([1]p39!$A$340&lt;&gt;0,[1]p39!$A$340,"")</f>
        <v/>
      </c>
      <c r="B279" s="379"/>
      <c r="C279" s="379"/>
      <c r="D279" s="379"/>
      <c r="E279" s="380"/>
      <c r="F279" s="388" t="str">
        <f>IF([1]p39!$B$341&lt;&gt;0,[1]p39!$B$341,"")</f>
        <v/>
      </c>
      <c r="G279" s="379"/>
      <c r="H279" s="379"/>
      <c r="I279" s="379"/>
      <c r="J279" s="379"/>
      <c r="K279" s="379"/>
      <c r="L279" s="379"/>
      <c r="M279" s="380"/>
      <c r="N279" s="388" t="str">
        <f>IF([1]p39!$H$340&lt;&gt;0,[1]p39!$H$340,"")</f>
        <v/>
      </c>
      <c r="O279" s="379"/>
      <c r="P279" s="379"/>
      <c r="Q279" s="380"/>
      <c r="R279" s="26" t="str">
        <f>IF([1]p39!$J$340&lt;&gt;0,[1]p39!$J$340,"")</f>
        <v/>
      </c>
      <c r="S279" s="26" t="str">
        <f>IF([1]p39!$K$340&lt;&gt;0,[1]p39!$K$340,"")</f>
        <v/>
      </c>
    </row>
    <row r="280" spans="1:19" s="3" customFormat="1" ht="13.5" customHeight="1" x14ac:dyDescent="0.2">
      <c r="A280" s="394"/>
      <c r="B280" s="394"/>
      <c r="C280" s="394"/>
      <c r="D280" s="394"/>
      <c r="E280" s="394"/>
      <c r="F280" s="394"/>
      <c r="G280" s="394"/>
      <c r="H280" s="394"/>
      <c r="I280" s="394"/>
      <c r="J280" s="394"/>
      <c r="K280" s="394"/>
      <c r="L280" s="394"/>
      <c r="M280" s="394"/>
      <c r="N280" s="394"/>
      <c r="O280" s="394"/>
      <c r="P280" s="394"/>
      <c r="Q280" s="394"/>
      <c r="R280" s="394"/>
      <c r="S280" s="394"/>
    </row>
    <row r="281" spans="1:19" s="32" customFormat="1" ht="13.5" customHeight="1" x14ac:dyDescent="0.2">
      <c r="A281" s="375" t="str">
        <f>T([1]p40!$C$13:$G$13)</f>
        <v/>
      </c>
      <c r="B281" s="376"/>
      <c r="C281" s="376"/>
      <c r="D281" s="376"/>
      <c r="E281" s="376"/>
      <c r="F281" s="377"/>
      <c r="G281" s="383"/>
      <c r="H281" s="381"/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</row>
    <row r="282" spans="1:19" s="32" customFormat="1" ht="13.5" customHeight="1" x14ac:dyDescent="0.2">
      <c r="A282" s="388" t="str">
        <f>IF([1]p40!$A$324&lt;&gt;0,[1]p40!$A$324,"")</f>
        <v/>
      </c>
      <c r="B282" s="379"/>
      <c r="C282" s="379"/>
      <c r="D282" s="379"/>
      <c r="E282" s="380"/>
      <c r="F282" s="388" t="str">
        <f>IF([1]p40!$B$325&lt;&gt;0,[1]p40!$B$325,"")</f>
        <v/>
      </c>
      <c r="G282" s="379"/>
      <c r="H282" s="379"/>
      <c r="I282" s="379"/>
      <c r="J282" s="379"/>
      <c r="K282" s="379"/>
      <c r="L282" s="379"/>
      <c r="M282" s="380"/>
      <c r="N282" s="388" t="str">
        <f>IF([1]p40!$H$324&lt;&gt;0,[1]p40!$H$324,"")</f>
        <v/>
      </c>
      <c r="O282" s="379"/>
      <c r="P282" s="379"/>
      <c r="Q282" s="380"/>
      <c r="R282" s="26" t="str">
        <f>IF([1]p40!$J$324&lt;&gt;0,[1]p40!$J$324,"")</f>
        <v/>
      </c>
      <c r="S282" s="26" t="str">
        <f>IF([1]p40!$K$324&lt;&gt;0,[1]p40!$K$324,"")</f>
        <v/>
      </c>
    </row>
    <row r="283" spans="1:19" s="32" customFormat="1" ht="13.5" customHeight="1" x14ac:dyDescent="0.2">
      <c r="A283" s="388" t="str">
        <f>IF([1]p40!$A$328&lt;&gt;0,[1]p40!$A$328,"")</f>
        <v/>
      </c>
      <c r="B283" s="379"/>
      <c r="C283" s="379"/>
      <c r="D283" s="379"/>
      <c r="E283" s="380"/>
      <c r="F283" s="388" t="str">
        <f>IF([1]p40!$B$329&lt;&gt;0,[1]p40!$B$329,"")</f>
        <v/>
      </c>
      <c r="G283" s="379"/>
      <c r="H283" s="379"/>
      <c r="I283" s="379"/>
      <c r="J283" s="379"/>
      <c r="K283" s="379"/>
      <c r="L283" s="379"/>
      <c r="M283" s="380"/>
      <c r="N283" s="388" t="str">
        <f>IF([1]p40!$H$328&lt;&gt;0,[1]p40!$H$328,"")</f>
        <v/>
      </c>
      <c r="O283" s="379"/>
      <c r="P283" s="379"/>
      <c r="Q283" s="380"/>
      <c r="R283" s="26" t="str">
        <f>IF([1]p40!$J$328&lt;&gt;0,[1]p40!$J$328,"")</f>
        <v/>
      </c>
      <c r="S283" s="26" t="str">
        <f>IF([1]p40!$K$328&lt;&gt;0,[1]p40!$K$328,"")</f>
        <v/>
      </c>
    </row>
    <row r="284" spans="1:19" s="32" customFormat="1" ht="13.5" customHeight="1" x14ac:dyDescent="0.2">
      <c r="A284" s="388" t="str">
        <f>IF([1]p40!$A$332&lt;&gt;0,[1]p40!$A$332,"")</f>
        <v/>
      </c>
      <c r="B284" s="379"/>
      <c r="C284" s="379"/>
      <c r="D284" s="379"/>
      <c r="E284" s="380"/>
      <c r="F284" s="388" t="str">
        <f>IF([1]p40!$B$333&lt;&gt;0,[1]p40!$B$333,"")</f>
        <v/>
      </c>
      <c r="G284" s="379"/>
      <c r="H284" s="379"/>
      <c r="I284" s="379"/>
      <c r="J284" s="379"/>
      <c r="K284" s="379"/>
      <c r="L284" s="379"/>
      <c r="M284" s="380"/>
      <c r="N284" s="388" t="str">
        <f>IF([1]p40!$H$332&lt;&gt;0,[1]p40!$H$332,"")</f>
        <v/>
      </c>
      <c r="O284" s="379"/>
      <c r="P284" s="379"/>
      <c r="Q284" s="380"/>
      <c r="R284" s="26" t="str">
        <f>IF([1]p40!$J$332&lt;&gt;0,[1]p40!$J$332,"")</f>
        <v/>
      </c>
      <c r="S284" s="26" t="str">
        <f>IF([1]p40!$K$332&lt;&gt;0,[1]p40!$K$332,"")</f>
        <v/>
      </c>
    </row>
    <row r="285" spans="1:19" s="32" customFormat="1" ht="13.5" customHeight="1" x14ac:dyDescent="0.2">
      <c r="A285" s="388" t="str">
        <f>IF([1]p40!$A$336&lt;&gt;0,[1]p40!$A$336,"")</f>
        <v/>
      </c>
      <c r="B285" s="379"/>
      <c r="C285" s="379"/>
      <c r="D285" s="379"/>
      <c r="E285" s="380"/>
      <c r="F285" s="388" t="str">
        <f>IF([1]p40!$B$337&lt;&gt;0,[1]p40!$B$337,"")</f>
        <v/>
      </c>
      <c r="G285" s="379"/>
      <c r="H285" s="379"/>
      <c r="I285" s="379"/>
      <c r="J285" s="379"/>
      <c r="K285" s="379"/>
      <c r="L285" s="379"/>
      <c r="M285" s="380"/>
      <c r="N285" s="388" t="str">
        <f>IF([1]p40!$H$336&lt;&gt;0,[1]p40!$H$336,"")</f>
        <v/>
      </c>
      <c r="O285" s="379"/>
      <c r="P285" s="379"/>
      <c r="Q285" s="380"/>
      <c r="R285" s="26" t="str">
        <f>IF([1]p40!$J$336&lt;&gt;0,[1]p40!$J$336,"")</f>
        <v/>
      </c>
      <c r="S285" s="26" t="str">
        <f>IF([1]p40!$K$336&lt;&gt;0,[1]p40!$K$336,"")</f>
        <v/>
      </c>
    </row>
    <row r="286" spans="1:19" s="32" customFormat="1" ht="13.5" customHeight="1" x14ac:dyDescent="0.2">
      <c r="A286" s="388" t="str">
        <f>IF([1]p40!$A$340&lt;&gt;0,[1]p40!$A$340,"")</f>
        <v/>
      </c>
      <c r="B286" s="379"/>
      <c r="C286" s="379"/>
      <c r="D286" s="379"/>
      <c r="E286" s="380"/>
      <c r="F286" s="388" t="str">
        <f>IF([1]p40!$B$341&lt;&gt;0,[1]p40!$B$341,"")</f>
        <v/>
      </c>
      <c r="G286" s="379"/>
      <c r="H286" s="379"/>
      <c r="I286" s="379"/>
      <c r="J286" s="379"/>
      <c r="K286" s="379"/>
      <c r="L286" s="379"/>
      <c r="M286" s="380"/>
      <c r="N286" s="388" t="str">
        <f>IF([1]p40!$H$340&lt;&gt;0,[1]p40!$H$340,"")</f>
        <v/>
      </c>
      <c r="O286" s="379"/>
      <c r="P286" s="379"/>
      <c r="Q286" s="380"/>
      <c r="R286" s="26" t="str">
        <f>IF([1]p40!$J$340&lt;&gt;0,[1]p40!$J$340,"")</f>
        <v/>
      </c>
      <c r="S286" s="26" t="str">
        <f>IF([1]p40!$K$340&lt;&gt;0,[1]p40!$K$340,"")</f>
        <v/>
      </c>
    </row>
    <row r="287" spans="1:19" s="3" customFormat="1" ht="13.5" customHeight="1" x14ac:dyDescent="0.2">
      <c r="A287" s="394"/>
      <c r="B287" s="394"/>
      <c r="C287" s="394"/>
      <c r="D287" s="394"/>
      <c r="E287" s="394"/>
      <c r="F287" s="394"/>
      <c r="G287" s="394"/>
      <c r="H287" s="394"/>
      <c r="I287" s="394"/>
      <c r="J287" s="394"/>
      <c r="K287" s="394"/>
      <c r="L287" s="394"/>
      <c r="M287" s="394"/>
      <c r="N287" s="394"/>
      <c r="O287" s="394"/>
      <c r="P287" s="394"/>
      <c r="Q287" s="394"/>
      <c r="R287" s="394"/>
      <c r="S287" s="394"/>
    </row>
    <row r="288" spans="1:19" s="32" customFormat="1" ht="13.5" customHeight="1" x14ac:dyDescent="0.2">
      <c r="A288" s="375" t="str">
        <f>T([1]p41!$C$13:$G$13)</f>
        <v/>
      </c>
      <c r="B288" s="376"/>
      <c r="C288" s="376"/>
      <c r="D288" s="376"/>
      <c r="E288" s="376"/>
      <c r="F288" s="377"/>
      <c r="G288" s="383"/>
      <c r="H288" s="381"/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</row>
    <row r="289" spans="1:19" s="32" customFormat="1" ht="13.5" customHeight="1" x14ac:dyDescent="0.2">
      <c r="A289" s="388" t="str">
        <f>IF([1]p41!$A$324&lt;&gt;0,[1]p41!$A$324,"")</f>
        <v/>
      </c>
      <c r="B289" s="379"/>
      <c r="C289" s="379"/>
      <c r="D289" s="379"/>
      <c r="E289" s="380"/>
      <c r="F289" s="388" t="str">
        <f>IF([1]p41!$B$325&lt;&gt;0,[1]p41!$B$325,"")</f>
        <v/>
      </c>
      <c r="G289" s="379"/>
      <c r="H289" s="379"/>
      <c r="I289" s="379"/>
      <c r="J289" s="379"/>
      <c r="K289" s="379"/>
      <c r="L289" s="379"/>
      <c r="M289" s="380"/>
      <c r="N289" s="388" t="str">
        <f>IF([1]p41!$H$324&lt;&gt;0,[1]p41!$H$324,"")</f>
        <v/>
      </c>
      <c r="O289" s="379"/>
      <c r="P289" s="379"/>
      <c r="Q289" s="380"/>
      <c r="R289" s="26" t="str">
        <f>IF([1]p41!$J$324&lt;&gt;0,[1]p41!$J$324,"")</f>
        <v/>
      </c>
      <c r="S289" s="26" t="str">
        <f>IF([1]p41!$K$324&lt;&gt;0,[1]p41!$K$324,"")</f>
        <v/>
      </c>
    </row>
    <row r="290" spans="1:19" s="32" customFormat="1" ht="13.5" customHeight="1" x14ac:dyDescent="0.2">
      <c r="A290" s="388" t="str">
        <f>IF([1]p41!$A$328&lt;&gt;0,[1]p41!$A$328,"")</f>
        <v/>
      </c>
      <c r="B290" s="379"/>
      <c r="C290" s="379"/>
      <c r="D290" s="379"/>
      <c r="E290" s="380"/>
      <c r="F290" s="388" t="str">
        <f>IF([1]p41!$B$329&lt;&gt;0,[1]p41!$B$329,"")</f>
        <v/>
      </c>
      <c r="G290" s="379"/>
      <c r="H290" s="379"/>
      <c r="I290" s="379"/>
      <c r="J290" s="379"/>
      <c r="K290" s="379"/>
      <c r="L290" s="379"/>
      <c r="M290" s="380"/>
      <c r="N290" s="388" t="str">
        <f>IF([1]p41!$H$328&lt;&gt;0,[1]p41!$H$328,"")</f>
        <v/>
      </c>
      <c r="O290" s="379"/>
      <c r="P290" s="379"/>
      <c r="Q290" s="380"/>
      <c r="R290" s="26" t="str">
        <f>IF([1]p41!$J$328&lt;&gt;0,[1]p41!$J$328,"")</f>
        <v/>
      </c>
      <c r="S290" s="26" t="str">
        <f>IF([1]p41!$K$328&lt;&gt;0,[1]p41!$K$328,"")</f>
        <v/>
      </c>
    </row>
    <row r="291" spans="1:19" s="32" customFormat="1" ht="13.5" customHeight="1" x14ac:dyDescent="0.2">
      <c r="A291" s="388" t="str">
        <f>IF([1]p41!$A$332&lt;&gt;0,[1]p41!$A$332,"")</f>
        <v/>
      </c>
      <c r="B291" s="379"/>
      <c r="C291" s="379"/>
      <c r="D291" s="379"/>
      <c r="E291" s="380"/>
      <c r="F291" s="388" t="str">
        <f>IF([1]p41!$B$333&lt;&gt;0,[1]p41!$B$333,"")</f>
        <v/>
      </c>
      <c r="G291" s="379"/>
      <c r="H291" s="379"/>
      <c r="I291" s="379"/>
      <c r="J291" s="379"/>
      <c r="K291" s="379"/>
      <c r="L291" s="379"/>
      <c r="M291" s="380"/>
      <c r="N291" s="388" t="str">
        <f>IF([1]p41!$H$332&lt;&gt;0,[1]p41!$H$332,"")</f>
        <v/>
      </c>
      <c r="O291" s="379"/>
      <c r="P291" s="379"/>
      <c r="Q291" s="380"/>
      <c r="R291" s="26" t="str">
        <f>IF([1]p41!$J$332&lt;&gt;0,[1]p41!$J$332,"")</f>
        <v/>
      </c>
      <c r="S291" s="26" t="str">
        <f>IF([1]p41!$K$332&lt;&gt;0,[1]p41!$K$332,"")</f>
        <v/>
      </c>
    </row>
    <row r="292" spans="1:19" s="32" customFormat="1" ht="13.5" customHeight="1" x14ac:dyDescent="0.2">
      <c r="A292" s="388" t="str">
        <f>IF([1]p41!$A$336&lt;&gt;0,[1]p41!$A$336,"")</f>
        <v/>
      </c>
      <c r="B292" s="379"/>
      <c r="C292" s="379"/>
      <c r="D292" s="379"/>
      <c r="E292" s="380"/>
      <c r="F292" s="388" t="str">
        <f>IF([1]p41!$B$337&lt;&gt;0,[1]p41!$B$337,"")</f>
        <v/>
      </c>
      <c r="G292" s="379"/>
      <c r="H292" s="379"/>
      <c r="I292" s="379"/>
      <c r="J292" s="379"/>
      <c r="K292" s="379"/>
      <c r="L292" s="379"/>
      <c r="M292" s="380"/>
      <c r="N292" s="388" t="str">
        <f>IF([1]p41!$H$336&lt;&gt;0,[1]p41!$H$336,"")</f>
        <v/>
      </c>
      <c r="O292" s="379"/>
      <c r="P292" s="379"/>
      <c r="Q292" s="380"/>
      <c r="R292" s="26" t="str">
        <f>IF([1]p41!$J$336&lt;&gt;0,[1]p41!$J$336,"")</f>
        <v/>
      </c>
      <c r="S292" s="26" t="str">
        <f>IF([1]p41!$K$336&lt;&gt;0,[1]p41!$K$336,"")</f>
        <v/>
      </c>
    </row>
    <row r="293" spans="1:19" s="32" customFormat="1" ht="13.5" customHeight="1" x14ac:dyDescent="0.2">
      <c r="A293" s="388" t="str">
        <f>IF([1]p41!$A$340&lt;&gt;0,[1]p41!$A$340,"")</f>
        <v/>
      </c>
      <c r="B293" s="379"/>
      <c r="C293" s="379"/>
      <c r="D293" s="379"/>
      <c r="E293" s="380"/>
      <c r="F293" s="388" t="str">
        <f>IF([1]p41!$B$341&lt;&gt;0,[1]p41!$B$341,"")</f>
        <v/>
      </c>
      <c r="G293" s="379"/>
      <c r="H293" s="379"/>
      <c r="I293" s="379"/>
      <c r="J293" s="379"/>
      <c r="K293" s="379"/>
      <c r="L293" s="379"/>
      <c r="M293" s="380"/>
      <c r="N293" s="388" t="str">
        <f>IF([1]p41!$H$340&lt;&gt;0,[1]p41!$H$340,"")</f>
        <v/>
      </c>
      <c r="O293" s="379"/>
      <c r="P293" s="379"/>
      <c r="Q293" s="380"/>
      <c r="R293" s="26" t="str">
        <f>IF([1]p41!$J$340&lt;&gt;0,[1]p41!$J$340,"")</f>
        <v/>
      </c>
      <c r="S293" s="26" t="str">
        <f>IF([1]p41!$K$340&lt;&gt;0,[1]p41!$K$340,"")</f>
        <v/>
      </c>
    </row>
    <row r="294" spans="1:19" s="3" customFormat="1" ht="13.5" customHeight="1" x14ac:dyDescent="0.2">
      <c r="A294" s="394"/>
      <c r="B294" s="394"/>
      <c r="C294" s="394"/>
      <c r="D294" s="394"/>
      <c r="E294" s="394"/>
      <c r="F294" s="394"/>
      <c r="G294" s="394"/>
      <c r="H294" s="394"/>
      <c r="I294" s="394"/>
      <c r="J294" s="394"/>
      <c r="K294" s="394"/>
      <c r="L294" s="394"/>
      <c r="M294" s="394"/>
      <c r="N294" s="394"/>
      <c r="O294" s="394"/>
      <c r="P294" s="394"/>
      <c r="Q294" s="394"/>
      <c r="R294" s="394"/>
      <c r="S294" s="394"/>
    </row>
    <row r="295" spans="1:19" s="32" customFormat="1" ht="13.5" customHeight="1" x14ac:dyDescent="0.2">
      <c r="A295" s="375" t="str">
        <f>T([1]p42!$C$13:$G$13)</f>
        <v/>
      </c>
      <c r="B295" s="376"/>
      <c r="C295" s="376"/>
      <c r="D295" s="376"/>
      <c r="E295" s="376"/>
      <c r="F295" s="377"/>
      <c r="G295" s="383"/>
      <c r="H295" s="381"/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</row>
    <row r="296" spans="1:19" s="32" customFormat="1" ht="13.5" customHeight="1" x14ac:dyDescent="0.2">
      <c r="A296" s="388" t="str">
        <f>IF([1]p42!$A$324&lt;&gt;0,[1]p42!$A$324,"")</f>
        <v/>
      </c>
      <c r="B296" s="379"/>
      <c r="C296" s="379"/>
      <c r="D296" s="379"/>
      <c r="E296" s="380"/>
      <c r="F296" s="388" t="str">
        <f>IF([1]p42!$B$325&lt;&gt;0,[1]p42!$B$325,"")</f>
        <v/>
      </c>
      <c r="G296" s="379"/>
      <c r="H296" s="379"/>
      <c r="I296" s="379"/>
      <c r="J296" s="379"/>
      <c r="K296" s="379"/>
      <c r="L296" s="379"/>
      <c r="M296" s="380"/>
      <c r="N296" s="388" t="str">
        <f>IF([1]p42!$H$324&lt;&gt;0,[1]p42!$H$324,"")</f>
        <v/>
      </c>
      <c r="O296" s="379"/>
      <c r="P296" s="379"/>
      <c r="Q296" s="380"/>
      <c r="R296" s="26" t="str">
        <f>IF([1]p42!$J$324&lt;&gt;0,[1]p42!$J$324,"")</f>
        <v/>
      </c>
      <c r="S296" s="26" t="str">
        <f>IF([1]p42!$K$324&lt;&gt;0,[1]p42!$K$324,"")</f>
        <v/>
      </c>
    </row>
    <row r="297" spans="1:19" s="32" customFormat="1" ht="13.5" customHeight="1" x14ac:dyDescent="0.2">
      <c r="A297" s="388" t="str">
        <f>IF([1]p42!$A$328&lt;&gt;0,[1]p42!$A$328,"")</f>
        <v/>
      </c>
      <c r="B297" s="379"/>
      <c r="C297" s="379"/>
      <c r="D297" s="379"/>
      <c r="E297" s="380"/>
      <c r="F297" s="388" t="str">
        <f>IF([1]p42!$B$329&lt;&gt;0,[1]p42!$B$329,"")</f>
        <v/>
      </c>
      <c r="G297" s="379"/>
      <c r="H297" s="379"/>
      <c r="I297" s="379"/>
      <c r="J297" s="379"/>
      <c r="K297" s="379"/>
      <c r="L297" s="379"/>
      <c r="M297" s="380"/>
      <c r="N297" s="388" t="str">
        <f>IF([1]p42!$H$328&lt;&gt;0,[1]p42!$H$328,"")</f>
        <v/>
      </c>
      <c r="O297" s="379"/>
      <c r="P297" s="379"/>
      <c r="Q297" s="380"/>
      <c r="R297" s="26" t="str">
        <f>IF([1]p42!$J$328&lt;&gt;0,[1]p42!$J$328,"")</f>
        <v/>
      </c>
      <c r="S297" s="26" t="str">
        <f>IF([1]p42!$K$328&lt;&gt;0,[1]p42!$K$328,"")</f>
        <v/>
      </c>
    </row>
    <row r="298" spans="1:19" s="32" customFormat="1" ht="13.5" customHeight="1" x14ac:dyDescent="0.2">
      <c r="A298" s="388" t="str">
        <f>IF([1]p42!$A$332&lt;&gt;0,[1]p42!$A$332,"")</f>
        <v/>
      </c>
      <c r="B298" s="379"/>
      <c r="C298" s="379"/>
      <c r="D298" s="379"/>
      <c r="E298" s="380"/>
      <c r="F298" s="388" t="str">
        <f>IF([1]p42!$B$333&lt;&gt;0,[1]p42!$B$333,"")</f>
        <v/>
      </c>
      <c r="G298" s="379"/>
      <c r="H298" s="379"/>
      <c r="I298" s="379"/>
      <c r="J298" s="379"/>
      <c r="K298" s="379"/>
      <c r="L298" s="379"/>
      <c r="M298" s="380"/>
      <c r="N298" s="388" t="str">
        <f>IF([1]p42!$H$332&lt;&gt;0,[1]p42!$H$332,"")</f>
        <v/>
      </c>
      <c r="O298" s="379"/>
      <c r="P298" s="379"/>
      <c r="Q298" s="380"/>
      <c r="R298" s="26" t="str">
        <f>IF([1]p42!$J$332&lt;&gt;0,[1]p42!$J$332,"")</f>
        <v/>
      </c>
      <c r="S298" s="26" t="str">
        <f>IF([1]p42!$K$332&lt;&gt;0,[1]p42!$K$332,"")</f>
        <v/>
      </c>
    </row>
    <row r="299" spans="1:19" s="32" customFormat="1" ht="13.5" customHeight="1" x14ac:dyDescent="0.2">
      <c r="A299" s="388" t="str">
        <f>IF([1]p42!$A$336&lt;&gt;0,[1]p42!$A$336,"")</f>
        <v/>
      </c>
      <c r="B299" s="379"/>
      <c r="C299" s="379"/>
      <c r="D299" s="379"/>
      <c r="E299" s="380"/>
      <c r="F299" s="388" t="str">
        <f>IF([1]p42!$B$337&lt;&gt;0,[1]p42!$B$337,"")</f>
        <v/>
      </c>
      <c r="G299" s="379"/>
      <c r="H299" s="379"/>
      <c r="I299" s="379"/>
      <c r="J299" s="379"/>
      <c r="K299" s="379"/>
      <c r="L299" s="379"/>
      <c r="M299" s="380"/>
      <c r="N299" s="388" t="str">
        <f>IF([1]p42!$H$336&lt;&gt;0,[1]p42!$H$336,"")</f>
        <v/>
      </c>
      <c r="O299" s="379"/>
      <c r="P299" s="379"/>
      <c r="Q299" s="380"/>
      <c r="R299" s="26" t="str">
        <f>IF([1]p42!$J$336&lt;&gt;0,[1]p42!$J$336,"")</f>
        <v/>
      </c>
      <c r="S299" s="26" t="str">
        <f>IF([1]p42!$K$336&lt;&gt;0,[1]p42!$K$336,"")</f>
        <v/>
      </c>
    </row>
    <row r="300" spans="1:19" s="32" customFormat="1" ht="13.5" customHeight="1" x14ac:dyDescent="0.2">
      <c r="A300" s="388" t="str">
        <f>IF([1]p42!$A$340&lt;&gt;0,[1]p42!$A$340,"")</f>
        <v/>
      </c>
      <c r="B300" s="379"/>
      <c r="C300" s="379"/>
      <c r="D300" s="379"/>
      <c r="E300" s="380"/>
      <c r="F300" s="388" t="str">
        <f>IF([1]p42!$B$341&lt;&gt;0,[1]p42!$B$341,"")</f>
        <v/>
      </c>
      <c r="G300" s="379"/>
      <c r="H300" s="379"/>
      <c r="I300" s="379"/>
      <c r="J300" s="379"/>
      <c r="K300" s="379"/>
      <c r="L300" s="379"/>
      <c r="M300" s="380"/>
      <c r="N300" s="388" t="str">
        <f>IF([1]p42!$H$340&lt;&gt;0,[1]p42!$H$340,"")</f>
        <v/>
      </c>
      <c r="O300" s="379"/>
      <c r="P300" s="379"/>
      <c r="Q300" s="380"/>
      <c r="R300" s="26" t="str">
        <f>IF([1]p42!$J$340&lt;&gt;0,[1]p42!$J$340,"")</f>
        <v/>
      </c>
      <c r="S300" s="26" t="str">
        <f>IF([1]p42!$K$340&lt;&gt;0,[1]p42!$K$340,"")</f>
        <v/>
      </c>
    </row>
    <row r="301" spans="1:19" s="3" customFormat="1" ht="13.5" customHeight="1" x14ac:dyDescent="0.2">
      <c r="A301" s="394"/>
      <c r="B301" s="394"/>
      <c r="C301" s="394"/>
      <c r="D301" s="394"/>
      <c r="E301" s="394"/>
      <c r="F301" s="394"/>
      <c r="G301" s="394"/>
      <c r="H301" s="394"/>
      <c r="I301" s="394"/>
      <c r="J301" s="394"/>
      <c r="K301" s="394"/>
      <c r="L301" s="394"/>
      <c r="M301" s="394"/>
      <c r="N301" s="394"/>
      <c r="O301" s="394"/>
      <c r="P301" s="394"/>
      <c r="Q301" s="394"/>
      <c r="R301" s="394"/>
      <c r="S301" s="394"/>
    </row>
    <row r="302" spans="1:19" s="32" customFormat="1" ht="13.5" customHeight="1" x14ac:dyDescent="0.2">
      <c r="A302" s="375" t="str">
        <f>T([1]p43!$C$13:$G$13)</f>
        <v/>
      </c>
      <c r="B302" s="376"/>
      <c r="C302" s="376"/>
      <c r="D302" s="376"/>
      <c r="E302" s="376"/>
      <c r="F302" s="377"/>
      <c r="G302" s="383"/>
      <c r="H302" s="381"/>
      <c r="I302" s="381"/>
      <c r="J302" s="381"/>
      <c r="K302" s="381"/>
      <c r="L302" s="381"/>
      <c r="M302" s="381"/>
      <c r="N302" s="381"/>
      <c r="O302" s="381"/>
      <c r="P302" s="381"/>
      <c r="Q302" s="381"/>
      <c r="R302" s="381"/>
      <c r="S302" s="381"/>
    </row>
    <row r="303" spans="1:19" s="32" customFormat="1" ht="13.5" customHeight="1" x14ac:dyDescent="0.2">
      <c r="A303" s="388" t="str">
        <f>IF([1]p43!$A$324&lt;&gt;0,[1]p43!$A$324,"")</f>
        <v/>
      </c>
      <c r="B303" s="379"/>
      <c r="C303" s="379"/>
      <c r="D303" s="379"/>
      <c r="E303" s="380"/>
      <c r="F303" s="388" t="str">
        <f>IF([1]p43!$B$325&lt;&gt;0,[1]p43!$B$325,"")</f>
        <v/>
      </c>
      <c r="G303" s="379"/>
      <c r="H303" s="379"/>
      <c r="I303" s="379"/>
      <c r="J303" s="379"/>
      <c r="K303" s="379"/>
      <c r="L303" s="379"/>
      <c r="M303" s="380"/>
      <c r="N303" s="388" t="str">
        <f>IF([1]p43!$H$324&lt;&gt;0,[1]p43!$H$324,"")</f>
        <v/>
      </c>
      <c r="O303" s="379"/>
      <c r="P303" s="379"/>
      <c r="Q303" s="380"/>
      <c r="R303" s="26" t="str">
        <f>IF([1]p43!$J$324&lt;&gt;0,[1]p43!$J$324,"")</f>
        <v/>
      </c>
      <c r="S303" s="26" t="str">
        <f>IF([1]p43!$K$324&lt;&gt;0,[1]p43!$K$324,"")</f>
        <v/>
      </c>
    </row>
    <row r="304" spans="1:19" s="32" customFormat="1" ht="13.5" customHeight="1" x14ac:dyDescent="0.2">
      <c r="A304" s="388" t="str">
        <f>IF([1]p43!$A$328&lt;&gt;0,[1]p43!$A$328,"")</f>
        <v/>
      </c>
      <c r="B304" s="379"/>
      <c r="C304" s="379"/>
      <c r="D304" s="379"/>
      <c r="E304" s="380"/>
      <c r="F304" s="388" t="str">
        <f>IF([1]p43!$B$329&lt;&gt;0,[1]p43!$B$329,"")</f>
        <v/>
      </c>
      <c r="G304" s="379"/>
      <c r="H304" s="379"/>
      <c r="I304" s="379"/>
      <c r="J304" s="379"/>
      <c r="K304" s="379"/>
      <c r="L304" s="379"/>
      <c r="M304" s="380"/>
      <c r="N304" s="388" t="str">
        <f>IF([1]p43!$H$328&lt;&gt;0,[1]p43!$H$328,"")</f>
        <v/>
      </c>
      <c r="O304" s="379"/>
      <c r="P304" s="379"/>
      <c r="Q304" s="380"/>
      <c r="R304" s="26" t="str">
        <f>IF([1]p43!$J$328&lt;&gt;0,[1]p43!$J$328,"")</f>
        <v/>
      </c>
      <c r="S304" s="26" t="str">
        <f>IF([1]p43!$K$328&lt;&gt;0,[1]p43!$K$328,"")</f>
        <v/>
      </c>
    </row>
    <row r="305" spans="1:19" s="32" customFormat="1" ht="13.5" customHeight="1" x14ac:dyDescent="0.2">
      <c r="A305" s="388" t="str">
        <f>IF([1]p43!$A$332&lt;&gt;0,[1]p43!$A$332,"")</f>
        <v/>
      </c>
      <c r="B305" s="379"/>
      <c r="C305" s="379"/>
      <c r="D305" s="379"/>
      <c r="E305" s="380"/>
      <c r="F305" s="388" t="str">
        <f>IF([1]p43!$B$333&lt;&gt;0,[1]p43!$B$333,"")</f>
        <v/>
      </c>
      <c r="G305" s="379"/>
      <c r="H305" s="379"/>
      <c r="I305" s="379"/>
      <c r="J305" s="379"/>
      <c r="K305" s="379"/>
      <c r="L305" s="379"/>
      <c r="M305" s="380"/>
      <c r="N305" s="388" t="str">
        <f>IF([1]p43!$H$332&lt;&gt;0,[1]p43!$H$332,"")</f>
        <v/>
      </c>
      <c r="O305" s="379"/>
      <c r="P305" s="379"/>
      <c r="Q305" s="380"/>
      <c r="R305" s="26" t="str">
        <f>IF([1]p43!$J$332&lt;&gt;0,[1]p43!$J$332,"")</f>
        <v/>
      </c>
      <c r="S305" s="26" t="str">
        <f>IF([1]p43!$K$332&lt;&gt;0,[1]p43!$K$332,"")</f>
        <v/>
      </c>
    </row>
    <row r="306" spans="1:19" s="32" customFormat="1" ht="13.5" customHeight="1" x14ac:dyDescent="0.2">
      <c r="A306" s="388" t="str">
        <f>IF([1]p43!$A$336&lt;&gt;0,[1]p43!$A$336,"")</f>
        <v/>
      </c>
      <c r="B306" s="379"/>
      <c r="C306" s="379"/>
      <c r="D306" s="379"/>
      <c r="E306" s="380"/>
      <c r="F306" s="388" t="str">
        <f>IF([1]p43!$B$337&lt;&gt;0,[1]p43!$B$337,"")</f>
        <v/>
      </c>
      <c r="G306" s="379"/>
      <c r="H306" s="379"/>
      <c r="I306" s="379"/>
      <c r="J306" s="379"/>
      <c r="K306" s="379"/>
      <c r="L306" s="379"/>
      <c r="M306" s="380"/>
      <c r="N306" s="388" t="str">
        <f>IF([1]p43!$H$336&lt;&gt;0,[1]p43!$H$336,"")</f>
        <v/>
      </c>
      <c r="O306" s="379"/>
      <c r="P306" s="379"/>
      <c r="Q306" s="380"/>
      <c r="R306" s="26" t="str">
        <f>IF([1]p43!$J$336&lt;&gt;0,[1]p43!$J$336,"")</f>
        <v/>
      </c>
      <c r="S306" s="26" t="str">
        <f>IF([1]p43!$K$336&lt;&gt;0,[1]p43!$K$336,"")</f>
        <v/>
      </c>
    </row>
    <row r="307" spans="1:19" s="32" customFormat="1" ht="13.5" customHeight="1" x14ac:dyDescent="0.2">
      <c r="A307" s="388" t="str">
        <f>IF([1]p43!$A$340&lt;&gt;0,[1]p43!$A$340,"")</f>
        <v/>
      </c>
      <c r="B307" s="379"/>
      <c r="C307" s="379"/>
      <c r="D307" s="379"/>
      <c r="E307" s="380"/>
      <c r="F307" s="388" t="str">
        <f>IF([1]p43!$B$341&lt;&gt;0,[1]p43!$B$341,"")</f>
        <v/>
      </c>
      <c r="G307" s="379"/>
      <c r="H307" s="379"/>
      <c r="I307" s="379"/>
      <c r="J307" s="379"/>
      <c r="K307" s="379"/>
      <c r="L307" s="379"/>
      <c r="M307" s="380"/>
      <c r="N307" s="388" t="str">
        <f>IF([1]p43!$H$340&lt;&gt;0,[1]p43!$H$340,"")</f>
        <v/>
      </c>
      <c r="O307" s="379"/>
      <c r="P307" s="379"/>
      <c r="Q307" s="380"/>
      <c r="R307" s="26" t="str">
        <f>IF([1]p43!$J$340&lt;&gt;0,[1]p43!$J$340,"")</f>
        <v/>
      </c>
      <c r="S307" s="26" t="str">
        <f>IF([1]p43!$K$340&lt;&gt;0,[1]p43!$K$340,"")</f>
        <v/>
      </c>
    </row>
    <row r="308" spans="1:19" s="3" customFormat="1" ht="13.5" customHeight="1" x14ac:dyDescent="0.2">
      <c r="A308" s="394"/>
      <c r="B308" s="394"/>
      <c r="C308" s="394"/>
      <c r="D308" s="394"/>
      <c r="E308" s="394"/>
      <c r="F308" s="394"/>
      <c r="G308" s="394"/>
      <c r="H308" s="394"/>
      <c r="I308" s="394"/>
      <c r="J308" s="394"/>
      <c r="K308" s="394"/>
      <c r="L308" s="394"/>
      <c r="M308" s="394"/>
      <c r="N308" s="394"/>
      <c r="O308" s="394"/>
      <c r="P308" s="394"/>
      <c r="Q308" s="394"/>
      <c r="R308" s="394"/>
      <c r="S308" s="394"/>
    </row>
    <row r="309" spans="1:19" s="32" customFormat="1" ht="13.5" customHeight="1" x14ac:dyDescent="0.2">
      <c r="A309" s="375" t="str">
        <f>T([1]p44!$C$13:$G$13)</f>
        <v/>
      </c>
      <c r="B309" s="376"/>
      <c r="C309" s="376"/>
      <c r="D309" s="376"/>
      <c r="E309" s="376"/>
      <c r="F309" s="377"/>
      <c r="G309" s="383"/>
      <c r="H309" s="381"/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</row>
    <row r="310" spans="1:19" s="32" customFormat="1" ht="13.5" customHeight="1" x14ac:dyDescent="0.2">
      <c r="A310" s="388" t="str">
        <f>IF([1]p44!$A$324&lt;&gt;0,[1]p44!$A$324,"")</f>
        <v/>
      </c>
      <c r="B310" s="379"/>
      <c r="C310" s="379"/>
      <c r="D310" s="379"/>
      <c r="E310" s="380"/>
      <c r="F310" s="388" t="str">
        <f>IF([1]p44!$B$325&lt;&gt;0,[1]p44!$B$325,"")</f>
        <v/>
      </c>
      <c r="G310" s="379"/>
      <c r="H310" s="379"/>
      <c r="I310" s="379"/>
      <c r="J310" s="379"/>
      <c r="K310" s="379"/>
      <c r="L310" s="379"/>
      <c r="M310" s="380"/>
      <c r="N310" s="388" t="str">
        <f>IF([1]p44!$H$324&lt;&gt;0,[1]p44!$H$324,"")</f>
        <v/>
      </c>
      <c r="O310" s="379"/>
      <c r="P310" s="379"/>
      <c r="Q310" s="380"/>
      <c r="R310" s="26" t="str">
        <f>IF([1]p44!$J$324&lt;&gt;0,[1]p44!$J$324,"")</f>
        <v/>
      </c>
      <c r="S310" s="26" t="str">
        <f>IF([1]p44!$K$324&lt;&gt;0,[1]p44!$K$324,"")</f>
        <v/>
      </c>
    </row>
    <row r="311" spans="1:19" s="32" customFormat="1" ht="13.5" customHeight="1" x14ac:dyDescent="0.2">
      <c r="A311" s="388" t="str">
        <f>IF([1]p44!$A$328&lt;&gt;0,[1]p44!$A$328,"")</f>
        <v/>
      </c>
      <c r="B311" s="379"/>
      <c r="C311" s="379"/>
      <c r="D311" s="379"/>
      <c r="E311" s="380"/>
      <c r="F311" s="388" t="str">
        <f>IF([1]p44!$B$329&lt;&gt;0,[1]p44!$B$329,"")</f>
        <v/>
      </c>
      <c r="G311" s="379"/>
      <c r="H311" s="379"/>
      <c r="I311" s="379"/>
      <c r="J311" s="379"/>
      <c r="K311" s="379"/>
      <c r="L311" s="379"/>
      <c r="M311" s="380"/>
      <c r="N311" s="388" t="str">
        <f>IF([1]p44!$H$328&lt;&gt;0,[1]p44!$H$328,"")</f>
        <v/>
      </c>
      <c r="O311" s="379"/>
      <c r="P311" s="379"/>
      <c r="Q311" s="380"/>
      <c r="R311" s="26" t="str">
        <f>IF([1]p44!$J$328&lt;&gt;0,[1]p44!$J$328,"")</f>
        <v/>
      </c>
      <c r="S311" s="26" t="str">
        <f>IF([1]p44!$K$328&lt;&gt;0,[1]p44!$K$328,"")</f>
        <v/>
      </c>
    </row>
    <row r="312" spans="1:19" s="32" customFormat="1" ht="13.5" customHeight="1" x14ac:dyDescent="0.2">
      <c r="A312" s="388" t="str">
        <f>IF([1]p44!$A$332&lt;&gt;0,[1]p44!$A$332,"")</f>
        <v/>
      </c>
      <c r="B312" s="379"/>
      <c r="C312" s="379"/>
      <c r="D312" s="379"/>
      <c r="E312" s="380"/>
      <c r="F312" s="388" t="str">
        <f>IF([1]p44!$B$333&lt;&gt;0,[1]p44!$B$333,"")</f>
        <v/>
      </c>
      <c r="G312" s="379"/>
      <c r="H312" s="379"/>
      <c r="I312" s="379"/>
      <c r="J312" s="379"/>
      <c r="K312" s="379"/>
      <c r="L312" s="379"/>
      <c r="M312" s="380"/>
      <c r="N312" s="388" t="str">
        <f>IF([1]p44!$H$332&lt;&gt;0,[1]p44!$H$332,"")</f>
        <v/>
      </c>
      <c r="O312" s="379"/>
      <c r="P312" s="379"/>
      <c r="Q312" s="380"/>
      <c r="R312" s="26" t="str">
        <f>IF([1]p44!$J$332&lt;&gt;0,[1]p44!$J$332,"")</f>
        <v/>
      </c>
      <c r="S312" s="26" t="str">
        <f>IF([1]p44!$K$332&lt;&gt;0,[1]p44!$K$332,"")</f>
        <v/>
      </c>
    </row>
    <row r="313" spans="1:19" s="32" customFormat="1" ht="13.5" customHeight="1" x14ac:dyDescent="0.2">
      <c r="A313" s="388" t="str">
        <f>IF([1]p44!$A$336&lt;&gt;0,[1]p44!$A$336,"")</f>
        <v/>
      </c>
      <c r="B313" s="379"/>
      <c r="C313" s="379"/>
      <c r="D313" s="379"/>
      <c r="E313" s="380"/>
      <c r="F313" s="388" t="str">
        <f>IF([1]p44!$B$337&lt;&gt;0,[1]p44!$B$337,"")</f>
        <v/>
      </c>
      <c r="G313" s="379"/>
      <c r="H313" s="379"/>
      <c r="I313" s="379"/>
      <c r="J313" s="379"/>
      <c r="K313" s="379"/>
      <c r="L313" s="379"/>
      <c r="M313" s="380"/>
      <c r="N313" s="388" t="str">
        <f>IF([1]p44!$H$336&lt;&gt;0,[1]p44!$H$336,"")</f>
        <v/>
      </c>
      <c r="O313" s="379"/>
      <c r="P313" s="379"/>
      <c r="Q313" s="380"/>
      <c r="R313" s="26" t="str">
        <f>IF([1]p44!$J$336&lt;&gt;0,[1]p44!$J$336,"")</f>
        <v/>
      </c>
      <c r="S313" s="26" t="str">
        <f>IF([1]p44!$K$336&lt;&gt;0,[1]p44!$K$336,"")</f>
        <v/>
      </c>
    </row>
    <row r="314" spans="1:19" s="32" customFormat="1" ht="13.5" customHeight="1" x14ac:dyDescent="0.2">
      <c r="A314" s="388" t="str">
        <f>IF([1]p44!$A$340&lt;&gt;0,[1]p44!$A$340,"")</f>
        <v/>
      </c>
      <c r="B314" s="379"/>
      <c r="C314" s="379"/>
      <c r="D314" s="379"/>
      <c r="E314" s="380"/>
      <c r="F314" s="388" t="str">
        <f>IF([1]p44!$B$341&lt;&gt;0,[1]p44!$B$341,"")</f>
        <v/>
      </c>
      <c r="G314" s="379"/>
      <c r="H314" s="379"/>
      <c r="I314" s="379"/>
      <c r="J314" s="379"/>
      <c r="K314" s="379"/>
      <c r="L314" s="379"/>
      <c r="M314" s="380"/>
      <c r="N314" s="388" t="str">
        <f>IF([1]p44!$H$340&lt;&gt;0,[1]p44!$H$340,"")</f>
        <v/>
      </c>
      <c r="O314" s="379"/>
      <c r="P314" s="379"/>
      <c r="Q314" s="380"/>
      <c r="R314" s="26" t="str">
        <f>IF([1]p44!$J$340&lt;&gt;0,[1]p44!$J$340,"")</f>
        <v/>
      </c>
      <c r="S314" s="26" t="str">
        <f>IF([1]p44!$K$340&lt;&gt;0,[1]p44!$K$340,"")</f>
        <v/>
      </c>
    </row>
    <row r="315" spans="1:19" s="3" customFormat="1" ht="13.5" customHeight="1" x14ac:dyDescent="0.2">
      <c r="A315" s="394"/>
      <c r="B315" s="394"/>
      <c r="C315" s="394"/>
      <c r="D315" s="394"/>
      <c r="E315" s="394"/>
      <c r="F315" s="394"/>
      <c r="G315" s="394"/>
      <c r="H315" s="394"/>
      <c r="I315" s="394"/>
      <c r="J315" s="394"/>
      <c r="K315" s="394"/>
      <c r="L315" s="394"/>
      <c r="M315" s="394"/>
      <c r="N315" s="394"/>
      <c r="O315" s="394"/>
      <c r="P315" s="394"/>
      <c r="Q315" s="394"/>
      <c r="R315" s="394"/>
      <c r="S315" s="394"/>
    </row>
    <row r="316" spans="1:19" s="32" customFormat="1" ht="13.5" customHeight="1" x14ac:dyDescent="0.2">
      <c r="A316" s="375" t="str">
        <f>T([1]p45!$C$13:$G$13)</f>
        <v/>
      </c>
      <c r="B316" s="376"/>
      <c r="C316" s="376"/>
      <c r="D316" s="376"/>
      <c r="E316" s="376"/>
      <c r="F316" s="377"/>
      <c r="G316" s="383"/>
      <c r="H316" s="381"/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</row>
    <row r="317" spans="1:19" s="32" customFormat="1" ht="13.5" customHeight="1" x14ac:dyDescent="0.2">
      <c r="A317" s="388" t="str">
        <f>IF([1]p45!$A$324&lt;&gt;0,[1]p45!$A$324,"")</f>
        <v/>
      </c>
      <c r="B317" s="379"/>
      <c r="C317" s="379"/>
      <c r="D317" s="379"/>
      <c r="E317" s="380"/>
      <c r="F317" s="388" t="str">
        <f>IF([1]p45!$B$325&lt;&gt;0,[1]p45!$B$325,"")</f>
        <v/>
      </c>
      <c r="G317" s="379"/>
      <c r="H317" s="379"/>
      <c r="I317" s="379"/>
      <c r="J317" s="379"/>
      <c r="K317" s="379"/>
      <c r="L317" s="379"/>
      <c r="M317" s="380"/>
      <c r="N317" s="388" t="str">
        <f>IF([1]p45!$H$324&lt;&gt;0,[1]p45!$H$324,"")</f>
        <v/>
      </c>
      <c r="O317" s="379"/>
      <c r="P317" s="379"/>
      <c r="Q317" s="380"/>
      <c r="R317" s="26" t="str">
        <f>IF([1]p45!$J$324&lt;&gt;0,[1]p45!$J$324,"")</f>
        <v/>
      </c>
      <c r="S317" s="26" t="str">
        <f>IF([1]p45!$K$324&lt;&gt;0,[1]p45!$K$324,"")</f>
        <v/>
      </c>
    </row>
    <row r="318" spans="1:19" s="32" customFormat="1" ht="13.5" customHeight="1" x14ac:dyDescent="0.2">
      <c r="A318" s="388" t="str">
        <f>IF([1]p45!$A$328&lt;&gt;0,[1]p45!$A$328,"")</f>
        <v/>
      </c>
      <c r="B318" s="379"/>
      <c r="C318" s="379"/>
      <c r="D318" s="379"/>
      <c r="E318" s="380"/>
      <c r="F318" s="388" t="str">
        <f>IF([1]p45!$B$329&lt;&gt;0,[1]p45!$B$329,"")</f>
        <v/>
      </c>
      <c r="G318" s="379"/>
      <c r="H318" s="379"/>
      <c r="I318" s="379"/>
      <c r="J318" s="379"/>
      <c r="K318" s="379"/>
      <c r="L318" s="379"/>
      <c r="M318" s="380"/>
      <c r="N318" s="388" t="str">
        <f>IF([1]p45!$H$328&lt;&gt;0,[1]p45!$H$328,"")</f>
        <v/>
      </c>
      <c r="O318" s="379"/>
      <c r="P318" s="379"/>
      <c r="Q318" s="380"/>
      <c r="R318" s="26" t="str">
        <f>IF([1]p45!$J$328&lt;&gt;0,[1]p45!$J$328,"")</f>
        <v/>
      </c>
      <c r="S318" s="26" t="str">
        <f>IF([1]p45!$K$328&lt;&gt;0,[1]p45!$K$328,"")</f>
        <v/>
      </c>
    </row>
    <row r="319" spans="1:19" s="32" customFormat="1" ht="13.5" customHeight="1" x14ac:dyDescent="0.2">
      <c r="A319" s="388" t="str">
        <f>IF([1]p45!$A$332&lt;&gt;0,[1]p45!$A$332,"")</f>
        <v/>
      </c>
      <c r="B319" s="379"/>
      <c r="C319" s="379"/>
      <c r="D319" s="379"/>
      <c r="E319" s="380"/>
      <c r="F319" s="388" t="str">
        <f>IF([1]p45!$B$333&lt;&gt;0,[1]p45!$B$333,"")</f>
        <v/>
      </c>
      <c r="G319" s="379"/>
      <c r="H319" s="379"/>
      <c r="I319" s="379"/>
      <c r="J319" s="379"/>
      <c r="K319" s="379"/>
      <c r="L319" s="379"/>
      <c r="M319" s="380"/>
      <c r="N319" s="388" t="str">
        <f>IF([1]p45!$H$332&lt;&gt;0,[1]p45!$H$332,"")</f>
        <v/>
      </c>
      <c r="O319" s="379"/>
      <c r="P319" s="379"/>
      <c r="Q319" s="380"/>
      <c r="R319" s="26" t="str">
        <f>IF([1]p45!$J$332&lt;&gt;0,[1]p45!$J$332,"")</f>
        <v/>
      </c>
      <c r="S319" s="26" t="str">
        <f>IF([1]p45!$K$332&lt;&gt;0,[1]p45!$K$332,"")</f>
        <v/>
      </c>
    </row>
    <row r="320" spans="1:19" s="32" customFormat="1" ht="13.5" customHeight="1" x14ac:dyDescent="0.2">
      <c r="A320" s="388" t="str">
        <f>IF([1]p45!$A$336&lt;&gt;0,[1]p45!$A$336,"")</f>
        <v/>
      </c>
      <c r="B320" s="379"/>
      <c r="C320" s="379"/>
      <c r="D320" s="379"/>
      <c r="E320" s="380"/>
      <c r="F320" s="388" t="str">
        <f>IF([1]p45!$B$337&lt;&gt;0,[1]p45!$B$337,"")</f>
        <v/>
      </c>
      <c r="G320" s="379"/>
      <c r="H320" s="379"/>
      <c r="I320" s="379"/>
      <c r="J320" s="379"/>
      <c r="K320" s="379"/>
      <c r="L320" s="379"/>
      <c r="M320" s="380"/>
      <c r="N320" s="388" t="str">
        <f>IF([1]p45!$H$336&lt;&gt;0,[1]p45!$H$336,"")</f>
        <v/>
      </c>
      <c r="O320" s="379"/>
      <c r="P320" s="379"/>
      <c r="Q320" s="380"/>
      <c r="R320" s="26" t="str">
        <f>IF([1]p45!$J$336&lt;&gt;0,[1]p45!$J$336,"")</f>
        <v/>
      </c>
      <c r="S320" s="26" t="str">
        <f>IF([1]p45!$K$336&lt;&gt;0,[1]p45!$K$336,"")</f>
        <v/>
      </c>
    </row>
    <row r="321" spans="1:19" s="32" customFormat="1" ht="13.5" customHeight="1" x14ac:dyDescent="0.2">
      <c r="A321" s="388" t="str">
        <f>IF([1]p45!$A$340&lt;&gt;0,[1]p45!$A$340,"")</f>
        <v/>
      </c>
      <c r="B321" s="379"/>
      <c r="C321" s="379"/>
      <c r="D321" s="379"/>
      <c r="E321" s="380"/>
      <c r="F321" s="388" t="str">
        <f>IF([1]p45!$B$341&lt;&gt;0,[1]p45!$B$341,"")</f>
        <v/>
      </c>
      <c r="G321" s="379"/>
      <c r="H321" s="379"/>
      <c r="I321" s="379"/>
      <c r="J321" s="379"/>
      <c r="K321" s="379"/>
      <c r="L321" s="379"/>
      <c r="M321" s="380"/>
      <c r="N321" s="388" t="str">
        <f>IF([1]p45!$H$340&lt;&gt;0,[1]p45!$H$340,"")</f>
        <v/>
      </c>
      <c r="O321" s="379"/>
      <c r="P321" s="379"/>
      <c r="Q321" s="380"/>
      <c r="R321" s="26" t="str">
        <f>IF([1]p45!$J$340&lt;&gt;0,[1]p45!$J$340,"")</f>
        <v/>
      </c>
      <c r="S321" s="26" t="str">
        <f>IF([1]p45!$K$340&lt;&gt;0,[1]p45!$K$340,"")</f>
        <v/>
      </c>
    </row>
    <row r="322" spans="1:19" s="3" customFormat="1" ht="13.5" customHeight="1" x14ac:dyDescent="0.2">
      <c r="A322" s="394"/>
      <c r="B322" s="394"/>
      <c r="C322" s="394"/>
      <c r="D322" s="394"/>
      <c r="E322" s="394"/>
      <c r="F322" s="394"/>
      <c r="G322" s="394"/>
      <c r="H322" s="394"/>
      <c r="I322" s="394"/>
      <c r="J322" s="394"/>
      <c r="K322" s="394"/>
      <c r="L322" s="394"/>
      <c r="M322" s="394"/>
      <c r="N322" s="394"/>
      <c r="O322" s="394"/>
      <c r="P322" s="394"/>
      <c r="Q322" s="394"/>
      <c r="R322" s="394"/>
      <c r="S322" s="394"/>
    </row>
    <row r="323" spans="1:19" s="32" customFormat="1" ht="13.5" customHeight="1" x14ac:dyDescent="0.2">
      <c r="A323" s="375" t="str">
        <f>T([1]p46!$C$13:$G$13)</f>
        <v/>
      </c>
      <c r="B323" s="376"/>
      <c r="C323" s="376"/>
      <c r="D323" s="376"/>
      <c r="E323" s="376"/>
      <c r="F323" s="377"/>
      <c r="G323" s="383"/>
      <c r="H323" s="381"/>
      <c r="I323" s="381"/>
      <c r="J323" s="381"/>
      <c r="K323" s="381"/>
      <c r="L323" s="381"/>
      <c r="M323" s="381"/>
      <c r="N323" s="381"/>
      <c r="O323" s="381"/>
      <c r="P323" s="381"/>
      <c r="Q323" s="381"/>
      <c r="R323" s="381"/>
      <c r="S323" s="381"/>
    </row>
    <row r="324" spans="1:19" s="32" customFormat="1" ht="13.5" customHeight="1" x14ac:dyDescent="0.2">
      <c r="A324" s="388" t="str">
        <f>IF([1]p46!$A$324&lt;&gt;0,[1]p46!$A$324,"")</f>
        <v/>
      </c>
      <c r="B324" s="379"/>
      <c r="C324" s="379"/>
      <c r="D324" s="379"/>
      <c r="E324" s="380"/>
      <c r="F324" s="388" t="str">
        <f>IF([1]p46!$B$325&lt;&gt;0,[1]p46!$B$325,"")</f>
        <v/>
      </c>
      <c r="G324" s="379"/>
      <c r="H324" s="379"/>
      <c r="I324" s="379"/>
      <c r="J324" s="379"/>
      <c r="K324" s="379"/>
      <c r="L324" s="379"/>
      <c r="M324" s="380"/>
      <c r="N324" s="388" t="str">
        <f>IF([1]p46!$H$324&lt;&gt;0,[1]p46!$H$324,"")</f>
        <v/>
      </c>
      <c r="O324" s="379"/>
      <c r="P324" s="379"/>
      <c r="Q324" s="380"/>
      <c r="R324" s="26" t="str">
        <f>IF([1]p46!$J$324&lt;&gt;0,[1]p46!$J$324,"")</f>
        <v/>
      </c>
      <c r="S324" s="26" t="str">
        <f>IF([1]p46!$K$324&lt;&gt;0,[1]p46!$K$324,"")</f>
        <v/>
      </c>
    </row>
    <row r="325" spans="1:19" s="32" customFormat="1" ht="13.5" customHeight="1" x14ac:dyDescent="0.2">
      <c r="A325" s="388" t="str">
        <f>IF([1]p46!$A$328&lt;&gt;0,[1]p46!$A$328,"")</f>
        <v/>
      </c>
      <c r="B325" s="379"/>
      <c r="C325" s="379"/>
      <c r="D325" s="379"/>
      <c r="E325" s="380"/>
      <c r="F325" s="388" t="str">
        <f>IF([1]p46!$B$329&lt;&gt;0,[1]p46!$B$329,"")</f>
        <v/>
      </c>
      <c r="G325" s="379"/>
      <c r="H325" s="379"/>
      <c r="I325" s="379"/>
      <c r="J325" s="379"/>
      <c r="K325" s="379"/>
      <c r="L325" s="379"/>
      <c r="M325" s="380"/>
      <c r="N325" s="388" t="str">
        <f>IF([1]p46!$H$328&lt;&gt;0,[1]p46!$H$328,"")</f>
        <v/>
      </c>
      <c r="O325" s="379"/>
      <c r="P325" s="379"/>
      <c r="Q325" s="380"/>
      <c r="R325" s="26" t="str">
        <f>IF([1]p46!$J$328&lt;&gt;0,[1]p46!$J$328,"")</f>
        <v/>
      </c>
      <c r="S325" s="26" t="str">
        <f>IF([1]p46!$K$328&lt;&gt;0,[1]p46!$K$328,"")</f>
        <v/>
      </c>
    </row>
    <row r="326" spans="1:19" s="32" customFormat="1" ht="13.5" customHeight="1" x14ac:dyDescent="0.2">
      <c r="A326" s="388" t="str">
        <f>IF([1]p46!$A$332&lt;&gt;0,[1]p46!$A$332,"")</f>
        <v/>
      </c>
      <c r="B326" s="379"/>
      <c r="C326" s="379"/>
      <c r="D326" s="379"/>
      <c r="E326" s="380"/>
      <c r="F326" s="388" t="str">
        <f>IF([1]p46!$B$333&lt;&gt;0,[1]p46!$B$333,"")</f>
        <v/>
      </c>
      <c r="G326" s="379"/>
      <c r="H326" s="379"/>
      <c r="I326" s="379"/>
      <c r="J326" s="379"/>
      <c r="K326" s="379"/>
      <c r="L326" s="379"/>
      <c r="M326" s="380"/>
      <c r="N326" s="388" t="str">
        <f>IF([1]p46!$H$332&lt;&gt;0,[1]p46!$H$332,"")</f>
        <v/>
      </c>
      <c r="O326" s="379"/>
      <c r="P326" s="379"/>
      <c r="Q326" s="380"/>
      <c r="R326" s="26" t="str">
        <f>IF([1]p46!$J$332&lt;&gt;0,[1]p46!$J$332,"")</f>
        <v/>
      </c>
      <c r="S326" s="26" t="str">
        <f>IF([1]p46!$K$332&lt;&gt;0,[1]p46!$K$332,"")</f>
        <v/>
      </c>
    </row>
    <row r="327" spans="1:19" s="32" customFormat="1" ht="13.5" customHeight="1" x14ac:dyDescent="0.2">
      <c r="A327" s="388" t="str">
        <f>IF([1]p46!$A$336&lt;&gt;0,[1]p46!$A$336,"")</f>
        <v/>
      </c>
      <c r="B327" s="379"/>
      <c r="C327" s="379"/>
      <c r="D327" s="379"/>
      <c r="E327" s="380"/>
      <c r="F327" s="388" t="str">
        <f>IF([1]p46!$B$337&lt;&gt;0,[1]p46!$B$337,"")</f>
        <v/>
      </c>
      <c r="G327" s="379"/>
      <c r="H327" s="379"/>
      <c r="I327" s="379"/>
      <c r="J327" s="379"/>
      <c r="K327" s="379"/>
      <c r="L327" s="379"/>
      <c r="M327" s="380"/>
      <c r="N327" s="388" t="str">
        <f>IF([1]p46!$H$336&lt;&gt;0,[1]p46!$H$336,"")</f>
        <v/>
      </c>
      <c r="O327" s="379"/>
      <c r="P327" s="379"/>
      <c r="Q327" s="380"/>
      <c r="R327" s="26" t="str">
        <f>IF([1]p46!$J$336&lt;&gt;0,[1]p46!$J$336,"")</f>
        <v/>
      </c>
      <c r="S327" s="26" t="str">
        <f>IF([1]p46!$K$336&lt;&gt;0,[1]p46!$K$336,"")</f>
        <v/>
      </c>
    </row>
    <row r="328" spans="1:19" s="32" customFormat="1" ht="13.5" customHeight="1" x14ac:dyDescent="0.2">
      <c r="A328" s="388" t="str">
        <f>IF([1]p46!$A$340&lt;&gt;0,[1]p46!$A$340,"")</f>
        <v/>
      </c>
      <c r="B328" s="379"/>
      <c r="C328" s="379"/>
      <c r="D328" s="379"/>
      <c r="E328" s="380"/>
      <c r="F328" s="388" t="str">
        <f>IF([1]p46!$B$341&lt;&gt;0,[1]p46!$B$341,"")</f>
        <v/>
      </c>
      <c r="G328" s="379"/>
      <c r="H328" s="379"/>
      <c r="I328" s="379"/>
      <c r="J328" s="379"/>
      <c r="K328" s="379"/>
      <c r="L328" s="379"/>
      <c r="M328" s="380"/>
      <c r="N328" s="388" t="str">
        <f>IF([1]p46!$H$340&lt;&gt;0,[1]p46!$H$340,"")</f>
        <v/>
      </c>
      <c r="O328" s="379"/>
      <c r="P328" s="379"/>
      <c r="Q328" s="380"/>
      <c r="R328" s="26" t="str">
        <f>IF([1]p46!$J$340&lt;&gt;0,[1]p46!$J$340,"")</f>
        <v/>
      </c>
      <c r="S328" s="26" t="str">
        <f>IF([1]p46!$K$340&lt;&gt;0,[1]p46!$K$340,"")</f>
        <v/>
      </c>
    </row>
    <row r="329" spans="1:19" s="3" customFormat="1" ht="13.5" customHeight="1" x14ac:dyDescent="0.2">
      <c r="A329" s="394"/>
      <c r="B329" s="394"/>
      <c r="C329" s="394"/>
      <c r="D329" s="394"/>
      <c r="E329" s="394"/>
      <c r="F329" s="394"/>
      <c r="G329" s="394"/>
      <c r="H329" s="394"/>
      <c r="I329" s="394"/>
      <c r="J329" s="394"/>
      <c r="K329" s="394"/>
      <c r="L329" s="394"/>
      <c r="M329" s="394"/>
      <c r="N329" s="394"/>
      <c r="O329" s="394"/>
      <c r="P329" s="394"/>
      <c r="Q329" s="394"/>
      <c r="R329" s="394"/>
      <c r="S329" s="394"/>
    </row>
    <row r="330" spans="1:19" s="32" customFormat="1" ht="13.5" customHeight="1" x14ac:dyDescent="0.2">
      <c r="A330" s="375" t="str">
        <f>T([1]p47!$C$13:$G$13)</f>
        <v/>
      </c>
      <c r="B330" s="376"/>
      <c r="C330" s="376"/>
      <c r="D330" s="376"/>
      <c r="E330" s="376"/>
      <c r="F330" s="377"/>
      <c r="G330" s="383"/>
      <c r="H330" s="381"/>
      <c r="I330" s="381"/>
      <c r="J330" s="381"/>
      <c r="K330" s="381"/>
      <c r="L330" s="381"/>
      <c r="M330" s="381"/>
      <c r="N330" s="381"/>
      <c r="O330" s="381"/>
      <c r="P330" s="381"/>
      <c r="Q330" s="381"/>
      <c r="R330" s="381"/>
      <c r="S330" s="381"/>
    </row>
    <row r="331" spans="1:19" s="32" customFormat="1" ht="13.5" customHeight="1" x14ac:dyDescent="0.2">
      <c r="A331" s="388" t="str">
        <f>IF([1]p47!$A$324&lt;&gt;0,[1]p47!$A$324,"")</f>
        <v/>
      </c>
      <c r="B331" s="379"/>
      <c r="C331" s="379"/>
      <c r="D331" s="379"/>
      <c r="E331" s="380"/>
      <c r="F331" s="388" t="str">
        <f>IF([1]p47!$B$325&lt;&gt;0,[1]p47!$B$325,"")</f>
        <v/>
      </c>
      <c r="G331" s="379"/>
      <c r="H331" s="379"/>
      <c r="I331" s="379"/>
      <c r="J331" s="379"/>
      <c r="K331" s="379"/>
      <c r="L331" s="379"/>
      <c r="M331" s="380"/>
      <c r="N331" s="388" t="str">
        <f>IF([1]p47!$H$324&lt;&gt;0,[1]p47!$H$324,"")</f>
        <v/>
      </c>
      <c r="O331" s="379"/>
      <c r="P331" s="379"/>
      <c r="Q331" s="380"/>
      <c r="R331" s="26" t="str">
        <f>IF([1]p47!$J$324&lt;&gt;0,[1]p47!$J$324,"")</f>
        <v/>
      </c>
      <c r="S331" s="26" t="str">
        <f>IF([1]p47!$K$324&lt;&gt;0,[1]p47!$K$324,"")</f>
        <v/>
      </c>
    </row>
    <row r="332" spans="1:19" s="32" customFormat="1" ht="13.5" customHeight="1" x14ac:dyDescent="0.2">
      <c r="A332" s="388" t="str">
        <f>IF([1]p47!$A$328&lt;&gt;0,[1]p47!$A$328,"")</f>
        <v/>
      </c>
      <c r="B332" s="379"/>
      <c r="C332" s="379"/>
      <c r="D332" s="379"/>
      <c r="E332" s="380"/>
      <c r="F332" s="388" t="str">
        <f>IF([1]p47!$B$329&lt;&gt;0,[1]p47!$B$329,"")</f>
        <v/>
      </c>
      <c r="G332" s="379"/>
      <c r="H332" s="379"/>
      <c r="I332" s="379"/>
      <c r="J332" s="379"/>
      <c r="K332" s="379"/>
      <c r="L332" s="379"/>
      <c r="M332" s="380"/>
      <c r="N332" s="388" t="str">
        <f>IF([1]p47!$H$328&lt;&gt;0,[1]p47!$H$328,"")</f>
        <v/>
      </c>
      <c r="O332" s="379"/>
      <c r="P332" s="379"/>
      <c r="Q332" s="380"/>
      <c r="R332" s="26" t="str">
        <f>IF([1]p47!$J$328&lt;&gt;0,[1]p47!$J$328,"")</f>
        <v/>
      </c>
      <c r="S332" s="26" t="str">
        <f>IF([1]p47!$K$328&lt;&gt;0,[1]p47!$K$328,"")</f>
        <v/>
      </c>
    </row>
    <row r="333" spans="1:19" s="32" customFormat="1" ht="13.5" customHeight="1" x14ac:dyDescent="0.2">
      <c r="A333" s="388" t="str">
        <f>IF([1]p47!$A$332&lt;&gt;0,[1]p47!$A$332,"")</f>
        <v/>
      </c>
      <c r="B333" s="379"/>
      <c r="C333" s="379"/>
      <c r="D333" s="379"/>
      <c r="E333" s="380"/>
      <c r="F333" s="388" t="str">
        <f>IF([1]p47!$B$333&lt;&gt;0,[1]p47!$B$333,"")</f>
        <v/>
      </c>
      <c r="G333" s="379"/>
      <c r="H333" s="379"/>
      <c r="I333" s="379"/>
      <c r="J333" s="379"/>
      <c r="K333" s="379"/>
      <c r="L333" s="379"/>
      <c r="M333" s="380"/>
      <c r="N333" s="388" t="str">
        <f>IF([1]p47!$H$332&lt;&gt;0,[1]p47!$H$332,"")</f>
        <v/>
      </c>
      <c r="O333" s="379"/>
      <c r="P333" s="379"/>
      <c r="Q333" s="380"/>
      <c r="R333" s="26" t="str">
        <f>IF([1]p47!$J$332&lt;&gt;0,[1]p47!$J$332,"")</f>
        <v/>
      </c>
      <c r="S333" s="26" t="str">
        <f>IF([1]p47!$K$332&lt;&gt;0,[1]p47!$K$332,"")</f>
        <v/>
      </c>
    </row>
    <row r="334" spans="1:19" s="32" customFormat="1" ht="13.5" customHeight="1" x14ac:dyDescent="0.2">
      <c r="A334" s="388" t="str">
        <f>IF([1]p47!$A$336&lt;&gt;0,[1]p47!$A$336,"")</f>
        <v/>
      </c>
      <c r="B334" s="379"/>
      <c r="C334" s="379"/>
      <c r="D334" s="379"/>
      <c r="E334" s="380"/>
      <c r="F334" s="388" t="str">
        <f>IF([1]p47!$B$337&lt;&gt;0,[1]p47!$B$337,"")</f>
        <v/>
      </c>
      <c r="G334" s="379"/>
      <c r="H334" s="379"/>
      <c r="I334" s="379"/>
      <c r="J334" s="379"/>
      <c r="K334" s="379"/>
      <c r="L334" s="379"/>
      <c r="M334" s="380"/>
      <c r="N334" s="388" t="str">
        <f>IF([1]p47!$H$336&lt;&gt;0,[1]p47!$H$336,"")</f>
        <v/>
      </c>
      <c r="O334" s="379"/>
      <c r="P334" s="379"/>
      <c r="Q334" s="380"/>
      <c r="R334" s="26" t="str">
        <f>IF([1]p47!$J$336&lt;&gt;0,[1]p47!$J$336,"")</f>
        <v/>
      </c>
      <c r="S334" s="26" t="str">
        <f>IF([1]p47!$K$336&lt;&gt;0,[1]p47!$K$336,"")</f>
        <v/>
      </c>
    </row>
    <row r="335" spans="1:19" s="32" customFormat="1" ht="13.5" customHeight="1" x14ac:dyDescent="0.2">
      <c r="A335" s="388" t="str">
        <f>IF([1]p47!$A$340&lt;&gt;0,[1]p47!$A$340,"")</f>
        <v/>
      </c>
      <c r="B335" s="379"/>
      <c r="C335" s="379"/>
      <c r="D335" s="379"/>
      <c r="E335" s="380"/>
      <c r="F335" s="388" t="str">
        <f>IF([1]p47!$B$341&lt;&gt;0,[1]p47!$B$341,"")</f>
        <v/>
      </c>
      <c r="G335" s="379"/>
      <c r="H335" s="379"/>
      <c r="I335" s="379"/>
      <c r="J335" s="379"/>
      <c r="K335" s="379"/>
      <c r="L335" s="379"/>
      <c r="M335" s="380"/>
      <c r="N335" s="388" t="str">
        <f>IF([1]p47!$H$340&lt;&gt;0,[1]p47!$H$340,"")</f>
        <v/>
      </c>
      <c r="O335" s="379"/>
      <c r="P335" s="379"/>
      <c r="Q335" s="380"/>
      <c r="R335" s="26" t="str">
        <f>IF([1]p47!$J$340&lt;&gt;0,[1]p47!$J$340,"")</f>
        <v/>
      </c>
      <c r="S335" s="26" t="str">
        <f>IF([1]p47!$K$340&lt;&gt;0,[1]p47!$K$340,"")</f>
        <v/>
      </c>
    </row>
    <row r="336" spans="1:19" s="3" customFormat="1" ht="13.5" customHeight="1" x14ac:dyDescent="0.2">
      <c r="A336" s="394"/>
      <c r="B336" s="394"/>
      <c r="C336" s="394"/>
      <c r="D336" s="394"/>
      <c r="E336" s="394"/>
      <c r="F336" s="394"/>
      <c r="G336" s="394"/>
      <c r="H336" s="394"/>
      <c r="I336" s="394"/>
      <c r="J336" s="394"/>
      <c r="K336" s="394"/>
      <c r="L336" s="394"/>
      <c r="M336" s="394"/>
      <c r="N336" s="394"/>
      <c r="O336" s="394"/>
      <c r="P336" s="394"/>
      <c r="Q336" s="394"/>
      <c r="R336" s="394"/>
      <c r="S336" s="394"/>
    </row>
    <row r="337" spans="1:19" s="32" customFormat="1" ht="13.5" customHeight="1" x14ac:dyDescent="0.2">
      <c r="A337" s="375" t="str">
        <f>T([1]p48!$C$13:$G$13)</f>
        <v/>
      </c>
      <c r="B337" s="376"/>
      <c r="C337" s="376"/>
      <c r="D337" s="376"/>
      <c r="E337" s="376"/>
      <c r="F337" s="377"/>
      <c r="G337" s="383"/>
      <c r="H337" s="381"/>
      <c r="I337" s="381"/>
      <c r="J337" s="381"/>
      <c r="K337" s="381"/>
      <c r="L337" s="381"/>
      <c r="M337" s="381"/>
      <c r="N337" s="381"/>
      <c r="O337" s="381"/>
      <c r="P337" s="381"/>
      <c r="Q337" s="381"/>
      <c r="R337" s="381"/>
      <c r="S337" s="381"/>
    </row>
    <row r="338" spans="1:19" s="32" customFormat="1" ht="13.5" customHeight="1" x14ac:dyDescent="0.2">
      <c r="A338" s="388" t="str">
        <f>IF([1]p48!$A$324&lt;&gt;0,[1]p48!$A$324,"")</f>
        <v/>
      </c>
      <c r="B338" s="379"/>
      <c r="C338" s="379"/>
      <c r="D338" s="379"/>
      <c r="E338" s="380"/>
      <c r="F338" s="388" t="str">
        <f>IF([1]p48!$B$325&lt;&gt;0,[1]p48!$B$325,"")</f>
        <v/>
      </c>
      <c r="G338" s="379"/>
      <c r="H338" s="379"/>
      <c r="I338" s="379"/>
      <c r="J338" s="379"/>
      <c r="K338" s="379"/>
      <c r="L338" s="379"/>
      <c r="M338" s="380"/>
      <c r="N338" s="388" t="str">
        <f>IF([1]p48!$H$324&lt;&gt;0,[1]p48!$H$324,"")</f>
        <v/>
      </c>
      <c r="O338" s="379"/>
      <c r="P338" s="379"/>
      <c r="Q338" s="380"/>
      <c r="R338" s="26" t="str">
        <f>IF([1]p48!$J$324&lt;&gt;0,[1]p48!$J$324,"")</f>
        <v/>
      </c>
      <c r="S338" s="26" t="str">
        <f>IF([1]p48!$K$324&lt;&gt;0,[1]p48!$K$324,"")</f>
        <v/>
      </c>
    </row>
    <row r="339" spans="1:19" s="32" customFormat="1" ht="13.5" customHeight="1" x14ac:dyDescent="0.2">
      <c r="A339" s="388" t="str">
        <f>IF([1]p48!$A$328&lt;&gt;0,[1]p48!$A$328,"")</f>
        <v/>
      </c>
      <c r="B339" s="379"/>
      <c r="C339" s="379"/>
      <c r="D339" s="379"/>
      <c r="E339" s="380"/>
      <c r="F339" s="388" t="str">
        <f>IF([1]p48!$B$329&lt;&gt;0,[1]p48!$B$329,"")</f>
        <v/>
      </c>
      <c r="G339" s="379"/>
      <c r="H339" s="379"/>
      <c r="I339" s="379"/>
      <c r="J339" s="379"/>
      <c r="K339" s="379"/>
      <c r="L339" s="379"/>
      <c r="M339" s="380"/>
      <c r="N339" s="388" t="str">
        <f>IF([1]p48!$H$328&lt;&gt;0,[1]p48!$H$328,"")</f>
        <v/>
      </c>
      <c r="O339" s="379"/>
      <c r="P339" s="379"/>
      <c r="Q339" s="380"/>
      <c r="R339" s="26" t="str">
        <f>IF([1]p48!$J$328&lt;&gt;0,[1]p48!$J$328,"")</f>
        <v/>
      </c>
      <c r="S339" s="26" t="str">
        <f>IF([1]p48!$K$328&lt;&gt;0,[1]p48!$K$328,"")</f>
        <v/>
      </c>
    </row>
    <row r="340" spans="1:19" s="32" customFormat="1" ht="13.5" customHeight="1" x14ac:dyDescent="0.2">
      <c r="A340" s="388" t="str">
        <f>IF([1]p48!$A$332&lt;&gt;0,[1]p48!$A$332,"")</f>
        <v/>
      </c>
      <c r="B340" s="379"/>
      <c r="C340" s="379"/>
      <c r="D340" s="379"/>
      <c r="E340" s="380"/>
      <c r="F340" s="388" t="str">
        <f>IF([1]p48!$B$333&lt;&gt;0,[1]p48!$B$333,"")</f>
        <v/>
      </c>
      <c r="G340" s="379"/>
      <c r="H340" s="379"/>
      <c r="I340" s="379"/>
      <c r="J340" s="379"/>
      <c r="K340" s="379"/>
      <c r="L340" s="379"/>
      <c r="M340" s="380"/>
      <c r="N340" s="388" t="str">
        <f>IF([1]p48!$H$332&lt;&gt;0,[1]p48!$H$332,"")</f>
        <v/>
      </c>
      <c r="O340" s="379"/>
      <c r="P340" s="379"/>
      <c r="Q340" s="380"/>
      <c r="R340" s="26" t="str">
        <f>IF([1]p48!$J$332&lt;&gt;0,[1]p48!$J$332,"")</f>
        <v/>
      </c>
      <c r="S340" s="26" t="str">
        <f>IF([1]p48!$K$332&lt;&gt;0,[1]p48!$K$332,"")</f>
        <v/>
      </c>
    </row>
    <row r="341" spans="1:19" s="32" customFormat="1" ht="13.5" customHeight="1" x14ac:dyDescent="0.2">
      <c r="A341" s="388" t="str">
        <f>IF([1]p48!$A$336&lt;&gt;0,[1]p48!$A$336,"")</f>
        <v/>
      </c>
      <c r="B341" s="379"/>
      <c r="C341" s="379"/>
      <c r="D341" s="379"/>
      <c r="E341" s="380"/>
      <c r="F341" s="388" t="str">
        <f>IF([1]p48!$B$337&lt;&gt;0,[1]p48!$B$337,"")</f>
        <v/>
      </c>
      <c r="G341" s="379"/>
      <c r="H341" s="379"/>
      <c r="I341" s="379"/>
      <c r="J341" s="379"/>
      <c r="K341" s="379"/>
      <c r="L341" s="379"/>
      <c r="M341" s="380"/>
      <c r="N341" s="388" t="str">
        <f>IF([1]p48!$H$336&lt;&gt;0,[1]p48!$H$336,"")</f>
        <v/>
      </c>
      <c r="O341" s="379"/>
      <c r="P341" s="379"/>
      <c r="Q341" s="380"/>
      <c r="R341" s="26" t="str">
        <f>IF([1]p48!$J$336&lt;&gt;0,[1]p48!$J$336,"")</f>
        <v/>
      </c>
      <c r="S341" s="26" t="str">
        <f>IF([1]p48!$K$336&lt;&gt;0,[1]p48!$K$336,"")</f>
        <v/>
      </c>
    </row>
    <row r="342" spans="1:19" s="32" customFormat="1" ht="13.5" customHeight="1" x14ac:dyDescent="0.2">
      <c r="A342" s="388" t="str">
        <f>IF([1]p48!$A$340&lt;&gt;0,[1]p48!$A$340,"")</f>
        <v/>
      </c>
      <c r="B342" s="379"/>
      <c r="C342" s="379"/>
      <c r="D342" s="379"/>
      <c r="E342" s="380"/>
      <c r="F342" s="388" t="str">
        <f>IF([1]p48!$B$341&lt;&gt;0,[1]p48!$B$341,"")</f>
        <v/>
      </c>
      <c r="G342" s="379"/>
      <c r="H342" s="379"/>
      <c r="I342" s="379"/>
      <c r="J342" s="379"/>
      <c r="K342" s="379"/>
      <c r="L342" s="379"/>
      <c r="M342" s="380"/>
      <c r="N342" s="388" t="str">
        <f>IF([1]p48!$H$340&lt;&gt;0,[1]p48!$H$340,"")</f>
        <v/>
      </c>
      <c r="O342" s="379"/>
      <c r="P342" s="379"/>
      <c r="Q342" s="380"/>
      <c r="R342" s="26" t="str">
        <f>IF([1]p48!$J$340&lt;&gt;0,[1]p48!$J$340,"")</f>
        <v/>
      </c>
      <c r="S342" s="26" t="str">
        <f>IF([1]p48!$K$340&lt;&gt;0,[1]p48!$K$340,"")</f>
        <v/>
      </c>
    </row>
    <row r="343" spans="1:19" s="3" customFormat="1" ht="13.5" customHeight="1" x14ac:dyDescent="0.2">
      <c r="A343" s="394"/>
      <c r="B343" s="394"/>
      <c r="C343" s="394"/>
      <c r="D343" s="394"/>
      <c r="E343" s="394"/>
      <c r="F343" s="394"/>
      <c r="G343" s="394"/>
      <c r="H343" s="394"/>
      <c r="I343" s="394"/>
      <c r="J343" s="394"/>
      <c r="K343" s="394"/>
      <c r="L343" s="394"/>
      <c r="M343" s="394"/>
      <c r="N343" s="394"/>
      <c r="O343" s="394"/>
      <c r="P343" s="394"/>
      <c r="Q343" s="394"/>
      <c r="R343" s="394"/>
      <c r="S343" s="394"/>
    </row>
    <row r="344" spans="1:19" s="32" customFormat="1" ht="13.5" customHeight="1" x14ac:dyDescent="0.2">
      <c r="A344" s="375" t="str">
        <f>T([1]p49!$C$13:$G$13)</f>
        <v/>
      </c>
      <c r="B344" s="376"/>
      <c r="C344" s="376"/>
      <c r="D344" s="376"/>
      <c r="E344" s="376"/>
      <c r="F344" s="377"/>
      <c r="G344" s="383"/>
      <c r="H344" s="381"/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</row>
    <row r="345" spans="1:19" s="32" customFormat="1" ht="13.5" customHeight="1" x14ac:dyDescent="0.2">
      <c r="A345" s="388" t="str">
        <f>IF([1]p49!$A$324&lt;&gt;0,[1]p49!$A$324,"")</f>
        <v/>
      </c>
      <c r="B345" s="379"/>
      <c r="C345" s="379"/>
      <c r="D345" s="379"/>
      <c r="E345" s="380"/>
      <c r="F345" s="388" t="str">
        <f>IF([1]p49!$B$325&lt;&gt;0,[1]p49!$B$325,"")</f>
        <v/>
      </c>
      <c r="G345" s="379"/>
      <c r="H345" s="379"/>
      <c r="I345" s="379"/>
      <c r="J345" s="379"/>
      <c r="K345" s="379"/>
      <c r="L345" s="379"/>
      <c r="M345" s="380"/>
      <c r="N345" s="388" t="str">
        <f>IF([1]p49!$H$324&lt;&gt;0,[1]p49!$H$324,"")</f>
        <v/>
      </c>
      <c r="O345" s="379"/>
      <c r="P345" s="379"/>
      <c r="Q345" s="380"/>
      <c r="R345" s="26" t="str">
        <f>IF([1]p49!$J$324&lt;&gt;0,[1]p49!$J$324,"")</f>
        <v/>
      </c>
      <c r="S345" s="26" t="str">
        <f>IF([1]p49!$K$324&lt;&gt;0,[1]p49!$K$324,"")</f>
        <v/>
      </c>
    </row>
    <row r="346" spans="1:19" s="32" customFormat="1" ht="13.5" customHeight="1" x14ac:dyDescent="0.2">
      <c r="A346" s="388" t="str">
        <f>IF([1]p49!$A$328&lt;&gt;0,[1]p49!$A$328,"")</f>
        <v/>
      </c>
      <c r="B346" s="379"/>
      <c r="C346" s="379"/>
      <c r="D346" s="379"/>
      <c r="E346" s="380"/>
      <c r="F346" s="388" t="str">
        <f>IF([1]p49!$B$329&lt;&gt;0,[1]p49!$B$329,"")</f>
        <v/>
      </c>
      <c r="G346" s="379"/>
      <c r="H346" s="379"/>
      <c r="I346" s="379"/>
      <c r="J346" s="379"/>
      <c r="K346" s="379"/>
      <c r="L346" s="379"/>
      <c r="M346" s="380"/>
      <c r="N346" s="388" t="str">
        <f>IF([1]p49!$H$328&lt;&gt;0,[1]p49!$H$328,"")</f>
        <v/>
      </c>
      <c r="O346" s="379"/>
      <c r="P346" s="379"/>
      <c r="Q346" s="380"/>
      <c r="R346" s="26" t="str">
        <f>IF([1]p49!$J$328&lt;&gt;0,[1]p49!$J$328,"")</f>
        <v/>
      </c>
      <c r="S346" s="26" t="str">
        <f>IF([1]p49!$K$328&lt;&gt;0,[1]p49!$K$328,"")</f>
        <v/>
      </c>
    </row>
    <row r="347" spans="1:19" s="32" customFormat="1" ht="13.5" customHeight="1" x14ac:dyDescent="0.2">
      <c r="A347" s="388" t="str">
        <f>IF([1]p49!$A$332&lt;&gt;0,[1]p49!$A$332,"")</f>
        <v/>
      </c>
      <c r="B347" s="379"/>
      <c r="C347" s="379"/>
      <c r="D347" s="379"/>
      <c r="E347" s="380"/>
      <c r="F347" s="388" t="str">
        <f>IF([1]p49!$B$333&lt;&gt;0,[1]p49!$B$333,"")</f>
        <v/>
      </c>
      <c r="G347" s="379"/>
      <c r="H347" s="379"/>
      <c r="I347" s="379"/>
      <c r="J347" s="379"/>
      <c r="K347" s="379"/>
      <c r="L347" s="379"/>
      <c r="M347" s="380"/>
      <c r="N347" s="388" t="str">
        <f>IF([1]p49!$H$332&lt;&gt;0,[1]p49!$H$332,"")</f>
        <v/>
      </c>
      <c r="O347" s="379"/>
      <c r="P347" s="379"/>
      <c r="Q347" s="380"/>
      <c r="R347" s="26" t="str">
        <f>IF([1]p49!$J$332&lt;&gt;0,[1]p49!$J$332,"")</f>
        <v/>
      </c>
      <c r="S347" s="26" t="str">
        <f>IF([1]p49!$K$332&lt;&gt;0,[1]p49!$K$332,"")</f>
        <v/>
      </c>
    </row>
    <row r="348" spans="1:19" s="32" customFormat="1" ht="13.5" customHeight="1" x14ac:dyDescent="0.2">
      <c r="A348" s="388" t="str">
        <f>IF([1]p49!$A$336&lt;&gt;0,[1]p49!$A$336,"")</f>
        <v/>
      </c>
      <c r="B348" s="379"/>
      <c r="C348" s="379"/>
      <c r="D348" s="379"/>
      <c r="E348" s="380"/>
      <c r="F348" s="388" t="str">
        <f>IF([1]p49!$B$337&lt;&gt;0,[1]p49!$B$337,"")</f>
        <v/>
      </c>
      <c r="G348" s="379"/>
      <c r="H348" s="379"/>
      <c r="I348" s="379"/>
      <c r="J348" s="379"/>
      <c r="K348" s="379"/>
      <c r="L348" s="379"/>
      <c r="M348" s="380"/>
      <c r="N348" s="388" t="str">
        <f>IF([1]p49!$H$336&lt;&gt;0,[1]p49!$H$336,"")</f>
        <v/>
      </c>
      <c r="O348" s="379"/>
      <c r="P348" s="379"/>
      <c r="Q348" s="380"/>
      <c r="R348" s="26" t="str">
        <f>IF([1]p49!$J$336&lt;&gt;0,[1]p49!$J$336,"")</f>
        <v/>
      </c>
      <c r="S348" s="26" t="str">
        <f>IF([1]p49!$K$336&lt;&gt;0,[1]p49!$K$336,"")</f>
        <v/>
      </c>
    </row>
    <row r="349" spans="1:19" s="32" customFormat="1" ht="13.5" customHeight="1" x14ac:dyDescent="0.2">
      <c r="A349" s="388" t="str">
        <f>IF([1]p49!$A$340&lt;&gt;0,[1]p49!$A$340,"")</f>
        <v/>
      </c>
      <c r="B349" s="379"/>
      <c r="C349" s="379"/>
      <c r="D349" s="379"/>
      <c r="E349" s="380"/>
      <c r="F349" s="388" t="str">
        <f>IF([1]p49!$B$341&lt;&gt;0,[1]p49!$B$341,"")</f>
        <v/>
      </c>
      <c r="G349" s="379"/>
      <c r="H349" s="379"/>
      <c r="I349" s="379"/>
      <c r="J349" s="379"/>
      <c r="K349" s="379"/>
      <c r="L349" s="379"/>
      <c r="M349" s="380"/>
      <c r="N349" s="388" t="str">
        <f>IF([1]p49!$H$340&lt;&gt;0,[1]p49!$H$340,"")</f>
        <v/>
      </c>
      <c r="O349" s="379"/>
      <c r="P349" s="379"/>
      <c r="Q349" s="380"/>
      <c r="R349" s="26" t="str">
        <f>IF([1]p49!$J$340&lt;&gt;0,[1]p49!$J$340,"")</f>
        <v/>
      </c>
      <c r="S349" s="26" t="str">
        <f>IF([1]p49!$K$340&lt;&gt;0,[1]p49!$K$340,"")</f>
        <v/>
      </c>
    </row>
    <row r="350" spans="1:19" s="3" customFormat="1" ht="13.5" customHeight="1" x14ac:dyDescent="0.2">
      <c r="A350" s="394"/>
      <c r="B350" s="394"/>
      <c r="C350" s="394"/>
      <c r="D350" s="394"/>
      <c r="E350" s="394"/>
      <c r="F350" s="394"/>
      <c r="G350" s="394"/>
      <c r="H350" s="394"/>
      <c r="I350" s="394"/>
      <c r="J350" s="394"/>
      <c r="K350" s="394"/>
      <c r="L350" s="394"/>
      <c r="M350" s="394"/>
      <c r="N350" s="394"/>
      <c r="O350" s="394"/>
      <c r="P350" s="394"/>
      <c r="Q350" s="394"/>
      <c r="R350" s="394"/>
      <c r="S350" s="394"/>
    </row>
    <row r="351" spans="1:19" s="32" customFormat="1" ht="13.5" customHeight="1" x14ac:dyDescent="0.2">
      <c r="A351" s="375" t="str">
        <f>T([1]p50!$C$13:$G$13)</f>
        <v/>
      </c>
      <c r="B351" s="376"/>
      <c r="C351" s="376"/>
      <c r="D351" s="376"/>
      <c r="E351" s="376"/>
      <c r="F351" s="377"/>
      <c r="G351" s="383"/>
      <c r="H351" s="381"/>
      <c r="I351" s="381"/>
      <c r="J351" s="381"/>
      <c r="K351" s="381"/>
      <c r="L351" s="381"/>
      <c r="M351" s="381"/>
      <c r="N351" s="381"/>
      <c r="O351" s="381"/>
      <c r="P351" s="381"/>
      <c r="Q351" s="381"/>
      <c r="R351" s="381"/>
      <c r="S351" s="381"/>
    </row>
    <row r="352" spans="1:19" s="32" customFormat="1" ht="13.5" customHeight="1" x14ac:dyDescent="0.2">
      <c r="A352" s="388" t="str">
        <f>IF([1]p50!$A$324&lt;&gt;0,[1]p50!$A$324,"")</f>
        <v/>
      </c>
      <c r="B352" s="379"/>
      <c r="C352" s="379"/>
      <c r="D352" s="379"/>
      <c r="E352" s="380"/>
      <c r="F352" s="388" t="str">
        <f>IF([1]p50!$B$325&lt;&gt;0,[1]p50!$B$325,"")</f>
        <v/>
      </c>
      <c r="G352" s="379"/>
      <c r="H352" s="379"/>
      <c r="I352" s="379"/>
      <c r="J352" s="379"/>
      <c r="K352" s="379"/>
      <c r="L352" s="379"/>
      <c r="M352" s="380"/>
      <c r="N352" s="388" t="str">
        <f>IF([1]p50!$H$324&lt;&gt;0,[1]p50!$H$324,"")</f>
        <v/>
      </c>
      <c r="O352" s="379"/>
      <c r="P352" s="379"/>
      <c r="Q352" s="380"/>
      <c r="R352" s="26" t="str">
        <f>IF([1]p50!$J$324&lt;&gt;0,[1]p50!$J$324,"")</f>
        <v/>
      </c>
      <c r="S352" s="26" t="str">
        <f>IF([1]p50!$K$324&lt;&gt;0,[1]p50!$K$324,"")</f>
        <v/>
      </c>
    </row>
    <row r="353" spans="1:19" s="32" customFormat="1" ht="13.5" customHeight="1" x14ac:dyDescent="0.2">
      <c r="A353" s="388" t="str">
        <f>IF([1]p50!$A$328&lt;&gt;0,[1]p50!$A$328,"")</f>
        <v/>
      </c>
      <c r="B353" s="379"/>
      <c r="C353" s="379"/>
      <c r="D353" s="379"/>
      <c r="E353" s="380"/>
      <c r="F353" s="388" t="str">
        <f>IF([1]p50!$B$329&lt;&gt;0,[1]p50!$B$329,"")</f>
        <v/>
      </c>
      <c r="G353" s="379"/>
      <c r="H353" s="379"/>
      <c r="I353" s="379"/>
      <c r="J353" s="379"/>
      <c r="K353" s="379"/>
      <c r="L353" s="379"/>
      <c r="M353" s="380"/>
      <c r="N353" s="388" t="str">
        <f>IF([1]p50!$H$328&lt;&gt;0,[1]p50!$H$328,"")</f>
        <v/>
      </c>
      <c r="O353" s="379"/>
      <c r="P353" s="379"/>
      <c r="Q353" s="380"/>
      <c r="R353" s="26" t="str">
        <f>IF([1]p50!$J$328&lt;&gt;0,[1]p50!$J$328,"")</f>
        <v/>
      </c>
      <c r="S353" s="26" t="str">
        <f>IF([1]p50!$K$328&lt;&gt;0,[1]p50!$K$328,"")</f>
        <v/>
      </c>
    </row>
    <row r="354" spans="1:19" s="32" customFormat="1" ht="13.5" customHeight="1" x14ac:dyDescent="0.2">
      <c r="A354" s="388" t="str">
        <f>IF([1]p50!$A$332&lt;&gt;0,[1]p50!$A$332,"")</f>
        <v/>
      </c>
      <c r="B354" s="379"/>
      <c r="C354" s="379"/>
      <c r="D354" s="379"/>
      <c r="E354" s="380"/>
      <c r="F354" s="388" t="str">
        <f>IF([1]p50!$B$333&lt;&gt;0,[1]p50!$B$333,"")</f>
        <v/>
      </c>
      <c r="G354" s="379"/>
      <c r="H354" s="379"/>
      <c r="I354" s="379"/>
      <c r="J354" s="379"/>
      <c r="K354" s="379"/>
      <c r="L354" s="379"/>
      <c r="M354" s="380"/>
      <c r="N354" s="388" t="str">
        <f>IF([1]p50!$H$332&lt;&gt;0,[1]p50!$H$332,"")</f>
        <v/>
      </c>
      <c r="O354" s="379"/>
      <c r="P354" s="379"/>
      <c r="Q354" s="380"/>
      <c r="R354" s="26" t="str">
        <f>IF([1]p50!$J$332&lt;&gt;0,[1]p50!$J$332,"")</f>
        <v/>
      </c>
      <c r="S354" s="26" t="str">
        <f>IF([1]p50!$K$332&lt;&gt;0,[1]p50!$K$332,"")</f>
        <v/>
      </c>
    </row>
    <row r="355" spans="1:19" s="32" customFormat="1" ht="13.5" customHeight="1" x14ac:dyDescent="0.2">
      <c r="A355" s="388" t="str">
        <f>IF([1]p50!$A$336&lt;&gt;0,[1]p50!$A$336,"")</f>
        <v/>
      </c>
      <c r="B355" s="379"/>
      <c r="C355" s="379"/>
      <c r="D355" s="379"/>
      <c r="E355" s="380"/>
      <c r="F355" s="388" t="str">
        <f>IF([1]p50!$B$337&lt;&gt;0,[1]p50!$B$337,"")</f>
        <v/>
      </c>
      <c r="G355" s="379"/>
      <c r="H355" s="379"/>
      <c r="I355" s="379"/>
      <c r="J355" s="379"/>
      <c r="K355" s="379"/>
      <c r="L355" s="379"/>
      <c r="M355" s="380"/>
      <c r="N355" s="388" t="str">
        <f>IF([1]p50!$H$336&lt;&gt;0,[1]p50!$H$336,"")</f>
        <v/>
      </c>
      <c r="O355" s="379"/>
      <c r="P355" s="379"/>
      <c r="Q355" s="380"/>
      <c r="R355" s="26" t="str">
        <f>IF([1]p50!$J$336&lt;&gt;0,[1]p50!$J$336,"")</f>
        <v/>
      </c>
      <c r="S355" s="26" t="str">
        <f>IF([1]p50!$K$336&lt;&gt;0,[1]p50!$K$336,"")</f>
        <v/>
      </c>
    </row>
    <row r="356" spans="1:19" s="32" customFormat="1" ht="13.5" customHeight="1" x14ac:dyDescent="0.2">
      <c r="A356" s="388" t="str">
        <f>IF([1]p50!$A$340&lt;&gt;0,[1]p50!$A$340,"")</f>
        <v/>
      </c>
      <c r="B356" s="379"/>
      <c r="C356" s="379"/>
      <c r="D356" s="379"/>
      <c r="E356" s="380"/>
      <c r="F356" s="388" t="str">
        <f>IF([1]p50!$B$341&lt;&gt;0,[1]p50!$B$341,"")</f>
        <v/>
      </c>
      <c r="G356" s="379"/>
      <c r="H356" s="379"/>
      <c r="I356" s="379"/>
      <c r="J356" s="379"/>
      <c r="K356" s="379"/>
      <c r="L356" s="379"/>
      <c r="M356" s="380"/>
      <c r="N356" s="388" t="str">
        <f>IF([1]p50!$H$340&lt;&gt;0,[1]p50!$H$340,"")</f>
        <v/>
      </c>
      <c r="O356" s="379"/>
      <c r="P356" s="379"/>
      <c r="Q356" s="380"/>
      <c r="R356" s="26" t="str">
        <f>IF([1]p50!$J$340&lt;&gt;0,[1]p50!$J$340,"")</f>
        <v/>
      </c>
      <c r="S356" s="26" t="str">
        <f>IF([1]p50!$K$340&lt;&gt;0,[1]p50!$K$340,"")</f>
        <v/>
      </c>
    </row>
    <row r="357" spans="1:19" s="3" customFormat="1" ht="13.5" customHeight="1" x14ac:dyDescent="0.2">
      <c r="A357" s="394"/>
      <c r="B357" s="394"/>
      <c r="C357" s="394"/>
      <c r="D357" s="394"/>
      <c r="E357" s="394"/>
      <c r="F357" s="394"/>
      <c r="G357" s="394"/>
      <c r="H357" s="394"/>
      <c r="I357" s="394"/>
      <c r="J357" s="394"/>
      <c r="K357" s="394"/>
      <c r="L357" s="394"/>
      <c r="M357" s="394"/>
      <c r="N357" s="394"/>
      <c r="O357" s="394"/>
      <c r="P357" s="394"/>
      <c r="Q357" s="394"/>
      <c r="R357" s="394"/>
      <c r="S357" s="394"/>
    </row>
  </sheetData>
  <mergeCells count="910">
    <mergeCell ref="A354:E354"/>
    <mergeCell ref="F354:M354"/>
    <mergeCell ref="N354:Q354"/>
    <mergeCell ref="A357:S357"/>
    <mergeCell ref="A355:E355"/>
    <mergeCell ref="F355:M355"/>
    <mergeCell ref="N355:Q355"/>
    <mergeCell ref="A356:E356"/>
    <mergeCell ref="F356:M356"/>
    <mergeCell ref="N356:Q356"/>
    <mergeCell ref="A350:S350"/>
    <mergeCell ref="A352:E352"/>
    <mergeCell ref="F352:M352"/>
    <mergeCell ref="N352:Q352"/>
    <mergeCell ref="A353:E353"/>
    <mergeCell ref="F353:M353"/>
    <mergeCell ref="N353:Q353"/>
    <mergeCell ref="A351:F351"/>
    <mergeCell ref="G351:S351"/>
    <mergeCell ref="A347:E347"/>
    <mergeCell ref="F347:M347"/>
    <mergeCell ref="N347:Q347"/>
    <mergeCell ref="A348:E348"/>
    <mergeCell ref="F348:M348"/>
    <mergeCell ref="N348:Q348"/>
    <mergeCell ref="A349:E349"/>
    <mergeCell ref="F349:M349"/>
    <mergeCell ref="N342:Q342"/>
    <mergeCell ref="A343:S343"/>
    <mergeCell ref="A345:E345"/>
    <mergeCell ref="F345:M345"/>
    <mergeCell ref="N345:Q345"/>
    <mergeCell ref="A346:E346"/>
    <mergeCell ref="F346:M346"/>
    <mergeCell ref="N346:Q346"/>
    <mergeCell ref="A344:F344"/>
    <mergeCell ref="G344:S344"/>
    <mergeCell ref="N349:Q349"/>
    <mergeCell ref="A340:E340"/>
    <mergeCell ref="F340:M340"/>
    <mergeCell ref="N340:Q340"/>
    <mergeCell ref="A341:E341"/>
    <mergeCell ref="F341:M341"/>
    <mergeCell ref="N341:Q341"/>
    <mergeCell ref="A342:E342"/>
    <mergeCell ref="F342:M342"/>
    <mergeCell ref="N335:Q335"/>
    <mergeCell ref="A336:S336"/>
    <mergeCell ref="A338:E338"/>
    <mergeCell ref="F338:M338"/>
    <mergeCell ref="N338:Q338"/>
    <mergeCell ref="A339:E339"/>
    <mergeCell ref="F339:M339"/>
    <mergeCell ref="N339:Q339"/>
    <mergeCell ref="A337:F337"/>
    <mergeCell ref="G337:S337"/>
    <mergeCell ref="A333:E333"/>
    <mergeCell ref="F333:M333"/>
    <mergeCell ref="N333:Q333"/>
    <mergeCell ref="A334:E334"/>
    <mergeCell ref="F334:M334"/>
    <mergeCell ref="N334:Q334"/>
    <mergeCell ref="A335:E335"/>
    <mergeCell ref="F335:M335"/>
    <mergeCell ref="N328:Q328"/>
    <mergeCell ref="A329:S329"/>
    <mergeCell ref="A331:E331"/>
    <mergeCell ref="F331:M331"/>
    <mergeCell ref="N331:Q331"/>
    <mergeCell ref="A332:E332"/>
    <mergeCell ref="F332:M332"/>
    <mergeCell ref="N332:Q332"/>
    <mergeCell ref="A330:F330"/>
    <mergeCell ref="G330:S330"/>
    <mergeCell ref="A326:E326"/>
    <mergeCell ref="F326:M326"/>
    <mergeCell ref="N326:Q326"/>
    <mergeCell ref="A327:E327"/>
    <mergeCell ref="F327:M327"/>
    <mergeCell ref="N327:Q327"/>
    <mergeCell ref="A328:E328"/>
    <mergeCell ref="F328:M328"/>
    <mergeCell ref="N321:Q321"/>
    <mergeCell ref="A322:S322"/>
    <mergeCell ref="A324:E324"/>
    <mergeCell ref="F324:M324"/>
    <mergeCell ref="N324:Q324"/>
    <mergeCell ref="A325:E325"/>
    <mergeCell ref="F325:M325"/>
    <mergeCell ref="N325:Q325"/>
    <mergeCell ref="A323:F323"/>
    <mergeCell ref="G323:S323"/>
    <mergeCell ref="A319:E319"/>
    <mergeCell ref="F319:M319"/>
    <mergeCell ref="N319:Q319"/>
    <mergeCell ref="A320:E320"/>
    <mergeCell ref="F320:M320"/>
    <mergeCell ref="N320:Q320"/>
    <mergeCell ref="A321:E321"/>
    <mergeCell ref="F321:M321"/>
    <mergeCell ref="N314:Q314"/>
    <mergeCell ref="A315:S315"/>
    <mergeCell ref="A317:E317"/>
    <mergeCell ref="F317:M317"/>
    <mergeCell ref="N317:Q317"/>
    <mergeCell ref="A318:E318"/>
    <mergeCell ref="F318:M318"/>
    <mergeCell ref="N318:Q318"/>
    <mergeCell ref="A316:F316"/>
    <mergeCell ref="G316:S316"/>
    <mergeCell ref="A312:E312"/>
    <mergeCell ref="F312:M312"/>
    <mergeCell ref="N312:Q312"/>
    <mergeCell ref="A313:E313"/>
    <mergeCell ref="F313:M313"/>
    <mergeCell ref="N313:Q313"/>
    <mergeCell ref="A314:E314"/>
    <mergeCell ref="F314:M314"/>
    <mergeCell ref="N307:Q307"/>
    <mergeCell ref="A308:S308"/>
    <mergeCell ref="A310:E310"/>
    <mergeCell ref="F310:M310"/>
    <mergeCell ref="N310:Q310"/>
    <mergeCell ref="A311:E311"/>
    <mergeCell ref="F311:M311"/>
    <mergeCell ref="N311:Q311"/>
    <mergeCell ref="A309:F309"/>
    <mergeCell ref="G309:S309"/>
    <mergeCell ref="A305:E305"/>
    <mergeCell ref="F305:M305"/>
    <mergeCell ref="N305:Q305"/>
    <mergeCell ref="A306:E306"/>
    <mergeCell ref="F306:M306"/>
    <mergeCell ref="N306:Q306"/>
    <mergeCell ref="A307:E307"/>
    <mergeCell ref="F307:M307"/>
    <mergeCell ref="N300:Q300"/>
    <mergeCell ref="A301:S301"/>
    <mergeCell ref="A303:E303"/>
    <mergeCell ref="F303:M303"/>
    <mergeCell ref="N303:Q303"/>
    <mergeCell ref="A304:E304"/>
    <mergeCell ref="F304:M304"/>
    <mergeCell ref="N304:Q304"/>
    <mergeCell ref="A302:F302"/>
    <mergeCell ref="G302:S302"/>
    <mergeCell ref="A298:E298"/>
    <mergeCell ref="F298:M298"/>
    <mergeCell ref="N298:Q298"/>
    <mergeCell ref="A299:E299"/>
    <mergeCell ref="F299:M299"/>
    <mergeCell ref="N299:Q299"/>
    <mergeCell ref="A300:E300"/>
    <mergeCell ref="F300:M300"/>
    <mergeCell ref="N293:Q293"/>
    <mergeCell ref="A294:S294"/>
    <mergeCell ref="A296:E296"/>
    <mergeCell ref="F296:M296"/>
    <mergeCell ref="N296:Q296"/>
    <mergeCell ref="A297:E297"/>
    <mergeCell ref="F297:M297"/>
    <mergeCell ref="N297:Q297"/>
    <mergeCell ref="A295:F295"/>
    <mergeCell ref="G295:S295"/>
    <mergeCell ref="A291:E291"/>
    <mergeCell ref="F291:M291"/>
    <mergeCell ref="N291:Q291"/>
    <mergeCell ref="A292:E292"/>
    <mergeCell ref="F292:M292"/>
    <mergeCell ref="N292:Q292"/>
    <mergeCell ref="A293:E293"/>
    <mergeCell ref="F293:M293"/>
    <mergeCell ref="N286:Q286"/>
    <mergeCell ref="A287:S287"/>
    <mergeCell ref="A289:E289"/>
    <mergeCell ref="F289:M289"/>
    <mergeCell ref="N289:Q289"/>
    <mergeCell ref="A290:E290"/>
    <mergeCell ref="F290:M290"/>
    <mergeCell ref="N290:Q290"/>
    <mergeCell ref="A288:F288"/>
    <mergeCell ref="G288:S288"/>
    <mergeCell ref="A284:E284"/>
    <mergeCell ref="F284:M284"/>
    <mergeCell ref="N284:Q284"/>
    <mergeCell ref="A285:E285"/>
    <mergeCell ref="F285:M285"/>
    <mergeCell ref="N285:Q285"/>
    <mergeCell ref="A286:E286"/>
    <mergeCell ref="F286:M286"/>
    <mergeCell ref="N279:Q279"/>
    <mergeCell ref="A280:S280"/>
    <mergeCell ref="A282:E282"/>
    <mergeCell ref="F282:M282"/>
    <mergeCell ref="N282:Q282"/>
    <mergeCell ref="A283:E283"/>
    <mergeCell ref="F283:M283"/>
    <mergeCell ref="N283:Q283"/>
    <mergeCell ref="A281:F281"/>
    <mergeCell ref="G281:S281"/>
    <mergeCell ref="A277:E277"/>
    <mergeCell ref="F277:M277"/>
    <mergeCell ref="N277:Q277"/>
    <mergeCell ref="A278:E278"/>
    <mergeCell ref="F278:M278"/>
    <mergeCell ref="N278:Q278"/>
    <mergeCell ref="A279:E279"/>
    <mergeCell ref="F279:M279"/>
    <mergeCell ref="N272:Q272"/>
    <mergeCell ref="A273:S273"/>
    <mergeCell ref="A275:E275"/>
    <mergeCell ref="F275:M275"/>
    <mergeCell ref="N275:Q275"/>
    <mergeCell ref="A276:E276"/>
    <mergeCell ref="F276:M276"/>
    <mergeCell ref="N276:Q276"/>
    <mergeCell ref="A274:F274"/>
    <mergeCell ref="G274:S274"/>
    <mergeCell ref="A270:E270"/>
    <mergeCell ref="F270:M270"/>
    <mergeCell ref="N270:Q270"/>
    <mergeCell ref="A271:E271"/>
    <mergeCell ref="F271:M271"/>
    <mergeCell ref="N271:Q271"/>
    <mergeCell ref="A272:E272"/>
    <mergeCell ref="F272:M272"/>
    <mergeCell ref="N265:Q265"/>
    <mergeCell ref="A266:S266"/>
    <mergeCell ref="A268:E268"/>
    <mergeCell ref="F268:M268"/>
    <mergeCell ref="N268:Q268"/>
    <mergeCell ref="A269:E269"/>
    <mergeCell ref="F269:M269"/>
    <mergeCell ref="N269:Q269"/>
    <mergeCell ref="A267:F267"/>
    <mergeCell ref="G267:S267"/>
    <mergeCell ref="A263:E263"/>
    <mergeCell ref="F263:M263"/>
    <mergeCell ref="N263:Q263"/>
    <mergeCell ref="A264:E264"/>
    <mergeCell ref="F264:M264"/>
    <mergeCell ref="N264:Q264"/>
    <mergeCell ref="A265:E265"/>
    <mergeCell ref="F265:M265"/>
    <mergeCell ref="N258:Q258"/>
    <mergeCell ref="A259:S259"/>
    <mergeCell ref="A261:E261"/>
    <mergeCell ref="F261:M261"/>
    <mergeCell ref="N261:Q261"/>
    <mergeCell ref="A262:E262"/>
    <mergeCell ref="F262:M262"/>
    <mergeCell ref="N262:Q262"/>
    <mergeCell ref="A260:F260"/>
    <mergeCell ref="G260:S260"/>
    <mergeCell ref="A256:E256"/>
    <mergeCell ref="F256:M256"/>
    <mergeCell ref="N256:Q256"/>
    <mergeCell ref="A257:E257"/>
    <mergeCell ref="F257:M257"/>
    <mergeCell ref="N257:Q257"/>
    <mergeCell ref="A258:E258"/>
    <mergeCell ref="F258:M258"/>
    <mergeCell ref="N251:Q251"/>
    <mergeCell ref="A252:S252"/>
    <mergeCell ref="A254:E254"/>
    <mergeCell ref="F254:M254"/>
    <mergeCell ref="N254:Q254"/>
    <mergeCell ref="A255:E255"/>
    <mergeCell ref="F255:M255"/>
    <mergeCell ref="N255:Q255"/>
    <mergeCell ref="A253:F253"/>
    <mergeCell ref="G253:S253"/>
    <mergeCell ref="A249:E249"/>
    <mergeCell ref="F249:M249"/>
    <mergeCell ref="N249:Q249"/>
    <mergeCell ref="A250:E250"/>
    <mergeCell ref="F250:M250"/>
    <mergeCell ref="N250:Q250"/>
    <mergeCell ref="A251:E251"/>
    <mergeCell ref="F251:M251"/>
    <mergeCell ref="N244:Q244"/>
    <mergeCell ref="A245:S245"/>
    <mergeCell ref="A247:E247"/>
    <mergeCell ref="F247:M247"/>
    <mergeCell ref="N247:Q247"/>
    <mergeCell ref="A248:E248"/>
    <mergeCell ref="F248:M248"/>
    <mergeCell ref="N248:Q248"/>
    <mergeCell ref="A246:F246"/>
    <mergeCell ref="G246:S246"/>
    <mergeCell ref="A242:E242"/>
    <mergeCell ref="F242:M242"/>
    <mergeCell ref="N242:Q242"/>
    <mergeCell ref="A243:E243"/>
    <mergeCell ref="F243:M243"/>
    <mergeCell ref="N243:Q243"/>
    <mergeCell ref="A244:E244"/>
    <mergeCell ref="F244:M244"/>
    <mergeCell ref="N237:Q237"/>
    <mergeCell ref="A238:S238"/>
    <mergeCell ref="A240:E240"/>
    <mergeCell ref="F240:M240"/>
    <mergeCell ref="N240:Q240"/>
    <mergeCell ref="A241:E241"/>
    <mergeCell ref="F241:M241"/>
    <mergeCell ref="N241:Q241"/>
    <mergeCell ref="A239:F239"/>
    <mergeCell ref="G239:S239"/>
    <mergeCell ref="A235:E235"/>
    <mergeCell ref="F235:M235"/>
    <mergeCell ref="N235:Q235"/>
    <mergeCell ref="A236:E236"/>
    <mergeCell ref="F236:M236"/>
    <mergeCell ref="N236:Q236"/>
    <mergeCell ref="A237:E237"/>
    <mergeCell ref="F237:M237"/>
    <mergeCell ref="N230:Q230"/>
    <mergeCell ref="A231:S231"/>
    <mergeCell ref="A233:E233"/>
    <mergeCell ref="F233:M233"/>
    <mergeCell ref="N233:Q233"/>
    <mergeCell ref="A234:E234"/>
    <mergeCell ref="F234:M234"/>
    <mergeCell ref="N234:Q234"/>
    <mergeCell ref="A232:F232"/>
    <mergeCell ref="G232:S232"/>
    <mergeCell ref="A228:E228"/>
    <mergeCell ref="F228:M228"/>
    <mergeCell ref="N228:Q228"/>
    <mergeCell ref="A229:E229"/>
    <mergeCell ref="F229:M229"/>
    <mergeCell ref="N229:Q229"/>
    <mergeCell ref="A230:E230"/>
    <mergeCell ref="F230:M230"/>
    <mergeCell ref="N223:Q223"/>
    <mergeCell ref="A224:S224"/>
    <mergeCell ref="A226:E226"/>
    <mergeCell ref="F226:M226"/>
    <mergeCell ref="N226:Q226"/>
    <mergeCell ref="A227:E227"/>
    <mergeCell ref="F227:M227"/>
    <mergeCell ref="N227:Q227"/>
    <mergeCell ref="A225:F225"/>
    <mergeCell ref="G225:S225"/>
    <mergeCell ref="A221:E221"/>
    <mergeCell ref="F221:M221"/>
    <mergeCell ref="N221:Q221"/>
    <mergeCell ref="A222:E222"/>
    <mergeCell ref="F222:M222"/>
    <mergeCell ref="N222:Q222"/>
    <mergeCell ref="A223:E223"/>
    <mergeCell ref="F223:M223"/>
    <mergeCell ref="N216:Q216"/>
    <mergeCell ref="A217:S217"/>
    <mergeCell ref="A219:E219"/>
    <mergeCell ref="F219:M219"/>
    <mergeCell ref="N219:Q219"/>
    <mergeCell ref="A220:E220"/>
    <mergeCell ref="F220:M220"/>
    <mergeCell ref="N220:Q220"/>
    <mergeCell ref="A218:F218"/>
    <mergeCell ref="G218:S218"/>
    <mergeCell ref="A214:E214"/>
    <mergeCell ref="F214:M214"/>
    <mergeCell ref="N214:Q214"/>
    <mergeCell ref="A215:E215"/>
    <mergeCell ref="F215:M215"/>
    <mergeCell ref="N215:Q215"/>
    <mergeCell ref="A216:E216"/>
    <mergeCell ref="F216:M216"/>
    <mergeCell ref="N209:Q209"/>
    <mergeCell ref="A210:S210"/>
    <mergeCell ref="A212:E212"/>
    <mergeCell ref="F212:M212"/>
    <mergeCell ref="N212:Q212"/>
    <mergeCell ref="A213:E213"/>
    <mergeCell ref="F213:M213"/>
    <mergeCell ref="N213:Q213"/>
    <mergeCell ref="A211:F211"/>
    <mergeCell ref="G211:S211"/>
    <mergeCell ref="A207:E207"/>
    <mergeCell ref="F207:M207"/>
    <mergeCell ref="N207:Q207"/>
    <mergeCell ref="A208:E208"/>
    <mergeCell ref="F208:M208"/>
    <mergeCell ref="N208:Q208"/>
    <mergeCell ref="A209:E209"/>
    <mergeCell ref="F209:M209"/>
    <mergeCell ref="N202:Q202"/>
    <mergeCell ref="A203:S203"/>
    <mergeCell ref="A205:E205"/>
    <mergeCell ref="F205:M205"/>
    <mergeCell ref="N205:Q205"/>
    <mergeCell ref="A206:E206"/>
    <mergeCell ref="F206:M206"/>
    <mergeCell ref="N206:Q206"/>
    <mergeCell ref="A204:F204"/>
    <mergeCell ref="G204:S204"/>
    <mergeCell ref="A200:E200"/>
    <mergeCell ref="F200:M200"/>
    <mergeCell ref="N200:Q200"/>
    <mergeCell ref="A201:E201"/>
    <mergeCell ref="F201:M201"/>
    <mergeCell ref="N201:Q201"/>
    <mergeCell ref="A202:E202"/>
    <mergeCell ref="F202:M202"/>
    <mergeCell ref="N195:Q195"/>
    <mergeCell ref="A196:S196"/>
    <mergeCell ref="A198:E198"/>
    <mergeCell ref="F198:M198"/>
    <mergeCell ref="N198:Q198"/>
    <mergeCell ref="A199:E199"/>
    <mergeCell ref="F199:M199"/>
    <mergeCell ref="N199:Q199"/>
    <mergeCell ref="A197:F197"/>
    <mergeCell ref="G197:S197"/>
    <mergeCell ref="A193:E193"/>
    <mergeCell ref="F193:M193"/>
    <mergeCell ref="N193:Q193"/>
    <mergeCell ref="A194:E194"/>
    <mergeCell ref="F194:M194"/>
    <mergeCell ref="N194:Q194"/>
    <mergeCell ref="A195:E195"/>
    <mergeCell ref="F195:M195"/>
    <mergeCell ref="N188:Q188"/>
    <mergeCell ref="A189:S189"/>
    <mergeCell ref="A191:E191"/>
    <mergeCell ref="F191:M191"/>
    <mergeCell ref="N191:Q191"/>
    <mergeCell ref="A192:E192"/>
    <mergeCell ref="F192:M192"/>
    <mergeCell ref="N192:Q192"/>
    <mergeCell ref="A190:F190"/>
    <mergeCell ref="G190:S190"/>
    <mergeCell ref="A186:E186"/>
    <mergeCell ref="F186:M186"/>
    <mergeCell ref="N186:Q186"/>
    <mergeCell ref="A187:E187"/>
    <mergeCell ref="F187:M187"/>
    <mergeCell ref="N187:Q187"/>
    <mergeCell ref="A188:E188"/>
    <mergeCell ref="F188:M188"/>
    <mergeCell ref="N181:Q181"/>
    <mergeCell ref="A182:S182"/>
    <mergeCell ref="A184:E184"/>
    <mergeCell ref="F184:M184"/>
    <mergeCell ref="N184:Q184"/>
    <mergeCell ref="A185:E185"/>
    <mergeCell ref="F185:M185"/>
    <mergeCell ref="N185:Q185"/>
    <mergeCell ref="A183:F183"/>
    <mergeCell ref="G183:S183"/>
    <mergeCell ref="A179:E179"/>
    <mergeCell ref="F179:M179"/>
    <mergeCell ref="N179:Q179"/>
    <mergeCell ref="A180:E180"/>
    <mergeCell ref="F180:M180"/>
    <mergeCell ref="N180:Q180"/>
    <mergeCell ref="A181:E181"/>
    <mergeCell ref="F181:M181"/>
    <mergeCell ref="N174:Q174"/>
    <mergeCell ref="A175:S175"/>
    <mergeCell ref="A177:E177"/>
    <mergeCell ref="F177:M177"/>
    <mergeCell ref="N177:Q177"/>
    <mergeCell ref="A178:E178"/>
    <mergeCell ref="F178:M178"/>
    <mergeCell ref="N178:Q178"/>
    <mergeCell ref="A176:F176"/>
    <mergeCell ref="G176:S176"/>
    <mergeCell ref="A172:E172"/>
    <mergeCell ref="F172:M172"/>
    <mergeCell ref="N172:Q172"/>
    <mergeCell ref="A173:E173"/>
    <mergeCell ref="F173:M173"/>
    <mergeCell ref="N173:Q173"/>
    <mergeCell ref="A174:E174"/>
    <mergeCell ref="F174:M174"/>
    <mergeCell ref="N167:Q167"/>
    <mergeCell ref="A168:S168"/>
    <mergeCell ref="A170:E170"/>
    <mergeCell ref="F170:M170"/>
    <mergeCell ref="N170:Q170"/>
    <mergeCell ref="A171:E171"/>
    <mergeCell ref="F171:M171"/>
    <mergeCell ref="N171:Q171"/>
    <mergeCell ref="A169:F169"/>
    <mergeCell ref="G169:S169"/>
    <mergeCell ref="A165:E165"/>
    <mergeCell ref="F165:M165"/>
    <mergeCell ref="N165:Q165"/>
    <mergeCell ref="A166:E166"/>
    <mergeCell ref="F166:M166"/>
    <mergeCell ref="N166:Q166"/>
    <mergeCell ref="A167:E167"/>
    <mergeCell ref="F167:M167"/>
    <mergeCell ref="N160:Q160"/>
    <mergeCell ref="A161:S161"/>
    <mergeCell ref="A163:E163"/>
    <mergeCell ref="F163:M163"/>
    <mergeCell ref="N163:Q163"/>
    <mergeCell ref="A164:E164"/>
    <mergeCell ref="F164:M164"/>
    <mergeCell ref="N164:Q164"/>
    <mergeCell ref="A162:F162"/>
    <mergeCell ref="G162:S162"/>
    <mergeCell ref="A158:E158"/>
    <mergeCell ref="F158:M158"/>
    <mergeCell ref="N158:Q158"/>
    <mergeCell ref="A159:E159"/>
    <mergeCell ref="F159:M159"/>
    <mergeCell ref="N159:Q159"/>
    <mergeCell ref="A160:E160"/>
    <mergeCell ref="F160:M160"/>
    <mergeCell ref="N153:Q153"/>
    <mergeCell ref="A154:S154"/>
    <mergeCell ref="A156:E156"/>
    <mergeCell ref="F156:M156"/>
    <mergeCell ref="N156:Q156"/>
    <mergeCell ref="A157:E157"/>
    <mergeCell ref="F157:M157"/>
    <mergeCell ref="N157:Q157"/>
    <mergeCell ref="A155:F155"/>
    <mergeCell ref="G155:S155"/>
    <mergeCell ref="A151:E151"/>
    <mergeCell ref="F151:M151"/>
    <mergeCell ref="N151:Q151"/>
    <mergeCell ref="A152:E152"/>
    <mergeCell ref="F152:M152"/>
    <mergeCell ref="N152:Q152"/>
    <mergeCell ref="A153:E153"/>
    <mergeCell ref="F153:M153"/>
    <mergeCell ref="N146:Q146"/>
    <mergeCell ref="A147:S147"/>
    <mergeCell ref="A149:E149"/>
    <mergeCell ref="F149:M149"/>
    <mergeCell ref="N149:Q149"/>
    <mergeCell ref="A150:E150"/>
    <mergeCell ref="F150:M150"/>
    <mergeCell ref="N150:Q150"/>
    <mergeCell ref="A148:F148"/>
    <mergeCell ref="G148:S148"/>
    <mergeCell ref="A144:E144"/>
    <mergeCell ref="F144:M144"/>
    <mergeCell ref="N144:Q144"/>
    <mergeCell ref="A145:E145"/>
    <mergeCell ref="F145:M145"/>
    <mergeCell ref="N145:Q145"/>
    <mergeCell ref="A146:E146"/>
    <mergeCell ref="F146:M146"/>
    <mergeCell ref="N139:Q139"/>
    <mergeCell ref="A140:S140"/>
    <mergeCell ref="A142:E142"/>
    <mergeCell ref="F142:M142"/>
    <mergeCell ref="N142:Q142"/>
    <mergeCell ref="A143:E143"/>
    <mergeCell ref="F143:M143"/>
    <mergeCell ref="N143:Q143"/>
    <mergeCell ref="A141:F141"/>
    <mergeCell ref="G141:S141"/>
    <mergeCell ref="A137:E137"/>
    <mergeCell ref="F137:M137"/>
    <mergeCell ref="N137:Q137"/>
    <mergeCell ref="A138:E138"/>
    <mergeCell ref="F138:M138"/>
    <mergeCell ref="N138:Q138"/>
    <mergeCell ref="A139:E139"/>
    <mergeCell ref="F139:M139"/>
    <mergeCell ref="N132:Q132"/>
    <mergeCell ref="A133:S133"/>
    <mergeCell ref="A135:E135"/>
    <mergeCell ref="F135:M135"/>
    <mergeCell ref="N135:Q135"/>
    <mergeCell ref="A136:E136"/>
    <mergeCell ref="F136:M136"/>
    <mergeCell ref="N136:Q136"/>
    <mergeCell ref="A134:F134"/>
    <mergeCell ref="G134:S134"/>
    <mergeCell ref="A130:E130"/>
    <mergeCell ref="F130:M130"/>
    <mergeCell ref="N130:Q130"/>
    <mergeCell ref="A131:E131"/>
    <mergeCell ref="F131:M131"/>
    <mergeCell ref="N131:Q131"/>
    <mergeCell ref="A132:E132"/>
    <mergeCell ref="F132:M132"/>
    <mergeCell ref="N125:Q125"/>
    <mergeCell ref="A126:S126"/>
    <mergeCell ref="A128:E128"/>
    <mergeCell ref="F128:M128"/>
    <mergeCell ref="N128:Q128"/>
    <mergeCell ref="A129:E129"/>
    <mergeCell ref="F129:M129"/>
    <mergeCell ref="N129:Q129"/>
    <mergeCell ref="A127:F127"/>
    <mergeCell ref="G127:S127"/>
    <mergeCell ref="A123:E123"/>
    <mergeCell ref="F123:M123"/>
    <mergeCell ref="N123:Q123"/>
    <mergeCell ref="A124:E124"/>
    <mergeCell ref="F124:M124"/>
    <mergeCell ref="N124:Q124"/>
    <mergeCell ref="A125:E125"/>
    <mergeCell ref="F125:M125"/>
    <mergeCell ref="N118:Q118"/>
    <mergeCell ref="A119:S119"/>
    <mergeCell ref="A121:E121"/>
    <mergeCell ref="F121:M121"/>
    <mergeCell ref="N121:Q121"/>
    <mergeCell ref="A122:E122"/>
    <mergeCell ref="F122:M122"/>
    <mergeCell ref="N122:Q122"/>
    <mergeCell ref="A120:F120"/>
    <mergeCell ref="G120:S120"/>
    <mergeCell ref="A116:E116"/>
    <mergeCell ref="F116:M116"/>
    <mergeCell ref="N116:Q116"/>
    <mergeCell ref="A117:E117"/>
    <mergeCell ref="F117:M117"/>
    <mergeCell ref="N117:Q117"/>
    <mergeCell ref="A118:E118"/>
    <mergeCell ref="F118:M118"/>
    <mergeCell ref="N111:Q111"/>
    <mergeCell ref="A112:S112"/>
    <mergeCell ref="A114:E114"/>
    <mergeCell ref="F114:M114"/>
    <mergeCell ref="N114:Q114"/>
    <mergeCell ref="A115:E115"/>
    <mergeCell ref="F115:M115"/>
    <mergeCell ref="N115:Q115"/>
    <mergeCell ref="A113:F113"/>
    <mergeCell ref="G113:S113"/>
    <mergeCell ref="A109:E109"/>
    <mergeCell ref="F109:M109"/>
    <mergeCell ref="N109:Q109"/>
    <mergeCell ref="A110:E110"/>
    <mergeCell ref="F110:M110"/>
    <mergeCell ref="N110:Q110"/>
    <mergeCell ref="A111:E111"/>
    <mergeCell ref="F111:M111"/>
    <mergeCell ref="N104:Q104"/>
    <mergeCell ref="A105:S105"/>
    <mergeCell ref="A107:E107"/>
    <mergeCell ref="F107:M107"/>
    <mergeCell ref="N107:Q107"/>
    <mergeCell ref="A108:E108"/>
    <mergeCell ref="F108:M108"/>
    <mergeCell ref="N108:Q108"/>
    <mergeCell ref="A106:F106"/>
    <mergeCell ref="G106:S106"/>
    <mergeCell ref="A102:E102"/>
    <mergeCell ref="F102:M102"/>
    <mergeCell ref="N102:Q102"/>
    <mergeCell ref="A103:E103"/>
    <mergeCell ref="F103:M103"/>
    <mergeCell ref="N103:Q103"/>
    <mergeCell ref="A104:E104"/>
    <mergeCell ref="F104:M104"/>
    <mergeCell ref="N97:Q97"/>
    <mergeCell ref="A98:S98"/>
    <mergeCell ref="A100:E100"/>
    <mergeCell ref="F100:M100"/>
    <mergeCell ref="N100:Q100"/>
    <mergeCell ref="A101:E101"/>
    <mergeCell ref="F101:M101"/>
    <mergeCell ref="N101:Q101"/>
    <mergeCell ref="A99:F99"/>
    <mergeCell ref="G99:S99"/>
    <mergeCell ref="A95:E95"/>
    <mergeCell ref="F95:M95"/>
    <mergeCell ref="N95:Q95"/>
    <mergeCell ref="A96:E96"/>
    <mergeCell ref="F96:M96"/>
    <mergeCell ref="N96:Q96"/>
    <mergeCell ref="A97:E97"/>
    <mergeCell ref="F97:M97"/>
    <mergeCell ref="N90:Q90"/>
    <mergeCell ref="A91:S91"/>
    <mergeCell ref="A93:E93"/>
    <mergeCell ref="F93:M93"/>
    <mergeCell ref="N93:Q93"/>
    <mergeCell ref="A94:E94"/>
    <mergeCell ref="F94:M94"/>
    <mergeCell ref="N94:Q94"/>
    <mergeCell ref="A92:F92"/>
    <mergeCell ref="G92:S92"/>
    <mergeCell ref="A88:E88"/>
    <mergeCell ref="F88:M88"/>
    <mergeCell ref="N88:Q88"/>
    <mergeCell ref="A89:E89"/>
    <mergeCell ref="F89:M89"/>
    <mergeCell ref="N89:Q89"/>
    <mergeCell ref="A90:E90"/>
    <mergeCell ref="F90:M90"/>
    <mergeCell ref="N83:Q83"/>
    <mergeCell ref="A84:S84"/>
    <mergeCell ref="A86:E86"/>
    <mergeCell ref="F86:M86"/>
    <mergeCell ref="N86:Q86"/>
    <mergeCell ref="A87:E87"/>
    <mergeCell ref="F87:M87"/>
    <mergeCell ref="N87:Q87"/>
    <mergeCell ref="A85:F85"/>
    <mergeCell ref="G85:S85"/>
    <mergeCell ref="A81:E81"/>
    <mergeCell ref="F81:M81"/>
    <mergeCell ref="N81:Q81"/>
    <mergeCell ref="A82:E82"/>
    <mergeCell ref="F82:M82"/>
    <mergeCell ref="N82:Q82"/>
    <mergeCell ref="A83:E83"/>
    <mergeCell ref="F83:M83"/>
    <mergeCell ref="N76:Q76"/>
    <mergeCell ref="A77:S77"/>
    <mergeCell ref="A79:E79"/>
    <mergeCell ref="F79:M79"/>
    <mergeCell ref="N79:Q79"/>
    <mergeCell ref="A80:E80"/>
    <mergeCell ref="F80:M80"/>
    <mergeCell ref="N80:Q80"/>
    <mergeCell ref="A78:F78"/>
    <mergeCell ref="G78:S78"/>
    <mergeCell ref="A74:E74"/>
    <mergeCell ref="F74:M74"/>
    <mergeCell ref="N74:Q74"/>
    <mergeCell ref="A75:E75"/>
    <mergeCell ref="F75:M75"/>
    <mergeCell ref="N75:Q75"/>
    <mergeCell ref="A76:E76"/>
    <mergeCell ref="F76:M76"/>
    <mergeCell ref="N69:Q69"/>
    <mergeCell ref="A70:S70"/>
    <mergeCell ref="A72:E72"/>
    <mergeCell ref="F72:M72"/>
    <mergeCell ref="N72:Q72"/>
    <mergeCell ref="A73:E73"/>
    <mergeCell ref="F73:M73"/>
    <mergeCell ref="N73:Q73"/>
    <mergeCell ref="A71:F71"/>
    <mergeCell ref="G71:S71"/>
    <mergeCell ref="A67:E67"/>
    <mergeCell ref="F67:M67"/>
    <mergeCell ref="N67:Q67"/>
    <mergeCell ref="A68:E68"/>
    <mergeCell ref="F68:M68"/>
    <mergeCell ref="N68:Q68"/>
    <mergeCell ref="A69:E69"/>
    <mergeCell ref="F69:M69"/>
    <mergeCell ref="N62:Q62"/>
    <mergeCell ref="A63:S63"/>
    <mergeCell ref="A65:E65"/>
    <mergeCell ref="F65:M65"/>
    <mergeCell ref="N65:Q65"/>
    <mergeCell ref="A66:E66"/>
    <mergeCell ref="F66:M66"/>
    <mergeCell ref="N66:Q66"/>
    <mergeCell ref="A64:F64"/>
    <mergeCell ref="G64:S64"/>
    <mergeCell ref="A60:E60"/>
    <mergeCell ref="F60:M60"/>
    <mergeCell ref="N60:Q60"/>
    <mergeCell ref="A61:E61"/>
    <mergeCell ref="F61:M61"/>
    <mergeCell ref="N61:Q61"/>
    <mergeCell ref="A62:E62"/>
    <mergeCell ref="F62:M62"/>
    <mergeCell ref="N55:Q55"/>
    <mergeCell ref="A56:S56"/>
    <mergeCell ref="A58:E58"/>
    <mergeCell ref="F58:M58"/>
    <mergeCell ref="N58:Q58"/>
    <mergeCell ref="A59:E59"/>
    <mergeCell ref="F59:M59"/>
    <mergeCell ref="N59:Q59"/>
    <mergeCell ref="A57:F57"/>
    <mergeCell ref="G57:S57"/>
    <mergeCell ref="A53:E53"/>
    <mergeCell ref="F53:M53"/>
    <mergeCell ref="N53:Q53"/>
    <mergeCell ref="A54:E54"/>
    <mergeCell ref="F54:M54"/>
    <mergeCell ref="N54:Q54"/>
    <mergeCell ref="A55:E55"/>
    <mergeCell ref="F55:M55"/>
    <mergeCell ref="N48:Q48"/>
    <mergeCell ref="A49:S49"/>
    <mergeCell ref="A51:E51"/>
    <mergeCell ref="F51:M51"/>
    <mergeCell ref="N51:Q51"/>
    <mergeCell ref="A52:E52"/>
    <mergeCell ref="F52:M52"/>
    <mergeCell ref="N52:Q52"/>
    <mergeCell ref="A50:F50"/>
    <mergeCell ref="G50:S50"/>
    <mergeCell ref="A46:E46"/>
    <mergeCell ref="F46:M46"/>
    <mergeCell ref="N46:Q46"/>
    <mergeCell ref="A47:E47"/>
    <mergeCell ref="F47:M47"/>
    <mergeCell ref="N47:Q47"/>
    <mergeCell ref="A48:E48"/>
    <mergeCell ref="F48:M48"/>
    <mergeCell ref="N41:Q41"/>
    <mergeCell ref="A42:S42"/>
    <mergeCell ref="A44:E44"/>
    <mergeCell ref="F44:M44"/>
    <mergeCell ref="N44:Q44"/>
    <mergeCell ref="A45:E45"/>
    <mergeCell ref="F45:M45"/>
    <mergeCell ref="N45:Q45"/>
    <mergeCell ref="A43:F43"/>
    <mergeCell ref="G43:S43"/>
    <mergeCell ref="A39:E39"/>
    <mergeCell ref="F39:M39"/>
    <mergeCell ref="N39:Q39"/>
    <mergeCell ref="A40:E40"/>
    <mergeCell ref="F40:M40"/>
    <mergeCell ref="N40:Q40"/>
    <mergeCell ref="A41:E41"/>
    <mergeCell ref="F41:M41"/>
    <mergeCell ref="N34:Q34"/>
    <mergeCell ref="A35:S35"/>
    <mergeCell ref="A37:E37"/>
    <mergeCell ref="F37:M37"/>
    <mergeCell ref="N37:Q37"/>
    <mergeCell ref="A38:E38"/>
    <mergeCell ref="F38:M38"/>
    <mergeCell ref="N38:Q38"/>
    <mergeCell ref="A36:F36"/>
    <mergeCell ref="G36:S36"/>
    <mergeCell ref="A32:E32"/>
    <mergeCell ref="F32:M32"/>
    <mergeCell ref="N32:Q32"/>
    <mergeCell ref="A33:E33"/>
    <mergeCell ref="F33:M33"/>
    <mergeCell ref="N33:Q33"/>
    <mergeCell ref="A34:E34"/>
    <mergeCell ref="F34:M34"/>
    <mergeCell ref="A28:S28"/>
    <mergeCell ref="A30:E30"/>
    <mergeCell ref="F30:M30"/>
    <mergeCell ref="N30:Q30"/>
    <mergeCell ref="A31:E31"/>
    <mergeCell ref="F31:M31"/>
    <mergeCell ref="N31:Q31"/>
    <mergeCell ref="A29:F29"/>
    <mergeCell ref="G29:S29"/>
    <mergeCell ref="F25:M25"/>
    <mergeCell ref="N25:Q25"/>
    <mergeCell ref="A26:E26"/>
    <mergeCell ref="F26:M26"/>
    <mergeCell ref="N26:Q26"/>
    <mergeCell ref="N27:Q27"/>
    <mergeCell ref="A27:E27"/>
    <mergeCell ref="F27:M27"/>
    <mergeCell ref="A25:E25"/>
    <mergeCell ref="A23:E23"/>
    <mergeCell ref="F23:M23"/>
    <mergeCell ref="N23:Q23"/>
    <mergeCell ref="A24:E24"/>
    <mergeCell ref="F24:M24"/>
    <mergeCell ref="N24:Q24"/>
    <mergeCell ref="A19:E19"/>
    <mergeCell ref="F19:M19"/>
    <mergeCell ref="N19:Q19"/>
    <mergeCell ref="A20:E20"/>
    <mergeCell ref="F20:M20"/>
    <mergeCell ref="N20:Q20"/>
    <mergeCell ref="A15:F15"/>
    <mergeCell ref="G15:S15"/>
    <mergeCell ref="A16:E16"/>
    <mergeCell ref="F16:M16"/>
    <mergeCell ref="N16:Q16"/>
    <mergeCell ref="A22:F22"/>
    <mergeCell ref="G22:S22"/>
    <mergeCell ref="A18:E18"/>
    <mergeCell ref="F18:M18"/>
    <mergeCell ref="N18:Q18"/>
    <mergeCell ref="A17:E17"/>
    <mergeCell ref="F17:M17"/>
    <mergeCell ref="N17:Q17"/>
    <mergeCell ref="A21:S21"/>
    <mergeCell ref="A1:S1"/>
    <mergeCell ref="A2:S2"/>
    <mergeCell ref="A3:D3"/>
    <mergeCell ref="N6:Q6"/>
    <mergeCell ref="Q3:R3"/>
    <mergeCell ref="E3:P3"/>
    <mergeCell ref="A4:S5"/>
    <mergeCell ref="A6:E6"/>
    <mergeCell ref="F6:M6"/>
    <mergeCell ref="A14:S14"/>
    <mergeCell ref="A12:E12"/>
    <mergeCell ref="F12:M12"/>
    <mergeCell ref="N12:Q12"/>
    <mergeCell ref="A13:E13"/>
    <mergeCell ref="F13:M13"/>
    <mergeCell ref="N13:Q13"/>
    <mergeCell ref="A7:S7"/>
    <mergeCell ref="A9:E9"/>
    <mergeCell ref="F9:M9"/>
    <mergeCell ref="N9:Q9"/>
    <mergeCell ref="A8:F8"/>
    <mergeCell ref="G8:S8"/>
    <mergeCell ref="F10:M10"/>
    <mergeCell ref="N10:Q10"/>
    <mergeCell ref="A11:E11"/>
    <mergeCell ref="F11:M11"/>
    <mergeCell ref="N11:Q11"/>
    <mergeCell ref="A10:E10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9401-903C-4F7F-AC7C-18C767ABBE1B}">
  <dimension ref="A1:S357"/>
  <sheetViews>
    <sheetView workbookViewId="0">
      <selection activeCell="V22" sqref="V22"/>
    </sheetView>
  </sheetViews>
  <sheetFormatPr defaultRowHeight="12.75" x14ac:dyDescent="0.2"/>
  <cols>
    <col min="1" max="1" width="5.85546875" customWidth="1"/>
    <col min="2" max="3" width="6.7109375" customWidth="1"/>
    <col min="4" max="4" width="17.140625" customWidth="1"/>
    <col min="5" max="5" width="6.28515625" customWidth="1"/>
    <col min="6" max="6" width="5.7109375" customWidth="1"/>
    <col min="7" max="7" width="5.140625" customWidth="1"/>
    <col min="8" max="8" width="5.7109375" customWidth="1"/>
    <col min="9" max="10" width="5.5703125" customWidth="1"/>
    <col min="11" max="11" width="6.28515625" customWidth="1"/>
    <col min="12" max="12" width="5" customWidth="1"/>
    <col min="13" max="13" width="5.85546875" customWidth="1"/>
    <col min="14" max="15" width="5" customWidth="1"/>
    <col min="16" max="16" width="3.7109375" customWidth="1"/>
    <col min="17" max="17" width="2.7109375" customWidth="1"/>
    <col min="18" max="18" width="8.7109375" customWidth="1"/>
    <col min="19" max="19" width="8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10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11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75"/>
      <c r="M6" s="274" t="s">
        <v>16</v>
      </c>
      <c r="N6" s="236"/>
      <c r="O6" s="236"/>
      <c r="P6" s="236"/>
      <c r="Q6" s="275"/>
      <c r="R6" s="24" t="s">
        <v>18</v>
      </c>
      <c r="S6" s="22" t="s">
        <v>22</v>
      </c>
    </row>
    <row r="7" spans="1:19" x14ac:dyDescent="0.2">
      <c r="A7" s="399"/>
      <c r="B7" s="399"/>
      <c r="C7" s="399"/>
      <c r="D7" s="399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1:19" s="32" customFormat="1" x14ac:dyDescent="0.2">
      <c r="A8" s="375" t="str">
        <f>T([1]p1!$C$13:$G$13)</f>
        <v>Alânnio Barbosa Nóbrega</v>
      </c>
      <c r="B8" s="402"/>
      <c r="C8" s="402"/>
      <c r="D8" s="403"/>
      <c r="E8" s="383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</row>
    <row r="9" spans="1:19" s="3" customFormat="1" ht="13.5" customHeight="1" x14ac:dyDescent="0.2">
      <c r="A9" s="398" t="str">
        <f>IF([1]p1!$A$302&lt;&gt;0,[1]p1!$A$302,"")</f>
        <v/>
      </c>
      <c r="B9" s="398"/>
      <c r="C9" s="398"/>
      <c r="D9" s="398"/>
      <c r="E9" s="401"/>
      <c r="F9" s="401"/>
      <c r="G9" s="401"/>
      <c r="H9" s="401"/>
      <c r="I9" s="401"/>
      <c r="J9" s="401"/>
      <c r="K9" s="401"/>
      <c r="L9" s="401"/>
      <c r="M9" s="401" t="str">
        <f>IF([1]p1!$H$302&lt;&gt;0,[1]p1!$H$302,"")</f>
        <v/>
      </c>
      <c r="N9" s="401"/>
      <c r="O9" s="401"/>
      <c r="P9" s="401"/>
      <c r="Q9" s="401"/>
      <c r="R9" s="92" t="str">
        <f>IF([1]p1!$J$302&lt;&gt;0,[1]p1!$J$302,"")</f>
        <v/>
      </c>
      <c r="S9" s="92" t="str">
        <f>IF([1]p1!$K$302&lt;&gt;0,[1]p1!$K$302,"")</f>
        <v/>
      </c>
    </row>
    <row r="10" spans="1:19" s="3" customFormat="1" ht="13.5" customHeight="1" x14ac:dyDescent="0.2">
      <c r="A10" s="398" t="str">
        <f>IF([1]p1!$A$306&lt;&gt;0,[1]p1!$A$306,"")</f>
        <v/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 t="str">
        <f>IF([1]p1!$H$306&lt;&gt;0,[1]p1!$H$306,"")</f>
        <v/>
      </c>
      <c r="N10" s="398"/>
      <c r="O10" s="398"/>
      <c r="P10" s="398"/>
      <c r="Q10" s="398"/>
      <c r="R10" s="26" t="str">
        <f>IF([1]p1!$J$306&lt;&gt;0,[1]p1!$J$306,"")</f>
        <v/>
      </c>
      <c r="S10" s="26" t="str">
        <f>IF([1]p1!$K$306&lt;&gt;0,[1]p1!$K$306,"")</f>
        <v/>
      </c>
    </row>
    <row r="11" spans="1:19" s="3" customFormat="1" ht="13.5" customHeight="1" x14ac:dyDescent="0.2">
      <c r="A11" s="398" t="str">
        <f>IF([1]p1!$A$310&lt;&gt;0,[1]p1!$A$310,"")</f>
        <v/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 t="str">
        <f>IF([1]p1!$H$310&lt;&gt;0,[1]p1!$H$310,"")</f>
        <v/>
      </c>
      <c r="N11" s="398"/>
      <c r="O11" s="398"/>
      <c r="P11" s="398"/>
      <c r="Q11" s="398"/>
      <c r="R11" s="26" t="str">
        <f>IF([1]p1!$J$310&lt;&gt;0,[1]p1!$J$310,"")</f>
        <v/>
      </c>
      <c r="S11" s="26" t="str">
        <f>IF([1]p1!$K$310&lt;&gt;0,[1]p1!$K$310,"")</f>
        <v/>
      </c>
    </row>
    <row r="12" spans="1:19" s="3" customFormat="1" ht="13.5" customHeight="1" x14ac:dyDescent="0.2">
      <c r="A12" s="397" t="str">
        <f>IF([1]p1!$A$314&lt;&gt;0,[1]p1!$A$314,"")</f>
        <v/>
      </c>
      <c r="B12" s="397"/>
      <c r="C12" s="397"/>
      <c r="D12" s="397"/>
      <c r="E12" s="397"/>
      <c r="F12" s="397"/>
      <c r="G12" s="397"/>
      <c r="H12" s="397"/>
      <c r="I12" s="397"/>
      <c r="J12" s="397"/>
      <c r="K12" s="397"/>
      <c r="L12" s="397"/>
      <c r="M12" s="397" t="str">
        <f>IF([1]p1!$H$314&lt;&gt;0,[1]p1!$H$314,"")</f>
        <v/>
      </c>
      <c r="N12" s="397"/>
      <c r="O12" s="397"/>
      <c r="P12" s="397"/>
      <c r="Q12" s="397"/>
      <c r="R12" s="26" t="str">
        <f>IF([1]p1!$J$314&lt;&gt;0,[1]p1!$J$314,"")</f>
        <v/>
      </c>
      <c r="S12" s="26" t="str">
        <f>IF([1]p1!$K$314&lt;&gt;0,[1]p1!$K$314,"")</f>
        <v/>
      </c>
    </row>
    <row r="13" spans="1:19" s="3" customFormat="1" ht="13.5" customHeight="1" x14ac:dyDescent="0.2">
      <c r="A13" s="398" t="str">
        <f>IF([1]p1!$A$318&lt;&gt;0,[1]p1!$A$318,"")</f>
        <v/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  <c r="L13" s="398"/>
      <c r="M13" s="398" t="str">
        <f>IF([1]p1!$H$318&lt;&gt;0,[1]p1!$H$318,"")</f>
        <v/>
      </c>
      <c r="N13" s="398"/>
      <c r="O13" s="398"/>
      <c r="P13" s="398"/>
      <c r="Q13" s="398"/>
      <c r="R13" s="26" t="str">
        <f>IF([1]p1!$J$318&lt;&gt;0,[1]p1!$J$318,"")</f>
        <v/>
      </c>
      <c r="S13" s="26" t="str">
        <f>IF([1]p1!$K$318&lt;&gt;0,[1]p1!$K$318,"")</f>
        <v/>
      </c>
    </row>
    <row r="14" spans="1:19" s="3" customFormat="1" ht="11.25" x14ac:dyDescent="0.2">
      <c r="A14" s="394"/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4"/>
    </row>
    <row r="15" spans="1:19" s="32" customFormat="1" ht="11.25" x14ac:dyDescent="0.2">
      <c r="A15" s="385" t="str">
        <f>T([1]p2!$C$13:$G$13)</f>
        <v>Angelo Roncalli Furtado de Holanda</v>
      </c>
      <c r="B15" s="386"/>
      <c r="C15" s="386"/>
      <c r="D15" s="400"/>
      <c r="E15" s="383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</row>
    <row r="16" spans="1:19" s="3" customFormat="1" ht="13.5" customHeight="1" x14ac:dyDescent="0.2">
      <c r="A16" s="398" t="str">
        <f>IF([1]p2!$A$302&lt;&gt;0,[1]p2!$A$302,"")</f>
        <v/>
      </c>
      <c r="B16" s="398"/>
      <c r="C16" s="398"/>
      <c r="D16" s="398"/>
      <c r="E16" s="401"/>
      <c r="F16" s="401"/>
      <c r="G16" s="401"/>
      <c r="H16" s="401"/>
      <c r="I16" s="401"/>
      <c r="J16" s="401"/>
      <c r="K16" s="401"/>
      <c r="L16" s="401"/>
      <c r="M16" s="401" t="str">
        <f>IF([1]p2!$H$302&lt;&gt;0,[1]p2!$H$302,"")</f>
        <v/>
      </c>
      <c r="N16" s="401"/>
      <c r="O16" s="401"/>
      <c r="P16" s="401"/>
      <c r="Q16" s="401"/>
      <c r="R16" s="92">
        <f>IF([1]p2!$J$302&lt;&gt;0,[1]p2!$J$302,"")</f>
        <v>45294</v>
      </c>
      <c r="S16" s="92" t="str">
        <f>IF([1]p2!$K$302&lt;&gt;0,[1]p2!$K$302,"")</f>
        <v/>
      </c>
    </row>
    <row r="17" spans="1:19" s="3" customFormat="1" ht="13.5" customHeight="1" x14ac:dyDescent="0.2">
      <c r="A17" s="398" t="str">
        <f>IF([1]p2!$A$306&lt;&gt;0,[1]p2!$A$306,"")</f>
        <v/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 t="str">
        <f>IF([1]p2!$H$306&lt;&gt;0,[1]p2!$H$306,"")</f>
        <v/>
      </c>
      <c r="N17" s="398"/>
      <c r="O17" s="398"/>
      <c r="P17" s="398"/>
      <c r="Q17" s="398"/>
      <c r="R17" s="26" t="str">
        <f>IF([1]p2!$J$306&lt;&gt;0,[1]p2!$J$306,"")</f>
        <v/>
      </c>
      <c r="S17" s="26" t="str">
        <f>IF([1]p2!$K$306&lt;&gt;0,[1]p2!$K$306,"")</f>
        <v/>
      </c>
    </row>
    <row r="18" spans="1:19" s="3" customFormat="1" ht="13.5" customHeight="1" x14ac:dyDescent="0.2">
      <c r="A18" s="398" t="str">
        <f>IF([1]p2!$A$310&lt;&gt;0,[1]p2!$A$310,"")</f>
        <v/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 t="str">
        <f>IF([1]p2!$H$310&lt;&gt;0,[1]p2!$H$310,"")</f>
        <v/>
      </c>
      <c r="N18" s="398"/>
      <c r="O18" s="398"/>
      <c r="P18" s="398"/>
      <c r="Q18" s="398"/>
      <c r="R18" s="26" t="str">
        <f>IF([1]p2!$J$310&lt;&gt;0,[1]p2!$J$310,"")</f>
        <v/>
      </c>
      <c r="S18" s="26" t="str">
        <f>IF([1]p2!$K$310&lt;&gt;0,[1]p2!$K$310,"")</f>
        <v/>
      </c>
    </row>
    <row r="19" spans="1:19" s="3" customFormat="1" ht="13.5" customHeight="1" x14ac:dyDescent="0.2">
      <c r="A19" s="397" t="str">
        <f>IF([1]p2!$A$314&lt;&gt;0,[1]p2!$A$314,"")</f>
        <v/>
      </c>
      <c r="B19" s="397"/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 t="str">
        <f>IF([1]p2!$H$314&lt;&gt;0,[1]p2!$H$314,"")</f>
        <v/>
      </c>
      <c r="N19" s="397"/>
      <c r="O19" s="397"/>
      <c r="P19" s="397"/>
      <c r="Q19" s="397"/>
      <c r="R19" s="26" t="str">
        <f>IF([1]p2!$J$314&lt;&gt;0,[1]p2!$J$314,"")</f>
        <v/>
      </c>
      <c r="S19" s="26" t="str">
        <f>IF([1]p2!$K$314&lt;&gt;0,[1]p2!$K$314,"")</f>
        <v/>
      </c>
    </row>
    <row r="20" spans="1:19" s="3" customFormat="1" ht="13.5" customHeight="1" x14ac:dyDescent="0.2">
      <c r="A20" s="398" t="str">
        <f>IF([1]p2!$A$318&lt;&gt;0,[1]p2!$A$318,"")</f>
        <v/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 t="str">
        <f>IF([1]p2!$H$318&lt;&gt;0,[1]p2!$H$318,"")</f>
        <v/>
      </c>
      <c r="N20" s="398"/>
      <c r="O20" s="398"/>
      <c r="P20" s="398"/>
      <c r="Q20" s="398"/>
      <c r="R20" s="26" t="str">
        <f>IF([1]p2!$J$318&lt;&gt;0,[1]p2!$J$318,"")</f>
        <v/>
      </c>
      <c r="S20" s="26" t="str">
        <f>IF([1]p2!$K$318&lt;&gt;0,[1]p2!$K$318,"")</f>
        <v/>
      </c>
    </row>
    <row r="21" spans="1:19" s="3" customFormat="1" ht="11.25" x14ac:dyDescent="0.2">
      <c r="A21" s="394"/>
      <c r="B21" s="394"/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</row>
    <row r="22" spans="1:19" s="32" customFormat="1" ht="11.25" x14ac:dyDescent="0.2">
      <c r="A22" s="385" t="str">
        <f>T([1]p3!$C$13:$G$13)</f>
        <v>Antônio Pereira Brandão Júnior</v>
      </c>
      <c r="B22" s="386"/>
      <c r="C22" s="386"/>
      <c r="D22" s="400"/>
      <c r="E22" s="383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</row>
    <row r="23" spans="1:19" s="3" customFormat="1" ht="13.5" customHeight="1" x14ac:dyDescent="0.2">
      <c r="A23" s="398" t="str">
        <f>IF([1]p3!$A$302&lt;&gt;0,[1]p3!$A$302,"")</f>
        <v/>
      </c>
      <c r="B23" s="398"/>
      <c r="C23" s="398"/>
      <c r="D23" s="398"/>
      <c r="E23" s="401"/>
      <c r="F23" s="401"/>
      <c r="G23" s="401"/>
      <c r="H23" s="401"/>
      <c r="I23" s="401"/>
      <c r="J23" s="401"/>
      <c r="K23" s="401"/>
      <c r="L23" s="401"/>
      <c r="M23" s="401" t="str">
        <f>IF([1]p3!$H$302&lt;&gt;0,[1]p3!$H$302,"")</f>
        <v/>
      </c>
      <c r="N23" s="401"/>
      <c r="O23" s="401"/>
      <c r="P23" s="401"/>
      <c r="Q23" s="401"/>
      <c r="R23" s="92" t="str">
        <f>IF([1]p3!$J$302&lt;&gt;0,[1]p3!$J$302,"")</f>
        <v/>
      </c>
      <c r="S23" s="92" t="str">
        <f>IF([1]p3!$K$302&lt;&gt;0,[1]p3!$K$302,"")</f>
        <v/>
      </c>
    </row>
    <row r="24" spans="1:19" s="3" customFormat="1" ht="13.5" customHeight="1" x14ac:dyDescent="0.2">
      <c r="A24" s="398" t="str">
        <f>IF([1]p3!$A$306&lt;&gt;0,[1]p3!$A$306,"")</f>
        <v/>
      </c>
      <c r="B24" s="398"/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 t="str">
        <f>IF([1]p3!$H$306&lt;&gt;0,[1]p3!$H$306,"")</f>
        <v/>
      </c>
      <c r="N24" s="398"/>
      <c r="O24" s="398"/>
      <c r="P24" s="398"/>
      <c r="Q24" s="398"/>
      <c r="R24" s="26" t="str">
        <f>IF([1]p3!$J$306&lt;&gt;0,[1]p3!$J$306,"")</f>
        <v/>
      </c>
      <c r="S24" s="26" t="str">
        <f>IF([1]p3!$K$306&lt;&gt;0,[1]p3!$K$306,"")</f>
        <v/>
      </c>
    </row>
    <row r="25" spans="1:19" s="3" customFormat="1" ht="13.5" customHeight="1" x14ac:dyDescent="0.2">
      <c r="A25" s="398" t="str">
        <f>IF([1]p3!$A$310&lt;&gt;0,[1]p3!$A$310,"")</f>
        <v/>
      </c>
      <c r="B25" s="398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8" t="str">
        <f>IF([1]p3!$H$310&lt;&gt;0,[1]p3!$H$310,"")</f>
        <v/>
      </c>
      <c r="N25" s="398"/>
      <c r="O25" s="398"/>
      <c r="P25" s="398"/>
      <c r="Q25" s="398"/>
      <c r="R25" s="26" t="str">
        <f>IF([1]p3!$J$310&lt;&gt;0,[1]p3!$J$310,"")</f>
        <v/>
      </c>
      <c r="S25" s="26" t="str">
        <f>IF([1]p3!$K$310&lt;&gt;0,[1]p3!$K$310,"")</f>
        <v/>
      </c>
    </row>
    <row r="26" spans="1:19" s="3" customFormat="1" ht="13.5" customHeight="1" x14ac:dyDescent="0.2">
      <c r="A26" s="397" t="str">
        <f>IF([1]p3!$A$314&lt;&gt;0,[1]p3!$A$314,"")</f>
        <v/>
      </c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 t="str">
        <f>IF([1]p3!$H$314&lt;&gt;0,[1]p3!$H$314,"")</f>
        <v/>
      </c>
      <c r="N26" s="397"/>
      <c r="O26" s="397"/>
      <c r="P26" s="397"/>
      <c r="Q26" s="397"/>
      <c r="R26" s="26" t="str">
        <f>IF([1]p3!$J$314&lt;&gt;0,[1]p3!$J$314,"")</f>
        <v/>
      </c>
      <c r="S26" s="26" t="str">
        <f>IF([1]p3!$K$314&lt;&gt;0,[1]p3!$K$314,"")</f>
        <v/>
      </c>
    </row>
    <row r="27" spans="1:19" s="3" customFormat="1" ht="13.5" customHeight="1" x14ac:dyDescent="0.2">
      <c r="A27" s="398" t="str">
        <f>IF([1]p3!$A$318&lt;&gt;0,[1]p3!$A$318,"")</f>
        <v/>
      </c>
      <c r="B27" s="398"/>
      <c r="C27" s="398"/>
      <c r="D27" s="398"/>
      <c r="E27" s="398"/>
      <c r="F27" s="398"/>
      <c r="G27" s="398"/>
      <c r="H27" s="398"/>
      <c r="I27" s="398"/>
      <c r="J27" s="398"/>
      <c r="K27" s="398"/>
      <c r="L27" s="398"/>
      <c r="M27" s="398" t="str">
        <f>IF([1]p3!$H$318&lt;&gt;0,[1]p3!$H$318,"")</f>
        <v/>
      </c>
      <c r="N27" s="398"/>
      <c r="O27" s="398"/>
      <c r="P27" s="398"/>
      <c r="Q27" s="398"/>
      <c r="R27" s="26" t="str">
        <f>IF([1]p3!$J$318&lt;&gt;0,[1]p3!$J$318,"")</f>
        <v/>
      </c>
      <c r="S27" s="26" t="str">
        <f>IF([1]p3!$K$318&lt;&gt;0,[1]p3!$K$318,"")</f>
        <v/>
      </c>
    </row>
    <row r="28" spans="1:19" s="3" customFormat="1" ht="11.25" x14ac:dyDescent="0.2">
      <c r="A28" s="394"/>
      <c r="B28" s="394"/>
      <c r="C28" s="394"/>
      <c r="D28" s="394"/>
      <c r="E28" s="394"/>
      <c r="F28" s="394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</row>
    <row r="29" spans="1:19" s="32" customFormat="1" ht="11.25" x14ac:dyDescent="0.2">
      <c r="A29" s="385" t="str">
        <f>T([1]p4!$C$13:$G$13)</f>
        <v>Bruno Sérgio Vasconcelos de Araújo</v>
      </c>
      <c r="B29" s="386"/>
      <c r="C29" s="386"/>
      <c r="D29" s="400"/>
      <c r="E29" s="383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</row>
    <row r="30" spans="1:19" s="3" customFormat="1" ht="13.5" customHeight="1" x14ac:dyDescent="0.2">
      <c r="A30" s="398" t="str">
        <f>IF([1]p4!$A$302&lt;&gt;0,[1]p4!$A$302,"")</f>
        <v>Coordenação da OCM</v>
      </c>
      <c r="B30" s="398"/>
      <c r="C30" s="398"/>
      <c r="D30" s="398"/>
      <c r="E30" s="401"/>
      <c r="F30" s="401"/>
      <c r="G30" s="401"/>
      <c r="H30" s="401"/>
      <c r="I30" s="401"/>
      <c r="J30" s="401"/>
      <c r="K30" s="401"/>
      <c r="L30" s="401"/>
      <c r="M30" s="401" t="str">
        <f>IF([1]p4!$H$302&lt;&gt;0,[1]p4!$H$302,"")</f>
        <v>Portaria UAMat/CCT/UFCG/ Nº 62/2021</v>
      </c>
      <c r="N30" s="401"/>
      <c r="O30" s="401"/>
      <c r="P30" s="401"/>
      <c r="Q30" s="401"/>
      <c r="R30" s="92">
        <f>IF([1]p4!$J$302&lt;&gt;0,[1]p4!$J$302,"")</f>
        <v>44529</v>
      </c>
      <c r="S30" s="92" t="str">
        <f>IF([1]p4!$K$302&lt;&gt;0,[1]p4!$K$302,"")</f>
        <v/>
      </c>
    </row>
    <row r="31" spans="1:19" s="3" customFormat="1" ht="13.5" customHeight="1" x14ac:dyDescent="0.2">
      <c r="A31" s="398" t="str">
        <f>IF([1]p4!$A$306&lt;&gt;0,[1]p4!$A$306,"")</f>
        <v/>
      </c>
      <c r="B31" s="398"/>
      <c r="C31" s="398"/>
      <c r="D31" s="398"/>
      <c r="E31" s="398"/>
      <c r="F31" s="398"/>
      <c r="G31" s="398"/>
      <c r="H31" s="398"/>
      <c r="I31" s="398"/>
      <c r="J31" s="398"/>
      <c r="K31" s="398"/>
      <c r="L31" s="398"/>
      <c r="M31" s="398" t="str">
        <f>IF([1]p4!$H$306&lt;&gt;0,[1]p4!$H$306,"")</f>
        <v/>
      </c>
      <c r="N31" s="398"/>
      <c r="O31" s="398"/>
      <c r="P31" s="398"/>
      <c r="Q31" s="398"/>
      <c r="R31" s="26" t="str">
        <f>IF([1]p4!$J$306&lt;&gt;0,[1]p4!$J$306,"")</f>
        <v/>
      </c>
      <c r="S31" s="26" t="str">
        <f>IF([1]p4!$K$306&lt;&gt;0,[1]p4!$K$306,"")</f>
        <v/>
      </c>
    </row>
    <row r="32" spans="1:19" s="3" customFormat="1" ht="13.5" customHeight="1" x14ac:dyDescent="0.2">
      <c r="A32" s="398" t="str">
        <f>IF([1]p4!$A$310&lt;&gt;0,[1]p4!$A$310,"")</f>
        <v/>
      </c>
      <c r="B32" s="398"/>
      <c r="C32" s="398"/>
      <c r="D32" s="398"/>
      <c r="E32" s="398"/>
      <c r="F32" s="398"/>
      <c r="G32" s="398"/>
      <c r="H32" s="398"/>
      <c r="I32" s="398"/>
      <c r="J32" s="398"/>
      <c r="K32" s="398"/>
      <c r="L32" s="398"/>
      <c r="M32" s="398" t="str">
        <f>IF([1]p4!$H$310&lt;&gt;0,[1]p4!$H$310,"")</f>
        <v/>
      </c>
      <c r="N32" s="398"/>
      <c r="O32" s="398"/>
      <c r="P32" s="398"/>
      <c r="Q32" s="398"/>
      <c r="R32" s="26" t="str">
        <f>IF([1]p4!$J$310&lt;&gt;0,[1]p4!$J$310,"")</f>
        <v/>
      </c>
      <c r="S32" s="26" t="str">
        <f>IF([1]p4!$K$310&lt;&gt;0,[1]p4!$K$310,"")</f>
        <v/>
      </c>
    </row>
    <row r="33" spans="1:19" s="3" customFormat="1" ht="13.5" customHeight="1" x14ac:dyDescent="0.2">
      <c r="A33" s="397" t="str">
        <f>IF([1]p4!$A$314&lt;&gt;0,[1]p4!$A$314,"")</f>
        <v/>
      </c>
      <c r="B33" s="397"/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 t="str">
        <f>IF([1]p4!$H$314&lt;&gt;0,[1]p4!$H$314,"")</f>
        <v/>
      </c>
      <c r="N33" s="397"/>
      <c r="O33" s="397"/>
      <c r="P33" s="397"/>
      <c r="Q33" s="397"/>
      <c r="R33" s="26" t="str">
        <f>IF([1]p4!$J$314&lt;&gt;0,[1]p4!$J$314,"")</f>
        <v/>
      </c>
      <c r="S33" s="26" t="str">
        <f>IF([1]p4!$K$314&lt;&gt;0,[1]p4!$K$314,"")</f>
        <v/>
      </c>
    </row>
    <row r="34" spans="1:19" s="3" customFormat="1" ht="13.5" customHeight="1" x14ac:dyDescent="0.2">
      <c r="A34" s="398" t="str">
        <f>IF([1]p4!$A$318&lt;&gt;0,[1]p4!$A$318,"")</f>
        <v/>
      </c>
      <c r="B34" s="398"/>
      <c r="C34" s="398"/>
      <c r="D34" s="398"/>
      <c r="E34" s="398"/>
      <c r="F34" s="398"/>
      <c r="G34" s="398"/>
      <c r="H34" s="398"/>
      <c r="I34" s="398"/>
      <c r="J34" s="398"/>
      <c r="K34" s="398"/>
      <c r="L34" s="398"/>
      <c r="M34" s="398" t="str">
        <f>IF([1]p4!$H$318&lt;&gt;0,[1]p4!$H$318,"")</f>
        <v/>
      </c>
      <c r="N34" s="398"/>
      <c r="O34" s="398"/>
      <c r="P34" s="398"/>
      <c r="Q34" s="398"/>
      <c r="R34" s="26" t="str">
        <f>IF([1]p4!$J$318&lt;&gt;0,[1]p4!$J$318,"")</f>
        <v/>
      </c>
      <c r="S34" s="26" t="str">
        <f>IF([1]p4!$K$318&lt;&gt;0,[1]p4!$K$318,"")</f>
        <v/>
      </c>
    </row>
    <row r="35" spans="1:19" s="3" customFormat="1" ht="11.25" x14ac:dyDescent="0.2">
      <c r="A35" s="394"/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</row>
    <row r="36" spans="1:19" s="32" customFormat="1" ht="11.25" x14ac:dyDescent="0.2">
      <c r="A36" s="385" t="str">
        <f>T([1]p5!$C$13:$G$13)</f>
        <v>Claudianor Oliveira Alves</v>
      </c>
      <c r="B36" s="386"/>
      <c r="C36" s="386"/>
      <c r="D36" s="400"/>
      <c r="E36" s="383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</row>
    <row r="37" spans="1:19" s="3" customFormat="1" ht="13.5" customHeight="1" x14ac:dyDescent="0.2">
      <c r="A37" s="398" t="str">
        <f>IF([1]p5!$A$302&lt;&gt;0,[1]p5!$A$302,"")</f>
        <v xml:space="preserve">Coordenador da Pós-Graduação em Matemática </v>
      </c>
      <c r="B37" s="398"/>
      <c r="C37" s="398"/>
      <c r="D37" s="398"/>
      <c r="E37" s="401"/>
      <c r="F37" s="401"/>
      <c r="G37" s="401"/>
      <c r="H37" s="401"/>
      <c r="I37" s="401"/>
      <c r="J37" s="401"/>
      <c r="K37" s="401"/>
      <c r="L37" s="401"/>
      <c r="M37" s="401" t="str">
        <f>IF([1]p5!$H$302&lt;&gt;0,[1]p5!$H$302,"")</f>
        <v>Portaria SRH/ No 225</v>
      </c>
      <c r="N37" s="401"/>
      <c r="O37" s="401"/>
      <c r="P37" s="401"/>
      <c r="Q37" s="401"/>
      <c r="R37" s="92">
        <f>IF([1]p5!$J$302&lt;&gt;0,[1]p5!$J$302,"")</f>
        <v>45078</v>
      </c>
      <c r="S37" s="92">
        <f>IF([1]p5!$K$302&lt;&gt;0,[1]p5!$K$302,"")</f>
        <v>46022</v>
      </c>
    </row>
    <row r="38" spans="1:19" s="3" customFormat="1" ht="13.5" customHeight="1" x14ac:dyDescent="0.2">
      <c r="A38" s="398" t="str">
        <f>IF([1]p5!$A$306&lt;&gt;0,[1]p5!$A$306,"")</f>
        <v/>
      </c>
      <c r="B38" s="398"/>
      <c r="C38" s="398"/>
      <c r="D38" s="398"/>
      <c r="E38" s="398"/>
      <c r="F38" s="398"/>
      <c r="G38" s="398"/>
      <c r="H38" s="398"/>
      <c r="I38" s="398"/>
      <c r="J38" s="398"/>
      <c r="K38" s="398"/>
      <c r="L38" s="398"/>
      <c r="M38" s="398" t="str">
        <f>IF([1]p5!$H$306&lt;&gt;0,[1]p5!$H$306,"")</f>
        <v/>
      </c>
      <c r="N38" s="398"/>
      <c r="O38" s="398"/>
      <c r="P38" s="398"/>
      <c r="Q38" s="398"/>
      <c r="R38" s="26" t="str">
        <f>IF([1]p5!$J$306&lt;&gt;0,[1]p5!$J$306,"")</f>
        <v/>
      </c>
      <c r="S38" s="26" t="str">
        <f>IF([1]p5!$K$306&lt;&gt;0,[1]p5!$K$306,"")</f>
        <v/>
      </c>
    </row>
    <row r="39" spans="1:19" s="3" customFormat="1" ht="13.5" customHeight="1" x14ac:dyDescent="0.2">
      <c r="A39" s="398" t="str">
        <f>IF([1]p5!$A$310&lt;&gt;0,[1]p5!$A$310,"")</f>
        <v/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 t="str">
        <f>IF([1]p5!$H$310&lt;&gt;0,[1]p5!$H$310,"")</f>
        <v/>
      </c>
      <c r="N39" s="398"/>
      <c r="O39" s="398"/>
      <c r="P39" s="398"/>
      <c r="Q39" s="398"/>
      <c r="R39" s="26" t="str">
        <f>IF([1]p5!$J$310&lt;&gt;0,[1]p5!$J$310,"")</f>
        <v/>
      </c>
      <c r="S39" s="26" t="str">
        <f>IF([1]p5!$K$310&lt;&gt;0,[1]p5!$K$310,"")</f>
        <v/>
      </c>
    </row>
    <row r="40" spans="1:19" s="3" customFormat="1" ht="13.5" customHeight="1" x14ac:dyDescent="0.2">
      <c r="A40" s="397" t="str">
        <f>IF([1]p5!$A$314&lt;&gt;0,[1]p5!$A$314,"")</f>
        <v/>
      </c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 t="str">
        <f>IF([1]p5!$H$314&lt;&gt;0,[1]p5!$H$314,"")</f>
        <v/>
      </c>
      <c r="N40" s="397"/>
      <c r="O40" s="397"/>
      <c r="P40" s="397"/>
      <c r="Q40" s="397"/>
      <c r="R40" s="26" t="str">
        <f>IF([1]p5!$J$314&lt;&gt;0,[1]p5!$J$314,"")</f>
        <v/>
      </c>
      <c r="S40" s="26" t="str">
        <f>IF([1]p5!$K$314&lt;&gt;0,[1]p5!$K$314,"")</f>
        <v/>
      </c>
    </row>
    <row r="41" spans="1:19" s="3" customFormat="1" ht="13.5" customHeight="1" x14ac:dyDescent="0.2">
      <c r="A41" s="398" t="str">
        <f>IF([1]p5!$A$318&lt;&gt;0,[1]p5!$A$318,"")</f>
        <v/>
      </c>
      <c r="B41" s="398"/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 t="str">
        <f>IF([1]p5!$H$318&lt;&gt;0,[1]p5!$H$318,"")</f>
        <v/>
      </c>
      <c r="N41" s="398"/>
      <c r="O41" s="398"/>
      <c r="P41" s="398"/>
      <c r="Q41" s="398"/>
      <c r="R41" s="26" t="str">
        <f>IF([1]p5!$J$318&lt;&gt;0,[1]p5!$J$318,"")</f>
        <v/>
      </c>
      <c r="S41" s="26" t="str">
        <f>IF([1]p5!$K$318&lt;&gt;0,[1]p5!$K$318,"")</f>
        <v/>
      </c>
    </row>
    <row r="42" spans="1:19" s="3" customFormat="1" ht="11.25" x14ac:dyDescent="0.2">
      <c r="A42" s="394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</row>
    <row r="43" spans="1:19" s="32" customFormat="1" ht="11.25" x14ac:dyDescent="0.2">
      <c r="A43" s="385" t="str">
        <f>T([1]p6!$C$13:$G$13)</f>
        <v>Daniel Cordeiro de Morais Filho</v>
      </c>
      <c r="B43" s="386"/>
      <c r="C43" s="386"/>
      <c r="D43" s="400"/>
      <c r="E43" s="383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</row>
    <row r="44" spans="1:19" s="3" customFormat="1" ht="13.5" customHeight="1" x14ac:dyDescent="0.2">
      <c r="A44" s="398" t="str">
        <f>IF([1]p6!$A$302&lt;&gt;0,[1]p6!$A$302,"")</f>
        <v>Coordenador do LAPEM</v>
      </c>
      <c r="B44" s="398"/>
      <c r="C44" s="398"/>
      <c r="D44" s="398"/>
      <c r="E44" s="401"/>
      <c r="F44" s="401"/>
      <c r="G44" s="401"/>
      <c r="H44" s="401"/>
      <c r="I44" s="401"/>
      <c r="J44" s="401"/>
      <c r="K44" s="401"/>
      <c r="L44" s="401"/>
      <c r="M44" s="401" t="str">
        <f>IF([1]p6!$H$302&lt;&gt;0,[1]p6!$H$302,"")</f>
        <v>PORTARIA/UAMat/CCT/UFCG/Nº46/2023</v>
      </c>
      <c r="N44" s="401"/>
      <c r="O44" s="401"/>
      <c r="P44" s="401"/>
      <c r="Q44" s="401"/>
      <c r="R44" s="92">
        <f>IF([1]p6!$J$302&lt;&gt;0,[1]p6!$J$302,"")</f>
        <v>44866</v>
      </c>
      <c r="S44" s="92" t="str">
        <f>IF([1]p6!$K$302&lt;&gt;0,[1]p6!$K$302,"")</f>
        <v/>
      </c>
    </row>
    <row r="45" spans="1:19" s="3" customFormat="1" ht="13.5" customHeight="1" x14ac:dyDescent="0.2">
      <c r="A45" s="398" t="str">
        <f>IF([1]p6!$A$306&lt;&gt;0,[1]p6!$A$306,"")</f>
        <v/>
      </c>
      <c r="B45" s="398"/>
      <c r="C45" s="398"/>
      <c r="D45" s="398"/>
      <c r="E45" s="398"/>
      <c r="F45" s="398"/>
      <c r="G45" s="398"/>
      <c r="H45" s="398"/>
      <c r="I45" s="398"/>
      <c r="J45" s="398"/>
      <c r="K45" s="398"/>
      <c r="L45" s="398"/>
      <c r="M45" s="398" t="str">
        <f>IF([1]p6!$H$306&lt;&gt;0,[1]p6!$H$306,"")</f>
        <v/>
      </c>
      <c r="N45" s="398"/>
      <c r="O45" s="398"/>
      <c r="P45" s="398"/>
      <c r="Q45" s="398"/>
      <c r="R45" s="26" t="str">
        <f>IF([1]p6!$J$306&lt;&gt;0,[1]p6!$J$306,"")</f>
        <v/>
      </c>
      <c r="S45" s="26" t="str">
        <f>IF([1]p6!$K$306&lt;&gt;0,[1]p6!$K$306,"")</f>
        <v/>
      </c>
    </row>
    <row r="46" spans="1:19" s="3" customFormat="1" ht="13.5" customHeight="1" x14ac:dyDescent="0.2">
      <c r="A46" s="398" t="str">
        <f>IF([1]p6!$A$310&lt;&gt;0,[1]p6!$A$310,"")</f>
        <v/>
      </c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 t="str">
        <f>IF([1]p6!$H$310&lt;&gt;0,[1]p6!$H$310,"")</f>
        <v/>
      </c>
      <c r="N46" s="398"/>
      <c r="O46" s="398"/>
      <c r="P46" s="398"/>
      <c r="Q46" s="398"/>
      <c r="R46" s="26" t="str">
        <f>IF([1]p6!$J$310&lt;&gt;0,[1]p6!$J$310,"")</f>
        <v/>
      </c>
      <c r="S46" s="26" t="str">
        <f>IF([1]p6!$K$310&lt;&gt;0,[1]p6!$K$310,"")</f>
        <v/>
      </c>
    </row>
    <row r="47" spans="1:19" s="3" customFormat="1" ht="13.5" customHeight="1" x14ac:dyDescent="0.2">
      <c r="A47" s="397" t="str">
        <f>IF([1]p6!$A$314&lt;&gt;0,[1]p6!$A$314,"")</f>
        <v/>
      </c>
      <c r="B47" s="397"/>
      <c r="C47" s="397"/>
      <c r="D47" s="397"/>
      <c r="E47" s="397"/>
      <c r="F47" s="397"/>
      <c r="G47" s="397"/>
      <c r="H47" s="397"/>
      <c r="I47" s="397"/>
      <c r="J47" s="397"/>
      <c r="K47" s="397"/>
      <c r="L47" s="397"/>
      <c r="M47" s="397" t="str">
        <f>IF([1]p6!$H$314&lt;&gt;0,[1]p6!$H$314,"")</f>
        <v/>
      </c>
      <c r="N47" s="397"/>
      <c r="O47" s="397"/>
      <c r="P47" s="397"/>
      <c r="Q47" s="397"/>
      <c r="R47" s="26" t="str">
        <f>IF([1]p6!$J$314&lt;&gt;0,[1]p6!$J$314,"")</f>
        <v/>
      </c>
      <c r="S47" s="26" t="str">
        <f>IF([1]p6!$K$314&lt;&gt;0,[1]p6!$K$314,"")</f>
        <v/>
      </c>
    </row>
    <row r="48" spans="1:19" s="3" customFormat="1" ht="13.5" customHeight="1" x14ac:dyDescent="0.2">
      <c r="A48" s="398" t="str">
        <f>IF([1]p6!$A$318&lt;&gt;0,[1]p6!$A$318,"")</f>
        <v/>
      </c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 t="str">
        <f>IF([1]p6!$H$318&lt;&gt;0,[1]p6!$H$318,"")</f>
        <v/>
      </c>
      <c r="N48" s="398"/>
      <c r="O48" s="398"/>
      <c r="P48" s="398"/>
      <c r="Q48" s="398"/>
      <c r="R48" s="26" t="str">
        <f>IF([1]p6!$J$318&lt;&gt;0,[1]p6!$J$318,"")</f>
        <v/>
      </c>
      <c r="S48" s="26" t="str">
        <f>IF([1]p6!$K$318&lt;&gt;0,[1]p6!$K$318,"")</f>
        <v/>
      </c>
    </row>
    <row r="49" spans="1:19" s="3" customFormat="1" ht="11.25" x14ac:dyDescent="0.2">
      <c r="A49" s="394"/>
      <c r="B49" s="394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</row>
    <row r="50" spans="1:19" s="32" customFormat="1" ht="11.25" x14ac:dyDescent="0.2">
      <c r="A50" s="385" t="str">
        <f>T([1]p7!$C$13:$G$13)</f>
        <v>Deise Mara Barbosa de Almeida</v>
      </c>
      <c r="B50" s="386"/>
      <c r="C50" s="386"/>
      <c r="D50" s="400"/>
      <c r="E50" s="383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</row>
    <row r="51" spans="1:19" s="3" customFormat="1" ht="13.5" customHeight="1" x14ac:dyDescent="0.2">
      <c r="A51" s="398" t="str">
        <f>IF([1]p7!$A$302&lt;&gt;0,[1]p7!$A$302,"")</f>
        <v>Coordenação da biblioteca da UAMat</v>
      </c>
      <c r="B51" s="398"/>
      <c r="C51" s="398"/>
      <c r="D51" s="398"/>
      <c r="E51" s="401"/>
      <c r="F51" s="401"/>
      <c r="G51" s="401"/>
      <c r="H51" s="401"/>
      <c r="I51" s="401"/>
      <c r="J51" s="401"/>
      <c r="K51" s="401"/>
      <c r="L51" s="401"/>
      <c r="M51" s="401" t="str">
        <f>IF([1]p7!$H$302&lt;&gt;0,[1]p7!$H$302,"")</f>
        <v/>
      </c>
      <c r="N51" s="401"/>
      <c r="O51" s="401"/>
      <c r="P51" s="401"/>
      <c r="Q51" s="401"/>
      <c r="R51" s="92" t="str">
        <f>IF([1]p7!$J$302&lt;&gt;0,[1]p7!$J$302,"")</f>
        <v/>
      </c>
      <c r="S51" s="92" t="str">
        <f>IF([1]p7!$K$302&lt;&gt;0,[1]p7!$K$302,"")</f>
        <v/>
      </c>
    </row>
    <row r="52" spans="1:19" s="3" customFormat="1" ht="13.5" customHeight="1" x14ac:dyDescent="0.2">
      <c r="A52" s="398" t="str">
        <f>IF([1]p7!$A$306&lt;&gt;0,[1]p7!$A$306,"")</f>
        <v>Coordenação do PROFMAT</v>
      </c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 t="str">
        <f>IF([1]p7!$H$306&lt;&gt;0,[1]p7!$H$306,"")</f>
        <v/>
      </c>
      <c r="N52" s="398"/>
      <c r="O52" s="398"/>
      <c r="P52" s="398"/>
      <c r="Q52" s="398"/>
      <c r="R52" s="26" t="str">
        <f>IF([1]p7!$J$306&lt;&gt;0,[1]p7!$J$306,"")</f>
        <v/>
      </c>
      <c r="S52" s="26" t="str">
        <f>IF([1]p7!$K$306&lt;&gt;0,[1]p7!$K$306,"")</f>
        <v/>
      </c>
    </row>
    <row r="53" spans="1:19" s="3" customFormat="1" ht="13.5" customHeight="1" x14ac:dyDescent="0.2">
      <c r="A53" s="398" t="str">
        <f>IF([1]p7!$A$310&lt;&gt;0,[1]p7!$A$310,"")</f>
        <v/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 t="str">
        <f>IF([1]p7!$H$310&lt;&gt;0,[1]p7!$H$310,"")</f>
        <v/>
      </c>
      <c r="N53" s="398"/>
      <c r="O53" s="398"/>
      <c r="P53" s="398"/>
      <c r="Q53" s="398"/>
      <c r="R53" s="26" t="str">
        <f>IF([1]p7!$J$310&lt;&gt;0,[1]p7!$J$310,"")</f>
        <v/>
      </c>
      <c r="S53" s="26" t="str">
        <f>IF([1]p7!$K$310&lt;&gt;0,[1]p7!$K$310,"")</f>
        <v/>
      </c>
    </row>
    <row r="54" spans="1:19" s="3" customFormat="1" ht="13.5" customHeight="1" x14ac:dyDescent="0.2">
      <c r="A54" s="397" t="str">
        <f>IF([1]p7!$A$314&lt;&gt;0,[1]p7!$A$314,"")</f>
        <v/>
      </c>
      <c r="B54" s="397"/>
      <c r="C54" s="397"/>
      <c r="D54" s="397"/>
      <c r="E54" s="397"/>
      <c r="F54" s="397"/>
      <c r="G54" s="397"/>
      <c r="H54" s="397"/>
      <c r="I54" s="397"/>
      <c r="J54" s="397"/>
      <c r="K54" s="397"/>
      <c r="L54" s="397"/>
      <c r="M54" s="397" t="str">
        <f>IF([1]p7!$H$314&lt;&gt;0,[1]p7!$H$314,"")</f>
        <v/>
      </c>
      <c r="N54" s="397"/>
      <c r="O54" s="397"/>
      <c r="P54" s="397"/>
      <c r="Q54" s="397"/>
      <c r="R54" s="26" t="str">
        <f>IF([1]p7!$J$314&lt;&gt;0,[1]p7!$J$314,"")</f>
        <v/>
      </c>
      <c r="S54" s="26" t="str">
        <f>IF([1]p7!$K$314&lt;&gt;0,[1]p7!$K$314,"")</f>
        <v/>
      </c>
    </row>
    <row r="55" spans="1:19" s="3" customFormat="1" ht="13.5" customHeight="1" x14ac:dyDescent="0.2">
      <c r="A55" s="398" t="str">
        <f>IF([1]p7!$A$318&lt;&gt;0,[1]p7!$A$318,"")</f>
        <v/>
      </c>
      <c r="B55" s="398"/>
      <c r="C55" s="398"/>
      <c r="D55" s="398"/>
      <c r="E55" s="398"/>
      <c r="F55" s="398"/>
      <c r="G55" s="398"/>
      <c r="H55" s="398"/>
      <c r="I55" s="398"/>
      <c r="J55" s="398"/>
      <c r="K55" s="398"/>
      <c r="L55" s="398"/>
      <c r="M55" s="398" t="str">
        <f>IF([1]p7!$H$318&lt;&gt;0,[1]p7!$H$318,"")</f>
        <v/>
      </c>
      <c r="N55" s="398"/>
      <c r="O55" s="398"/>
      <c r="P55" s="398"/>
      <c r="Q55" s="398"/>
      <c r="R55" s="26" t="str">
        <f>IF([1]p7!$J$318&lt;&gt;0,[1]p7!$J$318,"")</f>
        <v/>
      </c>
      <c r="S55" s="26" t="str">
        <f>IF([1]p7!$K$318&lt;&gt;0,[1]p7!$K$318,"")</f>
        <v/>
      </c>
    </row>
    <row r="56" spans="1:19" s="3" customFormat="1" ht="11.25" x14ac:dyDescent="0.2">
      <c r="A56" s="394"/>
      <c r="B56" s="394"/>
      <c r="C56" s="394"/>
      <c r="D56" s="394"/>
      <c r="E56" s="394"/>
      <c r="F56" s="394"/>
      <c r="G56" s="394"/>
      <c r="H56" s="394"/>
      <c r="I56" s="394"/>
      <c r="J56" s="394"/>
      <c r="K56" s="394"/>
      <c r="L56" s="394"/>
      <c r="M56" s="394"/>
      <c r="N56" s="394"/>
      <c r="O56" s="394"/>
      <c r="P56" s="394"/>
      <c r="Q56" s="394"/>
      <c r="R56" s="394"/>
      <c r="S56" s="394"/>
    </row>
    <row r="57" spans="1:19" s="32" customFormat="1" ht="11.25" x14ac:dyDescent="0.2">
      <c r="A57" s="385" t="str">
        <f>T([1]p8!$C$13:$G$13)</f>
        <v>Denilson da Silva Pereira</v>
      </c>
      <c r="B57" s="386"/>
      <c r="C57" s="386"/>
      <c r="D57" s="400"/>
      <c r="E57" s="383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1:19" s="3" customFormat="1" ht="13.5" customHeight="1" x14ac:dyDescent="0.2">
      <c r="A58" s="398" t="str">
        <f>IF([1]p8!$A$302&lt;&gt;0,[1]p8!$A$302,"")</f>
        <v/>
      </c>
      <c r="B58" s="398"/>
      <c r="C58" s="398"/>
      <c r="D58" s="398"/>
      <c r="E58" s="401"/>
      <c r="F58" s="401"/>
      <c r="G58" s="401"/>
      <c r="H58" s="401"/>
      <c r="I58" s="401"/>
      <c r="J58" s="401"/>
      <c r="K58" s="401"/>
      <c r="L58" s="401"/>
      <c r="M58" s="401" t="str">
        <f>IF([1]p8!$H$302&lt;&gt;0,[1]p8!$H$302,"")</f>
        <v/>
      </c>
      <c r="N58" s="401"/>
      <c r="O58" s="401"/>
      <c r="P58" s="401"/>
      <c r="Q58" s="401"/>
      <c r="R58" s="92" t="str">
        <f>IF([1]p8!$J$302&lt;&gt;0,[1]p8!$J$302,"")</f>
        <v/>
      </c>
      <c r="S58" s="92" t="str">
        <f>IF([1]p8!$K$302&lt;&gt;0,[1]p8!$K$302,"")</f>
        <v/>
      </c>
    </row>
    <row r="59" spans="1:19" s="3" customFormat="1" ht="13.5" customHeight="1" x14ac:dyDescent="0.2">
      <c r="A59" s="398" t="str">
        <f>IF([1]p8!$A$306&lt;&gt;0,[1]p8!$A$306,"")</f>
        <v/>
      </c>
      <c r="B59" s="398"/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 t="str">
        <f>IF([1]p8!$H$306&lt;&gt;0,[1]p8!$H$306,"")</f>
        <v/>
      </c>
      <c r="N59" s="398"/>
      <c r="O59" s="398"/>
      <c r="P59" s="398"/>
      <c r="Q59" s="398"/>
      <c r="R59" s="26" t="str">
        <f>IF([1]p8!$J$306&lt;&gt;0,[1]p8!$J$306,"")</f>
        <v/>
      </c>
      <c r="S59" s="26" t="str">
        <f>IF([1]p8!$K$306&lt;&gt;0,[1]p8!$K$306,"")</f>
        <v/>
      </c>
    </row>
    <row r="60" spans="1:19" s="3" customFormat="1" ht="13.5" customHeight="1" x14ac:dyDescent="0.2">
      <c r="A60" s="398" t="str">
        <f>IF([1]p8!$A$310&lt;&gt;0,[1]p8!$A$310,"")</f>
        <v/>
      </c>
      <c r="B60" s="398"/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 t="str">
        <f>IF([1]p8!$H$310&lt;&gt;0,[1]p8!$H$310,"")</f>
        <v/>
      </c>
      <c r="N60" s="398"/>
      <c r="O60" s="398"/>
      <c r="P60" s="398"/>
      <c r="Q60" s="398"/>
      <c r="R60" s="26" t="str">
        <f>IF([1]p8!$J$310&lt;&gt;0,[1]p8!$J$310,"")</f>
        <v/>
      </c>
      <c r="S60" s="26" t="str">
        <f>IF([1]p8!$K$310&lt;&gt;0,[1]p8!$K$310,"")</f>
        <v/>
      </c>
    </row>
    <row r="61" spans="1:19" s="3" customFormat="1" ht="13.5" customHeight="1" x14ac:dyDescent="0.2">
      <c r="A61" s="397" t="str">
        <f>IF([1]p8!$A$314&lt;&gt;0,[1]p8!$A$314,"")</f>
        <v/>
      </c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7" t="str">
        <f>IF([1]p8!$H$314&lt;&gt;0,[1]p8!$H$314,"")</f>
        <v/>
      </c>
      <c r="N61" s="397"/>
      <c r="O61" s="397"/>
      <c r="P61" s="397"/>
      <c r="Q61" s="397"/>
      <c r="R61" s="26" t="str">
        <f>IF([1]p8!$J$314&lt;&gt;0,[1]p8!$J$314,"")</f>
        <v/>
      </c>
      <c r="S61" s="26" t="str">
        <f>IF([1]p8!$K$314&lt;&gt;0,[1]p8!$K$314,"")</f>
        <v/>
      </c>
    </row>
    <row r="62" spans="1:19" s="3" customFormat="1" ht="13.5" customHeight="1" x14ac:dyDescent="0.2">
      <c r="A62" s="398" t="str">
        <f>IF([1]p8!$A$318&lt;&gt;0,[1]p8!$A$318,"")</f>
        <v/>
      </c>
      <c r="B62" s="398"/>
      <c r="C62" s="398"/>
      <c r="D62" s="398"/>
      <c r="E62" s="398"/>
      <c r="F62" s="398"/>
      <c r="G62" s="398"/>
      <c r="H62" s="398"/>
      <c r="I62" s="398"/>
      <c r="J62" s="398"/>
      <c r="K62" s="398"/>
      <c r="L62" s="398"/>
      <c r="M62" s="398" t="str">
        <f>IF([1]p8!$H$318&lt;&gt;0,[1]p8!$H$318,"")</f>
        <v/>
      </c>
      <c r="N62" s="398"/>
      <c r="O62" s="398"/>
      <c r="P62" s="398"/>
      <c r="Q62" s="398"/>
      <c r="R62" s="26" t="str">
        <f>IF([1]p8!$J$318&lt;&gt;0,[1]p8!$J$318,"")</f>
        <v/>
      </c>
      <c r="S62" s="26" t="str">
        <f>IF([1]p8!$K$318&lt;&gt;0,[1]p8!$K$318,"")</f>
        <v/>
      </c>
    </row>
    <row r="63" spans="1:19" s="3" customFormat="1" ht="11.25" x14ac:dyDescent="0.2">
      <c r="A63" s="394"/>
      <c r="B63" s="394"/>
      <c r="C63" s="394"/>
      <c r="D63" s="394"/>
      <c r="E63" s="394"/>
      <c r="F63" s="394"/>
      <c r="G63" s="394"/>
      <c r="H63" s="394"/>
      <c r="I63" s="394"/>
      <c r="J63" s="394"/>
      <c r="K63" s="394"/>
      <c r="L63" s="394"/>
      <c r="M63" s="394"/>
      <c r="N63" s="394"/>
      <c r="O63" s="394"/>
      <c r="P63" s="394"/>
      <c r="Q63" s="394"/>
      <c r="R63" s="394"/>
      <c r="S63" s="394"/>
    </row>
    <row r="64" spans="1:19" s="32" customFormat="1" ht="11.25" x14ac:dyDescent="0.2">
      <c r="A64" s="385" t="str">
        <f>T([1]p9!$C$13:$G$13)</f>
        <v>Diogo de Santana Germano</v>
      </c>
      <c r="B64" s="386"/>
      <c r="C64" s="386"/>
      <c r="D64" s="400"/>
      <c r="E64" s="383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</row>
    <row r="65" spans="1:19" s="3" customFormat="1" ht="13.5" customHeight="1" x14ac:dyDescent="0.2">
      <c r="A65" s="398" t="str">
        <f>IF([1]p9!$A$302&lt;&gt;0,[1]p9!$A$302,"")</f>
        <v>Coordenador do Programa de Monitoria da UAMat</v>
      </c>
      <c r="B65" s="398"/>
      <c r="C65" s="398"/>
      <c r="D65" s="398"/>
      <c r="E65" s="401"/>
      <c r="F65" s="401"/>
      <c r="G65" s="401"/>
      <c r="H65" s="401"/>
      <c r="I65" s="401"/>
      <c r="J65" s="401"/>
      <c r="K65" s="401"/>
      <c r="L65" s="401"/>
      <c r="M65" s="401" t="str">
        <f>IF([1]p9!$H$302&lt;&gt;0,[1]p9!$H$302,"")</f>
        <v>PORTARIA/UAMat/CCT/UFCG/Nº60/2021</v>
      </c>
      <c r="N65" s="401"/>
      <c r="O65" s="401"/>
      <c r="P65" s="401"/>
      <c r="Q65" s="401"/>
      <c r="R65" s="92">
        <f>IF([1]p9!$J$302&lt;&gt;0,[1]p9!$J$302,"")</f>
        <v>44523</v>
      </c>
      <c r="S65" s="92" t="str">
        <f>IF([1]p9!$K$302&lt;&gt;0,[1]p9!$K$302,"")</f>
        <v/>
      </c>
    </row>
    <row r="66" spans="1:19" s="3" customFormat="1" ht="13.5" customHeight="1" x14ac:dyDescent="0.2">
      <c r="A66" s="398" t="str">
        <f>IF([1]p9!$A$306&lt;&gt;0,[1]p9!$A$306,"")</f>
        <v/>
      </c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 t="str">
        <f>IF([1]p9!$H$306&lt;&gt;0,[1]p9!$H$306,"")</f>
        <v/>
      </c>
      <c r="N66" s="398"/>
      <c r="O66" s="398"/>
      <c r="P66" s="398"/>
      <c r="Q66" s="398"/>
      <c r="R66" s="26" t="str">
        <f>IF([1]p9!$J$306&lt;&gt;0,[1]p9!$J$306,"")</f>
        <v/>
      </c>
      <c r="S66" s="26" t="str">
        <f>IF([1]p9!$K$306&lt;&gt;0,[1]p9!$K$306,"")</f>
        <v/>
      </c>
    </row>
    <row r="67" spans="1:19" s="3" customFormat="1" ht="13.5" customHeight="1" x14ac:dyDescent="0.2">
      <c r="A67" s="398" t="str">
        <f>IF([1]p9!$A$310&lt;&gt;0,[1]p9!$A$310,"")</f>
        <v/>
      </c>
      <c r="B67" s="398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 t="str">
        <f>IF([1]p9!$H$310&lt;&gt;0,[1]p9!$H$310,"")</f>
        <v/>
      </c>
      <c r="N67" s="398"/>
      <c r="O67" s="398"/>
      <c r="P67" s="398"/>
      <c r="Q67" s="398"/>
      <c r="R67" s="26" t="str">
        <f>IF([1]p9!$J$310&lt;&gt;0,[1]p9!$J$310,"")</f>
        <v/>
      </c>
      <c r="S67" s="26" t="str">
        <f>IF([1]p9!$K$310&lt;&gt;0,[1]p9!$K$310,"")</f>
        <v/>
      </c>
    </row>
    <row r="68" spans="1:19" s="3" customFormat="1" ht="13.5" customHeight="1" x14ac:dyDescent="0.2">
      <c r="A68" s="397" t="str">
        <f>IF([1]p9!$A$314&lt;&gt;0,[1]p9!$A$314,"")</f>
        <v/>
      </c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 t="str">
        <f>IF([1]p9!$H$314&lt;&gt;0,[1]p9!$H$314,"")</f>
        <v/>
      </c>
      <c r="N68" s="397"/>
      <c r="O68" s="397"/>
      <c r="P68" s="397"/>
      <c r="Q68" s="397"/>
      <c r="R68" s="26" t="str">
        <f>IF([1]p9!$J$314&lt;&gt;0,[1]p9!$J$314,"")</f>
        <v/>
      </c>
      <c r="S68" s="26" t="str">
        <f>IF([1]p9!$K$314&lt;&gt;0,[1]p9!$K$314,"")</f>
        <v/>
      </c>
    </row>
    <row r="69" spans="1:19" s="3" customFormat="1" ht="13.5" customHeight="1" x14ac:dyDescent="0.2">
      <c r="A69" s="398" t="str">
        <f>IF([1]p9!$A$318&lt;&gt;0,[1]p9!$A$318,"")</f>
        <v/>
      </c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 t="str">
        <f>IF([1]p9!$H$318&lt;&gt;0,[1]p9!$H$318,"")</f>
        <v/>
      </c>
      <c r="N69" s="398"/>
      <c r="O69" s="398"/>
      <c r="P69" s="398"/>
      <c r="Q69" s="398"/>
      <c r="R69" s="26" t="str">
        <f>IF([1]p9!$J$318&lt;&gt;0,[1]p9!$J$318,"")</f>
        <v/>
      </c>
      <c r="S69" s="26" t="str">
        <f>IF([1]p9!$K$318&lt;&gt;0,[1]p9!$K$318,"")</f>
        <v/>
      </c>
    </row>
    <row r="70" spans="1:19" s="3" customFormat="1" ht="11.25" x14ac:dyDescent="0.2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</row>
    <row r="71" spans="1:19" s="32" customFormat="1" ht="11.25" x14ac:dyDescent="0.2">
      <c r="A71" s="385" t="str">
        <f>T([1]p10!$C$13:$G$13)</f>
        <v>Diogo Diniz Pereira da Silva e Silva</v>
      </c>
      <c r="B71" s="386"/>
      <c r="C71" s="386"/>
      <c r="D71" s="400"/>
      <c r="E71" s="383"/>
      <c r="F71" s="381"/>
      <c r="G71" s="381"/>
      <c r="H71" s="381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19" s="3" customFormat="1" ht="13.5" customHeight="1" x14ac:dyDescent="0.2">
      <c r="A72" s="398" t="str">
        <f>IF([1]p10!$A$302&lt;&gt;0,[1]p10!$A$302,"")</f>
        <v/>
      </c>
      <c r="B72" s="398"/>
      <c r="C72" s="398"/>
      <c r="D72" s="398"/>
      <c r="E72" s="401"/>
      <c r="F72" s="401"/>
      <c r="G72" s="401"/>
      <c r="H72" s="401"/>
      <c r="I72" s="401"/>
      <c r="J72" s="401"/>
      <c r="K72" s="401"/>
      <c r="L72" s="401"/>
      <c r="M72" s="401" t="str">
        <f>IF([1]p10!$H$302&lt;&gt;0,[1]p10!$H$302,"")</f>
        <v/>
      </c>
      <c r="N72" s="401"/>
      <c r="O72" s="401"/>
      <c r="P72" s="401"/>
      <c r="Q72" s="401"/>
      <c r="R72" s="92" t="str">
        <f>IF([1]p10!$J$302&lt;&gt;0,[1]p10!$J$302,"")</f>
        <v/>
      </c>
      <c r="S72" s="92" t="str">
        <f>IF([1]p10!$K$302&lt;&gt;0,[1]p10!$K$302,"")</f>
        <v/>
      </c>
    </row>
    <row r="73" spans="1:19" s="3" customFormat="1" ht="13.5" customHeight="1" x14ac:dyDescent="0.2">
      <c r="A73" s="398" t="str">
        <f>IF([1]p10!$A$306&lt;&gt;0,[1]p10!$A$306,"")</f>
        <v/>
      </c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 t="str">
        <f>IF([1]p10!$H$306&lt;&gt;0,[1]p10!$H$306,"")</f>
        <v/>
      </c>
      <c r="N73" s="398"/>
      <c r="O73" s="398"/>
      <c r="P73" s="398"/>
      <c r="Q73" s="398"/>
      <c r="R73" s="26" t="str">
        <f>IF([1]p10!$J$306&lt;&gt;0,[1]p10!$J$306,"")</f>
        <v/>
      </c>
      <c r="S73" s="26" t="str">
        <f>IF([1]p10!$K$306&lt;&gt;0,[1]p10!$K$306,"")</f>
        <v/>
      </c>
    </row>
    <row r="74" spans="1:19" s="3" customFormat="1" ht="13.5" customHeight="1" x14ac:dyDescent="0.2">
      <c r="A74" s="398" t="str">
        <f>IF([1]p10!$A$310&lt;&gt;0,[1]p10!$A$310,"")</f>
        <v/>
      </c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 t="str">
        <f>IF([1]p10!$H$310&lt;&gt;0,[1]p10!$H$310,"")</f>
        <v/>
      </c>
      <c r="N74" s="398"/>
      <c r="O74" s="398"/>
      <c r="P74" s="398"/>
      <c r="Q74" s="398"/>
      <c r="R74" s="26" t="str">
        <f>IF([1]p10!$J$310&lt;&gt;0,[1]p10!$J$310,"")</f>
        <v/>
      </c>
      <c r="S74" s="26" t="str">
        <f>IF([1]p10!$K$310&lt;&gt;0,[1]p10!$K$310,"")</f>
        <v/>
      </c>
    </row>
    <row r="75" spans="1:19" s="3" customFormat="1" ht="13.5" customHeight="1" x14ac:dyDescent="0.2">
      <c r="A75" s="397" t="str">
        <f>IF([1]p10!$A$314&lt;&gt;0,[1]p10!$A$314,"")</f>
        <v/>
      </c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 t="str">
        <f>IF([1]p10!$H$314&lt;&gt;0,[1]p10!$H$314,"")</f>
        <v/>
      </c>
      <c r="N75" s="397"/>
      <c r="O75" s="397"/>
      <c r="P75" s="397"/>
      <c r="Q75" s="397"/>
      <c r="R75" s="26" t="str">
        <f>IF([1]p10!$J$314&lt;&gt;0,[1]p10!$J$314,"")</f>
        <v/>
      </c>
      <c r="S75" s="26" t="str">
        <f>IF([1]p10!$K$314&lt;&gt;0,[1]p10!$K$314,"")</f>
        <v/>
      </c>
    </row>
    <row r="76" spans="1:19" s="3" customFormat="1" ht="13.5" customHeight="1" x14ac:dyDescent="0.2">
      <c r="A76" s="398" t="str">
        <f>IF([1]p10!$A$318&lt;&gt;0,[1]p10!$A$318,"")</f>
        <v/>
      </c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 t="str">
        <f>IF([1]p10!$H$318&lt;&gt;0,[1]p10!$H$318,"")</f>
        <v/>
      </c>
      <c r="N76" s="398"/>
      <c r="O76" s="398"/>
      <c r="P76" s="398"/>
      <c r="Q76" s="398"/>
      <c r="R76" s="26" t="str">
        <f>IF([1]p10!$J$318&lt;&gt;0,[1]p10!$J$318,"")</f>
        <v/>
      </c>
      <c r="S76" s="26" t="str">
        <f>IF([1]p10!$K$318&lt;&gt;0,[1]p10!$K$318,"")</f>
        <v/>
      </c>
    </row>
    <row r="77" spans="1:19" s="3" customFormat="1" ht="11.25" x14ac:dyDescent="0.2">
      <c r="A77" s="394"/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</row>
    <row r="78" spans="1:19" s="32" customFormat="1" ht="11.25" x14ac:dyDescent="0.2">
      <c r="A78" s="385" t="str">
        <f>T([1]p11!$C$13:$G$13)</f>
        <v>Henrique Fernandes de Lima</v>
      </c>
      <c r="B78" s="386"/>
      <c r="C78" s="386"/>
      <c r="D78" s="400"/>
      <c r="E78" s="383"/>
      <c r="F78" s="381"/>
      <c r="G78" s="381"/>
      <c r="H78" s="381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1:19" s="3" customFormat="1" ht="13.5" customHeight="1" x14ac:dyDescent="0.2">
      <c r="A79" s="398" t="str">
        <f>IF([1]p11!$A$302&lt;&gt;0,[1]p11!$A$302,"")</f>
        <v/>
      </c>
      <c r="B79" s="398"/>
      <c r="C79" s="398"/>
      <c r="D79" s="398"/>
      <c r="E79" s="401"/>
      <c r="F79" s="401"/>
      <c r="G79" s="401"/>
      <c r="H79" s="401"/>
      <c r="I79" s="401"/>
      <c r="J79" s="401"/>
      <c r="K79" s="401"/>
      <c r="L79" s="401"/>
      <c r="M79" s="401" t="str">
        <f>IF([1]p11!$H$302&lt;&gt;0,[1]p11!$H$302,"")</f>
        <v/>
      </c>
      <c r="N79" s="401"/>
      <c r="O79" s="401"/>
      <c r="P79" s="401"/>
      <c r="Q79" s="401"/>
      <c r="R79" s="92" t="str">
        <f>IF([1]p11!$J$302&lt;&gt;0,[1]p11!$J$302,"")</f>
        <v/>
      </c>
      <c r="S79" s="92" t="str">
        <f>IF([1]p11!$K$302&lt;&gt;0,[1]p11!$K$302,"")</f>
        <v/>
      </c>
    </row>
    <row r="80" spans="1:19" s="3" customFormat="1" ht="13.5" customHeight="1" x14ac:dyDescent="0.2">
      <c r="A80" s="398" t="str">
        <f>IF([1]p11!$A$306&lt;&gt;0,[1]p11!$A$306,"")</f>
        <v/>
      </c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 t="str">
        <f>IF([1]p11!$H$306&lt;&gt;0,[1]p11!$H$306,"")</f>
        <v/>
      </c>
      <c r="N80" s="398"/>
      <c r="O80" s="398"/>
      <c r="P80" s="398"/>
      <c r="Q80" s="398"/>
      <c r="R80" s="26" t="str">
        <f>IF([1]p11!$J$306&lt;&gt;0,[1]p11!$J$306,"")</f>
        <v/>
      </c>
      <c r="S80" s="26" t="str">
        <f>IF([1]p11!$K$306&lt;&gt;0,[1]p11!$K$306,"")</f>
        <v/>
      </c>
    </row>
    <row r="81" spans="1:19" s="3" customFormat="1" ht="13.5" customHeight="1" x14ac:dyDescent="0.2">
      <c r="A81" s="398" t="str">
        <f>IF([1]p11!$A$310&lt;&gt;0,[1]p11!$A$310,"")</f>
        <v/>
      </c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 t="str">
        <f>IF([1]p11!$H$310&lt;&gt;0,[1]p11!$H$310,"")</f>
        <v/>
      </c>
      <c r="N81" s="398"/>
      <c r="O81" s="398"/>
      <c r="P81" s="398"/>
      <c r="Q81" s="398"/>
      <c r="R81" s="26" t="str">
        <f>IF([1]p11!$J$310&lt;&gt;0,[1]p11!$J$310,"")</f>
        <v/>
      </c>
      <c r="S81" s="26" t="str">
        <f>IF([1]p11!$K$310&lt;&gt;0,[1]p11!$K$310,"")</f>
        <v/>
      </c>
    </row>
    <row r="82" spans="1:19" s="3" customFormat="1" ht="13.5" customHeight="1" x14ac:dyDescent="0.2">
      <c r="A82" s="397" t="str">
        <f>IF([1]p11!$A$314&lt;&gt;0,[1]p11!$A$314,"")</f>
        <v/>
      </c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 t="str">
        <f>IF([1]p11!$H$314&lt;&gt;0,[1]p11!$H$314,"")</f>
        <v/>
      </c>
      <c r="N82" s="397"/>
      <c r="O82" s="397"/>
      <c r="P82" s="397"/>
      <c r="Q82" s="397"/>
      <c r="R82" s="26" t="str">
        <f>IF([1]p11!$J$314&lt;&gt;0,[1]p11!$J$314,"")</f>
        <v/>
      </c>
      <c r="S82" s="26" t="str">
        <f>IF([1]p11!$K$314&lt;&gt;0,[1]p11!$K$314,"")</f>
        <v/>
      </c>
    </row>
    <row r="83" spans="1:19" s="3" customFormat="1" ht="13.5" customHeight="1" x14ac:dyDescent="0.2">
      <c r="A83" s="398" t="str">
        <f>IF([1]p11!$A$318&lt;&gt;0,[1]p11!$A$318,"")</f>
        <v/>
      </c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 t="str">
        <f>IF([1]p11!$H$318&lt;&gt;0,[1]p11!$H$318,"")</f>
        <v/>
      </c>
      <c r="N83" s="398"/>
      <c r="O83" s="398"/>
      <c r="P83" s="398"/>
      <c r="Q83" s="398"/>
      <c r="R83" s="26" t="str">
        <f>IF([1]p11!$J$318&lt;&gt;0,[1]p11!$J$318,"")</f>
        <v/>
      </c>
      <c r="S83" s="26" t="str">
        <f>IF([1]p11!$K$318&lt;&gt;0,[1]p11!$K$318,"")</f>
        <v/>
      </c>
    </row>
    <row r="84" spans="1:19" s="3" customFormat="1" ht="11.25" x14ac:dyDescent="0.2">
      <c r="A84" s="394"/>
      <c r="B84" s="394"/>
      <c r="C84" s="394"/>
      <c r="D84" s="394"/>
      <c r="E84" s="394"/>
      <c r="F84" s="394"/>
      <c r="G84" s="394"/>
      <c r="H84" s="394"/>
      <c r="I84" s="394"/>
      <c r="J84" s="394"/>
      <c r="K84" s="394"/>
      <c r="L84" s="394"/>
      <c r="M84" s="394"/>
      <c r="N84" s="394"/>
      <c r="O84" s="394"/>
      <c r="P84" s="394"/>
      <c r="Q84" s="394"/>
      <c r="R84" s="394"/>
      <c r="S84" s="394"/>
    </row>
    <row r="85" spans="1:19" s="32" customFormat="1" ht="11.25" x14ac:dyDescent="0.2">
      <c r="A85" s="385" t="str">
        <f>T([1]p12!$C$13:$G$13)</f>
        <v>Jacqueline Félix de Brito Diniz</v>
      </c>
      <c r="B85" s="386"/>
      <c r="C85" s="386"/>
      <c r="D85" s="400"/>
      <c r="E85" s="383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</row>
    <row r="86" spans="1:19" s="3" customFormat="1" ht="13.5" customHeight="1" x14ac:dyDescent="0.2">
      <c r="A86" s="398" t="str">
        <f>IF([1]p12!$A$302&lt;&gt;0,[1]p12!$A$302,"")</f>
        <v/>
      </c>
      <c r="B86" s="398"/>
      <c r="C86" s="398"/>
      <c r="D86" s="398"/>
      <c r="E86" s="401"/>
      <c r="F86" s="401"/>
      <c r="G86" s="401"/>
      <c r="H86" s="401"/>
      <c r="I86" s="401"/>
      <c r="J86" s="401"/>
      <c r="K86" s="401"/>
      <c r="L86" s="401"/>
      <c r="M86" s="401" t="str">
        <f>IF([1]p12!$H$302&lt;&gt;0,[1]p12!$H$302,"")</f>
        <v/>
      </c>
      <c r="N86" s="401"/>
      <c r="O86" s="401"/>
      <c r="P86" s="401"/>
      <c r="Q86" s="401"/>
      <c r="R86" s="92" t="str">
        <f>IF([1]p12!$J$302&lt;&gt;0,[1]p12!$J$302,"")</f>
        <v/>
      </c>
      <c r="S86" s="92" t="str">
        <f>IF([1]p12!$K$302&lt;&gt;0,[1]p12!$K$302,"")</f>
        <v/>
      </c>
    </row>
    <row r="87" spans="1:19" s="3" customFormat="1" ht="13.5" customHeight="1" x14ac:dyDescent="0.2">
      <c r="A87" s="398" t="str">
        <f>IF([1]p12!$A$306&lt;&gt;0,[1]p12!$A$306,"")</f>
        <v/>
      </c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398"/>
      <c r="M87" s="398" t="str">
        <f>IF([1]p12!$H$306&lt;&gt;0,[1]p12!$H$306,"")</f>
        <v/>
      </c>
      <c r="N87" s="398"/>
      <c r="O87" s="398"/>
      <c r="P87" s="398"/>
      <c r="Q87" s="398"/>
      <c r="R87" s="26" t="str">
        <f>IF([1]p12!$J$306&lt;&gt;0,[1]p12!$J$306,"")</f>
        <v/>
      </c>
      <c r="S87" s="26" t="str">
        <f>IF([1]p12!$K$306&lt;&gt;0,[1]p12!$K$306,"")</f>
        <v/>
      </c>
    </row>
    <row r="88" spans="1:19" s="3" customFormat="1" ht="13.5" customHeight="1" x14ac:dyDescent="0.2">
      <c r="A88" s="398" t="str">
        <f>IF([1]p12!$A$310&lt;&gt;0,[1]p12!$A$310,"")</f>
        <v/>
      </c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 t="str">
        <f>IF([1]p12!$H$310&lt;&gt;0,[1]p12!$H$310,"")</f>
        <v/>
      </c>
      <c r="N88" s="398"/>
      <c r="O88" s="398"/>
      <c r="P88" s="398"/>
      <c r="Q88" s="398"/>
      <c r="R88" s="26" t="str">
        <f>IF([1]p12!$J$310&lt;&gt;0,[1]p12!$J$310,"")</f>
        <v/>
      </c>
      <c r="S88" s="26" t="str">
        <f>IF([1]p12!$K$310&lt;&gt;0,[1]p12!$K$310,"")</f>
        <v/>
      </c>
    </row>
    <row r="89" spans="1:19" s="3" customFormat="1" ht="13.5" customHeight="1" x14ac:dyDescent="0.2">
      <c r="A89" s="397" t="str">
        <f>IF([1]p12!$A$314&lt;&gt;0,[1]p12!$A$314,"")</f>
        <v/>
      </c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 t="str">
        <f>IF([1]p12!$H$314&lt;&gt;0,[1]p12!$H$314,"")</f>
        <v/>
      </c>
      <c r="N89" s="397"/>
      <c r="O89" s="397"/>
      <c r="P89" s="397"/>
      <c r="Q89" s="397"/>
      <c r="R89" s="26" t="str">
        <f>IF([1]p12!$J$314&lt;&gt;0,[1]p12!$J$314,"")</f>
        <v/>
      </c>
      <c r="S89" s="26" t="str">
        <f>IF([1]p12!$K$314&lt;&gt;0,[1]p12!$K$314,"")</f>
        <v/>
      </c>
    </row>
    <row r="90" spans="1:19" s="3" customFormat="1" ht="13.5" customHeight="1" x14ac:dyDescent="0.2">
      <c r="A90" s="398" t="str">
        <f>IF([1]p12!$A$318&lt;&gt;0,[1]p12!$A$318,"")</f>
        <v/>
      </c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 t="str">
        <f>IF([1]p12!$H$318&lt;&gt;0,[1]p12!$H$318,"")</f>
        <v/>
      </c>
      <c r="N90" s="398"/>
      <c r="O90" s="398"/>
      <c r="P90" s="398"/>
      <c r="Q90" s="398"/>
      <c r="R90" s="26" t="str">
        <f>IF([1]p12!$J$318&lt;&gt;0,[1]p12!$J$318,"")</f>
        <v/>
      </c>
      <c r="S90" s="26" t="str">
        <f>IF([1]p12!$K$318&lt;&gt;0,[1]p12!$K$318,"")</f>
        <v/>
      </c>
    </row>
    <row r="91" spans="1:19" s="3" customFormat="1" ht="11.25" x14ac:dyDescent="0.2">
      <c r="A91" s="394"/>
      <c r="B91" s="394"/>
      <c r="C91" s="394"/>
      <c r="D91" s="394"/>
      <c r="E91" s="394"/>
      <c r="F91" s="394"/>
      <c r="G91" s="394"/>
      <c r="H91" s="394"/>
      <c r="I91" s="394"/>
      <c r="J91" s="394"/>
      <c r="K91" s="394"/>
      <c r="L91" s="394"/>
      <c r="M91" s="394"/>
      <c r="N91" s="394"/>
      <c r="O91" s="394"/>
      <c r="P91" s="394"/>
      <c r="Q91" s="394"/>
      <c r="R91" s="394"/>
      <c r="S91" s="394"/>
    </row>
    <row r="92" spans="1:19" s="32" customFormat="1" ht="11.25" x14ac:dyDescent="0.2">
      <c r="A92" s="385" t="str">
        <f>T([1]p13!$C$13:$G$13)</f>
        <v>Jaime Alves Barbosa Sobrinho</v>
      </c>
      <c r="B92" s="386"/>
      <c r="C92" s="386"/>
      <c r="D92" s="400"/>
      <c r="E92" s="383"/>
      <c r="F92" s="381"/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</row>
    <row r="93" spans="1:19" s="3" customFormat="1" ht="13.5" customHeight="1" x14ac:dyDescent="0.2">
      <c r="A93" s="398" t="str">
        <f>IF([1]p13!$A$302&lt;&gt;0,[1]p13!$A$302,"")</f>
        <v/>
      </c>
      <c r="B93" s="398"/>
      <c r="C93" s="398"/>
      <c r="D93" s="398"/>
      <c r="E93" s="401"/>
      <c r="F93" s="401"/>
      <c r="G93" s="401"/>
      <c r="H93" s="401"/>
      <c r="I93" s="401"/>
      <c r="J93" s="401"/>
      <c r="K93" s="401"/>
      <c r="L93" s="401"/>
      <c r="M93" s="401" t="str">
        <f>IF([1]p13!$H$302&lt;&gt;0,[1]p13!$H$302,"")</f>
        <v/>
      </c>
      <c r="N93" s="401"/>
      <c r="O93" s="401"/>
      <c r="P93" s="401"/>
      <c r="Q93" s="401"/>
      <c r="R93" s="92" t="str">
        <f>IF([1]p13!$J$302&lt;&gt;0,[1]p13!$J$302,"")</f>
        <v/>
      </c>
      <c r="S93" s="92" t="str">
        <f>IF([1]p13!$K$302&lt;&gt;0,[1]p13!$K$302,"")</f>
        <v/>
      </c>
    </row>
    <row r="94" spans="1:19" s="3" customFormat="1" ht="13.5" customHeight="1" x14ac:dyDescent="0.2">
      <c r="A94" s="398" t="str">
        <f>IF([1]p13!$A$306&lt;&gt;0,[1]p13!$A$306,"")</f>
        <v/>
      </c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 t="str">
        <f>IF([1]p13!$H$306&lt;&gt;0,[1]p13!$H$306,"")</f>
        <v/>
      </c>
      <c r="N94" s="398"/>
      <c r="O94" s="398"/>
      <c r="P94" s="398"/>
      <c r="Q94" s="398"/>
      <c r="R94" s="26" t="str">
        <f>IF([1]p13!$J$306&lt;&gt;0,[1]p13!$J$306,"")</f>
        <v/>
      </c>
      <c r="S94" s="26" t="str">
        <f>IF([1]p13!$K$306&lt;&gt;0,[1]p13!$K$306,"")</f>
        <v/>
      </c>
    </row>
    <row r="95" spans="1:19" s="3" customFormat="1" ht="13.5" customHeight="1" x14ac:dyDescent="0.2">
      <c r="A95" s="398" t="str">
        <f>IF([1]p13!$A$310&lt;&gt;0,[1]p13!$A$310,"")</f>
        <v/>
      </c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 t="str">
        <f>IF([1]p13!$H$310&lt;&gt;0,[1]p13!$H$310,"")</f>
        <v/>
      </c>
      <c r="N95" s="398"/>
      <c r="O95" s="398"/>
      <c r="P95" s="398"/>
      <c r="Q95" s="398"/>
      <c r="R95" s="26" t="str">
        <f>IF([1]p13!$J$310&lt;&gt;0,[1]p13!$J$310,"")</f>
        <v/>
      </c>
      <c r="S95" s="26" t="str">
        <f>IF([1]p13!$K$310&lt;&gt;0,[1]p13!$K$310,"")</f>
        <v/>
      </c>
    </row>
    <row r="96" spans="1:19" s="3" customFormat="1" ht="13.5" customHeight="1" x14ac:dyDescent="0.2">
      <c r="A96" s="397" t="str">
        <f>IF([1]p13!$A$314&lt;&gt;0,[1]p13!$A$314,"")</f>
        <v/>
      </c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 t="str">
        <f>IF([1]p13!$H$314&lt;&gt;0,[1]p13!$H$314,"")</f>
        <v/>
      </c>
      <c r="N96" s="397"/>
      <c r="O96" s="397"/>
      <c r="P96" s="397"/>
      <c r="Q96" s="397"/>
      <c r="R96" s="26" t="str">
        <f>IF([1]p13!$J$314&lt;&gt;0,[1]p13!$J$314,"")</f>
        <v/>
      </c>
      <c r="S96" s="26" t="str">
        <f>IF([1]p13!$K$314&lt;&gt;0,[1]p13!$K$314,"")</f>
        <v/>
      </c>
    </row>
    <row r="97" spans="1:19" s="3" customFormat="1" ht="13.5" customHeight="1" x14ac:dyDescent="0.2">
      <c r="A97" s="398" t="str">
        <f>IF([1]p13!$A$318&lt;&gt;0,[1]p13!$A$318,"")</f>
        <v/>
      </c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 t="str">
        <f>IF([1]p13!$H$318&lt;&gt;0,[1]p13!$H$318,"")</f>
        <v/>
      </c>
      <c r="N97" s="398"/>
      <c r="O97" s="398"/>
      <c r="P97" s="398"/>
      <c r="Q97" s="398"/>
      <c r="R97" s="26" t="str">
        <f>IF([1]p13!$J$318&lt;&gt;0,[1]p13!$J$318,"")</f>
        <v/>
      </c>
      <c r="S97" s="26" t="str">
        <f>IF([1]p13!$K$318&lt;&gt;0,[1]p13!$K$318,"")</f>
        <v/>
      </c>
    </row>
    <row r="98" spans="1:19" s="3" customFormat="1" ht="11.25" x14ac:dyDescent="0.2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</row>
    <row r="99" spans="1:19" s="32" customFormat="1" ht="11.25" x14ac:dyDescent="0.2">
      <c r="A99" s="385" t="str">
        <f>T([1]p14!$C$13:$G$13)</f>
        <v>Jefferson Abrantes dos Santos</v>
      </c>
      <c r="B99" s="386"/>
      <c r="C99" s="386"/>
      <c r="D99" s="400"/>
      <c r="E99" s="383"/>
      <c r="F99" s="381"/>
      <c r="G99" s="381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</row>
    <row r="100" spans="1:19" s="3" customFormat="1" ht="13.5" customHeight="1" x14ac:dyDescent="0.2">
      <c r="A100" s="398" t="str">
        <f>IF([1]p14!$A$302&lt;&gt;0,[1]p14!$A$302,"")</f>
        <v>Coordenador do Doutorado Associado UFCG/UFPB</v>
      </c>
      <c r="B100" s="398"/>
      <c r="C100" s="398"/>
      <c r="D100" s="398"/>
      <c r="E100" s="401"/>
      <c r="F100" s="401"/>
      <c r="G100" s="401"/>
      <c r="H100" s="401"/>
      <c r="I100" s="401"/>
      <c r="J100" s="401"/>
      <c r="K100" s="401"/>
      <c r="L100" s="401"/>
      <c r="M100" s="401" t="str">
        <f>IF([1]p14!$H$302&lt;&gt;0,[1]p14!$H$302,"")</f>
        <v>Portaria 219</v>
      </c>
      <c r="N100" s="401"/>
      <c r="O100" s="401"/>
      <c r="P100" s="401"/>
      <c r="Q100" s="401"/>
      <c r="R100" s="92">
        <f>IF([1]p14!$J$302&lt;&gt;0,[1]p14!$J$302,"")</f>
        <v>44592</v>
      </c>
      <c r="S100" s="92" t="str">
        <f>IF([1]p14!$K$302&lt;&gt;0,[1]p14!$K$302,"")</f>
        <v/>
      </c>
    </row>
    <row r="101" spans="1:19" s="3" customFormat="1" ht="13.5" customHeight="1" x14ac:dyDescent="0.2">
      <c r="A101" s="398" t="str">
        <f>IF([1]p14!$A$306&lt;&gt;0,[1]p14!$A$306,"")</f>
        <v/>
      </c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 t="str">
        <f>IF([1]p14!$H$306&lt;&gt;0,[1]p14!$H$306,"")</f>
        <v/>
      </c>
      <c r="N101" s="398"/>
      <c r="O101" s="398"/>
      <c r="P101" s="398"/>
      <c r="Q101" s="398"/>
      <c r="R101" s="26" t="str">
        <f>IF([1]p14!$J$306&lt;&gt;0,[1]p14!$J$306,"")</f>
        <v/>
      </c>
      <c r="S101" s="26" t="str">
        <f>IF([1]p14!$K$306&lt;&gt;0,[1]p14!$K$306,"")</f>
        <v/>
      </c>
    </row>
    <row r="102" spans="1:19" s="3" customFormat="1" ht="13.5" customHeight="1" x14ac:dyDescent="0.2">
      <c r="A102" s="398" t="str">
        <f>IF([1]p14!$A$310&lt;&gt;0,[1]p14!$A$310,"")</f>
        <v/>
      </c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 t="str">
        <f>IF([1]p14!$H$310&lt;&gt;0,[1]p14!$H$310,"")</f>
        <v/>
      </c>
      <c r="N102" s="398"/>
      <c r="O102" s="398"/>
      <c r="P102" s="398"/>
      <c r="Q102" s="398"/>
      <c r="R102" s="26" t="str">
        <f>IF([1]p14!$J$310&lt;&gt;0,[1]p14!$J$310,"")</f>
        <v/>
      </c>
      <c r="S102" s="26" t="str">
        <f>IF([1]p14!$K$310&lt;&gt;0,[1]p14!$K$310,"")</f>
        <v/>
      </c>
    </row>
    <row r="103" spans="1:19" s="3" customFormat="1" ht="13.5" customHeight="1" x14ac:dyDescent="0.2">
      <c r="A103" s="397" t="str">
        <f>IF([1]p14!$A$314&lt;&gt;0,[1]p14!$A$314,"")</f>
        <v/>
      </c>
      <c r="B103" s="397"/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 t="str">
        <f>IF([1]p14!$H$314&lt;&gt;0,[1]p14!$H$314,"")</f>
        <v/>
      </c>
      <c r="N103" s="397"/>
      <c r="O103" s="397"/>
      <c r="P103" s="397"/>
      <c r="Q103" s="397"/>
      <c r="R103" s="26" t="str">
        <f>IF([1]p14!$J$314&lt;&gt;0,[1]p14!$J$314,"")</f>
        <v/>
      </c>
      <c r="S103" s="26" t="str">
        <f>IF([1]p14!$K$314&lt;&gt;0,[1]p14!$K$314,"")</f>
        <v/>
      </c>
    </row>
    <row r="104" spans="1:19" s="3" customFormat="1" ht="13.5" customHeight="1" x14ac:dyDescent="0.2">
      <c r="A104" s="398" t="str">
        <f>IF([1]p14!$A$318&lt;&gt;0,[1]p14!$A$318,"")</f>
        <v/>
      </c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 t="str">
        <f>IF([1]p14!$H$318&lt;&gt;0,[1]p14!$H$318,"")</f>
        <v/>
      </c>
      <c r="N104" s="398"/>
      <c r="O104" s="398"/>
      <c r="P104" s="398"/>
      <c r="Q104" s="398"/>
      <c r="R104" s="26" t="str">
        <f>IF([1]p14!$J$318&lt;&gt;0,[1]p14!$J$318,"")</f>
        <v/>
      </c>
      <c r="S104" s="26" t="str">
        <f>IF([1]p14!$K$318&lt;&gt;0,[1]p14!$K$318,"")</f>
        <v/>
      </c>
    </row>
    <row r="105" spans="1:19" s="3" customFormat="1" ht="11.25" x14ac:dyDescent="0.2">
      <c r="A105" s="394"/>
      <c r="B105" s="394"/>
      <c r="C105" s="394"/>
      <c r="D105" s="394"/>
      <c r="E105" s="394"/>
      <c r="F105" s="394"/>
      <c r="G105" s="394"/>
      <c r="H105" s="394"/>
      <c r="I105" s="394"/>
      <c r="J105" s="394"/>
      <c r="K105" s="394"/>
      <c r="L105" s="394"/>
      <c r="M105" s="394"/>
      <c r="N105" s="394"/>
      <c r="O105" s="394"/>
      <c r="P105" s="394"/>
      <c r="Q105" s="394"/>
      <c r="R105" s="394"/>
      <c r="S105" s="394"/>
    </row>
    <row r="106" spans="1:19" s="32" customFormat="1" ht="11.25" x14ac:dyDescent="0.2">
      <c r="A106" s="385" t="str">
        <f>T([1]p15!$C$13:$G$13)</f>
        <v>José de Arimatéia Fernandes</v>
      </c>
      <c r="B106" s="386"/>
      <c r="C106" s="386"/>
      <c r="D106" s="400"/>
      <c r="E106" s="383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</row>
    <row r="107" spans="1:19" s="3" customFormat="1" ht="13.5" customHeight="1" x14ac:dyDescent="0.2">
      <c r="A107" s="398" t="str">
        <f>IF([1]p15!$A$302&lt;&gt;0,[1]p15!$A$302,"")</f>
        <v/>
      </c>
      <c r="B107" s="398"/>
      <c r="C107" s="398"/>
      <c r="D107" s="398"/>
      <c r="E107" s="401"/>
      <c r="F107" s="401"/>
      <c r="G107" s="401"/>
      <c r="H107" s="401"/>
      <c r="I107" s="401"/>
      <c r="J107" s="401"/>
      <c r="K107" s="401"/>
      <c r="L107" s="401"/>
      <c r="M107" s="401" t="str">
        <f>IF([1]p15!$H$302&lt;&gt;0,[1]p15!$H$302,"")</f>
        <v/>
      </c>
      <c r="N107" s="401"/>
      <c r="O107" s="401"/>
      <c r="P107" s="401"/>
      <c r="Q107" s="401"/>
      <c r="R107" s="92" t="str">
        <f>IF([1]p15!$J$302&lt;&gt;0,[1]p15!$J$302,"")</f>
        <v/>
      </c>
      <c r="S107" s="92" t="str">
        <f>IF([1]p15!$K$302&lt;&gt;0,[1]p15!$K$302,"")</f>
        <v/>
      </c>
    </row>
    <row r="108" spans="1:19" s="3" customFormat="1" ht="13.5" customHeight="1" x14ac:dyDescent="0.2">
      <c r="A108" s="398" t="str">
        <f>IF([1]p15!$A$306&lt;&gt;0,[1]p15!$A$306,"")</f>
        <v/>
      </c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 t="str">
        <f>IF([1]p15!$H$306&lt;&gt;0,[1]p15!$H$306,"")</f>
        <v/>
      </c>
      <c r="N108" s="398"/>
      <c r="O108" s="398"/>
      <c r="P108" s="398"/>
      <c r="Q108" s="398"/>
      <c r="R108" s="26" t="str">
        <f>IF([1]p15!$J$306&lt;&gt;0,[1]p15!$J$306,"")</f>
        <v/>
      </c>
      <c r="S108" s="26" t="str">
        <f>IF([1]p15!$K$306&lt;&gt;0,[1]p15!$K$306,"")</f>
        <v/>
      </c>
    </row>
    <row r="109" spans="1:19" s="3" customFormat="1" ht="13.5" customHeight="1" x14ac:dyDescent="0.2">
      <c r="A109" s="398" t="str">
        <f>IF([1]p15!$A$310&lt;&gt;0,[1]p15!$A$310,"")</f>
        <v/>
      </c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 t="str">
        <f>IF([1]p15!$H$310&lt;&gt;0,[1]p15!$H$310,"")</f>
        <v/>
      </c>
      <c r="N109" s="398"/>
      <c r="O109" s="398"/>
      <c r="P109" s="398"/>
      <c r="Q109" s="398"/>
      <c r="R109" s="26" t="str">
        <f>IF([1]p15!$J$310&lt;&gt;0,[1]p15!$J$310,"")</f>
        <v/>
      </c>
      <c r="S109" s="26" t="str">
        <f>IF([1]p15!$K$310&lt;&gt;0,[1]p15!$K$310,"")</f>
        <v/>
      </c>
    </row>
    <row r="110" spans="1:19" s="3" customFormat="1" ht="13.5" customHeight="1" x14ac:dyDescent="0.2">
      <c r="A110" s="397" t="str">
        <f>IF([1]p15!$A$314&lt;&gt;0,[1]p15!$A$314,"")</f>
        <v/>
      </c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 t="str">
        <f>IF([1]p15!$H$314&lt;&gt;0,[1]p15!$H$314,"")</f>
        <v/>
      </c>
      <c r="N110" s="397"/>
      <c r="O110" s="397"/>
      <c r="P110" s="397"/>
      <c r="Q110" s="397"/>
      <c r="R110" s="26" t="str">
        <f>IF([1]p15!$J$314&lt;&gt;0,[1]p15!$J$314,"")</f>
        <v/>
      </c>
      <c r="S110" s="26" t="str">
        <f>IF([1]p15!$K$314&lt;&gt;0,[1]p15!$K$314,"")</f>
        <v/>
      </c>
    </row>
    <row r="111" spans="1:19" s="3" customFormat="1" ht="13.5" customHeight="1" x14ac:dyDescent="0.2">
      <c r="A111" s="398" t="str">
        <f>IF([1]p15!$A$318&lt;&gt;0,[1]p15!$A$318,"")</f>
        <v/>
      </c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 t="str">
        <f>IF([1]p15!$H$318&lt;&gt;0,[1]p15!$H$318,"")</f>
        <v/>
      </c>
      <c r="N111" s="398"/>
      <c r="O111" s="398"/>
      <c r="P111" s="398"/>
      <c r="Q111" s="398"/>
      <c r="R111" s="26" t="str">
        <f>IF([1]p15!$J$318&lt;&gt;0,[1]p15!$J$318,"")</f>
        <v/>
      </c>
      <c r="S111" s="26" t="str">
        <f>IF([1]p15!$K$318&lt;&gt;0,[1]p15!$K$318,"")</f>
        <v/>
      </c>
    </row>
    <row r="112" spans="1:19" s="3" customFormat="1" ht="11.25" x14ac:dyDescent="0.2">
      <c r="A112" s="394"/>
      <c r="B112" s="394"/>
      <c r="C112" s="394"/>
      <c r="D112" s="394"/>
      <c r="E112" s="394"/>
      <c r="F112" s="394"/>
      <c r="G112" s="394"/>
      <c r="H112" s="394"/>
      <c r="I112" s="394"/>
      <c r="J112" s="394"/>
      <c r="K112" s="394"/>
      <c r="L112" s="394"/>
      <c r="M112" s="394"/>
      <c r="N112" s="394"/>
      <c r="O112" s="394"/>
      <c r="P112" s="394"/>
      <c r="Q112" s="394"/>
      <c r="R112" s="394"/>
      <c r="S112" s="394"/>
    </row>
    <row r="113" spans="1:19" s="32" customFormat="1" ht="11.25" x14ac:dyDescent="0.2">
      <c r="A113" s="385" t="str">
        <f>T([1]p16!$C$13:$G$13)</f>
        <v>Josefa Itailma da Rocha</v>
      </c>
      <c r="B113" s="386"/>
      <c r="C113" s="386"/>
      <c r="D113" s="400"/>
      <c r="E113" s="383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</row>
    <row r="114" spans="1:19" s="3" customFormat="1" ht="13.5" customHeight="1" x14ac:dyDescent="0.2">
      <c r="A114" s="398" t="str">
        <f>IF([1]p16!$A$302&lt;&gt;0,[1]p16!$A$302,"")</f>
        <v>Tutora do grupo PET Matemática e Estatística</v>
      </c>
      <c r="B114" s="398"/>
      <c r="C114" s="398"/>
      <c r="D114" s="398"/>
      <c r="E114" s="401"/>
      <c r="F114" s="401"/>
      <c r="G114" s="401"/>
      <c r="H114" s="401"/>
      <c r="I114" s="401"/>
      <c r="J114" s="401"/>
      <c r="K114" s="401"/>
      <c r="L114" s="401"/>
      <c r="M114" s="401" t="str">
        <f>IF([1]p16!$H$302&lt;&gt;0,[1]p16!$H$302,"")</f>
        <v/>
      </c>
      <c r="N114" s="401"/>
      <c r="O114" s="401"/>
      <c r="P114" s="401"/>
      <c r="Q114" s="401"/>
      <c r="R114" s="92">
        <f>IF([1]p16!$J$302&lt;&gt;0,[1]p16!$J$302,"")</f>
        <v>45509</v>
      </c>
      <c r="S114" s="92" t="str">
        <f>IF([1]p16!$K$302&lt;&gt;0,[1]p16!$K$302,"")</f>
        <v/>
      </c>
    </row>
    <row r="115" spans="1:19" s="3" customFormat="1" ht="13.5" customHeight="1" x14ac:dyDescent="0.2">
      <c r="A115" s="398" t="str">
        <f>IF([1]p16!$A$306&lt;&gt;0,[1]p16!$A$306,"")</f>
        <v/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 t="str">
        <f>IF([1]p16!$H$306&lt;&gt;0,[1]p16!$H$306,"")</f>
        <v/>
      </c>
      <c r="N115" s="398"/>
      <c r="O115" s="398"/>
      <c r="P115" s="398"/>
      <c r="Q115" s="398"/>
      <c r="R115" s="26" t="str">
        <f>IF([1]p16!$J$306&lt;&gt;0,[1]p16!$J$306,"")</f>
        <v/>
      </c>
      <c r="S115" s="26" t="str">
        <f>IF([1]p16!$K$306&lt;&gt;0,[1]p16!$K$306,"")</f>
        <v/>
      </c>
    </row>
    <row r="116" spans="1:19" s="3" customFormat="1" ht="13.5" customHeight="1" x14ac:dyDescent="0.2">
      <c r="A116" s="398" t="str">
        <f>IF([1]p16!$A$310&lt;&gt;0,[1]p16!$A$310,"")</f>
        <v/>
      </c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 t="str">
        <f>IF([1]p16!$H$310&lt;&gt;0,[1]p16!$H$310,"")</f>
        <v/>
      </c>
      <c r="N116" s="398"/>
      <c r="O116" s="398"/>
      <c r="P116" s="398"/>
      <c r="Q116" s="398"/>
      <c r="R116" s="26" t="str">
        <f>IF([1]p16!$J$310&lt;&gt;0,[1]p16!$J$310,"")</f>
        <v/>
      </c>
      <c r="S116" s="26" t="str">
        <f>IF([1]p16!$K$310&lt;&gt;0,[1]p16!$K$310,"")</f>
        <v/>
      </c>
    </row>
    <row r="117" spans="1:19" s="3" customFormat="1" ht="13.5" customHeight="1" x14ac:dyDescent="0.2">
      <c r="A117" s="397" t="str">
        <f>IF([1]p16!$A$314&lt;&gt;0,[1]p16!$A$314,"")</f>
        <v/>
      </c>
      <c r="B117" s="397"/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 t="str">
        <f>IF([1]p16!$H$314&lt;&gt;0,[1]p16!$H$314,"")</f>
        <v/>
      </c>
      <c r="N117" s="397"/>
      <c r="O117" s="397"/>
      <c r="P117" s="397"/>
      <c r="Q117" s="397"/>
      <c r="R117" s="26" t="str">
        <f>IF([1]p16!$J$314&lt;&gt;0,[1]p16!$J$314,"")</f>
        <v/>
      </c>
      <c r="S117" s="26" t="str">
        <f>IF([1]p16!$K$314&lt;&gt;0,[1]p16!$K$314,"")</f>
        <v/>
      </c>
    </row>
    <row r="118" spans="1:19" s="3" customFormat="1" ht="13.5" customHeight="1" x14ac:dyDescent="0.2">
      <c r="A118" s="398" t="str">
        <f>IF([1]p16!$A$318&lt;&gt;0,[1]p16!$A$318,"")</f>
        <v/>
      </c>
      <c r="B118" s="398"/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 t="str">
        <f>IF([1]p16!$H$318&lt;&gt;0,[1]p16!$H$318,"")</f>
        <v/>
      </c>
      <c r="N118" s="398"/>
      <c r="O118" s="398"/>
      <c r="P118" s="398"/>
      <c r="Q118" s="398"/>
      <c r="R118" s="26" t="str">
        <f>IF([1]p16!$J$318&lt;&gt;0,[1]p16!$J$318,"")</f>
        <v/>
      </c>
      <c r="S118" s="26" t="str">
        <f>IF([1]p16!$K$318&lt;&gt;0,[1]p16!$K$318,"")</f>
        <v/>
      </c>
    </row>
    <row r="119" spans="1:19" s="3" customFormat="1" ht="11.25" x14ac:dyDescent="0.2">
      <c r="A119" s="394"/>
      <c r="B119" s="394"/>
      <c r="C119" s="394"/>
      <c r="D119" s="394"/>
      <c r="E119" s="394"/>
      <c r="F119" s="394"/>
      <c r="G119" s="394"/>
      <c r="H119" s="394"/>
      <c r="I119" s="394"/>
      <c r="J119" s="394"/>
      <c r="K119" s="394"/>
      <c r="L119" s="394"/>
      <c r="M119" s="394"/>
      <c r="N119" s="394"/>
      <c r="O119" s="394"/>
      <c r="P119" s="394"/>
      <c r="Q119" s="394"/>
      <c r="R119" s="394"/>
      <c r="S119" s="394"/>
    </row>
    <row r="120" spans="1:19" s="32" customFormat="1" ht="11.25" x14ac:dyDescent="0.2">
      <c r="A120" s="385" t="str">
        <f>T([1]p17!$C$13:$G$13)</f>
        <v>José Fernando Leite Aires</v>
      </c>
      <c r="B120" s="386"/>
      <c r="C120" s="386"/>
      <c r="D120" s="400"/>
      <c r="E120" s="383"/>
      <c r="F120" s="381"/>
      <c r="G120" s="381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</row>
    <row r="121" spans="1:19" s="3" customFormat="1" ht="13.5" customHeight="1" x14ac:dyDescent="0.2">
      <c r="A121" s="398" t="str">
        <f>IF([1]p17!$A$302&lt;&gt;0,[1]p17!$A$302,"")</f>
        <v>Assessor de Ensino</v>
      </c>
      <c r="B121" s="398"/>
      <c r="C121" s="398"/>
      <c r="D121" s="398"/>
      <c r="E121" s="401"/>
      <c r="F121" s="401"/>
      <c r="G121" s="401"/>
      <c r="H121" s="401"/>
      <c r="I121" s="401"/>
      <c r="J121" s="401"/>
      <c r="K121" s="401"/>
      <c r="L121" s="401"/>
      <c r="M121" s="401" t="str">
        <f>IF([1]p17!$H$302&lt;&gt;0,[1]p17!$H$302,"")</f>
        <v>Portaria/UAMat/CCT/UFCG/N.º 21/2018</v>
      </c>
      <c r="N121" s="401"/>
      <c r="O121" s="401"/>
      <c r="P121" s="401"/>
      <c r="Q121" s="401"/>
      <c r="R121" s="92">
        <f>IF([1]p17!$J$302&lt;&gt;0,[1]p17!$J$302,"")</f>
        <v>43277</v>
      </c>
      <c r="S121" s="92" t="str">
        <f>IF([1]p17!$K$302&lt;&gt;0,[1]p17!$K$302,"")</f>
        <v/>
      </c>
    </row>
    <row r="122" spans="1:19" s="3" customFormat="1" ht="13.5" customHeight="1" x14ac:dyDescent="0.2">
      <c r="A122" s="398" t="str">
        <f>IF([1]p17!$A$306&lt;&gt;0,[1]p17!$A$306,"")</f>
        <v/>
      </c>
      <c r="B122" s="398"/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 t="str">
        <f>IF([1]p17!$H$306&lt;&gt;0,[1]p17!$H$306,"")</f>
        <v/>
      </c>
      <c r="N122" s="398"/>
      <c r="O122" s="398"/>
      <c r="P122" s="398"/>
      <c r="Q122" s="398"/>
      <c r="R122" s="26" t="str">
        <f>IF([1]p17!$J$306&lt;&gt;0,[1]p17!$J$306,"")</f>
        <v/>
      </c>
      <c r="S122" s="26" t="str">
        <f>IF([1]p17!$K$306&lt;&gt;0,[1]p17!$K$306,"")</f>
        <v/>
      </c>
    </row>
    <row r="123" spans="1:19" s="3" customFormat="1" ht="13.5" customHeight="1" x14ac:dyDescent="0.2">
      <c r="A123" s="398" t="str">
        <f>IF([1]p17!$A$310&lt;&gt;0,[1]p17!$A$310,"")</f>
        <v/>
      </c>
      <c r="B123" s="398"/>
      <c r="C123" s="398"/>
      <c r="D123" s="398"/>
      <c r="E123" s="398"/>
      <c r="F123" s="398"/>
      <c r="G123" s="398"/>
      <c r="H123" s="398"/>
      <c r="I123" s="398"/>
      <c r="J123" s="398"/>
      <c r="K123" s="398"/>
      <c r="L123" s="398"/>
      <c r="M123" s="398" t="str">
        <f>IF([1]p17!$H$310&lt;&gt;0,[1]p17!$H$310,"")</f>
        <v/>
      </c>
      <c r="N123" s="398"/>
      <c r="O123" s="398"/>
      <c r="P123" s="398"/>
      <c r="Q123" s="398"/>
      <c r="R123" s="26" t="str">
        <f>IF([1]p17!$J$310&lt;&gt;0,[1]p17!$J$310,"")</f>
        <v/>
      </c>
      <c r="S123" s="26" t="str">
        <f>IF([1]p17!$K$310&lt;&gt;0,[1]p17!$K$310,"")</f>
        <v/>
      </c>
    </row>
    <row r="124" spans="1:19" s="3" customFormat="1" ht="13.5" customHeight="1" x14ac:dyDescent="0.2">
      <c r="A124" s="397" t="str">
        <f>IF([1]p17!$A$314&lt;&gt;0,[1]p17!$A$314,"")</f>
        <v/>
      </c>
      <c r="B124" s="397"/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 t="str">
        <f>IF([1]p17!$H$314&lt;&gt;0,[1]p17!$H$314,"")</f>
        <v/>
      </c>
      <c r="N124" s="397"/>
      <c r="O124" s="397"/>
      <c r="P124" s="397"/>
      <c r="Q124" s="397"/>
      <c r="R124" s="26" t="str">
        <f>IF([1]p17!$J$314&lt;&gt;0,[1]p17!$J$314,"")</f>
        <v/>
      </c>
      <c r="S124" s="26" t="str">
        <f>IF([1]p17!$K$314&lt;&gt;0,[1]p17!$K$314,"")</f>
        <v/>
      </c>
    </row>
    <row r="125" spans="1:19" s="3" customFormat="1" ht="13.5" customHeight="1" x14ac:dyDescent="0.2">
      <c r="A125" s="398" t="str">
        <f>IF([1]p17!$A$318&lt;&gt;0,[1]p17!$A$318,"")</f>
        <v/>
      </c>
      <c r="B125" s="398"/>
      <c r="C125" s="398"/>
      <c r="D125" s="398"/>
      <c r="E125" s="398"/>
      <c r="F125" s="398"/>
      <c r="G125" s="398"/>
      <c r="H125" s="398"/>
      <c r="I125" s="398"/>
      <c r="J125" s="398"/>
      <c r="K125" s="398"/>
      <c r="L125" s="398"/>
      <c r="M125" s="398" t="str">
        <f>IF([1]p17!$H$318&lt;&gt;0,[1]p17!$H$318,"")</f>
        <v/>
      </c>
      <c r="N125" s="398"/>
      <c r="O125" s="398"/>
      <c r="P125" s="398"/>
      <c r="Q125" s="398"/>
      <c r="R125" s="26" t="str">
        <f>IF([1]p17!$J$318&lt;&gt;0,[1]p17!$J$318,"")</f>
        <v/>
      </c>
      <c r="S125" s="26" t="str">
        <f>IF([1]p17!$K$318&lt;&gt;0,[1]p17!$K$318,"")</f>
        <v/>
      </c>
    </row>
    <row r="126" spans="1:19" s="3" customFormat="1" ht="11.25" x14ac:dyDescent="0.2">
      <c r="A126" s="394"/>
      <c r="B126" s="394"/>
      <c r="C126" s="394"/>
      <c r="D126" s="394"/>
      <c r="E126" s="394"/>
      <c r="F126" s="394"/>
      <c r="G126" s="394"/>
      <c r="H126" s="394"/>
      <c r="I126" s="394"/>
      <c r="J126" s="394"/>
      <c r="K126" s="394"/>
      <c r="L126" s="394"/>
      <c r="M126" s="394"/>
      <c r="N126" s="394"/>
      <c r="O126" s="394"/>
      <c r="P126" s="394"/>
      <c r="Q126" s="394"/>
      <c r="R126" s="394"/>
      <c r="S126" s="394"/>
    </row>
    <row r="127" spans="1:19" s="32" customFormat="1" ht="11.25" x14ac:dyDescent="0.2">
      <c r="A127" s="385" t="str">
        <f>T([1]p18!$C$13:$G$13)</f>
        <v>Joseilson Raimundo de Lima</v>
      </c>
      <c r="B127" s="386"/>
      <c r="C127" s="386"/>
      <c r="D127" s="400"/>
      <c r="E127" s="383"/>
      <c r="F127" s="381"/>
      <c r="G127" s="381"/>
      <c r="H127" s="381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</row>
    <row r="128" spans="1:19" s="3" customFormat="1" ht="13.5" customHeight="1" x14ac:dyDescent="0.2">
      <c r="A128" s="398" t="str">
        <f>IF([1]p18!$A$302&lt;&gt;0,[1]p18!$A$302,"")</f>
        <v/>
      </c>
      <c r="B128" s="398"/>
      <c r="C128" s="398"/>
      <c r="D128" s="398"/>
      <c r="E128" s="401"/>
      <c r="F128" s="401"/>
      <c r="G128" s="401"/>
      <c r="H128" s="401"/>
      <c r="I128" s="401"/>
      <c r="J128" s="401"/>
      <c r="K128" s="401"/>
      <c r="L128" s="401"/>
      <c r="M128" s="401" t="str">
        <f>IF([1]p18!$H$302&lt;&gt;0,[1]p18!$H$302,"")</f>
        <v/>
      </c>
      <c r="N128" s="401"/>
      <c r="O128" s="401"/>
      <c r="P128" s="401"/>
      <c r="Q128" s="401"/>
      <c r="R128" s="92" t="str">
        <f>IF([1]p18!$J$302&lt;&gt;0,[1]p18!$J$302,"")</f>
        <v/>
      </c>
      <c r="S128" s="92" t="str">
        <f>IF([1]p18!$K$302&lt;&gt;0,[1]p18!$K$302,"")</f>
        <v/>
      </c>
    </row>
    <row r="129" spans="1:19" s="3" customFormat="1" ht="13.5" customHeight="1" x14ac:dyDescent="0.2">
      <c r="A129" s="398" t="str">
        <f>IF([1]p18!$A$306&lt;&gt;0,[1]p18!$A$306,"")</f>
        <v/>
      </c>
      <c r="B129" s="398"/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 t="str">
        <f>IF([1]p18!$H$306&lt;&gt;0,[1]p18!$H$306,"")</f>
        <v/>
      </c>
      <c r="N129" s="398"/>
      <c r="O129" s="398"/>
      <c r="P129" s="398"/>
      <c r="Q129" s="398"/>
      <c r="R129" s="26" t="str">
        <f>IF([1]p18!$J$306&lt;&gt;0,[1]p18!$J$306,"")</f>
        <v/>
      </c>
      <c r="S129" s="26" t="str">
        <f>IF([1]p18!$K$306&lt;&gt;0,[1]p18!$K$306,"")</f>
        <v/>
      </c>
    </row>
    <row r="130" spans="1:19" s="3" customFormat="1" ht="13.5" customHeight="1" x14ac:dyDescent="0.2">
      <c r="A130" s="398" t="str">
        <f>IF([1]p18!$A$310&lt;&gt;0,[1]p18!$A$310,"")</f>
        <v/>
      </c>
      <c r="B130" s="398"/>
      <c r="C130" s="398"/>
      <c r="D130" s="398"/>
      <c r="E130" s="398"/>
      <c r="F130" s="398"/>
      <c r="G130" s="398"/>
      <c r="H130" s="398"/>
      <c r="I130" s="398"/>
      <c r="J130" s="398"/>
      <c r="K130" s="398"/>
      <c r="L130" s="398"/>
      <c r="M130" s="398" t="str">
        <f>IF([1]p18!$H$310&lt;&gt;0,[1]p18!$H$310,"")</f>
        <v/>
      </c>
      <c r="N130" s="398"/>
      <c r="O130" s="398"/>
      <c r="P130" s="398"/>
      <c r="Q130" s="398"/>
      <c r="R130" s="26" t="str">
        <f>IF([1]p18!$J$310&lt;&gt;0,[1]p18!$J$310,"")</f>
        <v/>
      </c>
      <c r="S130" s="26" t="str">
        <f>IF([1]p18!$K$310&lt;&gt;0,[1]p18!$K$310,"")</f>
        <v/>
      </c>
    </row>
    <row r="131" spans="1:19" s="3" customFormat="1" ht="13.5" customHeight="1" x14ac:dyDescent="0.2">
      <c r="A131" s="397" t="str">
        <f>IF([1]p18!$A$314&lt;&gt;0,[1]p18!$A$314,"")</f>
        <v/>
      </c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 t="str">
        <f>IF([1]p18!$H$314&lt;&gt;0,[1]p18!$H$314,"")</f>
        <v/>
      </c>
      <c r="N131" s="397"/>
      <c r="O131" s="397"/>
      <c r="P131" s="397"/>
      <c r="Q131" s="397"/>
      <c r="R131" s="26" t="str">
        <f>IF([1]p18!$J$314&lt;&gt;0,[1]p18!$J$314,"")</f>
        <v/>
      </c>
      <c r="S131" s="26" t="str">
        <f>IF([1]p18!$K$314&lt;&gt;0,[1]p18!$K$314,"")</f>
        <v/>
      </c>
    </row>
    <row r="132" spans="1:19" s="3" customFormat="1" ht="13.5" customHeight="1" x14ac:dyDescent="0.2">
      <c r="A132" s="398" t="str">
        <f>IF([1]p18!$A$318&lt;&gt;0,[1]p18!$A$318,"")</f>
        <v/>
      </c>
      <c r="B132" s="398"/>
      <c r="C132" s="398"/>
      <c r="D132" s="398"/>
      <c r="E132" s="398"/>
      <c r="F132" s="398"/>
      <c r="G132" s="398"/>
      <c r="H132" s="398"/>
      <c r="I132" s="398"/>
      <c r="J132" s="398"/>
      <c r="K132" s="398"/>
      <c r="L132" s="398"/>
      <c r="M132" s="398" t="str">
        <f>IF([1]p18!$H$318&lt;&gt;0,[1]p18!$H$318,"")</f>
        <v/>
      </c>
      <c r="N132" s="398"/>
      <c r="O132" s="398"/>
      <c r="P132" s="398"/>
      <c r="Q132" s="398"/>
      <c r="R132" s="26" t="str">
        <f>IF([1]p18!$J$318&lt;&gt;0,[1]p18!$J$318,"")</f>
        <v/>
      </c>
      <c r="S132" s="26" t="str">
        <f>IF([1]p18!$K$318&lt;&gt;0,[1]p18!$K$318,"")</f>
        <v/>
      </c>
    </row>
    <row r="133" spans="1:19" s="3" customFormat="1" ht="11.25" x14ac:dyDescent="0.2">
      <c r="A133" s="394"/>
      <c r="B133" s="394"/>
      <c r="C133" s="394"/>
      <c r="D133" s="394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</row>
    <row r="134" spans="1:19" s="32" customFormat="1" ht="11.25" x14ac:dyDescent="0.2">
      <c r="A134" s="385" t="str">
        <f>T([1]p19!$C$13:$G$13)</f>
        <v>José Lindomberg Possiano Barreiro</v>
      </c>
      <c r="B134" s="386"/>
      <c r="C134" s="386"/>
      <c r="D134" s="400"/>
      <c r="E134" s="383"/>
      <c r="F134" s="381"/>
      <c r="G134" s="381"/>
      <c r="H134" s="381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</row>
    <row r="135" spans="1:19" s="3" customFormat="1" ht="13.5" customHeight="1" x14ac:dyDescent="0.2">
      <c r="A135" s="398" t="str">
        <f>IF([1]p19!$A$302&lt;&gt;0,[1]p19!$A$302,"")</f>
        <v>Coordenação do Laboratório de Informática (LIDME) da UAMat</v>
      </c>
      <c r="B135" s="398"/>
      <c r="C135" s="398"/>
      <c r="D135" s="398"/>
      <c r="E135" s="401"/>
      <c r="F135" s="401"/>
      <c r="G135" s="401"/>
      <c r="H135" s="401"/>
      <c r="I135" s="401"/>
      <c r="J135" s="401"/>
      <c r="K135" s="401"/>
      <c r="L135" s="401"/>
      <c r="M135" s="401" t="str">
        <f>IF([1]p19!$H$302&lt;&gt;0,[1]p19!$H$302,"")</f>
        <v>Port/UAMat/CCT/UFCG/No21/2014</v>
      </c>
      <c r="N135" s="401"/>
      <c r="O135" s="401"/>
      <c r="P135" s="401"/>
      <c r="Q135" s="401"/>
      <c r="R135" s="92">
        <f>IF([1]p19!$J$302&lt;&gt;0,[1]p19!$J$302,"")</f>
        <v>41855</v>
      </c>
      <c r="S135" s="92" t="str">
        <f>IF([1]p19!$K$302&lt;&gt;0,[1]p19!$K$302,"")</f>
        <v/>
      </c>
    </row>
    <row r="136" spans="1:19" s="3" customFormat="1" ht="13.5" customHeight="1" x14ac:dyDescent="0.2">
      <c r="A136" s="398" t="str">
        <f>IF([1]p19!$A$306&lt;&gt;0,[1]p19!$A$306,"")</f>
        <v/>
      </c>
      <c r="B136" s="398"/>
      <c r="C136" s="398"/>
      <c r="D136" s="398"/>
      <c r="E136" s="398"/>
      <c r="F136" s="398"/>
      <c r="G136" s="398"/>
      <c r="H136" s="398"/>
      <c r="I136" s="398"/>
      <c r="J136" s="398"/>
      <c r="K136" s="398"/>
      <c r="L136" s="398"/>
      <c r="M136" s="398" t="str">
        <f>IF([1]p19!$H$306&lt;&gt;0,[1]p19!$H$306,"")</f>
        <v/>
      </c>
      <c r="N136" s="398"/>
      <c r="O136" s="398"/>
      <c r="P136" s="398"/>
      <c r="Q136" s="398"/>
      <c r="R136" s="26" t="str">
        <f>IF([1]p19!$J$306&lt;&gt;0,[1]p19!$J$306,"")</f>
        <v/>
      </c>
      <c r="S136" s="26" t="str">
        <f>IF([1]p19!$K$306&lt;&gt;0,[1]p19!$K$306,"")</f>
        <v/>
      </c>
    </row>
    <row r="137" spans="1:19" s="3" customFormat="1" ht="13.5" customHeight="1" x14ac:dyDescent="0.2">
      <c r="A137" s="398" t="str">
        <f>IF([1]p19!$A$310&lt;&gt;0,[1]p19!$A$310,"")</f>
        <v/>
      </c>
      <c r="B137" s="398"/>
      <c r="C137" s="398"/>
      <c r="D137" s="398"/>
      <c r="E137" s="398"/>
      <c r="F137" s="398"/>
      <c r="G137" s="398"/>
      <c r="H137" s="398"/>
      <c r="I137" s="398"/>
      <c r="J137" s="398"/>
      <c r="K137" s="398"/>
      <c r="L137" s="398"/>
      <c r="M137" s="398" t="str">
        <f>IF([1]p19!$H$310&lt;&gt;0,[1]p19!$H$310,"")</f>
        <v/>
      </c>
      <c r="N137" s="398"/>
      <c r="O137" s="398"/>
      <c r="P137" s="398"/>
      <c r="Q137" s="398"/>
      <c r="R137" s="26" t="str">
        <f>IF([1]p19!$J$310&lt;&gt;0,[1]p19!$J$310,"")</f>
        <v/>
      </c>
      <c r="S137" s="26" t="str">
        <f>IF([1]p19!$K$310&lt;&gt;0,[1]p19!$K$310,"")</f>
        <v/>
      </c>
    </row>
    <row r="138" spans="1:19" s="3" customFormat="1" ht="13.5" customHeight="1" x14ac:dyDescent="0.2">
      <c r="A138" s="397" t="str">
        <f>IF([1]p19!$A$314&lt;&gt;0,[1]p19!$A$314,"")</f>
        <v/>
      </c>
      <c r="B138" s="397"/>
      <c r="C138" s="397"/>
      <c r="D138" s="397"/>
      <c r="E138" s="397"/>
      <c r="F138" s="397"/>
      <c r="G138" s="397"/>
      <c r="H138" s="397"/>
      <c r="I138" s="397"/>
      <c r="J138" s="397"/>
      <c r="K138" s="397"/>
      <c r="L138" s="397"/>
      <c r="M138" s="397" t="str">
        <f>IF([1]p19!$H$314&lt;&gt;0,[1]p19!$H$314,"")</f>
        <v/>
      </c>
      <c r="N138" s="397"/>
      <c r="O138" s="397"/>
      <c r="P138" s="397"/>
      <c r="Q138" s="397"/>
      <c r="R138" s="26" t="str">
        <f>IF([1]p19!$J$314&lt;&gt;0,[1]p19!$J$314,"")</f>
        <v/>
      </c>
      <c r="S138" s="26" t="str">
        <f>IF([1]p19!$K$314&lt;&gt;0,[1]p19!$K$314,"")</f>
        <v/>
      </c>
    </row>
    <row r="139" spans="1:19" s="3" customFormat="1" ht="13.5" customHeight="1" x14ac:dyDescent="0.2">
      <c r="A139" s="398" t="str">
        <f>IF([1]p19!$A$318&lt;&gt;0,[1]p19!$A$318,"")</f>
        <v/>
      </c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 t="str">
        <f>IF([1]p19!$H$318&lt;&gt;0,[1]p19!$H$318,"")</f>
        <v/>
      </c>
      <c r="N139" s="398"/>
      <c r="O139" s="398"/>
      <c r="P139" s="398"/>
      <c r="Q139" s="398"/>
      <c r="R139" s="26" t="str">
        <f>IF([1]p19!$J$318&lt;&gt;0,[1]p19!$J$318,"")</f>
        <v/>
      </c>
      <c r="S139" s="26" t="str">
        <f>IF([1]p19!$K$318&lt;&gt;0,[1]p19!$K$318,"")</f>
        <v/>
      </c>
    </row>
    <row r="140" spans="1:19" s="3" customFormat="1" ht="11.25" x14ac:dyDescent="0.2">
      <c r="A140" s="394"/>
      <c r="B140" s="394"/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4"/>
      <c r="O140" s="394"/>
      <c r="P140" s="394"/>
      <c r="Q140" s="394"/>
      <c r="R140" s="394"/>
      <c r="S140" s="394"/>
    </row>
    <row r="141" spans="1:19" s="32" customFormat="1" ht="11.25" x14ac:dyDescent="0.2">
      <c r="A141" s="385" t="str">
        <f>T([1]p20!$C$13:$G$13)</f>
        <v>José Luiz Neto</v>
      </c>
      <c r="B141" s="386"/>
      <c r="C141" s="386"/>
      <c r="D141" s="400"/>
      <c r="E141" s="383"/>
      <c r="F141" s="381"/>
      <c r="G141" s="381"/>
      <c r="H141" s="381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</row>
    <row r="142" spans="1:19" s="3" customFormat="1" ht="13.5" customHeight="1" x14ac:dyDescent="0.2">
      <c r="A142" s="398" t="str">
        <f>IF([1]p20!$A$302&lt;&gt;0,[1]p20!$A$302,"")</f>
        <v/>
      </c>
      <c r="B142" s="398"/>
      <c r="C142" s="398"/>
      <c r="D142" s="398"/>
      <c r="E142" s="401"/>
      <c r="F142" s="401"/>
      <c r="G142" s="401"/>
      <c r="H142" s="401"/>
      <c r="I142" s="401"/>
      <c r="J142" s="401"/>
      <c r="K142" s="401"/>
      <c r="L142" s="401"/>
      <c r="M142" s="401" t="str">
        <f>IF([1]p20!$H$302&lt;&gt;0,[1]p20!$H$302,"")</f>
        <v/>
      </c>
      <c r="N142" s="401"/>
      <c r="O142" s="401"/>
      <c r="P142" s="401"/>
      <c r="Q142" s="401"/>
      <c r="R142" s="92" t="str">
        <f>IF([1]p20!$J$302&lt;&gt;0,[1]p20!$J$302,"")</f>
        <v/>
      </c>
      <c r="S142" s="92" t="str">
        <f>IF([1]p20!$K$302&lt;&gt;0,[1]p20!$K$302,"")</f>
        <v/>
      </c>
    </row>
    <row r="143" spans="1:19" s="3" customFormat="1" ht="13.5" customHeight="1" x14ac:dyDescent="0.2">
      <c r="A143" s="398" t="str">
        <f>IF([1]p20!$A$306&lt;&gt;0,[1]p20!$A$306,"")</f>
        <v/>
      </c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 t="str">
        <f>IF([1]p20!$H$306&lt;&gt;0,[1]p20!$H$306,"")</f>
        <v/>
      </c>
      <c r="N143" s="398"/>
      <c r="O143" s="398"/>
      <c r="P143" s="398"/>
      <c r="Q143" s="398"/>
      <c r="R143" s="26" t="str">
        <f>IF([1]p20!$J$306&lt;&gt;0,[1]p20!$J$306,"")</f>
        <v/>
      </c>
      <c r="S143" s="26" t="str">
        <f>IF([1]p20!$K$306&lt;&gt;0,[1]p20!$K$306,"")</f>
        <v/>
      </c>
    </row>
    <row r="144" spans="1:19" s="3" customFormat="1" ht="13.5" customHeight="1" x14ac:dyDescent="0.2">
      <c r="A144" s="398" t="str">
        <f>IF([1]p20!$A$310&lt;&gt;0,[1]p20!$A$310,"")</f>
        <v/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 t="str">
        <f>IF([1]p20!$H$310&lt;&gt;0,[1]p20!$H$310,"")</f>
        <v/>
      </c>
      <c r="N144" s="398"/>
      <c r="O144" s="398"/>
      <c r="P144" s="398"/>
      <c r="Q144" s="398"/>
      <c r="R144" s="26" t="str">
        <f>IF([1]p20!$J$310&lt;&gt;0,[1]p20!$J$310,"")</f>
        <v/>
      </c>
      <c r="S144" s="26" t="str">
        <f>IF([1]p20!$K$310&lt;&gt;0,[1]p20!$K$310,"")</f>
        <v/>
      </c>
    </row>
    <row r="145" spans="1:19" s="3" customFormat="1" ht="13.5" customHeight="1" x14ac:dyDescent="0.2">
      <c r="A145" s="397" t="str">
        <f>IF([1]p20!$A$314&lt;&gt;0,[1]p20!$A$314,"")</f>
        <v/>
      </c>
      <c r="B145" s="397"/>
      <c r="C145" s="397"/>
      <c r="D145" s="397"/>
      <c r="E145" s="397"/>
      <c r="F145" s="397"/>
      <c r="G145" s="397"/>
      <c r="H145" s="397"/>
      <c r="I145" s="397"/>
      <c r="J145" s="397"/>
      <c r="K145" s="397"/>
      <c r="L145" s="397"/>
      <c r="M145" s="397" t="str">
        <f>IF([1]p20!$H$314&lt;&gt;0,[1]p20!$H$314,"")</f>
        <v/>
      </c>
      <c r="N145" s="397"/>
      <c r="O145" s="397"/>
      <c r="P145" s="397"/>
      <c r="Q145" s="397"/>
      <c r="R145" s="26" t="str">
        <f>IF([1]p20!$J$314&lt;&gt;0,[1]p20!$J$314,"")</f>
        <v/>
      </c>
      <c r="S145" s="26" t="str">
        <f>IF([1]p20!$K$314&lt;&gt;0,[1]p20!$K$314,"")</f>
        <v/>
      </c>
    </row>
    <row r="146" spans="1:19" s="3" customFormat="1" ht="13.5" customHeight="1" x14ac:dyDescent="0.2">
      <c r="A146" s="398" t="str">
        <f>IF([1]p20!$A$318&lt;&gt;0,[1]p20!$A$318,"")</f>
        <v/>
      </c>
      <c r="B146" s="398"/>
      <c r="C146" s="398"/>
      <c r="D146" s="398"/>
      <c r="E146" s="398"/>
      <c r="F146" s="398"/>
      <c r="G146" s="398"/>
      <c r="H146" s="398"/>
      <c r="I146" s="398"/>
      <c r="J146" s="398"/>
      <c r="K146" s="398"/>
      <c r="L146" s="398"/>
      <c r="M146" s="398" t="str">
        <f>IF([1]p20!$H$318&lt;&gt;0,[1]p20!$H$318,"")</f>
        <v/>
      </c>
      <c r="N146" s="398"/>
      <c r="O146" s="398"/>
      <c r="P146" s="398"/>
      <c r="Q146" s="398"/>
      <c r="R146" s="26" t="str">
        <f>IF([1]p20!$J$318&lt;&gt;0,[1]p20!$J$318,"")</f>
        <v/>
      </c>
      <c r="S146" s="26" t="str">
        <f>IF([1]p20!$K$318&lt;&gt;0,[1]p20!$K$318,"")</f>
        <v/>
      </c>
    </row>
    <row r="147" spans="1:19" s="3" customFormat="1" ht="11.25" x14ac:dyDescent="0.2">
      <c r="A147" s="394"/>
      <c r="B147" s="394"/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</row>
    <row r="148" spans="1:19" s="32" customFormat="1" ht="11.25" x14ac:dyDescent="0.2">
      <c r="A148" s="385" t="str">
        <f>T([1]p21!$C$13:$G$13)</f>
        <v>Kennerson  Nascimento de Sousa Lima</v>
      </c>
      <c r="B148" s="386"/>
      <c r="C148" s="386"/>
      <c r="D148" s="400"/>
      <c r="E148" s="383"/>
      <c r="F148" s="381"/>
      <c r="G148" s="381"/>
      <c r="H148" s="381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</row>
    <row r="149" spans="1:19" s="3" customFormat="1" ht="13.5" customHeight="1" x14ac:dyDescent="0.2">
      <c r="A149" s="398" t="str">
        <f>IF([1]p21!$A$302&lt;&gt;0,[1]p21!$A$302,"")</f>
        <v/>
      </c>
      <c r="B149" s="398"/>
      <c r="C149" s="398"/>
      <c r="D149" s="398"/>
      <c r="E149" s="401"/>
      <c r="F149" s="401"/>
      <c r="G149" s="401"/>
      <c r="H149" s="401"/>
      <c r="I149" s="401"/>
      <c r="J149" s="401"/>
      <c r="K149" s="401"/>
      <c r="L149" s="401"/>
      <c r="M149" s="401" t="str">
        <f>IF([1]p21!$H$302&lt;&gt;0,[1]p21!$H$302,"")</f>
        <v/>
      </c>
      <c r="N149" s="401"/>
      <c r="O149" s="401"/>
      <c r="P149" s="401"/>
      <c r="Q149" s="401"/>
      <c r="R149" s="92" t="str">
        <f>IF([1]p21!$J$302&lt;&gt;0,[1]p21!$J$302,"")</f>
        <v/>
      </c>
      <c r="S149" s="92" t="str">
        <f>IF([1]p21!$K$302&lt;&gt;0,[1]p21!$K$302,"")</f>
        <v/>
      </c>
    </row>
    <row r="150" spans="1:19" s="3" customFormat="1" ht="13.5" customHeight="1" x14ac:dyDescent="0.2">
      <c r="A150" s="398" t="str">
        <f>IF([1]p21!$A$306&lt;&gt;0,[1]p21!$A$306,"")</f>
        <v/>
      </c>
      <c r="B150" s="398"/>
      <c r="C150" s="398"/>
      <c r="D150" s="398"/>
      <c r="E150" s="398"/>
      <c r="F150" s="398"/>
      <c r="G150" s="398"/>
      <c r="H150" s="398"/>
      <c r="I150" s="398"/>
      <c r="J150" s="398"/>
      <c r="K150" s="398"/>
      <c r="L150" s="398"/>
      <c r="M150" s="398" t="str">
        <f>IF([1]p21!$H$306&lt;&gt;0,[1]p21!$H$306,"")</f>
        <v/>
      </c>
      <c r="N150" s="398"/>
      <c r="O150" s="398"/>
      <c r="P150" s="398"/>
      <c r="Q150" s="398"/>
      <c r="R150" s="26" t="str">
        <f>IF([1]p21!$J$306&lt;&gt;0,[1]p21!$J$306,"")</f>
        <v/>
      </c>
      <c r="S150" s="26" t="str">
        <f>IF([1]p21!$K$306&lt;&gt;0,[1]p21!$K$306,"")</f>
        <v/>
      </c>
    </row>
    <row r="151" spans="1:19" s="3" customFormat="1" ht="13.5" customHeight="1" x14ac:dyDescent="0.2">
      <c r="A151" s="398" t="str">
        <f>IF([1]p21!$A$310&lt;&gt;0,[1]p21!$A$310,"")</f>
        <v/>
      </c>
      <c r="B151" s="398"/>
      <c r="C151" s="398"/>
      <c r="D151" s="398"/>
      <c r="E151" s="398"/>
      <c r="F151" s="398"/>
      <c r="G151" s="398"/>
      <c r="H151" s="398"/>
      <c r="I151" s="398"/>
      <c r="J151" s="398"/>
      <c r="K151" s="398"/>
      <c r="L151" s="398"/>
      <c r="M151" s="398" t="str">
        <f>IF([1]p21!$H$310&lt;&gt;0,[1]p21!$H$310,"")</f>
        <v/>
      </c>
      <c r="N151" s="398"/>
      <c r="O151" s="398"/>
      <c r="P151" s="398"/>
      <c r="Q151" s="398"/>
      <c r="R151" s="26" t="str">
        <f>IF([1]p21!$J$310&lt;&gt;0,[1]p21!$J$310,"")</f>
        <v/>
      </c>
      <c r="S151" s="26" t="str">
        <f>IF([1]p21!$K$310&lt;&gt;0,[1]p21!$K$310,"")</f>
        <v/>
      </c>
    </row>
    <row r="152" spans="1:19" s="3" customFormat="1" ht="13.5" customHeight="1" x14ac:dyDescent="0.2">
      <c r="A152" s="397" t="str">
        <f>IF([1]p21!$A$314&lt;&gt;0,[1]p21!$A$314,"")</f>
        <v/>
      </c>
      <c r="B152" s="397"/>
      <c r="C152" s="397"/>
      <c r="D152" s="397"/>
      <c r="E152" s="397"/>
      <c r="F152" s="397"/>
      <c r="G152" s="397"/>
      <c r="H152" s="397"/>
      <c r="I152" s="397"/>
      <c r="J152" s="397"/>
      <c r="K152" s="397"/>
      <c r="L152" s="397"/>
      <c r="M152" s="397" t="str">
        <f>IF([1]p21!$H$314&lt;&gt;0,[1]p21!$H$314,"")</f>
        <v/>
      </c>
      <c r="N152" s="397"/>
      <c r="O152" s="397"/>
      <c r="P152" s="397"/>
      <c r="Q152" s="397"/>
      <c r="R152" s="26" t="str">
        <f>IF([1]p21!$J$314&lt;&gt;0,[1]p21!$J$314,"")</f>
        <v/>
      </c>
      <c r="S152" s="26" t="str">
        <f>IF([1]p21!$K$314&lt;&gt;0,[1]p21!$K$314,"")</f>
        <v/>
      </c>
    </row>
    <row r="153" spans="1:19" s="3" customFormat="1" ht="13.5" customHeight="1" x14ac:dyDescent="0.2">
      <c r="A153" s="398" t="str">
        <f>IF([1]p21!$A$318&lt;&gt;0,[1]p21!$A$318,"")</f>
        <v/>
      </c>
      <c r="B153" s="398"/>
      <c r="C153" s="398"/>
      <c r="D153" s="398"/>
      <c r="E153" s="398"/>
      <c r="F153" s="398"/>
      <c r="G153" s="398"/>
      <c r="H153" s="398"/>
      <c r="I153" s="398"/>
      <c r="J153" s="398"/>
      <c r="K153" s="398"/>
      <c r="L153" s="398"/>
      <c r="M153" s="398" t="str">
        <f>IF([1]p21!$H$318&lt;&gt;0,[1]p21!$H$318,"")</f>
        <v/>
      </c>
      <c r="N153" s="398"/>
      <c r="O153" s="398"/>
      <c r="P153" s="398"/>
      <c r="Q153" s="398"/>
      <c r="R153" s="26" t="str">
        <f>IF([1]p21!$J$318&lt;&gt;0,[1]p21!$J$318,"")</f>
        <v/>
      </c>
      <c r="S153" s="26" t="str">
        <f>IF([1]p21!$K$318&lt;&gt;0,[1]p21!$K$318,"")</f>
        <v/>
      </c>
    </row>
    <row r="154" spans="1:19" s="3" customFormat="1" ht="11.25" x14ac:dyDescent="0.2">
      <c r="A154" s="394"/>
      <c r="B154" s="394"/>
      <c r="C154" s="394"/>
      <c r="D154" s="394"/>
      <c r="E154" s="394"/>
      <c r="F154" s="394"/>
      <c r="G154" s="394"/>
      <c r="H154" s="394"/>
      <c r="I154" s="394"/>
      <c r="J154" s="394"/>
      <c r="K154" s="394"/>
      <c r="L154" s="394"/>
      <c r="M154" s="394"/>
      <c r="N154" s="394"/>
      <c r="O154" s="394"/>
      <c r="P154" s="394"/>
      <c r="Q154" s="394"/>
      <c r="R154" s="394"/>
      <c r="S154" s="394"/>
    </row>
    <row r="155" spans="1:19" s="32" customFormat="1" ht="11.25" x14ac:dyDescent="0.2">
      <c r="A155" s="385" t="str">
        <f>T([1]p22!$C$13:$G$13)</f>
        <v>Leomaques Francisco Silva Bernardo</v>
      </c>
      <c r="B155" s="386"/>
      <c r="C155" s="386"/>
      <c r="D155" s="400"/>
      <c r="E155" s="383"/>
      <c r="F155" s="381"/>
      <c r="G155" s="381"/>
      <c r="H155" s="381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</row>
    <row r="156" spans="1:19" s="3" customFormat="1" ht="13.5" customHeight="1" x14ac:dyDescent="0.2">
      <c r="A156" s="398" t="str">
        <f>IF([1]p22!$A$302&lt;&gt;0,[1]p22!$A$302,"")</f>
        <v xml:space="preserve">Tutor do Grupo PET-Matemática-UFCG </v>
      </c>
      <c r="B156" s="398"/>
      <c r="C156" s="398"/>
      <c r="D156" s="398"/>
      <c r="E156" s="401"/>
      <c r="F156" s="401"/>
      <c r="G156" s="401"/>
      <c r="H156" s="401"/>
      <c r="I156" s="401"/>
      <c r="J156" s="401"/>
      <c r="K156" s="401"/>
      <c r="L156" s="401"/>
      <c r="M156" s="401" t="str">
        <f>IF([1]p22!$H$302&lt;&gt;0,[1]p22!$H$302,"")</f>
        <v xml:space="preserve">Ata de Indicação de Tutor - Processo SEI Nº 23096.048578/2022-44
Ata de Indicação de Tutor - Processo Sei Nº </v>
      </c>
      <c r="N156" s="401"/>
      <c r="O156" s="401"/>
      <c r="P156" s="401"/>
      <c r="Q156" s="401"/>
      <c r="R156" s="92">
        <f>IF([1]p22!$J$302&lt;&gt;0,[1]p22!$J$302,"")</f>
        <v>45323</v>
      </c>
      <c r="S156" s="92">
        <f>IF([1]p22!$K$302&lt;&gt;0,[1]p22!$K$302,"")</f>
        <v>45457</v>
      </c>
    </row>
    <row r="157" spans="1:19" s="3" customFormat="1" ht="13.5" customHeight="1" x14ac:dyDescent="0.2">
      <c r="A157" s="398" t="str">
        <f>IF([1]p22!$A$306&lt;&gt;0,[1]p22!$A$306,"")</f>
        <v/>
      </c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 t="str">
        <f>IF([1]p22!$H$306&lt;&gt;0,[1]p22!$H$306,"")</f>
        <v/>
      </c>
      <c r="N157" s="398"/>
      <c r="O157" s="398"/>
      <c r="P157" s="398"/>
      <c r="Q157" s="398"/>
      <c r="R157" s="26" t="str">
        <f>IF([1]p22!$J$306&lt;&gt;0,[1]p22!$J$306,"")</f>
        <v/>
      </c>
      <c r="S157" s="26" t="str">
        <f>IF([1]p22!$K$306&lt;&gt;0,[1]p22!$K$306,"")</f>
        <v/>
      </c>
    </row>
    <row r="158" spans="1:19" s="3" customFormat="1" ht="13.5" customHeight="1" x14ac:dyDescent="0.2">
      <c r="A158" s="398" t="str">
        <f>IF([1]p22!$A$310&lt;&gt;0,[1]p22!$A$310,"")</f>
        <v/>
      </c>
      <c r="B158" s="398"/>
      <c r="C158" s="398"/>
      <c r="D158" s="398"/>
      <c r="E158" s="398"/>
      <c r="F158" s="398"/>
      <c r="G158" s="398"/>
      <c r="H158" s="398"/>
      <c r="I158" s="398"/>
      <c r="J158" s="398"/>
      <c r="K158" s="398"/>
      <c r="L158" s="398"/>
      <c r="M158" s="398" t="str">
        <f>IF([1]p22!$H$310&lt;&gt;0,[1]p22!$H$310,"")</f>
        <v/>
      </c>
      <c r="N158" s="398"/>
      <c r="O158" s="398"/>
      <c r="P158" s="398"/>
      <c r="Q158" s="398"/>
      <c r="R158" s="26" t="str">
        <f>IF([1]p22!$J$310&lt;&gt;0,[1]p22!$J$310,"")</f>
        <v/>
      </c>
      <c r="S158" s="26" t="str">
        <f>IF([1]p22!$K$310&lt;&gt;0,[1]p22!$K$310,"")</f>
        <v/>
      </c>
    </row>
    <row r="159" spans="1:19" s="3" customFormat="1" ht="13.5" customHeight="1" x14ac:dyDescent="0.2">
      <c r="A159" s="397" t="str">
        <f>IF([1]p22!$A$314&lt;&gt;0,[1]p22!$A$314,"")</f>
        <v/>
      </c>
      <c r="B159" s="397"/>
      <c r="C159" s="397"/>
      <c r="D159" s="397"/>
      <c r="E159" s="397"/>
      <c r="F159" s="397"/>
      <c r="G159" s="397"/>
      <c r="H159" s="397"/>
      <c r="I159" s="397"/>
      <c r="J159" s="397"/>
      <c r="K159" s="397"/>
      <c r="L159" s="397"/>
      <c r="M159" s="397" t="str">
        <f>IF([1]p22!$H$314&lt;&gt;0,[1]p22!$H$314,"")</f>
        <v/>
      </c>
      <c r="N159" s="397"/>
      <c r="O159" s="397"/>
      <c r="P159" s="397"/>
      <c r="Q159" s="397"/>
      <c r="R159" s="26" t="str">
        <f>IF([1]p22!$J$314&lt;&gt;0,[1]p22!$J$314,"")</f>
        <v/>
      </c>
      <c r="S159" s="26" t="str">
        <f>IF([1]p22!$K$314&lt;&gt;0,[1]p22!$K$314,"")</f>
        <v/>
      </c>
    </row>
    <row r="160" spans="1:19" s="3" customFormat="1" ht="13.5" customHeight="1" x14ac:dyDescent="0.2">
      <c r="A160" s="398" t="str">
        <f>IF([1]p22!$A$318&lt;&gt;0,[1]p22!$A$318,"")</f>
        <v/>
      </c>
      <c r="B160" s="398"/>
      <c r="C160" s="398"/>
      <c r="D160" s="398"/>
      <c r="E160" s="398"/>
      <c r="F160" s="398"/>
      <c r="G160" s="398"/>
      <c r="H160" s="398"/>
      <c r="I160" s="398"/>
      <c r="J160" s="398"/>
      <c r="K160" s="398"/>
      <c r="L160" s="398"/>
      <c r="M160" s="398" t="str">
        <f>IF([1]p22!$H$318&lt;&gt;0,[1]p22!$H$318,"")</f>
        <v/>
      </c>
      <c r="N160" s="398"/>
      <c r="O160" s="398"/>
      <c r="P160" s="398"/>
      <c r="Q160" s="398"/>
      <c r="R160" s="26" t="str">
        <f>IF([1]p22!$J$318&lt;&gt;0,[1]p22!$J$318,"")</f>
        <v/>
      </c>
      <c r="S160" s="26" t="str">
        <f>IF([1]p22!$K$318&lt;&gt;0,[1]p22!$K$318,"")</f>
        <v/>
      </c>
    </row>
    <row r="161" spans="1:19" s="3" customFormat="1" ht="11.25" x14ac:dyDescent="0.2">
      <c r="A161" s="394"/>
      <c r="B161" s="394"/>
      <c r="C161" s="394"/>
      <c r="D161" s="394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</row>
    <row r="162" spans="1:19" s="32" customFormat="1" ht="11.25" x14ac:dyDescent="0.2">
      <c r="A162" s="385" t="str">
        <f>T([1]p23!$C$13:$G$13)</f>
        <v>José Luiz Neto</v>
      </c>
      <c r="B162" s="386"/>
      <c r="C162" s="386"/>
      <c r="D162" s="400"/>
      <c r="E162" s="383"/>
      <c r="F162" s="381"/>
      <c r="G162" s="381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19" s="3" customFormat="1" ht="13.5" customHeight="1" x14ac:dyDescent="0.2">
      <c r="A163" s="398" t="str">
        <f>IF([1]p23!$A$302&lt;&gt;0,[1]p23!$A$302,"")</f>
        <v/>
      </c>
      <c r="B163" s="398"/>
      <c r="C163" s="398"/>
      <c r="D163" s="398"/>
      <c r="E163" s="401"/>
      <c r="F163" s="401"/>
      <c r="G163" s="401"/>
      <c r="H163" s="401"/>
      <c r="I163" s="401"/>
      <c r="J163" s="401"/>
      <c r="K163" s="401"/>
      <c r="L163" s="401"/>
      <c r="M163" s="401" t="str">
        <f>IF([1]p23!$H$302&lt;&gt;0,[1]p23!$H$302,"")</f>
        <v/>
      </c>
      <c r="N163" s="401"/>
      <c r="O163" s="401"/>
      <c r="P163" s="401"/>
      <c r="Q163" s="401"/>
      <c r="R163" s="92" t="str">
        <f>IF([1]p23!$J$302&lt;&gt;0,[1]p23!$J$302,"")</f>
        <v/>
      </c>
      <c r="S163" s="92" t="str">
        <f>IF([1]p23!$K$302&lt;&gt;0,[1]p23!$K$302,"")</f>
        <v/>
      </c>
    </row>
    <row r="164" spans="1:19" s="3" customFormat="1" ht="13.5" customHeight="1" x14ac:dyDescent="0.2">
      <c r="A164" s="398" t="str">
        <f>IF([1]p23!$A$306&lt;&gt;0,[1]p23!$A$306,"")</f>
        <v/>
      </c>
      <c r="B164" s="398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 t="str">
        <f>IF([1]p23!$H$306&lt;&gt;0,[1]p23!$H$306,"")</f>
        <v/>
      </c>
      <c r="N164" s="398"/>
      <c r="O164" s="398"/>
      <c r="P164" s="398"/>
      <c r="Q164" s="398"/>
      <c r="R164" s="26" t="str">
        <f>IF([1]p23!$J$306&lt;&gt;0,[1]p23!$J$306,"")</f>
        <v/>
      </c>
      <c r="S164" s="26" t="str">
        <f>IF([1]p23!$K$306&lt;&gt;0,[1]p23!$K$306,"")</f>
        <v/>
      </c>
    </row>
    <row r="165" spans="1:19" s="3" customFormat="1" ht="13.5" customHeight="1" x14ac:dyDescent="0.2">
      <c r="A165" s="398" t="str">
        <f>IF([1]p23!$A$310&lt;&gt;0,[1]p23!$A$310,"")</f>
        <v/>
      </c>
      <c r="B165" s="398"/>
      <c r="C165" s="398"/>
      <c r="D165" s="398"/>
      <c r="E165" s="398"/>
      <c r="F165" s="398"/>
      <c r="G165" s="398"/>
      <c r="H165" s="398"/>
      <c r="I165" s="398"/>
      <c r="J165" s="398"/>
      <c r="K165" s="398"/>
      <c r="L165" s="398"/>
      <c r="M165" s="398" t="str">
        <f>IF([1]p23!$H$310&lt;&gt;0,[1]p23!$H$310,"")</f>
        <v/>
      </c>
      <c r="N165" s="398"/>
      <c r="O165" s="398"/>
      <c r="P165" s="398"/>
      <c r="Q165" s="398"/>
      <c r="R165" s="26" t="str">
        <f>IF([1]p23!$J$310&lt;&gt;0,[1]p23!$J$310,"")</f>
        <v/>
      </c>
      <c r="S165" s="26" t="str">
        <f>IF([1]p23!$K$310&lt;&gt;0,[1]p23!$K$310,"")</f>
        <v/>
      </c>
    </row>
    <row r="166" spans="1:19" s="3" customFormat="1" ht="13.5" customHeight="1" x14ac:dyDescent="0.2">
      <c r="A166" s="397" t="str">
        <f>IF([1]p23!$A$314&lt;&gt;0,[1]p23!$A$314,"")</f>
        <v/>
      </c>
      <c r="B166" s="397"/>
      <c r="C166" s="397"/>
      <c r="D166" s="397"/>
      <c r="E166" s="397"/>
      <c r="F166" s="397"/>
      <c r="G166" s="397"/>
      <c r="H166" s="397"/>
      <c r="I166" s="397"/>
      <c r="J166" s="397"/>
      <c r="K166" s="397"/>
      <c r="L166" s="397"/>
      <c r="M166" s="397" t="str">
        <f>IF([1]p23!$H$314&lt;&gt;0,[1]p23!$H$314,"")</f>
        <v/>
      </c>
      <c r="N166" s="397"/>
      <c r="O166" s="397"/>
      <c r="P166" s="397"/>
      <c r="Q166" s="397"/>
      <c r="R166" s="26" t="str">
        <f>IF([1]p23!$J$314&lt;&gt;0,[1]p23!$J$314,"")</f>
        <v/>
      </c>
      <c r="S166" s="26" t="str">
        <f>IF([1]p23!$K$314&lt;&gt;0,[1]p23!$K$314,"")</f>
        <v/>
      </c>
    </row>
    <row r="167" spans="1:19" s="3" customFormat="1" ht="13.5" customHeight="1" x14ac:dyDescent="0.2">
      <c r="A167" s="398" t="str">
        <f>IF([1]p23!$A$318&lt;&gt;0,[1]p23!$A$318,"")</f>
        <v/>
      </c>
      <c r="B167" s="398"/>
      <c r="C167" s="398"/>
      <c r="D167" s="398"/>
      <c r="E167" s="398"/>
      <c r="F167" s="398"/>
      <c r="G167" s="398"/>
      <c r="H167" s="398"/>
      <c r="I167" s="398"/>
      <c r="J167" s="398"/>
      <c r="K167" s="398"/>
      <c r="L167" s="398"/>
      <c r="M167" s="398" t="str">
        <f>IF([1]p23!$H$318&lt;&gt;0,[1]p23!$H$318,"")</f>
        <v/>
      </c>
      <c r="N167" s="398"/>
      <c r="O167" s="398"/>
      <c r="P167" s="398"/>
      <c r="Q167" s="398"/>
      <c r="R167" s="26" t="str">
        <f>IF([1]p23!$J$318&lt;&gt;0,[1]p23!$J$318,"")</f>
        <v/>
      </c>
      <c r="S167" s="26" t="str">
        <f>IF([1]p23!$K$318&lt;&gt;0,[1]p23!$K$318,"")</f>
        <v/>
      </c>
    </row>
    <row r="168" spans="1:19" s="3" customFormat="1" ht="11.25" x14ac:dyDescent="0.2">
      <c r="A168" s="394"/>
      <c r="B168" s="394"/>
      <c r="C168" s="394"/>
      <c r="D168" s="394"/>
      <c r="E168" s="394"/>
      <c r="F168" s="394"/>
      <c r="G168" s="394"/>
      <c r="H168" s="394"/>
      <c r="I168" s="394"/>
      <c r="J168" s="394"/>
      <c r="K168" s="394"/>
      <c r="L168" s="394"/>
      <c r="M168" s="394"/>
      <c r="N168" s="394"/>
      <c r="O168" s="394"/>
      <c r="P168" s="394"/>
      <c r="Q168" s="394"/>
      <c r="R168" s="394"/>
      <c r="S168" s="394"/>
    </row>
    <row r="169" spans="1:19" s="32" customFormat="1" ht="11.25" x14ac:dyDescent="0.2">
      <c r="A169" s="385" t="str">
        <f>T([1]p24!$C$13:$G$13)</f>
        <v>Marcelo Carvalho Ferreira</v>
      </c>
      <c r="B169" s="386"/>
      <c r="C169" s="386"/>
      <c r="D169" s="400"/>
      <c r="E169" s="383"/>
      <c r="F169" s="381"/>
      <c r="G169" s="381"/>
      <c r="H169" s="381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</row>
    <row r="170" spans="1:19" s="3" customFormat="1" ht="13.5" customHeight="1" x14ac:dyDescent="0.2">
      <c r="A170" s="398" t="str">
        <f>IF([1]p24!$A$302&lt;&gt;0,[1]p24!$A$302,"")</f>
        <v/>
      </c>
      <c r="B170" s="398"/>
      <c r="C170" s="398"/>
      <c r="D170" s="398"/>
      <c r="E170" s="401"/>
      <c r="F170" s="401"/>
      <c r="G170" s="401"/>
      <c r="H170" s="401"/>
      <c r="I170" s="401"/>
      <c r="J170" s="401"/>
      <c r="K170" s="401"/>
      <c r="L170" s="401"/>
      <c r="M170" s="401" t="str">
        <f>IF([1]p24!$H$302&lt;&gt;0,[1]p24!$H$302,"")</f>
        <v/>
      </c>
      <c r="N170" s="401"/>
      <c r="O170" s="401"/>
      <c r="P170" s="401"/>
      <c r="Q170" s="401"/>
      <c r="R170" s="92" t="str">
        <f>IF([1]p24!$J$302&lt;&gt;0,[1]p24!$J$302,"")</f>
        <v/>
      </c>
      <c r="S170" s="92" t="str">
        <f>IF([1]p24!$K$302&lt;&gt;0,[1]p24!$K$302,"")</f>
        <v/>
      </c>
    </row>
    <row r="171" spans="1:19" s="3" customFormat="1" ht="13.5" customHeight="1" x14ac:dyDescent="0.2">
      <c r="A171" s="398" t="str">
        <f>IF([1]p24!$A$306&lt;&gt;0,[1]p24!$A$306,"")</f>
        <v/>
      </c>
      <c r="B171" s="398"/>
      <c r="C171" s="398"/>
      <c r="D171" s="398"/>
      <c r="E171" s="398"/>
      <c r="F171" s="398"/>
      <c r="G171" s="398"/>
      <c r="H171" s="398"/>
      <c r="I171" s="398"/>
      <c r="J171" s="398"/>
      <c r="K171" s="398"/>
      <c r="L171" s="398"/>
      <c r="M171" s="398" t="str">
        <f>IF([1]p24!$H$306&lt;&gt;0,[1]p24!$H$306,"")</f>
        <v/>
      </c>
      <c r="N171" s="398"/>
      <c r="O171" s="398"/>
      <c r="P171" s="398"/>
      <c r="Q171" s="398"/>
      <c r="R171" s="26" t="str">
        <f>IF([1]p24!$J$306&lt;&gt;0,[1]p24!$J$306,"")</f>
        <v/>
      </c>
      <c r="S171" s="26" t="str">
        <f>IF([1]p24!$K$306&lt;&gt;0,[1]p24!$K$306,"")</f>
        <v/>
      </c>
    </row>
    <row r="172" spans="1:19" s="3" customFormat="1" ht="13.5" customHeight="1" x14ac:dyDescent="0.2">
      <c r="A172" s="398" t="str">
        <f>IF([1]p24!$A$310&lt;&gt;0,[1]p24!$A$310,"")</f>
        <v/>
      </c>
      <c r="B172" s="398"/>
      <c r="C172" s="398"/>
      <c r="D172" s="398"/>
      <c r="E172" s="398"/>
      <c r="F172" s="398"/>
      <c r="G172" s="398"/>
      <c r="H172" s="398"/>
      <c r="I172" s="398"/>
      <c r="J172" s="398"/>
      <c r="K172" s="398"/>
      <c r="L172" s="398"/>
      <c r="M172" s="398" t="str">
        <f>IF([1]p24!$H$310&lt;&gt;0,[1]p24!$H$310,"")</f>
        <v/>
      </c>
      <c r="N172" s="398"/>
      <c r="O172" s="398"/>
      <c r="P172" s="398"/>
      <c r="Q172" s="398"/>
      <c r="R172" s="26" t="str">
        <f>IF([1]p24!$J$310&lt;&gt;0,[1]p24!$J$310,"")</f>
        <v/>
      </c>
      <c r="S172" s="26" t="str">
        <f>IF([1]p24!$K$310&lt;&gt;0,[1]p24!$K$310,"")</f>
        <v/>
      </c>
    </row>
    <row r="173" spans="1:19" s="3" customFormat="1" ht="13.5" customHeight="1" x14ac:dyDescent="0.2">
      <c r="A173" s="397" t="str">
        <f>IF([1]p24!$A$314&lt;&gt;0,[1]p24!$A$314,"")</f>
        <v/>
      </c>
      <c r="B173" s="397"/>
      <c r="C173" s="397"/>
      <c r="D173" s="397"/>
      <c r="E173" s="397"/>
      <c r="F173" s="397"/>
      <c r="G173" s="397"/>
      <c r="H173" s="397"/>
      <c r="I173" s="397"/>
      <c r="J173" s="397"/>
      <c r="K173" s="397"/>
      <c r="L173" s="397"/>
      <c r="M173" s="397" t="str">
        <f>IF([1]p24!$H$314&lt;&gt;0,[1]p24!$H$314,"")</f>
        <v/>
      </c>
      <c r="N173" s="397"/>
      <c r="O173" s="397"/>
      <c r="P173" s="397"/>
      <c r="Q173" s="397"/>
      <c r="R173" s="26" t="str">
        <f>IF([1]p24!$J$314&lt;&gt;0,[1]p24!$J$314,"")</f>
        <v/>
      </c>
      <c r="S173" s="26" t="str">
        <f>IF([1]p24!$K$314&lt;&gt;0,[1]p24!$K$314,"")</f>
        <v/>
      </c>
    </row>
    <row r="174" spans="1:19" s="3" customFormat="1" ht="13.5" customHeight="1" x14ac:dyDescent="0.2">
      <c r="A174" s="398" t="str">
        <f>IF([1]p24!$A$318&lt;&gt;0,[1]p24!$A$318,"")</f>
        <v/>
      </c>
      <c r="B174" s="398"/>
      <c r="C174" s="398"/>
      <c r="D174" s="398"/>
      <c r="E174" s="398"/>
      <c r="F174" s="398"/>
      <c r="G174" s="398"/>
      <c r="H174" s="398"/>
      <c r="I174" s="398"/>
      <c r="J174" s="398"/>
      <c r="K174" s="398"/>
      <c r="L174" s="398"/>
      <c r="M174" s="398" t="str">
        <f>IF([1]p24!$H$318&lt;&gt;0,[1]p24!$H$318,"")</f>
        <v/>
      </c>
      <c r="N174" s="398"/>
      <c r="O174" s="398"/>
      <c r="P174" s="398"/>
      <c r="Q174" s="398"/>
      <c r="R174" s="26" t="str">
        <f>IF([1]p24!$J$318&lt;&gt;0,[1]p24!$J$318,"")</f>
        <v/>
      </c>
      <c r="S174" s="26" t="str">
        <f>IF([1]p24!$K$318&lt;&gt;0,[1]p24!$K$318,"")</f>
        <v/>
      </c>
    </row>
    <row r="175" spans="1:19" s="3" customFormat="1" ht="11.25" x14ac:dyDescent="0.2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</row>
    <row r="176" spans="1:19" s="32" customFormat="1" ht="11.25" x14ac:dyDescent="0.2">
      <c r="A176" s="385" t="str">
        <f>T([1]p25!$C$13:$G$13)</f>
        <v>Marco Antonio Lázaro Velásquez</v>
      </c>
      <c r="B176" s="386"/>
      <c r="C176" s="386"/>
      <c r="D176" s="400"/>
      <c r="E176" s="383"/>
      <c r="F176" s="381"/>
      <c r="G176" s="381"/>
      <c r="H176" s="381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</row>
    <row r="177" spans="1:19" s="3" customFormat="1" ht="13.5" customHeight="1" x14ac:dyDescent="0.2">
      <c r="A177" s="398" t="str">
        <f>IF([1]p25!$A$302&lt;&gt;0,[1]p25!$A$302,"")</f>
        <v/>
      </c>
      <c r="B177" s="398"/>
      <c r="C177" s="398"/>
      <c r="D177" s="398"/>
      <c r="E177" s="401"/>
      <c r="F177" s="401"/>
      <c r="G177" s="401"/>
      <c r="H177" s="401"/>
      <c r="I177" s="401"/>
      <c r="J177" s="401"/>
      <c r="K177" s="401"/>
      <c r="L177" s="401"/>
      <c r="M177" s="401" t="str">
        <f>IF([1]p25!$H$302&lt;&gt;0,[1]p25!$H$302,"")</f>
        <v/>
      </c>
      <c r="N177" s="401"/>
      <c r="O177" s="401"/>
      <c r="P177" s="401"/>
      <c r="Q177" s="401"/>
      <c r="R177" s="92" t="str">
        <f>IF([1]p25!$J$302&lt;&gt;0,[1]p25!$J$302,"")</f>
        <v/>
      </c>
      <c r="S177" s="92" t="str">
        <f>IF([1]p25!$K$302&lt;&gt;0,[1]p25!$K$302,"")</f>
        <v/>
      </c>
    </row>
    <row r="178" spans="1:19" s="3" customFormat="1" ht="13.5" customHeight="1" x14ac:dyDescent="0.2">
      <c r="A178" s="398" t="str">
        <f>IF([1]p25!$A$306&lt;&gt;0,[1]p25!$A$306,"")</f>
        <v/>
      </c>
      <c r="B178" s="398"/>
      <c r="C178" s="398"/>
      <c r="D178" s="398"/>
      <c r="E178" s="398"/>
      <c r="F178" s="398"/>
      <c r="G178" s="398"/>
      <c r="H178" s="398"/>
      <c r="I178" s="398"/>
      <c r="J178" s="398"/>
      <c r="K178" s="398"/>
      <c r="L178" s="398"/>
      <c r="M178" s="398" t="str">
        <f>IF([1]p25!$H$306&lt;&gt;0,[1]p25!$H$306,"")</f>
        <v/>
      </c>
      <c r="N178" s="398"/>
      <c r="O178" s="398"/>
      <c r="P178" s="398"/>
      <c r="Q178" s="398"/>
      <c r="R178" s="26" t="str">
        <f>IF([1]p25!$J$306&lt;&gt;0,[1]p25!$J$306,"")</f>
        <v/>
      </c>
      <c r="S178" s="26" t="str">
        <f>IF([1]p25!$K$306&lt;&gt;0,[1]p25!$K$306,"")</f>
        <v/>
      </c>
    </row>
    <row r="179" spans="1:19" s="3" customFormat="1" ht="13.5" customHeight="1" x14ac:dyDescent="0.2">
      <c r="A179" s="398" t="str">
        <f>IF([1]p25!$A$310&lt;&gt;0,[1]p25!$A$310,"")</f>
        <v/>
      </c>
      <c r="B179" s="398"/>
      <c r="C179" s="398"/>
      <c r="D179" s="398"/>
      <c r="E179" s="398"/>
      <c r="F179" s="398"/>
      <c r="G179" s="398"/>
      <c r="H179" s="398"/>
      <c r="I179" s="398"/>
      <c r="J179" s="398"/>
      <c r="K179" s="398"/>
      <c r="L179" s="398"/>
      <c r="M179" s="398" t="str">
        <f>IF([1]p25!$H$310&lt;&gt;0,[1]p25!$H$310,"")</f>
        <v/>
      </c>
      <c r="N179" s="398"/>
      <c r="O179" s="398"/>
      <c r="P179" s="398"/>
      <c r="Q179" s="398"/>
      <c r="R179" s="26" t="str">
        <f>IF([1]p25!$J$310&lt;&gt;0,[1]p25!$J$310,"")</f>
        <v/>
      </c>
      <c r="S179" s="26" t="str">
        <f>IF([1]p25!$K$310&lt;&gt;0,[1]p25!$K$310,"")</f>
        <v/>
      </c>
    </row>
    <row r="180" spans="1:19" s="3" customFormat="1" ht="13.5" customHeight="1" x14ac:dyDescent="0.2">
      <c r="A180" s="397" t="str">
        <f>IF([1]p25!$A$314&lt;&gt;0,[1]p25!$A$314,"")</f>
        <v/>
      </c>
      <c r="B180" s="397"/>
      <c r="C180" s="397"/>
      <c r="D180" s="397"/>
      <c r="E180" s="397"/>
      <c r="F180" s="397"/>
      <c r="G180" s="397"/>
      <c r="H180" s="397"/>
      <c r="I180" s="397"/>
      <c r="J180" s="397"/>
      <c r="K180" s="397"/>
      <c r="L180" s="397"/>
      <c r="M180" s="397" t="str">
        <f>IF([1]p25!$H$314&lt;&gt;0,[1]p25!$H$314,"")</f>
        <v/>
      </c>
      <c r="N180" s="397"/>
      <c r="O180" s="397"/>
      <c r="P180" s="397"/>
      <c r="Q180" s="397"/>
      <c r="R180" s="26" t="str">
        <f>IF([1]p25!$J$314&lt;&gt;0,[1]p25!$J$314,"")</f>
        <v/>
      </c>
      <c r="S180" s="26" t="str">
        <f>IF([1]p25!$K$314&lt;&gt;0,[1]p25!$K$314,"")</f>
        <v/>
      </c>
    </row>
    <row r="181" spans="1:19" s="3" customFormat="1" ht="13.5" customHeight="1" x14ac:dyDescent="0.2">
      <c r="A181" s="398" t="str">
        <f>IF([1]p25!$A$318&lt;&gt;0,[1]p25!$A$318,"")</f>
        <v/>
      </c>
      <c r="B181" s="398"/>
      <c r="C181" s="398"/>
      <c r="D181" s="398"/>
      <c r="E181" s="398"/>
      <c r="F181" s="398"/>
      <c r="G181" s="398"/>
      <c r="H181" s="398"/>
      <c r="I181" s="398"/>
      <c r="J181" s="398"/>
      <c r="K181" s="398"/>
      <c r="L181" s="398"/>
      <c r="M181" s="398" t="str">
        <f>IF([1]p25!$H$318&lt;&gt;0,[1]p25!$H$318,"")</f>
        <v/>
      </c>
      <c r="N181" s="398"/>
      <c r="O181" s="398"/>
      <c r="P181" s="398"/>
      <c r="Q181" s="398"/>
      <c r="R181" s="26" t="str">
        <f>IF([1]p25!$J$318&lt;&gt;0,[1]p25!$J$318,"")</f>
        <v/>
      </c>
      <c r="S181" s="26" t="str">
        <f>IF([1]p25!$K$318&lt;&gt;0,[1]p25!$K$318,"")</f>
        <v/>
      </c>
    </row>
    <row r="182" spans="1:19" s="3" customFormat="1" ht="11.25" x14ac:dyDescent="0.2">
      <c r="A182" s="394"/>
      <c r="B182" s="394"/>
      <c r="C182" s="394"/>
      <c r="D182" s="394"/>
      <c r="E182" s="394"/>
      <c r="F182" s="394"/>
      <c r="G182" s="394"/>
      <c r="H182" s="394"/>
      <c r="I182" s="394"/>
      <c r="J182" s="394"/>
      <c r="K182" s="394"/>
      <c r="L182" s="394"/>
      <c r="M182" s="394"/>
      <c r="N182" s="394"/>
      <c r="O182" s="394"/>
      <c r="P182" s="394"/>
      <c r="Q182" s="394"/>
      <c r="R182" s="394"/>
      <c r="S182" s="394"/>
    </row>
    <row r="183" spans="1:19" s="32" customFormat="1" ht="11.25" x14ac:dyDescent="0.2">
      <c r="A183" s="385" t="str">
        <f>T([1]p26!$C$13:$G$13)</f>
        <v>Marco Aurélio Soares Souto</v>
      </c>
      <c r="B183" s="386"/>
      <c r="C183" s="386"/>
      <c r="D183" s="400"/>
      <c r="E183" s="383"/>
      <c r="F183" s="381"/>
      <c r="G183" s="381"/>
      <c r="H183" s="381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</row>
    <row r="184" spans="1:19" s="3" customFormat="1" ht="13.5" customHeight="1" x14ac:dyDescent="0.2">
      <c r="A184" s="398" t="str">
        <f>IF([1]p26!$A$302&lt;&gt;0,[1]p26!$A$302,"")</f>
        <v/>
      </c>
      <c r="B184" s="398"/>
      <c r="C184" s="398"/>
      <c r="D184" s="398"/>
      <c r="E184" s="401"/>
      <c r="F184" s="401"/>
      <c r="G184" s="401"/>
      <c r="H184" s="401"/>
      <c r="I184" s="401"/>
      <c r="J184" s="401"/>
      <c r="K184" s="401"/>
      <c r="L184" s="401"/>
      <c r="M184" s="401" t="str">
        <f>IF([1]p26!$H$302&lt;&gt;0,[1]p26!$H$302,"")</f>
        <v/>
      </c>
      <c r="N184" s="401"/>
      <c r="O184" s="401"/>
      <c r="P184" s="401"/>
      <c r="Q184" s="401"/>
      <c r="R184" s="92" t="str">
        <f>IF([1]p26!$J$302&lt;&gt;0,[1]p26!$J$302,"")</f>
        <v/>
      </c>
      <c r="S184" s="92" t="str">
        <f>IF([1]p26!$K$302&lt;&gt;0,[1]p26!$K$302,"")</f>
        <v/>
      </c>
    </row>
    <row r="185" spans="1:19" s="3" customFormat="1" ht="13.5" customHeight="1" x14ac:dyDescent="0.2">
      <c r="A185" s="398" t="str">
        <f>IF([1]p26!$A$306&lt;&gt;0,[1]p26!$A$306,"")</f>
        <v/>
      </c>
      <c r="B185" s="398"/>
      <c r="C185" s="398"/>
      <c r="D185" s="398"/>
      <c r="E185" s="398"/>
      <c r="F185" s="398"/>
      <c r="G185" s="398"/>
      <c r="H185" s="398"/>
      <c r="I185" s="398"/>
      <c r="J185" s="398"/>
      <c r="K185" s="398"/>
      <c r="L185" s="398"/>
      <c r="M185" s="398" t="str">
        <f>IF([1]p26!$H$306&lt;&gt;0,[1]p26!$H$306,"")</f>
        <v/>
      </c>
      <c r="N185" s="398"/>
      <c r="O185" s="398"/>
      <c r="P185" s="398"/>
      <c r="Q185" s="398"/>
      <c r="R185" s="26" t="str">
        <f>IF([1]p26!$J$306&lt;&gt;0,[1]p26!$J$306,"")</f>
        <v/>
      </c>
      <c r="S185" s="26" t="str">
        <f>IF([1]p26!$K$306&lt;&gt;0,[1]p26!$K$306,"")</f>
        <v/>
      </c>
    </row>
    <row r="186" spans="1:19" s="3" customFormat="1" ht="13.5" customHeight="1" x14ac:dyDescent="0.2">
      <c r="A186" s="398" t="str">
        <f>IF([1]p26!$A$310&lt;&gt;0,[1]p26!$A$310,"")</f>
        <v/>
      </c>
      <c r="B186" s="398"/>
      <c r="C186" s="398"/>
      <c r="D186" s="398"/>
      <c r="E186" s="398"/>
      <c r="F186" s="398"/>
      <c r="G186" s="398"/>
      <c r="H186" s="398"/>
      <c r="I186" s="398"/>
      <c r="J186" s="398"/>
      <c r="K186" s="398"/>
      <c r="L186" s="398"/>
      <c r="M186" s="398" t="str">
        <f>IF([1]p26!$H$310&lt;&gt;0,[1]p26!$H$310,"")</f>
        <v/>
      </c>
      <c r="N186" s="398"/>
      <c r="O186" s="398"/>
      <c r="P186" s="398"/>
      <c r="Q186" s="398"/>
      <c r="R186" s="26" t="str">
        <f>IF([1]p26!$J$310&lt;&gt;0,[1]p26!$J$310,"")</f>
        <v/>
      </c>
      <c r="S186" s="26" t="str">
        <f>IF([1]p26!$K$310&lt;&gt;0,[1]p26!$K$310,"")</f>
        <v/>
      </c>
    </row>
    <row r="187" spans="1:19" s="3" customFormat="1" ht="13.5" customHeight="1" x14ac:dyDescent="0.2">
      <c r="A187" s="397" t="str">
        <f>IF([1]p26!$A$314&lt;&gt;0,[1]p26!$A$314,"")</f>
        <v/>
      </c>
      <c r="B187" s="397"/>
      <c r="C187" s="397"/>
      <c r="D187" s="397"/>
      <c r="E187" s="397"/>
      <c r="F187" s="397"/>
      <c r="G187" s="397"/>
      <c r="H187" s="397"/>
      <c r="I187" s="397"/>
      <c r="J187" s="397"/>
      <c r="K187" s="397"/>
      <c r="L187" s="397"/>
      <c r="M187" s="397" t="str">
        <f>IF([1]p26!$H$314&lt;&gt;0,[1]p26!$H$314,"")</f>
        <v/>
      </c>
      <c r="N187" s="397"/>
      <c r="O187" s="397"/>
      <c r="P187" s="397"/>
      <c r="Q187" s="397"/>
      <c r="R187" s="26" t="str">
        <f>IF([1]p26!$J$314&lt;&gt;0,[1]p26!$J$314,"")</f>
        <v/>
      </c>
      <c r="S187" s="26" t="str">
        <f>IF([1]p26!$K$314&lt;&gt;0,[1]p26!$K$314,"")</f>
        <v/>
      </c>
    </row>
    <row r="188" spans="1:19" s="3" customFormat="1" ht="13.5" customHeight="1" x14ac:dyDescent="0.2">
      <c r="A188" s="398" t="str">
        <f>IF([1]p26!$A$318&lt;&gt;0,[1]p26!$A$318,"")</f>
        <v/>
      </c>
      <c r="B188" s="398"/>
      <c r="C188" s="398"/>
      <c r="D188" s="398"/>
      <c r="E188" s="398"/>
      <c r="F188" s="398"/>
      <c r="G188" s="398"/>
      <c r="H188" s="398"/>
      <c r="I188" s="398"/>
      <c r="J188" s="398"/>
      <c r="K188" s="398"/>
      <c r="L188" s="398"/>
      <c r="M188" s="398" t="str">
        <f>IF([1]p26!$H$318&lt;&gt;0,[1]p26!$H$318,"")</f>
        <v/>
      </c>
      <c r="N188" s="398"/>
      <c r="O188" s="398"/>
      <c r="P188" s="398"/>
      <c r="Q188" s="398"/>
      <c r="R188" s="26" t="str">
        <f>IF([1]p26!$J$318&lt;&gt;0,[1]p26!$J$318,"")</f>
        <v/>
      </c>
      <c r="S188" s="26" t="str">
        <f>IF([1]p26!$K$318&lt;&gt;0,[1]p26!$K$318,"")</f>
        <v/>
      </c>
    </row>
    <row r="189" spans="1:19" s="3" customFormat="1" ht="11.25" x14ac:dyDescent="0.2">
      <c r="A189" s="394"/>
      <c r="B189" s="394"/>
      <c r="C189" s="394"/>
      <c r="D189" s="394"/>
      <c r="E189" s="394"/>
      <c r="F189" s="394"/>
      <c r="G189" s="394"/>
      <c r="H189" s="394"/>
      <c r="I189" s="394"/>
      <c r="J189" s="394"/>
      <c r="K189" s="394"/>
      <c r="L189" s="394"/>
      <c r="M189" s="394"/>
      <c r="N189" s="394"/>
      <c r="O189" s="394"/>
      <c r="P189" s="394"/>
      <c r="Q189" s="394"/>
      <c r="R189" s="394"/>
      <c r="S189" s="394"/>
    </row>
    <row r="190" spans="1:19" s="32" customFormat="1" ht="11.25" x14ac:dyDescent="0.2">
      <c r="A190" s="385" t="str">
        <f>T([1]p27!$C$13:$G$13)</f>
        <v>Maria de Sousa Leite Filha</v>
      </c>
      <c r="B190" s="386"/>
      <c r="C190" s="386"/>
      <c r="D190" s="400"/>
      <c r="E190" s="383"/>
      <c r="F190" s="381"/>
      <c r="G190" s="381"/>
      <c r="H190" s="381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</row>
    <row r="191" spans="1:19" s="3" customFormat="1" ht="13.5" customHeight="1" x14ac:dyDescent="0.2">
      <c r="A191" s="398" t="str">
        <f>IF([1]p27!$A$302&lt;&gt;0,[1]p27!$A$302,"")</f>
        <v/>
      </c>
      <c r="B191" s="398"/>
      <c r="C191" s="398"/>
      <c r="D191" s="398"/>
      <c r="E191" s="401"/>
      <c r="F191" s="401"/>
      <c r="G191" s="401"/>
      <c r="H191" s="401"/>
      <c r="I191" s="401"/>
      <c r="J191" s="401"/>
      <c r="K191" s="401"/>
      <c r="L191" s="401"/>
      <c r="M191" s="401" t="str">
        <f>IF([1]p27!$H$302&lt;&gt;0,[1]p27!$H$302,"")</f>
        <v/>
      </c>
      <c r="N191" s="401"/>
      <c r="O191" s="401"/>
      <c r="P191" s="401"/>
      <c r="Q191" s="401"/>
      <c r="R191" s="92" t="str">
        <f>IF([1]p27!$J$302&lt;&gt;0,[1]p27!$J$302,"")</f>
        <v/>
      </c>
      <c r="S191" s="92" t="str">
        <f>IF([1]p27!$K$302&lt;&gt;0,[1]p27!$K$302,"")</f>
        <v/>
      </c>
    </row>
    <row r="192" spans="1:19" s="3" customFormat="1" ht="13.5" customHeight="1" x14ac:dyDescent="0.2">
      <c r="A192" s="398" t="str">
        <f>IF([1]p27!$A$306&lt;&gt;0,[1]p27!$A$306,"")</f>
        <v/>
      </c>
      <c r="B192" s="398"/>
      <c r="C192" s="398"/>
      <c r="D192" s="398"/>
      <c r="E192" s="398"/>
      <c r="F192" s="398"/>
      <c r="G192" s="398"/>
      <c r="H192" s="398"/>
      <c r="I192" s="398"/>
      <c r="J192" s="398"/>
      <c r="K192" s="398"/>
      <c r="L192" s="398"/>
      <c r="M192" s="398" t="str">
        <f>IF([1]p27!$H$306&lt;&gt;0,[1]p27!$H$306,"")</f>
        <v/>
      </c>
      <c r="N192" s="398"/>
      <c r="O192" s="398"/>
      <c r="P192" s="398"/>
      <c r="Q192" s="398"/>
      <c r="R192" s="26" t="str">
        <f>IF([1]p27!$J$306&lt;&gt;0,[1]p27!$J$306,"")</f>
        <v/>
      </c>
      <c r="S192" s="26" t="str">
        <f>IF([1]p27!$K$306&lt;&gt;0,[1]p27!$K$306,"")</f>
        <v/>
      </c>
    </row>
    <row r="193" spans="1:19" s="3" customFormat="1" ht="13.5" customHeight="1" x14ac:dyDescent="0.2">
      <c r="A193" s="398" t="str">
        <f>IF([1]p27!$A$310&lt;&gt;0,[1]p27!$A$310,"")</f>
        <v/>
      </c>
      <c r="B193" s="398"/>
      <c r="C193" s="398"/>
      <c r="D193" s="398"/>
      <c r="E193" s="398"/>
      <c r="F193" s="398"/>
      <c r="G193" s="398"/>
      <c r="H193" s="398"/>
      <c r="I193" s="398"/>
      <c r="J193" s="398"/>
      <c r="K193" s="398"/>
      <c r="L193" s="398"/>
      <c r="M193" s="398" t="str">
        <f>IF([1]p27!$H$310&lt;&gt;0,[1]p27!$H$310,"")</f>
        <v/>
      </c>
      <c r="N193" s="398"/>
      <c r="O193" s="398"/>
      <c r="P193" s="398"/>
      <c r="Q193" s="398"/>
      <c r="R193" s="26" t="str">
        <f>IF([1]p27!$J$310&lt;&gt;0,[1]p27!$J$310,"")</f>
        <v/>
      </c>
      <c r="S193" s="26" t="str">
        <f>IF([1]p27!$K$310&lt;&gt;0,[1]p27!$K$310,"")</f>
        <v/>
      </c>
    </row>
    <row r="194" spans="1:19" s="3" customFormat="1" ht="13.5" customHeight="1" x14ac:dyDescent="0.2">
      <c r="A194" s="397" t="str">
        <f>IF([1]p27!$A$314&lt;&gt;0,[1]p27!$A$314,"")</f>
        <v/>
      </c>
      <c r="B194" s="397"/>
      <c r="C194" s="397"/>
      <c r="D194" s="397"/>
      <c r="E194" s="397"/>
      <c r="F194" s="397"/>
      <c r="G194" s="397"/>
      <c r="H194" s="397"/>
      <c r="I194" s="397"/>
      <c r="J194" s="397"/>
      <c r="K194" s="397"/>
      <c r="L194" s="397"/>
      <c r="M194" s="397" t="str">
        <f>IF([1]p27!$H$314&lt;&gt;0,[1]p27!$H$314,"")</f>
        <v/>
      </c>
      <c r="N194" s="397"/>
      <c r="O194" s="397"/>
      <c r="P194" s="397"/>
      <c r="Q194" s="397"/>
      <c r="R194" s="26" t="str">
        <f>IF([1]p27!$J$314&lt;&gt;0,[1]p27!$J$314,"")</f>
        <v/>
      </c>
      <c r="S194" s="26" t="str">
        <f>IF([1]p27!$K$314&lt;&gt;0,[1]p27!$K$314,"")</f>
        <v/>
      </c>
    </row>
    <row r="195" spans="1:19" s="3" customFormat="1" ht="13.5" customHeight="1" x14ac:dyDescent="0.2">
      <c r="A195" s="398" t="str">
        <f>IF([1]p27!$A$318&lt;&gt;0,[1]p27!$A$318,"")</f>
        <v/>
      </c>
      <c r="B195" s="398"/>
      <c r="C195" s="398"/>
      <c r="D195" s="398"/>
      <c r="E195" s="398"/>
      <c r="F195" s="398"/>
      <c r="G195" s="398"/>
      <c r="H195" s="398"/>
      <c r="I195" s="398"/>
      <c r="J195" s="398"/>
      <c r="K195" s="398"/>
      <c r="L195" s="398"/>
      <c r="M195" s="398" t="str">
        <f>IF([1]p27!$H$318&lt;&gt;0,[1]p27!$H$318,"")</f>
        <v/>
      </c>
      <c r="N195" s="398"/>
      <c r="O195" s="398"/>
      <c r="P195" s="398"/>
      <c r="Q195" s="398"/>
      <c r="R195" s="26" t="str">
        <f>IF([1]p27!$J$318&lt;&gt;0,[1]p27!$J$318,"")</f>
        <v/>
      </c>
      <c r="S195" s="26" t="str">
        <f>IF([1]p27!$K$318&lt;&gt;0,[1]p27!$K$318,"")</f>
        <v/>
      </c>
    </row>
    <row r="196" spans="1:19" s="3" customFormat="1" ht="11.25" x14ac:dyDescent="0.2">
      <c r="A196" s="394"/>
      <c r="B196" s="394"/>
      <c r="C196" s="394"/>
      <c r="D196" s="394"/>
      <c r="E196" s="394"/>
      <c r="F196" s="394"/>
      <c r="G196" s="394"/>
      <c r="H196" s="394"/>
      <c r="I196" s="394"/>
      <c r="J196" s="394"/>
      <c r="K196" s="394"/>
      <c r="L196" s="394"/>
      <c r="M196" s="394"/>
      <c r="N196" s="394"/>
      <c r="O196" s="394"/>
      <c r="P196" s="394"/>
      <c r="Q196" s="394"/>
      <c r="R196" s="394"/>
      <c r="S196" s="394"/>
    </row>
    <row r="197" spans="1:19" s="32" customFormat="1" ht="11.25" x14ac:dyDescent="0.2">
      <c r="A197" s="385" t="str">
        <f>T([1]p28!$C$13:$G$13)</f>
        <v>Pammella Queiroz de Souza</v>
      </c>
      <c r="B197" s="386"/>
      <c r="C197" s="386"/>
      <c r="D197" s="400"/>
      <c r="E197" s="383"/>
      <c r="F197" s="381"/>
      <c r="G197" s="381"/>
      <c r="H197" s="381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</row>
    <row r="198" spans="1:19" s="3" customFormat="1" ht="13.5" customHeight="1" x14ac:dyDescent="0.2">
      <c r="A198" s="398" t="str">
        <f>IF([1]p28!$A$302&lt;&gt;0,[1]p28!$A$302,"")</f>
        <v/>
      </c>
      <c r="B198" s="398"/>
      <c r="C198" s="398"/>
      <c r="D198" s="398"/>
      <c r="E198" s="401"/>
      <c r="F198" s="401"/>
      <c r="G198" s="401"/>
      <c r="H198" s="401"/>
      <c r="I198" s="401"/>
      <c r="J198" s="401"/>
      <c r="K198" s="401"/>
      <c r="L198" s="401"/>
      <c r="M198" s="401" t="str">
        <f>IF([1]p28!$H$302&lt;&gt;0,[1]p28!$H$302,"")</f>
        <v/>
      </c>
      <c r="N198" s="401"/>
      <c r="O198" s="401"/>
      <c r="P198" s="401"/>
      <c r="Q198" s="401"/>
      <c r="R198" s="92" t="str">
        <f>IF([1]p28!$J$302&lt;&gt;0,[1]p28!$J$302,"")</f>
        <v/>
      </c>
      <c r="S198" s="92" t="str">
        <f>IF([1]p28!$K$302&lt;&gt;0,[1]p28!$K$302,"")</f>
        <v/>
      </c>
    </row>
    <row r="199" spans="1:19" s="3" customFormat="1" ht="13.5" customHeight="1" x14ac:dyDescent="0.2">
      <c r="A199" s="398" t="str">
        <f>IF([1]p28!$A$306&lt;&gt;0,[1]p28!$A$306,"")</f>
        <v/>
      </c>
      <c r="B199" s="398"/>
      <c r="C199" s="398"/>
      <c r="D199" s="398"/>
      <c r="E199" s="398"/>
      <c r="F199" s="398"/>
      <c r="G199" s="398"/>
      <c r="H199" s="398"/>
      <c r="I199" s="398"/>
      <c r="J199" s="398"/>
      <c r="K199" s="398"/>
      <c r="L199" s="398"/>
      <c r="M199" s="398" t="str">
        <f>IF([1]p28!$H$306&lt;&gt;0,[1]p28!$H$306,"")</f>
        <v/>
      </c>
      <c r="N199" s="398"/>
      <c r="O199" s="398"/>
      <c r="P199" s="398"/>
      <c r="Q199" s="398"/>
      <c r="R199" s="26" t="str">
        <f>IF([1]p28!$J$306&lt;&gt;0,[1]p28!$J$306,"")</f>
        <v/>
      </c>
      <c r="S199" s="26" t="str">
        <f>IF([1]p28!$K$306&lt;&gt;0,[1]p28!$K$306,"")</f>
        <v/>
      </c>
    </row>
    <row r="200" spans="1:19" s="3" customFormat="1" ht="13.5" customHeight="1" x14ac:dyDescent="0.2">
      <c r="A200" s="398" t="str">
        <f>IF([1]p28!$A$310&lt;&gt;0,[1]p28!$A$310,"")</f>
        <v/>
      </c>
      <c r="B200" s="398"/>
      <c r="C200" s="398"/>
      <c r="D200" s="398"/>
      <c r="E200" s="398"/>
      <c r="F200" s="398"/>
      <c r="G200" s="398"/>
      <c r="H200" s="398"/>
      <c r="I200" s="398"/>
      <c r="J200" s="398"/>
      <c r="K200" s="398"/>
      <c r="L200" s="398"/>
      <c r="M200" s="398" t="str">
        <f>IF([1]p28!$H$310&lt;&gt;0,[1]p28!$H$310,"")</f>
        <v/>
      </c>
      <c r="N200" s="398"/>
      <c r="O200" s="398"/>
      <c r="P200" s="398"/>
      <c r="Q200" s="398"/>
      <c r="R200" s="26" t="str">
        <f>IF([1]p28!$J$310&lt;&gt;0,[1]p28!$J$310,"")</f>
        <v/>
      </c>
      <c r="S200" s="26" t="str">
        <f>IF([1]p28!$K$310&lt;&gt;0,[1]p28!$K$310,"")</f>
        <v/>
      </c>
    </row>
    <row r="201" spans="1:19" s="3" customFormat="1" ht="13.5" customHeight="1" x14ac:dyDescent="0.2">
      <c r="A201" s="397" t="str">
        <f>IF([1]p28!$A$314&lt;&gt;0,[1]p28!$A$314,"")</f>
        <v/>
      </c>
      <c r="B201" s="397"/>
      <c r="C201" s="397"/>
      <c r="D201" s="397"/>
      <c r="E201" s="397"/>
      <c r="F201" s="397"/>
      <c r="G201" s="397"/>
      <c r="H201" s="397"/>
      <c r="I201" s="397"/>
      <c r="J201" s="397"/>
      <c r="K201" s="397"/>
      <c r="L201" s="397"/>
      <c r="M201" s="397" t="str">
        <f>IF([1]p28!$H$314&lt;&gt;0,[1]p28!$H$314,"")</f>
        <v/>
      </c>
      <c r="N201" s="397"/>
      <c r="O201" s="397"/>
      <c r="P201" s="397"/>
      <c r="Q201" s="397"/>
      <c r="R201" s="26" t="str">
        <f>IF([1]p28!$J$314&lt;&gt;0,[1]p28!$J$314,"")</f>
        <v/>
      </c>
      <c r="S201" s="26" t="str">
        <f>IF([1]p28!$K$314&lt;&gt;0,[1]p28!$K$314,"")</f>
        <v/>
      </c>
    </row>
    <row r="202" spans="1:19" s="3" customFormat="1" ht="13.5" customHeight="1" x14ac:dyDescent="0.2">
      <c r="A202" s="398" t="str">
        <f>IF([1]p28!$A$318&lt;&gt;0,[1]p28!$A$318,"")</f>
        <v/>
      </c>
      <c r="B202" s="398"/>
      <c r="C202" s="398"/>
      <c r="D202" s="398"/>
      <c r="E202" s="398"/>
      <c r="F202" s="398"/>
      <c r="G202" s="398"/>
      <c r="H202" s="398"/>
      <c r="I202" s="398"/>
      <c r="J202" s="398"/>
      <c r="K202" s="398"/>
      <c r="L202" s="398"/>
      <c r="M202" s="398" t="str">
        <f>IF([1]p28!$H$318&lt;&gt;0,[1]p28!$H$318,"")</f>
        <v/>
      </c>
      <c r="N202" s="398"/>
      <c r="O202" s="398"/>
      <c r="P202" s="398"/>
      <c r="Q202" s="398"/>
      <c r="R202" s="26" t="str">
        <f>IF([1]p28!$J$318&lt;&gt;0,[1]p28!$J$318,"")</f>
        <v/>
      </c>
      <c r="S202" s="26" t="str">
        <f>IF([1]p28!$K$318&lt;&gt;0,[1]p28!$K$318,"")</f>
        <v/>
      </c>
    </row>
    <row r="203" spans="1:19" s="3" customFormat="1" ht="11.25" x14ac:dyDescent="0.2">
      <c r="A203" s="394"/>
      <c r="B203" s="394"/>
      <c r="C203" s="394"/>
      <c r="D203" s="394"/>
      <c r="E203" s="394"/>
      <c r="F203" s="394"/>
      <c r="G203" s="394"/>
      <c r="H203" s="394"/>
      <c r="I203" s="394"/>
      <c r="J203" s="394"/>
      <c r="K203" s="394"/>
      <c r="L203" s="394"/>
      <c r="M203" s="394"/>
      <c r="N203" s="394"/>
      <c r="O203" s="394"/>
      <c r="P203" s="394"/>
      <c r="Q203" s="394"/>
      <c r="R203" s="394"/>
      <c r="S203" s="394"/>
    </row>
    <row r="204" spans="1:19" s="32" customFormat="1" ht="11.25" x14ac:dyDescent="0.2">
      <c r="A204" s="385" t="str">
        <f>T([1]p29!$C$13:$G$13)</f>
        <v>Rodrigo Cohen Mota Nemer</v>
      </c>
      <c r="B204" s="386"/>
      <c r="C204" s="386"/>
      <c r="D204" s="400"/>
      <c r="E204" s="383"/>
      <c r="F204" s="381"/>
      <c r="G204" s="381"/>
      <c r="H204" s="381"/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</row>
    <row r="205" spans="1:19" s="3" customFormat="1" ht="13.5" customHeight="1" x14ac:dyDescent="0.2">
      <c r="A205" s="398" t="str">
        <f>IF([1]p29!$A$302&lt;&gt;0,[1]p29!$A$302,"")</f>
        <v/>
      </c>
      <c r="B205" s="398"/>
      <c r="C205" s="398"/>
      <c r="D205" s="398"/>
      <c r="E205" s="401"/>
      <c r="F205" s="401"/>
      <c r="G205" s="401"/>
      <c r="H205" s="401"/>
      <c r="I205" s="401"/>
      <c r="J205" s="401"/>
      <c r="K205" s="401"/>
      <c r="L205" s="401"/>
      <c r="M205" s="401" t="str">
        <f>IF([1]p29!$H$302&lt;&gt;0,[1]p29!$H$302,"")</f>
        <v/>
      </c>
      <c r="N205" s="401"/>
      <c r="O205" s="401"/>
      <c r="P205" s="401"/>
      <c r="Q205" s="401"/>
      <c r="R205" s="92">
        <f>IF([1]p29!$J$302&lt;&gt;0,[1]p29!$J$302,"")</f>
        <v>45294</v>
      </c>
      <c r="S205" s="92" t="str">
        <f>IF([1]p29!$K$302&lt;&gt;0,[1]p29!$K$302,"")</f>
        <v/>
      </c>
    </row>
    <row r="206" spans="1:19" s="3" customFormat="1" ht="13.5" customHeight="1" x14ac:dyDescent="0.2">
      <c r="A206" s="398" t="str">
        <f>IF([1]p29!$A$306&lt;&gt;0,[1]p29!$A$306,"")</f>
        <v/>
      </c>
      <c r="B206" s="398"/>
      <c r="C206" s="398"/>
      <c r="D206" s="398"/>
      <c r="E206" s="398"/>
      <c r="F206" s="398"/>
      <c r="G206" s="398"/>
      <c r="H206" s="398"/>
      <c r="I206" s="398"/>
      <c r="J206" s="398"/>
      <c r="K206" s="398"/>
      <c r="L206" s="398"/>
      <c r="M206" s="398" t="str">
        <f>IF([1]p29!$H$306&lt;&gt;0,[1]p29!$H$306,"")</f>
        <v/>
      </c>
      <c r="N206" s="398"/>
      <c r="O206" s="398"/>
      <c r="P206" s="398"/>
      <c r="Q206" s="398"/>
      <c r="R206" s="26" t="str">
        <f>IF([1]p29!$J$306&lt;&gt;0,[1]p29!$J$306,"")</f>
        <v/>
      </c>
      <c r="S206" s="26" t="str">
        <f>IF([1]p29!$K$306&lt;&gt;0,[1]p29!$K$306,"")</f>
        <v/>
      </c>
    </row>
    <row r="207" spans="1:19" s="3" customFormat="1" ht="13.5" customHeight="1" x14ac:dyDescent="0.2">
      <c r="A207" s="398" t="str">
        <f>IF([1]p29!$A$310&lt;&gt;0,[1]p29!$A$310,"")</f>
        <v/>
      </c>
      <c r="B207" s="398"/>
      <c r="C207" s="398"/>
      <c r="D207" s="398"/>
      <c r="E207" s="398"/>
      <c r="F207" s="398"/>
      <c r="G207" s="398"/>
      <c r="H207" s="398"/>
      <c r="I207" s="398"/>
      <c r="J207" s="398"/>
      <c r="K207" s="398"/>
      <c r="L207" s="398"/>
      <c r="M207" s="398" t="str">
        <f>IF([1]p29!$H$310&lt;&gt;0,[1]p29!$H$310,"")</f>
        <v/>
      </c>
      <c r="N207" s="398"/>
      <c r="O207" s="398"/>
      <c r="P207" s="398"/>
      <c r="Q207" s="398"/>
      <c r="R207" s="26" t="str">
        <f>IF([1]p29!$J$310&lt;&gt;0,[1]p29!$J$310,"")</f>
        <v/>
      </c>
      <c r="S207" s="26" t="str">
        <f>IF([1]p29!$K$310&lt;&gt;0,[1]p29!$K$310,"")</f>
        <v/>
      </c>
    </row>
    <row r="208" spans="1:19" s="3" customFormat="1" ht="13.5" customHeight="1" x14ac:dyDescent="0.2">
      <c r="A208" s="397" t="str">
        <f>IF([1]p29!$A$314&lt;&gt;0,[1]p29!$A$314,"")</f>
        <v/>
      </c>
      <c r="B208" s="397"/>
      <c r="C208" s="397"/>
      <c r="D208" s="397"/>
      <c r="E208" s="397"/>
      <c r="F208" s="397"/>
      <c r="G208" s="397"/>
      <c r="H208" s="397"/>
      <c r="I208" s="397"/>
      <c r="J208" s="397"/>
      <c r="K208" s="397"/>
      <c r="L208" s="397"/>
      <c r="M208" s="397" t="str">
        <f>IF([1]p29!$H$314&lt;&gt;0,[1]p29!$H$314,"")</f>
        <v/>
      </c>
      <c r="N208" s="397"/>
      <c r="O208" s="397"/>
      <c r="P208" s="397"/>
      <c r="Q208" s="397"/>
      <c r="R208" s="26" t="str">
        <f>IF([1]p29!$J$314&lt;&gt;0,[1]p29!$J$314,"")</f>
        <v/>
      </c>
      <c r="S208" s="26" t="str">
        <f>IF([1]p29!$K$314&lt;&gt;0,[1]p29!$K$314,"")</f>
        <v/>
      </c>
    </row>
    <row r="209" spans="1:19" s="3" customFormat="1" ht="13.5" customHeight="1" x14ac:dyDescent="0.2">
      <c r="A209" s="398" t="str">
        <f>IF([1]p29!$A$318&lt;&gt;0,[1]p29!$A$318,"")</f>
        <v/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 t="str">
        <f>IF([1]p29!$H$318&lt;&gt;0,[1]p29!$H$318,"")</f>
        <v/>
      </c>
      <c r="N209" s="398"/>
      <c r="O209" s="398"/>
      <c r="P209" s="398"/>
      <c r="Q209" s="398"/>
      <c r="R209" s="26" t="str">
        <f>IF([1]p29!$J$318&lt;&gt;0,[1]p29!$J$318,"")</f>
        <v/>
      </c>
      <c r="S209" s="26" t="str">
        <f>IF([1]p29!$K$318&lt;&gt;0,[1]p29!$K$318,"")</f>
        <v/>
      </c>
    </row>
    <row r="210" spans="1:19" s="3" customFormat="1" ht="11.25" x14ac:dyDescent="0.2">
      <c r="A210" s="394"/>
      <c r="B210" s="394"/>
      <c r="C210" s="394"/>
      <c r="D210" s="394"/>
      <c r="E210" s="394"/>
      <c r="F210" s="394"/>
      <c r="G210" s="394"/>
      <c r="H210" s="394"/>
      <c r="I210" s="394"/>
      <c r="J210" s="394"/>
      <c r="K210" s="394"/>
      <c r="L210" s="394"/>
      <c r="M210" s="394"/>
      <c r="N210" s="394"/>
      <c r="O210" s="394"/>
      <c r="P210" s="394"/>
      <c r="Q210" s="394"/>
      <c r="R210" s="394"/>
      <c r="S210" s="394"/>
    </row>
    <row r="211" spans="1:19" s="32" customFormat="1" ht="11.25" x14ac:dyDescent="0.2">
      <c r="A211" s="385" t="str">
        <f>T([1]p30!$C$13:$G$13)</f>
        <v>Romildo Nascimento de Lima</v>
      </c>
      <c r="B211" s="386"/>
      <c r="C211" s="386"/>
      <c r="D211" s="400"/>
      <c r="E211" s="383"/>
      <c r="F211" s="381"/>
      <c r="G211" s="381"/>
      <c r="H211" s="381"/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</row>
    <row r="212" spans="1:19" s="3" customFormat="1" ht="13.5" customHeight="1" x14ac:dyDescent="0.2">
      <c r="A212" s="398" t="str">
        <f>IF([1]p30!$A$302&lt;&gt;0,[1]p30!$A$302,"")</f>
        <v/>
      </c>
      <c r="B212" s="398"/>
      <c r="C212" s="398"/>
      <c r="D212" s="398"/>
      <c r="E212" s="401"/>
      <c r="F212" s="401"/>
      <c r="G212" s="401"/>
      <c r="H212" s="401"/>
      <c r="I212" s="401"/>
      <c r="J212" s="401"/>
      <c r="K212" s="401"/>
      <c r="L212" s="401"/>
      <c r="M212" s="401" t="str">
        <f>IF([1]p30!$H$302&lt;&gt;0,[1]p30!$H$302,"")</f>
        <v/>
      </c>
      <c r="N212" s="401"/>
      <c r="O212" s="401"/>
      <c r="P212" s="401"/>
      <c r="Q212" s="401"/>
      <c r="R212" s="92" t="str">
        <f>IF([1]p30!$J$302&lt;&gt;0,[1]p30!$J$302,"")</f>
        <v/>
      </c>
      <c r="S212" s="92" t="str">
        <f>IF([1]p30!$K$302&lt;&gt;0,[1]p30!$K$302,"")</f>
        <v/>
      </c>
    </row>
    <row r="213" spans="1:19" s="3" customFormat="1" ht="13.5" customHeight="1" x14ac:dyDescent="0.2">
      <c r="A213" s="398" t="str">
        <f>IF([1]p30!$A$306&lt;&gt;0,[1]p30!$A$306,"")</f>
        <v/>
      </c>
      <c r="B213" s="398"/>
      <c r="C213" s="398"/>
      <c r="D213" s="398"/>
      <c r="E213" s="398"/>
      <c r="F213" s="398"/>
      <c r="G213" s="398"/>
      <c r="H213" s="398"/>
      <c r="I213" s="398"/>
      <c r="J213" s="398"/>
      <c r="K213" s="398"/>
      <c r="L213" s="398"/>
      <c r="M213" s="398" t="str">
        <f>IF([1]p30!$H$306&lt;&gt;0,[1]p30!$H$306,"")</f>
        <v/>
      </c>
      <c r="N213" s="398"/>
      <c r="O213" s="398"/>
      <c r="P213" s="398"/>
      <c r="Q213" s="398"/>
      <c r="R213" s="26" t="str">
        <f>IF([1]p30!$J$306&lt;&gt;0,[1]p30!$J$306,"")</f>
        <v/>
      </c>
      <c r="S213" s="26" t="str">
        <f>IF([1]p30!$K$306&lt;&gt;0,[1]p30!$K$306,"")</f>
        <v/>
      </c>
    </row>
    <row r="214" spans="1:19" s="3" customFormat="1" ht="13.5" customHeight="1" x14ac:dyDescent="0.2">
      <c r="A214" s="398" t="str">
        <f>IF([1]p30!$A$310&lt;&gt;0,[1]p30!$A$310,"")</f>
        <v/>
      </c>
      <c r="B214" s="398"/>
      <c r="C214" s="398"/>
      <c r="D214" s="398"/>
      <c r="E214" s="398"/>
      <c r="F214" s="398"/>
      <c r="G214" s="398"/>
      <c r="H214" s="398"/>
      <c r="I214" s="398"/>
      <c r="J214" s="398"/>
      <c r="K214" s="398"/>
      <c r="L214" s="398"/>
      <c r="M214" s="398" t="str">
        <f>IF([1]p30!$H$310&lt;&gt;0,[1]p30!$H$310,"")</f>
        <v/>
      </c>
      <c r="N214" s="398"/>
      <c r="O214" s="398"/>
      <c r="P214" s="398"/>
      <c r="Q214" s="398"/>
      <c r="R214" s="26" t="str">
        <f>IF([1]p30!$J$310&lt;&gt;0,[1]p30!$J$310,"")</f>
        <v/>
      </c>
      <c r="S214" s="26" t="str">
        <f>IF([1]p30!$K$310&lt;&gt;0,[1]p30!$K$310,"")</f>
        <v/>
      </c>
    </row>
    <row r="215" spans="1:19" s="3" customFormat="1" ht="13.5" customHeight="1" x14ac:dyDescent="0.2">
      <c r="A215" s="397" t="str">
        <f>IF([1]p30!$A$314&lt;&gt;0,[1]p30!$A$314,"")</f>
        <v/>
      </c>
      <c r="B215" s="397"/>
      <c r="C215" s="397"/>
      <c r="D215" s="397"/>
      <c r="E215" s="397"/>
      <c r="F215" s="397"/>
      <c r="G215" s="397"/>
      <c r="H215" s="397"/>
      <c r="I215" s="397"/>
      <c r="J215" s="397"/>
      <c r="K215" s="397"/>
      <c r="L215" s="397"/>
      <c r="M215" s="397" t="str">
        <f>IF([1]p30!$H$314&lt;&gt;0,[1]p30!$H$314,"")</f>
        <v/>
      </c>
      <c r="N215" s="397"/>
      <c r="O215" s="397"/>
      <c r="P215" s="397"/>
      <c r="Q215" s="397"/>
      <c r="R215" s="26" t="str">
        <f>IF([1]p30!$J$314&lt;&gt;0,[1]p30!$J$314,"")</f>
        <v/>
      </c>
      <c r="S215" s="26" t="str">
        <f>IF([1]p30!$K$314&lt;&gt;0,[1]p30!$K$314,"")</f>
        <v/>
      </c>
    </row>
    <row r="216" spans="1:19" s="3" customFormat="1" ht="13.5" customHeight="1" x14ac:dyDescent="0.2">
      <c r="A216" s="398" t="str">
        <f>IF([1]p30!$A$318&lt;&gt;0,[1]p30!$A$318,"")</f>
        <v/>
      </c>
      <c r="B216" s="398"/>
      <c r="C216" s="398"/>
      <c r="D216" s="398"/>
      <c r="E216" s="398"/>
      <c r="F216" s="398"/>
      <c r="G216" s="398"/>
      <c r="H216" s="398"/>
      <c r="I216" s="398"/>
      <c r="J216" s="398"/>
      <c r="K216" s="398"/>
      <c r="L216" s="398"/>
      <c r="M216" s="398" t="str">
        <f>IF([1]p30!$H$318&lt;&gt;0,[1]p30!$H$318,"")</f>
        <v/>
      </c>
      <c r="N216" s="398"/>
      <c r="O216" s="398"/>
      <c r="P216" s="398"/>
      <c r="Q216" s="398"/>
      <c r="R216" s="26" t="str">
        <f>IF([1]p30!$J$318&lt;&gt;0,[1]p30!$J$318,"")</f>
        <v/>
      </c>
      <c r="S216" s="26" t="str">
        <f>IF([1]p30!$K$318&lt;&gt;0,[1]p30!$K$318,"")</f>
        <v/>
      </c>
    </row>
    <row r="217" spans="1:19" s="3" customFormat="1" ht="11.25" x14ac:dyDescent="0.2">
      <c r="A217" s="394"/>
      <c r="B217" s="394"/>
      <c r="C217" s="394"/>
      <c r="D217" s="394"/>
      <c r="E217" s="394"/>
      <c r="F217" s="394"/>
      <c r="G217" s="394"/>
      <c r="H217" s="394"/>
      <c r="I217" s="394"/>
      <c r="J217" s="394"/>
      <c r="K217" s="394"/>
      <c r="L217" s="394"/>
      <c r="M217" s="394"/>
      <c r="N217" s="394"/>
      <c r="O217" s="394"/>
      <c r="P217" s="394"/>
      <c r="Q217" s="394"/>
      <c r="R217" s="394"/>
      <c r="S217" s="394"/>
    </row>
    <row r="218" spans="1:19" s="32" customFormat="1" ht="11.25" x14ac:dyDescent="0.2">
      <c r="A218" s="385" t="str">
        <f>T([1]p31!$C$13:$G$13)</f>
        <v>Severino Horácio da Silva</v>
      </c>
      <c r="B218" s="386"/>
      <c r="C218" s="386"/>
      <c r="D218" s="400"/>
      <c r="E218" s="383"/>
      <c r="F218" s="381"/>
      <c r="G218" s="381"/>
      <c r="H218" s="381"/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</row>
    <row r="219" spans="1:19" s="3" customFormat="1" ht="13.5" customHeight="1" x14ac:dyDescent="0.2">
      <c r="A219" s="398" t="str">
        <f>IF([1]p31!$A$302&lt;&gt;0,[1]p31!$A$302,"")</f>
        <v>Membro do Comitê Interno de Iniciação Científica da UFCG</v>
      </c>
      <c r="B219" s="398"/>
      <c r="C219" s="398"/>
      <c r="D219" s="398"/>
      <c r="E219" s="401"/>
      <c r="F219" s="401"/>
      <c r="G219" s="401"/>
      <c r="H219" s="401"/>
      <c r="I219" s="401"/>
      <c r="J219" s="401"/>
      <c r="K219" s="401"/>
      <c r="L219" s="401"/>
      <c r="M219" s="401" t="str">
        <f>IF([1]p31!$H$302&lt;&gt;0,[1]p31!$H$302,"")</f>
        <v>Portaria Reitoria N. 52/2024 e N. 57/2023</v>
      </c>
      <c r="N219" s="401"/>
      <c r="O219" s="401"/>
      <c r="P219" s="401"/>
      <c r="Q219" s="401"/>
      <c r="R219" s="92">
        <f>IF([1]p31!$J$302&lt;&gt;0,[1]p31!$J$302,"")</f>
        <v>45417</v>
      </c>
      <c r="S219" s="92" t="str">
        <f>IF([1]p31!$K$302&lt;&gt;0,[1]p31!$K$302,"")</f>
        <v/>
      </c>
    </row>
    <row r="220" spans="1:19" s="3" customFormat="1" ht="13.5" customHeight="1" x14ac:dyDescent="0.2">
      <c r="A220" s="398" t="str">
        <f>IF([1]p31!$A$306&lt;&gt;0,[1]p31!$A$306,"")</f>
        <v/>
      </c>
      <c r="B220" s="398"/>
      <c r="C220" s="398"/>
      <c r="D220" s="398"/>
      <c r="E220" s="398"/>
      <c r="F220" s="398"/>
      <c r="G220" s="398"/>
      <c r="H220" s="398"/>
      <c r="I220" s="398"/>
      <c r="J220" s="398"/>
      <c r="K220" s="398"/>
      <c r="L220" s="398"/>
      <c r="M220" s="398" t="str">
        <f>IF([1]p31!$H$306&lt;&gt;0,[1]p31!$H$306,"")</f>
        <v/>
      </c>
      <c r="N220" s="398"/>
      <c r="O220" s="398"/>
      <c r="P220" s="398"/>
      <c r="Q220" s="398"/>
      <c r="R220" s="26" t="str">
        <f>IF([1]p31!$J$306&lt;&gt;0,[1]p31!$J$306,"")</f>
        <v/>
      </c>
      <c r="S220" s="26" t="str">
        <f>IF([1]p31!$K$306&lt;&gt;0,[1]p31!$K$306,"")</f>
        <v/>
      </c>
    </row>
    <row r="221" spans="1:19" s="3" customFormat="1" ht="13.5" customHeight="1" x14ac:dyDescent="0.2">
      <c r="A221" s="398" t="str">
        <f>IF([1]p31!$A$310&lt;&gt;0,[1]p31!$A$310,"")</f>
        <v/>
      </c>
      <c r="B221" s="398"/>
      <c r="C221" s="398"/>
      <c r="D221" s="398"/>
      <c r="E221" s="398"/>
      <c r="F221" s="398"/>
      <c r="G221" s="398"/>
      <c r="H221" s="398"/>
      <c r="I221" s="398"/>
      <c r="J221" s="398"/>
      <c r="K221" s="398"/>
      <c r="L221" s="398"/>
      <c r="M221" s="398" t="str">
        <f>IF([1]p31!$H$310&lt;&gt;0,[1]p31!$H$310,"")</f>
        <v/>
      </c>
      <c r="N221" s="398"/>
      <c r="O221" s="398"/>
      <c r="P221" s="398"/>
      <c r="Q221" s="398"/>
      <c r="R221" s="26" t="str">
        <f>IF([1]p31!$J$310&lt;&gt;0,[1]p31!$J$310,"")</f>
        <v/>
      </c>
      <c r="S221" s="26" t="str">
        <f>IF([1]p31!$K$310&lt;&gt;0,[1]p31!$K$310,"")</f>
        <v/>
      </c>
    </row>
    <row r="222" spans="1:19" s="3" customFormat="1" ht="13.5" customHeight="1" x14ac:dyDescent="0.2">
      <c r="A222" s="397" t="str">
        <f>IF([1]p31!$A$314&lt;&gt;0,[1]p31!$A$314,"")</f>
        <v/>
      </c>
      <c r="B222" s="397"/>
      <c r="C222" s="397"/>
      <c r="D222" s="397"/>
      <c r="E222" s="397"/>
      <c r="F222" s="397"/>
      <c r="G222" s="397"/>
      <c r="H222" s="397"/>
      <c r="I222" s="397"/>
      <c r="J222" s="397"/>
      <c r="K222" s="397"/>
      <c r="L222" s="397"/>
      <c r="M222" s="397" t="str">
        <f>IF([1]p31!$H$314&lt;&gt;0,[1]p31!$H$314,"")</f>
        <v/>
      </c>
      <c r="N222" s="397"/>
      <c r="O222" s="397"/>
      <c r="P222" s="397"/>
      <c r="Q222" s="397"/>
      <c r="R222" s="26" t="str">
        <f>IF([1]p31!$J$314&lt;&gt;0,[1]p31!$J$314,"")</f>
        <v/>
      </c>
      <c r="S222" s="26" t="str">
        <f>IF([1]p31!$K$314&lt;&gt;0,[1]p31!$K$314,"")</f>
        <v/>
      </c>
    </row>
    <row r="223" spans="1:19" s="3" customFormat="1" ht="13.5" customHeight="1" x14ac:dyDescent="0.2">
      <c r="A223" s="398" t="str">
        <f>IF([1]p31!$A$318&lt;&gt;0,[1]p31!$A$318,"")</f>
        <v/>
      </c>
      <c r="B223" s="398"/>
      <c r="C223" s="398"/>
      <c r="D223" s="398"/>
      <c r="E223" s="398"/>
      <c r="F223" s="398"/>
      <c r="G223" s="398"/>
      <c r="H223" s="398"/>
      <c r="I223" s="398"/>
      <c r="J223" s="398"/>
      <c r="K223" s="398"/>
      <c r="L223" s="398"/>
      <c r="M223" s="398" t="str">
        <f>IF([1]p31!$H$318&lt;&gt;0,[1]p31!$H$318,"")</f>
        <v/>
      </c>
      <c r="N223" s="398"/>
      <c r="O223" s="398"/>
      <c r="P223" s="398"/>
      <c r="Q223" s="398"/>
      <c r="R223" s="26" t="str">
        <f>IF([1]p31!$J$318&lt;&gt;0,[1]p31!$J$318,"")</f>
        <v/>
      </c>
      <c r="S223" s="26" t="str">
        <f>IF([1]p31!$K$318&lt;&gt;0,[1]p31!$K$318,"")</f>
        <v/>
      </c>
    </row>
    <row r="224" spans="1:19" s="3" customFormat="1" ht="11.25" x14ac:dyDescent="0.2">
      <c r="A224" s="394"/>
      <c r="B224" s="394"/>
      <c r="C224" s="394"/>
      <c r="D224" s="394"/>
      <c r="E224" s="394"/>
      <c r="F224" s="394"/>
      <c r="G224" s="394"/>
      <c r="H224" s="394"/>
      <c r="I224" s="394"/>
      <c r="J224" s="394"/>
      <c r="K224" s="394"/>
      <c r="L224" s="394"/>
      <c r="M224" s="394"/>
      <c r="N224" s="394"/>
      <c r="O224" s="394"/>
      <c r="P224" s="394"/>
      <c r="Q224" s="394"/>
      <c r="R224" s="394"/>
      <c r="S224" s="394"/>
    </row>
    <row r="225" spans="1:19" s="32" customFormat="1" ht="11.25" x14ac:dyDescent="0.2">
      <c r="A225" s="385" t="str">
        <f>T([1]p32!$C$13:$G$13)</f>
        <v>Wenia Valdevino Félix de Lima</v>
      </c>
      <c r="B225" s="386"/>
      <c r="C225" s="386"/>
      <c r="D225" s="400"/>
      <c r="E225" s="383"/>
      <c r="F225" s="381"/>
      <c r="G225" s="381"/>
      <c r="H225" s="381"/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</row>
    <row r="226" spans="1:19" s="3" customFormat="1" ht="13.5" customHeight="1" x14ac:dyDescent="0.2">
      <c r="A226" s="398" t="str">
        <f>IF([1]p32!$A$302&lt;&gt;0,[1]p32!$A$302,"")</f>
        <v/>
      </c>
      <c r="B226" s="398"/>
      <c r="C226" s="398"/>
      <c r="D226" s="398"/>
      <c r="E226" s="401"/>
      <c r="F226" s="401"/>
      <c r="G226" s="401"/>
      <c r="H226" s="401"/>
      <c r="I226" s="401"/>
      <c r="J226" s="401"/>
      <c r="K226" s="401"/>
      <c r="L226" s="401"/>
      <c r="M226" s="401" t="str">
        <f>IF([1]p32!$H$302&lt;&gt;0,[1]p32!$H$302,"")</f>
        <v/>
      </c>
      <c r="N226" s="401"/>
      <c r="O226" s="401"/>
      <c r="P226" s="401"/>
      <c r="Q226" s="401"/>
      <c r="R226" s="92" t="str">
        <f>IF([1]p32!$J$302&lt;&gt;0,[1]p32!$J$302,"")</f>
        <v/>
      </c>
      <c r="S226" s="92" t="str">
        <f>IF([1]p32!$K$302&lt;&gt;0,[1]p32!$K$302,"")</f>
        <v/>
      </c>
    </row>
    <row r="227" spans="1:19" s="3" customFormat="1" ht="13.5" customHeight="1" x14ac:dyDescent="0.2">
      <c r="A227" s="398" t="str">
        <f>IF([1]p32!$A$306&lt;&gt;0,[1]p32!$A$306,"")</f>
        <v/>
      </c>
      <c r="B227" s="398"/>
      <c r="C227" s="398"/>
      <c r="D227" s="398"/>
      <c r="E227" s="398"/>
      <c r="F227" s="398"/>
      <c r="G227" s="398"/>
      <c r="H227" s="398"/>
      <c r="I227" s="398"/>
      <c r="J227" s="398"/>
      <c r="K227" s="398"/>
      <c r="L227" s="398"/>
      <c r="M227" s="398" t="str">
        <f>IF([1]p32!$H$306&lt;&gt;0,[1]p32!$H$306,"")</f>
        <v/>
      </c>
      <c r="N227" s="398"/>
      <c r="O227" s="398"/>
      <c r="P227" s="398"/>
      <c r="Q227" s="398"/>
      <c r="R227" s="26" t="str">
        <f>IF([1]p32!$J$306&lt;&gt;0,[1]p32!$J$306,"")</f>
        <v/>
      </c>
      <c r="S227" s="26" t="str">
        <f>IF([1]p32!$K$306&lt;&gt;0,[1]p32!$K$306,"")</f>
        <v/>
      </c>
    </row>
    <row r="228" spans="1:19" s="3" customFormat="1" ht="13.5" customHeight="1" x14ac:dyDescent="0.2">
      <c r="A228" s="398" t="str">
        <f>IF([1]p32!$A$310&lt;&gt;0,[1]p32!$A$310,"")</f>
        <v/>
      </c>
      <c r="B228" s="398"/>
      <c r="C228" s="398"/>
      <c r="D228" s="398"/>
      <c r="E228" s="398"/>
      <c r="F228" s="398"/>
      <c r="G228" s="398"/>
      <c r="H228" s="398"/>
      <c r="I228" s="398"/>
      <c r="J228" s="398"/>
      <c r="K228" s="398"/>
      <c r="L228" s="398"/>
      <c r="M228" s="398" t="str">
        <f>IF([1]p32!$H$310&lt;&gt;0,[1]p32!$H$310,"")</f>
        <v/>
      </c>
      <c r="N228" s="398"/>
      <c r="O228" s="398"/>
      <c r="P228" s="398"/>
      <c r="Q228" s="398"/>
      <c r="R228" s="26" t="str">
        <f>IF([1]p32!$J$310&lt;&gt;0,[1]p32!$J$310,"")</f>
        <v/>
      </c>
      <c r="S228" s="26" t="str">
        <f>IF([1]p32!$K$310&lt;&gt;0,[1]p32!$K$310,"")</f>
        <v/>
      </c>
    </row>
    <row r="229" spans="1:19" s="3" customFormat="1" ht="13.5" customHeight="1" x14ac:dyDescent="0.2">
      <c r="A229" s="397" t="str">
        <f>IF([1]p32!$A$314&lt;&gt;0,[1]p32!$A$314,"")</f>
        <v/>
      </c>
      <c r="B229" s="397"/>
      <c r="C229" s="397"/>
      <c r="D229" s="397"/>
      <c r="E229" s="397"/>
      <c r="F229" s="397"/>
      <c r="G229" s="397"/>
      <c r="H229" s="397"/>
      <c r="I229" s="397"/>
      <c r="J229" s="397"/>
      <c r="K229" s="397"/>
      <c r="L229" s="397"/>
      <c r="M229" s="397" t="str">
        <f>IF([1]p32!$H$314&lt;&gt;0,[1]p32!$H$314,"")</f>
        <v/>
      </c>
      <c r="N229" s="397"/>
      <c r="O229" s="397"/>
      <c r="P229" s="397"/>
      <c r="Q229" s="397"/>
      <c r="R229" s="26" t="str">
        <f>IF([1]p32!$J$314&lt;&gt;0,[1]p32!$J$314,"")</f>
        <v/>
      </c>
      <c r="S229" s="26" t="str">
        <f>IF([1]p32!$K$314&lt;&gt;0,[1]p32!$K$314,"")</f>
        <v/>
      </c>
    </row>
    <row r="230" spans="1:19" s="3" customFormat="1" ht="13.5" customHeight="1" x14ac:dyDescent="0.2">
      <c r="A230" s="398" t="str">
        <f>IF([1]p32!$A$318&lt;&gt;0,[1]p32!$A$318,"")</f>
        <v/>
      </c>
      <c r="B230" s="398"/>
      <c r="C230" s="398"/>
      <c r="D230" s="398"/>
      <c r="E230" s="398"/>
      <c r="F230" s="398"/>
      <c r="G230" s="398"/>
      <c r="H230" s="398"/>
      <c r="I230" s="398"/>
      <c r="J230" s="398"/>
      <c r="K230" s="398"/>
      <c r="L230" s="398"/>
      <c r="M230" s="398" t="str">
        <f>IF([1]p32!$H$318&lt;&gt;0,[1]p32!$H$318,"")</f>
        <v/>
      </c>
      <c r="N230" s="398"/>
      <c r="O230" s="398"/>
      <c r="P230" s="398"/>
      <c r="Q230" s="398"/>
      <c r="R230" s="26" t="str">
        <f>IF([1]p32!$J$318&lt;&gt;0,[1]p32!$J$318,"")</f>
        <v/>
      </c>
      <c r="S230" s="26" t="str">
        <f>IF([1]p32!$K$318&lt;&gt;0,[1]p32!$K$318,"")</f>
        <v/>
      </c>
    </row>
    <row r="231" spans="1:19" s="3" customFormat="1" ht="11.25" x14ac:dyDescent="0.2">
      <c r="A231" s="394"/>
      <c r="B231" s="394"/>
      <c r="C231" s="394"/>
      <c r="D231" s="394"/>
      <c r="E231" s="394"/>
      <c r="F231" s="394"/>
      <c r="G231" s="394"/>
      <c r="H231" s="394"/>
      <c r="I231" s="394"/>
      <c r="J231" s="394"/>
      <c r="K231" s="394"/>
      <c r="L231" s="394"/>
      <c r="M231" s="394"/>
      <c r="N231" s="394"/>
      <c r="O231" s="394"/>
      <c r="P231" s="394"/>
      <c r="Q231" s="394"/>
      <c r="R231" s="394"/>
      <c r="S231" s="394"/>
    </row>
    <row r="232" spans="1:19" s="32" customFormat="1" ht="11.25" x14ac:dyDescent="0.2">
      <c r="A232" s="385" t="str">
        <f>T([1]p33!$C$13:$G$13)</f>
        <v>Lucas Siebra Rocha</v>
      </c>
      <c r="B232" s="386"/>
      <c r="C232" s="386"/>
      <c r="D232" s="400"/>
      <c r="E232" s="383"/>
      <c r="F232" s="381"/>
      <c r="G232" s="381"/>
      <c r="H232" s="381"/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</row>
    <row r="233" spans="1:19" s="3" customFormat="1" ht="13.5" customHeight="1" x14ac:dyDescent="0.2">
      <c r="A233" s="398" t="str">
        <f>IF([1]p33!$A$302&lt;&gt;0,[1]p33!$A$302,"")</f>
        <v/>
      </c>
      <c r="B233" s="398"/>
      <c r="C233" s="398"/>
      <c r="D233" s="398"/>
      <c r="E233" s="401"/>
      <c r="F233" s="401"/>
      <c r="G233" s="401"/>
      <c r="H233" s="401"/>
      <c r="I233" s="401"/>
      <c r="J233" s="401"/>
      <c r="K233" s="401"/>
      <c r="L233" s="401"/>
      <c r="M233" s="401" t="str">
        <f>IF([1]p33!$H$302&lt;&gt;0,[1]p33!$H$302,"")</f>
        <v/>
      </c>
      <c r="N233" s="401"/>
      <c r="O233" s="401"/>
      <c r="P233" s="401"/>
      <c r="Q233" s="401"/>
      <c r="R233" s="92" t="str">
        <f>IF([1]p33!$J$302&lt;&gt;0,[1]p33!$J$302,"")</f>
        <v/>
      </c>
      <c r="S233" s="92" t="str">
        <f>IF([1]p33!$K$302&lt;&gt;0,[1]p33!$K$302,"")</f>
        <v/>
      </c>
    </row>
    <row r="234" spans="1:19" s="3" customFormat="1" ht="13.5" customHeight="1" x14ac:dyDescent="0.2">
      <c r="A234" s="398" t="str">
        <f>IF([1]p33!$A$306&lt;&gt;0,[1]p33!$A$306,"")</f>
        <v/>
      </c>
      <c r="B234" s="398"/>
      <c r="C234" s="398"/>
      <c r="D234" s="398"/>
      <c r="E234" s="398"/>
      <c r="F234" s="398"/>
      <c r="G234" s="398"/>
      <c r="H234" s="398"/>
      <c r="I234" s="398"/>
      <c r="J234" s="398"/>
      <c r="K234" s="398"/>
      <c r="L234" s="398"/>
      <c r="M234" s="398" t="str">
        <f>IF([1]p33!$H$306&lt;&gt;0,[1]p33!$H$306,"")</f>
        <v/>
      </c>
      <c r="N234" s="398"/>
      <c r="O234" s="398"/>
      <c r="P234" s="398"/>
      <c r="Q234" s="398"/>
      <c r="R234" s="26" t="str">
        <f>IF([1]p33!$J$306&lt;&gt;0,[1]p33!$J$306,"")</f>
        <v/>
      </c>
      <c r="S234" s="26" t="str">
        <f>IF([1]p33!$K$306&lt;&gt;0,[1]p33!$K$306,"")</f>
        <v/>
      </c>
    </row>
    <row r="235" spans="1:19" s="3" customFormat="1" ht="13.5" customHeight="1" x14ac:dyDescent="0.2">
      <c r="A235" s="398" t="str">
        <f>IF([1]p33!$A$310&lt;&gt;0,[1]p33!$A$310,"")</f>
        <v/>
      </c>
      <c r="B235" s="398"/>
      <c r="C235" s="398"/>
      <c r="D235" s="398"/>
      <c r="E235" s="398"/>
      <c r="F235" s="398"/>
      <c r="G235" s="398"/>
      <c r="H235" s="398"/>
      <c r="I235" s="398"/>
      <c r="J235" s="398"/>
      <c r="K235" s="398"/>
      <c r="L235" s="398"/>
      <c r="M235" s="398" t="str">
        <f>IF([1]p33!$H$310&lt;&gt;0,[1]p33!$H$310,"")</f>
        <v/>
      </c>
      <c r="N235" s="398"/>
      <c r="O235" s="398"/>
      <c r="P235" s="398"/>
      <c r="Q235" s="398"/>
      <c r="R235" s="26" t="str">
        <f>IF([1]p33!$J$310&lt;&gt;0,[1]p33!$J$310,"")</f>
        <v/>
      </c>
      <c r="S235" s="26" t="str">
        <f>IF([1]p33!$K$310&lt;&gt;0,[1]p33!$K$310,"")</f>
        <v/>
      </c>
    </row>
    <row r="236" spans="1:19" s="3" customFormat="1" ht="13.5" customHeight="1" x14ac:dyDescent="0.2">
      <c r="A236" s="397" t="str">
        <f>IF([1]p33!$A$314&lt;&gt;0,[1]p33!$A$314,"")</f>
        <v/>
      </c>
      <c r="B236" s="397"/>
      <c r="C236" s="397"/>
      <c r="D236" s="397"/>
      <c r="E236" s="397"/>
      <c r="F236" s="397"/>
      <c r="G236" s="397"/>
      <c r="H236" s="397"/>
      <c r="I236" s="397"/>
      <c r="J236" s="397"/>
      <c r="K236" s="397"/>
      <c r="L236" s="397"/>
      <c r="M236" s="397" t="str">
        <f>IF([1]p33!$H$314&lt;&gt;0,[1]p33!$H$314,"")</f>
        <v/>
      </c>
      <c r="N236" s="397"/>
      <c r="O236" s="397"/>
      <c r="P236" s="397"/>
      <c r="Q236" s="397"/>
      <c r="R236" s="26" t="str">
        <f>IF([1]p33!$J$314&lt;&gt;0,[1]p33!$J$314,"")</f>
        <v/>
      </c>
      <c r="S236" s="26" t="str">
        <f>IF([1]p33!$K$314&lt;&gt;0,[1]p33!$K$314,"")</f>
        <v/>
      </c>
    </row>
    <row r="237" spans="1:19" s="3" customFormat="1" ht="13.5" customHeight="1" x14ac:dyDescent="0.2">
      <c r="A237" s="398" t="str">
        <f>IF([1]p33!$A$318&lt;&gt;0,[1]p33!$A$318,"")</f>
        <v/>
      </c>
      <c r="B237" s="398"/>
      <c r="C237" s="398"/>
      <c r="D237" s="398"/>
      <c r="E237" s="398"/>
      <c r="F237" s="398"/>
      <c r="G237" s="398"/>
      <c r="H237" s="398"/>
      <c r="I237" s="398"/>
      <c r="J237" s="398"/>
      <c r="K237" s="398"/>
      <c r="L237" s="398"/>
      <c r="M237" s="398" t="str">
        <f>IF([1]p33!$H$318&lt;&gt;0,[1]p33!$H$318,"")</f>
        <v/>
      </c>
      <c r="N237" s="398"/>
      <c r="O237" s="398"/>
      <c r="P237" s="398"/>
      <c r="Q237" s="398"/>
      <c r="R237" s="26" t="str">
        <f>IF([1]p33!$J$318&lt;&gt;0,[1]p33!$J$318,"")</f>
        <v/>
      </c>
      <c r="S237" s="26" t="str">
        <f>IF([1]p33!$K$318&lt;&gt;0,[1]p33!$K$318,"")</f>
        <v/>
      </c>
    </row>
    <row r="238" spans="1:19" s="3" customFormat="1" ht="11.25" x14ac:dyDescent="0.2">
      <c r="A238" s="394"/>
      <c r="B238" s="394"/>
      <c r="C238" s="394"/>
      <c r="D238" s="394"/>
      <c r="E238" s="394"/>
      <c r="F238" s="394"/>
      <c r="G238" s="394"/>
      <c r="H238" s="394"/>
      <c r="I238" s="394"/>
      <c r="J238" s="394"/>
      <c r="K238" s="394"/>
      <c r="L238" s="394"/>
      <c r="M238" s="394"/>
      <c r="N238" s="394"/>
      <c r="O238" s="394"/>
      <c r="P238" s="394"/>
      <c r="Q238" s="394"/>
      <c r="R238" s="394"/>
      <c r="S238" s="394"/>
    </row>
    <row r="239" spans="1:19" s="32" customFormat="1" ht="11.25" x14ac:dyDescent="0.2">
      <c r="A239" s="385" t="str">
        <f>T([1]p34!$C$13:$G$13)</f>
        <v/>
      </c>
      <c r="B239" s="386"/>
      <c r="C239" s="386"/>
      <c r="D239" s="400"/>
      <c r="E239" s="383"/>
      <c r="F239" s="381"/>
      <c r="G239" s="381"/>
      <c r="H239" s="381"/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</row>
    <row r="240" spans="1:19" s="3" customFormat="1" ht="13.5" customHeight="1" x14ac:dyDescent="0.2">
      <c r="A240" s="398" t="str">
        <f>IF([1]p34!$A$302&lt;&gt;0,[1]p34!$A$302,"")</f>
        <v/>
      </c>
      <c r="B240" s="398"/>
      <c r="C240" s="398"/>
      <c r="D240" s="398"/>
      <c r="E240" s="401"/>
      <c r="F240" s="401"/>
      <c r="G240" s="401"/>
      <c r="H240" s="401"/>
      <c r="I240" s="401"/>
      <c r="J240" s="401"/>
      <c r="K240" s="401"/>
      <c r="L240" s="401"/>
      <c r="M240" s="401" t="str">
        <f>IF([1]p34!$H$302&lt;&gt;0,[1]p34!$H$302,"")</f>
        <v/>
      </c>
      <c r="N240" s="401"/>
      <c r="O240" s="401"/>
      <c r="P240" s="401"/>
      <c r="Q240" s="401"/>
      <c r="R240" s="92" t="str">
        <f>IF([1]p34!$J$302&lt;&gt;0,[1]p34!$J$302,"")</f>
        <v/>
      </c>
      <c r="S240" s="92" t="str">
        <f>IF([1]p34!$K$302&lt;&gt;0,[1]p34!$K$302,"")</f>
        <v/>
      </c>
    </row>
    <row r="241" spans="1:19" s="3" customFormat="1" ht="13.5" customHeight="1" x14ac:dyDescent="0.2">
      <c r="A241" s="398" t="str">
        <f>IF([1]p34!$A$306&lt;&gt;0,[1]p34!$A$306,"")</f>
        <v/>
      </c>
      <c r="B241" s="398"/>
      <c r="C241" s="398"/>
      <c r="D241" s="398"/>
      <c r="E241" s="398"/>
      <c r="F241" s="398"/>
      <c r="G241" s="398"/>
      <c r="H241" s="398"/>
      <c r="I241" s="398"/>
      <c r="J241" s="398"/>
      <c r="K241" s="398"/>
      <c r="L241" s="398"/>
      <c r="M241" s="398" t="str">
        <f>IF([1]p34!$H$306&lt;&gt;0,[1]p34!$H$306,"")</f>
        <v/>
      </c>
      <c r="N241" s="398"/>
      <c r="O241" s="398"/>
      <c r="P241" s="398"/>
      <c r="Q241" s="398"/>
      <c r="R241" s="26" t="str">
        <f>IF([1]p34!$J$306&lt;&gt;0,[1]p34!$J$306,"")</f>
        <v/>
      </c>
      <c r="S241" s="26" t="str">
        <f>IF([1]p34!$K$306&lt;&gt;0,[1]p34!$K$306,"")</f>
        <v/>
      </c>
    </row>
    <row r="242" spans="1:19" s="3" customFormat="1" ht="13.5" customHeight="1" x14ac:dyDescent="0.2">
      <c r="A242" s="398" t="str">
        <f>IF([1]p34!$A$310&lt;&gt;0,[1]p34!$A$310,"")</f>
        <v/>
      </c>
      <c r="B242" s="398"/>
      <c r="C242" s="398"/>
      <c r="D242" s="398"/>
      <c r="E242" s="398"/>
      <c r="F242" s="398"/>
      <c r="G242" s="398"/>
      <c r="H242" s="398"/>
      <c r="I242" s="398"/>
      <c r="J242" s="398"/>
      <c r="K242" s="398"/>
      <c r="L242" s="398"/>
      <c r="M242" s="398" t="str">
        <f>IF([1]p34!$H$310&lt;&gt;0,[1]p34!$H$310,"")</f>
        <v/>
      </c>
      <c r="N242" s="398"/>
      <c r="O242" s="398"/>
      <c r="P242" s="398"/>
      <c r="Q242" s="398"/>
      <c r="R242" s="26" t="str">
        <f>IF([1]p34!$J$310&lt;&gt;0,[1]p34!$J$310,"")</f>
        <v/>
      </c>
      <c r="S242" s="26" t="str">
        <f>IF([1]p34!$K$310&lt;&gt;0,[1]p34!$K$310,"")</f>
        <v/>
      </c>
    </row>
    <row r="243" spans="1:19" s="3" customFormat="1" ht="13.5" customHeight="1" x14ac:dyDescent="0.2">
      <c r="A243" s="397" t="str">
        <f>IF([1]p34!$A$314&lt;&gt;0,[1]p34!$A$314,"")</f>
        <v/>
      </c>
      <c r="B243" s="397"/>
      <c r="C243" s="397"/>
      <c r="D243" s="397"/>
      <c r="E243" s="397"/>
      <c r="F243" s="397"/>
      <c r="G243" s="397"/>
      <c r="H243" s="397"/>
      <c r="I243" s="397"/>
      <c r="J243" s="397"/>
      <c r="K243" s="397"/>
      <c r="L243" s="397"/>
      <c r="M243" s="397" t="str">
        <f>IF([1]p34!$H$314&lt;&gt;0,[1]p34!$H$314,"")</f>
        <v/>
      </c>
      <c r="N243" s="397"/>
      <c r="O243" s="397"/>
      <c r="P243" s="397"/>
      <c r="Q243" s="397"/>
      <c r="R243" s="26" t="str">
        <f>IF([1]p34!$J$314&lt;&gt;0,[1]p34!$J$314,"")</f>
        <v/>
      </c>
      <c r="S243" s="26" t="str">
        <f>IF([1]p34!$K$314&lt;&gt;0,[1]p34!$K$314,"")</f>
        <v/>
      </c>
    </row>
    <row r="244" spans="1:19" s="3" customFormat="1" ht="13.5" customHeight="1" x14ac:dyDescent="0.2">
      <c r="A244" s="398" t="str">
        <f>IF([1]p34!$A$318&lt;&gt;0,[1]p34!$A$318,"")</f>
        <v/>
      </c>
      <c r="B244" s="398"/>
      <c r="C244" s="398"/>
      <c r="D244" s="398"/>
      <c r="E244" s="398"/>
      <c r="F244" s="398"/>
      <c r="G244" s="398"/>
      <c r="H244" s="398"/>
      <c r="I244" s="398"/>
      <c r="J244" s="398"/>
      <c r="K244" s="398"/>
      <c r="L244" s="398"/>
      <c r="M244" s="398" t="str">
        <f>IF([1]p34!$H$318&lt;&gt;0,[1]p34!$H$318,"")</f>
        <v/>
      </c>
      <c r="N244" s="398"/>
      <c r="O244" s="398"/>
      <c r="P244" s="398"/>
      <c r="Q244" s="398"/>
      <c r="R244" s="26" t="str">
        <f>IF([1]p34!$J$318&lt;&gt;0,[1]p34!$J$318,"")</f>
        <v/>
      </c>
      <c r="S244" s="26" t="str">
        <f>IF([1]p34!$K$318&lt;&gt;0,[1]p34!$K$318,"")</f>
        <v/>
      </c>
    </row>
    <row r="245" spans="1:19" s="3" customFormat="1" ht="11.25" x14ac:dyDescent="0.2">
      <c r="A245" s="394"/>
      <c r="B245" s="394"/>
      <c r="C245" s="394"/>
      <c r="D245" s="394"/>
      <c r="E245" s="394"/>
      <c r="F245" s="394"/>
      <c r="G245" s="394"/>
      <c r="H245" s="394"/>
      <c r="I245" s="394"/>
      <c r="J245" s="394"/>
      <c r="K245" s="394"/>
      <c r="L245" s="394"/>
      <c r="M245" s="394"/>
      <c r="N245" s="394"/>
      <c r="O245" s="394"/>
      <c r="P245" s="394"/>
      <c r="Q245" s="394"/>
      <c r="R245" s="394"/>
      <c r="S245" s="394"/>
    </row>
    <row r="246" spans="1:19" s="32" customFormat="1" ht="11.25" x14ac:dyDescent="0.2">
      <c r="A246" s="385" t="str">
        <f>T([1]p35!$C$13:$G$13)</f>
        <v/>
      </c>
      <c r="B246" s="386"/>
      <c r="C246" s="386"/>
      <c r="D246" s="400"/>
      <c r="E246" s="383"/>
      <c r="F246" s="381"/>
      <c r="G246" s="381"/>
      <c r="H246" s="381"/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</row>
    <row r="247" spans="1:19" s="3" customFormat="1" ht="13.5" customHeight="1" x14ac:dyDescent="0.2">
      <c r="A247" s="398" t="str">
        <f>IF([1]p35!$A$302&lt;&gt;0,[1]p35!$A$302,"")</f>
        <v/>
      </c>
      <c r="B247" s="398"/>
      <c r="C247" s="398"/>
      <c r="D247" s="398"/>
      <c r="E247" s="401"/>
      <c r="F247" s="401"/>
      <c r="G247" s="401"/>
      <c r="H247" s="401"/>
      <c r="I247" s="401"/>
      <c r="J247" s="401"/>
      <c r="K247" s="401"/>
      <c r="L247" s="401"/>
      <c r="M247" s="401" t="str">
        <f>IF([1]p35!$H$302&lt;&gt;0,[1]p35!$H$302,"")</f>
        <v/>
      </c>
      <c r="N247" s="401"/>
      <c r="O247" s="401"/>
      <c r="P247" s="401"/>
      <c r="Q247" s="401"/>
      <c r="R247" s="92" t="str">
        <f>IF([1]p35!$J$302&lt;&gt;0,[1]p35!$J$302,"")</f>
        <v/>
      </c>
      <c r="S247" s="92" t="str">
        <f>IF([1]p35!$K$302&lt;&gt;0,[1]p35!$K$302,"")</f>
        <v/>
      </c>
    </row>
    <row r="248" spans="1:19" s="3" customFormat="1" ht="13.5" customHeight="1" x14ac:dyDescent="0.2">
      <c r="A248" s="398" t="str">
        <f>IF([1]p35!$A$306&lt;&gt;0,[1]p35!$A$306,"")</f>
        <v/>
      </c>
      <c r="B248" s="398"/>
      <c r="C248" s="398"/>
      <c r="D248" s="398"/>
      <c r="E248" s="398"/>
      <c r="F248" s="398"/>
      <c r="G248" s="398"/>
      <c r="H248" s="398"/>
      <c r="I248" s="398"/>
      <c r="J248" s="398"/>
      <c r="K248" s="398"/>
      <c r="L248" s="398"/>
      <c r="M248" s="398" t="str">
        <f>IF([1]p35!$H$306&lt;&gt;0,[1]p35!$H$306,"")</f>
        <v/>
      </c>
      <c r="N248" s="398"/>
      <c r="O248" s="398"/>
      <c r="P248" s="398"/>
      <c r="Q248" s="398"/>
      <c r="R248" s="26" t="str">
        <f>IF([1]p35!$J$306&lt;&gt;0,[1]p35!$J$306,"")</f>
        <v/>
      </c>
      <c r="S248" s="26" t="str">
        <f>IF([1]p35!$K$306&lt;&gt;0,[1]p35!$K$306,"")</f>
        <v/>
      </c>
    </row>
    <row r="249" spans="1:19" s="3" customFormat="1" ht="13.5" customHeight="1" x14ac:dyDescent="0.2">
      <c r="A249" s="398" t="str">
        <f>IF([1]p35!$A$310&lt;&gt;0,[1]p35!$A$310,"")</f>
        <v/>
      </c>
      <c r="B249" s="398"/>
      <c r="C249" s="398"/>
      <c r="D249" s="398"/>
      <c r="E249" s="398"/>
      <c r="F249" s="398"/>
      <c r="G249" s="398"/>
      <c r="H249" s="398"/>
      <c r="I249" s="398"/>
      <c r="J249" s="398"/>
      <c r="K249" s="398"/>
      <c r="L249" s="398"/>
      <c r="M249" s="398" t="str">
        <f>IF([1]p35!$H$310&lt;&gt;0,[1]p35!$H$310,"")</f>
        <v/>
      </c>
      <c r="N249" s="398"/>
      <c r="O249" s="398"/>
      <c r="P249" s="398"/>
      <c r="Q249" s="398"/>
      <c r="R249" s="26" t="str">
        <f>IF([1]p35!$J$310&lt;&gt;0,[1]p35!$J$310,"")</f>
        <v/>
      </c>
      <c r="S249" s="26" t="str">
        <f>IF([1]p35!$K$310&lt;&gt;0,[1]p35!$K$310,"")</f>
        <v/>
      </c>
    </row>
    <row r="250" spans="1:19" s="3" customFormat="1" ht="13.5" customHeight="1" x14ac:dyDescent="0.2">
      <c r="A250" s="397" t="str">
        <f>IF([1]p35!$A$314&lt;&gt;0,[1]p35!$A$314,"")</f>
        <v/>
      </c>
      <c r="B250" s="397"/>
      <c r="C250" s="397"/>
      <c r="D250" s="397"/>
      <c r="E250" s="397"/>
      <c r="F250" s="397"/>
      <c r="G250" s="397"/>
      <c r="H250" s="397"/>
      <c r="I250" s="397"/>
      <c r="J250" s="397"/>
      <c r="K250" s="397"/>
      <c r="L250" s="397"/>
      <c r="M250" s="397" t="str">
        <f>IF([1]p35!$H$314&lt;&gt;0,[1]p35!$H$314,"")</f>
        <v/>
      </c>
      <c r="N250" s="397"/>
      <c r="O250" s="397"/>
      <c r="P250" s="397"/>
      <c r="Q250" s="397"/>
      <c r="R250" s="26" t="str">
        <f>IF([1]p35!$J$314&lt;&gt;0,[1]p35!$J$314,"")</f>
        <v/>
      </c>
      <c r="S250" s="26" t="str">
        <f>IF([1]p35!$K$314&lt;&gt;0,[1]p35!$K$314,"")</f>
        <v/>
      </c>
    </row>
    <row r="251" spans="1:19" s="3" customFormat="1" ht="13.5" customHeight="1" x14ac:dyDescent="0.2">
      <c r="A251" s="398" t="str">
        <f>IF([1]p35!$A$318&lt;&gt;0,[1]p35!$A$318,"")</f>
        <v/>
      </c>
      <c r="B251" s="398"/>
      <c r="C251" s="398"/>
      <c r="D251" s="398"/>
      <c r="E251" s="398"/>
      <c r="F251" s="398"/>
      <c r="G251" s="398"/>
      <c r="H251" s="398"/>
      <c r="I251" s="398"/>
      <c r="J251" s="398"/>
      <c r="K251" s="398"/>
      <c r="L251" s="398"/>
      <c r="M251" s="398" t="str">
        <f>IF([1]p35!$H$318&lt;&gt;0,[1]p35!$H$318,"")</f>
        <v/>
      </c>
      <c r="N251" s="398"/>
      <c r="O251" s="398"/>
      <c r="P251" s="398"/>
      <c r="Q251" s="398"/>
      <c r="R251" s="26" t="str">
        <f>IF([1]p35!$J$318&lt;&gt;0,[1]p35!$J$318,"")</f>
        <v/>
      </c>
      <c r="S251" s="26" t="str">
        <f>IF([1]p35!$K$318&lt;&gt;0,[1]p35!$K$318,"")</f>
        <v/>
      </c>
    </row>
    <row r="252" spans="1:19" s="3" customFormat="1" ht="11.25" x14ac:dyDescent="0.2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</row>
    <row r="253" spans="1:19" s="32" customFormat="1" ht="11.25" x14ac:dyDescent="0.2">
      <c r="A253" s="385" t="str">
        <f>T([1]p36!$C$13:$G$13)</f>
        <v/>
      </c>
      <c r="B253" s="386"/>
      <c r="C253" s="386"/>
      <c r="D253" s="400"/>
      <c r="E253" s="383"/>
      <c r="F253" s="381"/>
      <c r="G253" s="381"/>
      <c r="H253" s="381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19" s="3" customFormat="1" ht="13.5" customHeight="1" x14ac:dyDescent="0.2">
      <c r="A254" s="398" t="str">
        <f>IF([1]p36!$A$302&lt;&gt;0,[1]p36!$A$302,"")</f>
        <v/>
      </c>
      <c r="B254" s="398"/>
      <c r="C254" s="398"/>
      <c r="D254" s="398"/>
      <c r="E254" s="401"/>
      <c r="F254" s="401"/>
      <c r="G254" s="401"/>
      <c r="H254" s="401"/>
      <c r="I254" s="401"/>
      <c r="J254" s="401"/>
      <c r="K254" s="401"/>
      <c r="L254" s="401"/>
      <c r="M254" s="401" t="str">
        <f>IF([1]p36!$H$302&lt;&gt;0,[1]p36!$H$302,"")</f>
        <v/>
      </c>
      <c r="N254" s="401"/>
      <c r="O254" s="401"/>
      <c r="P254" s="401"/>
      <c r="Q254" s="401"/>
      <c r="R254" s="92" t="str">
        <f>IF([1]p36!$J$302&lt;&gt;0,[1]p36!$J$302,"")</f>
        <v/>
      </c>
      <c r="S254" s="92" t="str">
        <f>IF([1]p36!$K$302&lt;&gt;0,[1]p36!$K$302,"")</f>
        <v/>
      </c>
    </row>
    <row r="255" spans="1:19" s="3" customFormat="1" ht="13.5" customHeight="1" x14ac:dyDescent="0.2">
      <c r="A255" s="398" t="str">
        <f>IF([1]p36!$A$306&lt;&gt;0,[1]p36!$A$306,"")</f>
        <v/>
      </c>
      <c r="B255" s="398"/>
      <c r="C255" s="398"/>
      <c r="D255" s="398"/>
      <c r="E255" s="398"/>
      <c r="F255" s="398"/>
      <c r="G255" s="398"/>
      <c r="H255" s="398"/>
      <c r="I255" s="398"/>
      <c r="J255" s="398"/>
      <c r="K255" s="398"/>
      <c r="L255" s="398"/>
      <c r="M255" s="398" t="str">
        <f>IF([1]p36!$H$306&lt;&gt;0,[1]p36!$H$306,"")</f>
        <v/>
      </c>
      <c r="N255" s="398"/>
      <c r="O255" s="398"/>
      <c r="P255" s="398"/>
      <c r="Q255" s="398"/>
      <c r="R255" s="26" t="str">
        <f>IF([1]p36!$J$306&lt;&gt;0,[1]p36!$J$306,"")</f>
        <v/>
      </c>
      <c r="S255" s="26" t="str">
        <f>IF([1]p36!$K$306&lt;&gt;0,[1]p36!$K$306,"")</f>
        <v/>
      </c>
    </row>
    <row r="256" spans="1:19" s="3" customFormat="1" ht="13.5" customHeight="1" x14ac:dyDescent="0.2">
      <c r="A256" s="398" t="str">
        <f>IF([1]p36!$A$310&lt;&gt;0,[1]p36!$A$310,"")</f>
        <v/>
      </c>
      <c r="B256" s="398"/>
      <c r="C256" s="398"/>
      <c r="D256" s="398"/>
      <c r="E256" s="398"/>
      <c r="F256" s="398"/>
      <c r="G256" s="398"/>
      <c r="H256" s="398"/>
      <c r="I256" s="398"/>
      <c r="J256" s="398"/>
      <c r="K256" s="398"/>
      <c r="L256" s="398"/>
      <c r="M256" s="398" t="str">
        <f>IF([1]p36!$H$310&lt;&gt;0,[1]p36!$H$310,"")</f>
        <v/>
      </c>
      <c r="N256" s="398"/>
      <c r="O256" s="398"/>
      <c r="P256" s="398"/>
      <c r="Q256" s="398"/>
      <c r="R256" s="26" t="str">
        <f>IF([1]p36!$J$310&lt;&gt;0,[1]p36!$J$310,"")</f>
        <v/>
      </c>
      <c r="S256" s="26" t="str">
        <f>IF([1]p36!$K$310&lt;&gt;0,[1]p36!$K$310,"")</f>
        <v/>
      </c>
    </row>
    <row r="257" spans="1:19" s="3" customFormat="1" ht="13.5" customHeight="1" x14ac:dyDescent="0.2">
      <c r="A257" s="397" t="str">
        <f>IF([1]p36!$A$314&lt;&gt;0,[1]p36!$A$314,"")</f>
        <v/>
      </c>
      <c r="B257" s="397"/>
      <c r="C257" s="397"/>
      <c r="D257" s="397"/>
      <c r="E257" s="397"/>
      <c r="F257" s="397"/>
      <c r="G257" s="397"/>
      <c r="H257" s="397"/>
      <c r="I257" s="397"/>
      <c r="J257" s="397"/>
      <c r="K257" s="397"/>
      <c r="L257" s="397"/>
      <c r="M257" s="397" t="str">
        <f>IF([1]p36!$H$314&lt;&gt;0,[1]p36!$H$314,"")</f>
        <v/>
      </c>
      <c r="N257" s="397"/>
      <c r="O257" s="397"/>
      <c r="P257" s="397"/>
      <c r="Q257" s="397"/>
      <c r="R257" s="26" t="str">
        <f>IF([1]p36!$J$314&lt;&gt;0,[1]p36!$J$314,"")</f>
        <v/>
      </c>
      <c r="S257" s="26" t="str">
        <f>IF([1]p36!$K$314&lt;&gt;0,[1]p36!$K$314,"")</f>
        <v/>
      </c>
    </row>
    <row r="258" spans="1:19" s="3" customFormat="1" ht="13.5" customHeight="1" x14ac:dyDescent="0.2">
      <c r="A258" s="398" t="str">
        <f>IF([1]p36!$A$318&lt;&gt;0,[1]p36!$A$318,"")</f>
        <v/>
      </c>
      <c r="B258" s="398"/>
      <c r="C258" s="398"/>
      <c r="D258" s="398"/>
      <c r="E258" s="398"/>
      <c r="F258" s="398"/>
      <c r="G258" s="398"/>
      <c r="H258" s="398"/>
      <c r="I258" s="398"/>
      <c r="J258" s="398"/>
      <c r="K258" s="398"/>
      <c r="L258" s="398"/>
      <c r="M258" s="398" t="str">
        <f>IF([1]p36!$H$318&lt;&gt;0,[1]p36!$H$318,"")</f>
        <v/>
      </c>
      <c r="N258" s="398"/>
      <c r="O258" s="398"/>
      <c r="P258" s="398"/>
      <c r="Q258" s="398"/>
      <c r="R258" s="26" t="str">
        <f>IF([1]p36!$J$318&lt;&gt;0,[1]p36!$J$318,"")</f>
        <v/>
      </c>
      <c r="S258" s="26" t="str">
        <f>IF([1]p36!$K$318&lt;&gt;0,[1]p36!$K$318,"")</f>
        <v/>
      </c>
    </row>
    <row r="259" spans="1:19" s="3" customFormat="1" ht="11.25" x14ac:dyDescent="0.2">
      <c r="A259" s="394"/>
      <c r="B259" s="394"/>
      <c r="C259" s="394"/>
      <c r="D259" s="394"/>
      <c r="E259" s="394"/>
      <c r="F259" s="394"/>
      <c r="G259" s="394"/>
      <c r="H259" s="394"/>
      <c r="I259" s="394"/>
      <c r="J259" s="394"/>
      <c r="K259" s="394"/>
      <c r="L259" s="394"/>
      <c r="M259" s="394"/>
      <c r="N259" s="394"/>
      <c r="O259" s="394"/>
      <c r="P259" s="394"/>
      <c r="Q259" s="394"/>
      <c r="R259" s="394"/>
      <c r="S259" s="394"/>
    </row>
    <row r="260" spans="1:19" s="32" customFormat="1" ht="11.25" x14ac:dyDescent="0.2">
      <c r="A260" s="385" t="str">
        <f>T([1]p37!$C$13:$G$13)</f>
        <v/>
      </c>
      <c r="B260" s="386"/>
      <c r="C260" s="386"/>
      <c r="D260" s="400"/>
      <c r="E260" s="383"/>
      <c r="F260" s="381"/>
      <c r="G260" s="381"/>
      <c r="H260" s="381"/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</row>
    <row r="261" spans="1:19" s="3" customFormat="1" ht="13.5" customHeight="1" x14ac:dyDescent="0.2">
      <c r="A261" s="398" t="str">
        <f>IF([1]p37!$A$302&lt;&gt;0,[1]p37!$A$302,"")</f>
        <v/>
      </c>
      <c r="B261" s="398"/>
      <c r="C261" s="398"/>
      <c r="D261" s="398"/>
      <c r="E261" s="401"/>
      <c r="F261" s="401"/>
      <c r="G261" s="401"/>
      <c r="H261" s="401"/>
      <c r="I261" s="401"/>
      <c r="J261" s="401"/>
      <c r="K261" s="401"/>
      <c r="L261" s="401"/>
      <c r="M261" s="401" t="str">
        <f>IF([1]p37!$H$302&lt;&gt;0,[1]p37!$H$302,"")</f>
        <v/>
      </c>
      <c r="N261" s="401"/>
      <c r="O261" s="401"/>
      <c r="P261" s="401"/>
      <c r="Q261" s="401"/>
      <c r="R261" s="92" t="str">
        <f>IF([1]p37!$J$302&lt;&gt;0,[1]p37!$J$302,"")</f>
        <v/>
      </c>
      <c r="S261" s="92" t="str">
        <f>IF([1]p37!$K$302&lt;&gt;0,[1]p37!$K$302,"")</f>
        <v/>
      </c>
    </row>
    <row r="262" spans="1:19" s="3" customFormat="1" ht="13.5" customHeight="1" x14ac:dyDescent="0.2">
      <c r="A262" s="398" t="str">
        <f>IF([1]p37!$A$306&lt;&gt;0,[1]p37!$A$306,"")</f>
        <v/>
      </c>
      <c r="B262" s="398"/>
      <c r="C262" s="398"/>
      <c r="D262" s="398"/>
      <c r="E262" s="398"/>
      <c r="F262" s="398"/>
      <c r="G262" s="398"/>
      <c r="H262" s="398"/>
      <c r="I262" s="398"/>
      <c r="J262" s="398"/>
      <c r="K262" s="398"/>
      <c r="L262" s="398"/>
      <c r="M262" s="398" t="str">
        <f>IF([1]p37!$H$306&lt;&gt;0,[1]p37!$H$306,"")</f>
        <v/>
      </c>
      <c r="N262" s="398"/>
      <c r="O262" s="398"/>
      <c r="P262" s="398"/>
      <c r="Q262" s="398"/>
      <c r="R262" s="26" t="str">
        <f>IF([1]p37!$J$306&lt;&gt;0,[1]p37!$J$306,"")</f>
        <v/>
      </c>
      <c r="S262" s="26" t="str">
        <f>IF([1]p37!$K$306&lt;&gt;0,[1]p37!$K$306,"")</f>
        <v/>
      </c>
    </row>
    <row r="263" spans="1:19" s="3" customFormat="1" ht="13.5" customHeight="1" x14ac:dyDescent="0.2">
      <c r="A263" s="398" t="str">
        <f>IF([1]p37!$A$310&lt;&gt;0,[1]p37!$A$310,"")</f>
        <v/>
      </c>
      <c r="B263" s="398"/>
      <c r="C263" s="398"/>
      <c r="D263" s="398"/>
      <c r="E263" s="398"/>
      <c r="F263" s="398"/>
      <c r="G263" s="398"/>
      <c r="H263" s="398"/>
      <c r="I263" s="398"/>
      <c r="J263" s="398"/>
      <c r="K263" s="398"/>
      <c r="L263" s="398"/>
      <c r="M263" s="398" t="str">
        <f>IF([1]p37!$H$310&lt;&gt;0,[1]p37!$H$310,"")</f>
        <v/>
      </c>
      <c r="N263" s="398"/>
      <c r="O263" s="398"/>
      <c r="P263" s="398"/>
      <c r="Q263" s="398"/>
      <c r="R263" s="26" t="str">
        <f>IF([1]p37!$J$310&lt;&gt;0,[1]p37!$J$310,"")</f>
        <v/>
      </c>
      <c r="S263" s="26" t="str">
        <f>IF([1]p37!$K$310&lt;&gt;0,[1]p37!$K$310,"")</f>
        <v/>
      </c>
    </row>
    <row r="264" spans="1:19" s="3" customFormat="1" ht="13.5" customHeight="1" x14ac:dyDescent="0.2">
      <c r="A264" s="397" t="str">
        <f>IF([1]p37!$A$314&lt;&gt;0,[1]p37!$A$314,"")</f>
        <v/>
      </c>
      <c r="B264" s="397"/>
      <c r="C264" s="397"/>
      <c r="D264" s="397"/>
      <c r="E264" s="397"/>
      <c r="F264" s="397"/>
      <c r="G264" s="397"/>
      <c r="H264" s="397"/>
      <c r="I264" s="397"/>
      <c r="J264" s="397"/>
      <c r="K264" s="397"/>
      <c r="L264" s="397"/>
      <c r="M264" s="397" t="str">
        <f>IF([1]p37!$H$314&lt;&gt;0,[1]p37!$H$314,"")</f>
        <v/>
      </c>
      <c r="N264" s="397"/>
      <c r="O264" s="397"/>
      <c r="P264" s="397"/>
      <c r="Q264" s="397"/>
      <c r="R264" s="26" t="str">
        <f>IF([1]p37!$J$314&lt;&gt;0,[1]p37!$J$314,"")</f>
        <v/>
      </c>
      <c r="S264" s="26" t="str">
        <f>IF([1]p37!$K$314&lt;&gt;0,[1]p37!$K$314,"")</f>
        <v/>
      </c>
    </row>
    <row r="265" spans="1:19" s="3" customFormat="1" ht="13.5" customHeight="1" x14ac:dyDescent="0.2">
      <c r="A265" s="398" t="str">
        <f>IF([1]p37!$A$318&lt;&gt;0,[1]p37!$A$318,"")</f>
        <v/>
      </c>
      <c r="B265" s="398"/>
      <c r="C265" s="398"/>
      <c r="D265" s="398"/>
      <c r="E265" s="398"/>
      <c r="F265" s="398"/>
      <c r="G265" s="398"/>
      <c r="H265" s="398"/>
      <c r="I265" s="398"/>
      <c r="J265" s="398"/>
      <c r="K265" s="398"/>
      <c r="L265" s="398"/>
      <c r="M265" s="398" t="str">
        <f>IF([1]p37!$H$318&lt;&gt;0,[1]p37!$H$318,"")</f>
        <v/>
      </c>
      <c r="N265" s="398"/>
      <c r="O265" s="398"/>
      <c r="P265" s="398"/>
      <c r="Q265" s="398"/>
      <c r="R265" s="26" t="str">
        <f>IF([1]p37!$J$318&lt;&gt;0,[1]p37!$J$318,"")</f>
        <v/>
      </c>
      <c r="S265" s="26" t="str">
        <f>IF([1]p37!$K$318&lt;&gt;0,[1]p37!$K$318,"")</f>
        <v/>
      </c>
    </row>
    <row r="266" spans="1:19" s="3" customFormat="1" ht="11.25" x14ac:dyDescent="0.2">
      <c r="A266" s="394"/>
      <c r="B266" s="394"/>
      <c r="C266" s="394"/>
      <c r="D266" s="394"/>
      <c r="E266" s="394"/>
      <c r="F266" s="394"/>
      <c r="G266" s="394"/>
      <c r="H266" s="394"/>
      <c r="I266" s="394"/>
      <c r="J266" s="394"/>
      <c r="K266" s="394"/>
      <c r="L266" s="394"/>
      <c r="M266" s="394"/>
      <c r="N266" s="394"/>
      <c r="O266" s="394"/>
      <c r="P266" s="394"/>
      <c r="Q266" s="394"/>
      <c r="R266" s="394"/>
      <c r="S266" s="394"/>
    </row>
    <row r="267" spans="1:19" s="32" customFormat="1" ht="11.25" x14ac:dyDescent="0.2">
      <c r="A267" s="385" t="str">
        <f>T([1]p38!$C$13:$G$13)</f>
        <v/>
      </c>
      <c r="B267" s="386"/>
      <c r="C267" s="386"/>
      <c r="D267" s="400"/>
      <c r="E267" s="383"/>
      <c r="F267" s="381"/>
      <c r="G267" s="381"/>
      <c r="H267" s="381"/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</row>
    <row r="268" spans="1:19" s="3" customFormat="1" ht="13.5" customHeight="1" x14ac:dyDescent="0.2">
      <c r="A268" s="398" t="str">
        <f>IF([1]p38!$A$302&lt;&gt;0,[1]p38!$A$302,"")</f>
        <v/>
      </c>
      <c r="B268" s="398"/>
      <c r="C268" s="398"/>
      <c r="D268" s="398"/>
      <c r="E268" s="401"/>
      <c r="F268" s="401"/>
      <c r="G268" s="401"/>
      <c r="H268" s="401"/>
      <c r="I268" s="401"/>
      <c r="J268" s="401"/>
      <c r="K268" s="401"/>
      <c r="L268" s="401"/>
      <c r="M268" s="401" t="str">
        <f>IF([1]p38!$H$302&lt;&gt;0,[1]p38!$H$302,"")</f>
        <v/>
      </c>
      <c r="N268" s="401"/>
      <c r="O268" s="401"/>
      <c r="P268" s="401"/>
      <c r="Q268" s="401"/>
      <c r="R268" s="92" t="str">
        <f>IF([1]p38!$J$302&lt;&gt;0,[1]p38!$J$302,"")</f>
        <v/>
      </c>
      <c r="S268" s="92" t="str">
        <f>IF([1]p38!$K$302&lt;&gt;0,[1]p38!$K$302,"")</f>
        <v/>
      </c>
    </row>
    <row r="269" spans="1:19" s="3" customFormat="1" ht="13.5" customHeight="1" x14ac:dyDescent="0.2">
      <c r="A269" s="398" t="str">
        <f>IF([1]p38!$A$306&lt;&gt;0,[1]p38!$A$306,"")</f>
        <v/>
      </c>
      <c r="B269" s="398"/>
      <c r="C269" s="398"/>
      <c r="D269" s="398"/>
      <c r="E269" s="398"/>
      <c r="F269" s="398"/>
      <c r="G269" s="398"/>
      <c r="H269" s="398"/>
      <c r="I269" s="398"/>
      <c r="J269" s="398"/>
      <c r="K269" s="398"/>
      <c r="L269" s="398"/>
      <c r="M269" s="398" t="str">
        <f>IF([1]p38!$H$306&lt;&gt;0,[1]p38!$H$306,"")</f>
        <v/>
      </c>
      <c r="N269" s="398"/>
      <c r="O269" s="398"/>
      <c r="P269" s="398"/>
      <c r="Q269" s="398"/>
      <c r="R269" s="26" t="str">
        <f>IF([1]p38!$J$306&lt;&gt;0,[1]p38!$J$306,"")</f>
        <v/>
      </c>
      <c r="S269" s="26" t="str">
        <f>IF([1]p38!$K$306&lt;&gt;0,[1]p38!$K$306,"")</f>
        <v/>
      </c>
    </row>
    <row r="270" spans="1:19" s="3" customFormat="1" ht="13.5" customHeight="1" x14ac:dyDescent="0.2">
      <c r="A270" s="398" t="str">
        <f>IF([1]p38!$A$310&lt;&gt;0,[1]p38!$A$310,"")</f>
        <v/>
      </c>
      <c r="B270" s="398"/>
      <c r="C270" s="398"/>
      <c r="D270" s="398"/>
      <c r="E270" s="398"/>
      <c r="F270" s="398"/>
      <c r="G270" s="398"/>
      <c r="H270" s="398"/>
      <c r="I270" s="398"/>
      <c r="J270" s="398"/>
      <c r="K270" s="398"/>
      <c r="L270" s="398"/>
      <c r="M270" s="398" t="str">
        <f>IF([1]p38!$H$310&lt;&gt;0,[1]p38!$H$310,"")</f>
        <v/>
      </c>
      <c r="N270" s="398"/>
      <c r="O270" s="398"/>
      <c r="P270" s="398"/>
      <c r="Q270" s="398"/>
      <c r="R270" s="26" t="str">
        <f>IF([1]p38!$J$310&lt;&gt;0,[1]p38!$J$310,"")</f>
        <v/>
      </c>
      <c r="S270" s="26" t="str">
        <f>IF([1]p38!$K$310&lt;&gt;0,[1]p38!$K$310,"")</f>
        <v/>
      </c>
    </row>
    <row r="271" spans="1:19" s="3" customFormat="1" ht="13.5" customHeight="1" x14ac:dyDescent="0.2">
      <c r="A271" s="397" t="str">
        <f>IF([1]p38!$A$314&lt;&gt;0,[1]p38!$A$314,"")</f>
        <v/>
      </c>
      <c r="B271" s="397"/>
      <c r="C271" s="397"/>
      <c r="D271" s="397"/>
      <c r="E271" s="397"/>
      <c r="F271" s="397"/>
      <c r="G271" s="397"/>
      <c r="H271" s="397"/>
      <c r="I271" s="397"/>
      <c r="J271" s="397"/>
      <c r="K271" s="397"/>
      <c r="L271" s="397"/>
      <c r="M271" s="397" t="str">
        <f>IF([1]p38!$H$314&lt;&gt;0,[1]p38!$H$314,"")</f>
        <v/>
      </c>
      <c r="N271" s="397"/>
      <c r="O271" s="397"/>
      <c r="P271" s="397"/>
      <c r="Q271" s="397"/>
      <c r="R271" s="26" t="str">
        <f>IF([1]p38!$J$314&lt;&gt;0,[1]p38!$J$314,"")</f>
        <v/>
      </c>
      <c r="S271" s="26" t="str">
        <f>IF([1]p38!$K$314&lt;&gt;0,[1]p38!$K$314,"")</f>
        <v/>
      </c>
    </row>
    <row r="272" spans="1:19" s="3" customFormat="1" ht="13.5" customHeight="1" x14ac:dyDescent="0.2">
      <c r="A272" s="398" t="str">
        <f>IF([1]p38!$A$318&lt;&gt;0,[1]p38!$A$318,"")</f>
        <v/>
      </c>
      <c r="B272" s="398"/>
      <c r="C272" s="398"/>
      <c r="D272" s="398"/>
      <c r="E272" s="398"/>
      <c r="F272" s="398"/>
      <c r="G272" s="398"/>
      <c r="H272" s="398"/>
      <c r="I272" s="398"/>
      <c r="J272" s="398"/>
      <c r="K272" s="398"/>
      <c r="L272" s="398"/>
      <c r="M272" s="398" t="str">
        <f>IF([1]p38!$H$318&lt;&gt;0,[1]p38!$H$318,"")</f>
        <v/>
      </c>
      <c r="N272" s="398"/>
      <c r="O272" s="398"/>
      <c r="P272" s="398"/>
      <c r="Q272" s="398"/>
      <c r="R272" s="26" t="str">
        <f>IF([1]p38!$J$318&lt;&gt;0,[1]p38!$J$318,"")</f>
        <v/>
      </c>
      <c r="S272" s="26" t="str">
        <f>IF([1]p38!$K$318&lt;&gt;0,[1]p38!$K$318,"")</f>
        <v/>
      </c>
    </row>
    <row r="273" spans="1:19" s="3" customFormat="1" ht="11.25" x14ac:dyDescent="0.2">
      <c r="A273" s="394"/>
      <c r="B273" s="394"/>
      <c r="C273" s="394"/>
      <c r="D273" s="394"/>
      <c r="E273" s="394"/>
      <c r="F273" s="394"/>
      <c r="G273" s="394"/>
      <c r="H273" s="394"/>
      <c r="I273" s="394"/>
      <c r="J273" s="394"/>
      <c r="K273" s="394"/>
      <c r="L273" s="394"/>
      <c r="M273" s="394"/>
      <c r="N273" s="394"/>
      <c r="O273" s="394"/>
      <c r="P273" s="394"/>
      <c r="Q273" s="394"/>
      <c r="R273" s="394"/>
      <c r="S273" s="394"/>
    </row>
    <row r="274" spans="1:19" s="32" customFormat="1" ht="11.25" x14ac:dyDescent="0.2">
      <c r="A274" s="385" t="str">
        <f>T([1]p39!$C$13:$G$13)</f>
        <v/>
      </c>
      <c r="B274" s="386"/>
      <c r="C274" s="386"/>
      <c r="D274" s="400"/>
      <c r="E274" s="383"/>
      <c r="F274" s="381"/>
      <c r="G274" s="381"/>
      <c r="H274" s="381"/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</row>
    <row r="275" spans="1:19" s="3" customFormat="1" ht="13.5" customHeight="1" x14ac:dyDescent="0.2">
      <c r="A275" s="398" t="str">
        <f>IF([1]p39!$A$302&lt;&gt;0,[1]p39!$A$302,"")</f>
        <v/>
      </c>
      <c r="B275" s="398"/>
      <c r="C275" s="398"/>
      <c r="D275" s="398"/>
      <c r="E275" s="401"/>
      <c r="F275" s="401"/>
      <c r="G275" s="401"/>
      <c r="H275" s="401"/>
      <c r="I275" s="401"/>
      <c r="J275" s="401"/>
      <c r="K275" s="401"/>
      <c r="L275" s="401"/>
      <c r="M275" s="401" t="str">
        <f>IF([1]p39!$H$302&lt;&gt;0,[1]p39!$H$302,"")</f>
        <v/>
      </c>
      <c r="N275" s="401"/>
      <c r="O275" s="401"/>
      <c r="P275" s="401"/>
      <c r="Q275" s="401"/>
      <c r="R275" s="92" t="str">
        <f>IF([1]p39!$J$302&lt;&gt;0,[1]p39!$J$302,"")</f>
        <v/>
      </c>
      <c r="S275" s="92" t="str">
        <f>IF([1]p39!$K$302&lt;&gt;0,[1]p39!$K$302,"")</f>
        <v/>
      </c>
    </row>
    <row r="276" spans="1:19" s="3" customFormat="1" ht="13.5" customHeight="1" x14ac:dyDescent="0.2">
      <c r="A276" s="398" t="str">
        <f>IF([1]p39!$A$306&lt;&gt;0,[1]p39!$A$306,"")</f>
        <v/>
      </c>
      <c r="B276" s="398"/>
      <c r="C276" s="398"/>
      <c r="D276" s="398"/>
      <c r="E276" s="398"/>
      <c r="F276" s="398"/>
      <c r="G276" s="398"/>
      <c r="H276" s="398"/>
      <c r="I276" s="398"/>
      <c r="J276" s="398"/>
      <c r="K276" s="398"/>
      <c r="L276" s="398"/>
      <c r="M276" s="398" t="str">
        <f>IF([1]p39!$H$306&lt;&gt;0,[1]p39!$H$306,"")</f>
        <v/>
      </c>
      <c r="N276" s="398"/>
      <c r="O276" s="398"/>
      <c r="P276" s="398"/>
      <c r="Q276" s="398"/>
      <c r="R276" s="26" t="str">
        <f>IF([1]p39!$J$306&lt;&gt;0,[1]p39!$J$306,"")</f>
        <v/>
      </c>
      <c r="S276" s="26" t="str">
        <f>IF([1]p39!$K$306&lt;&gt;0,[1]p39!$K$306,"")</f>
        <v/>
      </c>
    </row>
    <row r="277" spans="1:19" s="3" customFormat="1" ht="13.5" customHeight="1" x14ac:dyDescent="0.2">
      <c r="A277" s="398" t="str">
        <f>IF([1]p39!$A$310&lt;&gt;0,[1]p39!$A$310,"")</f>
        <v/>
      </c>
      <c r="B277" s="398"/>
      <c r="C277" s="398"/>
      <c r="D277" s="398"/>
      <c r="E277" s="398"/>
      <c r="F277" s="398"/>
      <c r="G277" s="398"/>
      <c r="H277" s="398"/>
      <c r="I277" s="398"/>
      <c r="J277" s="398"/>
      <c r="K277" s="398"/>
      <c r="L277" s="398"/>
      <c r="M277" s="398" t="str">
        <f>IF([1]p39!$H$310&lt;&gt;0,[1]p39!$H$310,"")</f>
        <v/>
      </c>
      <c r="N277" s="398"/>
      <c r="O277" s="398"/>
      <c r="P277" s="398"/>
      <c r="Q277" s="398"/>
      <c r="R277" s="26" t="str">
        <f>IF([1]p39!$J$310&lt;&gt;0,[1]p39!$J$310,"")</f>
        <v/>
      </c>
      <c r="S277" s="26" t="str">
        <f>IF([1]p39!$K$310&lt;&gt;0,[1]p39!$K$310,"")</f>
        <v/>
      </c>
    </row>
    <row r="278" spans="1:19" s="3" customFormat="1" ht="13.5" customHeight="1" x14ac:dyDescent="0.2">
      <c r="A278" s="397" t="str">
        <f>IF([1]p39!$A$314&lt;&gt;0,[1]p39!$A$314,"")</f>
        <v/>
      </c>
      <c r="B278" s="397"/>
      <c r="C278" s="397"/>
      <c r="D278" s="397"/>
      <c r="E278" s="397"/>
      <c r="F278" s="397"/>
      <c r="G278" s="397"/>
      <c r="H278" s="397"/>
      <c r="I278" s="397"/>
      <c r="J278" s="397"/>
      <c r="K278" s="397"/>
      <c r="L278" s="397"/>
      <c r="M278" s="397" t="str">
        <f>IF([1]p39!$H$314&lt;&gt;0,[1]p39!$H$314,"")</f>
        <v/>
      </c>
      <c r="N278" s="397"/>
      <c r="O278" s="397"/>
      <c r="P278" s="397"/>
      <c r="Q278" s="397"/>
      <c r="R278" s="26" t="str">
        <f>IF([1]p39!$J$314&lt;&gt;0,[1]p39!$J$314,"")</f>
        <v/>
      </c>
      <c r="S278" s="26" t="str">
        <f>IF([1]p39!$K$314&lt;&gt;0,[1]p39!$K$314,"")</f>
        <v/>
      </c>
    </row>
    <row r="279" spans="1:19" s="3" customFormat="1" ht="13.5" customHeight="1" x14ac:dyDescent="0.2">
      <c r="A279" s="398" t="str">
        <f>IF([1]p39!$A$318&lt;&gt;0,[1]p39!$A$318,"")</f>
        <v/>
      </c>
      <c r="B279" s="398"/>
      <c r="C279" s="398"/>
      <c r="D279" s="398"/>
      <c r="E279" s="398"/>
      <c r="F279" s="398"/>
      <c r="G279" s="398"/>
      <c r="H279" s="398"/>
      <c r="I279" s="398"/>
      <c r="J279" s="398"/>
      <c r="K279" s="398"/>
      <c r="L279" s="398"/>
      <c r="M279" s="398" t="str">
        <f>IF([1]p39!$H$318&lt;&gt;0,[1]p39!$H$318,"")</f>
        <v/>
      </c>
      <c r="N279" s="398"/>
      <c r="O279" s="398"/>
      <c r="P279" s="398"/>
      <c r="Q279" s="398"/>
      <c r="R279" s="26" t="str">
        <f>IF([1]p39!$J$318&lt;&gt;0,[1]p39!$J$318,"")</f>
        <v/>
      </c>
      <c r="S279" s="26" t="str">
        <f>IF([1]p39!$K$318&lt;&gt;0,[1]p39!$K$318,"")</f>
        <v/>
      </c>
    </row>
    <row r="280" spans="1:19" s="3" customFormat="1" ht="11.25" x14ac:dyDescent="0.2">
      <c r="A280" s="394"/>
      <c r="B280" s="394"/>
      <c r="C280" s="394"/>
      <c r="D280" s="394"/>
      <c r="E280" s="394"/>
      <c r="F280" s="394"/>
      <c r="G280" s="394"/>
      <c r="H280" s="394"/>
      <c r="I280" s="394"/>
      <c r="J280" s="394"/>
      <c r="K280" s="394"/>
      <c r="L280" s="394"/>
      <c r="M280" s="394"/>
      <c r="N280" s="394"/>
      <c r="O280" s="394"/>
      <c r="P280" s="394"/>
      <c r="Q280" s="394"/>
      <c r="R280" s="394"/>
      <c r="S280" s="394"/>
    </row>
    <row r="281" spans="1:19" s="32" customFormat="1" ht="11.25" x14ac:dyDescent="0.2">
      <c r="A281" s="385" t="str">
        <f>T([1]p40!$C$13:$G$13)</f>
        <v/>
      </c>
      <c r="B281" s="386"/>
      <c r="C281" s="386"/>
      <c r="D281" s="400"/>
      <c r="E281" s="383"/>
      <c r="F281" s="381"/>
      <c r="G281" s="381"/>
      <c r="H281" s="381"/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</row>
    <row r="282" spans="1:19" s="3" customFormat="1" ht="13.5" customHeight="1" x14ac:dyDescent="0.2">
      <c r="A282" s="398" t="str">
        <f>IF([1]p40!$A$302&lt;&gt;0,[1]p40!$A$302,"")</f>
        <v/>
      </c>
      <c r="B282" s="398"/>
      <c r="C282" s="398"/>
      <c r="D282" s="398"/>
      <c r="E282" s="401"/>
      <c r="F282" s="401"/>
      <c r="G282" s="401"/>
      <c r="H282" s="401"/>
      <c r="I282" s="401"/>
      <c r="J282" s="401"/>
      <c r="K282" s="401"/>
      <c r="L282" s="401"/>
      <c r="M282" s="401" t="str">
        <f>IF([1]p40!$H$302&lt;&gt;0,[1]p40!$H$302,"")</f>
        <v/>
      </c>
      <c r="N282" s="401"/>
      <c r="O282" s="401"/>
      <c r="P282" s="401"/>
      <c r="Q282" s="401"/>
      <c r="R282" s="92" t="str">
        <f>IF([1]p40!$J$302&lt;&gt;0,[1]p40!$J$302,"")</f>
        <v/>
      </c>
      <c r="S282" s="92" t="str">
        <f>IF([1]p40!$K$302&lt;&gt;0,[1]p40!$K$302,"")</f>
        <v/>
      </c>
    </row>
    <row r="283" spans="1:19" s="3" customFormat="1" ht="13.5" customHeight="1" x14ac:dyDescent="0.2">
      <c r="A283" s="398" t="str">
        <f>IF([1]p40!$A$306&lt;&gt;0,[1]p40!$A$306,"")</f>
        <v/>
      </c>
      <c r="B283" s="398"/>
      <c r="C283" s="398"/>
      <c r="D283" s="398"/>
      <c r="E283" s="398"/>
      <c r="F283" s="398"/>
      <c r="G283" s="398"/>
      <c r="H283" s="398"/>
      <c r="I283" s="398"/>
      <c r="J283" s="398"/>
      <c r="K283" s="398"/>
      <c r="L283" s="398"/>
      <c r="M283" s="398" t="str">
        <f>IF([1]p40!$H$306&lt;&gt;0,[1]p40!$H$306,"")</f>
        <v/>
      </c>
      <c r="N283" s="398"/>
      <c r="O283" s="398"/>
      <c r="P283" s="398"/>
      <c r="Q283" s="398"/>
      <c r="R283" s="26" t="str">
        <f>IF([1]p40!$J$306&lt;&gt;0,[1]p40!$J$306,"")</f>
        <v/>
      </c>
      <c r="S283" s="26" t="str">
        <f>IF([1]p40!$K$306&lt;&gt;0,[1]p40!$K$306,"")</f>
        <v/>
      </c>
    </row>
    <row r="284" spans="1:19" s="3" customFormat="1" ht="13.5" customHeight="1" x14ac:dyDescent="0.2">
      <c r="A284" s="398" t="str">
        <f>IF([1]p40!$A$310&lt;&gt;0,[1]p40!$A$310,"")</f>
        <v/>
      </c>
      <c r="B284" s="398"/>
      <c r="C284" s="398"/>
      <c r="D284" s="398"/>
      <c r="E284" s="398"/>
      <c r="F284" s="398"/>
      <c r="G284" s="398"/>
      <c r="H284" s="398"/>
      <c r="I284" s="398"/>
      <c r="J284" s="398"/>
      <c r="K284" s="398"/>
      <c r="L284" s="398"/>
      <c r="M284" s="398" t="str">
        <f>IF([1]p40!$H$310&lt;&gt;0,[1]p40!$H$310,"")</f>
        <v/>
      </c>
      <c r="N284" s="398"/>
      <c r="O284" s="398"/>
      <c r="P284" s="398"/>
      <c r="Q284" s="398"/>
      <c r="R284" s="26" t="str">
        <f>IF([1]p40!$J$310&lt;&gt;0,[1]p40!$J$310,"")</f>
        <v/>
      </c>
      <c r="S284" s="26" t="str">
        <f>IF([1]p40!$K$310&lt;&gt;0,[1]p40!$K$310,"")</f>
        <v/>
      </c>
    </row>
    <row r="285" spans="1:19" s="3" customFormat="1" ht="13.5" customHeight="1" x14ac:dyDescent="0.2">
      <c r="A285" s="397" t="str">
        <f>IF([1]p40!$A$314&lt;&gt;0,[1]p40!$A$314,"")</f>
        <v/>
      </c>
      <c r="B285" s="397"/>
      <c r="C285" s="397"/>
      <c r="D285" s="397"/>
      <c r="E285" s="397"/>
      <c r="F285" s="397"/>
      <c r="G285" s="397"/>
      <c r="H285" s="397"/>
      <c r="I285" s="397"/>
      <c r="J285" s="397"/>
      <c r="K285" s="397"/>
      <c r="L285" s="397"/>
      <c r="M285" s="397" t="str">
        <f>IF([1]p40!$H$314&lt;&gt;0,[1]p40!$H$314,"")</f>
        <v/>
      </c>
      <c r="N285" s="397"/>
      <c r="O285" s="397"/>
      <c r="P285" s="397"/>
      <c r="Q285" s="397"/>
      <c r="R285" s="26" t="str">
        <f>IF([1]p40!$J$314&lt;&gt;0,[1]p40!$J$314,"")</f>
        <v/>
      </c>
      <c r="S285" s="26" t="str">
        <f>IF([1]p40!$K$314&lt;&gt;0,[1]p40!$K$314,"")</f>
        <v/>
      </c>
    </row>
    <row r="286" spans="1:19" s="3" customFormat="1" ht="13.5" customHeight="1" x14ac:dyDescent="0.2">
      <c r="A286" s="398" t="str">
        <f>IF([1]p40!$A$318&lt;&gt;0,[1]p40!$A$318,"")</f>
        <v/>
      </c>
      <c r="B286" s="398"/>
      <c r="C286" s="398"/>
      <c r="D286" s="398"/>
      <c r="E286" s="398"/>
      <c r="F286" s="398"/>
      <c r="G286" s="398"/>
      <c r="H286" s="398"/>
      <c r="I286" s="398"/>
      <c r="J286" s="398"/>
      <c r="K286" s="398"/>
      <c r="L286" s="398"/>
      <c r="M286" s="398" t="str">
        <f>IF([1]p40!$H$318&lt;&gt;0,[1]p40!$H$318,"")</f>
        <v/>
      </c>
      <c r="N286" s="398"/>
      <c r="O286" s="398"/>
      <c r="P286" s="398"/>
      <c r="Q286" s="398"/>
      <c r="R286" s="26" t="str">
        <f>IF([1]p40!$J$318&lt;&gt;0,[1]p40!$J$318,"")</f>
        <v/>
      </c>
      <c r="S286" s="26" t="str">
        <f>IF([1]p40!$K$318&lt;&gt;0,[1]p40!$K$318,"")</f>
        <v/>
      </c>
    </row>
    <row r="287" spans="1:19" s="3" customFormat="1" ht="11.25" x14ac:dyDescent="0.2">
      <c r="A287" s="394"/>
      <c r="B287" s="394"/>
      <c r="C287" s="394"/>
      <c r="D287" s="394"/>
      <c r="E287" s="394"/>
      <c r="F287" s="394"/>
      <c r="G287" s="394"/>
      <c r="H287" s="394"/>
      <c r="I287" s="394"/>
      <c r="J287" s="394"/>
      <c r="K287" s="394"/>
      <c r="L287" s="394"/>
      <c r="M287" s="394"/>
      <c r="N287" s="394"/>
      <c r="O287" s="394"/>
      <c r="P287" s="394"/>
      <c r="Q287" s="394"/>
      <c r="R287" s="394"/>
      <c r="S287" s="394"/>
    </row>
    <row r="288" spans="1:19" s="32" customFormat="1" ht="11.25" x14ac:dyDescent="0.2">
      <c r="A288" s="385" t="str">
        <f>T([1]p41!$C$13:$G$13)</f>
        <v/>
      </c>
      <c r="B288" s="386"/>
      <c r="C288" s="386"/>
      <c r="D288" s="400"/>
      <c r="E288" s="383"/>
      <c r="F288" s="381"/>
      <c r="G288" s="381"/>
      <c r="H288" s="381"/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</row>
    <row r="289" spans="1:19" s="3" customFormat="1" ht="13.5" customHeight="1" x14ac:dyDescent="0.2">
      <c r="A289" s="398" t="str">
        <f>IF([1]p41!$A$302&lt;&gt;0,[1]p41!$A$302,"")</f>
        <v/>
      </c>
      <c r="B289" s="398"/>
      <c r="C289" s="398"/>
      <c r="D289" s="398"/>
      <c r="E289" s="401"/>
      <c r="F289" s="401"/>
      <c r="G289" s="401"/>
      <c r="H289" s="401"/>
      <c r="I289" s="401"/>
      <c r="J289" s="401"/>
      <c r="K289" s="401"/>
      <c r="L289" s="401"/>
      <c r="M289" s="401" t="str">
        <f>IF([1]p41!$H$302&lt;&gt;0,[1]p41!$H$302,"")</f>
        <v/>
      </c>
      <c r="N289" s="401"/>
      <c r="O289" s="401"/>
      <c r="P289" s="401"/>
      <c r="Q289" s="401"/>
      <c r="R289" s="92" t="str">
        <f>IF([1]p41!$J$302&lt;&gt;0,[1]p41!$J$302,"")</f>
        <v/>
      </c>
      <c r="S289" s="92" t="str">
        <f>IF([1]p41!$K$302&lt;&gt;0,[1]p41!$K$302,"")</f>
        <v/>
      </c>
    </row>
    <row r="290" spans="1:19" s="3" customFormat="1" ht="13.5" customHeight="1" x14ac:dyDescent="0.2">
      <c r="A290" s="398" t="str">
        <f>IF([1]p41!$A$306&lt;&gt;0,[1]p41!$A$306,"")</f>
        <v/>
      </c>
      <c r="B290" s="398"/>
      <c r="C290" s="398"/>
      <c r="D290" s="398"/>
      <c r="E290" s="398"/>
      <c r="F290" s="398"/>
      <c r="G290" s="398"/>
      <c r="H290" s="398"/>
      <c r="I290" s="398"/>
      <c r="J290" s="398"/>
      <c r="K290" s="398"/>
      <c r="L290" s="398"/>
      <c r="M290" s="398" t="str">
        <f>IF([1]p41!$H$306&lt;&gt;0,[1]p41!$H$306,"")</f>
        <v/>
      </c>
      <c r="N290" s="398"/>
      <c r="O290" s="398"/>
      <c r="P290" s="398"/>
      <c r="Q290" s="398"/>
      <c r="R290" s="26" t="str">
        <f>IF([1]p41!$J$306&lt;&gt;0,[1]p41!$J$306,"")</f>
        <v/>
      </c>
      <c r="S290" s="26" t="str">
        <f>IF([1]p41!$K$306&lt;&gt;0,[1]p41!$K$306,"")</f>
        <v/>
      </c>
    </row>
    <row r="291" spans="1:19" s="3" customFormat="1" ht="13.5" customHeight="1" x14ac:dyDescent="0.2">
      <c r="A291" s="398" t="str">
        <f>IF([1]p41!$A$310&lt;&gt;0,[1]p41!$A$310,"")</f>
        <v/>
      </c>
      <c r="B291" s="398"/>
      <c r="C291" s="398"/>
      <c r="D291" s="398"/>
      <c r="E291" s="398"/>
      <c r="F291" s="398"/>
      <c r="G291" s="398"/>
      <c r="H291" s="398"/>
      <c r="I291" s="398"/>
      <c r="J291" s="398"/>
      <c r="K291" s="398"/>
      <c r="L291" s="398"/>
      <c r="M291" s="398" t="str">
        <f>IF([1]p41!$H$310&lt;&gt;0,[1]p41!$H$310,"")</f>
        <v/>
      </c>
      <c r="N291" s="398"/>
      <c r="O291" s="398"/>
      <c r="P291" s="398"/>
      <c r="Q291" s="398"/>
      <c r="R291" s="26" t="str">
        <f>IF([1]p41!$J$310&lt;&gt;0,[1]p41!$J$310,"")</f>
        <v/>
      </c>
      <c r="S291" s="26" t="str">
        <f>IF([1]p41!$K$310&lt;&gt;0,[1]p41!$K$310,"")</f>
        <v/>
      </c>
    </row>
    <row r="292" spans="1:19" s="3" customFormat="1" ht="13.5" customHeight="1" x14ac:dyDescent="0.2">
      <c r="A292" s="397" t="str">
        <f>IF([1]p41!$A$314&lt;&gt;0,[1]p41!$A$314,"")</f>
        <v/>
      </c>
      <c r="B292" s="397"/>
      <c r="C292" s="397"/>
      <c r="D292" s="397"/>
      <c r="E292" s="397"/>
      <c r="F292" s="397"/>
      <c r="G292" s="397"/>
      <c r="H292" s="397"/>
      <c r="I292" s="397"/>
      <c r="J292" s="397"/>
      <c r="K292" s="397"/>
      <c r="L292" s="397"/>
      <c r="M292" s="397" t="str">
        <f>IF([1]p41!$H$314&lt;&gt;0,[1]p41!$H$314,"")</f>
        <v/>
      </c>
      <c r="N292" s="397"/>
      <c r="O292" s="397"/>
      <c r="P292" s="397"/>
      <c r="Q292" s="397"/>
      <c r="R292" s="26" t="str">
        <f>IF([1]p41!$J$314&lt;&gt;0,[1]p41!$J$314,"")</f>
        <v/>
      </c>
      <c r="S292" s="26" t="str">
        <f>IF([1]p41!$K$314&lt;&gt;0,[1]p41!$K$314,"")</f>
        <v/>
      </c>
    </row>
    <row r="293" spans="1:19" s="3" customFormat="1" ht="13.5" customHeight="1" x14ac:dyDescent="0.2">
      <c r="A293" s="398" t="str">
        <f>IF([1]p41!$A$318&lt;&gt;0,[1]p41!$A$318,"")</f>
        <v/>
      </c>
      <c r="B293" s="398"/>
      <c r="C293" s="398"/>
      <c r="D293" s="398"/>
      <c r="E293" s="398"/>
      <c r="F293" s="398"/>
      <c r="G293" s="398"/>
      <c r="H293" s="398"/>
      <c r="I293" s="398"/>
      <c r="J293" s="398"/>
      <c r="K293" s="398"/>
      <c r="L293" s="398"/>
      <c r="M293" s="398" t="str">
        <f>IF([1]p41!$H$318&lt;&gt;0,[1]p41!$H$318,"")</f>
        <v/>
      </c>
      <c r="N293" s="398"/>
      <c r="O293" s="398"/>
      <c r="P293" s="398"/>
      <c r="Q293" s="398"/>
      <c r="R293" s="26" t="str">
        <f>IF([1]p41!$J$318&lt;&gt;0,[1]p41!$J$318,"")</f>
        <v/>
      </c>
      <c r="S293" s="26" t="str">
        <f>IF([1]p41!$K$318&lt;&gt;0,[1]p41!$K$318,"")</f>
        <v/>
      </c>
    </row>
    <row r="294" spans="1:19" s="3" customFormat="1" ht="11.25" x14ac:dyDescent="0.2">
      <c r="A294" s="394"/>
      <c r="B294" s="394"/>
      <c r="C294" s="394"/>
      <c r="D294" s="394"/>
      <c r="E294" s="394"/>
      <c r="F294" s="394"/>
      <c r="G294" s="394"/>
      <c r="H294" s="394"/>
      <c r="I294" s="394"/>
      <c r="J294" s="394"/>
      <c r="K294" s="394"/>
      <c r="L294" s="394"/>
      <c r="M294" s="394"/>
      <c r="N294" s="394"/>
      <c r="O294" s="394"/>
      <c r="P294" s="394"/>
      <c r="Q294" s="394"/>
      <c r="R294" s="394"/>
      <c r="S294" s="394"/>
    </row>
    <row r="295" spans="1:19" s="32" customFormat="1" ht="11.25" x14ac:dyDescent="0.2">
      <c r="A295" s="385" t="str">
        <f>T([1]p42!$C$13:$G$13)</f>
        <v/>
      </c>
      <c r="B295" s="386"/>
      <c r="C295" s="386"/>
      <c r="D295" s="400"/>
      <c r="E295" s="383"/>
      <c r="F295" s="381"/>
      <c r="G295" s="381"/>
      <c r="H295" s="381"/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</row>
    <row r="296" spans="1:19" s="3" customFormat="1" ht="13.5" customHeight="1" x14ac:dyDescent="0.2">
      <c r="A296" s="398" t="str">
        <f>IF([1]p42!$A$302&lt;&gt;0,[1]p42!$A$302,"")</f>
        <v/>
      </c>
      <c r="B296" s="398"/>
      <c r="C296" s="398"/>
      <c r="D296" s="398"/>
      <c r="E296" s="401"/>
      <c r="F296" s="401"/>
      <c r="G296" s="401"/>
      <c r="H296" s="401"/>
      <c r="I296" s="401"/>
      <c r="J296" s="401"/>
      <c r="K296" s="401"/>
      <c r="L296" s="401"/>
      <c r="M296" s="401" t="str">
        <f>IF([1]p42!$H$302&lt;&gt;0,[1]p42!$H$302,"")</f>
        <v/>
      </c>
      <c r="N296" s="401"/>
      <c r="O296" s="401"/>
      <c r="P296" s="401"/>
      <c r="Q296" s="401"/>
      <c r="R296" s="92" t="str">
        <f>IF([1]p42!$J$302&lt;&gt;0,[1]p42!$J$302,"")</f>
        <v/>
      </c>
      <c r="S296" s="92" t="str">
        <f>IF([1]p42!$K$302&lt;&gt;0,[1]p42!$K$302,"")</f>
        <v/>
      </c>
    </row>
    <row r="297" spans="1:19" s="3" customFormat="1" ht="13.5" customHeight="1" x14ac:dyDescent="0.2">
      <c r="A297" s="398" t="str">
        <f>IF([1]p42!$A$306&lt;&gt;0,[1]p42!$A$306,"")</f>
        <v/>
      </c>
      <c r="B297" s="398"/>
      <c r="C297" s="398"/>
      <c r="D297" s="398"/>
      <c r="E297" s="398"/>
      <c r="F297" s="398"/>
      <c r="G297" s="398"/>
      <c r="H297" s="398"/>
      <c r="I297" s="398"/>
      <c r="J297" s="398"/>
      <c r="K297" s="398"/>
      <c r="L297" s="398"/>
      <c r="M297" s="398" t="str">
        <f>IF([1]p42!$H$306&lt;&gt;0,[1]p42!$H$306,"")</f>
        <v/>
      </c>
      <c r="N297" s="398"/>
      <c r="O297" s="398"/>
      <c r="P297" s="398"/>
      <c r="Q297" s="398"/>
      <c r="R297" s="26" t="str">
        <f>IF([1]p42!$J$306&lt;&gt;0,[1]p42!$J$306,"")</f>
        <v/>
      </c>
      <c r="S297" s="26" t="str">
        <f>IF([1]p42!$K$306&lt;&gt;0,[1]p42!$K$306,"")</f>
        <v/>
      </c>
    </row>
    <row r="298" spans="1:19" s="3" customFormat="1" ht="13.5" customHeight="1" x14ac:dyDescent="0.2">
      <c r="A298" s="398" t="str">
        <f>IF([1]p42!$A$310&lt;&gt;0,[1]p42!$A$310,"")</f>
        <v/>
      </c>
      <c r="B298" s="398"/>
      <c r="C298" s="398"/>
      <c r="D298" s="398"/>
      <c r="E298" s="398"/>
      <c r="F298" s="398"/>
      <c r="G298" s="398"/>
      <c r="H298" s="398"/>
      <c r="I298" s="398"/>
      <c r="J298" s="398"/>
      <c r="K298" s="398"/>
      <c r="L298" s="398"/>
      <c r="M298" s="398" t="str">
        <f>IF([1]p42!$H$310&lt;&gt;0,[1]p42!$H$310,"")</f>
        <v/>
      </c>
      <c r="N298" s="398"/>
      <c r="O298" s="398"/>
      <c r="P298" s="398"/>
      <c r="Q298" s="398"/>
      <c r="R298" s="26" t="str">
        <f>IF([1]p42!$J$310&lt;&gt;0,[1]p42!$J$310,"")</f>
        <v/>
      </c>
      <c r="S298" s="26" t="str">
        <f>IF([1]p42!$K$310&lt;&gt;0,[1]p42!$K$310,"")</f>
        <v/>
      </c>
    </row>
    <row r="299" spans="1:19" s="3" customFormat="1" ht="13.5" customHeight="1" x14ac:dyDescent="0.2">
      <c r="A299" s="397" t="str">
        <f>IF([1]p42!$A$314&lt;&gt;0,[1]p42!$A$314,"")</f>
        <v/>
      </c>
      <c r="B299" s="397"/>
      <c r="C299" s="397"/>
      <c r="D299" s="397"/>
      <c r="E299" s="397"/>
      <c r="F299" s="397"/>
      <c r="G299" s="397"/>
      <c r="H299" s="397"/>
      <c r="I299" s="397"/>
      <c r="J299" s="397"/>
      <c r="K299" s="397"/>
      <c r="L299" s="397"/>
      <c r="M299" s="397" t="str">
        <f>IF([1]p42!$H$314&lt;&gt;0,[1]p42!$H$314,"")</f>
        <v/>
      </c>
      <c r="N299" s="397"/>
      <c r="O299" s="397"/>
      <c r="P299" s="397"/>
      <c r="Q299" s="397"/>
      <c r="R299" s="26" t="str">
        <f>IF([1]p42!$J$314&lt;&gt;0,[1]p42!$J$314,"")</f>
        <v/>
      </c>
      <c r="S299" s="26" t="str">
        <f>IF([1]p42!$K$314&lt;&gt;0,[1]p42!$K$314,"")</f>
        <v/>
      </c>
    </row>
    <row r="300" spans="1:19" s="3" customFormat="1" ht="13.5" customHeight="1" x14ac:dyDescent="0.2">
      <c r="A300" s="398" t="str">
        <f>IF([1]p42!$A$318&lt;&gt;0,[1]p42!$A$318,"")</f>
        <v/>
      </c>
      <c r="B300" s="398"/>
      <c r="C300" s="398"/>
      <c r="D300" s="398"/>
      <c r="E300" s="398"/>
      <c r="F300" s="398"/>
      <c r="G300" s="398"/>
      <c r="H300" s="398"/>
      <c r="I300" s="398"/>
      <c r="J300" s="398"/>
      <c r="K300" s="398"/>
      <c r="L300" s="398"/>
      <c r="M300" s="398" t="str">
        <f>IF([1]p42!$H$318&lt;&gt;0,[1]p42!$H$318,"")</f>
        <v/>
      </c>
      <c r="N300" s="398"/>
      <c r="O300" s="398"/>
      <c r="P300" s="398"/>
      <c r="Q300" s="398"/>
      <c r="R300" s="26" t="str">
        <f>IF([1]p42!$J$318&lt;&gt;0,[1]p42!$J$318,"")</f>
        <v/>
      </c>
      <c r="S300" s="26" t="str">
        <f>IF([1]p42!$K$318&lt;&gt;0,[1]p42!$K$318,"")</f>
        <v/>
      </c>
    </row>
    <row r="301" spans="1:19" s="3" customFormat="1" ht="11.25" x14ac:dyDescent="0.2">
      <c r="A301" s="394"/>
      <c r="B301" s="394"/>
      <c r="C301" s="394"/>
      <c r="D301" s="394"/>
      <c r="E301" s="394"/>
      <c r="F301" s="394"/>
      <c r="G301" s="394"/>
      <c r="H301" s="394"/>
      <c r="I301" s="394"/>
      <c r="J301" s="394"/>
      <c r="K301" s="394"/>
      <c r="L301" s="394"/>
      <c r="M301" s="394"/>
      <c r="N301" s="394"/>
      <c r="O301" s="394"/>
      <c r="P301" s="394"/>
      <c r="Q301" s="394"/>
      <c r="R301" s="394"/>
      <c r="S301" s="394"/>
    </row>
    <row r="302" spans="1:19" s="32" customFormat="1" ht="11.25" x14ac:dyDescent="0.2">
      <c r="A302" s="385" t="str">
        <f>T([1]p43!$C$13:$G$13)</f>
        <v/>
      </c>
      <c r="B302" s="386"/>
      <c r="C302" s="386"/>
      <c r="D302" s="400"/>
      <c r="E302" s="383"/>
      <c r="F302" s="381"/>
      <c r="G302" s="381"/>
      <c r="H302" s="381"/>
      <c r="I302" s="381"/>
      <c r="J302" s="381"/>
      <c r="K302" s="381"/>
      <c r="L302" s="381"/>
      <c r="M302" s="381"/>
      <c r="N302" s="381"/>
      <c r="O302" s="381"/>
      <c r="P302" s="381"/>
      <c r="Q302" s="381"/>
      <c r="R302" s="381"/>
      <c r="S302" s="381"/>
    </row>
    <row r="303" spans="1:19" s="3" customFormat="1" ht="13.5" customHeight="1" x14ac:dyDescent="0.2">
      <c r="A303" s="398" t="str">
        <f>IF([1]p43!$A$302&lt;&gt;0,[1]p43!$A$302,"")</f>
        <v/>
      </c>
      <c r="B303" s="398"/>
      <c r="C303" s="398"/>
      <c r="D303" s="398"/>
      <c r="E303" s="401"/>
      <c r="F303" s="401"/>
      <c r="G303" s="401"/>
      <c r="H303" s="401"/>
      <c r="I303" s="401"/>
      <c r="J303" s="401"/>
      <c r="K303" s="401"/>
      <c r="L303" s="401"/>
      <c r="M303" s="401" t="str">
        <f>IF([1]p43!$H$302&lt;&gt;0,[1]p43!$H$302,"")</f>
        <v/>
      </c>
      <c r="N303" s="401"/>
      <c r="O303" s="401"/>
      <c r="P303" s="401"/>
      <c r="Q303" s="401"/>
      <c r="R303" s="92" t="str">
        <f>IF([1]p43!$J$302&lt;&gt;0,[1]p43!$J$302,"")</f>
        <v/>
      </c>
      <c r="S303" s="92" t="str">
        <f>IF([1]p43!$K$302&lt;&gt;0,[1]p43!$K$302,"")</f>
        <v/>
      </c>
    </row>
    <row r="304" spans="1:19" s="3" customFormat="1" ht="13.5" customHeight="1" x14ac:dyDescent="0.2">
      <c r="A304" s="398" t="str">
        <f>IF([1]p43!$A$306&lt;&gt;0,[1]p43!$A$306,"")</f>
        <v/>
      </c>
      <c r="B304" s="398"/>
      <c r="C304" s="398"/>
      <c r="D304" s="398"/>
      <c r="E304" s="398"/>
      <c r="F304" s="398"/>
      <c r="G304" s="398"/>
      <c r="H304" s="398"/>
      <c r="I304" s="398"/>
      <c r="J304" s="398"/>
      <c r="K304" s="398"/>
      <c r="L304" s="398"/>
      <c r="M304" s="398" t="str">
        <f>IF([1]p43!$H$306&lt;&gt;0,[1]p43!$H$306,"")</f>
        <v/>
      </c>
      <c r="N304" s="398"/>
      <c r="O304" s="398"/>
      <c r="P304" s="398"/>
      <c r="Q304" s="398"/>
      <c r="R304" s="26" t="str">
        <f>IF([1]p43!$J$306&lt;&gt;0,[1]p43!$J$306,"")</f>
        <v/>
      </c>
      <c r="S304" s="26" t="str">
        <f>IF([1]p43!$K$306&lt;&gt;0,[1]p43!$K$306,"")</f>
        <v/>
      </c>
    </row>
    <row r="305" spans="1:19" s="3" customFormat="1" ht="13.5" customHeight="1" x14ac:dyDescent="0.2">
      <c r="A305" s="398" t="str">
        <f>IF([1]p43!$A$310&lt;&gt;0,[1]p43!$A$310,"")</f>
        <v/>
      </c>
      <c r="B305" s="398"/>
      <c r="C305" s="398"/>
      <c r="D305" s="398"/>
      <c r="E305" s="398"/>
      <c r="F305" s="398"/>
      <c r="G305" s="398"/>
      <c r="H305" s="398"/>
      <c r="I305" s="398"/>
      <c r="J305" s="398"/>
      <c r="K305" s="398"/>
      <c r="L305" s="398"/>
      <c r="M305" s="398" t="str">
        <f>IF([1]p43!$H$310&lt;&gt;0,[1]p43!$H$310,"")</f>
        <v/>
      </c>
      <c r="N305" s="398"/>
      <c r="O305" s="398"/>
      <c r="P305" s="398"/>
      <c r="Q305" s="398"/>
      <c r="R305" s="26" t="str">
        <f>IF([1]p43!$J$310&lt;&gt;0,[1]p43!$J$310,"")</f>
        <v/>
      </c>
      <c r="S305" s="26" t="str">
        <f>IF([1]p43!$K$310&lt;&gt;0,[1]p43!$K$310,"")</f>
        <v/>
      </c>
    </row>
    <row r="306" spans="1:19" s="3" customFormat="1" ht="13.5" customHeight="1" x14ac:dyDescent="0.2">
      <c r="A306" s="397" t="str">
        <f>IF([1]p43!$A$314&lt;&gt;0,[1]p43!$A$314,"")</f>
        <v/>
      </c>
      <c r="B306" s="397"/>
      <c r="C306" s="397"/>
      <c r="D306" s="397"/>
      <c r="E306" s="397"/>
      <c r="F306" s="397"/>
      <c r="G306" s="397"/>
      <c r="H306" s="397"/>
      <c r="I306" s="397"/>
      <c r="J306" s="397"/>
      <c r="K306" s="397"/>
      <c r="L306" s="397"/>
      <c r="M306" s="397" t="str">
        <f>IF([1]p43!$H$314&lt;&gt;0,[1]p43!$H$314,"")</f>
        <v/>
      </c>
      <c r="N306" s="397"/>
      <c r="O306" s="397"/>
      <c r="P306" s="397"/>
      <c r="Q306" s="397"/>
      <c r="R306" s="26" t="str">
        <f>IF([1]p43!$J$314&lt;&gt;0,[1]p43!$J$314,"")</f>
        <v/>
      </c>
      <c r="S306" s="26" t="str">
        <f>IF([1]p43!$K$314&lt;&gt;0,[1]p43!$K$314,"")</f>
        <v/>
      </c>
    </row>
    <row r="307" spans="1:19" s="3" customFormat="1" ht="13.5" customHeight="1" x14ac:dyDescent="0.2">
      <c r="A307" s="398" t="str">
        <f>IF([1]p43!$A$318&lt;&gt;0,[1]p43!$A$318,"")</f>
        <v/>
      </c>
      <c r="B307" s="398"/>
      <c r="C307" s="398"/>
      <c r="D307" s="398"/>
      <c r="E307" s="398"/>
      <c r="F307" s="398"/>
      <c r="G307" s="398"/>
      <c r="H307" s="398"/>
      <c r="I307" s="398"/>
      <c r="J307" s="398"/>
      <c r="K307" s="398"/>
      <c r="L307" s="398"/>
      <c r="M307" s="398" t="str">
        <f>IF([1]p43!$H$318&lt;&gt;0,[1]p43!$H$318,"")</f>
        <v/>
      </c>
      <c r="N307" s="398"/>
      <c r="O307" s="398"/>
      <c r="P307" s="398"/>
      <c r="Q307" s="398"/>
      <c r="R307" s="26" t="str">
        <f>IF([1]p43!$J$318&lt;&gt;0,[1]p43!$J$318,"")</f>
        <v/>
      </c>
      <c r="S307" s="26" t="str">
        <f>IF([1]p43!$K$318&lt;&gt;0,[1]p43!$K$318,"")</f>
        <v/>
      </c>
    </row>
    <row r="308" spans="1:19" s="3" customFormat="1" ht="11.25" x14ac:dyDescent="0.2">
      <c r="A308" s="394"/>
      <c r="B308" s="394"/>
      <c r="C308" s="394"/>
      <c r="D308" s="394"/>
      <c r="E308" s="394"/>
      <c r="F308" s="394"/>
      <c r="G308" s="394"/>
      <c r="H308" s="394"/>
      <c r="I308" s="394"/>
      <c r="J308" s="394"/>
      <c r="K308" s="394"/>
      <c r="L308" s="394"/>
      <c r="M308" s="394"/>
      <c r="N308" s="394"/>
      <c r="O308" s="394"/>
      <c r="P308" s="394"/>
      <c r="Q308" s="394"/>
      <c r="R308" s="394"/>
      <c r="S308" s="394"/>
    </row>
    <row r="309" spans="1:19" s="32" customFormat="1" ht="11.25" x14ac:dyDescent="0.2">
      <c r="A309" s="385" t="str">
        <f>T([1]p44!$C$13:$G$13)</f>
        <v/>
      </c>
      <c r="B309" s="386"/>
      <c r="C309" s="386"/>
      <c r="D309" s="400"/>
      <c r="E309" s="383"/>
      <c r="F309" s="381"/>
      <c r="G309" s="381"/>
      <c r="H309" s="381"/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</row>
    <row r="310" spans="1:19" s="3" customFormat="1" ht="13.5" customHeight="1" x14ac:dyDescent="0.2">
      <c r="A310" s="398" t="str">
        <f>IF([1]p44!$A$302&lt;&gt;0,[1]p44!$A$302,"")</f>
        <v/>
      </c>
      <c r="B310" s="398"/>
      <c r="C310" s="398"/>
      <c r="D310" s="398"/>
      <c r="E310" s="401"/>
      <c r="F310" s="401"/>
      <c r="G310" s="401"/>
      <c r="H310" s="401"/>
      <c r="I310" s="401"/>
      <c r="J310" s="401"/>
      <c r="K310" s="401"/>
      <c r="L310" s="401"/>
      <c r="M310" s="401" t="str">
        <f>IF([1]p44!$H$302&lt;&gt;0,[1]p44!$H$302,"")</f>
        <v/>
      </c>
      <c r="N310" s="401"/>
      <c r="O310" s="401"/>
      <c r="P310" s="401"/>
      <c r="Q310" s="401"/>
      <c r="R310" s="92" t="str">
        <f>IF([1]p44!$J$302&lt;&gt;0,[1]p44!$J$302,"")</f>
        <v/>
      </c>
      <c r="S310" s="92" t="str">
        <f>IF([1]p44!$K$302&lt;&gt;0,[1]p44!$K$302,"")</f>
        <v/>
      </c>
    </row>
    <row r="311" spans="1:19" s="3" customFormat="1" ht="13.5" customHeight="1" x14ac:dyDescent="0.2">
      <c r="A311" s="398" t="str">
        <f>IF([1]p44!$A$306&lt;&gt;0,[1]p44!$A$306,"")</f>
        <v/>
      </c>
      <c r="B311" s="398"/>
      <c r="C311" s="398"/>
      <c r="D311" s="398"/>
      <c r="E311" s="398"/>
      <c r="F311" s="398"/>
      <c r="G311" s="398"/>
      <c r="H311" s="398"/>
      <c r="I311" s="398"/>
      <c r="J311" s="398"/>
      <c r="K311" s="398"/>
      <c r="L311" s="398"/>
      <c r="M311" s="398" t="str">
        <f>IF([1]p44!$H$306&lt;&gt;0,[1]p44!$H$306,"")</f>
        <v/>
      </c>
      <c r="N311" s="398"/>
      <c r="O311" s="398"/>
      <c r="P311" s="398"/>
      <c r="Q311" s="398"/>
      <c r="R311" s="26" t="str">
        <f>IF([1]p44!$J$306&lt;&gt;0,[1]p44!$J$306,"")</f>
        <v/>
      </c>
      <c r="S311" s="26" t="str">
        <f>IF([1]p44!$K$306&lt;&gt;0,[1]p44!$K$306,"")</f>
        <v/>
      </c>
    </row>
    <row r="312" spans="1:19" s="3" customFormat="1" ht="13.5" customHeight="1" x14ac:dyDescent="0.2">
      <c r="A312" s="398" t="str">
        <f>IF([1]p44!$A$310&lt;&gt;0,[1]p44!$A$310,"")</f>
        <v/>
      </c>
      <c r="B312" s="398"/>
      <c r="C312" s="398"/>
      <c r="D312" s="398"/>
      <c r="E312" s="398"/>
      <c r="F312" s="398"/>
      <c r="G312" s="398"/>
      <c r="H312" s="398"/>
      <c r="I312" s="398"/>
      <c r="J312" s="398"/>
      <c r="K312" s="398"/>
      <c r="L312" s="398"/>
      <c r="M312" s="398" t="str">
        <f>IF([1]p44!$H$310&lt;&gt;0,[1]p44!$H$310,"")</f>
        <v/>
      </c>
      <c r="N312" s="398"/>
      <c r="O312" s="398"/>
      <c r="P312" s="398"/>
      <c r="Q312" s="398"/>
      <c r="R312" s="26" t="str">
        <f>IF([1]p44!$J$310&lt;&gt;0,[1]p44!$J$310,"")</f>
        <v/>
      </c>
      <c r="S312" s="26" t="str">
        <f>IF([1]p44!$K$310&lt;&gt;0,[1]p44!$K$310,"")</f>
        <v/>
      </c>
    </row>
    <row r="313" spans="1:19" s="3" customFormat="1" ht="13.5" customHeight="1" x14ac:dyDescent="0.2">
      <c r="A313" s="397" t="str">
        <f>IF([1]p44!$A$314&lt;&gt;0,[1]p44!$A$314,"")</f>
        <v/>
      </c>
      <c r="B313" s="397"/>
      <c r="C313" s="397"/>
      <c r="D313" s="397"/>
      <c r="E313" s="397"/>
      <c r="F313" s="397"/>
      <c r="G313" s="397"/>
      <c r="H313" s="397"/>
      <c r="I313" s="397"/>
      <c r="J313" s="397"/>
      <c r="K313" s="397"/>
      <c r="L313" s="397"/>
      <c r="M313" s="397" t="str">
        <f>IF([1]p44!$H$314&lt;&gt;0,[1]p44!$H$314,"")</f>
        <v/>
      </c>
      <c r="N313" s="397"/>
      <c r="O313" s="397"/>
      <c r="P313" s="397"/>
      <c r="Q313" s="397"/>
      <c r="R313" s="26" t="str">
        <f>IF([1]p44!$J$314&lt;&gt;0,[1]p44!$J$314,"")</f>
        <v/>
      </c>
      <c r="S313" s="26" t="str">
        <f>IF([1]p44!$K$314&lt;&gt;0,[1]p44!$K$314,"")</f>
        <v/>
      </c>
    </row>
    <row r="314" spans="1:19" s="3" customFormat="1" ht="13.5" customHeight="1" x14ac:dyDescent="0.2">
      <c r="A314" s="398" t="str">
        <f>IF([1]p44!$A$318&lt;&gt;0,[1]p44!$A$318,"")</f>
        <v/>
      </c>
      <c r="B314" s="398"/>
      <c r="C314" s="398"/>
      <c r="D314" s="398"/>
      <c r="E314" s="398"/>
      <c r="F314" s="398"/>
      <c r="G314" s="398"/>
      <c r="H314" s="398"/>
      <c r="I314" s="398"/>
      <c r="J314" s="398"/>
      <c r="K314" s="398"/>
      <c r="L314" s="398"/>
      <c r="M314" s="398" t="str">
        <f>IF([1]p44!$H$318&lt;&gt;0,[1]p44!$H$318,"")</f>
        <v/>
      </c>
      <c r="N314" s="398"/>
      <c r="O314" s="398"/>
      <c r="P314" s="398"/>
      <c r="Q314" s="398"/>
      <c r="R314" s="26" t="str">
        <f>IF([1]p44!$J$318&lt;&gt;0,[1]p44!$J$318,"")</f>
        <v/>
      </c>
      <c r="S314" s="26" t="str">
        <f>IF([1]p44!$K$318&lt;&gt;0,[1]p44!$K$318,"")</f>
        <v/>
      </c>
    </row>
    <row r="315" spans="1:19" s="3" customFormat="1" ht="11.25" x14ac:dyDescent="0.2">
      <c r="A315" s="394"/>
      <c r="B315" s="394"/>
      <c r="C315" s="394"/>
      <c r="D315" s="394"/>
      <c r="E315" s="394"/>
      <c r="F315" s="394"/>
      <c r="G315" s="394"/>
      <c r="H315" s="394"/>
      <c r="I315" s="394"/>
      <c r="J315" s="394"/>
      <c r="K315" s="394"/>
      <c r="L315" s="394"/>
      <c r="M315" s="394"/>
      <c r="N315" s="394"/>
      <c r="O315" s="394"/>
      <c r="P315" s="394"/>
      <c r="Q315" s="394"/>
      <c r="R315" s="394"/>
      <c r="S315" s="394"/>
    </row>
    <row r="316" spans="1:19" s="32" customFormat="1" ht="11.25" x14ac:dyDescent="0.2">
      <c r="A316" s="385" t="str">
        <f>T([1]p45!$C$13:$G$13)</f>
        <v/>
      </c>
      <c r="B316" s="386"/>
      <c r="C316" s="386"/>
      <c r="D316" s="400"/>
      <c r="E316" s="383"/>
      <c r="F316" s="381"/>
      <c r="G316" s="381"/>
      <c r="H316" s="381"/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</row>
    <row r="317" spans="1:19" s="3" customFormat="1" ht="13.5" customHeight="1" x14ac:dyDescent="0.2">
      <c r="A317" s="398" t="str">
        <f>IF([1]p45!$A$302&lt;&gt;0,[1]p45!$A$302,"")</f>
        <v/>
      </c>
      <c r="B317" s="398"/>
      <c r="C317" s="398"/>
      <c r="D317" s="398"/>
      <c r="E317" s="401"/>
      <c r="F317" s="401"/>
      <c r="G317" s="401"/>
      <c r="H317" s="401"/>
      <c r="I317" s="401"/>
      <c r="J317" s="401"/>
      <c r="K317" s="401"/>
      <c r="L317" s="401"/>
      <c r="M317" s="401" t="str">
        <f>IF([1]p45!$H$302&lt;&gt;0,[1]p45!$H$302,"")</f>
        <v/>
      </c>
      <c r="N317" s="401"/>
      <c r="O317" s="401"/>
      <c r="P317" s="401"/>
      <c r="Q317" s="401"/>
      <c r="R317" s="92" t="str">
        <f>IF([1]p45!$J$302&lt;&gt;0,[1]p45!$J$302,"")</f>
        <v/>
      </c>
      <c r="S317" s="92" t="str">
        <f>IF([1]p45!$K$302&lt;&gt;0,[1]p45!$K$302,"")</f>
        <v/>
      </c>
    </row>
    <row r="318" spans="1:19" s="3" customFormat="1" ht="13.5" customHeight="1" x14ac:dyDescent="0.2">
      <c r="A318" s="398" t="str">
        <f>IF([1]p45!$A$306&lt;&gt;0,[1]p45!$A$306,"")</f>
        <v/>
      </c>
      <c r="B318" s="398"/>
      <c r="C318" s="398"/>
      <c r="D318" s="398"/>
      <c r="E318" s="398"/>
      <c r="F318" s="398"/>
      <c r="G318" s="398"/>
      <c r="H318" s="398"/>
      <c r="I318" s="398"/>
      <c r="J318" s="398"/>
      <c r="K318" s="398"/>
      <c r="L318" s="398"/>
      <c r="M318" s="398" t="str">
        <f>IF([1]p45!$H$306&lt;&gt;0,[1]p45!$H$306,"")</f>
        <v/>
      </c>
      <c r="N318" s="398"/>
      <c r="O318" s="398"/>
      <c r="P318" s="398"/>
      <c r="Q318" s="398"/>
      <c r="R318" s="26" t="str">
        <f>IF([1]p45!$J$306&lt;&gt;0,[1]p45!$J$306,"")</f>
        <v/>
      </c>
      <c r="S318" s="26" t="str">
        <f>IF([1]p45!$K$306&lt;&gt;0,[1]p45!$K$306,"")</f>
        <v/>
      </c>
    </row>
    <row r="319" spans="1:19" s="3" customFormat="1" ht="13.5" customHeight="1" x14ac:dyDescent="0.2">
      <c r="A319" s="398" t="str">
        <f>IF([1]p45!$A$310&lt;&gt;0,[1]p45!$A$310,"")</f>
        <v/>
      </c>
      <c r="B319" s="398"/>
      <c r="C319" s="398"/>
      <c r="D319" s="398"/>
      <c r="E319" s="398"/>
      <c r="F319" s="398"/>
      <c r="G319" s="398"/>
      <c r="H319" s="398"/>
      <c r="I319" s="398"/>
      <c r="J319" s="398"/>
      <c r="K319" s="398"/>
      <c r="L319" s="398"/>
      <c r="M319" s="398" t="str">
        <f>IF([1]p45!$H$310&lt;&gt;0,[1]p45!$H$310,"")</f>
        <v/>
      </c>
      <c r="N319" s="398"/>
      <c r="O319" s="398"/>
      <c r="P319" s="398"/>
      <c r="Q319" s="398"/>
      <c r="R319" s="26" t="str">
        <f>IF([1]p45!$J$310&lt;&gt;0,[1]p45!$J$310,"")</f>
        <v/>
      </c>
      <c r="S319" s="26" t="str">
        <f>IF([1]p45!$K$310&lt;&gt;0,[1]p45!$K$310,"")</f>
        <v/>
      </c>
    </row>
    <row r="320" spans="1:19" s="3" customFormat="1" ht="13.5" customHeight="1" x14ac:dyDescent="0.2">
      <c r="A320" s="397" t="str">
        <f>IF([1]p45!$A$314&lt;&gt;0,[1]p45!$A$314,"")</f>
        <v/>
      </c>
      <c r="B320" s="397"/>
      <c r="C320" s="397"/>
      <c r="D320" s="397"/>
      <c r="E320" s="397"/>
      <c r="F320" s="397"/>
      <c r="G320" s="397"/>
      <c r="H320" s="397"/>
      <c r="I320" s="397"/>
      <c r="J320" s="397"/>
      <c r="K320" s="397"/>
      <c r="L320" s="397"/>
      <c r="M320" s="397" t="str">
        <f>IF([1]p45!$H$314&lt;&gt;0,[1]p45!$H$314,"")</f>
        <v/>
      </c>
      <c r="N320" s="397"/>
      <c r="O320" s="397"/>
      <c r="P320" s="397"/>
      <c r="Q320" s="397"/>
      <c r="R320" s="26" t="str">
        <f>IF([1]p45!$J$314&lt;&gt;0,[1]p45!$J$314,"")</f>
        <v/>
      </c>
      <c r="S320" s="26" t="str">
        <f>IF([1]p45!$K$314&lt;&gt;0,[1]p45!$K$314,"")</f>
        <v/>
      </c>
    </row>
    <row r="321" spans="1:19" s="3" customFormat="1" ht="13.5" customHeight="1" x14ac:dyDescent="0.2">
      <c r="A321" s="398" t="str">
        <f>IF([1]p45!$A$318&lt;&gt;0,[1]p45!$A$318,"")</f>
        <v/>
      </c>
      <c r="B321" s="398"/>
      <c r="C321" s="398"/>
      <c r="D321" s="398"/>
      <c r="E321" s="398"/>
      <c r="F321" s="398"/>
      <c r="G321" s="398"/>
      <c r="H321" s="398"/>
      <c r="I321" s="398"/>
      <c r="J321" s="398"/>
      <c r="K321" s="398"/>
      <c r="L321" s="398"/>
      <c r="M321" s="398" t="str">
        <f>IF([1]p45!$H$318&lt;&gt;0,[1]p45!$H$318,"")</f>
        <v/>
      </c>
      <c r="N321" s="398"/>
      <c r="O321" s="398"/>
      <c r="P321" s="398"/>
      <c r="Q321" s="398"/>
      <c r="R321" s="26" t="str">
        <f>IF([1]p45!$J$318&lt;&gt;0,[1]p45!$J$318,"")</f>
        <v/>
      </c>
      <c r="S321" s="26" t="str">
        <f>IF([1]p45!$K$318&lt;&gt;0,[1]p45!$K$318,"")</f>
        <v/>
      </c>
    </row>
    <row r="322" spans="1:19" s="3" customFormat="1" ht="11.25" x14ac:dyDescent="0.2">
      <c r="A322" s="394"/>
      <c r="B322" s="394"/>
      <c r="C322" s="394"/>
      <c r="D322" s="394"/>
      <c r="E322" s="394"/>
      <c r="F322" s="394"/>
      <c r="G322" s="394"/>
      <c r="H322" s="394"/>
      <c r="I322" s="394"/>
      <c r="J322" s="394"/>
      <c r="K322" s="394"/>
      <c r="L322" s="394"/>
      <c r="M322" s="394"/>
      <c r="N322" s="394"/>
      <c r="O322" s="394"/>
      <c r="P322" s="394"/>
      <c r="Q322" s="394"/>
      <c r="R322" s="394"/>
      <c r="S322" s="394"/>
    </row>
    <row r="323" spans="1:19" s="32" customFormat="1" ht="11.25" x14ac:dyDescent="0.2">
      <c r="A323" s="385" t="str">
        <f>T([1]p46!$C$13:$G$13)</f>
        <v/>
      </c>
      <c r="B323" s="386"/>
      <c r="C323" s="386"/>
      <c r="D323" s="400"/>
      <c r="E323" s="383"/>
      <c r="F323" s="381"/>
      <c r="G323" s="381"/>
      <c r="H323" s="381"/>
      <c r="I323" s="381"/>
      <c r="J323" s="381"/>
      <c r="K323" s="381"/>
      <c r="L323" s="381"/>
      <c r="M323" s="381"/>
      <c r="N323" s="381"/>
      <c r="O323" s="381"/>
      <c r="P323" s="381"/>
      <c r="Q323" s="381"/>
      <c r="R323" s="381"/>
      <c r="S323" s="381"/>
    </row>
    <row r="324" spans="1:19" s="3" customFormat="1" ht="13.5" customHeight="1" x14ac:dyDescent="0.2">
      <c r="A324" s="398" t="str">
        <f>IF([1]p46!$A$302&lt;&gt;0,[1]p46!$A$302,"")</f>
        <v/>
      </c>
      <c r="B324" s="398"/>
      <c r="C324" s="398"/>
      <c r="D324" s="398"/>
      <c r="E324" s="401"/>
      <c r="F324" s="401"/>
      <c r="G324" s="401"/>
      <c r="H324" s="401"/>
      <c r="I324" s="401"/>
      <c r="J324" s="401"/>
      <c r="K324" s="401"/>
      <c r="L324" s="401"/>
      <c r="M324" s="401" t="str">
        <f>IF([1]p46!$H$302&lt;&gt;0,[1]p46!$H$302,"")</f>
        <v/>
      </c>
      <c r="N324" s="401"/>
      <c r="O324" s="401"/>
      <c r="P324" s="401"/>
      <c r="Q324" s="401"/>
      <c r="R324" s="92" t="str">
        <f>IF([1]p46!$J$302&lt;&gt;0,[1]p46!$J$302,"")</f>
        <v/>
      </c>
      <c r="S324" s="92" t="str">
        <f>IF([1]p46!$K$302&lt;&gt;0,[1]p46!$K$302,"")</f>
        <v/>
      </c>
    </row>
    <row r="325" spans="1:19" s="3" customFormat="1" ht="13.5" customHeight="1" x14ac:dyDescent="0.2">
      <c r="A325" s="398" t="str">
        <f>IF([1]p46!$A$306&lt;&gt;0,[1]p46!$A$306,"")</f>
        <v/>
      </c>
      <c r="B325" s="398"/>
      <c r="C325" s="398"/>
      <c r="D325" s="398"/>
      <c r="E325" s="398"/>
      <c r="F325" s="398"/>
      <c r="G325" s="398"/>
      <c r="H325" s="398"/>
      <c r="I325" s="398"/>
      <c r="J325" s="398"/>
      <c r="K325" s="398"/>
      <c r="L325" s="398"/>
      <c r="M325" s="398" t="str">
        <f>IF([1]p46!$H$306&lt;&gt;0,[1]p46!$H$306,"")</f>
        <v/>
      </c>
      <c r="N325" s="398"/>
      <c r="O325" s="398"/>
      <c r="P325" s="398"/>
      <c r="Q325" s="398"/>
      <c r="R325" s="26" t="str">
        <f>IF([1]p46!$J$306&lt;&gt;0,[1]p46!$J$306,"")</f>
        <v/>
      </c>
      <c r="S325" s="26" t="str">
        <f>IF([1]p46!$K$306&lt;&gt;0,[1]p46!$K$306,"")</f>
        <v/>
      </c>
    </row>
    <row r="326" spans="1:19" s="3" customFormat="1" ht="13.5" customHeight="1" x14ac:dyDescent="0.2">
      <c r="A326" s="398" t="str">
        <f>IF([1]p46!$A$310&lt;&gt;0,[1]p46!$A$310,"")</f>
        <v/>
      </c>
      <c r="B326" s="398"/>
      <c r="C326" s="398"/>
      <c r="D326" s="398"/>
      <c r="E326" s="398"/>
      <c r="F326" s="398"/>
      <c r="G326" s="398"/>
      <c r="H326" s="398"/>
      <c r="I326" s="398"/>
      <c r="J326" s="398"/>
      <c r="K326" s="398"/>
      <c r="L326" s="398"/>
      <c r="M326" s="398" t="str">
        <f>IF([1]p46!$H$310&lt;&gt;0,[1]p46!$H$310,"")</f>
        <v/>
      </c>
      <c r="N326" s="398"/>
      <c r="O326" s="398"/>
      <c r="P326" s="398"/>
      <c r="Q326" s="398"/>
      <c r="R326" s="26" t="str">
        <f>IF([1]p46!$J$310&lt;&gt;0,[1]p46!$J$310,"")</f>
        <v/>
      </c>
      <c r="S326" s="26" t="str">
        <f>IF([1]p46!$K$310&lt;&gt;0,[1]p46!$K$310,"")</f>
        <v/>
      </c>
    </row>
    <row r="327" spans="1:19" s="3" customFormat="1" ht="13.5" customHeight="1" x14ac:dyDescent="0.2">
      <c r="A327" s="397" t="str">
        <f>IF([1]p46!$A$314&lt;&gt;0,[1]p46!$A$314,"")</f>
        <v/>
      </c>
      <c r="B327" s="397"/>
      <c r="C327" s="397"/>
      <c r="D327" s="397"/>
      <c r="E327" s="397"/>
      <c r="F327" s="397"/>
      <c r="G327" s="397"/>
      <c r="H327" s="397"/>
      <c r="I327" s="397"/>
      <c r="J327" s="397"/>
      <c r="K327" s="397"/>
      <c r="L327" s="397"/>
      <c r="M327" s="397" t="str">
        <f>IF([1]p46!$H$314&lt;&gt;0,[1]p46!$H$314,"")</f>
        <v/>
      </c>
      <c r="N327" s="397"/>
      <c r="O327" s="397"/>
      <c r="P327" s="397"/>
      <c r="Q327" s="397"/>
      <c r="R327" s="26" t="str">
        <f>IF([1]p46!$J$314&lt;&gt;0,[1]p46!$J$314,"")</f>
        <v/>
      </c>
      <c r="S327" s="26" t="str">
        <f>IF([1]p46!$K$314&lt;&gt;0,[1]p46!$K$314,"")</f>
        <v/>
      </c>
    </row>
    <row r="328" spans="1:19" s="3" customFormat="1" ht="13.5" customHeight="1" x14ac:dyDescent="0.2">
      <c r="A328" s="398" t="str">
        <f>IF([1]p46!$A$318&lt;&gt;0,[1]p46!$A$318,"")</f>
        <v/>
      </c>
      <c r="B328" s="398"/>
      <c r="C328" s="398"/>
      <c r="D328" s="398"/>
      <c r="E328" s="398"/>
      <c r="F328" s="398"/>
      <c r="G328" s="398"/>
      <c r="H328" s="398"/>
      <c r="I328" s="398"/>
      <c r="J328" s="398"/>
      <c r="K328" s="398"/>
      <c r="L328" s="398"/>
      <c r="M328" s="398" t="str">
        <f>IF([1]p46!$H$318&lt;&gt;0,[1]p46!$H$318,"")</f>
        <v/>
      </c>
      <c r="N328" s="398"/>
      <c r="O328" s="398"/>
      <c r="P328" s="398"/>
      <c r="Q328" s="398"/>
      <c r="R328" s="26" t="str">
        <f>IF([1]p46!$J$318&lt;&gt;0,[1]p46!$J$318,"")</f>
        <v/>
      </c>
      <c r="S328" s="26" t="str">
        <f>IF([1]p46!$K$318&lt;&gt;0,[1]p46!$K$318,"")</f>
        <v/>
      </c>
    </row>
    <row r="329" spans="1:19" s="3" customFormat="1" ht="11.25" x14ac:dyDescent="0.2">
      <c r="A329" s="394"/>
      <c r="B329" s="394"/>
      <c r="C329" s="394"/>
      <c r="D329" s="394"/>
      <c r="E329" s="394"/>
      <c r="F329" s="394"/>
      <c r="G329" s="394"/>
      <c r="H329" s="394"/>
      <c r="I329" s="394"/>
      <c r="J329" s="394"/>
      <c r="K329" s="394"/>
      <c r="L329" s="394"/>
      <c r="M329" s="394"/>
      <c r="N329" s="394"/>
      <c r="O329" s="394"/>
      <c r="P329" s="394"/>
      <c r="Q329" s="394"/>
      <c r="R329" s="394"/>
      <c r="S329" s="394"/>
    </row>
    <row r="330" spans="1:19" s="32" customFormat="1" ht="11.25" x14ac:dyDescent="0.2">
      <c r="A330" s="385" t="str">
        <f>T([1]p47!$C$13:$G$13)</f>
        <v/>
      </c>
      <c r="B330" s="386"/>
      <c r="C330" s="386"/>
      <c r="D330" s="400"/>
      <c r="E330" s="383"/>
      <c r="F330" s="381"/>
      <c r="G330" s="381"/>
      <c r="H330" s="381"/>
      <c r="I330" s="381"/>
      <c r="J330" s="381"/>
      <c r="K330" s="381"/>
      <c r="L330" s="381"/>
      <c r="M330" s="381"/>
      <c r="N330" s="381"/>
      <c r="O330" s="381"/>
      <c r="P330" s="381"/>
      <c r="Q330" s="381"/>
      <c r="R330" s="381"/>
      <c r="S330" s="381"/>
    </row>
    <row r="331" spans="1:19" s="3" customFormat="1" ht="13.5" customHeight="1" x14ac:dyDescent="0.2">
      <c r="A331" s="398" t="str">
        <f>IF([1]p47!$A$302&lt;&gt;0,[1]p47!$A$302,"")</f>
        <v/>
      </c>
      <c r="B331" s="398"/>
      <c r="C331" s="398"/>
      <c r="D331" s="398"/>
      <c r="E331" s="401"/>
      <c r="F331" s="401"/>
      <c r="G331" s="401"/>
      <c r="H331" s="401"/>
      <c r="I331" s="401"/>
      <c r="J331" s="401"/>
      <c r="K331" s="401"/>
      <c r="L331" s="401"/>
      <c r="M331" s="401" t="str">
        <f>IF([1]p47!$H$302&lt;&gt;0,[1]p47!$H$302,"")</f>
        <v/>
      </c>
      <c r="N331" s="401"/>
      <c r="O331" s="401"/>
      <c r="P331" s="401"/>
      <c r="Q331" s="401"/>
      <c r="R331" s="92" t="str">
        <f>IF([1]p47!$J$302&lt;&gt;0,[1]p47!$J$302,"")</f>
        <v/>
      </c>
      <c r="S331" s="92" t="str">
        <f>IF([1]p47!$K$302&lt;&gt;0,[1]p47!$K$302,"")</f>
        <v/>
      </c>
    </row>
    <row r="332" spans="1:19" s="3" customFormat="1" ht="13.5" customHeight="1" x14ac:dyDescent="0.2">
      <c r="A332" s="398" t="str">
        <f>IF([1]p47!$A$306&lt;&gt;0,[1]p47!$A$306,"")</f>
        <v/>
      </c>
      <c r="B332" s="398"/>
      <c r="C332" s="398"/>
      <c r="D332" s="398"/>
      <c r="E332" s="398"/>
      <c r="F332" s="398"/>
      <c r="G332" s="398"/>
      <c r="H332" s="398"/>
      <c r="I332" s="398"/>
      <c r="J332" s="398"/>
      <c r="K332" s="398"/>
      <c r="L332" s="398"/>
      <c r="M332" s="398" t="str">
        <f>IF([1]p47!$H$306&lt;&gt;0,[1]p47!$H$306,"")</f>
        <v/>
      </c>
      <c r="N332" s="398"/>
      <c r="O332" s="398"/>
      <c r="P332" s="398"/>
      <c r="Q332" s="398"/>
      <c r="R332" s="26" t="str">
        <f>IF([1]p47!$J$306&lt;&gt;0,[1]p47!$J$306,"")</f>
        <v/>
      </c>
      <c r="S332" s="26" t="str">
        <f>IF([1]p47!$K$306&lt;&gt;0,[1]p47!$K$306,"")</f>
        <v/>
      </c>
    </row>
    <row r="333" spans="1:19" s="3" customFormat="1" ht="13.5" customHeight="1" x14ac:dyDescent="0.2">
      <c r="A333" s="398" t="str">
        <f>IF([1]p47!$A$310&lt;&gt;0,[1]p47!$A$310,"")</f>
        <v/>
      </c>
      <c r="B333" s="398"/>
      <c r="C333" s="398"/>
      <c r="D333" s="398"/>
      <c r="E333" s="398"/>
      <c r="F333" s="398"/>
      <c r="G333" s="398"/>
      <c r="H333" s="398"/>
      <c r="I333" s="398"/>
      <c r="J333" s="398"/>
      <c r="K333" s="398"/>
      <c r="L333" s="398"/>
      <c r="M333" s="398" t="str">
        <f>IF([1]p47!$H$310&lt;&gt;0,[1]p47!$H$310,"")</f>
        <v/>
      </c>
      <c r="N333" s="398"/>
      <c r="O333" s="398"/>
      <c r="P333" s="398"/>
      <c r="Q333" s="398"/>
      <c r="R333" s="26" t="str">
        <f>IF([1]p47!$J$310&lt;&gt;0,[1]p47!$J$310,"")</f>
        <v/>
      </c>
      <c r="S333" s="26" t="str">
        <f>IF([1]p47!$K$310&lt;&gt;0,[1]p47!$K$310,"")</f>
        <v/>
      </c>
    </row>
    <row r="334" spans="1:19" s="3" customFormat="1" ht="13.5" customHeight="1" x14ac:dyDescent="0.2">
      <c r="A334" s="397" t="str">
        <f>IF([1]p47!$A$314&lt;&gt;0,[1]p47!$A$314,"")</f>
        <v/>
      </c>
      <c r="B334" s="397"/>
      <c r="C334" s="397"/>
      <c r="D334" s="397"/>
      <c r="E334" s="397"/>
      <c r="F334" s="397"/>
      <c r="G334" s="397"/>
      <c r="H334" s="397"/>
      <c r="I334" s="397"/>
      <c r="J334" s="397"/>
      <c r="K334" s="397"/>
      <c r="L334" s="397"/>
      <c r="M334" s="397" t="str">
        <f>IF([1]p47!$H$314&lt;&gt;0,[1]p47!$H$314,"")</f>
        <v/>
      </c>
      <c r="N334" s="397"/>
      <c r="O334" s="397"/>
      <c r="P334" s="397"/>
      <c r="Q334" s="397"/>
      <c r="R334" s="26" t="str">
        <f>IF([1]p47!$J$314&lt;&gt;0,[1]p47!$J$314,"")</f>
        <v/>
      </c>
      <c r="S334" s="26" t="str">
        <f>IF([1]p47!$K$314&lt;&gt;0,[1]p47!$K$314,"")</f>
        <v/>
      </c>
    </row>
    <row r="335" spans="1:19" s="3" customFormat="1" ht="13.5" customHeight="1" x14ac:dyDescent="0.2">
      <c r="A335" s="398" t="str">
        <f>IF([1]p47!$A$318&lt;&gt;0,[1]p47!$A$318,"")</f>
        <v/>
      </c>
      <c r="B335" s="398"/>
      <c r="C335" s="398"/>
      <c r="D335" s="398"/>
      <c r="E335" s="398"/>
      <c r="F335" s="398"/>
      <c r="G335" s="398"/>
      <c r="H335" s="398"/>
      <c r="I335" s="398"/>
      <c r="J335" s="398"/>
      <c r="K335" s="398"/>
      <c r="L335" s="398"/>
      <c r="M335" s="398" t="str">
        <f>IF([1]p47!$H$318&lt;&gt;0,[1]p47!$H$318,"")</f>
        <v/>
      </c>
      <c r="N335" s="398"/>
      <c r="O335" s="398"/>
      <c r="P335" s="398"/>
      <c r="Q335" s="398"/>
      <c r="R335" s="26" t="str">
        <f>IF([1]p47!$J$318&lt;&gt;0,[1]p47!$J$318,"")</f>
        <v/>
      </c>
      <c r="S335" s="26" t="str">
        <f>IF([1]p47!$K$318&lt;&gt;0,[1]p47!$K$318,"")</f>
        <v/>
      </c>
    </row>
    <row r="336" spans="1:19" s="3" customFormat="1" ht="11.25" x14ac:dyDescent="0.2">
      <c r="A336" s="394"/>
      <c r="B336" s="394"/>
      <c r="C336" s="394"/>
      <c r="D336" s="394"/>
      <c r="E336" s="394"/>
      <c r="F336" s="394"/>
      <c r="G336" s="394"/>
      <c r="H336" s="394"/>
      <c r="I336" s="394"/>
      <c r="J336" s="394"/>
      <c r="K336" s="394"/>
      <c r="L336" s="394"/>
      <c r="M336" s="394"/>
      <c r="N336" s="394"/>
      <c r="O336" s="394"/>
      <c r="P336" s="394"/>
      <c r="Q336" s="394"/>
      <c r="R336" s="394"/>
      <c r="S336" s="394"/>
    </row>
    <row r="337" spans="1:19" s="32" customFormat="1" ht="11.25" x14ac:dyDescent="0.2">
      <c r="A337" s="385" t="str">
        <f>T([1]p48!$C$13:$G$13)</f>
        <v/>
      </c>
      <c r="B337" s="386"/>
      <c r="C337" s="386"/>
      <c r="D337" s="400"/>
      <c r="E337" s="383"/>
      <c r="F337" s="381"/>
      <c r="G337" s="381"/>
      <c r="H337" s="381"/>
      <c r="I337" s="381"/>
      <c r="J337" s="381"/>
      <c r="K337" s="381"/>
      <c r="L337" s="381"/>
      <c r="M337" s="381"/>
      <c r="N337" s="381"/>
      <c r="O337" s="381"/>
      <c r="P337" s="381"/>
      <c r="Q337" s="381"/>
      <c r="R337" s="381"/>
      <c r="S337" s="381"/>
    </row>
    <row r="338" spans="1:19" s="3" customFormat="1" ht="13.5" customHeight="1" x14ac:dyDescent="0.2">
      <c r="A338" s="398" t="str">
        <f>IF([1]p48!$A$302&lt;&gt;0,[1]p48!$A$302,"")</f>
        <v/>
      </c>
      <c r="B338" s="398"/>
      <c r="C338" s="398"/>
      <c r="D338" s="398"/>
      <c r="E338" s="401"/>
      <c r="F338" s="401"/>
      <c r="G338" s="401"/>
      <c r="H338" s="401"/>
      <c r="I338" s="401"/>
      <c r="J338" s="401"/>
      <c r="K338" s="401"/>
      <c r="L338" s="401"/>
      <c r="M338" s="401" t="str">
        <f>IF([1]p48!$H$302&lt;&gt;0,[1]p48!$H$302,"")</f>
        <v/>
      </c>
      <c r="N338" s="401"/>
      <c r="O338" s="401"/>
      <c r="P338" s="401"/>
      <c r="Q338" s="401"/>
      <c r="R338" s="92" t="str">
        <f>IF([1]p48!$J$302&lt;&gt;0,[1]p48!$J$302,"")</f>
        <v/>
      </c>
      <c r="S338" s="92" t="str">
        <f>IF([1]p48!$K$302&lt;&gt;0,[1]p48!$K$302,"")</f>
        <v/>
      </c>
    </row>
    <row r="339" spans="1:19" s="3" customFormat="1" ht="13.5" customHeight="1" x14ac:dyDescent="0.2">
      <c r="A339" s="398" t="str">
        <f>IF([1]p48!$A$306&lt;&gt;0,[1]p48!$A$306,"")</f>
        <v/>
      </c>
      <c r="B339" s="398"/>
      <c r="C339" s="398"/>
      <c r="D339" s="398"/>
      <c r="E339" s="398"/>
      <c r="F339" s="398"/>
      <c r="G339" s="398"/>
      <c r="H339" s="398"/>
      <c r="I339" s="398"/>
      <c r="J339" s="398"/>
      <c r="K339" s="398"/>
      <c r="L339" s="398"/>
      <c r="M339" s="398" t="str">
        <f>IF([1]p48!$H$306&lt;&gt;0,[1]p48!$H$306,"")</f>
        <v/>
      </c>
      <c r="N339" s="398"/>
      <c r="O339" s="398"/>
      <c r="P339" s="398"/>
      <c r="Q339" s="398"/>
      <c r="R339" s="26" t="str">
        <f>IF([1]p48!$J$306&lt;&gt;0,[1]p48!$J$306,"")</f>
        <v/>
      </c>
      <c r="S339" s="26" t="str">
        <f>IF([1]p48!$K$306&lt;&gt;0,[1]p48!$K$306,"")</f>
        <v/>
      </c>
    </row>
    <row r="340" spans="1:19" s="3" customFormat="1" ht="13.5" customHeight="1" x14ac:dyDescent="0.2">
      <c r="A340" s="398" t="str">
        <f>IF([1]p48!$A$310&lt;&gt;0,[1]p48!$A$310,"")</f>
        <v/>
      </c>
      <c r="B340" s="398"/>
      <c r="C340" s="398"/>
      <c r="D340" s="398"/>
      <c r="E340" s="398"/>
      <c r="F340" s="398"/>
      <c r="G340" s="398"/>
      <c r="H340" s="398"/>
      <c r="I340" s="398"/>
      <c r="J340" s="398"/>
      <c r="K340" s="398"/>
      <c r="L340" s="398"/>
      <c r="M340" s="398" t="str">
        <f>IF([1]p48!$H$310&lt;&gt;0,[1]p48!$H$310,"")</f>
        <v/>
      </c>
      <c r="N340" s="398"/>
      <c r="O340" s="398"/>
      <c r="P340" s="398"/>
      <c r="Q340" s="398"/>
      <c r="R340" s="26" t="str">
        <f>IF([1]p48!$J$310&lt;&gt;0,[1]p48!$J$310,"")</f>
        <v/>
      </c>
      <c r="S340" s="26" t="str">
        <f>IF([1]p48!$K$310&lt;&gt;0,[1]p48!$K$310,"")</f>
        <v/>
      </c>
    </row>
    <row r="341" spans="1:19" s="3" customFormat="1" ht="13.5" customHeight="1" x14ac:dyDescent="0.2">
      <c r="A341" s="397" t="str">
        <f>IF([1]p48!$A$314&lt;&gt;0,[1]p48!$A$314,"")</f>
        <v/>
      </c>
      <c r="B341" s="397"/>
      <c r="C341" s="397"/>
      <c r="D341" s="397"/>
      <c r="E341" s="397"/>
      <c r="F341" s="397"/>
      <c r="G341" s="397"/>
      <c r="H341" s="397"/>
      <c r="I341" s="397"/>
      <c r="J341" s="397"/>
      <c r="K341" s="397"/>
      <c r="L341" s="397"/>
      <c r="M341" s="397" t="str">
        <f>IF([1]p48!$H$314&lt;&gt;0,[1]p48!$H$314,"")</f>
        <v/>
      </c>
      <c r="N341" s="397"/>
      <c r="O341" s="397"/>
      <c r="P341" s="397"/>
      <c r="Q341" s="397"/>
      <c r="R341" s="26" t="str">
        <f>IF([1]p48!$J$314&lt;&gt;0,[1]p48!$J$314,"")</f>
        <v/>
      </c>
      <c r="S341" s="26" t="str">
        <f>IF([1]p48!$K$314&lt;&gt;0,[1]p48!$K$314,"")</f>
        <v/>
      </c>
    </row>
    <row r="342" spans="1:19" s="3" customFormat="1" ht="13.5" customHeight="1" x14ac:dyDescent="0.2">
      <c r="A342" s="398" t="str">
        <f>IF([1]p48!$A$318&lt;&gt;0,[1]p48!$A$318,"")</f>
        <v/>
      </c>
      <c r="B342" s="398"/>
      <c r="C342" s="398"/>
      <c r="D342" s="398"/>
      <c r="E342" s="398"/>
      <c r="F342" s="398"/>
      <c r="G342" s="398"/>
      <c r="H342" s="398"/>
      <c r="I342" s="398"/>
      <c r="J342" s="398"/>
      <c r="K342" s="398"/>
      <c r="L342" s="398"/>
      <c r="M342" s="398" t="str">
        <f>IF([1]p48!$H$318&lt;&gt;0,[1]p48!$H$318,"")</f>
        <v/>
      </c>
      <c r="N342" s="398"/>
      <c r="O342" s="398"/>
      <c r="P342" s="398"/>
      <c r="Q342" s="398"/>
      <c r="R342" s="26" t="str">
        <f>IF([1]p48!$J$318&lt;&gt;0,[1]p48!$J$318,"")</f>
        <v/>
      </c>
      <c r="S342" s="26" t="str">
        <f>IF([1]p48!$K$318&lt;&gt;0,[1]p48!$K$318,"")</f>
        <v/>
      </c>
    </row>
    <row r="343" spans="1:19" s="3" customFormat="1" ht="11.25" x14ac:dyDescent="0.2">
      <c r="A343" s="394"/>
      <c r="B343" s="394"/>
      <c r="C343" s="394"/>
      <c r="D343" s="394"/>
      <c r="E343" s="394"/>
      <c r="F343" s="394"/>
      <c r="G343" s="394"/>
      <c r="H343" s="394"/>
      <c r="I343" s="394"/>
      <c r="J343" s="394"/>
      <c r="K343" s="394"/>
      <c r="L343" s="394"/>
      <c r="M343" s="394"/>
      <c r="N343" s="394"/>
      <c r="O343" s="394"/>
      <c r="P343" s="394"/>
      <c r="Q343" s="394"/>
      <c r="R343" s="394"/>
      <c r="S343" s="394"/>
    </row>
    <row r="344" spans="1:19" s="32" customFormat="1" ht="11.25" x14ac:dyDescent="0.2">
      <c r="A344" s="385" t="str">
        <f>T([1]p49!$C$13:$G$13)</f>
        <v/>
      </c>
      <c r="B344" s="386"/>
      <c r="C344" s="386"/>
      <c r="D344" s="400"/>
      <c r="E344" s="383"/>
      <c r="F344" s="381"/>
      <c r="G344" s="381"/>
      <c r="H344" s="381"/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</row>
    <row r="345" spans="1:19" s="3" customFormat="1" ht="13.5" customHeight="1" x14ac:dyDescent="0.2">
      <c r="A345" s="398" t="str">
        <f>IF([1]p49!$A$302&lt;&gt;0,[1]p49!$A$302,"")</f>
        <v/>
      </c>
      <c r="B345" s="398"/>
      <c r="C345" s="398"/>
      <c r="D345" s="398"/>
      <c r="E345" s="401"/>
      <c r="F345" s="401"/>
      <c r="G345" s="401"/>
      <c r="H345" s="401"/>
      <c r="I345" s="401"/>
      <c r="J345" s="401"/>
      <c r="K345" s="401"/>
      <c r="L345" s="401"/>
      <c r="M345" s="401" t="str">
        <f>IF([1]p49!$H$302&lt;&gt;0,[1]p49!$H$302,"")</f>
        <v/>
      </c>
      <c r="N345" s="401"/>
      <c r="O345" s="401"/>
      <c r="P345" s="401"/>
      <c r="Q345" s="401"/>
      <c r="R345" s="92" t="str">
        <f>IF([1]p49!$J$302&lt;&gt;0,[1]p49!$J$302,"")</f>
        <v/>
      </c>
      <c r="S345" s="92" t="str">
        <f>IF([1]p49!$K$302&lt;&gt;0,[1]p49!$K$302,"")</f>
        <v/>
      </c>
    </row>
    <row r="346" spans="1:19" s="3" customFormat="1" ht="13.5" customHeight="1" x14ac:dyDescent="0.2">
      <c r="A346" s="398" t="str">
        <f>IF([1]p49!$A$306&lt;&gt;0,[1]p49!$A$306,"")</f>
        <v/>
      </c>
      <c r="B346" s="398"/>
      <c r="C346" s="398"/>
      <c r="D346" s="398"/>
      <c r="E346" s="398"/>
      <c r="F346" s="398"/>
      <c r="G346" s="398"/>
      <c r="H346" s="398"/>
      <c r="I346" s="398"/>
      <c r="J346" s="398"/>
      <c r="K346" s="398"/>
      <c r="L346" s="398"/>
      <c r="M346" s="398" t="str">
        <f>IF([1]p49!$H$306&lt;&gt;0,[1]p49!$H$306,"")</f>
        <v/>
      </c>
      <c r="N346" s="398"/>
      <c r="O346" s="398"/>
      <c r="P346" s="398"/>
      <c r="Q346" s="398"/>
      <c r="R346" s="26" t="str">
        <f>IF([1]p49!$J$306&lt;&gt;0,[1]p49!$J$306,"")</f>
        <v/>
      </c>
      <c r="S346" s="26" t="str">
        <f>IF([1]p49!$K$306&lt;&gt;0,[1]p49!$K$306,"")</f>
        <v/>
      </c>
    </row>
    <row r="347" spans="1:19" s="3" customFormat="1" ht="13.5" customHeight="1" x14ac:dyDescent="0.2">
      <c r="A347" s="398" t="str">
        <f>IF([1]p49!$A$310&lt;&gt;0,[1]p49!$A$310,"")</f>
        <v/>
      </c>
      <c r="B347" s="398"/>
      <c r="C347" s="398"/>
      <c r="D347" s="398"/>
      <c r="E347" s="398"/>
      <c r="F347" s="398"/>
      <c r="G347" s="398"/>
      <c r="H347" s="398"/>
      <c r="I347" s="398"/>
      <c r="J347" s="398"/>
      <c r="K347" s="398"/>
      <c r="L347" s="398"/>
      <c r="M347" s="398" t="str">
        <f>IF([1]p49!$H$310&lt;&gt;0,[1]p49!$H$310,"")</f>
        <v/>
      </c>
      <c r="N347" s="398"/>
      <c r="O347" s="398"/>
      <c r="P347" s="398"/>
      <c r="Q347" s="398"/>
      <c r="R347" s="26" t="str">
        <f>IF([1]p49!$J$310&lt;&gt;0,[1]p49!$J$310,"")</f>
        <v/>
      </c>
      <c r="S347" s="26" t="str">
        <f>IF([1]p49!$K$310&lt;&gt;0,[1]p49!$K$310,"")</f>
        <v/>
      </c>
    </row>
    <row r="348" spans="1:19" s="3" customFormat="1" ht="13.5" customHeight="1" x14ac:dyDescent="0.2">
      <c r="A348" s="397" t="str">
        <f>IF([1]p49!$A$314&lt;&gt;0,[1]p49!$A$314,"")</f>
        <v/>
      </c>
      <c r="B348" s="397"/>
      <c r="C348" s="397"/>
      <c r="D348" s="397"/>
      <c r="E348" s="397"/>
      <c r="F348" s="397"/>
      <c r="G348" s="397"/>
      <c r="H348" s="397"/>
      <c r="I348" s="397"/>
      <c r="J348" s="397"/>
      <c r="K348" s="397"/>
      <c r="L348" s="397"/>
      <c r="M348" s="397" t="str">
        <f>IF([1]p49!$H$314&lt;&gt;0,[1]p49!$H$314,"")</f>
        <v/>
      </c>
      <c r="N348" s="397"/>
      <c r="O348" s="397"/>
      <c r="P348" s="397"/>
      <c r="Q348" s="397"/>
      <c r="R348" s="26" t="str">
        <f>IF([1]p49!$J$314&lt;&gt;0,[1]p49!$J$314,"")</f>
        <v/>
      </c>
      <c r="S348" s="26" t="str">
        <f>IF([1]p49!$K$314&lt;&gt;0,[1]p49!$K$314,"")</f>
        <v/>
      </c>
    </row>
    <row r="349" spans="1:19" s="3" customFormat="1" ht="13.5" customHeight="1" x14ac:dyDescent="0.2">
      <c r="A349" s="398" t="str">
        <f>IF([1]p49!$A$318&lt;&gt;0,[1]p49!$A$318,"")</f>
        <v/>
      </c>
      <c r="B349" s="398"/>
      <c r="C349" s="398"/>
      <c r="D349" s="398"/>
      <c r="E349" s="398"/>
      <c r="F349" s="398"/>
      <c r="G349" s="398"/>
      <c r="H349" s="398"/>
      <c r="I349" s="398"/>
      <c r="J349" s="398"/>
      <c r="K349" s="398"/>
      <c r="L349" s="398"/>
      <c r="M349" s="398" t="str">
        <f>IF([1]p49!$H$318&lt;&gt;0,[1]p49!$H$318,"")</f>
        <v/>
      </c>
      <c r="N349" s="398"/>
      <c r="O349" s="398"/>
      <c r="P349" s="398"/>
      <c r="Q349" s="398"/>
      <c r="R349" s="26" t="str">
        <f>IF([1]p49!$J$318&lt;&gt;0,[1]p49!$J$318,"")</f>
        <v/>
      </c>
      <c r="S349" s="26" t="str">
        <f>IF([1]p49!$K$318&lt;&gt;0,[1]p49!$K$318,"")</f>
        <v/>
      </c>
    </row>
    <row r="350" spans="1:19" s="3" customFormat="1" ht="11.25" x14ac:dyDescent="0.2">
      <c r="A350" s="394"/>
      <c r="B350" s="394"/>
      <c r="C350" s="394"/>
      <c r="D350" s="394"/>
      <c r="E350" s="394"/>
      <c r="F350" s="394"/>
      <c r="G350" s="394"/>
      <c r="H350" s="394"/>
      <c r="I350" s="394"/>
      <c r="J350" s="394"/>
      <c r="K350" s="394"/>
      <c r="L350" s="394"/>
      <c r="M350" s="394"/>
      <c r="N350" s="394"/>
      <c r="O350" s="394"/>
      <c r="P350" s="394"/>
      <c r="Q350" s="394"/>
      <c r="R350" s="394"/>
      <c r="S350" s="394"/>
    </row>
    <row r="351" spans="1:19" s="32" customFormat="1" ht="11.25" x14ac:dyDescent="0.2">
      <c r="A351" s="385" t="str">
        <f>T([1]p50!$C$13:$G$13)</f>
        <v/>
      </c>
      <c r="B351" s="386"/>
      <c r="C351" s="386"/>
      <c r="D351" s="400"/>
      <c r="E351" s="383"/>
      <c r="F351" s="381"/>
      <c r="G351" s="381"/>
      <c r="H351" s="381"/>
      <c r="I351" s="381"/>
      <c r="J351" s="381"/>
      <c r="K351" s="381"/>
      <c r="L351" s="381"/>
      <c r="M351" s="381"/>
      <c r="N351" s="381"/>
      <c r="O351" s="381"/>
      <c r="P351" s="381"/>
      <c r="Q351" s="381"/>
      <c r="R351" s="381"/>
      <c r="S351" s="381"/>
    </row>
    <row r="352" spans="1:19" s="3" customFormat="1" ht="13.5" customHeight="1" x14ac:dyDescent="0.2">
      <c r="A352" s="398" t="str">
        <f>IF([1]p50!$A$302&lt;&gt;0,[1]p50!$A$302,"")</f>
        <v/>
      </c>
      <c r="B352" s="398"/>
      <c r="C352" s="398"/>
      <c r="D352" s="398"/>
      <c r="E352" s="401"/>
      <c r="F352" s="401"/>
      <c r="G352" s="401"/>
      <c r="H352" s="401"/>
      <c r="I352" s="401"/>
      <c r="J352" s="401"/>
      <c r="K352" s="401"/>
      <c r="L352" s="401"/>
      <c r="M352" s="401" t="str">
        <f>IF([1]p50!$H$302&lt;&gt;0,[1]p50!$H$302,"")</f>
        <v/>
      </c>
      <c r="N352" s="401"/>
      <c r="O352" s="401"/>
      <c r="P352" s="401"/>
      <c r="Q352" s="401"/>
      <c r="R352" s="92" t="str">
        <f>IF([1]p50!$J$302&lt;&gt;0,[1]p50!$J$302,"")</f>
        <v/>
      </c>
      <c r="S352" s="92" t="str">
        <f>IF([1]p50!$K$302&lt;&gt;0,[1]p50!$K$302,"")</f>
        <v/>
      </c>
    </row>
    <row r="353" spans="1:19" s="3" customFormat="1" ht="13.5" customHeight="1" x14ac:dyDescent="0.2">
      <c r="A353" s="398" t="str">
        <f>IF([1]p50!$A$306&lt;&gt;0,[1]p50!$A$306,"")</f>
        <v/>
      </c>
      <c r="B353" s="398"/>
      <c r="C353" s="398"/>
      <c r="D353" s="398"/>
      <c r="E353" s="398"/>
      <c r="F353" s="398"/>
      <c r="G353" s="398"/>
      <c r="H353" s="398"/>
      <c r="I353" s="398"/>
      <c r="J353" s="398"/>
      <c r="K353" s="398"/>
      <c r="L353" s="398"/>
      <c r="M353" s="398" t="str">
        <f>IF([1]p50!$H$306&lt;&gt;0,[1]p50!$H$306,"")</f>
        <v/>
      </c>
      <c r="N353" s="398"/>
      <c r="O353" s="398"/>
      <c r="P353" s="398"/>
      <c r="Q353" s="398"/>
      <c r="R353" s="26" t="str">
        <f>IF([1]p50!$J$306&lt;&gt;0,[1]p50!$J$306,"")</f>
        <v/>
      </c>
      <c r="S353" s="26" t="str">
        <f>IF([1]p50!$K$306&lt;&gt;0,[1]p50!$K$306,"")</f>
        <v/>
      </c>
    </row>
    <row r="354" spans="1:19" s="3" customFormat="1" ht="13.5" customHeight="1" x14ac:dyDescent="0.2">
      <c r="A354" s="398" t="str">
        <f>IF([1]p50!$A$310&lt;&gt;0,[1]p50!$A$310,"")</f>
        <v/>
      </c>
      <c r="B354" s="398"/>
      <c r="C354" s="398"/>
      <c r="D354" s="398"/>
      <c r="E354" s="398"/>
      <c r="F354" s="398"/>
      <c r="G354" s="398"/>
      <c r="H354" s="398"/>
      <c r="I354" s="398"/>
      <c r="J354" s="398"/>
      <c r="K354" s="398"/>
      <c r="L354" s="398"/>
      <c r="M354" s="398" t="str">
        <f>IF([1]p50!$H$310&lt;&gt;0,[1]p50!$H$310,"")</f>
        <v/>
      </c>
      <c r="N354" s="398"/>
      <c r="O354" s="398"/>
      <c r="P354" s="398"/>
      <c r="Q354" s="398"/>
      <c r="R354" s="26" t="str">
        <f>IF([1]p50!$J$310&lt;&gt;0,[1]p50!$J$310,"")</f>
        <v/>
      </c>
      <c r="S354" s="26" t="str">
        <f>IF([1]p50!$K$310&lt;&gt;0,[1]p50!$K$310,"")</f>
        <v/>
      </c>
    </row>
    <row r="355" spans="1:19" s="3" customFormat="1" ht="13.5" customHeight="1" x14ac:dyDescent="0.2">
      <c r="A355" s="397" t="str">
        <f>IF([1]p50!$A$314&lt;&gt;0,[1]p50!$A$314,"")</f>
        <v/>
      </c>
      <c r="B355" s="397"/>
      <c r="C355" s="397"/>
      <c r="D355" s="397"/>
      <c r="E355" s="397"/>
      <c r="F355" s="397"/>
      <c r="G355" s="397"/>
      <c r="H355" s="397"/>
      <c r="I355" s="397"/>
      <c r="J355" s="397"/>
      <c r="K355" s="397"/>
      <c r="L355" s="397"/>
      <c r="M355" s="397" t="str">
        <f>IF([1]p50!$H$314&lt;&gt;0,[1]p50!$H$314,"")</f>
        <v/>
      </c>
      <c r="N355" s="397"/>
      <c r="O355" s="397"/>
      <c r="P355" s="397"/>
      <c r="Q355" s="397"/>
      <c r="R355" s="26" t="str">
        <f>IF([1]p50!$J$314&lt;&gt;0,[1]p50!$J$314,"")</f>
        <v/>
      </c>
      <c r="S355" s="26" t="str">
        <f>IF([1]p50!$K$314&lt;&gt;0,[1]p50!$K$314,"")</f>
        <v/>
      </c>
    </row>
    <row r="356" spans="1:19" s="3" customFormat="1" ht="13.5" customHeight="1" x14ac:dyDescent="0.2">
      <c r="A356" s="398" t="str">
        <f>IF([1]p50!$A$318&lt;&gt;0,[1]p50!$A$318,"")</f>
        <v/>
      </c>
      <c r="B356" s="398"/>
      <c r="C356" s="398"/>
      <c r="D356" s="398"/>
      <c r="E356" s="398"/>
      <c r="F356" s="398"/>
      <c r="G356" s="398"/>
      <c r="H356" s="398"/>
      <c r="I356" s="398"/>
      <c r="J356" s="398"/>
      <c r="K356" s="398"/>
      <c r="L356" s="398"/>
      <c r="M356" s="398" t="str">
        <f>IF([1]p50!$H$318&lt;&gt;0,[1]p50!$H$318,"")</f>
        <v/>
      </c>
      <c r="N356" s="398"/>
      <c r="O356" s="398"/>
      <c r="P356" s="398"/>
      <c r="Q356" s="398"/>
      <c r="R356" s="26" t="str">
        <f>IF([1]p50!$J$318&lt;&gt;0,[1]p50!$J$318,"")</f>
        <v/>
      </c>
      <c r="S356" s="26" t="str">
        <f>IF([1]p50!$K$318&lt;&gt;0,[1]p50!$K$318,"")</f>
        <v/>
      </c>
    </row>
    <row r="357" spans="1:19" s="3" customFormat="1" ht="11.25" x14ac:dyDescent="0.2">
      <c r="A357" s="394"/>
      <c r="B357" s="394"/>
      <c r="C357" s="394"/>
      <c r="D357" s="394"/>
      <c r="E357" s="394"/>
      <c r="F357" s="394"/>
      <c r="G357" s="394"/>
      <c r="H357" s="394"/>
      <c r="I357" s="394"/>
      <c r="J357" s="394"/>
      <c r="K357" s="394"/>
      <c r="L357" s="394"/>
      <c r="M357" s="394"/>
      <c r="N357" s="394"/>
      <c r="O357" s="394"/>
      <c r="P357" s="394"/>
      <c r="Q357" s="394"/>
      <c r="R357" s="394"/>
      <c r="S357" s="394"/>
    </row>
  </sheetData>
  <mergeCells count="658">
    <mergeCell ref="A354:L354"/>
    <mergeCell ref="M354:Q354"/>
    <mergeCell ref="A350:S350"/>
    <mergeCell ref="A351:D351"/>
    <mergeCell ref="E351:S351"/>
    <mergeCell ref="A352:L352"/>
    <mergeCell ref="M352:Q352"/>
    <mergeCell ref="A353:L353"/>
    <mergeCell ref="M353:Q353"/>
    <mergeCell ref="A345:L345"/>
    <mergeCell ref="M345:Q345"/>
    <mergeCell ref="A346:L346"/>
    <mergeCell ref="M346:Q346"/>
    <mergeCell ref="A347:L347"/>
    <mergeCell ref="M347:Q347"/>
    <mergeCell ref="A348:L348"/>
    <mergeCell ref="M348:Q348"/>
    <mergeCell ref="A349:L349"/>
    <mergeCell ref="M349:Q349"/>
    <mergeCell ref="M342:Q342"/>
    <mergeCell ref="A343:S343"/>
    <mergeCell ref="E3:Q3"/>
    <mergeCell ref="A341:L341"/>
    <mergeCell ref="M334:Q334"/>
    <mergeCell ref="A335:L335"/>
    <mergeCell ref="M335:Q335"/>
    <mergeCell ref="A344:D344"/>
    <mergeCell ref="E344:S344"/>
    <mergeCell ref="A338:L338"/>
    <mergeCell ref="M338:Q338"/>
    <mergeCell ref="A339:L339"/>
    <mergeCell ref="M339:Q339"/>
    <mergeCell ref="A340:L340"/>
    <mergeCell ref="M340:Q340"/>
    <mergeCell ref="M341:Q341"/>
    <mergeCell ref="A342:L342"/>
    <mergeCell ref="A336:S336"/>
    <mergeCell ref="A337:D337"/>
    <mergeCell ref="E337:S337"/>
    <mergeCell ref="A331:L331"/>
    <mergeCell ref="M331:Q331"/>
    <mergeCell ref="A332:L332"/>
    <mergeCell ref="M332:Q332"/>
    <mergeCell ref="A333:L333"/>
    <mergeCell ref="M333:Q333"/>
    <mergeCell ref="A334:L334"/>
    <mergeCell ref="A326:L326"/>
    <mergeCell ref="M326:Q326"/>
    <mergeCell ref="A327:L327"/>
    <mergeCell ref="M327:Q327"/>
    <mergeCell ref="A328:L328"/>
    <mergeCell ref="M328:Q328"/>
    <mergeCell ref="A321:L321"/>
    <mergeCell ref="M321:Q321"/>
    <mergeCell ref="A329:S329"/>
    <mergeCell ref="A330:D330"/>
    <mergeCell ref="E330:S330"/>
    <mergeCell ref="A324:L324"/>
    <mergeCell ref="M324:Q324"/>
    <mergeCell ref="A325:L325"/>
    <mergeCell ref="M325:Q325"/>
    <mergeCell ref="A322:S322"/>
    <mergeCell ref="A323:D323"/>
    <mergeCell ref="E323:S323"/>
    <mergeCell ref="A317:L317"/>
    <mergeCell ref="M317:Q317"/>
    <mergeCell ref="A318:L318"/>
    <mergeCell ref="M318:Q318"/>
    <mergeCell ref="A319:L319"/>
    <mergeCell ref="M319:Q319"/>
    <mergeCell ref="A320:L320"/>
    <mergeCell ref="A312:L312"/>
    <mergeCell ref="M312:Q312"/>
    <mergeCell ref="A313:L313"/>
    <mergeCell ref="M313:Q313"/>
    <mergeCell ref="A314:L314"/>
    <mergeCell ref="M314:Q314"/>
    <mergeCell ref="M320:Q320"/>
    <mergeCell ref="A307:L307"/>
    <mergeCell ref="M307:Q307"/>
    <mergeCell ref="A315:S315"/>
    <mergeCell ref="A316:D316"/>
    <mergeCell ref="E316:S316"/>
    <mergeCell ref="A310:L310"/>
    <mergeCell ref="M310:Q310"/>
    <mergeCell ref="A311:L311"/>
    <mergeCell ref="M311:Q311"/>
    <mergeCell ref="A308:S308"/>
    <mergeCell ref="A309:D309"/>
    <mergeCell ref="E309:S309"/>
    <mergeCell ref="A303:L303"/>
    <mergeCell ref="M303:Q303"/>
    <mergeCell ref="A304:L304"/>
    <mergeCell ref="M304:Q304"/>
    <mergeCell ref="A305:L305"/>
    <mergeCell ref="M305:Q305"/>
    <mergeCell ref="A306:L306"/>
    <mergeCell ref="A298:L298"/>
    <mergeCell ref="M298:Q298"/>
    <mergeCell ref="A299:L299"/>
    <mergeCell ref="M299:Q299"/>
    <mergeCell ref="A300:L300"/>
    <mergeCell ref="M300:Q300"/>
    <mergeCell ref="M306:Q306"/>
    <mergeCell ref="A293:L293"/>
    <mergeCell ref="M293:Q293"/>
    <mergeCell ref="A301:S301"/>
    <mergeCell ref="A302:D302"/>
    <mergeCell ref="E302:S302"/>
    <mergeCell ref="A296:L296"/>
    <mergeCell ref="M296:Q296"/>
    <mergeCell ref="A297:L297"/>
    <mergeCell ref="M297:Q297"/>
    <mergeCell ref="A294:S294"/>
    <mergeCell ref="A295:D295"/>
    <mergeCell ref="E295:S295"/>
    <mergeCell ref="A289:L289"/>
    <mergeCell ref="M289:Q289"/>
    <mergeCell ref="A290:L290"/>
    <mergeCell ref="M290:Q290"/>
    <mergeCell ref="A291:L291"/>
    <mergeCell ref="M291:Q291"/>
    <mergeCell ref="A292:L292"/>
    <mergeCell ref="A284:L284"/>
    <mergeCell ref="M284:Q284"/>
    <mergeCell ref="A285:L285"/>
    <mergeCell ref="M285:Q285"/>
    <mergeCell ref="A286:L286"/>
    <mergeCell ref="M286:Q286"/>
    <mergeCell ref="M292:Q292"/>
    <mergeCell ref="A279:L279"/>
    <mergeCell ref="M279:Q279"/>
    <mergeCell ref="A287:S287"/>
    <mergeCell ref="A288:D288"/>
    <mergeCell ref="E288:S288"/>
    <mergeCell ref="A282:L282"/>
    <mergeCell ref="M282:Q282"/>
    <mergeCell ref="A283:L283"/>
    <mergeCell ref="M283:Q283"/>
    <mergeCell ref="A280:S280"/>
    <mergeCell ref="A281:D281"/>
    <mergeCell ref="E281:S281"/>
    <mergeCell ref="A275:L275"/>
    <mergeCell ref="M275:Q275"/>
    <mergeCell ref="A276:L276"/>
    <mergeCell ref="M276:Q276"/>
    <mergeCell ref="A277:L277"/>
    <mergeCell ref="M277:Q277"/>
    <mergeCell ref="A278:L278"/>
    <mergeCell ref="A270:L270"/>
    <mergeCell ref="M270:Q270"/>
    <mergeCell ref="A271:L271"/>
    <mergeCell ref="M271:Q271"/>
    <mergeCell ref="A272:L272"/>
    <mergeCell ref="M272:Q272"/>
    <mergeCell ref="M278:Q278"/>
    <mergeCell ref="A265:L265"/>
    <mergeCell ref="M265:Q265"/>
    <mergeCell ref="A273:S273"/>
    <mergeCell ref="A274:D274"/>
    <mergeCell ref="E274:S274"/>
    <mergeCell ref="A268:L268"/>
    <mergeCell ref="M268:Q268"/>
    <mergeCell ref="A269:L269"/>
    <mergeCell ref="M269:Q269"/>
    <mergeCell ref="A266:S266"/>
    <mergeCell ref="A267:D267"/>
    <mergeCell ref="E267:S267"/>
    <mergeCell ref="A261:L261"/>
    <mergeCell ref="M261:Q261"/>
    <mergeCell ref="A262:L262"/>
    <mergeCell ref="M262:Q262"/>
    <mergeCell ref="A263:L263"/>
    <mergeCell ref="M263:Q263"/>
    <mergeCell ref="A264:L264"/>
    <mergeCell ref="A256:L256"/>
    <mergeCell ref="M256:Q256"/>
    <mergeCell ref="A257:L257"/>
    <mergeCell ref="M257:Q257"/>
    <mergeCell ref="A258:L258"/>
    <mergeCell ref="M258:Q258"/>
    <mergeCell ref="M264:Q264"/>
    <mergeCell ref="A251:L251"/>
    <mergeCell ref="M251:Q251"/>
    <mergeCell ref="A259:S259"/>
    <mergeCell ref="A260:D260"/>
    <mergeCell ref="E260:S260"/>
    <mergeCell ref="A254:L254"/>
    <mergeCell ref="M254:Q254"/>
    <mergeCell ref="A255:L255"/>
    <mergeCell ref="M255:Q255"/>
    <mergeCell ref="A252:S252"/>
    <mergeCell ref="A253:D253"/>
    <mergeCell ref="E253:S253"/>
    <mergeCell ref="A247:L247"/>
    <mergeCell ref="M247:Q247"/>
    <mergeCell ref="A248:L248"/>
    <mergeCell ref="M248:Q248"/>
    <mergeCell ref="A249:L249"/>
    <mergeCell ref="M249:Q249"/>
    <mergeCell ref="A250:L250"/>
    <mergeCell ref="A242:L242"/>
    <mergeCell ref="M242:Q242"/>
    <mergeCell ref="A243:L243"/>
    <mergeCell ref="M243:Q243"/>
    <mergeCell ref="A244:L244"/>
    <mergeCell ref="M244:Q244"/>
    <mergeCell ref="M250:Q250"/>
    <mergeCell ref="A237:L237"/>
    <mergeCell ref="M237:Q237"/>
    <mergeCell ref="A245:S245"/>
    <mergeCell ref="A246:D246"/>
    <mergeCell ref="E246:S246"/>
    <mergeCell ref="A240:L240"/>
    <mergeCell ref="M240:Q240"/>
    <mergeCell ref="A241:L241"/>
    <mergeCell ref="M241:Q241"/>
    <mergeCell ref="A238:S238"/>
    <mergeCell ref="A239:D239"/>
    <mergeCell ref="E239:S239"/>
    <mergeCell ref="A233:L233"/>
    <mergeCell ref="M233:Q233"/>
    <mergeCell ref="A234:L234"/>
    <mergeCell ref="M234:Q234"/>
    <mergeCell ref="A235:L235"/>
    <mergeCell ref="M235:Q235"/>
    <mergeCell ref="A236:L236"/>
    <mergeCell ref="A228:L228"/>
    <mergeCell ref="M228:Q228"/>
    <mergeCell ref="A229:L229"/>
    <mergeCell ref="M229:Q229"/>
    <mergeCell ref="A230:L230"/>
    <mergeCell ref="M230:Q230"/>
    <mergeCell ref="M236:Q236"/>
    <mergeCell ref="A223:L223"/>
    <mergeCell ref="M223:Q223"/>
    <mergeCell ref="A231:S231"/>
    <mergeCell ref="A232:D232"/>
    <mergeCell ref="E232:S232"/>
    <mergeCell ref="A226:L226"/>
    <mergeCell ref="M226:Q226"/>
    <mergeCell ref="A227:L227"/>
    <mergeCell ref="M227:Q227"/>
    <mergeCell ref="A224:S224"/>
    <mergeCell ref="A225:D225"/>
    <mergeCell ref="E225:S225"/>
    <mergeCell ref="A219:L219"/>
    <mergeCell ref="M219:Q219"/>
    <mergeCell ref="A220:L220"/>
    <mergeCell ref="M220:Q220"/>
    <mergeCell ref="A221:L221"/>
    <mergeCell ref="M221:Q221"/>
    <mergeCell ref="A222:L222"/>
    <mergeCell ref="A214:L214"/>
    <mergeCell ref="M214:Q214"/>
    <mergeCell ref="A215:L215"/>
    <mergeCell ref="M215:Q215"/>
    <mergeCell ref="A216:L216"/>
    <mergeCell ref="M216:Q216"/>
    <mergeCell ref="M222:Q222"/>
    <mergeCell ref="A209:L209"/>
    <mergeCell ref="M209:Q209"/>
    <mergeCell ref="A217:S217"/>
    <mergeCell ref="A218:D218"/>
    <mergeCell ref="E218:S218"/>
    <mergeCell ref="A212:L212"/>
    <mergeCell ref="M212:Q212"/>
    <mergeCell ref="A213:L213"/>
    <mergeCell ref="M213:Q213"/>
    <mergeCell ref="A210:S210"/>
    <mergeCell ref="A211:D211"/>
    <mergeCell ref="E211:S211"/>
    <mergeCell ref="A205:L205"/>
    <mergeCell ref="M205:Q205"/>
    <mergeCell ref="A206:L206"/>
    <mergeCell ref="M206:Q206"/>
    <mergeCell ref="A207:L207"/>
    <mergeCell ref="M207:Q207"/>
    <mergeCell ref="A208:L208"/>
    <mergeCell ref="A200:L200"/>
    <mergeCell ref="M200:Q200"/>
    <mergeCell ref="A201:L201"/>
    <mergeCell ref="M201:Q201"/>
    <mergeCell ref="A202:L202"/>
    <mergeCell ref="M202:Q202"/>
    <mergeCell ref="M208:Q208"/>
    <mergeCell ref="A195:L195"/>
    <mergeCell ref="M195:Q195"/>
    <mergeCell ref="A203:S203"/>
    <mergeCell ref="A204:D204"/>
    <mergeCell ref="E204:S204"/>
    <mergeCell ref="A198:L198"/>
    <mergeCell ref="M198:Q198"/>
    <mergeCell ref="A199:L199"/>
    <mergeCell ref="M199:Q199"/>
    <mergeCell ref="A196:S196"/>
    <mergeCell ref="A197:D197"/>
    <mergeCell ref="E197:S197"/>
    <mergeCell ref="A191:L191"/>
    <mergeCell ref="M191:Q191"/>
    <mergeCell ref="A192:L192"/>
    <mergeCell ref="M192:Q192"/>
    <mergeCell ref="A193:L193"/>
    <mergeCell ref="M193:Q193"/>
    <mergeCell ref="A194:L194"/>
    <mergeCell ref="A186:L186"/>
    <mergeCell ref="M186:Q186"/>
    <mergeCell ref="A187:L187"/>
    <mergeCell ref="M187:Q187"/>
    <mergeCell ref="A188:L188"/>
    <mergeCell ref="M188:Q188"/>
    <mergeCell ref="M194:Q194"/>
    <mergeCell ref="A181:L181"/>
    <mergeCell ref="M181:Q181"/>
    <mergeCell ref="A189:S189"/>
    <mergeCell ref="A190:D190"/>
    <mergeCell ref="E190:S190"/>
    <mergeCell ref="A184:L184"/>
    <mergeCell ref="M184:Q184"/>
    <mergeCell ref="A185:L185"/>
    <mergeCell ref="M185:Q185"/>
    <mergeCell ref="A182:S182"/>
    <mergeCell ref="A183:D183"/>
    <mergeCell ref="E183:S183"/>
    <mergeCell ref="A177:L177"/>
    <mergeCell ref="M177:Q177"/>
    <mergeCell ref="A178:L178"/>
    <mergeCell ref="M178:Q178"/>
    <mergeCell ref="A179:L179"/>
    <mergeCell ref="M179:Q179"/>
    <mergeCell ref="A180:L180"/>
    <mergeCell ref="A172:L172"/>
    <mergeCell ref="M172:Q172"/>
    <mergeCell ref="A173:L173"/>
    <mergeCell ref="M173:Q173"/>
    <mergeCell ref="A174:L174"/>
    <mergeCell ref="M174:Q174"/>
    <mergeCell ref="M180:Q180"/>
    <mergeCell ref="A167:L167"/>
    <mergeCell ref="M167:Q167"/>
    <mergeCell ref="A175:S175"/>
    <mergeCell ref="A176:D176"/>
    <mergeCell ref="E176:S176"/>
    <mergeCell ref="A170:L170"/>
    <mergeCell ref="M170:Q170"/>
    <mergeCell ref="A171:L171"/>
    <mergeCell ref="M171:Q171"/>
    <mergeCell ref="A168:S168"/>
    <mergeCell ref="A169:D169"/>
    <mergeCell ref="E169:S169"/>
    <mergeCell ref="A163:L163"/>
    <mergeCell ref="M163:Q163"/>
    <mergeCell ref="A164:L164"/>
    <mergeCell ref="M164:Q164"/>
    <mergeCell ref="A165:L165"/>
    <mergeCell ref="M165:Q165"/>
    <mergeCell ref="A166:L166"/>
    <mergeCell ref="A158:L158"/>
    <mergeCell ref="M158:Q158"/>
    <mergeCell ref="A159:L159"/>
    <mergeCell ref="M159:Q159"/>
    <mergeCell ref="A160:L160"/>
    <mergeCell ref="M160:Q160"/>
    <mergeCell ref="M166:Q166"/>
    <mergeCell ref="A153:L153"/>
    <mergeCell ref="M153:Q153"/>
    <mergeCell ref="A161:S161"/>
    <mergeCell ref="A162:D162"/>
    <mergeCell ref="E162:S162"/>
    <mergeCell ref="A156:L156"/>
    <mergeCell ref="M156:Q156"/>
    <mergeCell ref="A157:L157"/>
    <mergeCell ref="M157:Q157"/>
    <mergeCell ref="A154:S154"/>
    <mergeCell ref="A155:D155"/>
    <mergeCell ref="E155:S155"/>
    <mergeCell ref="A149:L149"/>
    <mergeCell ref="M149:Q149"/>
    <mergeCell ref="A150:L150"/>
    <mergeCell ref="M150:Q150"/>
    <mergeCell ref="A151:L151"/>
    <mergeCell ref="M151:Q151"/>
    <mergeCell ref="A152:L152"/>
    <mergeCell ref="A144:L144"/>
    <mergeCell ref="M144:Q144"/>
    <mergeCell ref="A145:L145"/>
    <mergeCell ref="M145:Q145"/>
    <mergeCell ref="A146:L146"/>
    <mergeCell ref="M146:Q146"/>
    <mergeCell ref="M152:Q152"/>
    <mergeCell ref="A139:L139"/>
    <mergeCell ref="M139:Q139"/>
    <mergeCell ref="A147:S147"/>
    <mergeCell ref="A148:D148"/>
    <mergeCell ref="E148:S148"/>
    <mergeCell ref="A142:L142"/>
    <mergeCell ref="M142:Q142"/>
    <mergeCell ref="A143:L143"/>
    <mergeCell ref="M143:Q143"/>
    <mergeCell ref="A140:S140"/>
    <mergeCell ref="A141:D141"/>
    <mergeCell ref="E141:S141"/>
    <mergeCell ref="A135:L135"/>
    <mergeCell ref="M135:Q135"/>
    <mergeCell ref="A136:L136"/>
    <mergeCell ref="M136:Q136"/>
    <mergeCell ref="A137:L137"/>
    <mergeCell ref="M137:Q137"/>
    <mergeCell ref="A138:L138"/>
    <mergeCell ref="A130:L130"/>
    <mergeCell ref="M130:Q130"/>
    <mergeCell ref="A131:L131"/>
    <mergeCell ref="M131:Q131"/>
    <mergeCell ref="A132:L132"/>
    <mergeCell ref="M132:Q132"/>
    <mergeCell ref="M138:Q138"/>
    <mergeCell ref="A125:L125"/>
    <mergeCell ref="M125:Q125"/>
    <mergeCell ref="A133:S133"/>
    <mergeCell ref="A134:D134"/>
    <mergeCell ref="E134:S134"/>
    <mergeCell ref="A128:L128"/>
    <mergeCell ref="M128:Q128"/>
    <mergeCell ref="A129:L129"/>
    <mergeCell ref="M129:Q129"/>
    <mergeCell ref="A126:S126"/>
    <mergeCell ref="A127:D127"/>
    <mergeCell ref="E127:S127"/>
    <mergeCell ref="A121:L121"/>
    <mergeCell ref="M121:Q121"/>
    <mergeCell ref="A122:L122"/>
    <mergeCell ref="M122:Q122"/>
    <mergeCell ref="A123:L123"/>
    <mergeCell ref="M123:Q123"/>
    <mergeCell ref="A124:L124"/>
    <mergeCell ref="A116:L116"/>
    <mergeCell ref="M116:Q116"/>
    <mergeCell ref="A117:L117"/>
    <mergeCell ref="M117:Q117"/>
    <mergeCell ref="A118:L118"/>
    <mergeCell ref="M118:Q118"/>
    <mergeCell ref="M124:Q124"/>
    <mergeCell ref="A111:L111"/>
    <mergeCell ref="M111:Q111"/>
    <mergeCell ref="A119:S119"/>
    <mergeCell ref="A120:D120"/>
    <mergeCell ref="E120:S120"/>
    <mergeCell ref="A114:L114"/>
    <mergeCell ref="M114:Q114"/>
    <mergeCell ref="A115:L115"/>
    <mergeCell ref="M115:Q115"/>
    <mergeCell ref="A112:S112"/>
    <mergeCell ref="A113:D113"/>
    <mergeCell ref="E113:S113"/>
    <mergeCell ref="A107:L107"/>
    <mergeCell ref="M107:Q107"/>
    <mergeCell ref="A108:L108"/>
    <mergeCell ref="M108:Q108"/>
    <mergeCell ref="A109:L109"/>
    <mergeCell ref="M109:Q109"/>
    <mergeCell ref="A110:L110"/>
    <mergeCell ref="A102:L102"/>
    <mergeCell ref="M102:Q102"/>
    <mergeCell ref="A103:L103"/>
    <mergeCell ref="M103:Q103"/>
    <mergeCell ref="A104:L104"/>
    <mergeCell ref="M104:Q104"/>
    <mergeCell ref="M110:Q110"/>
    <mergeCell ref="A97:L97"/>
    <mergeCell ref="M97:Q97"/>
    <mergeCell ref="A105:S105"/>
    <mergeCell ref="A106:D106"/>
    <mergeCell ref="E106:S106"/>
    <mergeCell ref="A100:L100"/>
    <mergeCell ref="M100:Q100"/>
    <mergeCell ref="A101:L101"/>
    <mergeCell ref="M101:Q101"/>
    <mergeCell ref="A98:S98"/>
    <mergeCell ref="A99:D99"/>
    <mergeCell ref="E99:S99"/>
    <mergeCell ref="A93:L93"/>
    <mergeCell ref="M93:Q93"/>
    <mergeCell ref="A94:L94"/>
    <mergeCell ref="M94:Q94"/>
    <mergeCell ref="A95:L95"/>
    <mergeCell ref="M95:Q95"/>
    <mergeCell ref="A96:L96"/>
    <mergeCell ref="A88:L88"/>
    <mergeCell ref="M88:Q88"/>
    <mergeCell ref="A89:L89"/>
    <mergeCell ref="M89:Q89"/>
    <mergeCell ref="A90:L90"/>
    <mergeCell ref="M90:Q90"/>
    <mergeCell ref="M96:Q96"/>
    <mergeCell ref="A83:L83"/>
    <mergeCell ref="M83:Q83"/>
    <mergeCell ref="A91:S91"/>
    <mergeCell ref="A92:D92"/>
    <mergeCell ref="E92:S92"/>
    <mergeCell ref="A86:L86"/>
    <mergeCell ref="M86:Q86"/>
    <mergeCell ref="A87:L87"/>
    <mergeCell ref="M87:Q87"/>
    <mergeCell ref="A84:S84"/>
    <mergeCell ref="A85:D85"/>
    <mergeCell ref="E85:S85"/>
    <mergeCell ref="A79:L79"/>
    <mergeCell ref="M79:Q79"/>
    <mergeCell ref="A80:L80"/>
    <mergeCell ref="M80:Q80"/>
    <mergeCell ref="A81:L81"/>
    <mergeCell ref="M81:Q81"/>
    <mergeCell ref="A82:L82"/>
    <mergeCell ref="A74:L74"/>
    <mergeCell ref="M74:Q74"/>
    <mergeCell ref="A75:L75"/>
    <mergeCell ref="M75:Q75"/>
    <mergeCell ref="A76:L76"/>
    <mergeCell ref="M76:Q76"/>
    <mergeCell ref="M82:Q82"/>
    <mergeCell ref="A69:L69"/>
    <mergeCell ref="M69:Q69"/>
    <mergeCell ref="A77:S77"/>
    <mergeCell ref="A78:D78"/>
    <mergeCell ref="E78:S78"/>
    <mergeCell ref="A72:L72"/>
    <mergeCell ref="M72:Q72"/>
    <mergeCell ref="A73:L73"/>
    <mergeCell ref="M73:Q73"/>
    <mergeCell ref="A70:S70"/>
    <mergeCell ref="A71:D71"/>
    <mergeCell ref="E71:S71"/>
    <mergeCell ref="A65:L65"/>
    <mergeCell ref="M65:Q65"/>
    <mergeCell ref="A66:L66"/>
    <mergeCell ref="M66:Q66"/>
    <mergeCell ref="A67:L67"/>
    <mergeCell ref="M67:Q67"/>
    <mergeCell ref="A68:L68"/>
    <mergeCell ref="A60:L60"/>
    <mergeCell ref="M60:Q60"/>
    <mergeCell ref="A61:L61"/>
    <mergeCell ref="M61:Q61"/>
    <mergeCell ref="A62:L62"/>
    <mergeCell ref="M62:Q62"/>
    <mergeCell ref="M68:Q68"/>
    <mergeCell ref="A55:L55"/>
    <mergeCell ref="M55:Q55"/>
    <mergeCell ref="A63:S63"/>
    <mergeCell ref="A64:D64"/>
    <mergeCell ref="E64:S64"/>
    <mergeCell ref="A58:L58"/>
    <mergeCell ref="M58:Q58"/>
    <mergeCell ref="A59:L59"/>
    <mergeCell ref="M59:Q59"/>
    <mergeCell ref="A56:S56"/>
    <mergeCell ref="A57:D57"/>
    <mergeCell ref="E57:S57"/>
    <mergeCell ref="A51:L51"/>
    <mergeCell ref="M51:Q51"/>
    <mergeCell ref="A52:L52"/>
    <mergeCell ref="M52:Q52"/>
    <mergeCell ref="A53:L53"/>
    <mergeCell ref="M53:Q53"/>
    <mergeCell ref="A54:L54"/>
    <mergeCell ref="A46:L46"/>
    <mergeCell ref="M46:Q46"/>
    <mergeCell ref="A47:L47"/>
    <mergeCell ref="M47:Q47"/>
    <mergeCell ref="A48:L48"/>
    <mergeCell ref="M48:Q48"/>
    <mergeCell ref="M54:Q54"/>
    <mergeCell ref="A41:L41"/>
    <mergeCell ref="M41:Q41"/>
    <mergeCell ref="A49:S49"/>
    <mergeCell ref="A50:D50"/>
    <mergeCell ref="E50:S50"/>
    <mergeCell ref="A44:L44"/>
    <mergeCell ref="M44:Q44"/>
    <mergeCell ref="A45:L45"/>
    <mergeCell ref="M45:Q45"/>
    <mergeCell ref="A42:S42"/>
    <mergeCell ref="A43:D43"/>
    <mergeCell ref="E43:S43"/>
    <mergeCell ref="A37:L37"/>
    <mergeCell ref="M37:Q37"/>
    <mergeCell ref="A38:L38"/>
    <mergeCell ref="M38:Q38"/>
    <mergeCell ref="A39:L39"/>
    <mergeCell ref="M39:Q39"/>
    <mergeCell ref="A40:L40"/>
    <mergeCell ref="A32:L32"/>
    <mergeCell ref="M32:Q32"/>
    <mergeCell ref="A33:L33"/>
    <mergeCell ref="M33:Q33"/>
    <mergeCell ref="A34:L34"/>
    <mergeCell ref="M34:Q34"/>
    <mergeCell ref="M40:Q40"/>
    <mergeCell ref="A27:L27"/>
    <mergeCell ref="M27:Q27"/>
    <mergeCell ref="A35:S35"/>
    <mergeCell ref="A36:D36"/>
    <mergeCell ref="E36:S36"/>
    <mergeCell ref="A30:L30"/>
    <mergeCell ref="M30:Q30"/>
    <mergeCell ref="A31:L31"/>
    <mergeCell ref="M31:Q31"/>
    <mergeCell ref="A28:S28"/>
    <mergeCell ref="A29:D29"/>
    <mergeCell ref="E29:S29"/>
    <mergeCell ref="A26:L26"/>
    <mergeCell ref="A16:L16"/>
    <mergeCell ref="M16:Q16"/>
    <mergeCell ref="A21:S21"/>
    <mergeCell ref="A22:D22"/>
    <mergeCell ref="E22:S22"/>
    <mergeCell ref="M18:Q18"/>
    <mergeCell ref="A19:L19"/>
    <mergeCell ref="M19:Q19"/>
    <mergeCell ref="A20:L20"/>
    <mergeCell ref="M20:Q20"/>
    <mergeCell ref="M17:Q17"/>
    <mergeCell ref="A18:L18"/>
    <mergeCell ref="M26:Q26"/>
    <mergeCell ref="A6:L6"/>
    <mergeCell ref="M6:Q6"/>
    <mergeCell ref="A8:D8"/>
    <mergeCell ref="E8:S8"/>
    <mergeCell ref="A23:L23"/>
    <mergeCell ref="M23:Q23"/>
    <mergeCell ref="A24:L24"/>
    <mergeCell ref="M24:Q24"/>
    <mergeCell ref="A25:L25"/>
    <mergeCell ref="M25:Q25"/>
    <mergeCell ref="A357:S357"/>
    <mergeCell ref="A355:L355"/>
    <mergeCell ref="M355:Q355"/>
    <mergeCell ref="A356:L356"/>
    <mergeCell ref="M356:Q356"/>
    <mergeCell ref="A1:S1"/>
    <mergeCell ref="A2:S2"/>
    <mergeCell ref="A3:D3"/>
    <mergeCell ref="A11:L11"/>
    <mergeCell ref="A7:S7"/>
    <mergeCell ref="A12:L12"/>
    <mergeCell ref="M12:Q12"/>
    <mergeCell ref="A13:L13"/>
    <mergeCell ref="M13:Q13"/>
    <mergeCell ref="A17:L17"/>
    <mergeCell ref="A14:S14"/>
    <mergeCell ref="A15:D15"/>
    <mergeCell ref="E15:S15"/>
    <mergeCell ref="A4:S5"/>
    <mergeCell ref="M9:Q9"/>
    <mergeCell ref="A9:L9"/>
    <mergeCell ref="A10:L10"/>
    <mergeCell ref="M10:Q10"/>
    <mergeCell ref="M11:Q11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D690-0315-4EF3-967D-A9E55A1A7AD2}">
  <dimension ref="A1:S257"/>
  <sheetViews>
    <sheetView topLeftCell="C1" workbookViewId="0">
      <selection activeCell="E3" sqref="E3:Q3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6.28515625" customWidth="1"/>
    <col min="6" max="6" width="14.7109375" customWidth="1"/>
    <col min="7" max="7" width="5.140625" customWidth="1"/>
    <col min="8" max="8" width="5.7109375" customWidth="1"/>
    <col min="9" max="10" width="5.5703125" customWidth="1"/>
    <col min="11" max="11" width="6.28515625" customWidth="1"/>
    <col min="12" max="12" width="5" customWidth="1"/>
    <col min="13" max="13" width="5.85546875" customWidth="1"/>
    <col min="14" max="15" width="5" customWidth="1"/>
    <col min="16" max="16" width="3.7109375" customWidth="1"/>
    <col min="17" max="17" width="2.7109375" customWidth="1"/>
    <col min="18" max="18" width="8.7109375" customWidth="1"/>
    <col min="19" max="19" width="8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94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27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75"/>
      <c r="M6" s="236" t="s">
        <v>16</v>
      </c>
      <c r="N6" s="236"/>
      <c r="O6" s="236"/>
      <c r="P6" s="236"/>
      <c r="Q6" s="23"/>
      <c r="R6" s="24" t="s">
        <v>18</v>
      </c>
      <c r="S6" s="22" t="s">
        <v>22</v>
      </c>
    </row>
    <row r="7" spans="1:19" x14ac:dyDescent="0.2">
      <c r="A7" s="399"/>
      <c r="B7" s="399"/>
      <c r="C7" s="399"/>
      <c r="D7" s="399"/>
      <c r="E7" s="399"/>
      <c r="F7" s="399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1:19" s="25" customFormat="1" ht="12.75" customHeight="1" x14ac:dyDescent="0.2">
      <c r="A8" s="375" t="str">
        <f>T([1]p1!$C$13:$G$13)</f>
        <v>Alânnio Barbosa Nóbrega</v>
      </c>
      <c r="B8" s="402"/>
      <c r="C8" s="402"/>
      <c r="D8" s="402"/>
      <c r="E8" s="402"/>
      <c r="F8" s="403"/>
      <c r="G8" s="383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</row>
    <row r="9" spans="1:19" s="3" customFormat="1" ht="13.5" customHeight="1" x14ac:dyDescent="0.2">
      <c r="A9" s="398" t="str">
        <f>IF([1]p1!$A$295&lt;&gt;0,[1]p1!$A$295,"")</f>
        <v/>
      </c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 t="str">
        <f>IF([1]p1!$H$295&lt;&gt;0,[1]p1!$H$295,"")</f>
        <v/>
      </c>
      <c r="N9" s="398"/>
      <c r="O9" s="398"/>
      <c r="P9" s="398"/>
      <c r="Q9" s="398"/>
      <c r="R9" s="26" t="str">
        <f>IF([1]p1!$J$295&lt;&gt;0,[1]p1!$J$295,"")</f>
        <v/>
      </c>
      <c r="S9" s="26" t="str">
        <f>IF([1]p1!$K$295&lt;&gt;0,[1]p1!$K$295,"")</f>
        <v/>
      </c>
    </row>
    <row r="10" spans="1:19" s="3" customFormat="1" ht="13.5" customHeight="1" x14ac:dyDescent="0.2">
      <c r="A10" s="398" t="str">
        <f>IF([1]p1!$A$296&lt;&gt;0,[1]p1!$A$296,"")</f>
        <v/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 t="str">
        <f>IF([1]p1!$H$296&lt;&gt;0,[1]p1!$H$296,"")</f>
        <v/>
      </c>
      <c r="N10" s="398"/>
      <c r="O10" s="398"/>
      <c r="P10" s="398"/>
      <c r="Q10" s="398"/>
      <c r="R10" s="26" t="str">
        <f>IF([1]p1!$J$296&lt;&gt;0,[1]p1!$J$296,"")</f>
        <v/>
      </c>
      <c r="S10" s="26" t="str">
        <f>IF([1]p1!$K$296&lt;&gt;0,[1]p1!$K$296,"")</f>
        <v/>
      </c>
    </row>
    <row r="11" spans="1:19" s="3" customFormat="1" ht="13.5" customHeight="1" x14ac:dyDescent="0.2">
      <c r="A11" s="398" t="str">
        <f>IF([1]p1!$A$297&lt;&gt;0,[1]p1!$A$297,"")</f>
        <v/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 t="str">
        <f>IF([1]p1!$H$297&lt;&gt;0,[1]p1!$H$297,"")</f>
        <v/>
      </c>
      <c r="N11" s="398"/>
      <c r="O11" s="398"/>
      <c r="P11" s="398"/>
      <c r="Q11" s="398"/>
      <c r="R11" s="26" t="str">
        <f>IF([1]p1!$J$297&lt;&gt;0,[1]p1!$J$297,"")</f>
        <v/>
      </c>
      <c r="S11" s="26" t="str">
        <f>IF([1]p1!$K$297&lt;&gt;0,[1]p1!$K$297,"")</f>
        <v/>
      </c>
    </row>
    <row r="12" spans="1:19" s="3" customFormat="1" ht="11.25" x14ac:dyDescent="0.2">
      <c r="A12" s="394"/>
      <c r="B12" s="394"/>
      <c r="C12" s="394"/>
      <c r="D12" s="394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</row>
    <row r="13" spans="1:19" s="25" customFormat="1" ht="12.75" customHeight="1" x14ac:dyDescent="0.2">
      <c r="A13" s="375" t="str">
        <f>T([1]p2!$C$13:$G$13)</f>
        <v>Angelo Roncalli Furtado de Holanda</v>
      </c>
      <c r="B13" s="376"/>
      <c r="C13" s="376"/>
      <c r="D13" s="376"/>
      <c r="E13" s="376"/>
      <c r="F13" s="377"/>
      <c r="G13" s="383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</row>
    <row r="14" spans="1:19" s="3" customFormat="1" ht="13.5" customHeight="1" x14ac:dyDescent="0.2">
      <c r="A14" s="398" t="str">
        <f>IF([1]p2!$A$295&lt;&gt;0,[1]p2!$A$295,"")</f>
        <v>Coordenador Administrativo da UAMat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 t="str">
        <f>IF([1]p2!$H$295&lt;&gt;0,[1]p2!$H$295,"")</f>
        <v/>
      </c>
      <c r="N14" s="398"/>
      <c r="O14" s="398"/>
      <c r="P14" s="398"/>
      <c r="Q14" s="398"/>
      <c r="R14" s="26">
        <f>IF([1]p2!$J$295&lt;&gt;0,[1]p2!$J$295,"")</f>
        <v>45327</v>
      </c>
      <c r="S14" s="26">
        <f>IF([1]p2!$K$295&lt;&gt;0,[1]p2!$K$295,"")</f>
        <v>46053</v>
      </c>
    </row>
    <row r="15" spans="1:19" s="3" customFormat="1" ht="13.5" customHeight="1" x14ac:dyDescent="0.2">
      <c r="A15" s="398" t="str">
        <f>IF([1]p2!$A$296&lt;&gt;0,[1]p2!$A$296,"")</f>
        <v/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 t="str">
        <f>IF([1]p2!$H$296&lt;&gt;0,[1]p2!$H$296,"")</f>
        <v/>
      </c>
      <c r="N15" s="398"/>
      <c r="O15" s="398"/>
      <c r="P15" s="398"/>
      <c r="Q15" s="398"/>
      <c r="R15" s="26" t="str">
        <f>IF([1]p2!$J$296&lt;&gt;0,[1]p2!$J$296,"")</f>
        <v/>
      </c>
      <c r="S15" s="26" t="str">
        <f>IF([1]p2!$K$296&lt;&gt;0,[1]p2!$K$296,"")</f>
        <v/>
      </c>
    </row>
    <row r="16" spans="1:19" s="3" customFormat="1" ht="13.5" customHeight="1" x14ac:dyDescent="0.2">
      <c r="A16" s="398" t="str">
        <f>IF([1]p2!$A$297&lt;&gt;0,[1]p2!$A$297,"")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 t="str">
        <f>IF([1]p2!$H$297&lt;&gt;0,[1]p2!$H$297,"")</f>
        <v/>
      </c>
      <c r="N16" s="398"/>
      <c r="O16" s="398"/>
      <c r="P16" s="398"/>
      <c r="Q16" s="398"/>
      <c r="R16" s="26" t="str">
        <f>IF([1]p2!$J$297&lt;&gt;0,[1]p2!$J$297,"")</f>
        <v/>
      </c>
      <c r="S16" s="26" t="str">
        <f>IF([1]p2!$K$297&lt;&gt;0,[1]p2!$K$297,"")</f>
        <v/>
      </c>
    </row>
    <row r="17" spans="1:19" s="3" customFormat="1" ht="11.25" x14ac:dyDescent="0.2">
      <c r="A17" s="394"/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</row>
    <row r="18" spans="1:19" s="25" customFormat="1" ht="12.75" customHeight="1" x14ac:dyDescent="0.2">
      <c r="A18" s="375" t="str">
        <f>T([1]p3!$C$13:$G$13)</f>
        <v>Antônio Pereira Brandão Júnior</v>
      </c>
      <c r="B18" s="376"/>
      <c r="C18" s="376"/>
      <c r="D18" s="376"/>
      <c r="E18" s="376"/>
      <c r="F18" s="377"/>
      <c r="G18" s="383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</row>
    <row r="19" spans="1:19" s="3" customFormat="1" ht="13.5" customHeight="1" x14ac:dyDescent="0.2">
      <c r="A19" s="398" t="str">
        <f>IF([1]p3!$A$295&lt;&gt;0,[1]p3!$A$295,"")</f>
        <v/>
      </c>
      <c r="B19" s="398"/>
      <c r="C19" s="398"/>
      <c r="D19" s="398"/>
      <c r="E19" s="398"/>
      <c r="F19" s="398"/>
      <c r="G19" s="398"/>
      <c r="H19" s="398"/>
      <c r="I19" s="398"/>
      <c r="J19" s="398"/>
      <c r="K19" s="398"/>
      <c r="L19" s="398"/>
      <c r="M19" s="398" t="str">
        <f>IF([1]p3!$H$295&lt;&gt;0,[1]p3!$H$295,"")</f>
        <v/>
      </c>
      <c r="N19" s="398"/>
      <c r="O19" s="398"/>
      <c r="P19" s="398"/>
      <c r="Q19" s="398"/>
      <c r="R19" s="26" t="str">
        <f>IF([1]p3!$J$295&lt;&gt;0,[1]p3!$J$295,"")</f>
        <v/>
      </c>
      <c r="S19" s="26" t="str">
        <f>IF([1]p3!$K$295&lt;&gt;0,[1]p3!$K$295,"")</f>
        <v/>
      </c>
    </row>
    <row r="20" spans="1:19" s="3" customFormat="1" ht="13.5" customHeight="1" x14ac:dyDescent="0.2">
      <c r="A20" s="398" t="str">
        <f>IF([1]p3!$A$296&lt;&gt;0,[1]p3!$A$296,"")</f>
        <v/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 t="str">
        <f>IF([1]p3!$H$296&lt;&gt;0,[1]p3!$H$296,"")</f>
        <v/>
      </c>
      <c r="N20" s="398"/>
      <c r="O20" s="398"/>
      <c r="P20" s="398"/>
      <c r="Q20" s="398"/>
      <c r="R20" s="26" t="str">
        <f>IF([1]p3!$J$296&lt;&gt;0,[1]p3!$J$296,"")</f>
        <v/>
      </c>
      <c r="S20" s="26" t="str">
        <f>IF([1]p3!$K$296&lt;&gt;0,[1]p3!$K$296,"")</f>
        <v/>
      </c>
    </row>
    <row r="21" spans="1:19" s="3" customFormat="1" ht="13.5" customHeight="1" x14ac:dyDescent="0.2">
      <c r="A21" s="398" t="str">
        <f>IF([1]p3!$A$297&lt;&gt;0,[1]p3!$A$297,"")</f>
        <v/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 t="str">
        <f>IF([1]p3!$H$297&lt;&gt;0,[1]p3!$H$297,"")</f>
        <v/>
      </c>
      <c r="N21" s="398"/>
      <c r="O21" s="398"/>
      <c r="P21" s="398"/>
      <c r="Q21" s="398"/>
      <c r="R21" s="26" t="str">
        <f>IF([1]p3!$J$297&lt;&gt;0,[1]p3!$J$297,"")</f>
        <v/>
      </c>
      <c r="S21" s="26" t="str">
        <f>IF([1]p3!$K$297&lt;&gt;0,[1]p3!$K$297,"")</f>
        <v/>
      </c>
    </row>
    <row r="22" spans="1:19" s="3" customFormat="1" ht="11.25" x14ac:dyDescent="0.2">
      <c r="A22" s="394"/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  <c r="S22" s="394"/>
    </row>
    <row r="23" spans="1:19" s="25" customFormat="1" ht="12.75" customHeight="1" x14ac:dyDescent="0.2">
      <c r="A23" s="375" t="str">
        <f>T([1]p4!$C$13:$G$13)</f>
        <v>Bruno Sérgio Vasconcelos de Araújo</v>
      </c>
      <c r="B23" s="376"/>
      <c r="C23" s="376"/>
      <c r="D23" s="376"/>
      <c r="E23" s="376"/>
      <c r="F23" s="377"/>
      <c r="G23" s="383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</row>
    <row r="24" spans="1:19" s="3" customFormat="1" ht="13.5" customHeight="1" x14ac:dyDescent="0.2">
      <c r="A24" s="398" t="str">
        <f>IF([1]p4!$A$295&lt;&gt;0,[1]p4!$A$295,"")</f>
        <v/>
      </c>
      <c r="B24" s="398"/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 t="str">
        <f>IF([1]p4!$H$295&lt;&gt;0,[1]p4!$H$295,"")</f>
        <v/>
      </c>
      <c r="N24" s="398"/>
      <c r="O24" s="398"/>
      <c r="P24" s="398"/>
      <c r="Q24" s="398"/>
      <c r="R24" s="26" t="str">
        <f>IF([1]p4!$J$295&lt;&gt;0,[1]p4!$J$295,"")</f>
        <v/>
      </c>
      <c r="S24" s="26" t="str">
        <f>IF([1]p4!$K$295&lt;&gt;0,[1]p4!$K$295,"")</f>
        <v/>
      </c>
    </row>
    <row r="25" spans="1:19" s="3" customFormat="1" ht="13.5" customHeight="1" x14ac:dyDescent="0.2">
      <c r="A25" s="398" t="str">
        <f>IF([1]p4!$A$296&lt;&gt;0,[1]p4!$A$296,"")</f>
        <v/>
      </c>
      <c r="B25" s="398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8" t="str">
        <f>IF([1]p4!$H$296&lt;&gt;0,[1]p4!$H$296,"")</f>
        <v/>
      </c>
      <c r="N25" s="398"/>
      <c r="O25" s="398"/>
      <c r="P25" s="398"/>
      <c r="Q25" s="398"/>
      <c r="R25" s="26" t="str">
        <f>IF([1]p4!$J$296&lt;&gt;0,[1]p4!$J$296,"")</f>
        <v/>
      </c>
      <c r="S25" s="26" t="str">
        <f>IF([1]p4!$K$296&lt;&gt;0,[1]p4!$K$296,"")</f>
        <v/>
      </c>
    </row>
    <row r="26" spans="1:19" s="3" customFormat="1" ht="13.5" customHeight="1" x14ac:dyDescent="0.2">
      <c r="A26" s="398" t="str">
        <f>IF([1]p4!$A$297&lt;&gt;0,[1]p4!$A$297,"")</f>
        <v/>
      </c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98" t="str">
        <f>IF([1]p4!$H$297&lt;&gt;0,[1]p4!$H$297,"")</f>
        <v/>
      </c>
      <c r="N26" s="398"/>
      <c r="O26" s="398"/>
      <c r="P26" s="398"/>
      <c r="Q26" s="398"/>
      <c r="R26" s="26" t="str">
        <f>IF([1]p4!$J$297&lt;&gt;0,[1]p4!$J$297,"")</f>
        <v/>
      </c>
      <c r="S26" s="26" t="str">
        <f>IF([1]p4!$K$297&lt;&gt;0,[1]p4!$K$297,"")</f>
        <v/>
      </c>
    </row>
    <row r="27" spans="1:19" s="3" customFormat="1" ht="11.25" x14ac:dyDescent="0.2">
      <c r="A27" s="394"/>
      <c r="B27" s="394"/>
      <c r="C27" s="394"/>
      <c r="D27" s="394"/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</row>
    <row r="28" spans="1:19" s="25" customFormat="1" ht="12.75" customHeight="1" x14ac:dyDescent="0.2">
      <c r="A28" s="375" t="str">
        <f>T([1]p5!$C$13:$G$13)</f>
        <v>Claudianor Oliveira Alves</v>
      </c>
      <c r="B28" s="376"/>
      <c r="C28" s="376"/>
      <c r="D28" s="376"/>
      <c r="E28" s="376"/>
      <c r="F28" s="377"/>
      <c r="G28" s="383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</row>
    <row r="29" spans="1:19" s="3" customFormat="1" ht="13.5" customHeight="1" x14ac:dyDescent="0.2">
      <c r="A29" s="398" t="str">
        <f>IF([1]p5!$A$295&lt;&gt;0,[1]p5!$A$295,"")</f>
        <v/>
      </c>
      <c r="B29" s="398"/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 t="str">
        <f>IF([1]p5!$H$295&lt;&gt;0,[1]p5!$H$295,"")</f>
        <v/>
      </c>
      <c r="N29" s="398"/>
      <c r="O29" s="398"/>
      <c r="P29" s="398"/>
      <c r="Q29" s="398"/>
      <c r="R29" s="26" t="str">
        <f>IF([1]p5!$J$295&lt;&gt;0,[1]p5!$J$295,"")</f>
        <v/>
      </c>
      <c r="S29" s="26" t="str">
        <f>IF([1]p5!$K$295&lt;&gt;0,[1]p5!$K$295,"")</f>
        <v/>
      </c>
    </row>
    <row r="30" spans="1:19" s="3" customFormat="1" ht="13.5" customHeight="1" x14ac:dyDescent="0.2">
      <c r="A30" s="398" t="str">
        <f>IF([1]p5!$A$296&lt;&gt;0,[1]p5!$A$296,"")</f>
        <v/>
      </c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398"/>
      <c r="M30" s="398" t="str">
        <f>IF([1]p5!$H$296&lt;&gt;0,[1]p5!$H$296,"")</f>
        <v/>
      </c>
      <c r="N30" s="398"/>
      <c r="O30" s="398"/>
      <c r="P30" s="398"/>
      <c r="Q30" s="398"/>
      <c r="R30" s="26" t="str">
        <f>IF([1]p5!$J$296&lt;&gt;0,[1]p5!$J$296,"")</f>
        <v/>
      </c>
      <c r="S30" s="26" t="str">
        <f>IF([1]p5!$K$296&lt;&gt;0,[1]p5!$K$296,"")</f>
        <v/>
      </c>
    </row>
    <row r="31" spans="1:19" s="3" customFormat="1" ht="13.5" customHeight="1" x14ac:dyDescent="0.2">
      <c r="A31" s="398" t="str">
        <f>IF([1]p5!$A$297&lt;&gt;0,[1]p5!$A$297,"")</f>
        <v/>
      </c>
      <c r="B31" s="398"/>
      <c r="C31" s="398"/>
      <c r="D31" s="398"/>
      <c r="E31" s="398"/>
      <c r="F31" s="398"/>
      <c r="G31" s="398"/>
      <c r="H31" s="398"/>
      <c r="I31" s="398"/>
      <c r="J31" s="398"/>
      <c r="K31" s="398"/>
      <c r="L31" s="398"/>
      <c r="M31" s="398" t="str">
        <f>IF([1]p5!$H$297&lt;&gt;0,[1]p5!$H$297,"")</f>
        <v/>
      </c>
      <c r="N31" s="398"/>
      <c r="O31" s="398"/>
      <c r="P31" s="398"/>
      <c r="Q31" s="398"/>
      <c r="R31" s="26" t="str">
        <f>IF([1]p5!$J$297&lt;&gt;0,[1]p5!$J$297,"")</f>
        <v/>
      </c>
      <c r="S31" s="26" t="str">
        <f>IF([1]p5!$K$297&lt;&gt;0,[1]p5!$K$297,"")</f>
        <v/>
      </c>
    </row>
    <row r="32" spans="1:19" s="3" customFormat="1" ht="11.25" x14ac:dyDescent="0.2">
      <c r="A32" s="394"/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94"/>
    </row>
    <row r="33" spans="1:19" s="25" customFormat="1" ht="12.75" customHeight="1" x14ac:dyDescent="0.2">
      <c r="A33" s="375" t="str">
        <f>T([1]p6!$C$13:$G$13)</f>
        <v>Daniel Cordeiro de Morais Filho</v>
      </c>
      <c r="B33" s="376"/>
      <c r="C33" s="376"/>
      <c r="D33" s="376"/>
      <c r="E33" s="376"/>
      <c r="F33" s="377"/>
      <c r="G33" s="383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</row>
    <row r="34" spans="1:19" s="3" customFormat="1" ht="13.5" customHeight="1" x14ac:dyDescent="0.2">
      <c r="A34" s="398" t="str">
        <f>IF([1]p6!$A$295&lt;&gt;0,[1]p6!$A$295,"")</f>
        <v/>
      </c>
      <c r="B34" s="398"/>
      <c r="C34" s="398"/>
      <c r="D34" s="398"/>
      <c r="E34" s="398"/>
      <c r="F34" s="398"/>
      <c r="G34" s="398"/>
      <c r="H34" s="398"/>
      <c r="I34" s="398"/>
      <c r="J34" s="398"/>
      <c r="K34" s="398"/>
      <c r="L34" s="398"/>
      <c r="M34" s="398" t="str">
        <f>IF([1]p6!$H$295&lt;&gt;0,[1]p6!$H$295,"")</f>
        <v/>
      </c>
      <c r="N34" s="398"/>
      <c r="O34" s="398"/>
      <c r="P34" s="398"/>
      <c r="Q34" s="398"/>
      <c r="R34" s="26" t="str">
        <f>IF([1]p6!$J$295&lt;&gt;0,[1]p6!$J$295,"")</f>
        <v/>
      </c>
      <c r="S34" s="26" t="str">
        <f>IF([1]p6!$K$295&lt;&gt;0,[1]p6!$K$295,"")</f>
        <v/>
      </c>
    </row>
    <row r="35" spans="1:19" s="3" customFormat="1" ht="13.5" customHeight="1" x14ac:dyDescent="0.2">
      <c r="A35" s="398" t="str">
        <f>IF([1]p6!$A$296&lt;&gt;0,[1]p6!$A$296,"")</f>
        <v/>
      </c>
      <c r="B35" s="398"/>
      <c r="C35" s="398"/>
      <c r="D35" s="398"/>
      <c r="E35" s="398"/>
      <c r="F35" s="398"/>
      <c r="G35" s="398"/>
      <c r="H35" s="398"/>
      <c r="I35" s="398"/>
      <c r="J35" s="398"/>
      <c r="K35" s="398"/>
      <c r="L35" s="398"/>
      <c r="M35" s="398" t="str">
        <f>IF([1]p6!$H$296&lt;&gt;0,[1]p6!$H$296,"")</f>
        <v/>
      </c>
      <c r="N35" s="398"/>
      <c r="O35" s="398"/>
      <c r="P35" s="398"/>
      <c r="Q35" s="398"/>
      <c r="R35" s="26" t="str">
        <f>IF([1]p6!$J$296&lt;&gt;0,[1]p6!$J$296,"")</f>
        <v/>
      </c>
      <c r="S35" s="26" t="str">
        <f>IF([1]p6!$K$296&lt;&gt;0,[1]p6!$K$296,"")</f>
        <v/>
      </c>
    </row>
    <row r="36" spans="1:19" s="3" customFormat="1" ht="13.5" customHeight="1" x14ac:dyDescent="0.2">
      <c r="A36" s="398" t="str">
        <f>IF([1]p6!$A$297&lt;&gt;0,[1]p6!$A$297,"")</f>
        <v/>
      </c>
      <c r="B36" s="398"/>
      <c r="C36" s="398"/>
      <c r="D36" s="398"/>
      <c r="E36" s="398"/>
      <c r="F36" s="398"/>
      <c r="G36" s="398"/>
      <c r="H36" s="398"/>
      <c r="I36" s="398"/>
      <c r="J36" s="398"/>
      <c r="K36" s="398"/>
      <c r="L36" s="398"/>
      <c r="M36" s="398" t="str">
        <f>IF([1]p6!$H$297&lt;&gt;0,[1]p6!$H$297,"")</f>
        <v/>
      </c>
      <c r="N36" s="398"/>
      <c r="O36" s="398"/>
      <c r="P36" s="398"/>
      <c r="Q36" s="398"/>
      <c r="R36" s="26" t="str">
        <f>IF([1]p6!$J$297&lt;&gt;0,[1]p6!$J$297,"")</f>
        <v/>
      </c>
      <c r="S36" s="26" t="str">
        <f>IF([1]p6!$K$297&lt;&gt;0,[1]p6!$K$297,"")</f>
        <v/>
      </c>
    </row>
    <row r="37" spans="1:19" s="3" customFormat="1" ht="11.25" x14ac:dyDescent="0.2">
      <c r="A37" s="394"/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</row>
    <row r="38" spans="1:19" s="25" customFormat="1" ht="12.75" customHeight="1" x14ac:dyDescent="0.2">
      <c r="A38" s="375" t="str">
        <f>T([1]p7!$C$13:$G$13)</f>
        <v>Deise Mara Barbosa de Almeida</v>
      </c>
      <c r="B38" s="376"/>
      <c r="C38" s="376"/>
      <c r="D38" s="376"/>
      <c r="E38" s="376"/>
      <c r="F38" s="377"/>
      <c r="G38" s="383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</row>
    <row r="39" spans="1:19" s="3" customFormat="1" ht="13.5" customHeight="1" x14ac:dyDescent="0.2">
      <c r="A39" s="398" t="str">
        <f>IF([1]p7!$A$295&lt;&gt;0,[1]p7!$A$295,"")</f>
        <v/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 t="str">
        <f>IF([1]p7!$H$295&lt;&gt;0,[1]p7!$H$295,"")</f>
        <v/>
      </c>
      <c r="N39" s="398"/>
      <c r="O39" s="398"/>
      <c r="P39" s="398"/>
      <c r="Q39" s="398"/>
      <c r="R39" s="26" t="str">
        <f>IF([1]p7!$J$295&lt;&gt;0,[1]p7!$J$295,"")</f>
        <v/>
      </c>
      <c r="S39" s="26" t="str">
        <f>IF([1]p7!$K$295&lt;&gt;0,[1]p7!$K$295,"")</f>
        <v/>
      </c>
    </row>
    <row r="40" spans="1:19" s="3" customFormat="1" ht="13.5" customHeight="1" x14ac:dyDescent="0.2">
      <c r="A40" s="398" t="str">
        <f>IF([1]p7!$A$296&lt;&gt;0,[1]p7!$A$296,"")</f>
        <v/>
      </c>
      <c r="B40" s="398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 t="str">
        <f>IF([1]p7!$H$296&lt;&gt;0,[1]p7!$H$296,"")</f>
        <v/>
      </c>
      <c r="N40" s="398"/>
      <c r="O40" s="398"/>
      <c r="P40" s="398"/>
      <c r="Q40" s="398"/>
      <c r="R40" s="26" t="str">
        <f>IF([1]p7!$J$296&lt;&gt;0,[1]p7!$J$296,"")</f>
        <v/>
      </c>
      <c r="S40" s="26" t="str">
        <f>IF([1]p7!$K$296&lt;&gt;0,[1]p7!$K$296,"")</f>
        <v/>
      </c>
    </row>
    <row r="41" spans="1:19" s="3" customFormat="1" ht="13.5" customHeight="1" x14ac:dyDescent="0.2">
      <c r="A41" s="398" t="str">
        <f>IF([1]p7!$A$297&lt;&gt;0,[1]p7!$A$297,"")</f>
        <v/>
      </c>
      <c r="B41" s="398"/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 t="str">
        <f>IF([1]p7!$H$297&lt;&gt;0,[1]p7!$H$297,"")</f>
        <v/>
      </c>
      <c r="N41" s="398"/>
      <c r="O41" s="398"/>
      <c r="P41" s="398"/>
      <c r="Q41" s="398"/>
      <c r="R41" s="26" t="str">
        <f>IF([1]p7!$J$297&lt;&gt;0,[1]p7!$J$297,"")</f>
        <v/>
      </c>
      <c r="S41" s="26" t="str">
        <f>IF([1]p7!$K$297&lt;&gt;0,[1]p7!$K$297,"")</f>
        <v/>
      </c>
    </row>
    <row r="42" spans="1:19" s="3" customFormat="1" ht="11.25" x14ac:dyDescent="0.2">
      <c r="A42" s="394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</row>
    <row r="43" spans="1:19" s="25" customFormat="1" ht="12.75" customHeight="1" x14ac:dyDescent="0.2">
      <c r="A43" s="375" t="str">
        <f>T([1]p8!$C$13:$G$13)</f>
        <v>Denilson da Silva Pereira</v>
      </c>
      <c r="B43" s="376"/>
      <c r="C43" s="376"/>
      <c r="D43" s="376"/>
      <c r="E43" s="376"/>
      <c r="F43" s="377"/>
      <c r="G43" s="383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</row>
    <row r="44" spans="1:19" s="3" customFormat="1" ht="13.5" customHeight="1" x14ac:dyDescent="0.2">
      <c r="A44" s="398" t="str">
        <f>IF([1]p8!$A$295&lt;&gt;0,[1]p8!$A$295,"")</f>
        <v/>
      </c>
      <c r="B44" s="398"/>
      <c r="C44" s="398"/>
      <c r="D44" s="398"/>
      <c r="E44" s="398"/>
      <c r="F44" s="398"/>
      <c r="G44" s="398"/>
      <c r="H44" s="398"/>
      <c r="I44" s="398"/>
      <c r="J44" s="398"/>
      <c r="K44" s="398"/>
      <c r="L44" s="398"/>
      <c r="M44" s="398" t="str">
        <f>IF([1]p8!$H$295&lt;&gt;0,[1]p8!$H$295,"")</f>
        <v/>
      </c>
      <c r="N44" s="398"/>
      <c r="O44" s="398"/>
      <c r="P44" s="398"/>
      <c r="Q44" s="398"/>
      <c r="R44" s="26" t="str">
        <f>IF([1]p8!$J$295&lt;&gt;0,[1]p8!$J$295,"")</f>
        <v/>
      </c>
      <c r="S44" s="26" t="str">
        <f>IF([1]p8!$K$295&lt;&gt;0,[1]p8!$K$295,"")</f>
        <v/>
      </c>
    </row>
    <row r="45" spans="1:19" s="3" customFormat="1" ht="13.5" customHeight="1" x14ac:dyDescent="0.2">
      <c r="A45" s="398" t="str">
        <f>IF([1]p8!$A$296&lt;&gt;0,[1]p8!$A$296,"")</f>
        <v/>
      </c>
      <c r="B45" s="398"/>
      <c r="C45" s="398"/>
      <c r="D45" s="398"/>
      <c r="E45" s="398"/>
      <c r="F45" s="398"/>
      <c r="G45" s="398"/>
      <c r="H45" s="398"/>
      <c r="I45" s="398"/>
      <c r="J45" s="398"/>
      <c r="K45" s="398"/>
      <c r="L45" s="398"/>
      <c r="M45" s="398" t="str">
        <f>IF([1]p8!$H$296&lt;&gt;0,[1]p8!$H$296,"")</f>
        <v/>
      </c>
      <c r="N45" s="398"/>
      <c r="O45" s="398"/>
      <c r="P45" s="398"/>
      <c r="Q45" s="398"/>
      <c r="R45" s="26" t="str">
        <f>IF([1]p8!$J$296&lt;&gt;0,[1]p8!$J$296,"")</f>
        <v/>
      </c>
      <c r="S45" s="26" t="str">
        <f>IF([1]p8!$K$296&lt;&gt;0,[1]p8!$K$296,"")</f>
        <v/>
      </c>
    </row>
    <row r="46" spans="1:19" s="3" customFormat="1" ht="13.5" customHeight="1" x14ac:dyDescent="0.2">
      <c r="A46" s="398" t="str">
        <f>IF([1]p8!$A$297&lt;&gt;0,[1]p8!$A$297,"")</f>
        <v/>
      </c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 t="str">
        <f>IF([1]p8!$H$297&lt;&gt;0,[1]p8!$H$297,"")</f>
        <v/>
      </c>
      <c r="N46" s="398"/>
      <c r="O46" s="398"/>
      <c r="P46" s="398"/>
      <c r="Q46" s="398"/>
      <c r="R46" s="26" t="str">
        <f>IF([1]p8!$J$297&lt;&gt;0,[1]p8!$J$297,"")</f>
        <v/>
      </c>
      <c r="S46" s="26" t="str">
        <f>IF([1]p8!$K$297&lt;&gt;0,[1]p8!$K$297,"")</f>
        <v/>
      </c>
    </row>
    <row r="47" spans="1:19" s="3" customFormat="1" ht="11.25" x14ac:dyDescent="0.2">
      <c r="A47" s="394"/>
      <c r="B47" s="394"/>
      <c r="C47" s="394"/>
      <c r="D47" s="394"/>
      <c r="E47" s="394"/>
      <c r="F47" s="394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</row>
    <row r="48" spans="1:19" s="25" customFormat="1" ht="12.75" customHeight="1" x14ac:dyDescent="0.2">
      <c r="A48" s="375" t="str">
        <f>T([1]p9!$C$13:$G$13)</f>
        <v>Diogo de Santana Germano</v>
      </c>
      <c r="B48" s="376"/>
      <c r="C48" s="376"/>
      <c r="D48" s="376"/>
      <c r="E48" s="376"/>
      <c r="F48" s="377"/>
      <c r="G48" s="383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</row>
    <row r="49" spans="1:19" s="3" customFormat="1" ht="13.5" customHeight="1" x14ac:dyDescent="0.2">
      <c r="A49" s="398" t="str">
        <f>IF([1]p9!$A$295&lt;&gt;0,[1]p9!$A$295,"")</f>
        <v>Coordenador de Graduação</v>
      </c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 t="str">
        <f>IF([1]p9!$H$295&lt;&gt;0,[1]p9!$H$295,"")</f>
        <v>PORTARIA SRH/R No 225, DE 08 DE FEVEREIRO DE 2024</v>
      </c>
      <c r="N49" s="398"/>
      <c r="O49" s="398"/>
      <c r="P49" s="398"/>
      <c r="Q49" s="398"/>
      <c r="R49" s="26">
        <f>IF([1]p9!$J$295&lt;&gt;0,[1]p9!$J$295,"")</f>
        <v>45323</v>
      </c>
      <c r="S49" s="26" t="str">
        <f>IF([1]p9!$K$295&lt;&gt;0,[1]p9!$K$295,"")</f>
        <v/>
      </c>
    </row>
    <row r="50" spans="1:19" s="3" customFormat="1" ht="13.5" customHeight="1" x14ac:dyDescent="0.2">
      <c r="A50" s="398" t="str">
        <f>IF([1]p9!$A$296&lt;&gt;0,[1]p9!$A$296,"")</f>
        <v/>
      </c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 t="str">
        <f>IF([1]p9!$H$296&lt;&gt;0,[1]p9!$H$296,"")</f>
        <v/>
      </c>
      <c r="N50" s="398"/>
      <c r="O50" s="398"/>
      <c r="P50" s="398"/>
      <c r="Q50" s="398"/>
      <c r="R50" s="26" t="str">
        <f>IF([1]p9!$J$296&lt;&gt;0,[1]p9!$J$296,"")</f>
        <v/>
      </c>
      <c r="S50" s="26" t="str">
        <f>IF([1]p9!$K$296&lt;&gt;0,[1]p9!$K$296,"")</f>
        <v/>
      </c>
    </row>
    <row r="51" spans="1:19" s="3" customFormat="1" ht="13.5" customHeight="1" x14ac:dyDescent="0.2">
      <c r="A51" s="398" t="str">
        <f>IF([1]p9!$A$297&lt;&gt;0,[1]p9!$A$297,"")</f>
        <v/>
      </c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 t="str">
        <f>IF([1]p9!$H$297&lt;&gt;0,[1]p9!$H$297,"")</f>
        <v/>
      </c>
      <c r="N51" s="398"/>
      <c r="O51" s="398"/>
      <c r="P51" s="398"/>
      <c r="Q51" s="398"/>
      <c r="R51" s="26" t="str">
        <f>IF([1]p9!$J$297&lt;&gt;0,[1]p9!$J$297,"")</f>
        <v/>
      </c>
      <c r="S51" s="26" t="str">
        <f>IF([1]p9!$K$297&lt;&gt;0,[1]p9!$K$297,"")</f>
        <v/>
      </c>
    </row>
    <row r="52" spans="1:19" s="3" customFormat="1" ht="11.25" x14ac:dyDescent="0.2">
      <c r="A52" s="394"/>
      <c r="B52" s="394"/>
      <c r="C52" s="394"/>
      <c r="D52" s="394"/>
      <c r="E52" s="394"/>
      <c r="F52" s="39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</row>
    <row r="53" spans="1:19" s="25" customFormat="1" ht="12.75" customHeight="1" x14ac:dyDescent="0.2">
      <c r="A53" s="375" t="str">
        <f>T([1]p10!$C$13:$G$13)</f>
        <v>Diogo Diniz Pereira da Silva e Silva</v>
      </c>
      <c r="B53" s="376"/>
      <c r="C53" s="376"/>
      <c r="D53" s="376"/>
      <c r="E53" s="376"/>
      <c r="F53" s="377"/>
      <c r="G53" s="383"/>
      <c r="H53" s="381"/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</row>
    <row r="54" spans="1:19" s="3" customFormat="1" ht="13.5" customHeight="1" x14ac:dyDescent="0.2">
      <c r="A54" s="398" t="str">
        <f>IF([1]p10!$A$295&lt;&gt;0,[1]p10!$A$295,"")</f>
        <v/>
      </c>
      <c r="B54" s="398"/>
      <c r="C54" s="398"/>
      <c r="D54" s="398"/>
      <c r="E54" s="398"/>
      <c r="F54" s="398"/>
      <c r="G54" s="398"/>
      <c r="H54" s="398"/>
      <c r="I54" s="398"/>
      <c r="J54" s="398"/>
      <c r="K54" s="398"/>
      <c r="L54" s="398"/>
      <c r="M54" s="398" t="str">
        <f>IF([1]p10!$H$295&lt;&gt;0,[1]p10!$H$295,"")</f>
        <v/>
      </c>
      <c r="N54" s="398"/>
      <c r="O54" s="398"/>
      <c r="P54" s="398"/>
      <c r="Q54" s="398"/>
      <c r="R54" s="26" t="str">
        <f>IF([1]p10!$J$295&lt;&gt;0,[1]p10!$J$295,"")</f>
        <v/>
      </c>
      <c r="S54" s="26" t="str">
        <f>IF([1]p10!$K$295&lt;&gt;0,[1]p10!$K$295,"")</f>
        <v/>
      </c>
    </row>
    <row r="55" spans="1:19" s="3" customFormat="1" ht="13.5" customHeight="1" x14ac:dyDescent="0.2">
      <c r="A55" s="398" t="str">
        <f>IF([1]p10!$A$296&lt;&gt;0,[1]p10!$A$296,"")</f>
        <v/>
      </c>
      <c r="B55" s="398"/>
      <c r="C55" s="398"/>
      <c r="D55" s="398"/>
      <c r="E55" s="398"/>
      <c r="F55" s="398"/>
      <c r="G55" s="398"/>
      <c r="H55" s="398"/>
      <c r="I55" s="398"/>
      <c r="J55" s="398"/>
      <c r="K55" s="398"/>
      <c r="L55" s="398"/>
      <c r="M55" s="398" t="str">
        <f>IF([1]p10!$H$296&lt;&gt;0,[1]p10!$H$296,"")</f>
        <v/>
      </c>
      <c r="N55" s="398"/>
      <c r="O55" s="398"/>
      <c r="P55" s="398"/>
      <c r="Q55" s="398"/>
      <c r="R55" s="26" t="str">
        <f>IF([1]p10!$J$296&lt;&gt;0,[1]p10!$J$296,"")</f>
        <v/>
      </c>
      <c r="S55" s="26" t="str">
        <f>IF([1]p10!$K$296&lt;&gt;0,[1]p10!$K$296,"")</f>
        <v/>
      </c>
    </row>
    <row r="56" spans="1:19" s="3" customFormat="1" ht="13.5" customHeight="1" x14ac:dyDescent="0.2">
      <c r="A56" s="398" t="str">
        <f>IF([1]p10!$A$297&lt;&gt;0,[1]p10!$A$297,"")</f>
        <v/>
      </c>
      <c r="B56" s="398"/>
      <c r="C56" s="398"/>
      <c r="D56" s="398"/>
      <c r="E56" s="398"/>
      <c r="F56" s="398"/>
      <c r="G56" s="398"/>
      <c r="H56" s="398"/>
      <c r="I56" s="398"/>
      <c r="J56" s="398"/>
      <c r="K56" s="398"/>
      <c r="L56" s="398"/>
      <c r="M56" s="398" t="str">
        <f>IF([1]p10!$H$297&lt;&gt;0,[1]p10!$H$297,"")</f>
        <v/>
      </c>
      <c r="N56" s="398"/>
      <c r="O56" s="398"/>
      <c r="P56" s="398"/>
      <c r="Q56" s="398"/>
      <c r="R56" s="26" t="str">
        <f>IF([1]p10!$J$297&lt;&gt;0,[1]p10!$J$297,"")</f>
        <v/>
      </c>
      <c r="S56" s="26" t="str">
        <f>IF([1]p10!$K$297&lt;&gt;0,[1]p10!$K$297,"")</f>
        <v/>
      </c>
    </row>
    <row r="57" spans="1:19" s="3" customFormat="1" ht="11.25" x14ac:dyDescent="0.2">
      <c r="A57" s="394"/>
      <c r="B57" s="394"/>
      <c r="C57" s="394"/>
      <c r="D57" s="394"/>
      <c r="E57" s="394"/>
      <c r="F57" s="394"/>
      <c r="G57" s="394"/>
      <c r="H57" s="394"/>
      <c r="I57" s="394"/>
      <c r="J57" s="394"/>
      <c r="K57" s="394"/>
      <c r="L57" s="394"/>
      <c r="M57" s="394"/>
      <c r="N57" s="394"/>
      <c r="O57" s="394"/>
      <c r="P57" s="394"/>
      <c r="Q57" s="394"/>
      <c r="R57" s="394"/>
      <c r="S57" s="394"/>
    </row>
    <row r="58" spans="1:19" s="25" customFormat="1" ht="12.75" customHeight="1" x14ac:dyDescent="0.2">
      <c r="A58" s="375" t="str">
        <f>T([1]p11!$C$13:$G$13)</f>
        <v>Henrique Fernandes de Lima</v>
      </c>
      <c r="B58" s="376"/>
      <c r="C58" s="376"/>
      <c r="D58" s="376"/>
      <c r="E58" s="376"/>
      <c r="F58" s="377"/>
      <c r="G58" s="383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19" s="3" customFormat="1" ht="13.5" customHeight="1" x14ac:dyDescent="0.2">
      <c r="A59" s="398" t="str">
        <f>IF([1]p11!$A$295&lt;&gt;0,[1]p11!$A$295,"")</f>
        <v/>
      </c>
      <c r="B59" s="398"/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 t="str">
        <f>IF([1]p11!$H$295&lt;&gt;0,[1]p11!$H$295,"")</f>
        <v/>
      </c>
      <c r="N59" s="398"/>
      <c r="O59" s="398"/>
      <c r="P59" s="398"/>
      <c r="Q59" s="398"/>
      <c r="R59" s="26" t="str">
        <f>IF([1]p11!$J$295&lt;&gt;0,[1]p11!$J$295,"")</f>
        <v/>
      </c>
      <c r="S59" s="26" t="str">
        <f>IF([1]p11!$K$295&lt;&gt;0,[1]p11!$K$295,"")</f>
        <v/>
      </c>
    </row>
    <row r="60" spans="1:19" s="3" customFormat="1" ht="13.5" customHeight="1" x14ac:dyDescent="0.2">
      <c r="A60" s="398" t="str">
        <f>IF([1]p11!$A$296&lt;&gt;0,[1]p11!$A$296,"")</f>
        <v/>
      </c>
      <c r="B60" s="398"/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 t="str">
        <f>IF([1]p11!$H$296&lt;&gt;0,[1]p11!$H$296,"")</f>
        <v/>
      </c>
      <c r="N60" s="398"/>
      <c r="O60" s="398"/>
      <c r="P60" s="398"/>
      <c r="Q60" s="398"/>
      <c r="R60" s="26" t="str">
        <f>IF([1]p11!$J$296&lt;&gt;0,[1]p11!$J$296,"")</f>
        <v/>
      </c>
      <c r="S60" s="26" t="str">
        <f>IF([1]p11!$K$296&lt;&gt;0,[1]p11!$K$296,"")</f>
        <v/>
      </c>
    </row>
    <row r="61" spans="1:19" s="3" customFormat="1" ht="13.5" customHeight="1" x14ac:dyDescent="0.2">
      <c r="A61" s="398" t="str">
        <f>IF([1]p11!$A$297&lt;&gt;0,[1]p11!$A$297,"")</f>
        <v/>
      </c>
      <c r="B61" s="398"/>
      <c r="C61" s="398"/>
      <c r="D61" s="398"/>
      <c r="E61" s="398"/>
      <c r="F61" s="398"/>
      <c r="G61" s="398"/>
      <c r="H61" s="398"/>
      <c r="I61" s="398"/>
      <c r="J61" s="398"/>
      <c r="K61" s="398"/>
      <c r="L61" s="398"/>
      <c r="M61" s="398" t="str">
        <f>IF([1]p11!$H$297&lt;&gt;0,[1]p11!$H$297,"")</f>
        <v/>
      </c>
      <c r="N61" s="398"/>
      <c r="O61" s="398"/>
      <c r="P61" s="398"/>
      <c r="Q61" s="398"/>
      <c r="R61" s="26" t="str">
        <f>IF([1]p11!$J$297&lt;&gt;0,[1]p11!$J$297,"")</f>
        <v/>
      </c>
      <c r="S61" s="26" t="str">
        <f>IF([1]p11!$K$297&lt;&gt;0,[1]p11!$K$297,"")</f>
        <v/>
      </c>
    </row>
    <row r="62" spans="1:19" s="3" customFormat="1" ht="11.25" x14ac:dyDescent="0.2">
      <c r="A62" s="394"/>
      <c r="B62" s="394"/>
      <c r="C62" s="394"/>
      <c r="D62" s="394"/>
      <c r="E62" s="394"/>
      <c r="F62" s="394"/>
      <c r="G62" s="394"/>
      <c r="H62" s="394"/>
      <c r="I62" s="394"/>
      <c r="J62" s="394"/>
      <c r="K62" s="394"/>
      <c r="L62" s="394"/>
      <c r="M62" s="394"/>
      <c r="N62" s="394"/>
      <c r="O62" s="394"/>
      <c r="P62" s="394"/>
      <c r="Q62" s="394"/>
      <c r="R62" s="394"/>
      <c r="S62" s="394"/>
    </row>
    <row r="63" spans="1:19" s="25" customFormat="1" ht="12.75" customHeight="1" x14ac:dyDescent="0.2">
      <c r="A63" s="375" t="str">
        <f>T([1]p12!$C$13:$G$13)</f>
        <v>Jacqueline Félix de Brito Diniz</v>
      </c>
      <c r="B63" s="376"/>
      <c r="C63" s="376"/>
      <c r="D63" s="376"/>
      <c r="E63" s="376"/>
      <c r="F63" s="377"/>
      <c r="G63" s="383"/>
      <c r="H63" s="381"/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</row>
    <row r="64" spans="1:19" s="3" customFormat="1" ht="13.5" customHeight="1" x14ac:dyDescent="0.2">
      <c r="A64" s="398" t="str">
        <f>IF([1]p12!$A$295&lt;&gt;0,[1]p12!$A$295,"")</f>
        <v/>
      </c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 t="str">
        <f>IF([1]p12!$H$295&lt;&gt;0,[1]p12!$H$295,"")</f>
        <v/>
      </c>
      <c r="N64" s="398"/>
      <c r="O64" s="398"/>
      <c r="P64" s="398"/>
      <c r="Q64" s="398"/>
      <c r="R64" s="26" t="str">
        <f>IF([1]p12!$J$295&lt;&gt;0,[1]p12!$J$295,"")</f>
        <v/>
      </c>
      <c r="S64" s="26" t="str">
        <f>IF([1]p12!$K$295&lt;&gt;0,[1]p12!$K$295,"")</f>
        <v/>
      </c>
    </row>
    <row r="65" spans="1:19" s="3" customFormat="1" ht="13.5" customHeight="1" x14ac:dyDescent="0.2">
      <c r="A65" s="398" t="str">
        <f>IF([1]p12!$A$296&lt;&gt;0,[1]p12!$A$296,"")</f>
        <v/>
      </c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 t="str">
        <f>IF([1]p12!$H$296&lt;&gt;0,[1]p12!$H$296,"")</f>
        <v/>
      </c>
      <c r="N65" s="398"/>
      <c r="O65" s="398"/>
      <c r="P65" s="398"/>
      <c r="Q65" s="398"/>
      <c r="R65" s="26" t="str">
        <f>IF([1]p12!$J$296&lt;&gt;0,[1]p12!$J$296,"")</f>
        <v/>
      </c>
      <c r="S65" s="26" t="str">
        <f>IF([1]p12!$K$296&lt;&gt;0,[1]p12!$K$296,"")</f>
        <v/>
      </c>
    </row>
    <row r="66" spans="1:19" s="3" customFormat="1" ht="13.5" customHeight="1" x14ac:dyDescent="0.2">
      <c r="A66" s="398" t="str">
        <f>IF([1]p12!$A$297&lt;&gt;0,[1]p12!$A$297,"")</f>
        <v/>
      </c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 t="str">
        <f>IF([1]p12!$H$297&lt;&gt;0,[1]p12!$H$297,"")</f>
        <v/>
      </c>
      <c r="N66" s="398"/>
      <c r="O66" s="398"/>
      <c r="P66" s="398"/>
      <c r="Q66" s="398"/>
      <c r="R66" s="26" t="str">
        <f>IF([1]p12!$J$297&lt;&gt;0,[1]p12!$J$297,"")</f>
        <v/>
      </c>
      <c r="S66" s="26" t="str">
        <f>IF([1]p12!$K$297&lt;&gt;0,[1]p12!$K$297,"")</f>
        <v/>
      </c>
    </row>
    <row r="67" spans="1:19" s="3" customFormat="1" ht="11.25" x14ac:dyDescent="0.2">
      <c r="A67" s="394"/>
      <c r="B67" s="394"/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394"/>
      <c r="N67" s="394"/>
      <c r="O67" s="394"/>
      <c r="P67" s="394"/>
      <c r="Q67" s="394"/>
      <c r="R67" s="394"/>
      <c r="S67" s="394"/>
    </row>
    <row r="68" spans="1:19" s="25" customFormat="1" ht="12.75" customHeight="1" x14ac:dyDescent="0.2">
      <c r="A68" s="375" t="str">
        <f>T([1]p13!$C$13:$G$13)</f>
        <v>Jaime Alves Barbosa Sobrinho</v>
      </c>
      <c r="B68" s="376"/>
      <c r="C68" s="376"/>
      <c r="D68" s="376"/>
      <c r="E68" s="376"/>
      <c r="F68" s="377"/>
      <c r="G68" s="383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</row>
    <row r="69" spans="1:19" s="3" customFormat="1" ht="13.5" customHeight="1" x14ac:dyDescent="0.2">
      <c r="A69" s="398" t="str">
        <f>IF([1]p13!$A$295&lt;&gt;0,[1]p13!$A$295,"")</f>
        <v/>
      </c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 t="str">
        <f>IF([1]p13!$H$295&lt;&gt;0,[1]p13!$H$295,"")</f>
        <v/>
      </c>
      <c r="N69" s="398"/>
      <c r="O69" s="398"/>
      <c r="P69" s="398"/>
      <c r="Q69" s="398"/>
      <c r="R69" s="26" t="str">
        <f>IF([1]p13!$J$295&lt;&gt;0,[1]p13!$J$295,"")</f>
        <v/>
      </c>
      <c r="S69" s="26" t="str">
        <f>IF([1]p13!$K$295&lt;&gt;0,[1]p13!$K$295,"")</f>
        <v/>
      </c>
    </row>
    <row r="70" spans="1:19" s="3" customFormat="1" ht="13.5" customHeight="1" x14ac:dyDescent="0.2">
      <c r="A70" s="398" t="str">
        <f>IF([1]p13!$A$296&lt;&gt;0,[1]p13!$A$296,"")</f>
        <v/>
      </c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98"/>
      <c r="M70" s="398" t="str">
        <f>IF([1]p13!$H$296&lt;&gt;0,[1]p13!$H$296,"")</f>
        <v/>
      </c>
      <c r="N70" s="398"/>
      <c r="O70" s="398"/>
      <c r="P70" s="398"/>
      <c r="Q70" s="398"/>
      <c r="R70" s="26" t="str">
        <f>IF([1]p13!$J$296&lt;&gt;0,[1]p13!$J$296,"")</f>
        <v/>
      </c>
      <c r="S70" s="26" t="str">
        <f>IF([1]p13!$K$296&lt;&gt;0,[1]p13!$K$296,"")</f>
        <v/>
      </c>
    </row>
    <row r="71" spans="1:19" s="3" customFormat="1" ht="13.5" customHeight="1" x14ac:dyDescent="0.2">
      <c r="A71" s="398" t="str">
        <f>IF([1]p13!$A$297&lt;&gt;0,[1]p13!$A$297,"")</f>
        <v/>
      </c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 t="str">
        <f>IF([1]p13!$H$297&lt;&gt;0,[1]p13!$H$297,"")</f>
        <v/>
      </c>
      <c r="N71" s="398"/>
      <c r="O71" s="398"/>
      <c r="P71" s="398"/>
      <c r="Q71" s="398"/>
      <c r="R71" s="26" t="str">
        <f>IF([1]p13!$J$297&lt;&gt;0,[1]p13!$J$297,"")</f>
        <v/>
      </c>
      <c r="S71" s="26" t="str">
        <f>IF([1]p13!$K$297&lt;&gt;0,[1]p13!$K$297,"")</f>
        <v/>
      </c>
    </row>
    <row r="72" spans="1:19" s="3" customFormat="1" ht="11.25" x14ac:dyDescent="0.2">
      <c r="A72" s="394"/>
      <c r="B72" s="394"/>
      <c r="C72" s="394"/>
      <c r="D72" s="39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R72" s="394"/>
      <c r="S72" s="394"/>
    </row>
    <row r="73" spans="1:19" s="25" customFormat="1" ht="12.75" customHeight="1" x14ac:dyDescent="0.2">
      <c r="A73" s="375" t="str">
        <f>T([1]p14!$C$13:$G$13)</f>
        <v>Jefferson Abrantes dos Santos</v>
      </c>
      <c r="B73" s="376"/>
      <c r="C73" s="376"/>
      <c r="D73" s="376"/>
      <c r="E73" s="376"/>
      <c r="F73" s="377"/>
      <c r="G73" s="383"/>
      <c r="H73" s="381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</row>
    <row r="74" spans="1:19" s="3" customFormat="1" ht="13.5" customHeight="1" x14ac:dyDescent="0.2">
      <c r="A74" s="398" t="str">
        <f>IF([1]p14!$A$295&lt;&gt;0,[1]p14!$A$295,"")</f>
        <v/>
      </c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 t="str">
        <f>IF([1]p14!$H$295&lt;&gt;0,[1]p14!$H$295,"")</f>
        <v/>
      </c>
      <c r="N74" s="398"/>
      <c r="O74" s="398"/>
      <c r="P74" s="398"/>
      <c r="Q74" s="398"/>
      <c r="R74" s="26" t="str">
        <f>IF([1]p14!$J$295&lt;&gt;0,[1]p14!$J$295,"")</f>
        <v/>
      </c>
      <c r="S74" s="26" t="str">
        <f>IF([1]p14!$K$295&lt;&gt;0,[1]p14!$K$295,"")</f>
        <v/>
      </c>
    </row>
    <row r="75" spans="1:19" s="3" customFormat="1" ht="13.5" customHeight="1" x14ac:dyDescent="0.2">
      <c r="A75" s="398" t="str">
        <f>IF([1]p14!$A$296&lt;&gt;0,[1]p14!$A$296,"")</f>
        <v/>
      </c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 t="str">
        <f>IF([1]p14!$H$296&lt;&gt;0,[1]p14!$H$296,"")</f>
        <v/>
      </c>
      <c r="N75" s="398"/>
      <c r="O75" s="398"/>
      <c r="P75" s="398"/>
      <c r="Q75" s="398"/>
      <c r="R75" s="26" t="str">
        <f>IF([1]p14!$J$296&lt;&gt;0,[1]p14!$J$296,"")</f>
        <v/>
      </c>
      <c r="S75" s="26" t="str">
        <f>IF([1]p14!$K$296&lt;&gt;0,[1]p14!$K$296,"")</f>
        <v/>
      </c>
    </row>
    <row r="76" spans="1:19" s="3" customFormat="1" ht="13.5" customHeight="1" x14ac:dyDescent="0.2">
      <c r="A76" s="398" t="str">
        <f>IF([1]p14!$A$297&lt;&gt;0,[1]p14!$A$297,"")</f>
        <v/>
      </c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 t="str">
        <f>IF([1]p14!$H$297&lt;&gt;0,[1]p14!$H$297,"")</f>
        <v/>
      </c>
      <c r="N76" s="398"/>
      <c r="O76" s="398"/>
      <c r="P76" s="398"/>
      <c r="Q76" s="398"/>
      <c r="R76" s="26" t="str">
        <f>IF([1]p14!$J$297&lt;&gt;0,[1]p14!$J$297,"")</f>
        <v/>
      </c>
      <c r="S76" s="26" t="str">
        <f>IF([1]p14!$K$297&lt;&gt;0,[1]p14!$K$297,"")</f>
        <v/>
      </c>
    </row>
    <row r="77" spans="1:19" s="3" customFormat="1" ht="11.25" x14ac:dyDescent="0.2">
      <c r="A77" s="394"/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</row>
    <row r="78" spans="1:19" s="25" customFormat="1" ht="12.75" customHeight="1" x14ac:dyDescent="0.2">
      <c r="A78" s="375" t="str">
        <f>T([1]p15!$C$13:$G$13)</f>
        <v>José de Arimatéia Fernandes</v>
      </c>
      <c r="B78" s="376"/>
      <c r="C78" s="376"/>
      <c r="D78" s="376"/>
      <c r="E78" s="376"/>
      <c r="F78" s="377"/>
      <c r="G78" s="383"/>
      <c r="H78" s="381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1:19" s="3" customFormat="1" ht="13.5" customHeight="1" x14ac:dyDescent="0.2">
      <c r="A79" s="398" t="str">
        <f>IF([1]p15!$A$295&lt;&gt;0,[1]p15!$A$295,"")</f>
        <v/>
      </c>
      <c r="B79" s="398"/>
      <c r="C79" s="398"/>
      <c r="D79" s="398"/>
      <c r="E79" s="398"/>
      <c r="F79" s="398"/>
      <c r="G79" s="398"/>
      <c r="H79" s="398"/>
      <c r="I79" s="398"/>
      <c r="J79" s="398"/>
      <c r="K79" s="398"/>
      <c r="L79" s="398"/>
      <c r="M79" s="398" t="str">
        <f>IF([1]p15!$H$295&lt;&gt;0,[1]p15!$H$295,"")</f>
        <v/>
      </c>
      <c r="N79" s="398"/>
      <c r="O79" s="398"/>
      <c r="P79" s="398"/>
      <c r="Q79" s="398"/>
      <c r="R79" s="26" t="str">
        <f>IF([1]p15!$J$295&lt;&gt;0,[1]p15!$J$295,"")</f>
        <v/>
      </c>
      <c r="S79" s="26" t="str">
        <f>IF([1]p15!$K$295&lt;&gt;0,[1]p15!$K$295,"")</f>
        <v/>
      </c>
    </row>
    <row r="80" spans="1:19" s="3" customFormat="1" ht="13.5" customHeight="1" x14ac:dyDescent="0.2">
      <c r="A80" s="398" t="str">
        <f>IF([1]p15!$A$296&lt;&gt;0,[1]p15!$A$296,"")</f>
        <v/>
      </c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 t="str">
        <f>IF([1]p15!$H$296&lt;&gt;0,[1]p15!$H$296,"")</f>
        <v/>
      </c>
      <c r="N80" s="398"/>
      <c r="O80" s="398"/>
      <c r="P80" s="398"/>
      <c r="Q80" s="398"/>
      <c r="R80" s="26" t="str">
        <f>IF([1]p15!$J$296&lt;&gt;0,[1]p15!$J$296,"")</f>
        <v/>
      </c>
      <c r="S80" s="26" t="str">
        <f>IF([1]p15!$K$296&lt;&gt;0,[1]p15!$K$296,"")</f>
        <v/>
      </c>
    </row>
    <row r="81" spans="1:19" s="3" customFormat="1" ht="13.5" customHeight="1" x14ac:dyDescent="0.2">
      <c r="A81" s="398" t="str">
        <f>IF([1]p15!$A$297&lt;&gt;0,[1]p15!$A$297,"")</f>
        <v/>
      </c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 t="str">
        <f>IF([1]p15!$H$297&lt;&gt;0,[1]p15!$H$297,"")</f>
        <v/>
      </c>
      <c r="N81" s="398"/>
      <c r="O81" s="398"/>
      <c r="P81" s="398"/>
      <c r="Q81" s="398"/>
      <c r="R81" s="26" t="str">
        <f>IF([1]p15!$J$297&lt;&gt;0,[1]p15!$J$297,"")</f>
        <v/>
      </c>
      <c r="S81" s="26" t="str">
        <f>IF([1]p15!$K$297&lt;&gt;0,[1]p15!$K$297,"")</f>
        <v/>
      </c>
    </row>
    <row r="82" spans="1:19" s="3" customFormat="1" ht="11.25" x14ac:dyDescent="0.2">
      <c r="A82" s="394"/>
      <c r="B82" s="394"/>
      <c r="C82" s="394"/>
      <c r="D82" s="394"/>
      <c r="E82" s="394"/>
      <c r="F82" s="394"/>
      <c r="G82" s="394"/>
      <c r="H82" s="394"/>
      <c r="I82" s="394"/>
      <c r="J82" s="394"/>
      <c r="K82" s="394"/>
      <c r="L82" s="394"/>
      <c r="M82" s="394"/>
      <c r="N82" s="394"/>
      <c r="O82" s="394"/>
      <c r="P82" s="394"/>
      <c r="Q82" s="394"/>
      <c r="R82" s="394"/>
      <c r="S82" s="394"/>
    </row>
    <row r="83" spans="1:19" s="25" customFormat="1" ht="12.75" customHeight="1" x14ac:dyDescent="0.2">
      <c r="A83" s="375" t="str">
        <f>T([1]p16!$C$13:$G$13)</f>
        <v>Josefa Itailma da Rocha</v>
      </c>
      <c r="B83" s="376"/>
      <c r="C83" s="376"/>
      <c r="D83" s="376"/>
      <c r="E83" s="376"/>
      <c r="F83" s="377"/>
      <c r="G83" s="383"/>
      <c r="H83" s="381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</row>
    <row r="84" spans="1:19" s="3" customFormat="1" ht="13.5" customHeight="1" x14ac:dyDescent="0.2">
      <c r="A84" s="398" t="str">
        <f>IF([1]p16!$A$295&lt;&gt;0,[1]p16!$A$295,"")</f>
        <v/>
      </c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 t="str">
        <f>IF([1]p16!$H$295&lt;&gt;0,[1]p16!$H$295,"")</f>
        <v/>
      </c>
      <c r="N84" s="398"/>
      <c r="O84" s="398"/>
      <c r="P84" s="398"/>
      <c r="Q84" s="398"/>
      <c r="R84" s="26" t="str">
        <f>IF([1]p16!$J$295&lt;&gt;0,[1]p16!$J$295,"")</f>
        <v/>
      </c>
      <c r="S84" s="26" t="str">
        <f>IF([1]p16!$K$295&lt;&gt;0,[1]p16!$K$295,"")</f>
        <v/>
      </c>
    </row>
    <row r="85" spans="1:19" s="3" customFormat="1" ht="13.5" customHeight="1" x14ac:dyDescent="0.2">
      <c r="A85" s="398" t="str">
        <f>IF([1]p16!$A$296&lt;&gt;0,[1]p16!$A$296,"")</f>
        <v/>
      </c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 t="str">
        <f>IF([1]p16!$H$296&lt;&gt;0,[1]p16!$H$296,"")</f>
        <v/>
      </c>
      <c r="N85" s="398"/>
      <c r="O85" s="398"/>
      <c r="P85" s="398"/>
      <c r="Q85" s="398"/>
      <c r="R85" s="26" t="str">
        <f>IF([1]p16!$J$296&lt;&gt;0,[1]p16!$J$296,"")</f>
        <v/>
      </c>
      <c r="S85" s="26" t="str">
        <f>IF([1]p16!$K$296&lt;&gt;0,[1]p16!$K$296,"")</f>
        <v/>
      </c>
    </row>
    <row r="86" spans="1:19" s="3" customFormat="1" ht="13.5" customHeight="1" x14ac:dyDescent="0.2">
      <c r="A86" s="398" t="str">
        <f>IF([1]p16!$A$297&lt;&gt;0,[1]p16!$A$297,"")</f>
        <v/>
      </c>
      <c r="B86" s="398"/>
      <c r="C86" s="398"/>
      <c r="D86" s="398"/>
      <c r="E86" s="398"/>
      <c r="F86" s="398"/>
      <c r="G86" s="398"/>
      <c r="H86" s="398"/>
      <c r="I86" s="398"/>
      <c r="J86" s="398"/>
      <c r="K86" s="398"/>
      <c r="L86" s="398"/>
      <c r="M86" s="398" t="str">
        <f>IF([1]p16!$H$297&lt;&gt;0,[1]p16!$H$297,"")</f>
        <v/>
      </c>
      <c r="N86" s="398"/>
      <c r="O86" s="398"/>
      <c r="P86" s="398"/>
      <c r="Q86" s="398"/>
      <c r="R86" s="26" t="str">
        <f>IF([1]p16!$J$297&lt;&gt;0,[1]p16!$J$297,"")</f>
        <v/>
      </c>
      <c r="S86" s="26" t="str">
        <f>IF([1]p16!$K$297&lt;&gt;0,[1]p16!$K$297,"")</f>
        <v/>
      </c>
    </row>
    <row r="87" spans="1:19" s="3" customFormat="1" ht="11.25" x14ac:dyDescent="0.2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N87" s="394"/>
      <c r="O87" s="394"/>
      <c r="P87" s="394"/>
      <c r="Q87" s="394"/>
      <c r="R87" s="394"/>
      <c r="S87" s="394"/>
    </row>
    <row r="88" spans="1:19" s="25" customFormat="1" ht="12.75" customHeight="1" x14ac:dyDescent="0.2">
      <c r="A88" s="375" t="str">
        <f>T([1]p17!$C$13:$G$13)</f>
        <v>José Fernando Leite Aires</v>
      </c>
      <c r="B88" s="376"/>
      <c r="C88" s="376"/>
      <c r="D88" s="376"/>
      <c r="E88" s="376"/>
      <c r="F88" s="377"/>
      <c r="G88" s="383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</row>
    <row r="89" spans="1:19" s="3" customFormat="1" ht="13.5" customHeight="1" x14ac:dyDescent="0.2">
      <c r="A89" s="398" t="str">
        <f>IF([1]p17!$A$295&lt;&gt;0,[1]p17!$A$295,"")</f>
        <v>Coordenador de Pesquisa e Extensão da UAMat/UFCG</v>
      </c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 t="str">
        <f>IF([1]p17!$H$295&lt;&gt;0,[1]p17!$H$295,"")</f>
        <v>Portaria nº 2.178, de 28 de agosto de 2023.</v>
      </c>
      <c r="N89" s="398"/>
      <c r="O89" s="398"/>
      <c r="P89" s="398"/>
      <c r="Q89" s="398"/>
      <c r="R89" s="26">
        <f>IF([1]p17!$J$295&lt;&gt;0,[1]p17!$J$295,"")</f>
        <v>45139</v>
      </c>
      <c r="S89" s="26" t="str">
        <f>IF([1]p17!$K$295&lt;&gt;0,[1]p17!$K$295,"")</f>
        <v/>
      </c>
    </row>
    <row r="90" spans="1:19" s="3" customFormat="1" ht="13.5" customHeight="1" x14ac:dyDescent="0.2">
      <c r="A90" s="398" t="str">
        <f>IF([1]p17!$A$296&lt;&gt;0,[1]p17!$A$296,"")</f>
        <v/>
      </c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 t="str">
        <f>IF([1]p17!$H$296&lt;&gt;0,[1]p17!$H$296,"")</f>
        <v/>
      </c>
      <c r="N90" s="398"/>
      <c r="O90" s="398"/>
      <c r="P90" s="398"/>
      <c r="Q90" s="398"/>
      <c r="R90" s="26" t="str">
        <f>IF([1]p17!$J$296&lt;&gt;0,[1]p17!$J$296,"")</f>
        <v/>
      </c>
      <c r="S90" s="26" t="str">
        <f>IF([1]p17!$K$296&lt;&gt;0,[1]p17!$K$296,"")</f>
        <v/>
      </c>
    </row>
    <row r="91" spans="1:19" s="3" customFormat="1" ht="13.5" customHeight="1" x14ac:dyDescent="0.2">
      <c r="A91" s="398" t="str">
        <f>IF([1]p17!$A$297&lt;&gt;0,[1]p17!$A$297,"")</f>
        <v/>
      </c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 t="str">
        <f>IF([1]p17!$H$297&lt;&gt;0,[1]p17!$H$297,"")</f>
        <v/>
      </c>
      <c r="N91" s="398"/>
      <c r="O91" s="398"/>
      <c r="P91" s="398"/>
      <c r="Q91" s="398"/>
      <c r="R91" s="26" t="str">
        <f>IF([1]p17!$J$297&lt;&gt;0,[1]p17!$J$297,"")</f>
        <v/>
      </c>
      <c r="S91" s="26" t="str">
        <f>IF([1]p17!$K$297&lt;&gt;0,[1]p17!$K$297,"")</f>
        <v/>
      </c>
    </row>
    <row r="92" spans="1:19" s="3" customFormat="1" ht="11.25" x14ac:dyDescent="0.2">
      <c r="A92" s="394"/>
      <c r="B92" s="394"/>
      <c r="C92" s="394"/>
      <c r="D92" s="394"/>
      <c r="E92" s="394"/>
      <c r="F92" s="394"/>
      <c r="G92" s="394"/>
      <c r="H92" s="394"/>
      <c r="I92" s="394"/>
      <c r="J92" s="394"/>
      <c r="K92" s="394"/>
      <c r="L92" s="394"/>
      <c r="M92" s="394"/>
      <c r="N92" s="394"/>
      <c r="O92" s="394"/>
      <c r="P92" s="394"/>
      <c r="Q92" s="394"/>
      <c r="R92" s="394"/>
      <c r="S92" s="394"/>
    </row>
    <row r="93" spans="1:19" s="25" customFormat="1" ht="12.75" customHeight="1" x14ac:dyDescent="0.2">
      <c r="A93" s="375" t="str">
        <f>T([1]p18!$C$13:$G$13)</f>
        <v>Joseilson Raimundo de Lima</v>
      </c>
      <c r="B93" s="376"/>
      <c r="C93" s="376"/>
      <c r="D93" s="376"/>
      <c r="E93" s="376"/>
      <c r="F93" s="377"/>
      <c r="G93" s="383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</row>
    <row r="94" spans="1:19" s="3" customFormat="1" ht="13.5" customHeight="1" x14ac:dyDescent="0.2">
      <c r="A94" s="398" t="str">
        <f>IF([1]p18!$A$295&lt;&gt;0,[1]p18!$A$295,"")</f>
        <v/>
      </c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 t="str">
        <f>IF([1]p18!$H$295&lt;&gt;0,[1]p18!$H$295,"")</f>
        <v/>
      </c>
      <c r="N94" s="398"/>
      <c r="O94" s="398"/>
      <c r="P94" s="398"/>
      <c r="Q94" s="398"/>
      <c r="R94" s="26" t="str">
        <f>IF([1]p18!$J$295&lt;&gt;0,[1]p18!$J$295,"")</f>
        <v/>
      </c>
      <c r="S94" s="26" t="str">
        <f>IF([1]p18!$K$295&lt;&gt;0,[1]p18!$K$295,"")</f>
        <v/>
      </c>
    </row>
    <row r="95" spans="1:19" s="3" customFormat="1" ht="13.5" customHeight="1" x14ac:dyDescent="0.2">
      <c r="A95" s="398" t="str">
        <f>IF([1]p18!$A$296&lt;&gt;0,[1]p18!$A$296,"")</f>
        <v/>
      </c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 t="str">
        <f>IF([1]p18!$H$296&lt;&gt;0,[1]p18!$H$296,"")</f>
        <v/>
      </c>
      <c r="N95" s="398"/>
      <c r="O95" s="398"/>
      <c r="P95" s="398"/>
      <c r="Q95" s="398"/>
      <c r="R95" s="26" t="str">
        <f>IF([1]p18!$J$296&lt;&gt;0,[1]p18!$J$296,"")</f>
        <v/>
      </c>
      <c r="S95" s="26" t="str">
        <f>IF([1]p18!$K$296&lt;&gt;0,[1]p18!$K$296,"")</f>
        <v/>
      </c>
    </row>
    <row r="96" spans="1:19" s="3" customFormat="1" ht="13.5" customHeight="1" x14ac:dyDescent="0.2">
      <c r="A96" s="398" t="str">
        <f>IF([1]p18!$A$297&lt;&gt;0,[1]p18!$A$297,"")</f>
        <v/>
      </c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 t="str">
        <f>IF([1]p18!$H$297&lt;&gt;0,[1]p18!$H$297,"")</f>
        <v/>
      </c>
      <c r="N96" s="398"/>
      <c r="O96" s="398"/>
      <c r="P96" s="398"/>
      <c r="Q96" s="398"/>
      <c r="R96" s="26" t="str">
        <f>IF([1]p18!$J$297&lt;&gt;0,[1]p18!$J$297,"")</f>
        <v/>
      </c>
      <c r="S96" s="26" t="str">
        <f>IF([1]p18!$K$297&lt;&gt;0,[1]p18!$K$297,"")</f>
        <v/>
      </c>
    </row>
    <row r="97" spans="1:19" s="3" customFormat="1" ht="11.25" x14ac:dyDescent="0.2">
      <c r="A97" s="394"/>
      <c r="B97" s="394"/>
      <c r="C97" s="394"/>
      <c r="D97" s="394"/>
      <c r="E97" s="394"/>
      <c r="F97" s="394"/>
      <c r="G97" s="394"/>
      <c r="H97" s="394"/>
      <c r="I97" s="394"/>
      <c r="J97" s="394"/>
      <c r="K97" s="394"/>
      <c r="L97" s="394"/>
      <c r="M97" s="394"/>
      <c r="N97" s="394"/>
      <c r="O97" s="394"/>
      <c r="P97" s="394"/>
      <c r="Q97" s="394"/>
      <c r="R97" s="394"/>
      <c r="S97" s="394"/>
    </row>
    <row r="98" spans="1:19" s="25" customFormat="1" ht="12.75" customHeight="1" x14ac:dyDescent="0.2">
      <c r="A98" s="375" t="str">
        <f>T([1]p19!$C$13:$G$13)</f>
        <v>José Lindomberg Possiano Barreiro</v>
      </c>
      <c r="B98" s="376"/>
      <c r="C98" s="376"/>
      <c r="D98" s="376"/>
      <c r="E98" s="376"/>
      <c r="F98" s="377"/>
      <c r="G98" s="383"/>
      <c r="H98" s="381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</row>
    <row r="99" spans="1:19" s="3" customFormat="1" ht="13.5" customHeight="1" x14ac:dyDescent="0.2">
      <c r="A99" s="398" t="str">
        <f>IF([1]p19!$A$295&lt;&gt;0,[1]p19!$A$295,"")</f>
        <v/>
      </c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 t="str">
        <f>IF([1]p19!$H$295&lt;&gt;0,[1]p19!$H$295,"")</f>
        <v/>
      </c>
      <c r="N99" s="398"/>
      <c r="O99" s="398"/>
      <c r="P99" s="398"/>
      <c r="Q99" s="398"/>
      <c r="R99" s="26" t="str">
        <f>IF([1]p19!$J$295&lt;&gt;0,[1]p19!$J$295,"")</f>
        <v/>
      </c>
      <c r="S99" s="26" t="str">
        <f>IF([1]p19!$K$295&lt;&gt;0,[1]p19!$K$295,"")</f>
        <v/>
      </c>
    </row>
    <row r="100" spans="1:19" s="3" customFormat="1" ht="13.5" customHeight="1" x14ac:dyDescent="0.2">
      <c r="A100" s="398" t="str">
        <f>IF([1]p19!$A$296&lt;&gt;0,[1]p19!$A$296,"")</f>
        <v/>
      </c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 t="str">
        <f>IF([1]p19!$H$296&lt;&gt;0,[1]p19!$H$296,"")</f>
        <v/>
      </c>
      <c r="N100" s="398"/>
      <c r="O100" s="398"/>
      <c r="P100" s="398"/>
      <c r="Q100" s="398"/>
      <c r="R100" s="26" t="str">
        <f>IF([1]p19!$J$296&lt;&gt;0,[1]p19!$J$296,"")</f>
        <v/>
      </c>
      <c r="S100" s="26" t="str">
        <f>IF([1]p19!$K$296&lt;&gt;0,[1]p19!$K$296,"")</f>
        <v/>
      </c>
    </row>
    <row r="101" spans="1:19" s="3" customFormat="1" ht="13.5" customHeight="1" x14ac:dyDescent="0.2">
      <c r="A101" s="398" t="str">
        <f>IF([1]p19!$A$297&lt;&gt;0,[1]p19!$A$297,"")</f>
        <v/>
      </c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 t="str">
        <f>IF([1]p19!$H$297&lt;&gt;0,[1]p19!$H$297,"")</f>
        <v/>
      </c>
      <c r="N101" s="398"/>
      <c r="O101" s="398"/>
      <c r="P101" s="398"/>
      <c r="Q101" s="398"/>
      <c r="R101" s="26" t="str">
        <f>IF([1]p19!$J$297&lt;&gt;0,[1]p19!$J$297,"")</f>
        <v/>
      </c>
      <c r="S101" s="26" t="str">
        <f>IF([1]p19!$K$297&lt;&gt;0,[1]p19!$K$297,"")</f>
        <v/>
      </c>
    </row>
    <row r="102" spans="1:19" s="3" customFormat="1" ht="11.25" x14ac:dyDescent="0.2">
      <c r="A102" s="394"/>
      <c r="B102" s="394"/>
      <c r="C102" s="394"/>
      <c r="D102" s="394"/>
      <c r="E102" s="394"/>
      <c r="F102" s="394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4"/>
      <c r="S102" s="394"/>
    </row>
    <row r="103" spans="1:19" s="25" customFormat="1" ht="12.75" customHeight="1" x14ac:dyDescent="0.2">
      <c r="A103" s="375" t="str">
        <f>T([1]p20!$C$13:$G$13)</f>
        <v>José Luiz Neto</v>
      </c>
      <c r="B103" s="376"/>
      <c r="C103" s="376"/>
      <c r="D103" s="376"/>
      <c r="E103" s="376"/>
      <c r="F103" s="377"/>
      <c r="G103" s="383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</row>
    <row r="104" spans="1:19" s="3" customFormat="1" ht="13.5" customHeight="1" x14ac:dyDescent="0.2">
      <c r="A104" s="398" t="str">
        <f>IF([1]p20!$A$295&lt;&gt;0,[1]p20!$A$295,"")</f>
        <v/>
      </c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 t="str">
        <f>IF([1]p20!$H$295&lt;&gt;0,[1]p20!$H$295,"")</f>
        <v/>
      </c>
      <c r="N104" s="398"/>
      <c r="O104" s="398"/>
      <c r="P104" s="398"/>
      <c r="Q104" s="398"/>
      <c r="R104" s="26" t="str">
        <f>IF([1]p20!$J$295&lt;&gt;0,[1]p20!$J$295,"")</f>
        <v/>
      </c>
      <c r="S104" s="26" t="str">
        <f>IF([1]p20!$K$295&lt;&gt;0,[1]p20!$K$295,"")</f>
        <v/>
      </c>
    </row>
    <row r="105" spans="1:19" s="3" customFormat="1" ht="13.5" customHeight="1" x14ac:dyDescent="0.2">
      <c r="A105" s="398" t="str">
        <f>IF([1]p20!$A$296&lt;&gt;0,[1]p20!$A$296,"")</f>
        <v/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 t="str">
        <f>IF([1]p20!$H$296&lt;&gt;0,[1]p20!$H$296,"")</f>
        <v/>
      </c>
      <c r="N105" s="398"/>
      <c r="O105" s="398"/>
      <c r="P105" s="398"/>
      <c r="Q105" s="398"/>
      <c r="R105" s="26" t="str">
        <f>IF([1]p20!$J$296&lt;&gt;0,[1]p20!$J$296,"")</f>
        <v/>
      </c>
      <c r="S105" s="26" t="str">
        <f>IF([1]p20!$K$296&lt;&gt;0,[1]p20!$K$296,"")</f>
        <v/>
      </c>
    </row>
    <row r="106" spans="1:19" s="3" customFormat="1" ht="13.5" customHeight="1" x14ac:dyDescent="0.2">
      <c r="A106" s="398" t="str">
        <f>IF([1]p20!$A$297&lt;&gt;0,[1]p20!$A$297,"")</f>
        <v/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 t="str">
        <f>IF([1]p20!$H$297&lt;&gt;0,[1]p20!$H$297,"")</f>
        <v/>
      </c>
      <c r="N106" s="398"/>
      <c r="O106" s="398"/>
      <c r="P106" s="398"/>
      <c r="Q106" s="398"/>
      <c r="R106" s="26" t="str">
        <f>IF([1]p20!$J$297&lt;&gt;0,[1]p20!$J$297,"")</f>
        <v/>
      </c>
      <c r="S106" s="26" t="str">
        <f>IF([1]p20!$K$297&lt;&gt;0,[1]p20!$K$297,"")</f>
        <v/>
      </c>
    </row>
    <row r="107" spans="1:19" s="3" customFormat="1" ht="11.25" x14ac:dyDescent="0.2">
      <c r="A107" s="394"/>
      <c r="B107" s="394"/>
      <c r="C107" s="394"/>
      <c r="D107" s="394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</row>
    <row r="108" spans="1:19" s="25" customFormat="1" ht="12.75" customHeight="1" x14ac:dyDescent="0.2">
      <c r="A108" s="375" t="str">
        <f>T([1]p21!$C$13:$G$13)</f>
        <v>Kennerson  Nascimento de Sousa Lima</v>
      </c>
      <c r="B108" s="376"/>
      <c r="C108" s="376"/>
      <c r="D108" s="376"/>
      <c r="E108" s="376"/>
      <c r="F108" s="377"/>
      <c r="G108" s="383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</row>
    <row r="109" spans="1:19" s="3" customFormat="1" ht="13.5" customHeight="1" x14ac:dyDescent="0.2">
      <c r="A109" s="398" t="str">
        <f>IF([1]p21!$A$295&lt;&gt;0,[1]p21!$A$295,"")</f>
        <v/>
      </c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 t="str">
        <f>IF([1]p21!$H$295&lt;&gt;0,[1]p21!$H$295,"")</f>
        <v/>
      </c>
      <c r="N109" s="398"/>
      <c r="O109" s="398"/>
      <c r="P109" s="398"/>
      <c r="Q109" s="398"/>
      <c r="R109" s="26" t="str">
        <f>IF([1]p21!$J$295&lt;&gt;0,[1]p21!$J$295,"")</f>
        <v/>
      </c>
      <c r="S109" s="26" t="str">
        <f>IF([1]p21!$K$295&lt;&gt;0,[1]p21!$K$295,"")</f>
        <v/>
      </c>
    </row>
    <row r="110" spans="1:19" s="3" customFormat="1" ht="13.5" customHeight="1" x14ac:dyDescent="0.2">
      <c r="A110" s="398" t="str">
        <f>IF([1]p21!$A$296&lt;&gt;0,[1]p21!$A$296,"")</f>
        <v/>
      </c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 t="str">
        <f>IF([1]p21!$H$296&lt;&gt;0,[1]p21!$H$296,"")</f>
        <v/>
      </c>
      <c r="N110" s="398"/>
      <c r="O110" s="398"/>
      <c r="P110" s="398"/>
      <c r="Q110" s="398"/>
      <c r="R110" s="26" t="str">
        <f>IF([1]p21!$J$296&lt;&gt;0,[1]p21!$J$296,"")</f>
        <v/>
      </c>
      <c r="S110" s="26" t="str">
        <f>IF([1]p21!$K$296&lt;&gt;0,[1]p21!$K$296,"")</f>
        <v/>
      </c>
    </row>
    <row r="111" spans="1:19" s="3" customFormat="1" ht="13.5" customHeight="1" x14ac:dyDescent="0.2">
      <c r="A111" s="398" t="str">
        <f>IF([1]p21!$A$297&lt;&gt;0,[1]p21!$A$297,"")</f>
        <v/>
      </c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 t="str">
        <f>IF([1]p21!$H$297&lt;&gt;0,[1]p21!$H$297,"")</f>
        <v/>
      </c>
      <c r="N111" s="398"/>
      <c r="O111" s="398"/>
      <c r="P111" s="398"/>
      <c r="Q111" s="398"/>
      <c r="R111" s="26" t="str">
        <f>IF([1]p21!$J$297&lt;&gt;0,[1]p21!$J$297,"")</f>
        <v/>
      </c>
      <c r="S111" s="26" t="str">
        <f>IF([1]p21!$K$297&lt;&gt;0,[1]p21!$K$297,"")</f>
        <v/>
      </c>
    </row>
    <row r="112" spans="1:19" s="3" customFormat="1" ht="11.25" x14ac:dyDescent="0.2">
      <c r="A112" s="394"/>
      <c r="B112" s="394"/>
      <c r="C112" s="394"/>
      <c r="D112" s="394"/>
      <c r="E112" s="394"/>
      <c r="F112" s="394"/>
      <c r="G112" s="394"/>
      <c r="H112" s="394"/>
      <c r="I112" s="394"/>
      <c r="J112" s="394"/>
      <c r="K112" s="394"/>
      <c r="L112" s="394"/>
      <c r="M112" s="394"/>
      <c r="N112" s="394"/>
      <c r="O112" s="394"/>
      <c r="P112" s="394"/>
      <c r="Q112" s="394"/>
      <c r="R112" s="394"/>
      <c r="S112" s="394"/>
    </row>
    <row r="113" spans="1:19" s="25" customFormat="1" ht="12.75" customHeight="1" x14ac:dyDescent="0.2">
      <c r="A113" s="375" t="str">
        <f>T([1]p22!$C$13:$G$13)</f>
        <v>Leomaques Francisco Silva Bernardo</v>
      </c>
      <c r="B113" s="376"/>
      <c r="C113" s="376"/>
      <c r="D113" s="376"/>
      <c r="E113" s="376"/>
      <c r="F113" s="377"/>
      <c r="G113" s="383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</row>
    <row r="114" spans="1:19" s="3" customFormat="1" ht="13.5" customHeight="1" x14ac:dyDescent="0.2">
      <c r="A114" s="398" t="str">
        <f>IF([1]p22!$A$295&lt;&gt;0,[1]p22!$A$295,"")</f>
        <v/>
      </c>
      <c r="B114" s="398"/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 t="str">
        <f>IF([1]p22!$H$295&lt;&gt;0,[1]p22!$H$295,"")</f>
        <v/>
      </c>
      <c r="N114" s="398"/>
      <c r="O114" s="398"/>
      <c r="P114" s="398"/>
      <c r="Q114" s="398"/>
      <c r="R114" s="26" t="str">
        <f>IF([1]p22!$J$295&lt;&gt;0,[1]p22!$J$295,"")</f>
        <v/>
      </c>
      <c r="S114" s="26" t="str">
        <f>IF([1]p22!$K$295&lt;&gt;0,[1]p22!$K$295,"")</f>
        <v/>
      </c>
    </row>
    <row r="115" spans="1:19" s="3" customFormat="1" ht="13.5" customHeight="1" x14ac:dyDescent="0.2">
      <c r="A115" s="398" t="str">
        <f>IF([1]p22!$A$296&lt;&gt;0,[1]p22!$A$296,"")</f>
        <v/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 t="str">
        <f>IF([1]p22!$H$296&lt;&gt;0,[1]p22!$H$296,"")</f>
        <v/>
      </c>
      <c r="N115" s="398"/>
      <c r="O115" s="398"/>
      <c r="P115" s="398"/>
      <c r="Q115" s="398"/>
      <c r="R115" s="26" t="str">
        <f>IF([1]p22!$J$296&lt;&gt;0,[1]p22!$J$296,"")</f>
        <v/>
      </c>
      <c r="S115" s="26" t="str">
        <f>IF([1]p22!$K$296&lt;&gt;0,[1]p22!$K$296,"")</f>
        <v/>
      </c>
    </row>
    <row r="116" spans="1:19" s="3" customFormat="1" ht="13.5" customHeight="1" x14ac:dyDescent="0.2">
      <c r="A116" s="398" t="str">
        <f>IF([1]p22!$A$297&lt;&gt;0,[1]p22!$A$297,"")</f>
        <v/>
      </c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 t="str">
        <f>IF([1]p22!$H$297&lt;&gt;0,[1]p22!$H$297,"")</f>
        <v/>
      </c>
      <c r="N116" s="398"/>
      <c r="O116" s="398"/>
      <c r="P116" s="398"/>
      <c r="Q116" s="398"/>
      <c r="R116" s="26" t="str">
        <f>IF([1]p22!$J$297&lt;&gt;0,[1]p22!$J$297,"")</f>
        <v/>
      </c>
      <c r="S116" s="26" t="str">
        <f>IF([1]p22!$K$297&lt;&gt;0,[1]p22!$K$297,"")</f>
        <v/>
      </c>
    </row>
    <row r="117" spans="1:19" s="3" customFormat="1" ht="11.25" x14ac:dyDescent="0.2">
      <c r="A117" s="394"/>
      <c r="B117" s="394"/>
      <c r="C117" s="394"/>
      <c r="D117" s="394"/>
      <c r="E117" s="394"/>
      <c r="F117" s="394"/>
      <c r="G117" s="394"/>
      <c r="H117" s="394"/>
      <c r="I117" s="394"/>
      <c r="J117" s="394"/>
      <c r="K117" s="394"/>
      <c r="L117" s="394"/>
      <c r="M117" s="394"/>
      <c r="N117" s="394"/>
      <c r="O117" s="394"/>
      <c r="P117" s="394"/>
      <c r="Q117" s="394"/>
      <c r="R117" s="394"/>
      <c r="S117" s="394"/>
    </row>
    <row r="118" spans="1:19" s="25" customFormat="1" ht="12.75" customHeight="1" x14ac:dyDescent="0.2">
      <c r="A118" s="375" t="str">
        <f>T([1]p23!$C$13:$G$13)</f>
        <v>José Luiz Neto</v>
      </c>
      <c r="B118" s="376"/>
      <c r="C118" s="376"/>
      <c r="D118" s="376"/>
      <c r="E118" s="376"/>
      <c r="F118" s="377"/>
      <c r="G118" s="383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</row>
    <row r="119" spans="1:19" s="3" customFormat="1" ht="13.5" customHeight="1" x14ac:dyDescent="0.2">
      <c r="A119" s="398" t="str">
        <f>IF([1]p23!$A$295&lt;&gt;0,[1]p23!$A$295,"")</f>
        <v/>
      </c>
      <c r="B119" s="398"/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 t="str">
        <f>IF([1]p23!$H$295&lt;&gt;0,[1]p23!$H$295,"")</f>
        <v/>
      </c>
      <c r="N119" s="398"/>
      <c r="O119" s="398"/>
      <c r="P119" s="398"/>
      <c r="Q119" s="398"/>
      <c r="R119" s="26" t="str">
        <f>IF([1]p23!$J$295&lt;&gt;0,[1]p23!$J$295,"")</f>
        <v/>
      </c>
      <c r="S119" s="26" t="str">
        <f>IF([1]p23!$K$295&lt;&gt;0,[1]p23!$K$295,"")</f>
        <v/>
      </c>
    </row>
    <row r="120" spans="1:19" s="3" customFormat="1" ht="13.5" customHeight="1" x14ac:dyDescent="0.2">
      <c r="A120" s="398" t="str">
        <f>IF([1]p23!$A$296&lt;&gt;0,[1]p23!$A$296,"")</f>
        <v/>
      </c>
      <c r="B120" s="398"/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 t="str">
        <f>IF([1]p23!$H$296&lt;&gt;0,[1]p23!$H$296,"")</f>
        <v/>
      </c>
      <c r="N120" s="398"/>
      <c r="O120" s="398"/>
      <c r="P120" s="398"/>
      <c r="Q120" s="398"/>
      <c r="R120" s="26" t="str">
        <f>IF([1]p23!$J$296&lt;&gt;0,[1]p23!$J$296,"")</f>
        <v/>
      </c>
      <c r="S120" s="26" t="str">
        <f>IF([1]p23!$K$296&lt;&gt;0,[1]p23!$K$296,"")</f>
        <v/>
      </c>
    </row>
    <row r="121" spans="1:19" s="3" customFormat="1" ht="13.5" customHeight="1" x14ac:dyDescent="0.2">
      <c r="A121" s="398" t="str">
        <f>IF([1]p23!$A$297&lt;&gt;0,[1]p23!$A$297,"")</f>
        <v/>
      </c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 t="str">
        <f>IF([1]p23!$H$297&lt;&gt;0,[1]p23!$H$297,"")</f>
        <v/>
      </c>
      <c r="N121" s="398"/>
      <c r="O121" s="398"/>
      <c r="P121" s="398"/>
      <c r="Q121" s="398"/>
      <c r="R121" s="26" t="str">
        <f>IF([1]p23!$J$297&lt;&gt;0,[1]p23!$J$297,"")</f>
        <v/>
      </c>
      <c r="S121" s="26" t="str">
        <f>IF([1]p23!$K$297&lt;&gt;0,[1]p23!$K$297,"")</f>
        <v/>
      </c>
    </row>
    <row r="122" spans="1:19" s="3" customFormat="1" ht="11.25" x14ac:dyDescent="0.2">
      <c r="A122" s="394"/>
      <c r="B122" s="394"/>
      <c r="C122" s="394"/>
      <c r="D122" s="394"/>
      <c r="E122" s="394"/>
      <c r="F122" s="394"/>
      <c r="G122" s="394"/>
      <c r="H122" s="394"/>
      <c r="I122" s="394"/>
      <c r="J122" s="394"/>
      <c r="K122" s="394"/>
      <c r="L122" s="394"/>
      <c r="M122" s="394"/>
      <c r="N122" s="394"/>
      <c r="O122" s="394"/>
      <c r="P122" s="394"/>
      <c r="Q122" s="394"/>
      <c r="R122" s="394"/>
      <c r="S122" s="394"/>
    </row>
    <row r="123" spans="1:19" s="25" customFormat="1" ht="12.75" customHeight="1" x14ac:dyDescent="0.2">
      <c r="A123" s="375" t="str">
        <f>T([1]p24!$C$13:$G$13)</f>
        <v>Marcelo Carvalho Ferreira</v>
      </c>
      <c r="B123" s="376"/>
      <c r="C123" s="376"/>
      <c r="D123" s="376"/>
      <c r="E123" s="376"/>
      <c r="F123" s="377"/>
      <c r="G123" s="383"/>
      <c r="H123" s="381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1:19" s="3" customFormat="1" ht="13.5" customHeight="1" x14ac:dyDescent="0.2">
      <c r="A124" s="398" t="str">
        <f>IF([1]p24!$A$295&lt;&gt;0,[1]p24!$A$295,"")</f>
        <v/>
      </c>
      <c r="B124" s="398"/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M124" s="398" t="str">
        <f>IF([1]p24!$H$295&lt;&gt;0,[1]p24!$H$295,"")</f>
        <v/>
      </c>
      <c r="N124" s="398"/>
      <c r="O124" s="398"/>
      <c r="P124" s="398"/>
      <c r="Q124" s="398"/>
      <c r="R124" s="26" t="str">
        <f>IF([1]p24!$J$295&lt;&gt;0,[1]p24!$J$295,"")</f>
        <v/>
      </c>
      <c r="S124" s="26" t="str">
        <f>IF([1]p24!$K$295&lt;&gt;0,[1]p24!$K$295,"")</f>
        <v/>
      </c>
    </row>
    <row r="125" spans="1:19" s="3" customFormat="1" ht="13.5" customHeight="1" x14ac:dyDescent="0.2">
      <c r="A125" s="398" t="str">
        <f>IF([1]p24!$A$296&lt;&gt;0,[1]p24!$A$296,"")</f>
        <v/>
      </c>
      <c r="B125" s="398"/>
      <c r="C125" s="398"/>
      <c r="D125" s="398"/>
      <c r="E125" s="398"/>
      <c r="F125" s="398"/>
      <c r="G125" s="398"/>
      <c r="H125" s="398"/>
      <c r="I125" s="398"/>
      <c r="J125" s="398"/>
      <c r="K125" s="398"/>
      <c r="L125" s="398"/>
      <c r="M125" s="398" t="str">
        <f>IF([1]p24!$H$296&lt;&gt;0,[1]p24!$H$296,"")</f>
        <v/>
      </c>
      <c r="N125" s="398"/>
      <c r="O125" s="398"/>
      <c r="P125" s="398"/>
      <c r="Q125" s="398"/>
      <c r="R125" s="26" t="str">
        <f>IF([1]p24!$J$296&lt;&gt;0,[1]p24!$J$296,"")</f>
        <v/>
      </c>
      <c r="S125" s="26" t="str">
        <f>IF([1]p24!$K$296&lt;&gt;0,[1]p24!$K$296,"")</f>
        <v/>
      </c>
    </row>
    <row r="126" spans="1:19" s="3" customFormat="1" ht="13.5" customHeight="1" x14ac:dyDescent="0.2">
      <c r="A126" s="398" t="str">
        <f>IF([1]p24!$A$297&lt;&gt;0,[1]p24!$A$297,"")</f>
        <v/>
      </c>
      <c r="B126" s="398"/>
      <c r="C126" s="398"/>
      <c r="D126" s="398"/>
      <c r="E126" s="398"/>
      <c r="F126" s="398"/>
      <c r="G126" s="398"/>
      <c r="H126" s="398"/>
      <c r="I126" s="398"/>
      <c r="J126" s="398"/>
      <c r="K126" s="398"/>
      <c r="L126" s="398"/>
      <c r="M126" s="398" t="str">
        <f>IF([1]p24!$H$297&lt;&gt;0,[1]p24!$H$297,"")</f>
        <v/>
      </c>
      <c r="N126" s="398"/>
      <c r="O126" s="398"/>
      <c r="P126" s="398"/>
      <c r="Q126" s="398"/>
      <c r="R126" s="26" t="str">
        <f>IF([1]p24!$J$297&lt;&gt;0,[1]p24!$J$297,"")</f>
        <v/>
      </c>
      <c r="S126" s="26" t="str">
        <f>IF([1]p24!$K$297&lt;&gt;0,[1]p24!$K$297,"")</f>
        <v/>
      </c>
    </row>
    <row r="127" spans="1:19" s="3" customFormat="1" ht="11.25" x14ac:dyDescent="0.2">
      <c r="A127" s="394"/>
      <c r="B127" s="394"/>
      <c r="C127" s="394"/>
      <c r="D127" s="394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</row>
    <row r="128" spans="1:19" s="25" customFormat="1" ht="12.75" customHeight="1" x14ac:dyDescent="0.2">
      <c r="A128" s="375" t="str">
        <f>T([1]p25!$C$13:$G$13)</f>
        <v>Marco Antonio Lázaro Velásquez</v>
      </c>
      <c r="B128" s="376"/>
      <c r="C128" s="376"/>
      <c r="D128" s="376"/>
      <c r="E128" s="376"/>
      <c r="F128" s="377"/>
      <c r="G128" s="383"/>
      <c r="H128" s="381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</row>
    <row r="129" spans="1:19" s="3" customFormat="1" ht="13.5" customHeight="1" x14ac:dyDescent="0.2">
      <c r="A129" s="398" t="str">
        <f>IF([1]p25!$A$295&lt;&gt;0,[1]p25!$A$295,"")</f>
        <v/>
      </c>
      <c r="B129" s="398"/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 t="str">
        <f>IF([1]p25!$H$295&lt;&gt;0,[1]p25!$H$295,"")</f>
        <v/>
      </c>
      <c r="N129" s="398"/>
      <c r="O129" s="398"/>
      <c r="P129" s="398"/>
      <c r="Q129" s="398"/>
      <c r="R129" s="26" t="str">
        <f>IF([1]p25!$J$295&lt;&gt;0,[1]p25!$J$295,"")</f>
        <v/>
      </c>
      <c r="S129" s="26" t="str">
        <f>IF([1]p25!$K$295&lt;&gt;0,[1]p25!$K$295,"")</f>
        <v/>
      </c>
    </row>
    <row r="130" spans="1:19" s="3" customFormat="1" ht="13.5" customHeight="1" x14ac:dyDescent="0.2">
      <c r="A130" s="398" t="str">
        <f>IF([1]p25!$A$296&lt;&gt;0,[1]p25!$A$296,"")</f>
        <v/>
      </c>
      <c r="B130" s="398"/>
      <c r="C130" s="398"/>
      <c r="D130" s="398"/>
      <c r="E130" s="398"/>
      <c r="F130" s="398"/>
      <c r="G130" s="398"/>
      <c r="H130" s="398"/>
      <c r="I130" s="398"/>
      <c r="J130" s="398"/>
      <c r="K130" s="398"/>
      <c r="L130" s="398"/>
      <c r="M130" s="398" t="str">
        <f>IF([1]p25!$H$296&lt;&gt;0,[1]p25!$H$296,"")</f>
        <v/>
      </c>
      <c r="N130" s="398"/>
      <c r="O130" s="398"/>
      <c r="P130" s="398"/>
      <c r="Q130" s="398"/>
      <c r="R130" s="26" t="str">
        <f>IF([1]p25!$J$296&lt;&gt;0,[1]p25!$J$296,"")</f>
        <v/>
      </c>
      <c r="S130" s="26" t="str">
        <f>IF([1]p25!$K$296&lt;&gt;0,[1]p25!$K$296,"")</f>
        <v/>
      </c>
    </row>
    <row r="131" spans="1:19" s="3" customFormat="1" ht="13.5" customHeight="1" x14ac:dyDescent="0.2">
      <c r="A131" s="398" t="str">
        <f>IF([1]p25!$A$297&lt;&gt;0,[1]p25!$A$297,"")</f>
        <v/>
      </c>
      <c r="B131" s="398"/>
      <c r="C131" s="398"/>
      <c r="D131" s="398"/>
      <c r="E131" s="398"/>
      <c r="F131" s="398"/>
      <c r="G131" s="398"/>
      <c r="H131" s="398"/>
      <c r="I131" s="398"/>
      <c r="J131" s="398"/>
      <c r="K131" s="398"/>
      <c r="L131" s="398"/>
      <c r="M131" s="398" t="str">
        <f>IF([1]p25!$H$297&lt;&gt;0,[1]p25!$H$297,"")</f>
        <v/>
      </c>
      <c r="N131" s="398"/>
      <c r="O131" s="398"/>
      <c r="P131" s="398"/>
      <c r="Q131" s="398"/>
      <c r="R131" s="26" t="str">
        <f>IF([1]p25!$J$297&lt;&gt;0,[1]p25!$J$297,"")</f>
        <v/>
      </c>
      <c r="S131" s="26" t="str">
        <f>IF([1]p25!$K$297&lt;&gt;0,[1]p25!$K$297,"")</f>
        <v/>
      </c>
    </row>
    <row r="132" spans="1:19" s="3" customFormat="1" ht="11.25" x14ac:dyDescent="0.2">
      <c r="A132" s="394"/>
      <c r="B132" s="394"/>
      <c r="C132" s="394"/>
      <c r="D132" s="394"/>
      <c r="E132" s="394"/>
      <c r="F132" s="394"/>
      <c r="G132" s="394"/>
      <c r="H132" s="394"/>
      <c r="I132" s="394"/>
      <c r="J132" s="394"/>
      <c r="K132" s="394"/>
      <c r="L132" s="394"/>
      <c r="M132" s="394"/>
      <c r="N132" s="394"/>
      <c r="O132" s="394"/>
      <c r="P132" s="394"/>
      <c r="Q132" s="394"/>
      <c r="R132" s="394"/>
      <c r="S132" s="394"/>
    </row>
    <row r="133" spans="1:19" s="25" customFormat="1" ht="12.75" customHeight="1" x14ac:dyDescent="0.2">
      <c r="A133" s="375" t="str">
        <f>T([1]p26!$C$13:$G$13)</f>
        <v>Marco Aurélio Soares Souto</v>
      </c>
      <c r="B133" s="376"/>
      <c r="C133" s="376"/>
      <c r="D133" s="376"/>
      <c r="E133" s="376"/>
      <c r="F133" s="377"/>
      <c r="G133" s="383"/>
      <c r="H133" s="381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</row>
    <row r="134" spans="1:19" s="3" customFormat="1" ht="13.5" customHeight="1" x14ac:dyDescent="0.2">
      <c r="A134" s="398" t="str">
        <f>IF([1]p26!$A$295&lt;&gt;0,[1]p26!$A$295,"")</f>
        <v/>
      </c>
      <c r="B134" s="398"/>
      <c r="C134" s="398"/>
      <c r="D134" s="398"/>
      <c r="E134" s="398"/>
      <c r="F134" s="398"/>
      <c r="G134" s="398"/>
      <c r="H134" s="398"/>
      <c r="I134" s="398"/>
      <c r="J134" s="398"/>
      <c r="K134" s="398"/>
      <c r="L134" s="398"/>
      <c r="M134" s="398" t="str">
        <f>IF([1]p26!$H$295&lt;&gt;0,[1]p26!$H$295,"")</f>
        <v/>
      </c>
      <c r="N134" s="398"/>
      <c r="O134" s="398"/>
      <c r="P134" s="398"/>
      <c r="Q134" s="398"/>
      <c r="R134" s="26" t="str">
        <f>IF([1]p26!$J$295&lt;&gt;0,[1]p26!$J$295,"")</f>
        <v/>
      </c>
      <c r="S134" s="26" t="str">
        <f>IF([1]p26!$K$295&lt;&gt;0,[1]p26!$K$295,"")</f>
        <v/>
      </c>
    </row>
    <row r="135" spans="1:19" s="3" customFormat="1" ht="13.5" customHeight="1" x14ac:dyDescent="0.2">
      <c r="A135" s="398" t="str">
        <f>IF([1]p26!$A$296&lt;&gt;0,[1]p26!$A$296,"")</f>
        <v/>
      </c>
      <c r="B135" s="398"/>
      <c r="C135" s="398"/>
      <c r="D135" s="398"/>
      <c r="E135" s="398"/>
      <c r="F135" s="398"/>
      <c r="G135" s="398"/>
      <c r="H135" s="398"/>
      <c r="I135" s="398"/>
      <c r="J135" s="398"/>
      <c r="K135" s="398"/>
      <c r="L135" s="398"/>
      <c r="M135" s="398" t="str">
        <f>IF([1]p26!$H$296&lt;&gt;0,[1]p26!$H$296,"")</f>
        <v/>
      </c>
      <c r="N135" s="398"/>
      <c r="O135" s="398"/>
      <c r="P135" s="398"/>
      <c r="Q135" s="398"/>
      <c r="R135" s="26" t="str">
        <f>IF([1]p26!$J$296&lt;&gt;0,[1]p26!$J$296,"")</f>
        <v/>
      </c>
      <c r="S135" s="26" t="str">
        <f>IF([1]p26!$K$296&lt;&gt;0,[1]p26!$K$296,"")</f>
        <v/>
      </c>
    </row>
    <row r="136" spans="1:19" s="3" customFormat="1" ht="13.5" customHeight="1" x14ac:dyDescent="0.2">
      <c r="A136" s="398" t="str">
        <f>IF([1]p26!$A$297&lt;&gt;0,[1]p26!$A$297,"")</f>
        <v/>
      </c>
      <c r="B136" s="398"/>
      <c r="C136" s="398"/>
      <c r="D136" s="398"/>
      <c r="E136" s="398"/>
      <c r="F136" s="398"/>
      <c r="G136" s="398"/>
      <c r="H136" s="398"/>
      <c r="I136" s="398"/>
      <c r="J136" s="398"/>
      <c r="K136" s="398"/>
      <c r="L136" s="398"/>
      <c r="M136" s="398" t="str">
        <f>IF([1]p26!$H$297&lt;&gt;0,[1]p26!$H$297,"")</f>
        <v/>
      </c>
      <c r="N136" s="398"/>
      <c r="O136" s="398"/>
      <c r="P136" s="398"/>
      <c r="Q136" s="398"/>
      <c r="R136" s="26" t="str">
        <f>IF([1]p26!$J$297&lt;&gt;0,[1]p26!$J$297,"")</f>
        <v/>
      </c>
      <c r="S136" s="26" t="str">
        <f>IF([1]p26!$K$297&lt;&gt;0,[1]p26!$K$297,"")</f>
        <v/>
      </c>
    </row>
    <row r="137" spans="1:19" s="3" customFormat="1" ht="11.25" x14ac:dyDescent="0.2">
      <c r="A137" s="394"/>
      <c r="B137" s="394"/>
      <c r="C137" s="394"/>
      <c r="D137" s="394"/>
      <c r="E137" s="394"/>
      <c r="F137" s="394"/>
      <c r="G137" s="394"/>
      <c r="H137" s="394"/>
      <c r="I137" s="394"/>
      <c r="J137" s="394"/>
      <c r="K137" s="394"/>
      <c r="L137" s="394"/>
      <c r="M137" s="394"/>
      <c r="N137" s="394"/>
      <c r="O137" s="394"/>
      <c r="P137" s="394"/>
      <c r="Q137" s="394"/>
      <c r="R137" s="394"/>
      <c r="S137" s="394"/>
    </row>
    <row r="138" spans="1:19" s="25" customFormat="1" ht="12.75" customHeight="1" x14ac:dyDescent="0.2">
      <c r="A138" s="375" t="str">
        <f>T([1]p27!$C$13:$G$13)</f>
        <v>Maria de Sousa Leite Filha</v>
      </c>
      <c r="B138" s="376"/>
      <c r="C138" s="376"/>
      <c r="D138" s="376"/>
      <c r="E138" s="376"/>
      <c r="F138" s="377"/>
      <c r="G138" s="383"/>
      <c r="H138" s="381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</row>
    <row r="139" spans="1:19" s="3" customFormat="1" ht="13.5" customHeight="1" x14ac:dyDescent="0.2">
      <c r="A139" s="398" t="str">
        <f>IF([1]p27!$A$295&lt;&gt;0,[1]p27!$A$295,"")</f>
        <v/>
      </c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 t="str">
        <f>IF([1]p27!$H$295&lt;&gt;0,[1]p27!$H$295,"")</f>
        <v/>
      </c>
      <c r="N139" s="398"/>
      <c r="O139" s="398"/>
      <c r="P139" s="398"/>
      <c r="Q139" s="398"/>
      <c r="R139" s="26" t="str">
        <f>IF([1]p27!$J$295&lt;&gt;0,[1]p27!$J$295,"")</f>
        <v/>
      </c>
      <c r="S139" s="26" t="str">
        <f>IF([1]p27!$K$295&lt;&gt;0,[1]p27!$K$295,"")</f>
        <v/>
      </c>
    </row>
    <row r="140" spans="1:19" s="3" customFormat="1" ht="13.5" customHeight="1" x14ac:dyDescent="0.2">
      <c r="A140" s="398" t="str">
        <f>IF([1]p27!$A$296&lt;&gt;0,[1]p27!$A$296,"")</f>
        <v/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 t="str">
        <f>IF([1]p27!$H$296&lt;&gt;0,[1]p27!$H$296,"")</f>
        <v/>
      </c>
      <c r="N140" s="398"/>
      <c r="O140" s="398"/>
      <c r="P140" s="398"/>
      <c r="Q140" s="398"/>
      <c r="R140" s="26" t="str">
        <f>IF([1]p27!$J$296&lt;&gt;0,[1]p27!$J$296,"")</f>
        <v/>
      </c>
      <c r="S140" s="26" t="str">
        <f>IF([1]p27!$K$296&lt;&gt;0,[1]p27!$K$296,"")</f>
        <v/>
      </c>
    </row>
    <row r="141" spans="1:19" s="3" customFormat="1" ht="13.5" customHeight="1" x14ac:dyDescent="0.2">
      <c r="A141" s="398" t="str">
        <f>IF([1]p27!$A$297&lt;&gt;0,[1]p27!$A$297,"")</f>
        <v/>
      </c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 t="str">
        <f>IF([1]p27!$H$297&lt;&gt;0,[1]p27!$H$297,"")</f>
        <v/>
      </c>
      <c r="N141" s="398"/>
      <c r="O141" s="398"/>
      <c r="P141" s="398"/>
      <c r="Q141" s="398"/>
      <c r="R141" s="26" t="str">
        <f>IF([1]p27!$J$297&lt;&gt;0,[1]p27!$J$297,"")</f>
        <v/>
      </c>
      <c r="S141" s="26" t="str">
        <f>IF([1]p27!$K$297&lt;&gt;0,[1]p27!$K$297,"")</f>
        <v/>
      </c>
    </row>
    <row r="142" spans="1:19" s="3" customFormat="1" ht="11.25" x14ac:dyDescent="0.2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</row>
    <row r="143" spans="1:19" s="25" customFormat="1" ht="12.75" customHeight="1" x14ac:dyDescent="0.2">
      <c r="A143" s="375" t="str">
        <f>T([1]p28!$C$13:$G$13)</f>
        <v>Pammella Queiroz de Souza</v>
      </c>
      <c r="B143" s="376"/>
      <c r="C143" s="376"/>
      <c r="D143" s="376"/>
      <c r="E143" s="376"/>
      <c r="F143" s="377"/>
      <c r="G143" s="383"/>
      <c r="H143" s="381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</row>
    <row r="144" spans="1:19" s="3" customFormat="1" ht="13.5" customHeight="1" x14ac:dyDescent="0.2">
      <c r="A144" s="398" t="str">
        <f>IF([1]p28!$A$295&lt;&gt;0,[1]p28!$A$295,"")</f>
        <v/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 t="str">
        <f>IF([1]p28!$H$295&lt;&gt;0,[1]p28!$H$295,"")</f>
        <v/>
      </c>
      <c r="N144" s="398"/>
      <c r="O144" s="398"/>
      <c r="P144" s="398"/>
      <c r="Q144" s="398"/>
      <c r="R144" s="26" t="str">
        <f>IF([1]p28!$J$295&lt;&gt;0,[1]p28!$J$295,"")</f>
        <v/>
      </c>
      <c r="S144" s="26" t="str">
        <f>IF([1]p28!$K$295&lt;&gt;0,[1]p28!$K$295,"")</f>
        <v/>
      </c>
    </row>
    <row r="145" spans="1:19" s="3" customFormat="1" ht="13.5" customHeight="1" x14ac:dyDescent="0.2">
      <c r="A145" s="398" t="str">
        <f>IF([1]p28!$A$296&lt;&gt;0,[1]p28!$A$296,"")</f>
        <v/>
      </c>
      <c r="B145" s="398"/>
      <c r="C145" s="398"/>
      <c r="D145" s="398"/>
      <c r="E145" s="398"/>
      <c r="F145" s="398"/>
      <c r="G145" s="398"/>
      <c r="H145" s="398"/>
      <c r="I145" s="398"/>
      <c r="J145" s="398"/>
      <c r="K145" s="398"/>
      <c r="L145" s="398"/>
      <c r="M145" s="398" t="str">
        <f>IF([1]p28!$H$296&lt;&gt;0,[1]p28!$H$296,"")</f>
        <v/>
      </c>
      <c r="N145" s="398"/>
      <c r="O145" s="398"/>
      <c r="P145" s="398"/>
      <c r="Q145" s="398"/>
      <c r="R145" s="26" t="str">
        <f>IF([1]p28!$J$296&lt;&gt;0,[1]p28!$J$296,"")</f>
        <v/>
      </c>
      <c r="S145" s="26" t="str">
        <f>IF([1]p28!$K$296&lt;&gt;0,[1]p28!$K$296,"")</f>
        <v/>
      </c>
    </row>
    <row r="146" spans="1:19" s="3" customFormat="1" ht="13.5" customHeight="1" x14ac:dyDescent="0.2">
      <c r="A146" s="398" t="str">
        <f>IF([1]p28!$A$297&lt;&gt;0,[1]p28!$A$297,"")</f>
        <v/>
      </c>
      <c r="B146" s="398"/>
      <c r="C146" s="398"/>
      <c r="D146" s="398"/>
      <c r="E146" s="398"/>
      <c r="F146" s="398"/>
      <c r="G146" s="398"/>
      <c r="H146" s="398"/>
      <c r="I146" s="398"/>
      <c r="J146" s="398"/>
      <c r="K146" s="398"/>
      <c r="L146" s="398"/>
      <c r="M146" s="398" t="str">
        <f>IF([1]p28!$H$297&lt;&gt;0,[1]p28!$H$297,"")</f>
        <v/>
      </c>
      <c r="N146" s="398"/>
      <c r="O146" s="398"/>
      <c r="P146" s="398"/>
      <c r="Q146" s="398"/>
      <c r="R146" s="26" t="str">
        <f>IF([1]p28!$J$297&lt;&gt;0,[1]p28!$J$297,"")</f>
        <v/>
      </c>
      <c r="S146" s="26" t="str">
        <f>IF([1]p28!$K$297&lt;&gt;0,[1]p28!$K$297,"")</f>
        <v/>
      </c>
    </row>
    <row r="147" spans="1:19" s="3" customFormat="1" ht="11.25" x14ac:dyDescent="0.2">
      <c r="A147" s="394"/>
      <c r="B147" s="394"/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</row>
    <row r="148" spans="1:19" s="25" customFormat="1" ht="12.75" customHeight="1" x14ac:dyDescent="0.2">
      <c r="A148" s="375" t="str">
        <f>T([1]p29!$C$13:$G$13)</f>
        <v>Rodrigo Cohen Mota Nemer</v>
      </c>
      <c r="B148" s="376"/>
      <c r="C148" s="376"/>
      <c r="D148" s="376"/>
      <c r="E148" s="376"/>
      <c r="F148" s="377"/>
      <c r="G148" s="383"/>
      <c r="H148" s="381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</row>
    <row r="149" spans="1:19" s="3" customFormat="1" ht="13.5" customHeight="1" x14ac:dyDescent="0.2">
      <c r="A149" s="398" t="str">
        <f>IF([1]p29!$A$295&lt;&gt;0,[1]p29!$A$295,"")</f>
        <v/>
      </c>
      <c r="B149" s="398"/>
      <c r="C149" s="398"/>
      <c r="D149" s="398"/>
      <c r="E149" s="398"/>
      <c r="F149" s="398"/>
      <c r="G149" s="398"/>
      <c r="H149" s="398"/>
      <c r="I149" s="398"/>
      <c r="J149" s="398"/>
      <c r="K149" s="398"/>
      <c r="L149" s="398"/>
      <c r="M149" s="398" t="str">
        <f>IF([1]p29!$H$295&lt;&gt;0,[1]p29!$H$295,"")</f>
        <v/>
      </c>
      <c r="N149" s="398"/>
      <c r="O149" s="398"/>
      <c r="P149" s="398"/>
      <c r="Q149" s="398"/>
      <c r="R149" s="26" t="str">
        <f>IF([1]p29!$J$295&lt;&gt;0,[1]p29!$J$295,"")</f>
        <v/>
      </c>
      <c r="S149" s="26" t="str">
        <f>IF([1]p29!$K$295&lt;&gt;0,[1]p29!$K$295,"")</f>
        <v/>
      </c>
    </row>
    <row r="150" spans="1:19" s="3" customFormat="1" ht="13.5" customHeight="1" x14ac:dyDescent="0.2">
      <c r="A150" s="398" t="str">
        <f>IF([1]p29!$A$296&lt;&gt;0,[1]p29!$A$296,"")</f>
        <v/>
      </c>
      <c r="B150" s="398"/>
      <c r="C150" s="398"/>
      <c r="D150" s="398"/>
      <c r="E150" s="398"/>
      <c r="F150" s="398"/>
      <c r="G150" s="398"/>
      <c r="H150" s="398"/>
      <c r="I150" s="398"/>
      <c r="J150" s="398"/>
      <c r="K150" s="398"/>
      <c r="L150" s="398"/>
      <c r="M150" s="398" t="str">
        <f>IF([1]p29!$H$296&lt;&gt;0,[1]p29!$H$296,"")</f>
        <v/>
      </c>
      <c r="N150" s="398"/>
      <c r="O150" s="398"/>
      <c r="P150" s="398"/>
      <c r="Q150" s="398"/>
      <c r="R150" s="26" t="str">
        <f>IF([1]p29!$J$296&lt;&gt;0,[1]p29!$J$296,"")</f>
        <v/>
      </c>
      <c r="S150" s="26" t="str">
        <f>IF([1]p29!$K$296&lt;&gt;0,[1]p29!$K$296,"")</f>
        <v/>
      </c>
    </row>
    <row r="151" spans="1:19" s="3" customFormat="1" ht="13.5" customHeight="1" x14ac:dyDescent="0.2">
      <c r="A151" s="398" t="str">
        <f>IF([1]p29!$A$297&lt;&gt;0,[1]p29!$A$297,"")</f>
        <v/>
      </c>
      <c r="B151" s="398"/>
      <c r="C151" s="398"/>
      <c r="D151" s="398"/>
      <c r="E151" s="398"/>
      <c r="F151" s="398"/>
      <c r="G151" s="398"/>
      <c r="H151" s="398"/>
      <c r="I151" s="398"/>
      <c r="J151" s="398"/>
      <c r="K151" s="398"/>
      <c r="L151" s="398"/>
      <c r="M151" s="398" t="str">
        <f>IF([1]p29!$H$297&lt;&gt;0,[1]p29!$H$297,"")</f>
        <v/>
      </c>
      <c r="N151" s="398"/>
      <c r="O151" s="398"/>
      <c r="P151" s="398"/>
      <c r="Q151" s="398"/>
      <c r="R151" s="26" t="str">
        <f>IF([1]p29!$J$297&lt;&gt;0,[1]p29!$J$297,"")</f>
        <v/>
      </c>
      <c r="S151" s="26" t="str">
        <f>IF([1]p29!$K$297&lt;&gt;0,[1]p29!$K$297,"")</f>
        <v/>
      </c>
    </row>
    <row r="152" spans="1:19" s="3" customFormat="1" ht="11.25" x14ac:dyDescent="0.2">
      <c r="A152" s="394"/>
      <c r="B152" s="394"/>
      <c r="C152" s="394"/>
      <c r="D152" s="394"/>
      <c r="E152" s="394"/>
      <c r="F152" s="394"/>
      <c r="G152" s="394"/>
      <c r="H152" s="394"/>
      <c r="I152" s="394"/>
      <c r="J152" s="394"/>
      <c r="K152" s="394"/>
      <c r="L152" s="394"/>
      <c r="M152" s="394"/>
      <c r="N152" s="394"/>
      <c r="O152" s="394"/>
      <c r="P152" s="394"/>
      <c r="Q152" s="394"/>
      <c r="R152" s="394"/>
      <c r="S152" s="394"/>
    </row>
    <row r="153" spans="1:19" s="25" customFormat="1" ht="12.75" customHeight="1" x14ac:dyDescent="0.2">
      <c r="A153" s="375" t="str">
        <f>T([1]p30!$C$13:$G$13)</f>
        <v>Romildo Nascimento de Lima</v>
      </c>
      <c r="B153" s="376"/>
      <c r="C153" s="376"/>
      <c r="D153" s="376"/>
      <c r="E153" s="376"/>
      <c r="F153" s="377"/>
      <c r="G153" s="383"/>
      <c r="H153" s="381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</row>
    <row r="154" spans="1:19" s="3" customFormat="1" ht="13.5" customHeight="1" x14ac:dyDescent="0.2">
      <c r="A154" s="398" t="str">
        <f>IF([1]p30!$A$295&lt;&gt;0,[1]p30!$A$295,"")</f>
        <v/>
      </c>
      <c r="B154" s="398"/>
      <c r="C154" s="398"/>
      <c r="D154" s="398"/>
      <c r="E154" s="398"/>
      <c r="F154" s="398"/>
      <c r="G154" s="398"/>
      <c r="H154" s="398"/>
      <c r="I154" s="398"/>
      <c r="J154" s="398"/>
      <c r="K154" s="398"/>
      <c r="L154" s="398"/>
      <c r="M154" s="398" t="str">
        <f>IF([1]p30!$H$295&lt;&gt;0,[1]p30!$H$295,"")</f>
        <v/>
      </c>
      <c r="N154" s="398"/>
      <c r="O154" s="398"/>
      <c r="P154" s="398"/>
      <c r="Q154" s="398"/>
      <c r="R154" s="26" t="str">
        <f>IF([1]p30!$J$295&lt;&gt;0,[1]p30!$J$295,"")</f>
        <v/>
      </c>
      <c r="S154" s="26" t="str">
        <f>IF([1]p30!$K$295&lt;&gt;0,[1]p30!$K$295,"")</f>
        <v/>
      </c>
    </row>
    <row r="155" spans="1:19" s="3" customFormat="1" ht="13.5" customHeight="1" x14ac:dyDescent="0.2">
      <c r="A155" s="398" t="str">
        <f>IF([1]p30!$A$296&lt;&gt;0,[1]p30!$A$296,"")</f>
        <v/>
      </c>
      <c r="B155" s="398"/>
      <c r="C155" s="398"/>
      <c r="D155" s="398"/>
      <c r="E155" s="398"/>
      <c r="F155" s="398"/>
      <c r="G155" s="398"/>
      <c r="H155" s="398"/>
      <c r="I155" s="398"/>
      <c r="J155" s="398"/>
      <c r="K155" s="398"/>
      <c r="L155" s="398"/>
      <c r="M155" s="398" t="str">
        <f>IF([1]p30!$H$296&lt;&gt;0,[1]p30!$H$296,"")</f>
        <v/>
      </c>
      <c r="N155" s="398"/>
      <c r="O155" s="398"/>
      <c r="P155" s="398"/>
      <c r="Q155" s="398"/>
      <c r="R155" s="26" t="str">
        <f>IF([1]p30!$J$296&lt;&gt;0,[1]p30!$J$296,"")</f>
        <v/>
      </c>
      <c r="S155" s="26" t="str">
        <f>IF([1]p30!$K$296&lt;&gt;0,[1]p30!$K$296,"")</f>
        <v/>
      </c>
    </row>
    <row r="156" spans="1:19" s="3" customFormat="1" ht="13.5" customHeight="1" x14ac:dyDescent="0.2">
      <c r="A156" s="398" t="str">
        <f>IF([1]p30!$A$297&lt;&gt;0,[1]p30!$A$297,"")</f>
        <v/>
      </c>
      <c r="B156" s="398"/>
      <c r="C156" s="398"/>
      <c r="D156" s="398"/>
      <c r="E156" s="398"/>
      <c r="F156" s="398"/>
      <c r="G156" s="398"/>
      <c r="H156" s="398"/>
      <c r="I156" s="398"/>
      <c r="J156" s="398"/>
      <c r="K156" s="398"/>
      <c r="L156" s="398"/>
      <c r="M156" s="398" t="str">
        <f>IF([1]p30!$H$297&lt;&gt;0,[1]p30!$H$297,"")</f>
        <v/>
      </c>
      <c r="N156" s="398"/>
      <c r="O156" s="398"/>
      <c r="P156" s="398"/>
      <c r="Q156" s="398"/>
      <c r="R156" s="26" t="str">
        <f>IF([1]p30!$J$297&lt;&gt;0,[1]p30!$J$297,"")</f>
        <v/>
      </c>
      <c r="S156" s="26" t="str">
        <f>IF([1]p30!$K$297&lt;&gt;0,[1]p30!$K$297,"")</f>
        <v/>
      </c>
    </row>
    <row r="157" spans="1:19" s="3" customFormat="1" ht="11.25" x14ac:dyDescent="0.2">
      <c r="A157" s="394"/>
      <c r="B157" s="394"/>
      <c r="C157" s="394"/>
      <c r="D157" s="394"/>
      <c r="E157" s="394"/>
      <c r="F157" s="394"/>
      <c r="G157" s="394"/>
      <c r="H157" s="394"/>
      <c r="I157" s="394"/>
      <c r="J157" s="394"/>
      <c r="K157" s="394"/>
      <c r="L157" s="394"/>
      <c r="M157" s="394"/>
      <c r="N157" s="394"/>
      <c r="O157" s="394"/>
      <c r="P157" s="394"/>
      <c r="Q157" s="394"/>
      <c r="R157" s="394"/>
      <c r="S157" s="394"/>
    </row>
    <row r="158" spans="1:19" s="25" customFormat="1" ht="12.75" customHeight="1" x14ac:dyDescent="0.2">
      <c r="A158" s="375" t="str">
        <f>T([1]p31!$C$13:$G$13)</f>
        <v>Severino Horácio da Silva</v>
      </c>
      <c r="B158" s="376"/>
      <c r="C158" s="376"/>
      <c r="D158" s="376"/>
      <c r="E158" s="376"/>
      <c r="F158" s="377"/>
      <c r="G158" s="383"/>
      <c r="H158" s="381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</row>
    <row r="159" spans="1:19" s="3" customFormat="1" ht="13.5" customHeight="1" x14ac:dyDescent="0.2">
      <c r="A159" s="398" t="str">
        <f>IF([1]p31!$A$295&lt;&gt;0,[1]p31!$A$295,"")</f>
        <v/>
      </c>
      <c r="B159" s="398"/>
      <c r="C159" s="398"/>
      <c r="D159" s="398"/>
      <c r="E159" s="398"/>
      <c r="F159" s="398"/>
      <c r="G159" s="398"/>
      <c r="H159" s="398"/>
      <c r="I159" s="398"/>
      <c r="J159" s="398"/>
      <c r="K159" s="398"/>
      <c r="L159" s="398"/>
      <c r="M159" s="398" t="str">
        <f>IF([1]p31!$H$295&lt;&gt;0,[1]p31!$H$295,"")</f>
        <v/>
      </c>
      <c r="N159" s="398"/>
      <c r="O159" s="398"/>
      <c r="P159" s="398"/>
      <c r="Q159" s="398"/>
      <c r="R159" s="26" t="str">
        <f>IF([1]p31!$J$295&lt;&gt;0,[1]p31!$J$295,"")</f>
        <v/>
      </c>
      <c r="S159" s="26" t="str">
        <f>IF([1]p31!$K$295&lt;&gt;0,[1]p31!$K$295,"")</f>
        <v/>
      </c>
    </row>
    <row r="160" spans="1:19" s="3" customFormat="1" ht="13.5" customHeight="1" x14ac:dyDescent="0.2">
      <c r="A160" s="398" t="str">
        <f>IF([1]p31!$A$296&lt;&gt;0,[1]p31!$A$296,"")</f>
        <v/>
      </c>
      <c r="B160" s="398"/>
      <c r="C160" s="398"/>
      <c r="D160" s="398"/>
      <c r="E160" s="398"/>
      <c r="F160" s="398"/>
      <c r="G160" s="398"/>
      <c r="H160" s="398"/>
      <c r="I160" s="398"/>
      <c r="J160" s="398"/>
      <c r="K160" s="398"/>
      <c r="L160" s="398"/>
      <c r="M160" s="398" t="str">
        <f>IF([1]p31!$H$296&lt;&gt;0,[1]p31!$H$296,"")</f>
        <v/>
      </c>
      <c r="N160" s="398"/>
      <c r="O160" s="398"/>
      <c r="P160" s="398"/>
      <c r="Q160" s="398"/>
      <c r="R160" s="26" t="str">
        <f>IF([1]p31!$J$296&lt;&gt;0,[1]p31!$J$296,"")</f>
        <v/>
      </c>
      <c r="S160" s="26" t="str">
        <f>IF([1]p31!$K$296&lt;&gt;0,[1]p31!$K$296,"")</f>
        <v/>
      </c>
    </row>
    <row r="161" spans="1:19" s="3" customFormat="1" ht="13.5" customHeight="1" x14ac:dyDescent="0.2">
      <c r="A161" s="398" t="str">
        <f>IF([1]p31!$A$297&lt;&gt;0,[1]p31!$A$297,"")</f>
        <v/>
      </c>
      <c r="B161" s="398"/>
      <c r="C161" s="398"/>
      <c r="D161" s="398"/>
      <c r="E161" s="398"/>
      <c r="F161" s="398"/>
      <c r="G161" s="398"/>
      <c r="H161" s="398"/>
      <c r="I161" s="398"/>
      <c r="J161" s="398"/>
      <c r="K161" s="398"/>
      <c r="L161" s="398"/>
      <c r="M161" s="398" t="str">
        <f>IF([1]p31!$H$297&lt;&gt;0,[1]p31!$H$297,"")</f>
        <v/>
      </c>
      <c r="N161" s="398"/>
      <c r="O161" s="398"/>
      <c r="P161" s="398"/>
      <c r="Q161" s="398"/>
      <c r="R161" s="26" t="str">
        <f>IF([1]p31!$J$297&lt;&gt;0,[1]p31!$J$297,"")</f>
        <v/>
      </c>
      <c r="S161" s="26" t="str">
        <f>IF([1]p31!$K$297&lt;&gt;0,[1]p31!$K$297,"")</f>
        <v/>
      </c>
    </row>
    <row r="162" spans="1:19" s="3" customFormat="1" ht="11.25" x14ac:dyDescent="0.2">
      <c r="A162" s="394"/>
      <c r="B162" s="394"/>
      <c r="C162" s="394"/>
      <c r="D162" s="394"/>
      <c r="E162" s="394"/>
      <c r="F162" s="394"/>
      <c r="G162" s="394"/>
      <c r="H162" s="394"/>
      <c r="I162" s="394"/>
      <c r="J162" s="394"/>
      <c r="K162" s="394"/>
      <c r="L162" s="394"/>
      <c r="M162" s="394"/>
      <c r="N162" s="394"/>
      <c r="O162" s="394"/>
      <c r="P162" s="394"/>
      <c r="Q162" s="394"/>
      <c r="R162" s="394"/>
      <c r="S162" s="394"/>
    </row>
    <row r="163" spans="1:19" s="25" customFormat="1" ht="12.75" customHeight="1" x14ac:dyDescent="0.2">
      <c r="A163" s="375" t="str">
        <f>T([1]p32!$C$13:$G$13)</f>
        <v>Wenia Valdevino Félix de Lima</v>
      </c>
      <c r="B163" s="376"/>
      <c r="C163" s="376"/>
      <c r="D163" s="376"/>
      <c r="E163" s="376"/>
      <c r="F163" s="377"/>
      <c r="G163" s="383"/>
      <c r="H163" s="381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</row>
    <row r="164" spans="1:19" s="3" customFormat="1" ht="13.5" customHeight="1" x14ac:dyDescent="0.2">
      <c r="A164" s="398" t="str">
        <f>IF([1]p32!$A$295&lt;&gt;0,[1]p32!$A$295,"")</f>
        <v/>
      </c>
      <c r="B164" s="398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 t="str">
        <f>IF([1]p32!$H$295&lt;&gt;0,[1]p32!$H$295,"")</f>
        <v/>
      </c>
      <c r="N164" s="398"/>
      <c r="O164" s="398"/>
      <c r="P164" s="398"/>
      <c r="Q164" s="398"/>
      <c r="R164" s="26" t="str">
        <f>IF([1]p32!$J$295&lt;&gt;0,[1]p32!$J$295,"")</f>
        <v/>
      </c>
      <c r="S164" s="26" t="str">
        <f>IF([1]p32!$K$295&lt;&gt;0,[1]p32!$K$295,"")</f>
        <v/>
      </c>
    </row>
    <row r="165" spans="1:19" s="3" customFormat="1" ht="13.5" customHeight="1" x14ac:dyDescent="0.2">
      <c r="A165" s="398" t="str">
        <f>IF([1]p32!$A$296&lt;&gt;0,[1]p32!$A$296,"")</f>
        <v/>
      </c>
      <c r="B165" s="398"/>
      <c r="C165" s="398"/>
      <c r="D165" s="398"/>
      <c r="E165" s="398"/>
      <c r="F165" s="398"/>
      <c r="G165" s="398"/>
      <c r="H165" s="398"/>
      <c r="I165" s="398"/>
      <c r="J165" s="398"/>
      <c r="K165" s="398"/>
      <c r="L165" s="398"/>
      <c r="M165" s="398" t="str">
        <f>IF([1]p32!$H$296&lt;&gt;0,[1]p32!$H$296,"")</f>
        <v/>
      </c>
      <c r="N165" s="398"/>
      <c r="O165" s="398"/>
      <c r="P165" s="398"/>
      <c r="Q165" s="398"/>
      <c r="R165" s="26" t="str">
        <f>IF([1]p32!$J$296&lt;&gt;0,[1]p32!$J$296,"")</f>
        <v/>
      </c>
      <c r="S165" s="26" t="str">
        <f>IF([1]p32!$K$296&lt;&gt;0,[1]p32!$K$296,"")</f>
        <v/>
      </c>
    </row>
    <row r="166" spans="1:19" s="3" customFormat="1" ht="13.5" customHeight="1" x14ac:dyDescent="0.2">
      <c r="A166" s="398" t="str">
        <f>IF([1]p32!$A$297&lt;&gt;0,[1]p32!$A$297,"")</f>
        <v/>
      </c>
      <c r="B166" s="398"/>
      <c r="C166" s="398"/>
      <c r="D166" s="398"/>
      <c r="E166" s="398"/>
      <c r="F166" s="398"/>
      <c r="G166" s="398"/>
      <c r="H166" s="398"/>
      <c r="I166" s="398"/>
      <c r="J166" s="398"/>
      <c r="K166" s="398"/>
      <c r="L166" s="398"/>
      <c r="M166" s="398" t="str">
        <f>IF([1]p32!$H$297&lt;&gt;0,[1]p32!$H$297,"")</f>
        <v/>
      </c>
      <c r="N166" s="398"/>
      <c r="O166" s="398"/>
      <c r="P166" s="398"/>
      <c r="Q166" s="398"/>
      <c r="R166" s="26" t="str">
        <f>IF([1]p32!$J$297&lt;&gt;0,[1]p32!$J$297,"")</f>
        <v/>
      </c>
      <c r="S166" s="26" t="str">
        <f>IF([1]p32!$K$297&lt;&gt;0,[1]p32!$K$297,"")</f>
        <v/>
      </c>
    </row>
    <row r="167" spans="1:19" s="3" customFormat="1" ht="11.25" x14ac:dyDescent="0.2">
      <c r="A167" s="394"/>
      <c r="B167" s="394"/>
      <c r="C167" s="394"/>
      <c r="D167" s="394"/>
      <c r="E167" s="394"/>
      <c r="F167" s="394"/>
      <c r="G167" s="394"/>
      <c r="H167" s="394"/>
      <c r="I167" s="394"/>
      <c r="J167" s="394"/>
      <c r="K167" s="394"/>
      <c r="L167" s="394"/>
      <c r="M167" s="394"/>
      <c r="N167" s="394"/>
      <c r="O167" s="394"/>
      <c r="P167" s="394"/>
      <c r="Q167" s="394"/>
      <c r="R167" s="394"/>
      <c r="S167" s="394"/>
    </row>
    <row r="168" spans="1:19" s="25" customFormat="1" ht="12.75" customHeight="1" x14ac:dyDescent="0.2">
      <c r="A168" s="375" t="str">
        <f>T([1]p33!$C$13:$G$13)</f>
        <v>Lucas Siebra Rocha</v>
      </c>
      <c r="B168" s="376"/>
      <c r="C168" s="376"/>
      <c r="D168" s="376"/>
      <c r="E168" s="376"/>
      <c r="F168" s="377"/>
      <c r="G168" s="383"/>
      <c r="H168" s="381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</row>
    <row r="169" spans="1:19" s="3" customFormat="1" ht="13.5" customHeight="1" x14ac:dyDescent="0.2">
      <c r="A169" s="398" t="str">
        <f>IF([1]p33!$A$295&lt;&gt;0,[1]p33!$A$295,"")</f>
        <v/>
      </c>
      <c r="B169" s="398"/>
      <c r="C169" s="398"/>
      <c r="D169" s="398"/>
      <c r="E169" s="398"/>
      <c r="F169" s="398"/>
      <c r="G169" s="398"/>
      <c r="H169" s="398"/>
      <c r="I169" s="398"/>
      <c r="J169" s="398"/>
      <c r="K169" s="398"/>
      <c r="L169" s="398"/>
      <c r="M169" s="398" t="str">
        <f>IF([1]p33!$H$295&lt;&gt;0,[1]p33!$H$295,"")</f>
        <v/>
      </c>
      <c r="N169" s="398"/>
      <c r="O169" s="398"/>
      <c r="P169" s="398"/>
      <c r="Q169" s="398"/>
      <c r="R169" s="26" t="str">
        <f>IF([1]p33!$J$295&lt;&gt;0,[1]p33!$J$295,"")</f>
        <v/>
      </c>
      <c r="S169" s="26" t="str">
        <f>IF([1]p33!$K$295&lt;&gt;0,[1]p33!$K$295,"")</f>
        <v/>
      </c>
    </row>
    <row r="170" spans="1:19" s="3" customFormat="1" ht="13.5" customHeight="1" x14ac:dyDescent="0.2">
      <c r="A170" s="398" t="str">
        <f>IF([1]p33!$A$296&lt;&gt;0,[1]p33!$A$296,"")</f>
        <v/>
      </c>
      <c r="B170" s="398"/>
      <c r="C170" s="398"/>
      <c r="D170" s="398"/>
      <c r="E170" s="398"/>
      <c r="F170" s="398"/>
      <c r="G170" s="398"/>
      <c r="H170" s="398"/>
      <c r="I170" s="398"/>
      <c r="J170" s="398"/>
      <c r="K170" s="398"/>
      <c r="L170" s="398"/>
      <c r="M170" s="398" t="str">
        <f>IF([1]p33!$H$296&lt;&gt;0,[1]p33!$H$296,"")</f>
        <v/>
      </c>
      <c r="N170" s="398"/>
      <c r="O170" s="398"/>
      <c r="P170" s="398"/>
      <c r="Q170" s="398"/>
      <c r="R170" s="26" t="str">
        <f>IF([1]p33!$J$296&lt;&gt;0,[1]p33!$J$296,"")</f>
        <v/>
      </c>
      <c r="S170" s="26" t="str">
        <f>IF([1]p33!$K$296&lt;&gt;0,[1]p33!$K$296,"")</f>
        <v/>
      </c>
    </row>
    <row r="171" spans="1:19" s="3" customFormat="1" ht="13.5" customHeight="1" x14ac:dyDescent="0.2">
      <c r="A171" s="398" t="str">
        <f>IF([1]p33!$A$297&lt;&gt;0,[1]p33!$A$297,"")</f>
        <v/>
      </c>
      <c r="B171" s="398"/>
      <c r="C171" s="398"/>
      <c r="D171" s="398"/>
      <c r="E171" s="398"/>
      <c r="F171" s="398"/>
      <c r="G171" s="398"/>
      <c r="H171" s="398"/>
      <c r="I171" s="398"/>
      <c r="J171" s="398"/>
      <c r="K171" s="398"/>
      <c r="L171" s="398"/>
      <c r="M171" s="398" t="str">
        <f>IF([1]p33!$H$297&lt;&gt;0,[1]p33!$H$297,"")</f>
        <v/>
      </c>
      <c r="N171" s="398"/>
      <c r="O171" s="398"/>
      <c r="P171" s="398"/>
      <c r="Q171" s="398"/>
      <c r="R171" s="26" t="str">
        <f>IF([1]p33!$J$297&lt;&gt;0,[1]p33!$J$297,"")</f>
        <v/>
      </c>
      <c r="S171" s="26" t="str">
        <f>IF([1]p33!$K$297&lt;&gt;0,[1]p33!$K$297,"")</f>
        <v/>
      </c>
    </row>
    <row r="172" spans="1:19" s="3" customFormat="1" ht="11.25" x14ac:dyDescent="0.2">
      <c r="A172" s="394"/>
      <c r="B172" s="394"/>
      <c r="C172" s="394"/>
      <c r="D172" s="394"/>
      <c r="E172" s="394"/>
      <c r="F172" s="394"/>
      <c r="G172" s="394"/>
      <c r="H172" s="394"/>
      <c r="I172" s="394"/>
      <c r="J172" s="394"/>
      <c r="K172" s="394"/>
      <c r="L172" s="394"/>
      <c r="M172" s="394"/>
      <c r="N172" s="394"/>
      <c r="O172" s="394"/>
      <c r="P172" s="394"/>
      <c r="Q172" s="394"/>
      <c r="R172" s="394"/>
      <c r="S172" s="394"/>
    </row>
    <row r="173" spans="1:19" s="25" customFormat="1" ht="12.75" customHeight="1" x14ac:dyDescent="0.2">
      <c r="A173" s="375" t="str">
        <f>T([1]p34!$C$13:$G$13)</f>
        <v/>
      </c>
      <c r="B173" s="376"/>
      <c r="C173" s="376"/>
      <c r="D173" s="376"/>
      <c r="E173" s="376"/>
      <c r="F173" s="377"/>
      <c r="G173" s="383"/>
      <c r="H173" s="381"/>
      <c r="I173" s="381"/>
      <c r="J173" s="381"/>
      <c r="K173" s="381"/>
      <c r="L173" s="381"/>
      <c r="M173" s="381"/>
      <c r="N173" s="381"/>
      <c r="O173" s="381"/>
      <c r="P173" s="381"/>
      <c r="Q173" s="381"/>
      <c r="R173" s="381"/>
      <c r="S173" s="381"/>
    </row>
    <row r="174" spans="1:19" s="3" customFormat="1" ht="13.5" customHeight="1" x14ac:dyDescent="0.2">
      <c r="A174" s="398" t="str">
        <f>IF([1]p34!$A$295&lt;&gt;0,[1]p34!$A$295,"")</f>
        <v/>
      </c>
      <c r="B174" s="398"/>
      <c r="C174" s="398"/>
      <c r="D174" s="398"/>
      <c r="E174" s="398"/>
      <c r="F174" s="398"/>
      <c r="G174" s="398"/>
      <c r="H174" s="398"/>
      <c r="I174" s="398"/>
      <c r="J174" s="398"/>
      <c r="K174" s="398"/>
      <c r="L174" s="398"/>
      <c r="M174" s="398" t="str">
        <f>IF([1]p34!$H$295&lt;&gt;0,[1]p34!$H$295,"")</f>
        <v/>
      </c>
      <c r="N174" s="398"/>
      <c r="O174" s="398"/>
      <c r="P174" s="398"/>
      <c r="Q174" s="398"/>
      <c r="R174" s="26" t="str">
        <f>IF([1]p34!$J$295&lt;&gt;0,[1]p34!$J$295,"")</f>
        <v/>
      </c>
      <c r="S174" s="26" t="str">
        <f>IF([1]p34!$K$295&lt;&gt;0,[1]p34!$K$295,"")</f>
        <v/>
      </c>
    </row>
    <row r="175" spans="1:19" s="3" customFormat="1" ht="13.5" customHeight="1" x14ac:dyDescent="0.2">
      <c r="A175" s="398" t="str">
        <f>IF([1]p34!$A$296&lt;&gt;0,[1]p34!$A$296,"")</f>
        <v/>
      </c>
      <c r="B175" s="398"/>
      <c r="C175" s="398"/>
      <c r="D175" s="398"/>
      <c r="E175" s="398"/>
      <c r="F175" s="398"/>
      <c r="G175" s="398"/>
      <c r="H175" s="398"/>
      <c r="I175" s="398"/>
      <c r="J175" s="398"/>
      <c r="K175" s="398"/>
      <c r="L175" s="398"/>
      <c r="M175" s="398" t="str">
        <f>IF([1]p34!$H$296&lt;&gt;0,[1]p34!$H$296,"")</f>
        <v/>
      </c>
      <c r="N175" s="398"/>
      <c r="O175" s="398"/>
      <c r="P175" s="398"/>
      <c r="Q175" s="398"/>
      <c r="R175" s="26" t="str">
        <f>IF([1]p34!$J$296&lt;&gt;0,[1]p34!$J$296,"")</f>
        <v/>
      </c>
      <c r="S175" s="26" t="str">
        <f>IF([1]p34!$K$296&lt;&gt;0,[1]p34!$K$296,"")</f>
        <v/>
      </c>
    </row>
    <row r="176" spans="1:19" s="3" customFormat="1" ht="13.5" customHeight="1" x14ac:dyDescent="0.2">
      <c r="A176" s="398" t="str">
        <f>IF([1]p34!$A$297&lt;&gt;0,[1]p34!$A$297,"")</f>
        <v/>
      </c>
      <c r="B176" s="398"/>
      <c r="C176" s="398"/>
      <c r="D176" s="398"/>
      <c r="E176" s="398"/>
      <c r="F176" s="398"/>
      <c r="G176" s="398"/>
      <c r="H176" s="398"/>
      <c r="I176" s="398"/>
      <c r="J176" s="398"/>
      <c r="K176" s="398"/>
      <c r="L176" s="398"/>
      <c r="M176" s="398" t="str">
        <f>IF([1]p34!$H$297&lt;&gt;0,[1]p34!$H$297,"")</f>
        <v/>
      </c>
      <c r="N176" s="398"/>
      <c r="O176" s="398"/>
      <c r="P176" s="398"/>
      <c r="Q176" s="398"/>
      <c r="R176" s="26" t="str">
        <f>IF([1]p34!$J$297&lt;&gt;0,[1]p34!$J$297,"")</f>
        <v/>
      </c>
      <c r="S176" s="26" t="str">
        <f>IF([1]p34!$K$297&lt;&gt;0,[1]p34!$K$297,"")</f>
        <v/>
      </c>
    </row>
    <row r="177" spans="1:19" s="3" customFormat="1" ht="11.25" x14ac:dyDescent="0.2">
      <c r="A177" s="394"/>
      <c r="B177" s="394"/>
      <c r="C177" s="394"/>
      <c r="D177" s="394"/>
      <c r="E177" s="394"/>
      <c r="F177" s="394"/>
      <c r="G177" s="394"/>
      <c r="H177" s="394"/>
      <c r="I177" s="394"/>
      <c r="J177" s="394"/>
      <c r="K177" s="394"/>
      <c r="L177" s="394"/>
      <c r="M177" s="394"/>
      <c r="N177" s="394"/>
      <c r="O177" s="394"/>
      <c r="P177" s="394"/>
      <c r="Q177" s="394"/>
      <c r="R177" s="394"/>
      <c r="S177" s="394"/>
    </row>
    <row r="178" spans="1:19" s="25" customFormat="1" ht="12.75" customHeight="1" x14ac:dyDescent="0.2">
      <c r="A178" s="375" t="str">
        <f>T([1]p35!$C$13:$G$13)</f>
        <v/>
      </c>
      <c r="B178" s="376"/>
      <c r="C178" s="376"/>
      <c r="D178" s="376"/>
      <c r="E178" s="376"/>
      <c r="F178" s="377"/>
      <c r="G178" s="383"/>
      <c r="H178" s="381"/>
      <c r="I178" s="381"/>
      <c r="J178" s="381"/>
      <c r="K178" s="381"/>
      <c r="L178" s="381"/>
      <c r="M178" s="381"/>
      <c r="N178" s="381"/>
      <c r="O178" s="381"/>
      <c r="P178" s="381"/>
      <c r="Q178" s="381"/>
      <c r="R178" s="381"/>
      <c r="S178" s="381"/>
    </row>
    <row r="179" spans="1:19" s="3" customFormat="1" ht="13.5" customHeight="1" x14ac:dyDescent="0.2">
      <c r="A179" s="398" t="str">
        <f>IF([1]p35!$A$295&lt;&gt;0,[1]p35!$A$295,"")</f>
        <v/>
      </c>
      <c r="B179" s="398"/>
      <c r="C179" s="398"/>
      <c r="D179" s="398"/>
      <c r="E179" s="398"/>
      <c r="F179" s="398"/>
      <c r="G179" s="398"/>
      <c r="H179" s="398"/>
      <c r="I179" s="398"/>
      <c r="J179" s="398"/>
      <c r="K179" s="398"/>
      <c r="L179" s="398"/>
      <c r="M179" s="398" t="str">
        <f>IF([1]p35!$H$295&lt;&gt;0,[1]p35!$H$295,"")</f>
        <v/>
      </c>
      <c r="N179" s="398"/>
      <c r="O179" s="398"/>
      <c r="P179" s="398"/>
      <c r="Q179" s="398"/>
      <c r="R179" s="26" t="str">
        <f>IF([1]p35!$J$295&lt;&gt;0,[1]p35!$J$295,"")</f>
        <v/>
      </c>
      <c r="S179" s="26" t="str">
        <f>IF([1]p35!$K$295&lt;&gt;0,[1]p35!$K$295,"")</f>
        <v/>
      </c>
    </row>
    <row r="180" spans="1:19" s="3" customFormat="1" ht="13.5" customHeight="1" x14ac:dyDescent="0.2">
      <c r="A180" s="398" t="str">
        <f>IF([1]p35!$A$296&lt;&gt;0,[1]p35!$A$296,"")</f>
        <v/>
      </c>
      <c r="B180" s="398"/>
      <c r="C180" s="398"/>
      <c r="D180" s="398"/>
      <c r="E180" s="398"/>
      <c r="F180" s="398"/>
      <c r="G180" s="398"/>
      <c r="H180" s="398"/>
      <c r="I180" s="398"/>
      <c r="J180" s="398"/>
      <c r="K180" s="398"/>
      <c r="L180" s="398"/>
      <c r="M180" s="398" t="str">
        <f>IF([1]p35!$H$296&lt;&gt;0,[1]p35!$H$296,"")</f>
        <v/>
      </c>
      <c r="N180" s="398"/>
      <c r="O180" s="398"/>
      <c r="P180" s="398"/>
      <c r="Q180" s="398"/>
      <c r="R180" s="26" t="str">
        <f>IF([1]p35!$J$296&lt;&gt;0,[1]p35!$J$296,"")</f>
        <v/>
      </c>
      <c r="S180" s="26" t="str">
        <f>IF([1]p35!$K$296&lt;&gt;0,[1]p35!$K$296,"")</f>
        <v/>
      </c>
    </row>
    <row r="181" spans="1:19" s="3" customFormat="1" ht="13.5" customHeight="1" x14ac:dyDescent="0.2">
      <c r="A181" s="398" t="str">
        <f>IF([1]p35!$A$297&lt;&gt;0,[1]p35!$A$297,"")</f>
        <v/>
      </c>
      <c r="B181" s="398"/>
      <c r="C181" s="398"/>
      <c r="D181" s="398"/>
      <c r="E181" s="398"/>
      <c r="F181" s="398"/>
      <c r="G181" s="398"/>
      <c r="H181" s="398"/>
      <c r="I181" s="398"/>
      <c r="J181" s="398"/>
      <c r="K181" s="398"/>
      <c r="L181" s="398"/>
      <c r="M181" s="398" t="str">
        <f>IF([1]p35!$H$297&lt;&gt;0,[1]p35!$H$297,"")</f>
        <v/>
      </c>
      <c r="N181" s="398"/>
      <c r="O181" s="398"/>
      <c r="P181" s="398"/>
      <c r="Q181" s="398"/>
      <c r="R181" s="26" t="str">
        <f>IF([1]p35!$J$297&lt;&gt;0,[1]p35!$J$297,"")</f>
        <v/>
      </c>
      <c r="S181" s="26" t="str">
        <f>IF([1]p35!$K$297&lt;&gt;0,[1]p35!$K$297,"")</f>
        <v/>
      </c>
    </row>
    <row r="182" spans="1:19" s="3" customFormat="1" ht="11.25" x14ac:dyDescent="0.2">
      <c r="A182" s="394"/>
      <c r="B182" s="394"/>
      <c r="C182" s="394"/>
      <c r="D182" s="394"/>
      <c r="E182" s="394"/>
      <c r="F182" s="394"/>
      <c r="G182" s="394"/>
      <c r="H182" s="394"/>
      <c r="I182" s="394"/>
      <c r="J182" s="394"/>
      <c r="K182" s="394"/>
      <c r="L182" s="394"/>
      <c r="M182" s="394"/>
      <c r="N182" s="394"/>
      <c r="O182" s="394"/>
      <c r="P182" s="394"/>
      <c r="Q182" s="394"/>
      <c r="R182" s="394"/>
      <c r="S182" s="394"/>
    </row>
    <row r="183" spans="1:19" s="25" customFormat="1" ht="12.75" customHeight="1" x14ac:dyDescent="0.2">
      <c r="A183" s="375" t="str">
        <f>T([1]p36!$C$13:$G$13)</f>
        <v/>
      </c>
      <c r="B183" s="376"/>
      <c r="C183" s="376"/>
      <c r="D183" s="376"/>
      <c r="E183" s="376"/>
      <c r="F183" s="377"/>
      <c r="G183" s="383"/>
      <c r="H183" s="381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</row>
    <row r="184" spans="1:19" s="3" customFormat="1" ht="13.5" customHeight="1" x14ac:dyDescent="0.2">
      <c r="A184" s="398" t="str">
        <f>IF([1]p36!$A$295&lt;&gt;0,[1]p36!$A$295,"")</f>
        <v/>
      </c>
      <c r="B184" s="398"/>
      <c r="C184" s="398"/>
      <c r="D184" s="398"/>
      <c r="E184" s="398"/>
      <c r="F184" s="398"/>
      <c r="G184" s="398"/>
      <c r="H184" s="398"/>
      <c r="I184" s="398"/>
      <c r="J184" s="398"/>
      <c r="K184" s="398"/>
      <c r="L184" s="398"/>
      <c r="M184" s="398" t="str">
        <f>IF([1]p36!$H$295&lt;&gt;0,[1]p36!$H$295,"")</f>
        <v/>
      </c>
      <c r="N184" s="398"/>
      <c r="O184" s="398"/>
      <c r="P184" s="398"/>
      <c r="Q184" s="398"/>
      <c r="R184" s="26" t="str">
        <f>IF([1]p36!$J$295&lt;&gt;0,[1]p36!$J$295,"")</f>
        <v/>
      </c>
      <c r="S184" s="26" t="str">
        <f>IF([1]p36!$K$295&lt;&gt;0,[1]p36!$K$295,"")</f>
        <v/>
      </c>
    </row>
    <row r="185" spans="1:19" s="3" customFormat="1" ht="13.5" customHeight="1" x14ac:dyDescent="0.2">
      <c r="A185" s="398" t="str">
        <f>IF([1]p36!$A$296&lt;&gt;0,[1]p36!$A$296,"")</f>
        <v/>
      </c>
      <c r="B185" s="398"/>
      <c r="C185" s="398"/>
      <c r="D185" s="398"/>
      <c r="E185" s="398"/>
      <c r="F185" s="398"/>
      <c r="G185" s="398"/>
      <c r="H185" s="398"/>
      <c r="I185" s="398"/>
      <c r="J185" s="398"/>
      <c r="K185" s="398"/>
      <c r="L185" s="398"/>
      <c r="M185" s="398" t="str">
        <f>IF([1]p36!$H$296&lt;&gt;0,[1]p36!$H$296,"")</f>
        <v/>
      </c>
      <c r="N185" s="398"/>
      <c r="O185" s="398"/>
      <c r="P185" s="398"/>
      <c r="Q185" s="398"/>
      <c r="R185" s="26" t="str">
        <f>IF([1]p36!$J$296&lt;&gt;0,[1]p36!$J$296,"")</f>
        <v/>
      </c>
      <c r="S185" s="26" t="str">
        <f>IF([1]p36!$K$296&lt;&gt;0,[1]p36!$K$296,"")</f>
        <v/>
      </c>
    </row>
    <row r="186" spans="1:19" s="3" customFormat="1" ht="13.5" customHeight="1" x14ac:dyDescent="0.2">
      <c r="A186" s="398" t="str">
        <f>IF([1]p36!$A$297&lt;&gt;0,[1]p36!$A$297,"")</f>
        <v/>
      </c>
      <c r="B186" s="398"/>
      <c r="C186" s="398"/>
      <c r="D186" s="398"/>
      <c r="E186" s="398"/>
      <c r="F186" s="398"/>
      <c r="G186" s="398"/>
      <c r="H186" s="398"/>
      <c r="I186" s="398"/>
      <c r="J186" s="398"/>
      <c r="K186" s="398"/>
      <c r="L186" s="398"/>
      <c r="M186" s="398" t="str">
        <f>IF([1]p36!$H$297&lt;&gt;0,[1]p36!$H$297,"")</f>
        <v/>
      </c>
      <c r="N186" s="398"/>
      <c r="O186" s="398"/>
      <c r="P186" s="398"/>
      <c r="Q186" s="398"/>
      <c r="R186" s="26" t="str">
        <f>IF([1]p36!$J$297&lt;&gt;0,[1]p36!$J$297,"")</f>
        <v/>
      </c>
      <c r="S186" s="26" t="str">
        <f>IF([1]p36!$K$297&lt;&gt;0,[1]p36!$K$297,"")</f>
        <v/>
      </c>
    </row>
    <row r="187" spans="1:19" s="3" customFormat="1" ht="11.25" x14ac:dyDescent="0.2">
      <c r="A187" s="394"/>
      <c r="B187" s="394"/>
      <c r="C187" s="394"/>
      <c r="D187" s="394"/>
      <c r="E187" s="394"/>
      <c r="F187" s="394"/>
      <c r="G187" s="394"/>
      <c r="H187" s="394"/>
      <c r="I187" s="394"/>
      <c r="J187" s="394"/>
      <c r="K187" s="394"/>
      <c r="L187" s="394"/>
      <c r="M187" s="394"/>
      <c r="N187" s="394"/>
      <c r="O187" s="394"/>
      <c r="P187" s="394"/>
      <c r="Q187" s="394"/>
      <c r="R187" s="394"/>
      <c r="S187" s="394"/>
    </row>
    <row r="188" spans="1:19" s="25" customFormat="1" ht="12.75" customHeight="1" x14ac:dyDescent="0.2">
      <c r="A188" s="375" t="str">
        <f>T([1]p37!$C$13:$G$13)</f>
        <v/>
      </c>
      <c r="B188" s="376"/>
      <c r="C188" s="376"/>
      <c r="D188" s="376"/>
      <c r="E188" s="376"/>
      <c r="F188" s="377"/>
      <c r="G188" s="383"/>
      <c r="H188" s="381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</row>
    <row r="189" spans="1:19" s="3" customFormat="1" ht="13.5" customHeight="1" x14ac:dyDescent="0.2">
      <c r="A189" s="398" t="str">
        <f>IF([1]p37!$A$295&lt;&gt;0,[1]p37!$A$295,"")</f>
        <v/>
      </c>
      <c r="B189" s="398"/>
      <c r="C189" s="398"/>
      <c r="D189" s="398"/>
      <c r="E189" s="398"/>
      <c r="F189" s="398"/>
      <c r="G189" s="398"/>
      <c r="H189" s="398"/>
      <c r="I189" s="398"/>
      <c r="J189" s="398"/>
      <c r="K189" s="398"/>
      <c r="L189" s="398"/>
      <c r="M189" s="398" t="str">
        <f>IF([1]p37!$H$295&lt;&gt;0,[1]p37!$H$295,"")</f>
        <v/>
      </c>
      <c r="N189" s="398"/>
      <c r="O189" s="398"/>
      <c r="P189" s="398"/>
      <c r="Q189" s="398"/>
      <c r="R189" s="26" t="str">
        <f>IF([1]p37!$J$295&lt;&gt;0,[1]p37!$J$295,"")</f>
        <v/>
      </c>
      <c r="S189" s="26" t="str">
        <f>IF([1]p37!$K$295&lt;&gt;0,[1]p37!$K$295,"")</f>
        <v/>
      </c>
    </row>
    <row r="190" spans="1:19" s="3" customFormat="1" ht="13.5" customHeight="1" x14ac:dyDescent="0.2">
      <c r="A190" s="398" t="str">
        <f>IF([1]p37!$A$296&lt;&gt;0,[1]p37!$A$296,"")</f>
        <v/>
      </c>
      <c r="B190" s="398"/>
      <c r="C190" s="398"/>
      <c r="D190" s="398"/>
      <c r="E190" s="398"/>
      <c r="F190" s="398"/>
      <c r="G190" s="398"/>
      <c r="H190" s="398"/>
      <c r="I190" s="398"/>
      <c r="J190" s="398"/>
      <c r="K190" s="398"/>
      <c r="L190" s="398"/>
      <c r="M190" s="398" t="str">
        <f>IF([1]p37!$H$296&lt;&gt;0,[1]p37!$H$296,"")</f>
        <v/>
      </c>
      <c r="N190" s="398"/>
      <c r="O190" s="398"/>
      <c r="P190" s="398"/>
      <c r="Q190" s="398"/>
      <c r="R190" s="26" t="str">
        <f>IF([1]p37!$J$296&lt;&gt;0,[1]p37!$J$296,"")</f>
        <v/>
      </c>
      <c r="S190" s="26" t="str">
        <f>IF([1]p37!$K$296&lt;&gt;0,[1]p37!$K$296,"")</f>
        <v/>
      </c>
    </row>
    <row r="191" spans="1:19" s="3" customFormat="1" ht="13.5" customHeight="1" x14ac:dyDescent="0.2">
      <c r="A191" s="398" t="str">
        <f>IF([1]p37!$A$297&lt;&gt;0,[1]p37!$A$297,"")</f>
        <v/>
      </c>
      <c r="B191" s="398"/>
      <c r="C191" s="398"/>
      <c r="D191" s="398"/>
      <c r="E191" s="398"/>
      <c r="F191" s="398"/>
      <c r="G191" s="398"/>
      <c r="H191" s="398"/>
      <c r="I191" s="398"/>
      <c r="J191" s="398"/>
      <c r="K191" s="398"/>
      <c r="L191" s="398"/>
      <c r="M191" s="398" t="str">
        <f>IF([1]p37!$H$297&lt;&gt;0,[1]p37!$H$297,"")</f>
        <v/>
      </c>
      <c r="N191" s="398"/>
      <c r="O191" s="398"/>
      <c r="P191" s="398"/>
      <c r="Q191" s="398"/>
      <c r="R191" s="26" t="str">
        <f>IF([1]p37!$J$297&lt;&gt;0,[1]p37!$J$297,"")</f>
        <v/>
      </c>
      <c r="S191" s="26" t="str">
        <f>IF([1]p37!$K$297&lt;&gt;0,[1]p37!$K$297,"")</f>
        <v/>
      </c>
    </row>
    <row r="192" spans="1:19" s="3" customFormat="1" ht="11.25" x14ac:dyDescent="0.2">
      <c r="A192" s="394"/>
      <c r="B192" s="394"/>
      <c r="C192" s="394"/>
      <c r="D192" s="394"/>
      <c r="E192" s="394"/>
      <c r="F192" s="394"/>
      <c r="G192" s="394"/>
      <c r="H192" s="394"/>
      <c r="I192" s="394"/>
      <c r="J192" s="394"/>
      <c r="K192" s="394"/>
      <c r="L192" s="394"/>
      <c r="M192" s="394"/>
      <c r="N192" s="394"/>
      <c r="O192" s="394"/>
      <c r="P192" s="394"/>
      <c r="Q192" s="394"/>
      <c r="R192" s="394"/>
      <c r="S192" s="394"/>
    </row>
    <row r="193" spans="1:19" s="25" customFormat="1" ht="12.75" customHeight="1" x14ac:dyDescent="0.2">
      <c r="A193" s="375" t="str">
        <f>T([1]p38!$C$13:$G$13)</f>
        <v/>
      </c>
      <c r="B193" s="376"/>
      <c r="C193" s="376"/>
      <c r="D193" s="376"/>
      <c r="E193" s="376"/>
      <c r="F193" s="377"/>
      <c r="G193" s="383"/>
      <c r="H193" s="381"/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</row>
    <row r="194" spans="1:19" s="3" customFormat="1" ht="13.5" customHeight="1" x14ac:dyDescent="0.2">
      <c r="A194" s="398" t="str">
        <f>IF([1]p38!$A$295&lt;&gt;0,[1]p38!$A$295,"")</f>
        <v/>
      </c>
      <c r="B194" s="398"/>
      <c r="C194" s="398"/>
      <c r="D194" s="398"/>
      <c r="E194" s="398"/>
      <c r="F194" s="398"/>
      <c r="G194" s="398"/>
      <c r="H194" s="398"/>
      <c r="I194" s="398"/>
      <c r="J194" s="398"/>
      <c r="K194" s="398"/>
      <c r="L194" s="398"/>
      <c r="M194" s="398" t="str">
        <f>IF([1]p38!$H$295&lt;&gt;0,[1]p38!$H$295,"")</f>
        <v/>
      </c>
      <c r="N194" s="398"/>
      <c r="O194" s="398"/>
      <c r="P194" s="398"/>
      <c r="Q194" s="398"/>
      <c r="R194" s="26" t="str">
        <f>IF([1]p38!$J$295&lt;&gt;0,[1]p38!$J$295,"")</f>
        <v/>
      </c>
      <c r="S194" s="26" t="str">
        <f>IF([1]p38!$K$295&lt;&gt;0,[1]p38!$K$295,"")</f>
        <v/>
      </c>
    </row>
    <row r="195" spans="1:19" s="3" customFormat="1" ht="13.5" customHeight="1" x14ac:dyDescent="0.2">
      <c r="A195" s="398" t="str">
        <f>IF([1]p38!$A$296&lt;&gt;0,[1]p38!$A$296,"")</f>
        <v/>
      </c>
      <c r="B195" s="398"/>
      <c r="C195" s="398"/>
      <c r="D195" s="398"/>
      <c r="E195" s="398"/>
      <c r="F195" s="398"/>
      <c r="G195" s="398"/>
      <c r="H195" s="398"/>
      <c r="I195" s="398"/>
      <c r="J195" s="398"/>
      <c r="K195" s="398"/>
      <c r="L195" s="398"/>
      <c r="M195" s="398" t="str">
        <f>IF([1]p38!$H$296&lt;&gt;0,[1]p38!$H$296,"")</f>
        <v/>
      </c>
      <c r="N195" s="398"/>
      <c r="O195" s="398"/>
      <c r="P195" s="398"/>
      <c r="Q195" s="398"/>
      <c r="R195" s="26" t="str">
        <f>IF([1]p38!$J$296&lt;&gt;0,[1]p38!$J$296,"")</f>
        <v/>
      </c>
      <c r="S195" s="26" t="str">
        <f>IF([1]p38!$K$296&lt;&gt;0,[1]p38!$K$296,"")</f>
        <v/>
      </c>
    </row>
    <row r="196" spans="1:19" s="3" customFormat="1" ht="13.5" customHeight="1" x14ac:dyDescent="0.2">
      <c r="A196" s="398" t="str">
        <f>IF([1]p38!$A$297&lt;&gt;0,[1]p38!$A$297,"")</f>
        <v/>
      </c>
      <c r="B196" s="398"/>
      <c r="C196" s="398"/>
      <c r="D196" s="398"/>
      <c r="E196" s="398"/>
      <c r="F196" s="398"/>
      <c r="G196" s="398"/>
      <c r="H196" s="398"/>
      <c r="I196" s="398"/>
      <c r="J196" s="398"/>
      <c r="K196" s="398"/>
      <c r="L196" s="398"/>
      <c r="M196" s="398" t="str">
        <f>IF([1]p38!$H$297&lt;&gt;0,[1]p38!$H$297,"")</f>
        <v/>
      </c>
      <c r="N196" s="398"/>
      <c r="O196" s="398"/>
      <c r="P196" s="398"/>
      <c r="Q196" s="398"/>
      <c r="R196" s="26" t="str">
        <f>IF([1]p38!$J$297&lt;&gt;0,[1]p38!$J$297,"")</f>
        <v/>
      </c>
      <c r="S196" s="26" t="str">
        <f>IF([1]p38!$K$297&lt;&gt;0,[1]p38!$K$297,"")</f>
        <v/>
      </c>
    </row>
    <row r="197" spans="1:19" s="3" customFormat="1" ht="11.25" x14ac:dyDescent="0.2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</row>
    <row r="198" spans="1:19" s="25" customFormat="1" ht="12.75" customHeight="1" x14ac:dyDescent="0.2">
      <c r="A198" s="375" t="str">
        <f>T([1]p39!$C$13:$G$13)</f>
        <v/>
      </c>
      <c r="B198" s="376"/>
      <c r="C198" s="376"/>
      <c r="D198" s="376"/>
      <c r="E198" s="376"/>
      <c r="F198" s="377"/>
      <c r="G198" s="383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</row>
    <row r="199" spans="1:19" s="3" customFormat="1" ht="13.5" customHeight="1" x14ac:dyDescent="0.2">
      <c r="A199" s="398" t="str">
        <f>IF([1]p39!$A$295&lt;&gt;0,[1]p39!$A$295,"")</f>
        <v/>
      </c>
      <c r="B199" s="398"/>
      <c r="C199" s="398"/>
      <c r="D199" s="398"/>
      <c r="E199" s="398"/>
      <c r="F199" s="398"/>
      <c r="G199" s="398"/>
      <c r="H199" s="398"/>
      <c r="I199" s="398"/>
      <c r="J199" s="398"/>
      <c r="K199" s="398"/>
      <c r="L199" s="398"/>
      <c r="M199" s="398" t="str">
        <f>IF([1]p39!$H$295&lt;&gt;0,[1]p39!$H$295,"")</f>
        <v/>
      </c>
      <c r="N199" s="398"/>
      <c r="O199" s="398"/>
      <c r="P199" s="398"/>
      <c r="Q199" s="398"/>
      <c r="R199" s="26" t="str">
        <f>IF([1]p39!$J$295&lt;&gt;0,[1]p39!$J$295,"")</f>
        <v/>
      </c>
      <c r="S199" s="26" t="str">
        <f>IF([1]p39!$K$295&lt;&gt;0,[1]p39!$K$295,"")</f>
        <v/>
      </c>
    </row>
    <row r="200" spans="1:19" s="3" customFormat="1" ht="13.5" customHeight="1" x14ac:dyDescent="0.2">
      <c r="A200" s="398" t="str">
        <f>IF([1]p39!$A$296&lt;&gt;0,[1]p39!$A$296,"")</f>
        <v/>
      </c>
      <c r="B200" s="398"/>
      <c r="C200" s="398"/>
      <c r="D200" s="398"/>
      <c r="E200" s="398"/>
      <c r="F200" s="398"/>
      <c r="G200" s="398"/>
      <c r="H200" s="398"/>
      <c r="I200" s="398"/>
      <c r="J200" s="398"/>
      <c r="K200" s="398"/>
      <c r="L200" s="398"/>
      <c r="M200" s="398" t="str">
        <f>IF([1]p39!$H$296&lt;&gt;0,[1]p39!$H$296,"")</f>
        <v/>
      </c>
      <c r="N200" s="398"/>
      <c r="O200" s="398"/>
      <c r="P200" s="398"/>
      <c r="Q200" s="398"/>
      <c r="R200" s="26" t="str">
        <f>IF([1]p39!$J$296&lt;&gt;0,[1]p39!$J$296,"")</f>
        <v/>
      </c>
      <c r="S200" s="26" t="str">
        <f>IF([1]p39!$K$296&lt;&gt;0,[1]p39!$K$296,"")</f>
        <v/>
      </c>
    </row>
    <row r="201" spans="1:19" s="3" customFormat="1" ht="13.5" customHeight="1" x14ac:dyDescent="0.2">
      <c r="A201" s="398" t="str">
        <f>IF([1]p39!$A$297&lt;&gt;0,[1]p39!$A$297,"")</f>
        <v/>
      </c>
      <c r="B201" s="398"/>
      <c r="C201" s="398"/>
      <c r="D201" s="398"/>
      <c r="E201" s="398"/>
      <c r="F201" s="398"/>
      <c r="G201" s="398"/>
      <c r="H201" s="398"/>
      <c r="I201" s="398"/>
      <c r="J201" s="398"/>
      <c r="K201" s="398"/>
      <c r="L201" s="398"/>
      <c r="M201" s="398" t="str">
        <f>IF([1]p39!$H$297&lt;&gt;0,[1]p39!$H$297,"")</f>
        <v/>
      </c>
      <c r="N201" s="398"/>
      <c r="O201" s="398"/>
      <c r="P201" s="398"/>
      <c r="Q201" s="398"/>
      <c r="R201" s="26" t="str">
        <f>IF([1]p39!$J$297&lt;&gt;0,[1]p39!$J$297,"")</f>
        <v/>
      </c>
      <c r="S201" s="26" t="str">
        <f>IF([1]p39!$K$297&lt;&gt;0,[1]p39!$K$297,"")</f>
        <v/>
      </c>
    </row>
    <row r="202" spans="1:19" s="3" customFormat="1" ht="11.25" x14ac:dyDescent="0.2">
      <c r="A202" s="394"/>
      <c r="B202" s="394"/>
      <c r="C202" s="394"/>
      <c r="D202" s="394"/>
      <c r="E202" s="394"/>
      <c r="F202" s="394"/>
      <c r="G202" s="394"/>
      <c r="H202" s="394"/>
      <c r="I202" s="394"/>
      <c r="J202" s="394"/>
      <c r="K202" s="394"/>
      <c r="L202" s="394"/>
      <c r="M202" s="394"/>
      <c r="N202" s="394"/>
      <c r="O202" s="394"/>
      <c r="P202" s="394"/>
      <c r="Q202" s="394"/>
      <c r="R202" s="394"/>
      <c r="S202" s="394"/>
    </row>
    <row r="203" spans="1:19" s="25" customFormat="1" ht="12.75" customHeight="1" x14ac:dyDescent="0.2">
      <c r="A203" s="375" t="str">
        <f>T([1]p40!$C$13:$G$13)</f>
        <v/>
      </c>
      <c r="B203" s="376"/>
      <c r="C203" s="376"/>
      <c r="D203" s="376"/>
      <c r="E203" s="376"/>
      <c r="F203" s="377"/>
      <c r="G203" s="383"/>
      <c r="H203" s="381"/>
      <c r="I203" s="381"/>
      <c r="J203" s="381"/>
      <c r="K203" s="381"/>
      <c r="L203" s="381"/>
      <c r="M203" s="381"/>
      <c r="N203" s="381"/>
      <c r="O203" s="381"/>
      <c r="P203" s="381"/>
      <c r="Q203" s="381"/>
      <c r="R203" s="381"/>
      <c r="S203" s="381"/>
    </row>
    <row r="204" spans="1:19" s="3" customFormat="1" ht="13.5" customHeight="1" x14ac:dyDescent="0.2">
      <c r="A204" s="398" t="str">
        <f>IF([1]p40!$A$295&lt;&gt;0,[1]p40!$A$295,"")</f>
        <v/>
      </c>
      <c r="B204" s="398"/>
      <c r="C204" s="398"/>
      <c r="D204" s="398"/>
      <c r="E204" s="398"/>
      <c r="F204" s="398"/>
      <c r="G204" s="398"/>
      <c r="H204" s="398"/>
      <c r="I204" s="398"/>
      <c r="J204" s="398"/>
      <c r="K204" s="398"/>
      <c r="L204" s="398"/>
      <c r="M204" s="398" t="str">
        <f>IF([1]p40!$H$295&lt;&gt;0,[1]p40!$H$295,"")</f>
        <v/>
      </c>
      <c r="N204" s="398"/>
      <c r="O204" s="398"/>
      <c r="P204" s="398"/>
      <c r="Q204" s="398"/>
      <c r="R204" s="26" t="str">
        <f>IF([1]p40!$J$295&lt;&gt;0,[1]p40!$J$295,"")</f>
        <v/>
      </c>
      <c r="S204" s="26" t="str">
        <f>IF([1]p40!$K$295&lt;&gt;0,[1]p40!$K$295,"")</f>
        <v/>
      </c>
    </row>
    <row r="205" spans="1:19" s="3" customFormat="1" ht="13.5" customHeight="1" x14ac:dyDescent="0.2">
      <c r="A205" s="398" t="str">
        <f>IF([1]p40!$A$296&lt;&gt;0,[1]p40!$A$296,"")</f>
        <v/>
      </c>
      <c r="B205" s="398"/>
      <c r="C205" s="398"/>
      <c r="D205" s="398"/>
      <c r="E205" s="398"/>
      <c r="F205" s="398"/>
      <c r="G205" s="398"/>
      <c r="H205" s="398"/>
      <c r="I205" s="398"/>
      <c r="J205" s="398"/>
      <c r="K205" s="398"/>
      <c r="L205" s="398"/>
      <c r="M205" s="398" t="str">
        <f>IF([1]p40!$H$296&lt;&gt;0,[1]p40!$H$296,"")</f>
        <v/>
      </c>
      <c r="N205" s="398"/>
      <c r="O205" s="398"/>
      <c r="P205" s="398"/>
      <c r="Q205" s="398"/>
      <c r="R205" s="26" t="str">
        <f>IF([1]p40!$J$296&lt;&gt;0,[1]p40!$J$296,"")</f>
        <v/>
      </c>
      <c r="S205" s="26" t="str">
        <f>IF([1]p40!$K$296&lt;&gt;0,[1]p40!$K$296,"")</f>
        <v/>
      </c>
    </row>
    <row r="206" spans="1:19" s="3" customFormat="1" ht="13.5" customHeight="1" x14ac:dyDescent="0.2">
      <c r="A206" s="398" t="str">
        <f>IF([1]p40!$A$297&lt;&gt;0,[1]p40!$A$297,"")</f>
        <v/>
      </c>
      <c r="B206" s="398"/>
      <c r="C206" s="398"/>
      <c r="D206" s="398"/>
      <c r="E206" s="398"/>
      <c r="F206" s="398"/>
      <c r="G206" s="398"/>
      <c r="H206" s="398"/>
      <c r="I206" s="398"/>
      <c r="J206" s="398"/>
      <c r="K206" s="398"/>
      <c r="L206" s="398"/>
      <c r="M206" s="398" t="str">
        <f>IF([1]p40!$H$297&lt;&gt;0,[1]p40!$H$297,"")</f>
        <v/>
      </c>
      <c r="N206" s="398"/>
      <c r="O206" s="398"/>
      <c r="P206" s="398"/>
      <c r="Q206" s="398"/>
      <c r="R206" s="26" t="str">
        <f>IF([1]p40!$J$297&lt;&gt;0,[1]p40!$J$297,"")</f>
        <v/>
      </c>
      <c r="S206" s="26" t="str">
        <f>IF([1]p40!$K$297&lt;&gt;0,[1]p40!$K$297,"")</f>
        <v/>
      </c>
    </row>
    <row r="207" spans="1:19" s="3" customFormat="1" ht="11.25" x14ac:dyDescent="0.2">
      <c r="A207" s="394"/>
      <c r="B207" s="394"/>
      <c r="C207" s="394"/>
      <c r="D207" s="394"/>
      <c r="E207" s="394"/>
      <c r="F207" s="394"/>
      <c r="G207" s="394"/>
      <c r="H207" s="394"/>
      <c r="I207" s="394"/>
      <c r="J207" s="394"/>
      <c r="K207" s="394"/>
      <c r="L207" s="394"/>
      <c r="M207" s="394"/>
      <c r="N207" s="394"/>
      <c r="O207" s="394"/>
      <c r="P207" s="394"/>
      <c r="Q207" s="394"/>
      <c r="R207" s="394"/>
      <c r="S207" s="394"/>
    </row>
    <row r="208" spans="1:19" s="25" customFormat="1" ht="12.75" customHeight="1" x14ac:dyDescent="0.2">
      <c r="A208" s="375" t="str">
        <f>T([1]p41!$C$13:$G$13)</f>
        <v/>
      </c>
      <c r="B208" s="376"/>
      <c r="C208" s="376"/>
      <c r="D208" s="376"/>
      <c r="E208" s="376"/>
      <c r="F208" s="377"/>
      <c r="G208" s="383"/>
      <c r="H208" s="381"/>
      <c r="I208" s="381"/>
      <c r="J208" s="381"/>
      <c r="K208" s="381"/>
      <c r="L208" s="381"/>
      <c r="M208" s="381"/>
      <c r="N208" s="381"/>
      <c r="O208" s="381"/>
      <c r="P208" s="381"/>
      <c r="Q208" s="381"/>
      <c r="R208" s="381"/>
      <c r="S208" s="381"/>
    </row>
    <row r="209" spans="1:19" s="3" customFormat="1" ht="13.5" customHeight="1" x14ac:dyDescent="0.2">
      <c r="A209" s="398" t="str">
        <f>IF([1]p41!$A$295&lt;&gt;0,[1]p41!$A$295,"")</f>
        <v/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 t="str">
        <f>IF([1]p41!$H$295&lt;&gt;0,[1]p41!$H$295,"")</f>
        <v/>
      </c>
      <c r="N209" s="398"/>
      <c r="O209" s="398"/>
      <c r="P209" s="398"/>
      <c r="Q209" s="398"/>
      <c r="R209" s="26" t="str">
        <f>IF([1]p41!$J$295&lt;&gt;0,[1]p41!$J$295,"")</f>
        <v/>
      </c>
      <c r="S209" s="26" t="str">
        <f>IF([1]p41!$K$295&lt;&gt;0,[1]p41!$K$295,"")</f>
        <v/>
      </c>
    </row>
    <row r="210" spans="1:19" s="3" customFormat="1" ht="13.5" customHeight="1" x14ac:dyDescent="0.2">
      <c r="A210" s="398" t="str">
        <f>IF([1]p41!$A$296&lt;&gt;0,[1]p41!$A$296,"")</f>
        <v/>
      </c>
      <c r="B210" s="398"/>
      <c r="C210" s="398"/>
      <c r="D210" s="398"/>
      <c r="E210" s="398"/>
      <c r="F210" s="398"/>
      <c r="G210" s="398"/>
      <c r="H210" s="398"/>
      <c r="I210" s="398"/>
      <c r="J210" s="398"/>
      <c r="K210" s="398"/>
      <c r="L210" s="398"/>
      <c r="M210" s="398" t="str">
        <f>IF([1]p41!$H$296&lt;&gt;0,[1]p41!$H$296,"")</f>
        <v/>
      </c>
      <c r="N210" s="398"/>
      <c r="O210" s="398"/>
      <c r="P210" s="398"/>
      <c r="Q210" s="398"/>
      <c r="R210" s="26" t="str">
        <f>IF([1]p41!$J$296&lt;&gt;0,[1]p41!$J$296,"")</f>
        <v/>
      </c>
      <c r="S210" s="26" t="str">
        <f>IF([1]p41!$K$296&lt;&gt;0,[1]p41!$K$296,"")</f>
        <v/>
      </c>
    </row>
    <row r="211" spans="1:19" s="3" customFormat="1" ht="13.5" customHeight="1" x14ac:dyDescent="0.2">
      <c r="A211" s="398" t="str">
        <f>IF([1]p41!$A$297&lt;&gt;0,[1]p41!$A$297,"")</f>
        <v/>
      </c>
      <c r="B211" s="398"/>
      <c r="C211" s="398"/>
      <c r="D211" s="398"/>
      <c r="E211" s="398"/>
      <c r="F211" s="398"/>
      <c r="G211" s="398"/>
      <c r="H211" s="398"/>
      <c r="I211" s="398"/>
      <c r="J211" s="398"/>
      <c r="K211" s="398"/>
      <c r="L211" s="398"/>
      <c r="M211" s="398" t="str">
        <f>IF([1]p41!$H$297&lt;&gt;0,[1]p41!$H$297,"")</f>
        <v/>
      </c>
      <c r="N211" s="398"/>
      <c r="O211" s="398"/>
      <c r="P211" s="398"/>
      <c r="Q211" s="398"/>
      <c r="R211" s="26" t="str">
        <f>IF([1]p41!$J$297&lt;&gt;0,[1]p41!$J$297,"")</f>
        <v/>
      </c>
      <c r="S211" s="26" t="str">
        <f>IF([1]p41!$K$297&lt;&gt;0,[1]p41!$K$297,"")</f>
        <v/>
      </c>
    </row>
    <row r="212" spans="1:19" s="3" customFormat="1" ht="11.25" x14ac:dyDescent="0.2">
      <c r="A212" s="394"/>
      <c r="B212" s="394"/>
      <c r="C212" s="394"/>
      <c r="D212" s="394"/>
      <c r="E212" s="394"/>
      <c r="F212" s="394"/>
      <c r="G212" s="394"/>
      <c r="H212" s="394"/>
      <c r="I212" s="394"/>
      <c r="J212" s="394"/>
      <c r="K212" s="394"/>
      <c r="L212" s="394"/>
      <c r="M212" s="394"/>
      <c r="N212" s="394"/>
      <c r="O212" s="394"/>
      <c r="P212" s="394"/>
      <c r="Q212" s="394"/>
      <c r="R212" s="394"/>
      <c r="S212" s="394"/>
    </row>
    <row r="213" spans="1:19" s="25" customFormat="1" ht="12.75" customHeight="1" x14ac:dyDescent="0.2">
      <c r="A213" s="375" t="str">
        <f>T([1]p42!$C$13:$G$13)</f>
        <v/>
      </c>
      <c r="B213" s="376"/>
      <c r="C213" s="376"/>
      <c r="D213" s="376"/>
      <c r="E213" s="376"/>
      <c r="F213" s="377"/>
      <c r="G213" s="383"/>
      <c r="H213" s="381"/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</row>
    <row r="214" spans="1:19" s="3" customFormat="1" ht="13.5" customHeight="1" x14ac:dyDescent="0.2">
      <c r="A214" s="398" t="str">
        <f>IF([1]p42!$A$295&lt;&gt;0,[1]p42!$A$295,"")</f>
        <v/>
      </c>
      <c r="B214" s="398"/>
      <c r="C214" s="398"/>
      <c r="D214" s="398"/>
      <c r="E214" s="398"/>
      <c r="F214" s="398"/>
      <c r="G214" s="398"/>
      <c r="H214" s="398"/>
      <c r="I214" s="398"/>
      <c r="J214" s="398"/>
      <c r="K214" s="398"/>
      <c r="L214" s="398"/>
      <c r="M214" s="398" t="str">
        <f>IF([1]p42!$H$295&lt;&gt;0,[1]p42!$H$295,"")</f>
        <v/>
      </c>
      <c r="N214" s="398"/>
      <c r="O214" s="398"/>
      <c r="P214" s="398"/>
      <c r="Q214" s="398"/>
      <c r="R214" s="26" t="str">
        <f>IF([1]p42!$J$295&lt;&gt;0,[1]p42!$J$295,"")</f>
        <v/>
      </c>
      <c r="S214" s="26" t="str">
        <f>IF([1]p42!$K$295&lt;&gt;0,[1]p42!$K$295,"")</f>
        <v/>
      </c>
    </row>
    <row r="215" spans="1:19" s="3" customFormat="1" ht="13.5" customHeight="1" x14ac:dyDescent="0.2">
      <c r="A215" s="398" t="str">
        <f>IF([1]p42!$A$296&lt;&gt;0,[1]p42!$A$296,"")</f>
        <v/>
      </c>
      <c r="B215" s="398"/>
      <c r="C215" s="398"/>
      <c r="D215" s="398"/>
      <c r="E215" s="398"/>
      <c r="F215" s="398"/>
      <c r="G215" s="398"/>
      <c r="H215" s="398"/>
      <c r="I215" s="398"/>
      <c r="J215" s="398"/>
      <c r="K215" s="398"/>
      <c r="L215" s="398"/>
      <c r="M215" s="398" t="str">
        <f>IF([1]p42!$H$296&lt;&gt;0,[1]p42!$H$296,"")</f>
        <v/>
      </c>
      <c r="N215" s="398"/>
      <c r="O215" s="398"/>
      <c r="P215" s="398"/>
      <c r="Q215" s="398"/>
      <c r="R215" s="26" t="str">
        <f>IF([1]p42!$J$296&lt;&gt;0,[1]p42!$J$296,"")</f>
        <v/>
      </c>
      <c r="S215" s="26" t="str">
        <f>IF([1]p42!$K$296&lt;&gt;0,[1]p42!$K$296,"")</f>
        <v/>
      </c>
    </row>
    <row r="216" spans="1:19" s="3" customFormat="1" ht="13.5" customHeight="1" x14ac:dyDescent="0.2">
      <c r="A216" s="398" t="str">
        <f>IF([1]p42!$A$297&lt;&gt;0,[1]p42!$A$297,"")</f>
        <v/>
      </c>
      <c r="B216" s="398"/>
      <c r="C216" s="398"/>
      <c r="D216" s="398"/>
      <c r="E216" s="398"/>
      <c r="F216" s="398"/>
      <c r="G216" s="398"/>
      <c r="H216" s="398"/>
      <c r="I216" s="398"/>
      <c r="J216" s="398"/>
      <c r="K216" s="398"/>
      <c r="L216" s="398"/>
      <c r="M216" s="398" t="str">
        <f>IF([1]p42!$H$297&lt;&gt;0,[1]p42!$H$297,"")</f>
        <v/>
      </c>
      <c r="N216" s="398"/>
      <c r="O216" s="398"/>
      <c r="P216" s="398"/>
      <c r="Q216" s="398"/>
      <c r="R216" s="26" t="str">
        <f>IF([1]p42!$J$297&lt;&gt;0,[1]p42!$J$297,"")</f>
        <v/>
      </c>
      <c r="S216" s="26" t="str">
        <f>IF([1]p42!$K$297&lt;&gt;0,[1]p42!$K$297,"")</f>
        <v/>
      </c>
    </row>
    <row r="217" spans="1:19" s="3" customFormat="1" ht="11.25" x14ac:dyDescent="0.2">
      <c r="A217" s="394"/>
      <c r="B217" s="394"/>
      <c r="C217" s="394"/>
      <c r="D217" s="394"/>
      <c r="E217" s="394"/>
      <c r="F217" s="394"/>
      <c r="G217" s="394"/>
      <c r="H217" s="394"/>
      <c r="I217" s="394"/>
      <c r="J217" s="394"/>
      <c r="K217" s="394"/>
      <c r="L217" s="394"/>
      <c r="M217" s="394"/>
      <c r="N217" s="394"/>
      <c r="O217" s="394"/>
      <c r="P217" s="394"/>
      <c r="Q217" s="394"/>
      <c r="R217" s="394"/>
      <c r="S217" s="394"/>
    </row>
    <row r="218" spans="1:19" s="25" customFormat="1" ht="12.75" customHeight="1" x14ac:dyDescent="0.2">
      <c r="A218" s="375" t="str">
        <f>T([1]p43!$C$13:$G$13)</f>
        <v/>
      </c>
      <c r="B218" s="376"/>
      <c r="C218" s="376"/>
      <c r="D218" s="376"/>
      <c r="E218" s="376"/>
      <c r="F218" s="377"/>
      <c r="G218" s="383"/>
      <c r="H218" s="381"/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</row>
    <row r="219" spans="1:19" s="3" customFormat="1" ht="13.5" customHeight="1" x14ac:dyDescent="0.2">
      <c r="A219" s="398" t="str">
        <f>IF([1]p43!$A$295&lt;&gt;0,[1]p43!$A$295,"")</f>
        <v/>
      </c>
      <c r="B219" s="398"/>
      <c r="C219" s="398"/>
      <c r="D219" s="398"/>
      <c r="E219" s="398"/>
      <c r="F219" s="398"/>
      <c r="G219" s="398"/>
      <c r="H219" s="398"/>
      <c r="I219" s="398"/>
      <c r="J219" s="398"/>
      <c r="K219" s="398"/>
      <c r="L219" s="398"/>
      <c r="M219" s="398" t="str">
        <f>IF([1]p43!$H$295&lt;&gt;0,[1]p43!$H$295,"")</f>
        <v/>
      </c>
      <c r="N219" s="398"/>
      <c r="O219" s="398"/>
      <c r="P219" s="398"/>
      <c r="Q219" s="398"/>
      <c r="R219" s="26" t="str">
        <f>IF([1]p43!$J$295&lt;&gt;0,[1]p43!$J$295,"")</f>
        <v/>
      </c>
      <c r="S219" s="26" t="str">
        <f>IF([1]p43!$K$295&lt;&gt;0,[1]p43!$K$295,"")</f>
        <v/>
      </c>
    </row>
    <row r="220" spans="1:19" s="3" customFormat="1" ht="13.5" customHeight="1" x14ac:dyDescent="0.2">
      <c r="A220" s="398" t="str">
        <f>IF([1]p43!$A$296&lt;&gt;0,[1]p43!$A$296,"")</f>
        <v/>
      </c>
      <c r="B220" s="398"/>
      <c r="C220" s="398"/>
      <c r="D220" s="398"/>
      <c r="E220" s="398"/>
      <c r="F220" s="398"/>
      <c r="G220" s="398"/>
      <c r="H220" s="398"/>
      <c r="I220" s="398"/>
      <c r="J220" s="398"/>
      <c r="K220" s="398"/>
      <c r="L220" s="398"/>
      <c r="M220" s="398" t="str">
        <f>IF([1]p43!$H$296&lt;&gt;0,[1]p43!$H$296,"")</f>
        <v/>
      </c>
      <c r="N220" s="398"/>
      <c r="O220" s="398"/>
      <c r="P220" s="398"/>
      <c r="Q220" s="398"/>
      <c r="R220" s="26" t="str">
        <f>IF([1]p43!$J$296&lt;&gt;0,[1]p43!$J$296,"")</f>
        <v/>
      </c>
      <c r="S220" s="26" t="str">
        <f>IF([1]p43!$K$296&lt;&gt;0,[1]p43!$K$296,"")</f>
        <v/>
      </c>
    </row>
    <row r="221" spans="1:19" s="3" customFormat="1" ht="13.5" customHeight="1" x14ac:dyDescent="0.2">
      <c r="A221" s="398" t="str">
        <f>IF([1]p43!$A$297&lt;&gt;0,[1]p43!$A$297,"")</f>
        <v/>
      </c>
      <c r="B221" s="398"/>
      <c r="C221" s="398"/>
      <c r="D221" s="398"/>
      <c r="E221" s="398"/>
      <c r="F221" s="398"/>
      <c r="G221" s="398"/>
      <c r="H221" s="398"/>
      <c r="I221" s="398"/>
      <c r="J221" s="398"/>
      <c r="K221" s="398"/>
      <c r="L221" s="398"/>
      <c r="M221" s="398" t="str">
        <f>IF([1]p43!$H$297&lt;&gt;0,[1]p43!$H$297,"")</f>
        <v/>
      </c>
      <c r="N221" s="398"/>
      <c r="O221" s="398"/>
      <c r="P221" s="398"/>
      <c r="Q221" s="398"/>
      <c r="R221" s="26" t="str">
        <f>IF([1]p43!$J$297&lt;&gt;0,[1]p43!$J$297,"")</f>
        <v/>
      </c>
      <c r="S221" s="26" t="str">
        <f>IF([1]p43!$K$297&lt;&gt;0,[1]p43!$K$297,"")</f>
        <v/>
      </c>
    </row>
    <row r="222" spans="1:19" s="3" customFormat="1" ht="11.25" x14ac:dyDescent="0.2">
      <c r="A222" s="394"/>
      <c r="B222" s="394"/>
      <c r="C222" s="394"/>
      <c r="D222" s="394"/>
      <c r="E222" s="394"/>
      <c r="F222" s="394"/>
      <c r="G222" s="394"/>
      <c r="H222" s="394"/>
      <c r="I222" s="394"/>
      <c r="J222" s="394"/>
      <c r="K222" s="394"/>
      <c r="L222" s="394"/>
      <c r="M222" s="394"/>
      <c r="N222" s="394"/>
      <c r="O222" s="394"/>
      <c r="P222" s="394"/>
      <c r="Q222" s="394"/>
      <c r="R222" s="394"/>
      <c r="S222" s="394"/>
    </row>
    <row r="223" spans="1:19" s="25" customFormat="1" ht="12.75" customHeight="1" x14ac:dyDescent="0.2">
      <c r="A223" s="375" t="str">
        <f>T([1]p44!$C$13:$G$13)</f>
        <v/>
      </c>
      <c r="B223" s="376"/>
      <c r="C223" s="376"/>
      <c r="D223" s="376"/>
      <c r="E223" s="376"/>
      <c r="F223" s="377"/>
      <c r="G223" s="383"/>
      <c r="H223" s="381"/>
      <c r="I223" s="381"/>
      <c r="J223" s="381"/>
      <c r="K223" s="381"/>
      <c r="L223" s="381"/>
      <c r="M223" s="381"/>
      <c r="N223" s="381"/>
      <c r="O223" s="381"/>
      <c r="P223" s="381"/>
      <c r="Q223" s="381"/>
      <c r="R223" s="381"/>
      <c r="S223" s="381"/>
    </row>
    <row r="224" spans="1:19" s="3" customFormat="1" ht="13.5" customHeight="1" x14ac:dyDescent="0.2">
      <c r="A224" s="398" t="str">
        <f>IF([1]p44!$A$295&lt;&gt;0,[1]p44!$A$295,"")</f>
        <v/>
      </c>
      <c r="B224" s="398"/>
      <c r="C224" s="398"/>
      <c r="D224" s="398"/>
      <c r="E224" s="398"/>
      <c r="F224" s="398"/>
      <c r="G224" s="398"/>
      <c r="H224" s="398"/>
      <c r="I224" s="398"/>
      <c r="J224" s="398"/>
      <c r="K224" s="398"/>
      <c r="L224" s="398"/>
      <c r="M224" s="398" t="str">
        <f>IF([1]p44!$H$295&lt;&gt;0,[1]p44!$H$295,"")</f>
        <v/>
      </c>
      <c r="N224" s="398"/>
      <c r="O224" s="398"/>
      <c r="P224" s="398"/>
      <c r="Q224" s="398"/>
      <c r="R224" s="26" t="str">
        <f>IF([1]p44!$J$295&lt;&gt;0,[1]p44!$J$295,"")</f>
        <v/>
      </c>
      <c r="S224" s="26" t="str">
        <f>IF([1]p44!$K$295&lt;&gt;0,[1]p44!$K$295,"")</f>
        <v/>
      </c>
    </row>
    <row r="225" spans="1:19" s="3" customFormat="1" ht="13.5" customHeight="1" x14ac:dyDescent="0.2">
      <c r="A225" s="398" t="str">
        <f>IF([1]p44!$A$296&lt;&gt;0,[1]p44!$A$296,"")</f>
        <v/>
      </c>
      <c r="B225" s="398"/>
      <c r="C225" s="398"/>
      <c r="D225" s="398"/>
      <c r="E225" s="398"/>
      <c r="F225" s="398"/>
      <c r="G225" s="398"/>
      <c r="H225" s="398"/>
      <c r="I225" s="398"/>
      <c r="J225" s="398"/>
      <c r="K225" s="398"/>
      <c r="L225" s="398"/>
      <c r="M225" s="398" t="str">
        <f>IF([1]p44!$H$296&lt;&gt;0,[1]p44!$H$296,"")</f>
        <v/>
      </c>
      <c r="N225" s="398"/>
      <c r="O225" s="398"/>
      <c r="P225" s="398"/>
      <c r="Q225" s="398"/>
      <c r="R225" s="26" t="str">
        <f>IF([1]p44!$J$296&lt;&gt;0,[1]p44!$J$296,"")</f>
        <v/>
      </c>
      <c r="S225" s="26" t="str">
        <f>IF([1]p44!$K$296&lt;&gt;0,[1]p44!$K$296,"")</f>
        <v/>
      </c>
    </row>
    <row r="226" spans="1:19" s="3" customFormat="1" ht="13.5" customHeight="1" x14ac:dyDescent="0.2">
      <c r="A226" s="398" t="str">
        <f>IF([1]p44!$A$297&lt;&gt;0,[1]p44!$A$297,"")</f>
        <v/>
      </c>
      <c r="B226" s="398"/>
      <c r="C226" s="398"/>
      <c r="D226" s="398"/>
      <c r="E226" s="398"/>
      <c r="F226" s="398"/>
      <c r="G226" s="398"/>
      <c r="H226" s="398"/>
      <c r="I226" s="398"/>
      <c r="J226" s="398"/>
      <c r="K226" s="398"/>
      <c r="L226" s="398"/>
      <c r="M226" s="398" t="str">
        <f>IF([1]p44!$H$297&lt;&gt;0,[1]p44!$H$297,"")</f>
        <v/>
      </c>
      <c r="N226" s="398"/>
      <c r="O226" s="398"/>
      <c r="P226" s="398"/>
      <c r="Q226" s="398"/>
      <c r="R226" s="26" t="str">
        <f>IF([1]p44!$J$297&lt;&gt;0,[1]p44!$J$297,"")</f>
        <v/>
      </c>
      <c r="S226" s="26" t="str">
        <f>IF([1]p44!$K$297&lt;&gt;0,[1]p44!$K$297,"")</f>
        <v/>
      </c>
    </row>
    <row r="227" spans="1:19" s="3" customFormat="1" ht="11.25" x14ac:dyDescent="0.2">
      <c r="A227" s="394"/>
      <c r="B227" s="394"/>
      <c r="C227" s="394"/>
      <c r="D227" s="394"/>
      <c r="E227" s="394"/>
      <c r="F227" s="394"/>
      <c r="G227" s="394"/>
      <c r="H227" s="394"/>
      <c r="I227" s="394"/>
      <c r="J227" s="394"/>
      <c r="K227" s="394"/>
      <c r="L227" s="394"/>
      <c r="M227" s="394"/>
      <c r="N227" s="394"/>
      <c r="O227" s="394"/>
      <c r="P227" s="394"/>
      <c r="Q227" s="394"/>
      <c r="R227" s="394"/>
      <c r="S227" s="394"/>
    </row>
    <row r="228" spans="1:19" s="25" customFormat="1" ht="12.75" customHeight="1" x14ac:dyDescent="0.2">
      <c r="A228" s="375" t="str">
        <f>T([1]p45!$C$13:$G$13)</f>
        <v/>
      </c>
      <c r="B228" s="376"/>
      <c r="C228" s="376"/>
      <c r="D228" s="376"/>
      <c r="E228" s="376"/>
      <c r="F228" s="377"/>
      <c r="G228" s="383"/>
      <c r="H228" s="381"/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</row>
    <row r="229" spans="1:19" s="3" customFormat="1" ht="13.5" customHeight="1" x14ac:dyDescent="0.2">
      <c r="A229" s="398" t="str">
        <f>IF([1]p45!$A$295&lt;&gt;0,[1]p45!$A$295,"")</f>
        <v/>
      </c>
      <c r="B229" s="398"/>
      <c r="C229" s="398"/>
      <c r="D229" s="398"/>
      <c r="E229" s="398"/>
      <c r="F229" s="398"/>
      <c r="G229" s="398"/>
      <c r="H229" s="398"/>
      <c r="I229" s="398"/>
      <c r="J229" s="398"/>
      <c r="K229" s="398"/>
      <c r="L229" s="398"/>
      <c r="M229" s="398" t="str">
        <f>IF([1]p45!$H$295&lt;&gt;0,[1]p45!$H$295,"")</f>
        <v/>
      </c>
      <c r="N229" s="398"/>
      <c r="O229" s="398"/>
      <c r="P229" s="398"/>
      <c r="Q229" s="398"/>
      <c r="R229" s="26" t="str">
        <f>IF([1]p45!$J$295&lt;&gt;0,[1]p45!$J$295,"")</f>
        <v/>
      </c>
      <c r="S229" s="26" t="str">
        <f>IF([1]p45!$K$295&lt;&gt;0,[1]p45!$K$295,"")</f>
        <v/>
      </c>
    </row>
    <row r="230" spans="1:19" s="3" customFormat="1" ht="13.5" customHeight="1" x14ac:dyDescent="0.2">
      <c r="A230" s="398" t="str">
        <f>IF([1]p45!$A$296&lt;&gt;0,[1]p45!$A$296,"")</f>
        <v/>
      </c>
      <c r="B230" s="398"/>
      <c r="C230" s="398"/>
      <c r="D230" s="398"/>
      <c r="E230" s="398"/>
      <c r="F230" s="398"/>
      <c r="G230" s="398"/>
      <c r="H230" s="398"/>
      <c r="I230" s="398"/>
      <c r="J230" s="398"/>
      <c r="K230" s="398"/>
      <c r="L230" s="398"/>
      <c r="M230" s="398" t="str">
        <f>IF([1]p45!$H$296&lt;&gt;0,[1]p45!$H$296,"")</f>
        <v/>
      </c>
      <c r="N230" s="398"/>
      <c r="O230" s="398"/>
      <c r="P230" s="398"/>
      <c r="Q230" s="398"/>
      <c r="R230" s="26" t="str">
        <f>IF([1]p45!$J$296&lt;&gt;0,[1]p45!$J$296,"")</f>
        <v/>
      </c>
      <c r="S230" s="26" t="str">
        <f>IF([1]p45!$K$296&lt;&gt;0,[1]p45!$K$296,"")</f>
        <v/>
      </c>
    </row>
    <row r="231" spans="1:19" s="3" customFormat="1" ht="13.5" customHeight="1" x14ac:dyDescent="0.2">
      <c r="A231" s="398" t="str">
        <f>IF([1]p45!$A$297&lt;&gt;0,[1]p45!$A$297,"")</f>
        <v/>
      </c>
      <c r="B231" s="398"/>
      <c r="C231" s="398"/>
      <c r="D231" s="398"/>
      <c r="E231" s="398"/>
      <c r="F231" s="398"/>
      <c r="G231" s="398"/>
      <c r="H231" s="398"/>
      <c r="I231" s="398"/>
      <c r="J231" s="398"/>
      <c r="K231" s="398"/>
      <c r="L231" s="398"/>
      <c r="M231" s="398" t="str">
        <f>IF([1]p45!$H$297&lt;&gt;0,[1]p45!$H$297,"")</f>
        <v/>
      </c>
      <c r="N231" s="398"/>
      <c r="O231" s="398"/>
      <c r="P231" s="398"/>
      <c r="Q231" s="398"/>
      <c r="R231" s="26" t="str">
        <f>IF([1]p45!$J$297&lt;&gt;0,[1]p45!$J$297,"")</f>
        <v/>
      </c>
      <c r="S231" s="26" t="str">
        <f>IF([1]p45!$K$297&lt;&gt;0,[1]p45!$K$297,"")</f>
        <v/>
      </c>
    </row>
    <row r="232" spans="1:19" s="3" customFormat="1" ht="11.25" x14ac:dyDescent="0.2">
      <c r="A232" s="394"/>
      <c r="B232" s="394"/>
      <c r="C232" s="394"/>
      <c r="D232" s="394"/>
      <c r="E232" s="394"/>
      <c r="F232" s="394"/>
      <c r="G232" s="394"/>
      <c r="H232" s="394"/>
      <c r="I232" s="394"/>
      <c r="J232" s="394"/>
      <c r="K232" s="394"/>
      <c r="L232" s="394"/>
      <c r="M232" s="394"/>
      <c r="N232" s="394"/>
      <c r="O232" s="394"/>
      <c r="P232" s="394"/>
      <c r="Q232" s="394"/>
      <c r="R232" s="394"/>
      <c r="S232" s="394"/>
    </row>
    <row r="233" spans="1:19" s="25" customFormat="1" ht="12.75" customHeight="1" x14ac:dyDescent="0.2">
      <c r="A233" s="375" t="str">
        <f>T([1]p46!$C$13:$G$13)</f>
        <v/>
      </c>
      <c r="B233" s="376"/>
      <c r="C233" s="376"/>
      <c r="D233" s="376"/>
      <c r="E233" s="376"/>
      <c r="F233" s="377"/>
      <c r="G233" s="383"/>
      <c r="H233" s="381"/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</row>
    <row r="234" spans="1:19" s="3" customFormat="1" ht="13.5" customHeight="1" x14ac:dyDescent="0.2">
      <c r="A234" s="398" t="str">
        <f>IF([1]p46!$A$295&lt;&gt;0,[1]p46!$A$295,"")</f>
        <v/>
      </c>
      <c r="B234" s="398"/>
      <c r="C234" s="398"/>
      <c r="D234" s="398"/>
      <c r="E234" s="398"/>
      <c r="F234" s="398"/>
      <c r="G234" s="398"/>
      <c r="H234" s="398"/>
      <c r="I234" s="398"/>
      <c r="J234" s="398"/>
      <c r="K234" s="398"/>
      <c r="L234" s="398"/>
      <c r="M234" s="398" t="str">
        <f>IF([1]p46!$H$295&lt;&gt;0,[1]p46!$H$295,"")</f>
        <v/>
      </c>
      <c r="N234" s="398"/>
      <c r="O234" s="398"/>
      <c r="P234" s="398"/>
      <c r="Q234" s="398"/>
      <c r="R234" s="26" t="str">
        <f>IF([1]p46!$J$295&lt;&gt;0,[1]p46!$J$295,"")</f>
        <v/>
      </c>
      <c r="S234" s="26" t="str">
        <f>IF([1]p46!$K$295&lt;&gt;0,[1]p46!$K$295,"")</f>
        <v/>
      </c>
    </row>
    <row r="235" spans="1:19" s="3" customFormat="1" ht="13.5" customHeight="1" x14ac:dyDescent="0.2">
      <c r="A235" s="398" t="str">
        <f>IF([1]p46!$A$296&lt;&gt;0,[1]p46!$A$296,"")</f>
        <v/>
      </c>
      <c r="B235" s="398"/>
      <c r="C235" s="398"/>
      <c r="D235" s="398"/>
      <c r="E235" s="398"/>
      <c r="F235" s="398"/>
      <c r="G235" s="398"/>
      <c r="H235" s="398"/>
      <c r="I235" s="398"/>
      <c r="J235" s="398"/>
      <c r="K235" s="398"/>
      <c r="L235" s="398"/>
      <c r="M235" s="398" t="str">
        <f>IF([1]p46!$H$296&lt;&gt;0,[1]p46!$H$296,"")</f>
        <v/>
      </c>
      <c r="N235" s="398"/>
      <c r="O235" s="398"/>
      <c r="P235" s="398"/>
      <c r="Q235" s="398"/>
      <c r="R235" s="26" t="str">
        <f>IF([1]p46!$J$296&lt;&gt;0,[1]p46!$J$296,"")</f>
        <v/>
      </c>
      <c r="S235" s="26" t="str">
        <f>IF([1]p46!$K$296&lt;&gt;0,[1]p46!$K$296,"")</f>
        <v/>
      </c>
    </row>
    <row r="236" spans="1:19" s="3" customFormat="1" ht="13.5" customHeight="1" x14ac:dyDescent="0.2">
      <c r="A236" s="398" t="str">
        <f>IF([1]p46!$A$297&lt;&gt;0,[1]p46!$A$297,"")</f>
        <v/>
      </c>
      <c r="B236" s="398"/>
      <c r="C236" s="398"/>
      <c r="D236" s="398"/>
      <c r="E236" s="398"/>
      <c r="F236" s="398"/>
      <c r="G236" s="398"/>
      <c r="H236" s="398"/>
      <c r="I236" s="398"/>
      <c r="J236" s="398"/>
      <c r="K236" s="398"/>
      <c r="L236" s="398"/>
      <c r="M236" s="398" t="str">
        <f>IF([1]p46!$H$297&lt;&gt;0,[1]p46!$H$297,"")</f>
        <v/>
      </c>
      <c r="N236" s="398"/>
      <c r="O236" s="398"/>
      <c r="P236" s="398"/>
      <c r="Q236" s="398"/>
      <c r="R236" s="26" t="str">
        <f>IF([1]p46!$J$297&lt;&gt;0,[1]p46!$J$297,"")</f>
        <v/>
      </c>
      <c r="S236" s="26" t="str">
        <f>IF([1]p46!$K$297&lt;&gt;0,[1]p46!$K$297,"")</f>
        <v/>
      </c>
    </row>
    <row r="237" spans="1:19" s="3" customFormat="1" ht="11.25" x14ac:dyDescent="0.2">
      <c r="A237" s="394"/>
      <c r="B237" s="394"/>
      <c r="C237" s="394"/>
      <c r="D237" s="394"/>
      <c r="E237" s="394"/>
      <c r="F237" s="394"/>
      <c r="G237" s="394"/>
      <c r="H237" s="394"/>
      <c r="I237" s="394"/>
      <c r="J237" s="394"/>
      <c r="K237" s="394"/>
      <c r="L237" s="394"/>
      <c r="M237" s="394"/>
      <c r="N237" s="394"/>
      <c r="O237" s="394"/>
      <c r="P237" s="394"/>
      <c r="Q237" s="394"/>
      <c r="R237" s="394"/>
      <c r="S237" s="394"/>
    </row>
    <row r="238" spans="1:19" s="25" customFormat="1" ht="12.75" customHeight="1" x14ac:dyDescent="0.2">
      <c r="A238" s="375" t="str">
        <f>T([1]p47!$C$13:$G$13)</f>
        <v/>
      </c>
      <c r="B238" s="376"/>
      <c r="C238" s="376"/>
      <c r="D238" s="376"/>
      <c r="E238" s="376"/>
      <c r="F238" s="377"/>
      <c r="G238" s="383"/>
      <c r="H238" s="381"/>
      <c r="I238" s="381"/>
      <c r="J238" s="381"/>
      <c r="K238" s="381"/>
      <c r="L238" s="381"/>
      <c r="M238" s="381"/>
      <c r="N238" s="381"/>
      <c r="O238" s="381"/>
      <c r="P238" s="381"/>
      <c r="Q238" s="381"/>
      <c r="R238" s="381"/>
      <c r="S238" s="381"/>
    </row>
    <row r="239" spans="1:19" s="3" customFormat="1" ht="13.5" customHeight="1" x14ac:dyDescent="0.2">
      <c r="A239" s="398" t="str">
        <f>IF([1]p47!$A$295&lt;&gt;0,[1]p47!$A$295,"")</f>
        <v/>
      </c>
      <c r="B239" s="398"/>
      <c r="C239" s="398"/>
      <c r="D239" s="398"/>
      <c r="E239" s="398"/>
      <c r="F239" s="398"/>
      <c r="G239" s="398"/>
      <c r="H239" s="398"/>
      <c r="I239" s="398"/>
      <c r="J239" s="398"/>
      <c r="K239" s="398"/>
      <c r="L239" s="398"/>
      <c r="M239" s="398" t="str">
        <f>IF([1]p47!$H$295&lt;&gt;0,[1]p47!$H$295,"")</f>
        <v/>
      </c>
      <c r="N239" s="398"/>
      <c r="O239" s="398"/>
      <c r="P239" s="398"/>
      <c r="Q239" s="398"/>
      <c r="R239" s="26" t="str">
        <f>IF([1]p47!$J$295&lt;&gt;0,[1]p47!$J$295,"")</f>
        <v/>
      </c>
      <c r="S239" s="26" t="str">
        <f>IF([1]p47!$K$295&lt;&gt;0,[1]p47!$K$295,"")</f>
        <v/>
      </c>
    </row>
    <row r="240" spans="1:19" s="3" customFormat="1" ht="13.5" customHeight="1" x14ac:dyDescent="0.2">
      <c r="A240" s="398" t="str">
        <f>IF([1]p47!$A$296&lt;&gt;0,[1]p47!$A$296,"")</f>
        <v/>
      </c>
      <c r="B240" s="398"/>
      <c r="C240" s="398"/>
      <c r="D240" s="398"/>
      <c r="E240" s="398"/>
      <c r="F240" s="398"/>
      <c r="G240" s="398"/>
      <c r="H240" s="398"/>
      <c r="I240" s="398"/>
      <c r="J240" s="398"/>
      <c r="K240" s="398"/>
      <c r="L240" s="398"/>
      <c r="M240" s="398" t="str">
        <f>IF([1]p47!$H$296&lt;&gt;0,[1]p47!$H$296,"")</f>
        <v/>
      </c>
      <c r="N240" s="398"/>
      <c r="O240" s="398"/>
      <c r="P240" s="398"/>
      <c r="Q240" s="398"/>
      <c r="R240" s="26" t="str">
        <f>IF([1]p47!$J$296&lt;&gt;0,[1]p47!$J$296,"")</f>
        <v/>
      </c>
      <c r="S240" s="26" t="str">
        <f>IF([1]p47!$K$296&lt;&gt;0,[1]p47!$K$296,"")</f>
        <v/>
      </c>
    </row>
    <row r="241" spans="1:19" s="3" customFormat="1" ht="13.5" customHeight="1" x14ac:dyDescent="0.2">
      <c r="A241" s="398" t="str">
        <f>IF([1]p47!$A$297&lt;&gt;0,[1]p47!$A$297,"")</f>
        <v/>
      </c>
      <c r="B241" s="398"/>
      <c r="C241" s="398"/>
      <c r="D241" s="398"/>
      <c r="E241" s="398"/>
      <c r="F241" s="398"/>
      <c r="G241" s="398"/>
      <c r="H241" s="398"/>
      <c r="I241" s="398"/>
      <c r="J241" s="398"/>
      <c r="K241" s="398"/>
      <c r="L241" s="398"/>
      <c r="M241" s="398" t="str">
        <f>IF([1]p47!$H$297&lt;&gt;0,[1]p47!$H$297,"")</f>
        <v/>
      </c>
      <c r="N241" s="398"/>
      <c r="O241" s="398"/>
      <c r="P241" s="398"/>
      <c r="Q241" s="398"/>
      <c r="R241" s="26" t="str">
        <f>IF([1]p47!$J$297&lt;&gt;0,[1]p47!$J$297,"")</f>
        <v/>
      </c>
      <c r="S241" s="26" t="str">
        <f>IF([1]p47!$K$297&lt;&gt;0,[1]p47!$K$297,"")</f>
        <v/>
      </c>
    </row>
    <row r="242" spans="1:19" s="3" customFormat="1" ht="11.25" x14ac:dyDescent="0.2">
      <c r="A242" s="394"/>
      <c r="B242" s="394"/>
      <c r="C242" s="394"/>
      <c r="D242" s="394"/>
      <c r="E242" s="394"/>
      <c r="F242" s="394"/>
      <c r="G242" s="394"/>
      <c r="H242" s="394"/>
      <c r="I242" s="394"/>
      <c r="J242" s="394"/>
      <c r="K242" s="394"/>
      <c r="L242" s="394"/>
      <c r="M242" s="394"/>
      <c r="N242" s="394"/>
      <c r="O242" s="394"/>
      <c r="P242" s="394"/>
      <c r="Q242" s="394"/>
      <c r="R242" s="394"/>
      <c r="S242" s="394"/>
    </row>
    <row r="243" spans="1:19" s="25" customFormat="1" ht="12.75" customHeight="1" x14ac:dyDescent="0.2">
      <c r="A243" s="375" t="str">
        <f>T([1]p48!$C$13:$G$13)</f>
        <v/>
      </c>
      <c r="B243" s="376"/>
      <c r="C243" s="376"/>
      <c r="D243" s="376"/>
      <c r="E243" s="376"/>
      <c r="F243" s="377"/>
      <c r="G243" s="383"/>
      <c r="H243" s="381"/>
      <c r="I243" s="381"/>
      <c r="J243" s="381"/>
      <c r="K243" s="381"/>
      <c r="L243" s="381"/>
      <c r="M243" s="381"/>
      <c r="N243" s="381"/>
      <c r="O243" s="381"/>
      <c r="P243" s="381"/>
      <c r="Q243" s="381"/>
      <c r="R243" s="381"/>
      <c r="S243" s="381"/>
    </row>
    <row r="244" spans="1:19" s="3" customFormat="1" ht="13.5" customHeight="1" x14ac:dyDescent="0.2">
      <c r="A244" s="398" t="str">
        <f>IF([1]p48!$A$295&lt;&gt;0,[1]p48!$A$295,"")</f>
        <v/>
      </c>
      <c r="B244" s="398"/>
      <c r="C244" s="398"/>
      <c r="D244" s="398"/>
      <c r="E244" s="398"/>
      <c r="F244" s="398"/>
      <c r="G244" s="398"/>
      <c r="H244" s="398"/>
      <c r="I244" s="398"/>
      <c r="J244" s="398"/>
      <c r="K244" s="398"/>
      <c r="L244" s="398"/>
      <c r="M244" s="398" t="str">
        <f>IF([1]p48!$H$295&lt;&gt;0,[1]p48!$H$295,"")</f>
        <v/>
      </c>
      <c r="N244" s="398"/>
      <c r="O244" s="398"/>
      <c r="P244" s="398"/>
      <c r="Q244" s="398"/>
      <c r="R244" s="26" t="str">
        <f>IF([1]p48!$J$295&lt;&gt;0,[1]p48!$J$295,"")</f>
        <v/>
      </c>
      <c r="S244" s="26" t="str">
        <f>IF([1]p48!$K$295&lt;&gt;0,[1]p48!$K$295,"")</f>
        <v/>
      </c>
    </row>
    <row r="245" spans="1:19" s="3" customFormat="1" ht="13.5" customHeight="1" x14ac:dyDescent="0.2">
      <c r="A245" s="398" t="str">
        <f>IF([1]p48!$A$296&lt;&gt;0,[1]p48!$A$296,"")</f>
        <v/>
      </c>
      <c r="B245" s="398"/>
      <c r="C245" s="398"/>
      <c r="D245" s="398"/>
      <c r="E245" s="398"/>
      <c r="F245" s="398"/>
      <c r="G245" s="398"/>
      <c r="H245" s="398"/>
      <c r="I245" s="398"/>
      <c r="J245" s="398"/>
      <c r="K245" s="398"/>
      <c r="L245" s="398"/>
      <c r="M245" s="398" t="str">
        <f>IF([1]p48!$H$296&lt;&gt;0,[1]p48!$H$296,"")</f>
        <v/>
      </c>
      <c r="N245" s="398"/>
      <c r="O245" s="398"/>
      <c r="P245" s="398"/>
      <c r="Q245" s="398"/>
      <c r="R245" s="26" t="str">
        <f>IF([1]p48!$J$296&lt;&gt;0,[1]p48!$J$296,"")</f>
        <v/>
      </c>
      <c r="S245" s="26" t="str">
        <f>IF([1]p48!$K$296&lt;&gt;0,[1]p48!$K$296,"")</f>
        <v/>
      </c>
    </row>
    <row r="246" spans="1:19" s="3" customFormat="1" ht="13.5" customHeight="1" x14ac:dyDescent="0.2">
      <c r="A246" s="398" t="str">
        <f>IF([1]p48!$A$297&lt;&gt;0,[1]p48!$A$297,"")</f>
        <v/>
      </c>
      <c r="B246" s="398"/>
      <c r="C246" s="398"/>
      <c r="D246" s="398"/>
      <c r="E246" s="398"/>
      <c r="F246" s="398"/>
      <c r="G246" s="398"/>
      <c r="H246" s="398"/>
      <c r="I246" s="398"/>
      <c r="J246" s="398"/>
      <c r="K246" s="398"/>
      <c r="L246" s="398"/>
      <c r="M246" s="398" t="str">
        <f>IF([1]p48!$H$297&lt;&gt;0,[1]p48!$H$297,"")</f>
        <v/>
      </c>
      <c r="N246" s="398"/>
      <c r="O246" s="398"/>
      <c r="P246" s="398"/>
      <c r="Q246" s="398"/>
      <c r="R246" s="26" t="str">
        <f>IF([1]p48!$J$297&lt;&gt;0,[1]p48!$J$297,"")</f>
        <v/>
      </c>
      <c r="S246" s="26" t="str">
        <f>IF([1]p48!$K$297&lt;&gt;0,[1]p48!$K$297,"")</f>
        <v/>
      </c>
    </row>
    <row r="247" spans="1:19" s="3" customFormat="1" ht="11.25" x14ac:dyDescent="0.2">
      <c r="A247" s="394"/>
      <c r="B247" s="394"/>
      <c r="C247" s="394"/>
      <c r="D247" s="394"/>
      <c r="E247" s="394"/>
      <c r="F247" s="394"/>
      <c r="G247" s="394"/>
      <c r="H247" s="394"/>
      <c r="I247" s="394"/>
      <c r="J247" s="394"/>
      <c r="K247" s="394"/>
      <c r="L247" s="394"/>
      <c r="M247" s="394"/>
      <c r="N247" s="394"/>
      <c r="O247" s="394"/>
      <c r="P247" s="394"/>
      <c r="Q247" s="394"/>
      <c r="R247" s="394"/>
      <c r="S247" s="394"/>
    </row>
    <row r="248" spans="1:19" s="25" customFormat="1" ht="12.75" customHeight="1" x14ac:dyDescent="0.2">
      <c r="A248" s="375" t="str">
        <f>T([1]p49!$C$13:$G$13)</f>
        <v/>
      </c>
      <c r="B248" s="376"/>
      <c r="C248" s="376"/>
      <c r="D248" s="376"/>
      <c r="E248" s="376"/>
      <c r="F248" s="377"/>
      <c r="G248" s="383"/>
      <c r="H248" s="381"/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</row>
    <row r="249" spans="1:19" s="3" customFormat="1" ht="13.5" customHeight="1" x14ac:dyDescent="0.2">
      <c r="A249" s="398" t="str">
        <f>IF([1]p49!$A$295&lt;&gt;0,[1]p49!$A$295,"")</f>
        <v/>
      </c>
      <c r="B249" s="398"/>
      <c r="C249" s="398"/>
      <c r="D249" s="398"/>
      <c r="E249" s="398"/>
      <c r="F249" s="398"/>
      <c r="G249" s="398"/>
      <c r="H249" s="398"/>
      <c r="I249" s="398"/>
      <c r="J249" s="398"/>
      <c r="K249" s="398"/>
      <c r="L249" s="398"/>
      <c r="M249" s="398" t="str">
        <f>IF([1]p49!$H$295&lt;&gt;0,[1]p49!$H$295,"")</f>
        <v/>
      </c>
      <c r="N249" s="398"/>
      <c r="O249" s="398"/>
      <c r="P249" s="398"/>
      <c r="Q249" s="398"/>
      <c r="R249" s="26" t="str">
        <f>IF([1]p49!$J$295&lt;&gt;0,[1]p49!$J$295,"")</f>
        <v/>
      </c>
      <c r="S249" s="26" t="str">
        <f>IF([1]p49!$K$295&lt;&gt;0,[1]p49!$K$295,"")</f>
        <v/>
      </c>
    </row>
    <row r="250" spans="1:19" s="3" customFormat="1" ht="13.5" customHeight="1" x14ac:dyDescent="0.2">
      <c r="A250" s="398" t="str">
        <f>IF([1]p49!$A$296&lt;&gt;0,[1]p49!$A$296,"")</f>
        <v/>
      </c>
      <c r="B250" s="398"/>
      <c r="C250" s="398"/>
      <c r="D250" s="398"/>
      <c r="E250" s="398"/>
      <c r="F250" s="398"/>
      <c r="G250" s="398"/>
      <c r="H250" s="398"/>
      <c r="I250" s="398"/>
      <c r="J250" s="398"/>
      <c r="K250" s="398"/>
      <c r="L250" s="398"/>
      <c r="M250" s="398" t="str">
        <f>IF([1]p49!$H$296&lt;&gt;0,[1]p49!$H$296,"")</f>
        <v/>
      </c>
      <c r="N250" s="398"/>
      <c r="O250" s="398"/>
      <c r="P250" s="398"/>
      <c r="Q250" s="398"/>
      <c r="R250" s="26" t="str">
        <f>IF([1]p49!$J$296&lt;&gt;0,[1]p49!$J$296,"")</f>
        <v/>
      </c>
      <c r="S250" s="26" t="str">
        <f>IF([1]p49!$K$296&lt;&gt;0,[1]p49!$K$296,"")</f>
        <v/>
      </c>
    </row>
    <row r="251" spans="1:19" s="3" customFormat="1" ht="13.5" customHeight="1" x14ac:dyDescent="0.2">
      <c r="A251" s="398" t="str">
        <f>IF([1]p49!$A$297&lt;&gt;0,[1]p49!$A$297,"")</f>
        <v/>
      </c>
      <c r="B251" s="398"/>
      <c r="C251" s="398"/>
      <c r="D251" s="398"/>
      <c r="E251" s="398"/>
      <c r="F251" s="398"/>
      <c r="G251" s="398"/>
      <c r="H251" s="398"/>
      <c r="I251" s="398"/>
      <c r="J251" s="398"/>
      <c r="K251" s="398"/>
      <c r="L251" s="398"/>
      <c r="M251" s="398" t="str">
        <f>IF([1]p49!$H$297&lt;&gt;0,[1]p49!$H$297,"")</f>
        <v/>
      </c>
      <c r="N251" s="398"/>
      <c r="O251" s="398"/>
      <c r="P251" s="398"/>
      <c r="Q251" s="398"/>
      <c r="R251" s="26" t="str">
        <f>IF([1]p49!$J$297&lt;&gt;0,[1]p49!$J$297,"")</f>
        <v/>
      </c>
      <c r="S251" s="26" t="str">
        <f>IF([1]p49!$K$297&lt;&gt;0,[1]p49!$K$297,"")</f>
        <v/>
      </c>
    </row>
    <row r="252" spans="1:19" s="3" customFormat="1" ht="11.25" x14ac:dyDescent="0.2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</row>
    <row r="253" spans="1:19" s="25" customFormat="1" ht="12.75" customHeight="1" x14ac:dyDescent="0.2">
      <c r="A253" s="375" t="str">
        <f>T([1]p50!$C$13:$G$13)</f>
        <v/>
      </c>
      <c r="B253" s="376"/>
      <c r="C253" s="376"/>
      <c r="D253" s="376"/>
      <c r="E253" s="376"/>
      <c r="F253" s="377"/>
      <c r="G253" s="383"/>
      <c r="H253" s="381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19" s="3" customFormat="1" ht="13.5" customHeight="1" x14ac:dyDescent="0.2">
      <c r="A254" s="398" t="str">
        <f>IF([1]p50!$A$295&lt;&gt;0,[1]p50!$A$295,"")</f>
        <v/>
      </c>
      <c r="B254" s="398"/>
      <c r="C254" s="398"/>
      <c r="D254" s="398"/>
      <c r="E254" s="398"/>
      <c r="F254" s="398"/>
      <c r="G254" s="398"/>
      <c r="H254" s="398"/>
      <c r="I254" s="398"/>
      <c r="J254" s="398"/>
      <c r="K254" s="398"/>
      <c r="L254" s="398"/>
      <c r="M254" s="398" t="str">
        <f>IF([1]p50!$H$295&lt;&gt;0,[1]p50!$H$295,"")</f>
        <v/>
      </c>
      <c r="N254" s="398"/>
      <c r="O254" s="398"/>
      <c r="P254" s="398"/>
      <c r="Q254" s="398"/>
      <c r="R254" s="26" t="str">
        <f>IF([1]p50!$J$295&lt;&gt;0,[1]p50!$J$295,"")</f>
        <v/>
      </c>
      <c r="S254" s="26" t="str">
        <f>IF([1]p50!$K$295&lt;&gt;0,[1]p50!$K$295,"")</f>
        <v/>
      </c>
    </row>
    <row r="255" spans="1:19" s="3" customFormat="1" ht="13.5" customHeight="1" x14ac:dyDescent="0.2">
      <c r="A255" s="398" t="str">
        <f>IF([1]p50!$A$296&lt;&gt;0,[1]p50!$A$296,"")</f>
        <v/>
      </c>
      <c r="B255" s="398"/>
      <c r="C255" s="398"/>
      <c r="D255" s="398"/>
      <c r="E255" s="398"/>
      <c r="F255" s="398"/>
      <c r="G255" s="398"/>
      <c r="H255" s="398"/>
      <c r="I255" s="398"/>
      <c r="J255" s="398"/>
      <c r="K255" s="398"/>
      <c r="L255" s="398"/>
      <c r="M255" s="398" t="str">
        <f>IF([1]p50!$H$296&lt;&gt;0,[1]p50!$H$296,"")</f>
        <v/>
      </c>
      <c r="N255" s="398"/>
      <c r="O255" s="398"/>
      <c r="P255" s="398"/>
      <c r="Q255" s="398"/>
      <c r="R255" s="26" t="str">
        <f>IF([1]p50!$J$296&lt;&gt;0,[1]p50!$J$296,"")</f>
        <v/>
      </c>
      <c r="S255" s="26" t="str">
        <f>IF([1]p50!$K$296&lt;&gt;0,[1]p50!$K$296,"")</f>
        <v/>
      </c>
    </row>
    <row r="256" spans="1:19" s="3" customFormat="1" ht="13.5" customHeight="1" x14ac:dyDescent="0.2">
      <c r="A256" s="398" t="str">
        <f>IF([1]p50!$A$297&lt;&gt;0,[1]p50!$A$297,"")</f>
        <v/>
      </c>
      <c r="B256" s="398"/>
      <c r="C256" s="398"/>
      <c r="D256" s="398"/>
      <c r="E256" s="398"/>
      <c r="F256" s="398"/>
      <c r="G256" s="398"/>
      <c r="H256" s="398"/>
      <c r="I256" s="398"/>
      <c r="J256" s="398"/>
      <c r="K256" s="398"/>
      <c r="L256" s="398"/>
      <c r="M256" s="398" t="str">
        <f>IF([1]p50!$H$297&lt;&gt;0,[1]p50!$H$297,"")</f>
        <v/>
      </c>
      <c r="N256" s="398"/>
      <c r="O256" s="398"/>
      <c r="P256" s="398"/>
      <c r="Q256" s="398"/>
      <c r="R256" s="26" t="str">
        <f>IF([1]p50!$J$297&lt;&gt;0,[1]p50!$J$297,"")</f>
        <v/>
      </c>
      <c r="S256" s="26" t="str">
        <f>IF([1]p50!$K$297&lt;&gt;0,[1]p50!$K$297,"")</f>
        <v/>
      </c>
    </row>
    <row r="257" spans="1:19" s="3" customFormat="1" ht="11.25" x14ac:dyDescent="0.2">
      <c r="A257" s="394"/>
      <c r="B257" s="394"/>
      <c r="C257" s="394"/>
      <c r="D257" s="394"/>
      <c r="E257" s="394"/>
      <c r="F257" s="394"/>
      <c r="G257" s="394"/>
      <c r="H257" s="394"/>
      <c r="I257" s="394"/>
      <c r="J257" s="394"/>
      <c r="K257" s="394"/>
      <c r="L257" s="394"/>
      <c r="M257" s="394"/>
      <c r="N257" s="394"/>
      <c r="O257" s="394"/>
      <c r="P257" s="394"/>
      <c r="Q257" s="394"/>
      <c r="R257" s="394"/>
      <c r="S257" s="394"/>
    </row>
  </sheetData>
  <mergeCells count="458">
    <mergeCell ref="A236:L236"/>
    <mergeCell ref="M236:Q236"/>
    <mergeCell ref="A232:S232"/>
    <mergeCell ref="A233:F233"/>
    <mergeCell ref="G233:S233"/>
    <mergeCell ref="A234:L234"/>
    <mergeCell ref="M234:Q234"/>
    <mergeCell ref="A235:L235"/>
    <mergeCell ref="M235:Q235"/>
    <mergeCell ref="A1:S1"/>
    <mergeCell ref="A2:S2"/>
    <mergeCell ref="A3:D3"/>
    <mergeCell ref="M11:Q11"/>
    <mergeCell ref="A4:S5"/>
    <mergeCell ref="M6:P6"/>
    <mergeCell ref="M9:Q9"/>
    <mergeCell ref="A9:L9"/>
    <mergeCell ref="A7:S7"/>
    <mergeCell ref="A8:F8"/>
    <mergeCell ref="A10:L10"/>
    <mergeCell ref="M10:Q10"/>
    <mergeCell ref="A11:L11"/>
    <mergeCell ref="E3:Q3"/>
    <mergeCell ref="A6:L6"/>
    <mergeCell ref="G8:S8"/>
    <mergeCell ref="A231:L231"/>
    <mergeCell ref="M231:Q231"/>
    <mergeCell ref="A222:S222"/>
    <mergeCell ref="A223:F223"/>
    <mergeCell ref="G223:S223"/>
    <mergeCell ref="A224:L224"/>
    <mergeCell ref="M224:Q224"/>
    <mergeCell ref="A225:L225"/>
    <mergeCell ref="A229:L229"/>
    <mergeCell ref="M229:Q229"/>
    <mergeCell ref="M225:Q225"/>
    <mergeCell ref="A230:L230"/>
    <mergeCell ref="M230:Q230"/>
    <mergeCell ref="A226:L226"/>
    <mergeCell ref="M226:Q226"/>
    <mergeCell ref="A227:S227"/>
    <mergeCell ref="A228:F228"/>
    <mergeCell ref="G228:S228"/>
    <mergeCell ref="A212:S212"/>
    <mergeCell ref="A213:F213"/>
    <mergeCell ref="G213:S213"/>
    <mergeCell ref="M221:Q221"/>
    <mergeCell ref="A215:L215"/>
    <mergeCell ref="M215:Q215"/>
    <mergeCell ref="A216:L216"/>
    <mergeCell ref="M216:Q216"/>
    <mergeCell ref="A217:S217"/>
    <mergeCell ref="A214:L214"/>
    <mergeCell ref="M214:Q214"/>
    <mergeCell ref="A218:F218"/>
    <mergeCell ref="G218:S218"/>
    <mergeCell ref="A219:L219"/>
    <mergeCell ref="M219:Q219"/>
    <mergeCell ref="A220:L220"/>
    <mergeCell ref="M220:Q220"/>
    <mergeCell ref="A221:L221"/>
    <mergeCell ref="A207:S207"/>
    <mergeCell ref="A208:F208"/>
    <mergeCell ref="G208:S208"/>
    <mergeCell ref="A209:L209"/>
    <mergeCell ref="M209:Q209"/>
    <mergeCell ref="A210:L210"/>
    <mergeCell ref="M210:Q210"/>
    <mergeCell ref="A211:L211"/>
    <mergeCell ref="A202:S202"/>
    <mergeCell ref="A203:F203"/>
    <mergeCell ref="G203:S203"/>
    <mergeCell ref="A204:L204"/>
    <mergeCell ref="M204:Q204"/>
    <mergeCell ref="A205:L205"/>
    <mergeCell ref="M205:Q205"/>
    <mergeCell ref="M211:Q211"/>
    <mergeCell ref="A197:S197"/>
    <mergeCell ref="A198:F198"/>
    <mergeCell ref="G198:S198"/>
    <mergeCell ref="A206:L206"/>
    <mergeCell ref="M206:Q206"/>
    <mergeCell ref="A200:L200"/>
    <mergeCell ref="M200:Q200"/>
    <mergeCell ref="A201:L201"/>
    <mergeCell ref="M201:Q201"/>
    <mergeCell ref="A199:L199"/>
    <mergeCell ref="M199:Q199"/>
    <mergeCell ref="A192:S192"/>
    <mergeCell ref="A193:F193"/>
    <mergeCell ref="G193:S193"/>
    <mergeCell ref="A194:L194"/>
    <mergeCell ref="M194:Q194"/>
    <mergeCell ref="A195:L195"/>
    <mergeCell ref="M195:Q195"/>
    <mergeCell ref="A196:L196"/>
    <mergeCell ref="A187:S187"/>
    <mergeCell ref="A188:F188"/>
    <mergeCell ref="G188:S188"/>
    <mergeCell ref="A189:L189"/>
    <mergeCell ref="M189:Q189"/>
    <mergeCell ref="A190:L190"/>
    <mergeCell ref="M190:Q190"/>
    <mergeCell ref="M196:Q196"/>
    <mergeCell ref="A182:S182"/>
    <mergeCell ref="A183:F183"/>
    <mergeCell ref="G183:S183"/>
    <mergeCell ref="A191:L191"/>
    <mergeCell ref="M191:Q191"/>
    <mergeCell ref="A185:L185"/>
    <mergeCell ref="M185:Q185"/>
    <mergeCell ref="A186:L186"/>
    <mergeCell ref="M186:Q186"/>
    <mergeCell ref="A184:L184"/>
    <mergeCell ref="M184:Q184"/>
    <mergeCell ref="A177:S177"/>
    <mergeCell ref="A178:F178"/>
    <mergeCell ref="G178:S178"/>
    <mergeCell ref="A179:L179"/>
    <mergeCell ref="M179:Q179"/>
    <mergeCell ref="A180:L180"/>
    <mergeCell ref="M180:Q180"/>
    <mergeCell ref="A181:L181"/>
    <mergeCell ref="A172:S172"/>
    <mergeCell ref="A173:F173"/>
    <mergeCell ref="G173:S173"/>
    <mergeCell ref="A174:L174"/>
    <mergeCell ref="M174:Q174"/>
    <mergeCell ref="A175:L175"/>
    <mergeCell ref="M175:Q175"/>
    <mergeCell ref="M181:Q181"/>
    <mergeCell ref="A167:S167"/>
    <mergeCell ref="A168:F168"/>
    <mergeCell ref="G168:S168"/>
    <mergeCell ref="A176:L176"/>
    <mergeCell ref="M176:Q176"/>
    <mergeCell ref="A170:L170"/>
    <mergeCell ref="M170:Q170"/>
    <mergeCell ref="A171:L171"/>
    <mergeCell ref="M171:Q171"/>
    <mergeCell ref="A169:L169"/>
    <mergeCell ref="M169:Q169"/>
    <mergeCell ref="A162:S162"/>
    <mergeCell ref="A163:F163"/>
    <mergeCell ref="G163:S163"/>
    <mergeCell ref="A164:L164"/>
    <mergeCell ref="M164:Q164"/>
    <mergeCell ref="A165:L165"/>
    <mergeCell ref="M165:Q165"/>
    <mergeCell ref="A166:L166"/>
    <mergeCell ref="A157:S157"/>
    <mergeCell ref="A158:F158"/>
    <mergeCell ref="G158:S158"/>
    <mergeCell ref="A159:L159"/>
    <mergeCell ref="M159:Q159"/>
    <mergeCell ref="A160:L160"/>
    <mergeCell ref="M160:Q160"/>
    <mergeCell ref="M166:Q166"/>
    <mergeCell ref="A152:S152"/>
    <mergeCell ref="A153:F153"/>
    <mergeCell ref="G153:S153"/>
    <mergeCell ref="A161:L161"/>
    <mergeCell ref="M161:Q161"/>
    <mergeCell ref="A155:L155"/>
    <mergeCell ref="M155:Q155"/>
    <mergeCell ref="A156:L156"/>
    <mergeCell ref="M156:Q156"/>
    <mergeCell ref="A154:L154"/>
    <mergeCell ref="M154:Q154"/>
    <mergeCell ref="A147:S147"/>
    <mergeCell ref="A148:F148"/>
    <mergeCell ref="G148:S148"/>
    <mergeCell ref="A149:L149"/>
    <mergeCell ref="M149:Q149"/>
    <mergeCell ref="A150:L150"/>
    <mergeCell ref="M150:Q150"/>
    <mergeCell ref="A151:L151"/>
    <mergeCell ref="A142:S142"/>
    <mergeCell ref="A143:F143"/>
    <mergeCell ref="G143:S143"/>
    <mergeCell ref="A144:L144"/>
    <mergeCell ref="M144:Q144"/>
    <mergeCell ref="A145:L145"/>
    <mergeCell ref="M145:Q145"/>
    <mergeCell ref="M151:Q151"/>
    <mergeCell ref="A137:S137"/>
    <mergeCell ref="A138:F138"/>
    <mergeCell ref="G138:S138"/>
    <mergeCell ref="A146:L146"/>
    <mergeCell ref="M146:Q146"/>
    <mergeCell ref="A140:L140"/>
    <mergeCell ref="M140:Q140"/>
    <mergeCell ref="A141:L141"/>
    <mergeCell ref="M141:Q141"/>
    <mergeCell ref="A139:L139"/>
    <mergeCell ref="M139:Q139"/>
    <mergeCell ref="A132:S132"/>
    <mergeCell ref="A133:F133"/>
    <mergeCell ref="G133:S133"/>
    <mergeCell ref="A134:L134"/>
    <mergeCell ref="M134:Q134"/>
    <mergeCell ref="A135:L135"/>
    <mergeCell ref="M135:Q135"/>
    <mergeCell ref="A136:L136"/>
    <mergeCell ref="A127:S127"/>
    <mergeCell ref="A128:F128"/>
    <mergeCell ref="G128:S128"/>
    <mergeCell ref="A129:L129"/>
    <mergeCell ref="M129:Q129"/>
    <mergeCell ref="A130:L130"/>
    <mergeCell ref="M130:Q130"/>
    <mergeCell ref="M136:Q136"/>
    <mergeCell ref="A122:S122"/>
    <mergeCell ref="A123:F123"/>
    <mergeCell ref="G123:S123"/>
    <mergeCell ref="A131:L131"/>
    <mergeCell ref="M131:Q131"/>
    <mergeCell ref="A125:L125"/>
    <mergeCell ref="M125:Q125"/>
    <mergeCell ref="A126:L126"/>
    <mergeCell ref="M126:Q126"/>
    <mergeCell ref="A124:L124"/>
    <mergeCell ref="M124:Q124"/>
    <mergeCell ref="A117:S117"/>
    <mergeCell ref="A118:F118"/>
    <mergeCell ref="G118:S118"/>
    <mergeCell ref="A119:L119"/>
    <mergeCell ref="M119:Q119"/>
    <mergeCell ref="A120:L120"/>
    <mergeCell ref="M120:Q120"/>
    <mergeCell ref="A121:L121"/>
    <mergeCell ref="A112:S112"/>
    <mergeCell ref="A113:F113"/>
    <mergeCell ref="G113:S113"/>
    <mergeCell ref="A114:L114"/>
    <mergeCell ref="M114:Q114"/>
    <mergeCell ref="A115:L115"/>
    <mergeCell ref="M115:Q115"/>
    <mergeCell ref="M121:Q121"/>
    <mergeCell ref="A107:S107"/>
    <mergeCell ref="A108:F108"/>
    <mergeCell ref="G108:S108"/>
    <mergeCell ref="A116:L116"/>
    <mergeCell ref="M116:Q116"/>
    <mergeCell ref="A110:L110"/>
    <mergeCell ref="M110:Q110"/>
    <mergeCell ref="A111:L111"/>
    <mergeCell ref="M111:Q111"/>
    <mergeCell ref="A109:L109"/>
    <mergeCell ref="M109:Q109"/>
    <mergeCell ref="A102:S102"/>
    <mergeCell ref="A103:F103"/>
    <mergeCell ref="G103:S103"/>
    <mergeCell ref="A104:L104"/>
    <mergeCell ref="M104:Q104"/>
    <mergeCell ref="A105:L105"/>
    <mergeCell ref="M105:Q105"/>
    <mergeCell ref="A106:L106"/>
    <mergeCell ref="A97:S97"/>
    <mergeCell ref="A98:F98"/>
    <mergeCell ref="G98:S98"/>
    <mergeCell ref="A99:L99"/>
    <mergeCell ref="M99:Q99"/>
    <mergeCell ref="A100:L100"/>
    <mergeCell ref="M100:Q100"/>
    <mergeCell ref="M106:Q106"/>
    <mergeCell ref="A92:S92"/>
    <mergeCell ref="A93:F93"/>
    <mergeCell ref="G93:S93"/>
    <mergeCell ref="A101:L101"/>
    <mergeCell ref="M101:Q101"/>
    <mergeCell ref="A95:L95"/>
    <mergeCell ref="M95:Q95"/>
    <mergeCell ref="A96:L96"/>
    <mergeCell ref="M96:Q96"/>
    <mergeCell ref="A94:L94"/>
    <mergeCell ref="M94:Q94"/>
    <mergeCell ref="A87:S87"/>
    <mergeCell ref="A88:F88"/>
    <mergeCell ref="G88:S88"/>
    <mergeCell ref="A89:L89"/>
    <mergeCell ref="M89:Q89"/>
    <mergeCell ref="A90:L90"/>
    <mergeCell ref="M90:Q90"/>
    <mergeCell ref="A91:L91"/>
    <mergeCell ref="A82:S82"/>
    <mergeCell ref="A83:F83"/>
    <mergeCell ref="G83:S83"/>
    <mergeCell ref="A84:L84"/>
    <mergeCell ref="M84:Q84"/>
    <mergeCell ref="A85:L85"/>
    <mergeCell ref="M85:Q85"/>
    <mergeCell ref="M91:Q91"/>
    <mergeCell ref="A77:S77"/>
    <mergeCell ref="A78:F78"/>
    <mergeCell ref="G78:S78"/>
    <mergeCell ref="A86:L86"/>
    <mergeCell ref="M86:Q86"/>
    <mergeCell ref="A80:L80"/>
    <mergeCell ref="M80:Q80"/>
    <mergeCell ref="A81:L81"/>
    <mergeCell ref="M81:Q81"/>
    <mergeCell ref="A79:L79"/>
    <mergeCell ref="M79:Q79"/>
    <mergeCell ref="A72:S72"/>
    <mergeCell ref="A73:F73"/>
    <mergeCell ref="G73:S73"/>
    <mergeCell ref="A74:L74"/>
    <mergeCell ref="M74:Q74"/>
    <mergeCell ref="A75:L75"/>
    <mergeCell ref="M75:Q75"/>
    <mergeCell ref="A76:L76"/>
    <mergeCell ref="A67:S67"/>
    <mergeCell ref="A68:F68"/>
    <mergeCell ref="G68:S68"/>
    <mergeCell ref="A69:L69"/>
    <mergeCell ref="M69:Q69"/>
    <mergeCell ref="A70:L70"/>
    <mergeCell ref="M70:Q70"/>
    <mergeCell ref="M76:Q76"/>
    <mergeCell ref="A62:S62"/>
    <mergeCell ref="A63:F63"/>
    <mergeCell ref="G63:S63"/>
    <mergeCell ref="A71:L71"/>
    <mergeCell ref="M71:Q71"/>
    <mergeCell ref="A65:L65"/>
    <mergeCell ref="M65:Q65"/>
    <mergeCell ref="A66:L66"/>
    <mergeCell ref="M66:Q66"/>
    <mergeCell ref="A64:L64"/>
    <mergeCell ref="M64:Q64"/>
    <mergeCell ref="A57:S57"/>
    <mergeCell ref="A58:F58"/>
    <mergeCell ref="G58:S58"/>
    <mergeCell ref="A59:L59"/>
    <mergeCell ref="M59:Q59"/>
    <mergeCell ref="A60:L60"/>
    <mergeCell ref="M60:Q60"/>
    <mergeCell ref="A61:L61"/>
    <mergeCell ref="A53:F53"/>
    <mergeCell ref="G53:S53"/>
    <mergeCell ref="A54:L54"/>
    <mergeCell ref="M54:Q54"/>
    <mergeCell ref="A55:L55"/>
    <mergeCell ref="M55:Q55"/>
    <mergeCell ref="M61:Q61"/>
    <mergeCell ref="A47:S47"/>
    <mergeCell ref="A48:F48"/>
    <mergeCell ref="G48:S48"/>
    <mergeCell ref="A56:L56"/>
    <mergeCell ref="M56:Q56"/>
    <mergeCell ref="A50:L50"/>
    <mergeCell ref="M50:Q50"/>
    <mergeCell ref="A51:L51"/>
    <mergeCell ref="M51:Q51"/>
    <mergeCell ref="A52:S52"/>
    <mergeCell ref="A49:L49"/>
    <mergeCell ref="M49:Q49"/>
    <mergeCell ref="A45:L45"/>
    <mergeCell ref="M45:Q45"/>
    <mergeCell ref="A46:L46"/>
    <mergeCell ref="M46:Q46"/>
    <mergeCell ref="G38:S38"/>
    <mergeCell ref="A39:L39"/>
    <mergeCell ref="M39:Q39"/>
    <mergeCell ref="A40:L40"/>
    <mergeCell ref="M40:Q40"/>
    <mergeCell ref="A42:S42"/>
    <mergeCell ref="A43:F43"/>
    <mergeCell ref="G43:S43"/>
    <mergeCell ref="M35:Q35"/>
    <mergeCell ref="A36:L36"/>
    <mergeCell ref="M36:Q36"/>
    <mergeCell ref="A37:S37"/>
    <mergeCell ref="A38:F38"/>
    <mergeCell ref="A34:L34"/>
    <mergeCell ref="M34:Q34"/>
    <mergeCell ref="A44:L44"/>
    <mergeCell ref="M44:Q44"/>
    <mergeCell ref="A12:S12"/>
    <mergeCell ref="A19:L19"/>
    <mergeCell ref="M19:Q19"/>
    <mergeCell ref="A20:L20"/>
    <mergeCell ref="M20:Q20"/>
    <mergeCell ref="A26:L26"/>
    <mergeCell ref="M26:Q26"/>
    <mergeCell ref="A22:S22"/>
    <mergeCell ref="A23:F23"/>
    <mergeCell ref="G23:S23"/>
    <mergeCell ref="M21:Q21"/>
    <mergeCell ref="A15:L15"/>
    <mergeCell ref="M15:Q15"/>
    <mergeCell ref="A13:F13"/>
    <mergeCell ref="G13:S13"/>
    <mergeCell ref="A14:L14"/>
    <mergeCell ref="M14:Q14"/>
    <mergeCell ref="A24:L24"/>
    <mergeCell ref="M24:Q24"/>
    <mergeCell ref="A25:L25"/>
    <mergeCell ref="M25:Q25"/>
    <mergeCell ref="A237:S237"/>
    <mergeCell ref="A238:F238"/>
    <mergeCell ref="G238:S238"/>
    <mergeCell ref="A16:L16"/>
    <mergeCell ref="M16:Q16"/>
    <mergeCell ref="A17:S17"/>
    <mergeCell ref="A18:F18"/>
    <mergeCell ref="G18:S18"/>
    <mergeCell ref="A21:L21"/>
    <mergeCell ref="M29:Q29"/>
    <mergeCell ref="A30:L30"/>
    <mergeCell ref="M30:Q30"/>
    <mergeCell ref="A31:L31"/>
    <mergeCell ref="M31:Q31"/>
    <mergeCell ref="A32:S32"/>
    <mergeCell ref="A27:S27"/>
    <mergeCell ref="A28:F28"/>
    <mergeCell ref="G28:S28"/>
    <mergeCell ref="A29:L29"/>
    <mergeCell ref="A33:F33"/>
    <mergeCell ref="G33:S33"/>
    <mergeCell ref="A41:L41"/>
    <mergeCell ref="M41:Q41"/>
    <mergeCell ref="A35:L35"/>
    <mergeCell ref="A250:L250"/>
    <mergeCell ref="M250:Q250"/>
    <mergeCell ref="A251:L251"/>
    <mergeCell ref="M251:Q251"/>
    <mergeCell ref="A248:F248"/>
    <mergeCell ref="G248:S248"/>
    <mergeCell ref="A239:L239"/>
    <mergeCell ref="M239:Q239"/>
    <mergeCell ref="A240:L240"/>
    <mergeCell ref="M240:Q240"/>
    <mergeCell ref="A241:L241"/>
    <mergeCell ref="M241:Q241"/>
    <mergeCell ref="A242:S242"/>
    <mergeCell ref="A243:F243"/>
    <mergeCell ref="G243:S243"/>
    <mergeCell ref="A244:L244"/>
    <mergeCell ref="M244:Q244"/>
    <mergeCell ref="A245:L245"/>
    <mergeCell ref="M245:Q245"/>
    <mergeCell ref="A246:L246"/>
    <mergeCell ref="M246:Q246"/>
    <mergeCell ref="A247:S247"/>
    <mergeCell ref="A249:L249"/>
    <mergeCell ref="M249:Q249"/>
    <mergeCell ref="A254:L254"/>
    <mergeCell ref="M254:Q254"/>
    <mergeCell ref="A257:S257"/>
    <mergeCell ref="A255:L255"/>
    <mergeCell ref="M255:Q255"/>
    <mergeCell ref="A256:L256"/>
    <mergeCell ref="M256:Q256"/>
    <mergeCell ref="A252:S252"/>
    <mergeCell ref="A253:F253"/>
    <mergeCell ref="G253:S253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9629-BB7F-4064-8DEE-7C78F2F040E4}">
  <dimension ref="A1:S456"/>
  <sheetViews>
    <sheetView topLeftCell="A16" workbookViewId="0">
      <selection activeCell="F3" sqref="F3:Q3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6.28515625" customWidth="1"/>
    <col min="6" max="6" width="5.7109375" customWidth="1"/>
    <col min="7" max="7" width="5" customWidth="1"/>
    <col min="8" max="8" width="5.7109375" customWidth="1"/>
    <col min="9" max="10" width="5.5703125" customWidth="1"/>
    <col min="11" max="11" width="6.28515625" customWidth="1"/>
    <col min="12" max="12" width="5" customWidth="1"/>
    <col min="13" max="13" width="5.85546875" customWidth="1"/>
    <col min="14" max="15" width="5" customWidth="1"/>
    <col min="16" max="16" width="3.7109375" customWidth="1"/>
    <col min="17" max="17" width="3.85546875" customWidth="1"/>
    <col min="18" max="18" width="19.85546875" customWidth="1"/>
    <col min="19" max="19" width="8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77</v>
      </c>
      <c r="B3" s="186"/>
      <c r="C3" s="186"/>
      <c r="D3" s="186"/>
      <c r="E3" s="336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19" s="1" customFormat="1" x14ac:dyDescent="0.2">
      <c r="A4" s="407"/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</row>
    <row r="5" spans="1:19" ht="13.5" thickBot="1" x14ac:dyDescent="0.25">
      <c r="A5" s="408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</row>
    <row r="6" spans="1:19" ht="13.5" thickBot="1" x14ac:dyDescent="0.25">
      <c r="A6" s="274" t="s">
        <v>26</v>
      </c>
      <c r="B6" s="236"/>
      <c r="C6" s="236"/>
      <c r="D6" s="236"/>
      <c r="E6" s="236"/>
      <c r="F6" s="236"/>
      <c r="G6" s="236"/>
      <c r="H6" s="274" t="s">
        <v>21</v>
      </c>
      <c r="I6" s="236"/>
      <c r="J6" s="236"/>
      <c r="K6" s="236"/>
      <c r="L6" s="236"/>
      <c r="M6" s="236"/>
      <c r="N6" s="236"/>
      <c r="O6" s="236"/>
      <c r="P6" s="236"/>
      <c r="Q6" s="275"/>
      <c r="R6" s="130" t="s">
        <v>284</v>
      </c>
      <c r="S6" s="22" t="s">
        <v>285</v>
      </c>
    </row>
    <row r="7" spans="1:19" s="32" customFormat="1" ht="14.25" customHeight="1" x14ac:dyDescent="0.2">
      <c r="A7" s="389" t="str">
        <f>T([1]p1!$C$13:$G$13)</f>
        <v>Alânnio Barbosa Nóbrega</v>
      </c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1"/>
    </row>
    <row r="8" spans="1:19" s="3" customFormat="1" ht="13.5" customHeight="1" x14ac:dyDescent="0.2">
      <c r="A8" s="388" t="str">
        <f>IF([1]p1!$A$271&lt;&gt;0,[1]p1!$A$271,"")</f>
        <v/>
      </c>
      <c r="B8" s="379"/>
      <c r="C8" s="379"/>
      <c r="D8" s="379"/>
      <c r="E8" s="379"/>
      <c r="F8" s="379"/>
      <c r="G8" s="380"/>
      <c r="H8" s="388" t="str">
        <f>IF([1]p1!$B$272&lt;&gt;0,[1]p1!$B$272,"")</f>
        <v/>
      </c>
      <c r="I8" s="379"/>
      <c r="J8" s="379"/>
      <c r="K8" s="379"/>
      <c r="L8" s="379"/>
      <c r="M8" s="379"/>
      <c r="N8" s="379"/>
      <c r="O8" s="379"/>
      <c r="P8" s="379"/>
      <c r="Q8" s="380"/>
      <c r="R8" s="26" t="str">
        <f>IF([1]p1!$H$271&lt;&gt;0,[1]p1!$H$271,"")</f>
        <v/>
      </c>
      <c r="S8" s="26" t="str">
        <f>IF([1]p1!$K$271&lt;&gt;0,[1]p1!$K$271,"")</f>
        <v/>
      </c>
    </row>
    <row r="9" spans="1:19" s="3" customFormat="1" ht="13.5" customHeight="1" x14ac:dyDescent="0.2">
      <c r="A9" s="398" t="str">
        <f>IF([1]p1!$A$274&lt;&gt;0,[1]p1!$A$274,"")</f>
        <v/>
      </c>
      <c r="B9" s="398"/>
      <c r="C9" s="398"/>
      <c r="D9" s="398"/>
      <c r="E9" s="398"/>
      <c r="F9" s="398"/>
      <c r="G9" s="398"/>
      <c r="H9" s="398" t="str">
        <f>IF([1]p1!$B$275&lt;&gt;0,[1]p1!$B$275,"")</f>
        <v/>
      </c>
      <c r="I9" s="398"/>
      <c r="J9" s="398"/>
      <c r="K9" s="398"/>
      <c r="L9" s="398"/>
      <c r="M9" s="398"/>
      <c r="N9" s="398"/>
      <c r="O9" s="398"/>
      <c r="P9" s="398"/>
      <c r="Q9" s="398"/>
      <c r="R9" s="26" t="str">
        <f>IF([1]p1!$H$274&lt;&gt;0,[1]p1!$H$274,"")</f>
        <v/>
      </c>
      <c r="S9" s="26" t="str">
        <f>IF([1]p1!$K$274&lt;&gt;0,[1]p1!$K$274,"")</f>
        <v/>
      </c>
    </row>
    <row r="10" spans="1:19" s="3" customFormat="1" ht="13.5" customHeight="1" x14ac:dyDescent="0.2">
      <c r="A10" s="398" t="str">
        <f>IF([1]p1!$A$277&lt;&gt;0,[1]p1!$A$277,"")</f>
        <v/>
      </c>
      <c r="B10" s="398"/>
      <c r="C10" s="398"/>
      <c r="D10" s="398"/>
      <c r="E10" s="398"/>
      <c r="F10" s="398"/>
      <c r="G10" s="398"/>
      <c r="H10" s="398" t="str">
        <f>IF([1]p1!$B$278&lt;&gt;0,[1]p1!$B$278,"")</f>
        <v/>
      </c>
      <c r="I10" s="398"/>
      <c r="J10" s="398"/>
      <c r="K10" s="398"/>
      <c r="L10" s="398"/>
      <c r="M10" s="398"/>
      <c r="N10" s="398"/>
      <c r="O10" s="398"/>
      <c r="P10" s="398"/>
      <c r="Q10" s="398"/>
      <c r="R10" s="26" t="str">
        <f>IF([1]p1!$H$277&lt;&gt;0,[1]p1!$H$277,"")</f>
        <v/>
      </c>
      <c r="S10" s="26" t="str">
        <f>IF([1]p1!$K$277&lt;&gt;0,[1]p1!$K$277,"")</f>
        <v/>
      </c>
    </row>
    <row r="11" spans="1:19" s="3" customFormat="1" ht="13.5" customHeight="1" x14ac:dyDescent="0.2">
      <c r="A11" s="398" t="str">
        <f>IF([1]p1!$A$280&lt;&gt;0,[1]p1!$A$280,"")</f>
        <v/>
      </c>
      <c r="B11" s="398"/>
      <c r="C11" s="398"/>
      <c r="D11" s="398"/>
      <c r="E11" s="398"/>
      <c r="F11" s="398"/>
      <c r="G11" s="398"/>
      <c r="H11" s="398" t="str">
        <f>IF([1]p1!$B$281&lt;&gt;0,[1]p1!$B$281,"")</f>
        <v/>
      </c>
      <c r="I11" s="398"/>
      <c r="J11" s="398"/>
      <c r="K11" s="398"/>
      <c r="L11" s="398"/>
      <c r="M11" s="398"/>
      <c r="N11" s="398"/>
      <c r="O11" s="398"/>
      <c r="P11" s="398"/>
      <c r="Q11" s="398"/>
      <c r="R11" s="26" t="str">
        <f>IF([1]p1!$H$280&lt;&gt;0,[1]p1!$H$280,"")</f>
        <v/>
      </c>
      <c r="S11" s="26" t="str">
        <f>IF([1]p1!$K$280&lt;&gt;0,[1]p1!$K$280,"")</f>
        <v/>
      </c>
    </row>
    <row r="12" spans="1:19" s="3" customFormat="1" ht="13.5" customHeight="1" x14ac:dyDescent="0.2">
      <c r="A12" s="398" t="str">
        <f>IF([1]p1!$A$283&lt;&gt;0,[1]p1!$A$283,"")</f>
        <v/>
      </c>
      <c r="B12" s="398"/>
      <c r="C12" s="398"/>
      <c r="D12" s="398"/>
      <c r="E12" s="398"/>
      <c r="F12" s="398"/>
      <c r="G12" s="398"/>
      <c r="H12" s="398" t="str">
        <f>IF([1]p1!$B$284&lt;&gt;0,[1]p1!$B$284,"")</f>
        <v/>
      </c>
      <c r="I12" s="398"/>
      <c r="J12" s="398"/>
      <c r="K12" s="398"/>
      <c r="L12" s="398"/>
      <c r="M12" s="398"/>
      <c r="N12" s="398"/>
      <c r="O12" s="398"/>
      <c r="P12" s="398"/>
      <c r="Q12" s="398"/>
      <c r="R12" s="26" t="str">
        <f>IF([1]p1!$H$283&lt;&gt;0,[1]p1!$H$283,"")</f>
        <v/>
      </c>
      <c r="S12" s="26" t="str">
        <f>IF([1]p1!$K$283&lt;&gt;0,[1]p1!$K$283,"")</f>
        <v/>
      </c>
    </row>
    <row r="13" spans="1:19" s="3" customFormat="1" ht="13.5" customHeight="1" x14ac:dyDescent="0.2">
      <c r="A13" s="398" t="str">
        <f>IF([1]p1!$A$286&lt;&gt;0,[1]p1!$A$286,"")</f>
        <v/>
      </c>
      <c r="B13" s="398"/>
      <c r="C13" s="398"/>
      <c r="D13" s="398"/>
      <c r="E13" s="398"/>
      <c r="F13" s="398"/>
      <c r="G13" s="398"/>
      <c r="H13" s="398" t="str">
        <f>IF([1]p1!$B$287&lt;&gt;0,[1]p1!$B$287,"")</f>
        <v/>
      </c>
      <c r="I13" s="398"/>
      <c r="J13" s="398"/>
      <c r="K13" s="398"/>
      <c r="L13" s="398"/>
      <c r="M13" s="398"/>
      <c r="N13" s="398"/>
      <c r="O13" s="398"/>
      <c r="P13" s="398"/>
      <c r="Q13" s="398"/>
      <c r="R13" s="26" t="str">
        <f>IF([1]p1!$H$286&lt;&gt;0,[1]p1!$H$286,"")</f>
        <v/>
      </c>
      <c r="S13" s="26" t="str">
        <f>IF([1]p1!$K$286&lt;&gt;0,[1]p1!$K$286,"")</f>
        <v/>
      </c>
    </row>
    <row r="14" spans="1:19" s="3" customFormat="1" ht="13.5" customHeight="1" x14ac:dyDescent="0.2">
      <c r="A14" s="398" t="str">
        <f>IF([1]p1!$A$289&lt;&gt;0,[1]p1!$A$289,"")</f>
        <v/>
      </c>
      <c r="B14" s="398"/>
      <c r="C14" s="398"/>
      <c r="D14" s="398"/>
      <c r="E14" s="398"/>
      <c r="F14" s="398"/>
      <c r="G14" s="398"/>
      <c r="H14" s="398" t="str">
        <f>IF([1]p1!$B$290&lt;&gt;0,[1]p1!$B$290,"")</f>
        <v/>
      </c>
      <c r="I14" s="398"/>
      <c r="J14" s="398"/>
      <c r="K14" s="398"/>
      <c r="L14" s="398"/>
      <c r="M14" s="398"/>
      <c r="N14" s="398"/>
      <c r="O14" s="398"/>
      <c r="P14" s="398"/>
      <c r="Q14" s="398"/>
      <c r="R14" s="26" t="str">
        <f>IF([1]p1!$H$289&lt;&gt;0,[1]p1!$H$289,"")</f>
        <v/>
      </c>
      <c r="S14" s="26" t="str">
        <f>IF([1]p1!$K$289&lt;&gt;0,[1]p1!$K$289,"")</f>
        <v/>
      </c>
    </row>
    <row r="15" spans="1:19" s="6" customFormat="1" x14ac:dyDescent="0.2">
      <c r="A15" s="405"/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</row>
    <row r="16" spans="1:19" s="32" customFormat="1" ht="14.25" customHeight="1" x14ac:dyDescent="0.2">
      <c r="A16" s="406" t="str">
        <f>T([1]p2!$C$13:$G$13)</f>
        <v>Angelo Roncalli Furtado de Holanda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O16" s="406"/>
      <c r="P16" s="406"/>
      <c r="Q16" s="406"/>
      <c r="R16" s="406"/>
      <c r="S16" s="406"/>
    </row>
    <row r="17" spans="1:19" s="3" customFormat="1" ht="13.5" customHeight="1" x14ac:dyDescent="0.2">
      <c r="A17" s="398" t="str">
        <f>IF([1]p2!$A$271&lt;&gt;0,[1]p2!$A$271,"")</f>
        <v/>
      </c>
      <c r="B17" s="398"/>
      <c r="C17" s="398"/>
      <c r="D17" s="398"/>
      <c r="E17" s="398"/>
      <c r="F17" s="398"/>
      <c r="G17" s="398"/>
      <c r="H17" s="398" t="str">
        <f>IF([1]p2!$B$272&lt;&gt;0,[1]p2!$B$272,"")</f>
        <v/>
      </c>
      <c r="I17" s="398"/>
      <c r="J17" s="398"/>
      <c r="K17" s="398"/>
      <c r="L17" s="398"/>
      <c r="M17" s="398"/>
      <c r="N17" s="398"/>
      <c r="O17" s="398"/>
      <c r="P17" s="398"/>
      <c r="Q17" s="398"/>
      <c r="R17" s="26" t="str">
        <f>IF([1]p2!$H$271&lt;&gt;0,[1]p2!$H$271,"")</f>
        <v/>
      </c>
      <c r="S17" s="26" t="str">
        <f>IF([1]p2!$K$271&lt;&gt;0,[1]p2!$K$271,"")</f>
        <v/>
      </c>
    </row>
    <row r="18" spans="1:19" s="3" customFormat="1" ht="13.5" customHeight="1" x14ac:dyDescent="0.2">
      <c r="A18" s="398" t="str">
        <f>IF([1]p2!$A$274&lt;&gt;0,[1]p2!$A$274,"")</f>
        <v/>
      </c>
      <c r="B18" s="398"/>
      <c r="C18" s="398"/>
      <c r="D18" s="398"/>
      <c r="E18" s="398"/>
      <c r="F18" s="398"/>
      <c r="G18" s="398"/>
      <c r="H18" s="398" t="str">
        <f>IF([1]p2!$B$275&lt;&gt;0,[1]p2!$B$275,"")</f>
        <v/>
      </c>
      <c r="I18" s="398"/>
      <c r="J18" s="398"/>
      <c r="K18" s="398"/>
      <c r="L18" s="398"/>
      <c r="M18" s="398"/>
      <c r="N18" s="398"/>
      <c r="O18" s="398"/>
      <c r="P18" s="398"/>
      <c r="Q18" s="398"/>
      <c r="R18" s="26" t="str">
        <f>IF([1]p2!$H$274&lt;&gt;0,[1]p2!$H$274,"")</f>
        <v/>
      </c>
      <c r="S18" s="26" t="str">
        <f>IF([1]p2!$K$274&lt;&gt;0,[1]p2!$K$274,"")</f>
        <v/>
      </c>
    </row>
    <row r="19" spans="1:19" s="3" customFormat="1" ht="13.5" customHeight="1" x14ac:dyDescent="0.2">
      <c r="A19" s="398" t="str">
        <f>IF([1]p2!$A$277&lt;&gt;0,[1]p2!$A$277,"")</f>
        <v/>
      </c>
      <c r="B19" s="398"/>
      <c r="C19" s="398"/>
      <c r="D19" s="398"/>
      <c r="E19" s="398"/>
      <c r="F19" s="398"/>
      <c r="G19" s="398"/>
      <c r="H19" s="398" t="str">
        <f>IF([1]p2!$B$278&lt;&gt;0,[1]p2!$B$278,"")</f>
        <v/>
      </c>
      <c r="I19" s="398"/>
      <c r="J19" s="398"/>
      <c r="K19" s="398"/>
      <c r="L19" s="398"/>
      <c r="M19" s="398"/>
      <c r="N19" s="398"/>
      <c r="O19" s="398"/>
      <c r="P19" s="398"/>
      <c r="Q19" s="398"/>
      <c r="R19" s="26" t="str">
        <f>IF([1]p2!$H$277&lt;&gt;0,[1]p2!$H$277,"")</f>
        <v/>
      </c>
      <c r="S19" s="26" t="str">
        <f>IF([1]p2!$K$277&lt;&gt;0,[1]p2!$K$277,"")</f>
        <v/>
      </c>
    </row>
    <row r="20" spans="1:19" s="3" customFormat="1" ht="13.5" customHeight="1" x14ac:dyDescent="0.2">
      <c r="A20" s="398" t="str">
        <f>IF([1]p2!$A$280&lt;&gt;0,[1]p2!$A$280,"")</f>
        <v/>
      </c>
      <c r="B20" s="398"/>
      <c r="C20" s="398"/>
      <c r="D20" s="398"/>
      <c r="E20" s="398"/>
      <c r="F20" s="398"/>
      <c r="G20" s="398"/>
      <c r="H20" s="398" t="str">
        <f>IF([1]p2!$B$281&lt;&gt;0,[1]p2!$B$281,"")</f>
        <v/>
      </c>
      <c r="I20" s="398"/>
      <c r="J20" s="398"/>
      <c r="K20" s="398"/>
      <c r="L20" s="398"/>
      <c r="M20" s="398"/>
      <c r="N20" s="398"/>
      <c r="O20" s="398"/>
      <c r="P20" s="398"/>
      <c r="Q20" s="398"/>
      <c r="R20" s="26" t="str">
        <f>IF([1]p2!$H$280&lt;&gt;0,[1]p2!$H$280,"")</f>
        <v/>
      </c>
      <c r="S20" s="26" t="str">
        <f>IF([1]p2!$K$280&lt;&gt;0,[1]p2!$K$280,"")</f>
        <v/>
      </c>
    </row>
    <row r="21" spans="1:19" s="3" customFormat="1" ht="13.5" customHeight="1" x14ac:dyDescent="0.2">
      <c r="A21" s="398" t="str">
        <f>IF([1]p2!$A$283&lt;&gt;0,[1]p2!$A$283,"")</f>
        <v/>
      </c>
      <c r="B21" s="398"/>
      <c r="C21" s="398"/>
      <c r="D21" s="398"/>
      <c r="E21" s="398"/>
      <c r="F21" s="398"/>
      <c r="G21" s="398"/>
      <c r="H21" s="398" t="str">
        <f>IF([1]p2!$B$284&lt;&gt;0,[1]p2!$B$284,"")</f>
        <v/>
      </c>
      <c r="I21" s="398"/>
      <c r="J21" s="398"/>
      <c r="K21" s="398"/>
      <c r="L21" s="398"/>
      <c r="M21" s="398"/>
      <c r="N21" s="398"/>
      <c r="O21" s="398"/>
      <c r="P21" s="398"/>
      <c r="Q21" s="398"/>
      <c r="R21" s="26" t="str">
        <f>IF([1]p2!$H$283&lt;&gt;0,[1]p2!$H$283,"")</f>
        <v/>
      </c>
      <c r="S21" s="26" t="str">
        <f>IF([1]p2!$K$283&lt;&gt;0,[1]p2!$K$283,"")</f>
        <v/>
      </c>
    </row>
    <row r="22" spans="1:19" s="3" customFormat="1" ht="13.5" customHeight="1" x14ac:dyDescent="0.2">
      <c r="A22" s="398" t="str">
        <f>IF([1]p2!$A$286&lt;&gt;0,[1]p2!$A$286,"")</f>
        <v/>
      </c>
      <c r="B22" s="398"/>
      <c r="C22" s="398"/>
      <c r="D22" s="398"/>
      <c r="E22" s="398"/>
      <c r="F22" s="398"/>
      <c r="G22" s="398"/>
      <c r="H22" s="398" t="str">
        <f>IF([1]p2!$B$287&lt;&gt;0,[1]p2!$B$287,"")</f>
        <v/>
      </c>
      <c r="I22" s="398"/>
      <c r="J22" s="398"/>
      <c r="K22" s="398"/>
      <c r="L22" s="398"/>
      <c r="M22" s="398"/>
      <c r="N22" s="398"/>
      <c r="O22" s="398"/>
      <c r="P22" s="398"/>
      <c r="Q22" s="398"/>
      <c r="R22" s="26" t="str">
        <f>IF([1]p2!$H$286&lt;&gt;0,[1]p2!$H$286,"")</f>
        <v/>
      </c>
      <c r="S22" s="26" t="str">
        <f>IF([1]p2!$K$286&lt;&gt;0,[1]p2!$K$286,"")</f>
        <v/>
      </c>
    </row>
    <row r="23" spans="1:19" s="3" customFormat="1" ht="13.5" customHeight="1" x14ac:dyDescent="0.2">
      <c r="A23" s="398" t="str">
        <f>IF([1]p2!$A$289&lt;&gt;0,[1]p2!$A$289,"")</f>
        <v/>
      </c>
      <c r="B23" s="398"/>
      <c r="C23" s="398"/>
      <c r="D23" s="398"/>
      <c r="E23" s="398"/>
      <c r="F23" s="398"/>
      <c r="G23" s="398"/>
      <c r="H23" s="398" t="str">
        <f>IF([1]p2!$B$290&lt;&gt;0,[1]p2!$B$290,"")</f>
        <v/>
      </c>
      <c r="I23" s="398"/>
      <c r="J23" s="398"/>
      <c r="K23" s="398"/>
      <c r="L23" s="398"/>
      <c r="M23" s="398"/>
      <c r="N23" s="398"/>
      <c r="O23" s="398"/>
      <c r="P23" s="398"/>
      <c r="Q23" s="398"/>
      <c r="R23" s="26" t="str">
        <f>IF([1]p2!$H$289&lt;&gt;0,[1]p2!$H$289,"")</f>
        <v/>
      </c>
      <c r="S23" s="26" t="str">
        <f>IF([1]p2!$K$289&lt;&gt;0,[1]p2!$K$289,"")</f>
        <v/>
      </c>
    </row>
    <row r="24" spans="1:19" s="6" customFormat="1" x14ac:dyDescent="0.2">
      <c r="A24" s="405"/>
      <c r="B24" s="405"/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</row>
    <row r="25" spans="1:19" s="32" customFormat="1" ht="14.25" customHeight="1" x14ac:dyDescent="0.2">
      <c r="A25" s="406" t="str">
        <f>T([1]p3!$C$13:$G$13)</f>
        <v>Antônio Pereira Brandão Júnior</v>
      </c>
      <c r="B25" s="406"/>
      <c r="C25" s="406"/>
      <c r="D25" s="406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</row>
    <row r="26" spans="1:19" s="3" customFormat="1" ht="13.5" customHeight="1" x14ac:dyDescent="0.2">
      <c r="A26" s="398" t="str">
        <f>IF([1]p3!$A$271&lt;&gt;0,[1]p3!$A$271,"")</f>
        <v>Banca Examinadora do Seminário de Avaliação Parcial do PIBIC 2023-2024</v>
      </c>
      <c r="B26" s="398"/>
      <c r="C26" s="398"/>
      <c r="D26" s="398"/>
      <c r="E26" s="398"/>
      <c r="F26" s="398"/>
      <c r="G26" s="398"/>
      <c r="H26" s="398" t="str">
        <f>IF([1]p3!$B$272&lt;&gt;0,[1]p3!$B$272,"")</f>
        <v>Comite do PIBIC</v>
      </c>
      <c r="I26" s="398"/>
      <c r="J26" s="398"/>
      <c r="K26" s="398"/>
      <c r="L26" s="398"/>
      <c r="M26" s="398"/>
      <c r="N26" s="398"/>
      <c r="O26" s="398"/>
      <c r="P26" s="398"/>
      <c r="Q26" s="398"/>
      <c r="R26" s="26" t="str">
        <f>IF([1]p3!$H$271&lt;&gt;0,[1]p3!$H$271,"")</f>
        <v>UFCG</v>
      </c>
      <c r="S26" s="26">
        <f>IF([1]p3!$K$271&lt;&gt;0,[1]p3!$K$271,"")</f>
        <v>45393</v>
      </c>
    </row>
    <row r="27" spans="1:19" s="3" customFormat="1" ht="13.5" customHeight="1" x14ac:dyDescent="0.2">
      <c r="A27" s="398" t="str">
        <f>IF([1]p3!$A$274&lt;&gt;0,[1]p3!$A$274,"")</f>
        <v>Defesa de TCC de graduação da aluna Maria Débora Oliveira Silva</v>
      </c>
      <c r="B27" s="398"/>
      <c r="C27" s="398"/>
      <c r="D27" s="398"/>
      <c r="E27" s="398"/>
      <c r="F27" s="398"/>
      <c r="G27" s="398"/>
      <c r="H27" s="398" t="str">
        <f>IF([1]p3!$B$275&lt;&gt;0,[1]p3!$B$275,"")</f>
        <v>Banca examinadora de estágio, monografia  ou TCC de graduação</v>
      </c>
      <c r="I27" s="398"/>
      <c r="J27" s="398"/>
      <c r="K27" s="398"/>
      <c r="L27" s="398"/>
      <c r="M27" s="398"/>
      <c r="N27" s="398"/>
      <c r="O27" s="398"/>
      <c r="P27" s="398"/>
      <c r="Q27" s="398"/>
      <c r="R27" s="26" t="str">
        <f>IF([1]p3!$H$274&lt;&gt;0,[1]p3!$H$274,"")</f>
        <v>UFCG</v>
      </c>
      <c r="S27" s="26">
        <f>IF([1]p3!$K$274&lt;&gt;0,[1]p3!$K$274,"")</f>
        <v>45447</v>
      </c>
    </row>
    <row r="28" spans="1:19" s="3" customFormat="1" ht="13.5" customHeight="1" x14ac:dyDescent="0.2">
      <c r="A28" s="398" t="str">
        <f>IF([1]p3!$A$277&lt;&gt;0,[1]p3!$A$277,"")</f>
        <v/>
      </c>
      <c r="B28" s="398"/>
      <c r="C28" s="398"/>
      <c r="D28" s="398"/>
      <c r="E28" s="398"/>
      <c r="F28" s="398"/>
      <c r="G28" s="398"/>
      <c r="H28" s="398" t="str">
        <f>IF([1]p3!$B$278&lt;&gt;0,[1]p3!$B$278,"")</f>
        <v/>
      </c>
      <c r="I28" s="398"/>
      <c r="J28" s="398"/>
      <c r="K28" s="398"/>
      <c r="L28" s="398"/>
      <c r="M28" s="398"/>
      <c r="N28" s="398"/>
      <c r="O28" s="398"/>
      <c r="P28" s="398"/>
      <c r="Q28" s="398"/>
      <c r="R28" s="26" t="str">
        <f>IF([1]p3!$H$277&lt;&gt;0,[1]p3!$H$277,"")</f>
        <v/>
      </c>
      <c r="S28" s="26" t="str">
        <f>IF([1]p3!$K$277&lt;&gt;0,[1]p3!$K$277,"")</f>
        <v/>
      </c>
    </row>
    <row r="29" spans="1:19" s="3" customFormat="1" ht="13.5" customHeight="1" x14ac:dyDescent="0.2">
      <c r="A29" s="398" t="str">
        <f>IF([1]p3!$A$280&lt;&gt;0,[1]p3!$A$280,"")</f>
        <v/>
      </c>
      <c r="B29" s="398"/>
      <c r="C29" s="398"/>
      <c r="D29" s="398"/>
      <c r="E29" s="398"/>
      <c r="F29" s="398"/>
      <c r="G29" s="398"/>
      <c r="H29" s="398" t="str">
        <f>IF([1]p3!$B$281&lt;&gt;0,[1]p3!$B$281,"")</f>
        <v/>
      </c>
      <c r="I29" s="398"/>
      <c r="J29" s="398"/>
      <c r="K29" s="398"/>
      <c r="L29" s="398"/>
      <c r="M29" s="398"/>
      <c r="N29" s="398"/>
      <c r="O29" s="398"/>
      <c r="P29" s="398"/>
      <c r="Q29" s="398"/>
      <c r="R29" s="26" t="str">
        <f>IF([1]p3!$H$280&lt;&gt;0,[1]p3!$H$280,"")</f>
        <v/>
      </c>
      <c r="S29" s="26" t="str">
        <f>IF([1]p3!$K$280&lt;&gt;0,[1]p3!$K$280,"")</f>
        <v/>
      </c>
    </row>
    <row r="30" spans="1:19" s="3" customFormat="1" ht="13.5" customHeight="1" x14ac:dyDescent="0.2">
      <c r="A30" s="398" t="str">
        <f>IF([1]p3!$A$283&lt;&gt;0,[1]p3!$A$283,"")</f>
        <v/>
      </c>
      <c r="B30" s="398"/>
      <c r="C30" s="398"/>
      <c r="D30" s="398"/>
      <c r="E30" s="398"/>
      <c r="F30" s="398"/>
      <c r="G30" s="398"/>
      <c r="H30" s="398" t="str">
        <f>IF([1]p3!$B$284&lt;&gt;0,[1]p3!$B$284,"")</f>
        <v/>
      </c>
      <c r="I30" s="398"/>
      <c r="J30" s="398"/>
      <c r="K30" s="398"/>
      <c r="L30" s="398"/>
      <c r="M30" s="398"/>
      <c r="N30" s="398"/>
      <c r="O30" s="398"/>
      <c r="P30" s="398"/>
      <c r="Q30" s="398"/>
      <c r="R30" s="26" t="str">
        <f>IF([1]p3!$H$283&lt;&gt;0,[1]p3!$H$283,"")</f>
        <v/>
      </c>
      <c r="S30" s="26" t="str">
        <f>IF([1]p3!$K$283&lt;&gt;0,[1]p3!$K$283,"")</f>
        <v/>
      </c>
    </row>
    <row r="31" spans="1:19" s="3" customFormat="1" ht="13.5" customHeight="1" x14ac:dyDescent="0.2">
      <c r="A31" s="398" t="str">
        <f>IF([1]p3!$A$286&lt;&gt;0,[1]p3!$A$286,"")</f>
        <v/>
      </c>
      <c r="B31" s="398"/>
      <c r="C31" s="398"/>
      <c r="D31" s="398"/>
      <c r="E31" s="398"/>
      <c r="F31" s="398"/>
      <c r="G31" s="398"/>
      <c r="H31" s="398" t="str">
        <f>IF([1]p3!$B$287&lt;&gt;0,[1]p3!$B$287,"")</f>
        <v/>
      </c>
      <c r="I31" s="398"/>
      <c r="J31" s="398"/>
      <c r="K31" s="398"/>
      <c r="L31" s="398"/>
      <c r="M31" s="398"/>
      <c r="N31" s="398"/>
      <c r="O31" s="398"/>
      <c r="P31" s="398"/>
      <c r="Q31" s="398"/>
      <c r="R31" s="26" t="str">
        <f>IF([1]p3!$H$286&lt;&gt;0,[1]p3!$H$286,"")</f>
        <v/>
      </c>
      <c r="S31" s="26" t="str">
        <f>IF([1]p3!$K$286&lt;&gt;0,[1]p3!$K$286,"")</f>
        <v/>
      </c>
    </row>
    <row r="32" spans="1:19" s="3" customFormat="1" ht="13.5" customHeight="1" x14ac:dyDescent="0.2">
      <c r="A32" s="398" t="str">
        <f>IF([1]p3!$A$289&lt;&gt;0,[1]p3!$A$289,"")</f>
        <v/>
      </c>
      <c r="B32" s="398"/>
      <c r="C32" s="398"/>
      <c r="D32" s="398"/>
      <c r="E32" s="398"/>
      <c r="F32" s="398"/>
      <c r="G32" s="398"/>
      <c r="H32" s="398" t="str">
        <f>IF([1]p3!$B$290&lt;&gt;0,[1]p3!$B$290,"")</f>
        <v/>
      </c>
      <c r="I32" s="398"/>
      <c r="J32" s="398"/>
      <c r="K32" s="398"/>
      <c r="L32" s="398"/>
      <c r="M32" s="398"/>
      <c r="N32" s="398"/>
      <c r="O32" s="398"/>
      <c r="P32" s="398"/>
      <c r="Q32" s="398"/>
      <c r="R32" s="26" t="str">
        <f>IF([1]p3!$H$289&lt;&gt;0,[1]p3!$H$289,"")</f>
        <v/>
      </c>
      <c r="S32" s="26" t="str">
        <f>IF([1]p3!$K$289&lt;&gt;0,[1]p3!$K$289,"")</f>
        <v/>
      </c>
    </row>
    <row r="33" spans="1:19" s="6" customFormat="1" x14ac:dyDescent="0.2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</row>
    <row r="34" spans="1:19" s="32" customFormat="1" ht="14.25" customHeight="1" x14ac:dyDescent="0.2">
      <c r="A34" s="406" t="str">
        <f>T([1]p4!$C$13:$G$13)</f>
        <v>Bruno Sérgio Vasconcelos de Araújo</v>
      </c>
      <c r="B34" s="406"/>
      <c r="C34" s="406"/>
      <c r="D34" s="406"/>
      <c r="E34" s="406"/>
      <c r="F34" s="406"/>
      <c r="G34" s="406"/>
      <c r="H34" s="406"/>
      <c r="I34" s="406"/>
      <c r="J34" s="406"/>
      <c r="K34" s="406"/>
      <c r="L34" s="406"/>
      <c r="M34" s="406"/>
      <c r="N34" s="406"/>
      <c r="O34" s="406"/>
      <c r="P34" s="406"/>
      <c r="Q34" s="406"/>
      <c r="R34" s="406"/>
      <c r="S34" s="406"/>
    </row>
    <row r="35" spans="1:19" s="3" customFormat="1" ht="13.5" customHeight="1" x14ac:dyDescent="0.2">
      <c r="A35" s="398" t="str">
        <f>IF([1]p4!$A$271&lt;&gt;0,[1]p4!$A$271,"")</f>
        <v>Banca de Mastrado do aluno Jim Anderson</v>
      </c>
      <c r="B35" s="398"/>
      <c r="C35" s="398"/>
      <c r="D35" s="398"/>
      <c r="E35" s="398"/>
      <c r="F35" s="398"/>
      <c r="G35" s="398"/>
      <c r="H35" s="398" t="str">
        <f>IF([1]p4!$B$272&lt;&gt;0,[1]p4!$B$272,"")</f>
        <v>Banca examinadora de dissertação de mestrado acadêmico</v>
      </c>
      <c r="I35" s="398"/>
      <c r="J35" s="398"/>
      <c r="K35" s="398"/>
      <c r="L35" s="398"/>
      <c r="M35" s="398"/>
      <c r="N35" s="398"/>
      <c r="O35" s="398"/>
      <c r="P35" s="398"/>
      <c r="Q35" s="398"/>
      <c r="R35" s="26" t="str">
        <f>IF([1]p4!$H$271&lt;&gt;0,[1]p4!$H$271,"")</f>
        <v>Niterói</v>
      </c>
      <c r="S35" s="26">
        <f>IF([1]p4!$K$271&lt;&gt;0,[1]p4!$K$271,"")</f>
        <v>45387</v>
      </c>
    </row>
    <row r="36" spans="1:19" s="3" customFormat="1" ht="13.5" customHeight="1" x14ac:dyDescent="0.2">
      <c r="A36" s="398" t="str">
        <f>IF([1]p4!$A$274&lt;&gt;0,[1]p4!$A$274,"")</f>
        <v/>
      </c>
      <c r="B36" s="398"/>
      <c r="C36" s="398"/>
      <c r="D36" s="398"/>
      <c r="E36" s="398"/>
      <c r="F36" s="398"/>
      <c r="G36" s="398"/>
      <c r="H36" s="398" t="str">
        <f>IF([1]p4!$B$275&lt;&gt;0,[1]p4!$B$275,"")</f>
        <v/>
      </c>
      <c r="I36" s="398"/>
      <c r="J36" s="398"/>
      <c r="K36" s="398"/>
      <c r="L36" s="398"/>
      <c r="M36" s="398"/>
      <c r="N36" s="398"/>
      <c r="O36" s="398"/>
      <c r="P36" s="398"/>
      <c r="Q36" s="398"/>
      <c r="R36" s="26" t="str">
        <f>IF([1]p4!$H$274&lt;&gt;0,[1]p4!$H$274,"")</f>
        <v/>
      </c>
      <c r="S36" s="26" t="str">
        <f>IF([1]p4!$K$274&lt;&gt;0,[1]p4!$K$274,"")</f>
        <v/>
      </c>
    </row>
    <row r="37" spans="1:19" s="3" customFormat="1" ht="13.5" customHeight="1" x14ac:dyDescent="0.2">
      <c r="A37" s="398" t="str">
        <f>IF([1]p4!$A$277&lt;&gt;0,[1]p4!$A$277,"")</f>
        <v/>
      </c>
      <c r="B37" s="398"/>
      <c r="C37" s="398"/>
      <c r="D37" s="398"/>
      <c r="E37" s="398"/>
      <c r="F37" s="398"/>
      <c r="G37" s="398"/>
      <c r="H37" s="398" t="str">
        <f>IF([1]p4!$B$278&lt;&gt;0,[1]p4!$B$278,"")</f>
        <v/>
      </c>
      <c r="I37" s="398"/>
      <c r="J37" s="398"/>
      <c r="K37" s="398"/>
      <c r="L37" s="398"/>
      <c r="M37" s="398"/>
      <c r="N37" s="398"/>
      <c r="O37" s="398"/>
      <c r="P37" s="398"/>
      <c r="Q37" s="398"/>
      <c r="R37" s="26" t="str">
        <f>IF([1]p4!$H$277&lt;&gt;0,[1]p4!$H$277,"")</f>
        <v/>
      </c>
      <c r="S37" s="26" t="str">
        <f>IF([1]p4!$K$277&lt;&gt;0,[1]p4!$K$277,"")</f>
        <v/>
      </c>
    </row>
    <row r="38" spans="1:19" s="3" customFormat="1" ht="13.5" customHeight="1" x14ac:dyDescent="0.2">
      <c r="A38" s="398" t="str">
        <f>IF([1]p4!$A$280&lt;&gt;0,[1]p4!$A$280,"")</f>
        <v/>
      </c>
      <c r="B38" s="398"/>
      <c r="C38" s="398"/>
      <c r="D38" s="398"/>
      <c r="E38" s="398"/>
      <c r="F38" s="398"/>
      <c r="G38" s="398"/>
      <c r="H38" s="398" t="str">
        <f>IF([1]p4!$B$281&lt;&gt;0,[1]p4!$B$281,"")</f>
        <v/>
      </c>
      <c r="I38" s="398"/>
      <c r="J38" s="398"/>
      <c r="K38" s="398"/>
      <c r="L38" s="398"/>
      <c r="M38" s="398"/>
      <c r="N38" s="398"/>
      <c r="O38" s="398"/>
      <c r="P38" s="398"/>
      <c r="Q38" s="398"/>
      <c r="R38" s="26" t="str">
        <f>IF([1]p4!$H$280&lt;&gt;0,[1]p4!$H$280,"")</f>
        <v/>
      </c>
      <c r="S38" s="26" t="str">
        <f>IF([1]p4!$K$280&lt;&gt;0,[1]p4!$K$280,"")</f>
        <v/>
      </c>
    </row>
    <row r="39" spans="1:19" s="3" customFormat="1" ht="13.5" customHeight="1" x14ac:dyDescent="0.2">
      <c r="A39" s="398" t="str">
        <f>IF([1]p4!$A$283&lt;&gt;0,[1]p4!$A$283,"")</f>
        <v/>
      </c>
      <c r="B39" s="398"/>
      <c r="C39" s="398"/>
      <c r="D39" s="398"/>
      <c r="E39" s="398"/>
      <c r="F39" s="398"/>
      <c r="G39" s="398"/>
      <c r="H39" s="398" t="str">
        <f>IF([1]p4!$B$284&lt;&gt;0,[1]p4!$B$284,"")</f>
        <v/>
      </c>
      <c r="I39" s="398"/>
      <c r="J39" s="398"/>
      <c r="K39" s="398"/>
      <c r="L39" s="398"/>
      <c r="M39" s="398"/>
      <c r="N39" s="398"/>
      <c r="O39" s="398"/>
      <c r="P39" s="398"/>
      <c r="Q39" s="398"/>
      <c r="R39" s="26" t="str">
        <f>IF([1]p4!$H$283&lt;&gt;0,[1]p4!$H$283,"")</f>
        <v/>
      </c>
      <c r="S39" s="26" t="str">
        <f>IF([1]p4!$K$283&lt;&gt;0,[1]p4!$K$283,"")</f>
        <v/>
      </c>
    </row>
    <row r="40" spans="1:19" s="3" customFormat="1" ht="13.5" customHeight="1" x14ac:dyDescent="0.2">
      <c r="A40" s="398" t="str">
        <f>IF([1]p4!$A$286&lt;&gt;0,[1]p4!$A$286,"")</f>
        <v/>
      </c>
      <c r="B40" s="398"/>
      <c r="C40" s="398"/>
      <c r="D40" s="398"/>
      <c r="E40" s="398"/>
      <c r="F40" s="398"/>
      <c r="G40" s="398"/>
      <c r="H40" s="398" t="str">
        <f>IF([1]p4!$B$287&lt;&gt;0,[1]p4!$B$287,"")</f>
        <v/>
      </c>
      <c r="I40" s="398"/>
      <c r="J40" s="398"/>
      <c r="K40" s="398"/>
      <c r="L40" s="398"/>
      <c r="M40" s="398"/>
      <c r="N40" s="398"/>
      <c r="O40" s="398"/>
      <c r="P40" s="398"/>
      <c r="Q40" s="398"/>
      <c r="R40" s="26" t="str">
        <f>IF([1]p4!$H$286&lt;&gt;0,[1]p4!$H$286,"")</f>
        <v/>
      </c>
      <c r="S40" s="26" t="str">
        <f>IF([1]p4!$K$286&lt;&gt;0,[1]p4!$K$286,"")</f>
        <v/>
      </c>
    </row>
    <row r="41" spans="1:19" s="3" customFormat="1" ht="13.5" customHeight="1" x14ac:dyDescent="0.2">
      <c r="A41" s="398" t="str">
        <f>IF([1]p4!$A$289&lt;&gt;0,[1]p4!$A$289,"")</f>
        <v/>
      </c>
      <c r="B41" s="398"/>
      <c r="C41" s="398"/>
      <c r="D41" s="398"/>
      <c r="E41" s="398"/>
      <c r="F41" s="398"/>
      <c r="G41" s="398"/>
      <c r="H41" s="398" t="str">
        <f>IF([1]p4!$B$290&lt;&gt;0,[1]p4!$B$290,"")</f>
        <v/>
      </c>
      <c r="I41" s="398"/>
      <c r="J41" s="398"/>
      <c r="K41" s="398"/>
      <c r="L41" s="398"/>
      <c r="M41" s="398"/>
      <c r="N41" s="398"/>
      <c r="O41" s="398"/>
      <c r="P41" s="398"/>
      <c r="Q41" s="398"/>
      <c r="R41" s="26" t="str">
        <f>IF([1]p4!$H$289&lt;&gt;0,[1]p4!$H$289,"")</f>
        <v/>
      </c>
      <c r="S41" s="26" t="str">
        <f>IF([1]p4!$K$289&lt;&gt;0,[1]p4!$K$289,"")</f>
        <v/>
      </c>
    </row>
    <row r="42" spans="1:19" s="6" customFormat="1" x14ac:dyDescent="0.2">
      <c r="A42" s="405"/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</row>
    <row r="43" spans="1:19" s="32" customFormat="1" ht="14.25" customHeight="1" x14ac:dyDescent="0.2">
      <c r="A43" s="406" t="str">
        <f>T([1]p5!$C$13:$G$13)</f>
        <v>Claudianor Oliveira Alves</v>
      </c>
      <c r="B43" s="406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</row>
    <row r="44" spans="1:19" s="3" customFormat="1" ht="13.5" customHeight="1" x14ac:dyDescent="0.2">
      <c r="A44" s="398" t="str">
        <f>IF([1]p5!$A$271&lt;&gt;0,[1]p5!$A$271,"")</f>
        <v/>
      </c>
      <c r="B44" s="398"/>
      <c r="C44" s="398"/>
      <c r="D44" s="398"/>
      <c r="E44" s="398"/>
      <c r="F44" s="398"/>
      <c r="G44" s="398"/>
      <c r="H44" s="398" t="str">
        <f>IF([1]p5!$B$272&lt;&gt;0,[1]p5!$B$272,"")</f>
        <v/>
      </c>
      <c r="I44" s="398"/>
      <c r="J44" s="398"/>
      <c r="K44" s="398"/>
      <c r="L44" s="398"/>
      <c r="M44" s="398"/>
      <c r="N44" s="398"/>
      <c r="O44" s="398"/>
      <c r="P44" s="398"/>
      <c r="Q44" s="398"/>
      <c r="R44" s="26" t="str">
        <f>IF([1]p5!$H$271&lt;&gt;0,[1]p5!$H$271,"")</f>
        <v/>
      </c>
      <c r="S44" s="26" t="str">
        <f>IF([1]p5!$K$271&lt;&gt;0,[1]p5!$K$271,"")</f>
        <v/>
      </c>
    </row>
    <row r="45" spans="1:19" s="3" customFormat="1" ht="13.5" customHeight="1" x14ac:dyDescent="0.2">
      <c r="A45" s="398" t="str">
        <f>IF([1]p5!$A$274&lt;&gt;0,[1]p5!$A$274,"")</f>
        <v/>
      </c>
      <c r="B45" s="398"/>
      <c r="C45" s="398"/>
      <c r="D45" s="398"/>
      <c r="E45" s="398"/>
      <c r="F45" s="398"/>
      <c r="G45" s="398"/>
      <c r="H45" s="398" t="str">
        <f>IF([1]p5!$B$275&lt;&gt;0,[1]p5!$B$275,"")</f>
        <v/>
      </c>
      <c r="I45" s="398"/>
      <c r="J45" s="398"/>
      <c r="K45" s="398"/>
      <c r="L45" s="398"/>
      <c r="M45" s="398"/>
      <c r="N45" s="398"/>
      <c r="O45" s="398"/>
      <c r="P45" s="398"/>
      <c r="Q45" s="398"/>
      <c r="R45" s="26" t="str">
        <f>IF([1]p5!$H$274&lt;&gt;0,[1]p5!$H$274,"")</f>
        <v/>
      </c>
      <c r="S45" s="26" t="str">
        <f>IF([1]p5!$K$274&lt;&gt;0,[1]p5!$K$274,"")</f>
        <v/>
      </c>
    </row>
    <row r="46" spans="1:19" s="3" customFormat="1" ht="13.5" customHeight="1" x14ac:dyDescent="0.2">
      <c r="A46" s="398" t="str">
        <f>IF([1]p5!$A$277&lt;&gt;0,[1]p5!$A$277,"")</f>
        <v/>
      </c>
      <c r="B46" s="398"/>
      <c r="C46" s="398"/>
      <c r="D46" s="398"/>
      <c r="E46" s="398"/>
      <c r="F46" s="398"/>
      <c r="G46" s="398"/>
      <c r="H46" s="398" t="str">
        <f>IF([1]p5!$B$278&lt;&gt;0,[1]p5!$B$278,"")</f>
        <v/>
      </c>
      <c r="I46" s="398"/>
      <c r="J46" s="398"/>
      <c r="K46" s="398"/>
      <c r="L46" s="398"/>
      <c r="M46" s="398"/>
      <c r="N46" s="398"/>
      <c r="O46" s="398"/>
      <c r="P46" s="398"/>
      <c r="Q46" s="398"/>
      <c r="R46" s="26" t="str">
        <f>IF([1]p5!$H$277&lt;&gt;0,[1]p5!$H$277,"")</f>
        <v/>
      </c>
      <c r="S46" s="26" t="str">
        <f>IF([1]p5!$K$277&lt;&gt;0,[1]p5!$K$277,"")</f>
        <v/>
      </c>
    </row>
    <row r="47" spans="1:19" s="3" customFormat="1" ht="13.5" customHeight="1" x14ac:dyDescent="0.2">
      <c r="A47" s="398" t="str">
        <f>IF([1]p5!$A$280&lt;&gt;0,[1]p5!$A$280,"")</f>
        <v/>
      </c>
      <c r="B47" s="398"/>
      <c r="C47" s="398"/>
      <c r="D47" s="398"/>
      <c r="E47" s="398"/>
      <c r="F47" s="398"/>
      <c r="G47" s="398"/>
      <c r="H47" s="398" t="str">
        <f>IF([1]p5!$B$281&lt;&gt;0,[1]p5!$B$281,"")</f>
        <v/>
      </c>
      <c r="I47" s="398"/>
      <c r="J47" s="398"/>
      <c r="K47" s="398"/>
      <c r="L47" s="398"/>
      <c r="M47" s="398"/>
      <c r="N47" s="398"/>
      <c r="O47" s="398"/>
      <c r="P47" s="398"/>
      <c r="Q47" s="398"/>
      <c r="R47" s="26" t="str">
        <f>IF([1]p5!$H$280&lt;&gt;0,[1]p5!$H$280,"")</f>
        <v/>
      </c>
      <c r="S47" s="26" t="str">
        <f>IF([1]p5!$K$280&lt;&gt;0,[1]p5!$K$280,"")</f>
        <v/>
      </c>
    </row>
    <row r="48" spans="1:19" s="3" customFormat="1" ht="13.5" customHeight="1" x14ac:dyDescent="0.2">
      <c r="A48" s="398" t="str">
        <f>IF([1]p5!$A$283&lt;&gt;0,[1]p5!$A$283,"")</f>
        <v/>
      </c>
      <c r="B48" s="398"/>
      <c r="C48" s="398"/>
      <c r="D48" s="398"/>
      <c r="E48" s="398"/>
      <c r="F48" s="398"/>
      <c r="G48" s="398"/>
      <c r="H48" s="398" t="str">
        <f>IF([1]p5!$B$284&lt;&gt;0,[1]p5!$B$284,"")</f>
        <v/>
      </c>
      <c r="I48" s="398"/>
      <c r="J48" s="398"/>
      <c r="K48" s="398"/>
      <c r="L48" s="398"/>
      <c r="M48" s="398"/>
      <c r="N48" s="398"/>
      <c r="O48" s="398"/>
      <c r="P48" s="398"/>
      <c r="Q48" s="398"/>
      <c r="R48" s="26" t="str">
        <f>IF([1]p5!$H$283&lt;&gt;0,[1]p5!$H$283,"")</f>
        <v/>
      </c>
      <c r="S48" s="26" t="str">
        <f>IF([1]p5!$K$283&lt;&gt;0,[1]p5!$K$283,"")</f>
        <v/>
      </c>
    </row>
    <row r="49" spans="1:19" s="3" customFormat="1" ht="13.5" customHeight="1" x14ac:dyDescent="0.2">
      <c r="A49" s="398" t="str">
        <f>IF([1]p5!$A$286&lt;&gt;0,[1]p5!$A$286,"")</f>
        <v/>
      </c>
      <c r="B49" s="398"/>
      <c r="C49" s="398"/>
      <c r="D49" s="398"/>
      <c r="E49" s="398"/>
      <c r="F49" s="398"/>
      <c r="G49" s="398"/>
      <c r="H49" s="398" t="str">
        <f>IF([1]p5!$B$287&lt;&gt;0,[1]p5!$B$287,"")</f>
        <v/>
      </c>
      <c r="I49" s="398"/>
      <c r="J49" s="398"/>
      <c r="K49" s="398"/>
      <c r="L49" s="398"/>
      <c r="M49" s="398"/>
      <c r="N49" s="398"/>
      <c r="O49" s="398"/>
      <c r="P49" s="398"/>
      <c r="Q49" s="398"/>
      <c r="R49" s="26" t="str">
        <f>IF([1]p5!$H$286&lt;&gt;0,[1]p5!$H$286,"")</f>
        <v/>
      </c>
      <c r="S49" s="26" t="str">
        <f>IF([1]p5!$K$286&lt;&gt;0,[1]p5!$K$286,"")</f>
        <v/>
      </c>
    </row>
    <row r="50" spans="1:19" s="3" customFormat="1" ht="13.5" customHeight="1" x14ac:dyDescent="0.2">
      <c r="A50" s="398" t="str">
        <f>IF([1]p5!$A$289&lt;&gt;0,[1]p5!$A$289,"")</f>
        <v/>
      </c>
      <c r="B50" s="398"/>
      <c r="C50" s="398"/>
      <c r="D50" s="398"/>
      <c r="E50" s="398"/>
      <c r="F50" s="398"/>
      <c r="G50" s="398"/>
      <c r="H50" s="398" t="str">
        <f>IF([1]p5!$B$290&lt;&gt;0,[1]p5!$B$290,"")</f>
        <v/>
      </c>
      <c r="I50" s="398"/>
      <c r="J50" s="398"/>
      <c r="K50" s="398"/>
      <c r="L50" s="398"/>
      <c r="M50" s="398"/>
      <c r="N50" s="398"/>
      <c r="O50" s="398"/>
      <c r="P50" s="398"/>
      <c r="Q50" s="398"/>
      <c r="R50" s="26" t="str">
        <f>IF([1]p5!$H$289&lt;&gt;0,[1]p5!$H$289,"")</f>
        <v/>
      </c>
      <c r="S50" s="26" t="str">
        <f>IF([1]p5!$K$289&lt;&gt;0,[1]p5!$K$289,"")</f>
        <v/>
      </c>
    </row>
    <row r="51" spans="1:19" s="6" customFormat="1" x14ac:dyDescent="0.2">
      <c r="A51" s="405"/>
      <c r="B51" s="405"/>
      <c r="C51" s="405"/>
      <c r="D51" s="405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</row>
    <row r="52" spans="1:19" s="32" customFormat="1" ht="14.25" customHeight="1" x14ac:dyDescent="0.2">
      <c r="A52" s="406" t="str">
        <f>T([1]p6!$C$13:$G$13)</f>
        <v>Daniel Cordeiro de Morais Filho</v>
      </c>
      <c r="B52" s="406"/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  <c r="N52" s="406"/>
      <c r="O52" s="406"/>
      <c r="P52" s="406"/>
      <c r="Q52" s="406"/>
      <c r="R52" s="406"/>
      <c r="S52" s="406"/>
    </row>
    <row r="53" spans="1:19" s="3" customFormat="1" ht="13.5" customHeight="1" x14ac:dyDescent="0.2">
      <c r="A53" s="398" t="str">
        <f>IF([1]p6!$A$271&lt;&gt;0,[1]p6!$A$271,"")</f>
        <v>DE MORAIS FILHO, DANIEL C.; MENDES, I. A.; MOREIRA, A. M.. Comissão Especial de Avaliação de promoção funcional à classe de Professor Titular (Classe E) de Márcia Maria de Castro Cruz</v>
      </c>
      <c r="B53" s="398"/>
      <c r="C53" s="398"/>
      <c r="D53" s="398"/>
      <c r="E53" s="398"/>
      <c r="F53" s="398"/>
      <c r="G53" s="398"/>
      <c r="H53" s="398" t="str">
        <f>IF([1]p6!$B$272&lt;&gt;0,[1]p6!$B$272,"")</f>
        <v>Banca examinadora de concurso público para professor titular</v>
      </c>
      <c r="I53" s="398"/>
      <c r="J53" s="398"/>
      <c r="K53" s="398"/>
      <c r="L53" s="398"/>
      <c r="M53" s="398"/>
      <c r="N53" s="398"/>
      <c r="O53" s="398"/>
      <c r="P53" s="398"/>
      <c r="Q53" s="398"/>
      <c r="R53" s="26" t="str">
        <f>IF([1]p6!$H$271&lt;&gt;0,[1]p6!$H$271,"")</f>
        <v>UFRN-Natal</v>
      </c>
      <c r="S53" s="26">
        <f>IF([1]p6!$K$271&lt;&gt;0,[1]p6!$K$271,"")</f>
        <v>45427</v>
      </c>
    </row>
    <row r="54" spans="1:19" s="3" customFormat="1" ht="13.5" customHeight="1" x14ac:dyDescent="0.2">
      <c r="A54" s="398" t="str">
        <f>IF([1]p6!$A$274&lt;&gt;0,[1]p6!$A$274,"")</f>
        <v/>
      </c>
      <c r="B54" s="398"/>
      <c r="C54" s="398"/>
      <c r="D54" s="398"/>
      <c r="E54" s="398"/>
      <c r="F54" s="398"/>
      <c r="G54" s="398"/>
      <c r="H54" s="398" t="str">
        <f>IF([1]p6!$B$275&lt;&gt;0,[1]p6!$B$275,"")</f>
        <v/>
      </c>
      <c r="I54" s="398"/>
      <c r="J54" s="398"/>
      <c r="K54" s="398"/>
      <c r="L54" s="398"/>
      <c r="M54" s="398"/>
      <c r="N54" s="398"/>
      <c r="O54" s="398"/>
      <c r="P54" s="398"/>
      <c r="Q54" s="398"/>
      <c r="R54" s="26" t="str">
        <f>IF([1]p6!$H$274&lt;&gt;0,[1]p6!$H$274,"")</f>
        <v/>
      </c>
      <c r="S54" s="26" t="str">
        <f>IF([1]p6!$K$274&lt;&gt;0,[1]p6!$K$274,"")</f>
        <v/>
      </c>
    </row>
    <row r="55" spans="1:19" s="3" customFormat="1" ht="13.5" customHeight="1" x14ac:dyDescent="0.2">
      <c r="A55" s="398" t="str">
        <f>IF([1]p6!$A$277&lt;&gt;0,[1]p6!$A$277,"")</f>
        <v/>
      </c>
      <c r="B55" s="398"/>
      <c r="C55" s="398"/>
      <c r="D55" s="398"/>
      <c r="E55" s="398"/>
      <c r="F55" s="398"/>
      <c r="G55" s="398"/>
      <c r="H55" s="398" t="str">
        <f>IF([1]p6!$B$278&lt;&gt;0,[1]p6!$B$278,"")</f>
        <v/>
      </c>
      <c r="I55" s="398"/>
      <c r="J55" s="398"/>
      <c r="K55" s="398"/>
      <c r="L55" s="398"/>
      <c r="M55" s="398"/>
      <c r="N55" s="398"/>
      <c r="O55" s="398"/>
      <c r="P55" s="398"/>
      <c r="Q55" s="398"/>
      <c r="R55" s="26" t="str">
        <f>IF([1]p6!$H$277&lt;&gt;0,[1]p6!$H$277,"")</f>
        <v/>
      </c>
      <c r="S55" s="26" t="str">
        <f>IF([1]p6!$K$277&lt;&gt;0,[1]p6!$K$277,"")</f>
        <v/>
      </c>
    </row>
    <row r="56" spans="1:19" s="3" customFormat="1" ht="13.5" customHeight="1" x14ac:dyDescent="0.2">
      <c r="A56" s="398" t="str">
        <f>IF([1]p6!$A$280&lt;&gt;0,[1]p6!$A$280,"")</f>
        <v/>
      </c>
      <c r="B56" s="398"/>
      <c r="C56" s="398"/>
      <c r="D56" s="398"/>
      <c r="E56" s="398"/>
      <c r="F56" s="398"/>
      <c r="G56" s="398"/>
      <c r="H56" s="398" t="str">
        <f>IF([1]p6!$B$281&lt;&gt;0,[1]p6!$B$281,"")</f>
        <v/>
      </c>
      <c r="I56" s="398"/>
      <c r="J56" s="398"/>
      <c r="K56" s="398"/>
      <c r="L56" s="398"/>
      <c r="M56" s="398"/>
      <c r="N56" s="398"/>
      <c r="O56" s="398"/>
      <c r="P56" s="398"/>
      <c r="Q56" s="398"/>
      <c r="R56" s="26" t="str">
        <f>IF([1]p6!$H$280&lt;&gt;0,[1]p6!$H$280,"")</f>
        <v/>
      </c>
      <c r="S56" s="26" t="str">
        <f>IF([1]p6!$K$280&lt;&gt;0,[1]p6!$K$280,"")</f>
        <v/>
      </c>
    </row>
    <row r="57" spans="1:19" s="3" customFormat="1" ht="13.5" customHeight="1" x14ac:dyDescent="0.2">
      <c r="A57" s="398" t="str">
        <f>IF([1]p6!$A$283&lt;&gt;0,[1]p6!$A$283,"")</f>
        <v/>
      </c>
      <c r="B57" s="398"/>
      <c r="C57" s="398"/>
      <c r="D57" s="398"/>
      <c r="E57" s="398"/>
      <c r="F57" s="398"/>
      <c r="G57" s="398"/>
      <c r="H57" s="398" t="str">
        <f>IF([1]p6!$B$284&lt;&gt;0,[1]p6!$B$284,"")</f>
        <v/>
      </c>
      <c r="I57" s="398"/>
      <c r="J57" s="398"/>
      <c r="K57" s="398"/>
      <c r="L57" s="398"/>
      <c r="M57" s="398"/>
      <c r="N57" s="398"/>
      <c r="O57" s="398"/>
      <c r="P57" s="398"/>
      <c r="Q57" s="398"/>
      <c r="R57" s="26" t="str">
        <f>IF([1]p6!$H$283&lt;&gt;0,[1]p6!$H$283,"")</f>
        <v/>
      </c>
      <c r="S57" s="26" t="str">
        <f>IF([1]p6!$K$283&lt;&gt;0,[1]p6!$K$283,"")</f>
        <v/>
      </c>
    </row>
    <row r="58" spans="1:19" s="3" customFormat="1" ht="13.5" customHeight="1" x14ac:dyDescent="0.2">
      <c r="A58" s="398" t="str">
        <f>IF([1]p6!$A$286&lt;&gt;0,[1]p6!$A$286,"")</f>
        <v/>
      </c>
      <c r="B58" s="398"/>
      <c r="C58" s="398"/>
      <c r="D58" s="398"/>
      <c r="E58" s="398"/>
      <c r="F58" s="398"/>
      <c r="G58" s="398"/>
      <c r="H58" s="398" t="str">
        <f>IF([1]p6!$B$287&lt;&gt;0,[1]p6!$B$287,"")</f>
        <v/>
      </c>
      <c r="I58" s="398"/>
      <c r="J58" s="398"/>
      <c r="K58" s="398"/>
      <c r="L58" s="398"/>
      <c r="M58" s="398"/>
      <c r="N58" s="398"/>
      <c r="O58" s="398"/>
      <c r="P58" s="398"/>
      <c r="Q58" s="398"/>
      <c r="R58" s="26" t="str">
        <f>IF([1]p6!$H$286&lt;&gt;0,[1]p6!$H$286,"")</f>
        <v/>
      </c>
      <c r="S58" s="26" t="str">
        <f>IF([1]p6!$K$286&lt;&gt;0,[1]p6!$K$286,"")</f>
        <v/>
      </c>
    </row>
    <row r="59" spans="1:19" s="3" customFormat="1" ht="13.5" customHeight="1" x14ac:dyDescent="0.2">
      <c r="A59" s="398" t="str">
        <f>IF([1]p6!$A$289&lt;&gt;0,[1]p6!$A$289,"")</f>
        <v/>
      </c>
      <c r="B59" s="398"/>
      <c r="C59" s="398"/>
      <c r="D59" s="398"/>
      <c r="E59" s="398"/>
      <c r="F59" s="398"/>
      <c r="G59" s="398"/>
      <c r="H59" s="398" t="str">
        <f>IF([1]p6!$B$290&lt;&gt;0,[1]p6!$B$290,"")</f>
        <v/>
      </c>
      <c r="I59" s="398"/>
      <c r="J59" s="398"/>
      <c r="K59" s="398"/>
      <c r="L59" s="398"/>
      <c r="M59" s="398"/>
      <c r="N59" s="398"/>
      <c r="O59" s="398"/>
      <c r="P59" s="398"/>
      <c r="Q59" s="398"/>
      <c r="R59" s="26" t="str">
        <f>IF([1]p6!$H$289&lt;&gt;0,[1]p6!$H$289,"")</f>
        <v/>
      </c>
      <c r="S59" s="26" t="str">
        <f>IF([1]p6!$K$289&lt;&gt;0,[1]p6!$K$289,"")</f>
        <v/>
      </c>
    </row>
    <row r="60" spans="1:19" s="6" customFormat="1" x14ac:dyDescent="0.2">
      <c r="A60" s="405"/>
      <c r="B60" s="405"/>
      <c r="C60" s="405"/>
      <c r="D60" s="405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5"/>
      <c r="Q60" s="405"/>
      <c r="R60" s="405"/>
      <c r="S60" s="405"/>
    </row>
    <row r="61" spans="1:19" s="32" customFormat="1" ht="14.25" customHeight="1" x14ac:dyDescent="0.2">
      <c r="A61" s="406" t="str">
        <f>T([1]p7!$C$13:$G$13)</f>
        <v>Deise Mara Barbosa de Almeida</v>
      </c>
      <c r="B61" s="406"/>
      <c r="C61" s="406"/>
      <c r="D61" s="406"/>
      <c r="E61" s="406"/>
      <c r="F61" s="406"/>
      <c r="G61" s="406"/>
      <c r="H61" s="406"/>
      <c r="I61" s="406"/>
      <c r="J61" s="406"/>
      <c r="K61" s="406"/>
      <c r="L61" s="406"/>
      <c r="M61" s="406"/>
      <c r="N61" s="406"/>
      <c r="O61" s="406"/>
      <c r="P61" s="406"/>
      <c r="Q61" s="406"/>
      <c r="R61" s="406"/>
      <c r="S61" s="406"/>
    </row>
    <row r="62" spans="1:19" s="3" customFormat="1" ht="13.5" customHeight="1" x14ac:dyDescent="0.2">
      <c r="A62" s="398" t="str">
        <f>IF([1]p7!$A$271&lt;&gt;0,[1]p7!$A$271,"")</f>
        <v/>
      </c>
      <c r="B62" s="398"/>
      <c r="C62" s="398"/>
      <c r="D62" s="398"/>
      <c r="E62" s="398"/>
      <c r="F62" s="398"/>
      <c r="G62" s="398"/>
      <c r="H62" s="398" t="str">
        <f>IF([1]p7!$B$272&lt;&gt;0,[1]p7!$B$272,"")</f>
        <v/>
      </c>
      <c r="I62" s="398"/>
      <c r="J62" s="398"/>
      <c r="K62" s="398"/>
      <c r="L62" s="398"/>
      <c r="M62" s="398"/>
      <c r="N62" s="398"/>
      <c r="O62" s="398"/>
      <c r="P62" s="398"/>
      <c r="Q62" s="398"/>
      <c r="R62" s="26" t="str">
        <f>IF([1]p7!$H$271&lt;&gt;0,[1]p7!$H$271,"")</f>
        <v/>
      </c>
      <c r="S62" s="26" t="str">
        <f>IF([1]p7!$K$271&lt;&gt;0,[1]p7!$K$271,"")</f>
        <v/>
      </c>
    </row>
    <row r="63" spans="1:19" s="3" customFormat="1" ht="13.5" customHeight="1" x14ac:dyDescent="0.2">
      <c r="A63" s="398" t="str">
        <f>IF([1]p7!$A$274&lt;&gt;0,[1]p7!$A$274,"")</f>
        <v/>
      </c>
      <c r="B63" s="398"/>
      <c r="C63" s="398"/>
      <c r="D63" s="398"/>
      <c r="E63" s="398"/>
      <c r="F63" s="398"/>
      <c r="G63" s="398"/>
      <c r="H63" s="398" t="str">
        <f>IF([1]p7!$B$275&lt;&gt;0,[1]p7!$B$275,"")</f>
        <v/>
      </c>
      <c r="I63" s="398"/>
      <c r="J63" s="398"/>
      <c r="K63" s="398"/>
      <c r="L63" s="398"/>
      <c r="M63" s="398"/>
      <c r="N63" s="398"/>
      <c r="O63" s="398"/>
      <c r="P63" s="398"/>
      <c r="Q63" s="398"/>
      <c r="R63" s="26" t="str">
        <f>IF([1]p7!$H$274&lt;&gt;0,[1]p7!$H$274,"")</f>
        <v/>
      </c>
      <c r="S63" s="26" t="str">
        <f>IF([1]p7!$K$274&lt;&gt;0,[1]p7!$K$274,"")</f>
        <v/>
      </c>
    </row>
    <row r="64" spans="1:19" s="3" customFormat="1" ht="13.5" customHeight="1" x14ac:dyDescent="0.2">
      <c r="A64" s="398" t="str">
        <f>IF([1]p7!$A$277&lt;&gt;0,[1]p7!$A$277,"")</f>
        <v/>
      </c>
      <c r="B64" s="398"/>
      <c r="C64" s="398"/>
      <c r="D64" s="398"/>
      <c r="E64" s="398"/>
      <c r="F64" s="398"/>
      <c r="G64" s="398"/>
      <c r="H64" s="398" t="str">
        <f>IF([1]p7!$B$278&lt;&gt;0,[1]p7!$B$278,"")</f>
        <v/>
      </c>
      <c r="I64" s="398"/>
      <c r="J64" s="398"/>
      <c r="K64" s="398"/>
      <c r="L64" s="398"/>
      <c r="M64" s="398"/>
      <c r="N64" s="398"/>
      <c r="O64" s="398"/>
      <c r="P64" s="398"/>
      <c r="Q64" s="398"/>
      <c r="R64" s="26" t="str">
        <f>IF([1]p7!$H$277&lt;&gt;0,[1]p7!$H$277,"")</f>
        <v/>
      </c>
      <c r="S64" s="26" t="str">
        <f>IF([1]p7!$K$277&lt;&gt;0,[1]p7!$K$277,"")</f>
        <v/>
      </c>
    </row>
    <row r="65" spans="1:19" s="3" customFormat="1" ht="13.5" customHeight="1" x14ac:dyDescent="0.2">
      <c r="A65" s="398" t="str">
        <f>IF([1]p7!$A$280&lt;&gt;0,[1]p7!$A$280,"")</f>
        <v/>
      </c>
      <c r="B65" s="398"/>
      <c r="C65" s="398"/>
      <c r="D65" s="398"/>
      <c r="E65" s="398"/>
      <c r="F65" s="398"/>
      <c r="G65" s="398"/>
      <c r="H65" s="398" t="str">
        <f>IF([1]p7!$B$281&lt;&gt;0,[1]p7!$B$281,"")</f>
        <v/>
      </c>
      <c r="I65" s="398"/>
      <c r="J65" s="398"/>
      <c r="K65" s="398"/>
      <c r="L65" s="398"/>
      <c r="M65" s="398"/>
      <c r="N65" s="398"/>
      <c r="O65" s="398"/>
      <c r="P65" s="398"/>
      <c r="Q65" s="398"/>
      <c r="R65" s="26" t="str">
        <f>IF([1]p7!$H$280&lt;&gt;0,[1]p7!$H$280,"")</f>
        <v/>
      </c>
      <c r="S65" s="26" t="str">
        <f>IF([1]p7!$K$280&lt;&gt;0,[1]p7!$K$280,"")</f>
        <v/>
      </c>
    </row>
    <row r="66" spans="1:19" s="3" customFormat="1" ht="13.5" customHeight="1" x14ac:dyDescent="0.2">
      <c r="A66" s="398" t="str">
        <f>IF([1]p7!$A$283&lt;&gt;0,[1]p7!$A$283,"")</f>
        <v/>
      </c>
      <c r="B66" s="398"/>
      <c r="C66" s="398"/>
      <c r="D66" s="398"/>
      <c r="E66" s="398"/>
      <c r="F66" s="398"/>
      <c r="G66" s="398"/>
      <c r="H66" s="398" t="str">
        <f>IF([1]p7!$B$284&lt;&gt;0,[1]p7!$B$284,"")</f>
        <v/>
      </c>
      <c r="I66" s="398"/>
      <c r="J66" s="398"/>
      <c r="K66" s="398"/>
      <c r="L66" s="398"/>
      <c r="M66" s="398"/>
      <c r="N66" s="398"/>
      <c r="O66" s="398"/>
      <c r="P66" s="398"/>
      <c r="Q66" s="398"/>
      <c r="R66" s="26" t="str">
        <f>IF([1]p7!$H$283&lt;&gt;0,[1]p7!$H$283,"")</f>
        <v/>
      </c>
      <c r="S66" s="26" t="str">
        <f>IF([1]p7!$K$283&lt;&gt;0,[1]p7!$K$283,"")</f>
        <v/>
      </c>
    </row>
    <row r="67" spans="1:19" s="3" customFormat="1" ht="13.5" customHeight="1" x14ac:dyDescent="0.2">
      <c r="A67" s="398" t="str">
        <f>IF([1]p7!$A$286&lt;&gt;0,[1]p7!$A$286,"")</f>
        <v/>
      </c>
      <c r="B67" s="398"/>
      <c r="C67" s="398"/>
      <c r="D67" s="398"/>
      <c r="E67" s="398"/>
      <c r="F67" s="398"/>
      <c r="G67" s="398"/>
      <c r="H67" s="398" t="str">
        <f>IF([1]p7!$B$287&lt;&gt;0,[1]p7!$B$287,"")</f>
        <v/>
      </c>
      <c r="I67" s="398"/>
      <c r="J67" s="398"/>
      <c r="K67" s="398"/>
      <c r="L67" s="398"/>
      <c r="M67" s="398"/>
      <c r="N67" s="398"/>
      <c r="O67" s="398"/>
      <c r="P67" s="398"/>
      <c r="Q67" s="398"/>
      <c r="R67" s="26" t="str">
        <f>IF([1]p7!$H$286&lt;&gt;0,[1]p7!$H$286,"")</f>
        <v/>
      </c>
      <c r="S67" s="26" t="str">
        <f>IF([1]p7!$K$286&lt;&gt;0,[1]p7!$K$286,"")</f>
        <v/>
      </c>
    </row>
    <row r="68" spans="1:19" s="3" customFormat="1" ht="13.5" customHeight="1" x14ac:dyDescent="0.2">
      <c r="A68" s="398" t="str">
        <f>IF([1]p7!$A$289&lt;&gt;0,[1]p7!$A$289,"")</f>
        <v/>
      </c>
      <c r="B68" s="398"/>
      <c r="C68" s="398"/>
      <c r="D68" s="398"/>
      <c r="E68" s="398"/>
      <c r="F68" s="398"/>
      <c r="G68" s="398"/>
      <c r="H68" s="398" t="str">
        <f>IF([1]p7!$B$290&lt;&gt;0,[1]p7!$B$290,"")</f>
        <v/>
      </c>
      <c r="I68" s="398"/>
      <c r="J68" s="398"/>
      <c r="K68" s="398"/>
      <c r="L68" s="398"/>
      <c r="M68" s="398"/>
      <c r="N68" s="398"/>
      <c r="O68" s="398"/>
      <c r="P68" s="398"/>
      <c r="Q68" s="398"/>
      <c r="R68" s="26" t="str">
        <f>IF([1]p7!$H$289&lt;&gt;0,[1]p7!$H$289,"")</f>
        <v/>
      </c>
      <c r="S68" s="26" t="str">
        <f>IF([1]p7!$K$289&lt;&gt;0,[1]p7!$K$289,"")</f>
        <v/>
      </c>
    </row>
    <row r="69" spans="1:19" s="6" customFormat="1" x14ac:dyDescent="0.2">
      <c r="A69" s="405"/>
      <c r="B69" s="405"/>
      <c r="C69" s="405"/>
      <c r="D69" s="405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5"/>
      <c r="Q69" s="405"/>
      <c r="R69" s="405"/>
      <c r="S69" s="405"/>
    </row>
    <row r="70" spans="1:19" s="32" customFormat="1" ht="14.25" customHeight="1" x14ac:dyDescent="0.2">
      <c r="A70" s="406" t="str">
        <f>T([1]p8!$C$13:$G$13)</f>
        <v>Denilson da Silva Pereira</v>
      </c>
      <c r="B70" s="406"/>
      <c r="C70" s="406"/>
      <c r="D70" s="406"/>
      <c r="E70" s="406"/>
      <c r="F70" s="406"/>
      <c r="G70" s="406"/>
      <c r="H70" s="406"/>
      <c r="I70" s="406"/>
      <c r="J70" s="406"/>
      <c r="K70" s="406"/>
      <c r="L70" s="406"/>
      <c r="M70" s="406"/>
      <c r="N70" s="406"/>
      <c r="O70" s="406"/>
      <c r="P70" s="406"/>
      <c r="Q70" s="406"/>
      <c r="R70" s="406"/>
      <c r="S70" s="406"/>
    </row>
    <row r="71" spans="1:19" s="3" customFormat="1" ht="13.5" customHeight="1" x14ac:dyDescent="0.2">
      <c r="A71" s="398" t="str">
        <f>IF([1]p8!$A$271&lt;&gt;0,[1]p8!$A$271,"")</f>
        <v/>
      </c>
      <c r="B71" s="398"/>
      <c r="C71" s="398"/>
      <c r="D71" s="398"/>
      <c r="E71" s="398"/>
      <c r="F71" s="398"/>
      <c r="G71" s="398"/>
      <c r="H71" s="398" t="str">
        <f>IF([1]p8!$B$272&lt;&gt;0,[1]p8!$B$272,"")</f>
        <v/>
      </c>
      <c r="I71" s="398"/>
      <c r="J71" s="398"/>
      <c r="K71" s="398"/>
      <c r="L71" s="398"/>
      <c r="M71" s="398"/>
      <c r="N71" s="398"/>
      <c r="O71" s="398"/>
      <c r="P71" s="398"/>
      <c r="Q71" s="398"/>
      <c r="R71" s="26" t="str">
        <f>IF([1]p8!$H$271&lt;&gt;0,[1]p8!$H$271,"")</f>
        <v/>
      </c>
      <c r="S71" s="26" t="str">
        <f>IF([1]p8!$K$271&lt;&gt;0,[1]p8!$K$271,"")</f>
        <v/>
      </c>
    </row>
    <row r="72" spans="1:19" s="3" customFormat="1" ht="13.5" customHeight="1" x14ac:dyDescent="0.2">
      <c r="A72" s="398" t="str">
        <f>IF([1]p8!$A$274&lt;&gt;0,[1]p8!$A$274,"")</f>
        <v/>
      </c>
      <c r="B72" s="398"/>
      <c r="C72" s="398"/>
      <c r="D72" s="398"/>
      <c r="E72" s="398"/>
      <c r="F72" s="398"/>
      <c r="G72" s="398"/>
      <c r="H72" s="398" t="str">
        <f>IF([1]p8!$B$275&lt;&gt;0,[1]p8!$B$275,"")</f>
        <v/>
      </c>
      <c r="I72" s="398"/>
      <c r="J72" s="398"/>
      <c r="K72" s="398"/>
      <c r="L72" s="398"/>
      <c r="M72" s="398"/>
      <c r="N72" s="398"/>
      <c r="O72" s="398"/>
      <c r="P72" s="398"/>
      <c r="Q72" s="398"/>
      <c r="R72" s="26" t="str">
        <f>IF([1]p8!$H$274&lt;&gt;0,[1]p8!$H$274,"")</f>
        <v/>
      </c>
      <c r="S72" s="26" t="str">
        <f>IF([1]p8!$K$274&lt;&gt;0,[1]p8!$K$274,"")</f>
        <v/>
      </c>
    </row>
    <row r="73" spans="1:19" s="3" customFormat="1" ht="13.5" customHeight="1" x14ac:dyDescent="0.2">
      <c r="A73" s="398" t="str">
        <f>IF([1]p8!$A$277&lt;&gt;0,[1]p8!$A$277,"")</f>
        <v/>
      </c>
      <c r="B73" s="398"/>
      <c r="C73" s="398"/>
      <c r="D73" s="398"/>
      <c r="E73" s="398"/>
      <c r="F73" s="398"/>
      <c r="G73" s="398"/>
      <c r="H73" s="398" t="str">
        <f>IF([1]p8!$B$278&lt;&gt;0,[1]p8!$B$278,"")</f>
        <v/>
      </c>
      <c r="I73" s="398"/>
      <c r="J73" s="398"/>
      <c r="K73" s="398"/>
      <c r="L73" s="398"/>
      <c r="M73" s="398"/>
      <c r="N73" s="398"/>
      <c r="O73" s="398"/>
      <c r="P73" s="398"/>
      <c r="Q73" s="398"/>
      <c r="R73" s="26" t="str">
        <f>IF([1]p8!$H$277&lt;&gt;0,[1]p8!$H$277,"")</f>
        <v/>
      </c>
      <c r="S73" s="26" t="str">
        <f>IF([1]p8!$K$277&lt;&gt;0,[1]p8!$K$277,"")</f>
        <v/>
      </c>
    </row>
    <row r="74" spans="1:19" s="3" customFormat="1" ht="13.5" customHeight="1" x14ac:dyDescent="0.2">
      <c r="A74" s="398" t="str">
        <f>IF([1]p8!$A$280&lt;&gt;0,[1]p8!$A$280,"")</f>
        <v/>
      </c>
      <c r="B74" s="398"/>
      <c r="C74" s="398"/>
      <c r="D74" s="398"/>
      <c r="E74" s="398"/>
      <c r="F74" s="398"/>
      <c r="G74" s="398"/>
      <c r="H74" s="398" t="str">
        <f>IF([1]p8!$B$281&lt;&gt;0,[1]p8!$B$281,"")</f>
        <v/>
      </c>
      <c r="I74" s="398"/>
      <c r="J74" s="398"/>
      <c r="K74" s="398"/>
      <c r="L74" s="398"/>
      <c r="M74" s="398"/>
      <c r="N74" s="398"/>
      <c r="O74" s="398"/>
      <c r="P74" s="398"/>
      <c r="Q74" s="398"/>
      <c r="R74" s="26" t="str">
        <f>IF([1]p8!$H$280&lt;&gt;0,[1]p8!$H$280,"")</f>
        <v/>
      </c>
      <c r="S74" s="26" t="str">
        <f>IF([1]p8!$K$280&lt;&gt;0,[1]p8!$K$280,"")</f>
        <v/>
      </c>
    </row>
    <row r="75" spans="1:19" s="3" customFormat="1" ht="13.5" customHeight="1" x14ac:dyDescent="0.2">
      <c r="A75" s="398" t="str">
        <f>IF([1]p8!$A$283&lt;&gt;0,[1]p8!$A$283,"")</f>
        <v/>
      </c>
      <c r="B75" s="398"/>
      <c r="C75" s="398"/>
      <c r="D75" s="398"/>
      <c r="E75" s="398"/>
      <c r="F75" s="398"/>
      <c r="G75" s="398"/>
      <c r="H75" s="398" t="str">
        <f>IF([1]p8!$B$284&lt;&gt;0,[1]p8!$B$284,"")</f>
        <v/>
      </c>
      <c r="I75" s="398"/>
      <c r="J75" s="398"/>
      <c r="K75" s="398"/>
      <c r="L75" s="398"/>
      <c r="M75" s="398"/>
      <c r="N75" s="398"/>
      <c r="O75" s="398"/>
      <c r="P75" s="398"/>
      <c r="Q75" s="398"/>
      <c r="R75" s="26" t="str">
        <f>IF([1]p8!$H$283&lt;&gt;0,[1]p8!$H$283,"")</f>
        <v/>
      </c>
      <c r="S75" s="26" t="str">
        <f>IF([1]p8!$K$283&lt;&gt;0,[1]p8!$K$283,"")</f>
        <v/>
      </c>
    </row>
    <row r="76" spans="1:19" s="3" customFormat="1" ht="13.5" customHeight="1" x14ac:dyDescent="0.2">
      <c r="A76" s="398" t="str">
        <f>IF([1]p8!$A$286&lt;&gt;0,[1]p8!$A$286,"")</f>
        <v/>
      </c>
      <c r="B76" s="398"/>
      <c r="C76" s="398"/>
      <c r="D76" s="398"/>
      <c r="E76" s="398"/>
      <c r="F76" s="398"/>
      <c r="G76" s="398"/>
      <c r="H76" s="398" t="str">
        <f>IF([1]p8!$B$287&lt;&gt;0,[1]p8!$B$287,"")</f>
        <v/>
      </c>
      <c r="I76" s="398"/>
      <c r="J76" s="398"/>
      <c r="K76" s="398"/>
      <c r="L76" s="398"/>
      <c r="M76" s="398"/>
      <c r="N76" s="398"/>
      <c r="O76" s="398"/>
      <c r="P76" s="398"/>
      <c r="Q76" s="398"/>
      <c r="R76" s="26" t="str">
        <f>IF([1]p8!$H$286&lt;&gt;0,[1]p8!$H$286,"")</f>
        <v/>
      </c>
      <c r="S76" s="26" t="str">
        <f>IF([1]p8!$K$286&lt;&gt;0,[1]p8!$K$286,"")</f>
        <v/>
      </c>
    </row>
    <row r="77" spans="1:19" s="3" customFormat="1" ht="13.5" customHeight="1" x14ac:dyDescent="0.2">
      <c r="A77" s="398" t="str">
        <f>IF([1]p8!$A$289&lt;&gt;0,[1]p8!$A$289,"")</f>
        <v/>
      </c>
      <c r="B77" s="398"/>
      <c r="C77" s="398"/>
      <c r="D77" s="398"/>
      <c r="E77" s="398"/>
      <c r="F77" s="398"/>
      <c r="G77" s="398"/>
      <c r="H77" s="398" t="str">
        <f>IF([1]p8!$B$290&lt;&gt;0,[1]p8!$B$290,"")</f>
        <v/>
      </c>
      <c r="I77" s="398"/>
      <c r="J77" s="398"/>
      <c r="K77" s="398"/>
      <c r="L77" s="398"/>
      <c r="M77" s="398"/>
      <c r="N77" s="398"/>
      <c r="O77" s="398"/>
      <c r="P77" s="398"/>
      <c r="Q77" s="398"/>
      <c r="R77" s="26" t="str">
        <f>IF([1]p8!$H$289&lt;&gt;0,[1]p8!$H$289,"")</f>
        <v/>
      </c>
      <c r="S77" s="26" t="str">
        <f>IF([1]p8!$K$289&lt;&gt;0,[1]p8!$K$289,"")</f>
        <v/>
      </c>
    </row>
    <row r="78" spans="1:19" s="6" customFormat="1" x14ac:dyDescent="0.2">
      <c r="A78" s="405"/>
      <c r="B78" s="405"/>
      <c r="C78" s="405"/>
      <c r="D78" s="405"/>
      <c r="E78" s="405"/>
      <c r="F78" s="405"/>
      <c r="G78" s="405"/>
      <c r="H78" s="405"/>
      <c r="I78" s="405"/>
      <c r="J78" s="405"/>
      <c r="K78" s="405"/>
      <c r="L78" s="405"/>
      <c r="M78" s="405"/>
      <c r="N78" s="405"/>
      <c r="O78" s="405"/>
      <c r="P78" s="405"/>
      <c r="Q78" s="405"/>
      <c r="R78" s="405"/>
      <c r="S78" s="405"/>
    </row>
    <row r="79" spans="1:19" s="32" customFormat="1" ht="14.25" customHeight="1" x14ac:dyDescent="0.2">
      <c r="A79" s="406" t="str">
        <f>T([1]p9!$C$13:$G$13)</f>
        <v>Diogo de Santana Germano</v>
      </c>
      <c r="B79" s="406"/>
      <c r="C79" s="406"/>
      <c r="D79" s="406"/>
      <c r="E79" s="406"/>
      <c r="F79" s="406"/>
      <c r="G79" s="406"/>
      <c r="H79" s="406"/>
      <c r="I79" s="406"/>
      <c r="J79" s="406"/>
      <c r="K79" s="406"/>
      <c r="L79" s="406"/>
      <c r="M79" s="406"/>
      <c r="N79" s="406"/>
      <c r="O79" s="406"/>
      <c r="P79" s="406"/>
      <c r="Q79" s="406"/>
      <c r="R79" s="406"/>
      <c r="S79" s="406"/>
    </row>
    <row r="80" spans="1:19" s="3" customFormat="1" ht="13.5" customHeight="1" x14ac:dyDescent="0.2">
      <c r="A80" s="398" t="str">
        <f>IF([1]p9!$A$271&lt;&gt;0,[1]p9!$A$271,"")</f>
        <v/>
      </c>
      <c r="B80" s="398"/>
      <c r="C80" s="398"/>
      <c r="D80" s="398"/>
      <c r="E80" s="398"/>
      <c r="F80" s="398"/>
      <c r="G80" s="398"/>
      <c r="H80" s="398" t="str">
        <f>IF([1]p9!$B$272&lt;&gt;0,[1]p9!$B$272,"")</f>
        <v/>
      </c>
      <c r="I80" s="398"/>
      <c r="J80" s="398"/>
      <c r="K80" s="398"/>
      <c r="L80" s="398"/>
      <c r="M80" s="398"/>
      <c r="N80" s="398"/>
      <c r="O80" s="398"/>
      <c r="P80" s="398"/>
      <c r="Q80" s="398"/>
      <c r="R80" s="26" t="str">
        <f>IF([1]p9!$H$271&lt;&gt;0,[1]p9!$H$271,"")</f>
        <v/>
      </c>
      <c r="S80" s="26" t="str">
        <f>IF([1]p9!$K$271&lt;&gt;0,[1]p9!$K$271,"")</f>
        <v/>
      </c>
    </row>
    <row r="81" spans="1:19" s="3" customFormat="1" ht="13.5" customHeight="1" x14ac:dyDescent="0.2">
      <c r="A81" s="398" t="str">
        <f>IF([1]p9!$A$274&lt;&gt;0,[1]p9!$A$274,"")</f>
        <v/>
      </c>
      <c r="B81" s="398"/>
      <c r="C81" s="398"/>
      <c r="D81" s="398"/>
      <c r="E81" s="398"/>
      <c r="F81" s="398"/>
      <c r="G81" s="398"/>
      <c r="H81" s="398" t="str">
        <f>IF([1]p9!$B$275&lt;&gt;0,[1]p9!$B$275,"")</f>
        <v/>
      </c>
      <c r="I81" s="398"/>
      <c r="J81" s="398"/>
      <c r="K81" s="398"/>
      <c r="L81" s="398"/>
      <c r="M81" s="398"/>
      <c r="N81" s="398"/>
      <c r="O81" s="398"/>
      <c r="P81" s="398"/>
      <c r="Q81" s="398"/>
      <c r="R81" s="26" t="str">
        <f>IF([1]p9!$H$274&lt;&gt;0,[1]p9!$H$274,"")</f>
        <v/>
      </c>
      <c r="S81" s="26" t="str">
        <f>IF([1]p9!$K$274&lt;&gt;0,[1]p9!$K$274,"")</f>
        <v/>
      </c>
    </row>
    <row r="82" spans="1:19" s="3" customFormat="1" ht="13.5" customHeight="1" x14ac:dyDescent="0.2">
      <c r="A82" s="398" t="str">
        <f>IF([1]p9!$A$277&lt;&gt;0,[1]p9!$A$277,"")</f>
        <v/>
      </c>
      <c r="B82" s="398"/>
      <c r="C82" s="398"/>
      <c r="D82" s="398"/>
      <c r="E82" s="398"/>
      <c r="F82" s="398"/>
      <c r="G82" s="398"/>
      <c r="H82" s="398" t="str">
        <f>IF([1]p9!$B$278&lt;&gt;0,[1]p9!$B$278,"")</f>
        <v/>
      </c>
      <c r="I82" s="398"/>
      <c r="J82" s="398"/>
      <c r="K82" s="398"/>
      <c r="L82" s="398"/>
      <c r="M82" s="398"/>
      <c r="N82" s="398"/>
      <c r="O82" s="398"/>
      <c r="P82" s="398"/>
      <c r="Q82" s="398"/>
      <c r="R82" s="26" t="str">
        <f>IF([1]p9!$H$277&lt;&gt;0,[1]p9!$H$277,"")</f>
        <v/>
      </c>
      <c r="S82" s="26" t="str">
        <f>IF([1]p9!$K$277&lt;&gt;0,[1]p9!$K$277,"")</f>
        <v/>
      </c>
    </row>
    <row r="83" spans="1:19" s="3" customFormat="1" ht="13.5" customHeight="1" x14ac:dyDescent="0.2">
      <c r="A83" s="398" t="str">
        <f>IF([1]p9!$A$280&lt;&gt;0,[1]p9!$A$280,"")</f>
        <v/>
      </c>
      <c r="B83" s="398"/>
      <c r="C83" s="398"/>
      <c r="D83" s="398"/>
      <c r="E83" s="398"/>
      <c r="F83" s="398"/>
      <c r="G83" s="398"/>
      <c r="H83" s="398" t="str">
        <f>IF([1]p9!$B$281&lt;&gt;0,[1]p9!$B$281,"")</f>
        <v/>
      </c>
      <c r="I83" s="398"/>
      <c r="J83" s="398"/>
      <c r="K83" s="398"/>
      <c r="L83" s="398"/>
      <c r="M83" s="398"/>
      <c r="N83" s="398"/>
      <c r="O83" s="398"/>
      <c r="P83" s="398"/>
      <c r="Q83" s="398"/>
      <c r="R83" s="26" t="str">
        <f>IF([1]p9!$H$280&lt;&gt;0,[1]p9!$H$280,"")</f>
        <v/>
      </c>
      <c r="S83" s="26" t="str">
        <f>IF([1]p9!$K$280&lt;&gt;0,[1]p9!$K$280,"")</f>
        <v/>
      </c>
    </row>
    <row r="84" spans="1:19" s="3" customFormat="1" ht="13.5" customHeight="1" x14ac:dyDescent="0.2">
      <c r="A84" s="398" t="str">
        <f>IF([1]p9!$A$283&lt;&gt;0,[1]p9!$A$283,"")</f>
        <v/>
      </c>
      <c r="B84" s="398"/>
      <c r="C84" s="398"/>
      <c r="D84" s="398"/>
      <c r="E84" s="398"/>
      <c r="F84" s="398"/>
      <c r="G84" s="398"/>
      <c r="H84" s="398" t="str">
        <f>IF([1]p9!$B$284&lt;&gt;0,[1]p9!$B$284,"")</f>
        <v/>
      </c>
      <c r="I84" s="398"/>
      <c r="J84" s="398"/>
      <c r="K84" s="398"/>
      <c r="L84" s="398"/>
      <c r="M84" s="398"/>
      <c r="N84" s="398"/>
      <c r="O84" s="398"/>
      <c r="P84" s="398"/>
      <c r="Q84" s="398"/>
      <c r="R84" s="26" t="str">
        <f>IF([1]p9!$H$283&lt;&gt;0,[1]p9!$H$283,"")</f>
        <v/>
      </c>
      <c r="S84" s="26" t="str">
        <f>IF([1]p9!$K$283&lt;&gt;0,[1]p9!$K$283,"")</f>
        <v/>
      </c>
    </row>
    <row r="85" spans="1:19" s="3" customFormat="1" ht="13.5" customHeight="1" x14ac:dyDescent="0.2">
      <c r="A85" s="398" t="str">
        <f>IF([1]p9!$A$286&lt;&gt;0,[1]p9!$A$286,"")</f>
        <v/>
      </c>
      <c r="B85" s="398"/>
      <c r="C85" s="398"/>
      <c r="D85" s="398"/>
      <c r="E85" s="398"/>
      <c r="F85" s="398"/>
      <c r="G85" s="398"/>
      <c r="H85" s="398" t="str">
        <f>IF([1]p9!$B$287&lt;&gt;0,[1]p9!$B$287,"")</f>
        <v/>
      </c>
      <c r="I85" s="398"/>
      <c r="J85" s="398"/>
      <c r="K85" s="398"/>
      <c r="L85" s="398"/>
      <c r="M85" s="398"/>
      <c r="N85" s="398"/>
      <c r="O85" s="398"/>
      <c r="P85" s="398"/>
      <c r="Q85" s="398"/>
      <c r="R85" s="26" t="str">
        <f>IF([1]p9!$H$286&lt;&gt;0,[1]p9!$H$286,"")</f>
        <v/>
      </c>
      <c r="S85" s="26" t="str">
        <f>IF([1]p9!$K$286&lt;&gt;0,[1]p9!$K$286,"")</f>
        <v/>
      </c>
    </row>
    <row r="86" spans="1:19" s="3" customFormat="1" ht="13.5" customHeight="1" x14ac:dyDescent="0.2">
      <c r="A86" s="398" t="str">
        <f>IF([1]p9!$A$289&lt;&gt;0,[1]p9!$A$289,"")</f>
        <v/>
      </c>
      <c r="B86" s="398"/>
      <c r="C86" s="398"/>
      <c r="D86" s="398"/>
      <c r="E86" s="398"/>
      <c r="F86" s="398"/>
      <c r="G86" s="398"/>
      <c r="H86" s="398" t="str">
        <f>IF([1]p9!$B$290&lt;&gt;0,[1]p9!$B$290,"")</f>
        <v/>
      </c>
      <c r="I86" s="398"/>
      <c r="J86" s="398"/>
      <c r="K86" s="398"/>
      <c r="L86" s="398"/>
      <c r="M86" s="398"/>
      <c r="N86" s="398"/>
      <c r="O86" s="398"/>
      <c r="P86" s="398"/>
      <c r="Q86" s="398"/>
      <c r="R86" s="26" t="str">
        <f>IF([1]p9!$H$289&lt;&gt;0,[1]p9!$H$289,"")</f>
        <v/>
      </c>
      <c r="S86" s="26" t="str">
        <f>IF([1]p9!$K$289&lt;&gt;0,[1]p9!$K$289,"")</f>
        <v/>
      </c>
    </row>
    <row r="87" spans="1:19" s="6" customFormat="1" x14ac:dyDescent="0.2">
      <c r="A87" s="405"/>
      <c r="B87" s="405"/>
      <c r="C87" s="405"/>
      <c r="D87" s="405"/>
      <c r="E87" s="405"/>
      <c r="F87" s="405"/>
      <c r="G87" s="405"/>
      <c r="H87" s="405"/>
      <c r="I87" s="405"/>
      <c r="J87" s="405"/>
      <c r="K87" s="405"/>
      <c r="L87" s="405"/>
      <c r="M87" s="405"/>
      <c r="N87" s="405"/>
      <c r="O87" s="405"/>
      <c r="P87" s="405"/>
      <c r="Q87" s="405"/>
      <c r="R87" s="405"/>
      <c r="S87" s="405"/>
    </row>
    <row r="88" spans="1:19" s="32" customFormat="1" ht="14.25" customHeight="1" x14ac:dyDescent="0.2">
      <c r="A88" s="406" t="str">
        <f>T([1]p10!$C$13:$G$13)</f>
        <v>Diogo Diniz Pereira da Silva e Silva</v>
      </c>
      <c r="B88" s="406"/>
      <c r="C88" s="406"/>
      <c r="D88" s="406"/>
      <c r="E88" s="406"/>
      <c r="F88" s="406"/>
      <c r="G88" s="406"/>
      <c r="H88" s="406"/>
      <c r="I88" s="406"/>
      <c r="J88" s="406"/>
      <c r="K88" s="406"/>
      <c r="L88" s="406"/>
      <c r="M88" s="406"/>
      <c r="N88" s="406"/>
      <c r="O88" s="406"/>
      <c r="P88" s="406"/>
      <c r="Q88" s="406"/>
      <c r="R88" s="406"/>
      <c r="S88" s="406"/>
    </row>
    <row r="89" spans="1:19" s="3" customFormat="1" ht="13.5" customHeight="1" x14ac:dyDescent="0.2">
      <c r="A89" s="398" t="str">
        <f>IF([1]p10!$A$271&lt;&gt;0,[1]p10!$A$271,"")</f>
        <v xml:space="preserve"> Participação em banca de dissertação de Matheus Gabriel Nascimento Lima</v>
      </c>
      <c r="B89" s="398"/>
      <c r="C89" s="398"/>
      <c r="D89" s="398"/>
      <c r="E89" s="398"/>
      <c r="F89" s="398"/>
      <c r="G89" s="398"/>
      <c r="H89" s="398" t="str">
        <f>IF([1]p10!$B$272&lt;&gt;0,[1]p10!$B$272,"")</f>
        <v>Banca examinadora de dissertação de mestrado acadêmico</v>
      </c>
      <c r="I89" s="398"/>
      <c r="J89" s="398"/>
      <c r="K89" s="398"/>
      <c r="L89" s="398"/>
      <c r="M89" s="398"/>
      <c r="N89" s="398"/>
      <c r="O89" s="398"/>
      <c r="P89" s="398"/>
      <c r="Q89" s="398"/>
      <c r="R89" s="26" t="str">
        <f>IF([1]p10!$H$271&lt;&gt;0,[1]p10!$H$271,"")</f>
        <v>UFPB</v>
      </c>
      <c r="S89" s="26">
        <f>IF([1]p10!$K$271&lt;&gt;0,[1]p10!$K$271,"")</f>
        <v>45310</v>
      </c>
    </row>
    <row r="90" spans="1:19" s="3" customFormat="1" ht="13.5" customHeight="1" x14ac:dyDescent="0.2">
      <c r="A90" s="398" t="str">
        <f>IF([1]p10!$A$274&lt;&gt;0,[1]p10!$A$274,"")</f>
        <v>Participação em banca de doutorado de Pedro Souza Fagundes</v>
      </c>
      <c r="B90" s="398"/>
      <c r="C90" s="398"/>
      <c r="D90" s="398"/>
      <c r="E90" s="398"/>
      <c r="F90" s="398"/>
      <c r="G90" s="398"/>
      <c r="H90" s="398" t="str">
        <f>IF([1]p10!$B$275&lt;&gt;0,[1]p10!$B$275,"")</f>
        <v>Banca examinadora de tese de doutorado</v>
      </c>
      <c r="I90" s="398"/>
      <c r="J90" s="398"/>
      <c r="K90" s="398"/>
      <c r="L90" s="398"/>
      <c r="M90" s="398"/>
      <c r="N90" s="398"/>
      <c r="O90" s="398"/>
      <c r="P90" s="398"/>
      <c r="Q90" s="398"/>
      <c r="R90" s="26" t="str">
        <f>IF([1]p10!$H$274&lt;&gt;0,[1]p10!$H$274,"")</f>
        <v>Unicamp</v>
      </c>
      <c r="S90" s="26">
        <f>IF([1]p10!$K$274&lt;&gt;0,[1]p10!$K$274,"")</f>
        <v>45315</v>
      </c>
    </row>
    <row r="91" spans="1:19" s="3" customFormat="1" ht="13.5" customHeight="1" x14ac:dyDescent="0.2">
      <c r="A91" s="398" t="str">
        <f>IF([1]p10!$A$277&lt;&gt;0,[1]p10!$A$277,"")</f>
        <v>Participação em banca de TCC de Maria Débora de Oliveira Silva</v>
      </c>
      <c r="B91" s="398"/>
      <c r="C91" s="398"/>
      <c r="D91" s="398"/>
      <c r="E91" s="398"/>
      <c r="F91" s="398"/>
      <c r="G91" s="398"/>
      <c r="H91" s="398" t="str">
        <f>IF([1]p10!$B$278&lt;&gt;0,[1]p10!$B$278,"")</f>
        <v>Banca examinadora de estágio, monografia  ou TCC de graduação</v>
      </c>
      <c r="I91" s="398"/>
      <c r="J91" s="398"/>
      <c r="K91" s="398"/>
      <c r="L91" s="398"/>
      <c r="M91" s="398"/>
      <c r="N91" s="398"/>
      <c r="O91" s="398"/>
      <c r="P91" s="398"/>
      <c r="Q91" s="398"/>
      <c r="R91" s="26" t="str">
        <f>IF([1]p10!$H$277&lt;&gt;0,[1]p10!$H$277,"")</f>
        <v>UFCG</v>
      </c>
      <c r="S91" s="26">
        <f>IF([1]p10!$K$277&lt;&gt;0,[1]p10!$K$277,"")</f>
        <v>45447</v>
      </c>
    </row>
    <row r="92" spans="1:19" s="3" customFormat="1" ht="13.5" customHeight="1" x14ac:dyDescent="0.2">
      <c r="A92" s="398" t="str">
        <f>IF([1]p10!$A$280&lt;&gt;0,[1]p10!$A$280,"")</f>
        <v>Participação em banca de Exame de Qualificação de Eduardo Pinto da Fonsêca</v>
      </c>
      <c r="B92" s="398"/>
      <c r="C92" s="398"/>
      <c r="D92" s="398"/>
      <c r="E92" s="398"/>
      <c r="F92" s="398"/>
      <c r="G92" s="398"/>
      <c r="H92" s="398" t="str">
        <f>IF([1]p10!$B$281&lt;&gt;0,[1]p10!$B$281,"")</f>
        <v>Banca examinadora de exame de qualificação para doutorado</v>
      </c>
      <c r="I92" s="398"/>
      <c r="J92" s="398"/>
      <c r="K92" s="398"/>
      <c r="L92" s="398"/>
      <c r="M92" s="398"/>
      <c r="N92" s="398"/>
      <c r="O92" s="398"/>
      <c r="P92" s="398"/>
      <c r="Q92" s="398"/>
      <c r="R92" s="26" t="str">
        <f>IF([1]p10!$H$280&lt;&gt;0,[1]p10!$H$280,"")</f>
        <v>UFCG</v>
      </c>
      <c r="S92" s="26">
        <f>IF([1]p10!$K$280&lt;&gt;0,[1]p10!$K$280,"")</f>
        <v>45441</v>
      </c>
    </row>
    <row r="93" spans="1:19" s="3" customFormat="1" ht="13.5" customHeight="1" x14ac:dyDescent="0.2">
      <c r="A93" s="398" t="str">
        <f>IF([1]p10!$A$283&lt;&gt;0,[1]p10!$A$283,"")</f>
        <v/>
      </c>
      <c r="B93" s="398"/>
      <c r="C93" s="398"/>
      <c r="D93" s="398"/>
      <c r="E93" s="398"/>
      <c r="F93" s="398"/>
      <c r="G93" s="398"/>
      <c r="H93" s="398" t="str">
        <f>IF([1]p10!$B$284&lt;&gt;0,[1]p10!$B$284,"")</f>
        <v/>
      </c>
      <c r="I93" s="398"/>
      <c r="J93" s="398"/>
      <c r="K93" s="398"/>
      <c r="L93" s="398"/>
      <c r="M93" s="398"/>
      <c r="N93" s="398"/>
      <c r="O93" s="398"/>
      <c r="P93" s="398"/>
      <c r="Q93" s="398"/>
      <c r="R93" s="26" t="str">
        <f>IF([1]p10!$H$283&lt;&gt;0,[1]p10!$H$283,"")</f>
        <v/>
      </c>
      <c r="S93" s="26" t="str">
        <f>IF([1]p10!$K$283&lt;&gt;0,[1]p10!$K$283,"")</f>
        <v/>
      </c>
    </row>
    <row r="94" spans="1:19" s="3" customFormat="1" ht="13.5" customHeight="1" x14ac:dyDescent="0.2">
      <c r="A94" s="398" t="str">
        <f>IF([1]p10!$A$286&lt;&gt;0,[1]p10!$A$286,"")</f>
        <v/>
      </c>
      <c r="B94" s="398"/>
      <c r="C94" s="398"/>
      <c r="D94" s="398"/>
      <c r="E94" s="398"/>
      <c r="F94" s="398"/>
      <c r="G94" s="398"/>
      <c r="H94" s="398" t="str">
        <f>IF([1]p10!$B$287&lt;&gt;0,[1]p10!$B$287,"")</f>
        <v/>
      </c>
      <c r="I94" s="398"/>
      <c r="J94" s="398"/>
      <c r="K94" s="398"/>
      <c r="L94" s="398"/>
      <c r="M94" s="398"/>
      <c r="N94" s="398"/>
      <c r="O94" s="398"/>
      <c r="P94" s="398"/>
      <c r="Q94" s="398"/>
      <c r="R94" s="26" t="str">
        <f>IF([1]p10!$H$286&lt;&gt;0,[1]p10!$H$286,"")</f>
        <v/>
      </c>
      <c r="S94" s="26" t="str">
        <f>IF([1]p10!$K$286&lt;&gt;0,[1]p10!$K$286,"")</f>
        <v/>
      </c>
    </row>
    <row r="95" spans="1:19" s="3" customFormat="1" ht="13.5" customHeight="1" x14ac:dyDescent="0.2">
      <c r="A95" s="398" t="str">
        <f>IF([1]p10!$A$289&lt;&gt;0,[1]p10!$A$289,"")</f>
        <v/>
      </c>
      <c r="B95" s="398"/>
      <c r="C95" s="398"/>
      <c r="D95" s="398"/>
      <c r="E95" s="398"/>
      <c r="F95" s="398"/>
      <c r="G95" s="398"/>
      <c r="H95" s="398" t="str">
        <f>IF([1]p10!$B$290&lt;&gt;0,[1]p10!$B$290,"")</f>
        <v/>
      </c>
      <c r="I95" s="398"/>
      <c r="J95" s="398"/>
      <c r="K95" s="398"/>
      <c r="L95" s="398"/>
      <c r="M95" s="398"/>
      <c r="N95" s="398"/>
      <c r="O95" s="398"/>
      <c r="P95" s="398"/>
      <c r="Q95" s="398"/>
      <c r="R95" s="26" t="str">
        <f>IF([1]p10!$H$289&lt;&gt;0,[1]p10!$H$289,"")</f>
        <v/>
      </c>
      <c r="S95" s="26" t="str">
        <f>IF([1]p10!$K$289&lt;&gt;0,[1]p10!$K$289,"")</f>
        <v/>
      </c>
    </row>
    <row r="96" spans="1:19" s="6" customFormat="1" x14ac:dyDescent="0.2">
      <c r="A96" s="405"/>
      <c r="B96" s="405"/>
      <c r="C96" s="405"/>
      <c r="D96" s="405"/>
      <c r="E96" s="405"/>
      <c r="F96" s="405"/>
      <c r="G96" s="405"/>
      <c r="H96" s="405"/>
      <c r="I96" s="405"/>
      <c r="J96" s="405"/>
      <c r="K96" s="405"/>
      <c r="L96" s="405"/>
      <c r="M96" s="405"/>
      <c r="N96" s="405"/>
      <c r="O96" s="405"/>
      <c r="P96" s="405"/>
      <c r="Q96" s="405"/>
      <c r="R96" s="405"/>
      <c r="S96" s="405"/>
    </row>
    <row r="97" spans="1:19" s="32" customFormat="1" ht="14.25" customHeight="1" x14ac:dyDescent="0.2">
      <c r="A97" s="406" t="str">
        <f>T([1]p11!$C$13:$G$13)</f>
        <v>Henrique Fernandes de Lima</v>
      </c>
      <c r="B97" s="406"/>
      <c r="C97" s="406"/>
      <c r="D97" s="406"/>
      <c r="E97" s="406"/>
      <c r="F97" s="406"/>
      <c r="G97" s="406"/>
      <c r="H97" s="406"/>
      <c r="I97" s="406"/>
      <c r="J97" s="406"/>
      <c r="K97" s="406"/>
      <c r="L97" s="406"/>
      <c r="M97" s="406"/>
      <c r="N97" s="406"/>
      <c r="O97" s="406"/>
      <c r="P97" s="406"/>
      <c r="Q97" s="406"/>
      <c r="R97" s="406"/>
      <c r="S97" s="406"/>
    </row>
    <row r="98" spans="1:19" s="3" customFormat="1" ht="13.5" customHeight="1" x14ac:dyDescent="0.2">
      <c r="A98" s="398" t="str">
        <f>IF([1]p11!$A$271&lt;&gt;0,[1]p11!$A$271,"")</f>
        <v/>
      </c>
      <c r="B98" s="398"/>
      <c r="C98" s="398"/>
      <c r="D98" s="398"/>
      <c r="E98" s="398"/>
      <c r="F98" s="398"/>
      <c r="G98" s="398"/>
      <c r="H98" s="398" t="str">
        <f>IF([1]p11!$B$272&lt;&gt;0,[1]p11!$B$272,"")</f>
        <v/>
      </c>
      <c r="I98" s="398"/>
      <c r="J98" s="398"/>
      <c r="K98" s="398"/>
      <c r="L98" s="398"/>
      <c r="M98" s="398"/>
      <c r="N98" s="398"/>
      <c r="O98" s="398"/>
      <c r="P98" s="398"/>
      <c r="Q98" s="398"/>
      <c r="R98" s="26" t="str">
        <f>IF([1]p11!$H$271&lt;&gt;0,[1]p11!$H$271,"")</f>
        <v/>
      </c>
      <c r="S98" s="26" t="str">
        <f>IF([1]p11!$K$271&lt;&gt;0,[1]p11!$K$271,"")</f>
        <v/>
      </c>
    </row>
    <row r="99" spans="1:19" s="3" customFormat="1" ht="13.5" customHeight="1" x14ac:dyDescent="0.2">
      <c r="A99" s="398" t="str">
        <f>IF([1]p11!$A$274&lt;&gt;0,[1]p11!$A$274,"")</f>
        <v/>
      </c>
      <c r="B99" s="398"/>
      <c r="C99" s="398"/>
      <c r="D99" s="398"/>
      <c r="E99" s="398"/>
      <c r="F99" s="398"/>
      <c r="G99" s="398"/>
      <c r="H99" s="398" t="str">
        <f>IF([1]p11!$B$275&lt;&gt;0,[1]p11!$B$275,"")</f>
        <v/>
      </c>
      <c r="I99" s="398"/>
      <c r="J99" s="398"/>
      <c r="K99" s="398"/>
      <c r="L99" s="398"/>
      <c r="M99" s="398"/>
      <c r="N99" s="398"/>
      <c r="O99" s="398"/>
      <c r="P99" s="398"/>
      <c r="Q99" s="398"/>
      <c r="R99" s="26" t="str">
        <f>IF([1]p11!$H$274&lt;&gt;0,[1]p11!$H$274,"")</f>
        <v/>
      </c>
      <c r="S99" s="26" t="str">
        <f>IF([1]p11!$K$274&lt;&gt;0,[1]p11!$K$274,"")</f>
        <v/>
      </c>
    </row>
    <row r="100" spans="1:19" s="3" customFormat="1" ht="13.5" customHeight="1" x14ac:dyDescent="0.2">
      <c r="A100" s="398" t="str">
        <f>IF([1]p11!$A$277&lt;&gt;0,[1]p11!$A$277,"")</f>
        <v/>
      </c>
      <c r="B100" s="398"/>
      <c r="C100" s="398"/>
      <c r="D100" s="398"/>
      <c r="E100" s="398"/>
      <c r="F100" s="398"/>
      <c r="G100" s="398"/>
      <c r="H100" s="398" t="str">
        <f>IF([1]p11!$B$278&lt;&gt;0,[1]p11!$B$278,"")</f>
        <v/>
      </c>
      <c r="I100" s="398"/>
      <c r="J100" s="398"/>
      <c r="K100" s="398"/>
      <c r="L100" s="398"/>
      <c r="M100" s="398"/>
      <c r="N100" s="398"/>
      <c r="O100" s="398"/>
      <c r="P100" s="398"/>
      <c r="Q100" s="398"/>
      <c r="R100" s="26" t="str">
        <f>IF([1]p11!$H$277&lt;&gt;0,[1]p11!$H$277,"")</f>
        <v/>
      </c>
      <c r="S100" s="26" t="str">
        <f>IF([1]p11!$K$277&lt;&gt;0,[1]p11!$K$277,"")</f>
        <v/>
      </c>
    </row>
    <row r="101" spans="1:19" s="3" customFormat="1" ht="13.5" customHeight="1" x14ac:dyDescent="0.2">
      <c r="A101" s="398" t="str">
        <f>IF([1]p11!$A$280&lt;&gt;0,[1]p11!$A$280,"")</f>
        <v/>
      </c>
      <c r="B101" s="398"/>
      <c r="C101" s="398"/>
      <c r="D101" s="398"/>
      <c r="E101" s="398"/>
      <c r="F101" s="398"/>
      <c r="G101" s="398"/>
      <c r="H101" s="398" t="str">
        <f>IF([1]p11!$B$281&lt;&gt;0,[1]p11!$B$281,"")</f>
        <v/>
      </c>
      <c r="I101" s="398"/>
      <c r="J101" s="398"/>
      <c r="K101" s="398"/>
      <c r="L101" s="398"/>
      <c r="M101" s="398"/>
      <c r="N101" s="398"/>
      <c r="O101" s="398"/>
      <c r="P101" s="398"/>
      <c r="Q101" s="398"/>
      <c r="R101" s="26" t="str">
        <f>IF([1]p11!$H$280&lt;&gt;0,[1]p11!$H$280,"")</f>
        <v/>
      </c>
      <c r="S101" s="26" t="str">
        <f>IF([1]p11!$K$280&lt;&gt;0,[1]p11!$K$280,"")</f>
        <v/>
      </c>
    </row>
    <row r="102" spans="1:19" s="3" customFormat="1" ht="13.5" customHeight="1" x14ac:dyDescent="0.2">
      <c r="A102" s="398" t="str">
        <f>IF([1]p11!$A$283&lt;&gt;0,[1]p11!$A$283,"")</f>
        <v/>
      </c>
      <c r="B102" s="398"/>
      <c r="C102" s="398"/>
      <c r="D102" s="398"/>
      <c r="E102" s="398"/>
      <c r="F102" s="398"/>
      <c r="G102" s="398"/>
      <c r="H102" s="398" t="str">
        <f>IF([1]p11!$B$284&lt;&gt;0,[1]p11!$B$284,"")</f>
        <v/>
      </c>
      <c r="I102" s="398"/>
      <c r="J102" s="398"/>
      <c r="K102" s="398"/>
      <c r="L102" s="398"/>
      <c r="M102" s="398"/>
      <c r="N102" s="398"/>
      <c r="O102" s="398"/>
      <c r="P102" s="398"/>
      <c r="Q102" s="398"/>
      <c r="R102" s="26" t="str">
        <f>IF([1]p11!$H$283&lt;&gt;0,[1]p11!$H$283,"")</f>
        <v/>
      </c>
      <c r="S102" s="26" t="str">
        <f>IF([1]p11!$K$283&lt;&gt;0,[1]p11!$K$283,"")</f>
        <v/>
      </c>
    </row>
    <row r="103" spans="1:19" s="3" customFormat="1" ht="13.5" customHeight="1" x14ac:dyDescent="0.2">
      <c r="A103" s="398" t="str">
        <f>IF([1]p11!$A$286&lt;&gt;0,[1]p11!$A$286,"")</f>
        <v/>
      </c>
      <c r="B103" s="398"/>
      <c r="C103" s="398"/>
      <c r="D103" s="398"/>
      <c r="E103" s="398"/>
      <c r="F103" s="398"/>
      <c r="G103" s="398"/>
      <c r="H103" s="398" t="str">
        <f>IF([1]p11!$B$287&lt;&gt;0,[1]p11!$B$287,"")</f>
        <v/>
      </c>
      <c r="I103" s="398"/>
      <c r="J103" s="398"/>
      <c r="K103" s="398"/>
      <c r="L103" s="398"/>
      <c r="M103" s="398"/>
      <c r="N103" s="398"/>
      <c r="O103" s="398"/>
      <c r="P103" s="398"/>
      <c r="Q103" s="398"/>
      <c r="R103" s="26" t="str">
        <f>IF([1]p11!$H$286&lt;&gt;0,[1]p11!$H$286,"")</f>
        <v/>
      </c>
      <c r="S103" s="26" t="str">
        <f>IF([1]p11!$K$286&lt;&gt;0,[1]p11!$K$286,"")</f>
        <v/>
      </c>
    </row>
    <row r="104" spans="1:19" s="3" customFormat="1" ht="13.5" customHeight="1" x14ac:dyDescent="0.2">
      <c r="A104" s="398" t="str">
        <f>IF([1]p11!$A$289&lt;&gt;0,[1]p11!$A$289,"")</f>
        <v/>
      </c>
      <c r="B104" s="398"/>
      <c r="C104" s="398"/>
      <c r="D104" s="398"/>
      <c r="E104" s="398"/>
      <c r="F104" s="398"/>
      <c r="G104" s="398"/>
      <c r="H104" s="398" t="str">
        <f>IF([1]p11!$B$290&lt;&gt;0,[1]p11!$B$290,"")</f>
        <v/>
      </c>
      <c r="I104" s="398"/>
      <c r="J104" s="398"/>
      <c r="K104" s="398"/>
      <c r="L104" s="398"/>
      <c r="M104" s="398"/>
      <c r="N104" s="398"/>
      <c r="O104" s="398"/>
      <c r="P104" s="398"/>
      <c r="Q104" s="398"/>
      <c r="R104" s="26" t="str">
        <f>IF([1]p11!$H$289&lt;&gt;0,[1]p11!$H$289,"")</f>
        <v/>
      </c>
      <c r="S104" s="26" t="str">
        <f>IF([1]p11!$K$289&lt;&gt;0,[1]p11!$K$289,"")</f>
        <v/>
      </c>
    </row>
    <row r="105" spans="1:19" s="6" customFormat="1" x14ac:dyDescent="0.2">
      <c r="A105" s="405"/>
      <c r="B105" s="405"/>
      <c r="C105" s="405"/>
      <c r="D105" s="405"/>
      <c r="E105" s="405"/>
      <c r="F105" s="405"/>
      <c r="G105" s="405"/>
      <c r="H105" s="405"/>
      <c r="I105" s="405"/>
      <c r="J105" s="405"/>
      <c r="K105" s="405"/>
      <c r="L105" s="405"/>
      <c r="M105" s="405"/>
      <c r="N105" s="405"/>
      <c r="O105" s="405"/>
      <c r="P105" s="405"/>
      <c r="Q105" s="405"/>
      <c r="R105" s="405"/>
      <c r="S105" s="405"/>
    </row>
    <row r="106" spans="1:19" s="32" customFormat="1" ht="14.25" customHeight="1" x14ac:dyDescent="0.2">
      <c r="A106" s="406" t="str">
        <f>T([1]p12!$C$13:$G$13)</f>
        <v>Jacqueline Félix de Brito Diniz</v>
      </c>
      <c r="B106" s="406"/>
      <c r="C106" s="406"/>
      <c r="D106" s="406"/>
      <c r="E106" s="406"/>
      <c r="F106" s="406"/>
      <c r="G106" s="406"/>
      <c r="H106" s="406"/>
      <c r="I106" s="406"/>
      <c r="J106" s="406"/>
      <c r="K106" s="406"/>
      <c r="L106" s="406"/>
      <c r="M106" s="406"/>
      <c r="N106" s="406"/>
      <c r="O106" s="406"/>
      <c r="P106" s="406"/>
      <c r="Q106" s="406"/>
      <c r="R106" s="406"/>
      <c r="S106" s="406"/>
    </row>
    <row r="107" spans="1:19" s="3" customFormat="1" ht="13.5" customHeight="1" x14ac:dyDescent="0.2">
      <c r="A107" s="398" t="str">
        <f>IF([1]p12!$A$271&lt;&gt;0,[1]p12!$A$271,"")</f>
        <v/>
      </c>
      <c r="B107" s="398"/>
      <c r="C107" s="398"/>
      <c r="D107" s="398"/>
      <c r="E107" s="398"/>
      <c r="F107" s="398"/>
      <c r="G107" s="398"/>
      <c r="H107" s="398" t="str">
        <f>IF([1]p12!$B$272&lt;&gt;0,[1]p12!$B$272,"")</f>
        <v/>
      </c>
      <c r="I107" s="398"/>
      <c r="J107" s="398"/>
      <c r="K107" s="398"/>
      <c r="L107" s="398"/>
      <c r="M107" s="398"/>
      <c r="N107" s="398"/>
      <c r="O107" s="398"/>
      <c r="P107" s="398"/>
      <c r="Q107" s="398"/>
      <c r="R107" s="26" t="str">
        <f>IF([1]p12!$H$271&lt;&gt;0,[1]p12!$H$271,"")</f>
        <v/>
      </c>
      <c r="S107" s="26" t="str">
        <f>IF([1]p12!$K$271&lt;&gt;0,[1]p12!$K$271,"")</f>
        <v/>
      </c>
    </row>
    <row r="108" spans="1:19" s="3" customFormat="1" ht="13.5" customHeight="1" x14ac:dyDescent="0.2">
      <c r="A108" s="398" t="str">
        <f>IF([1]p12!$A$274&lt;&gt;0,[1]p12!$A$274,"")</f>
        <v/>
      </c>
      <c r="B108" s="398"/>
      <c r="C108" s="398"/>
      <c r="D108" s="398"/>
      <c r="E108" s="398"/>
      <c r="F108" s="398"/>
      <c r="G108" s="398"/>
      <c r="H108" s="398" t="str">
        <f>IF([1]p12!$B$275&lt;&gt;0,[1]p12!$B$275,"")</f>
        <v/>
      </c>
      <c r="I108" s="398"/>
      <c r="J108" s="398"/>
      <c r="K108" s="398"/>
      <c r="L108" s="398"/>
      <c r="M108" s="398"/>
      <c r="N108" s="398"/>
      <c r="O108" s="398"/>
      <c r="P108" s="398"/>
      <c r="Q108" s="398"/>
      <c r="R108" s="26" t="str">
        <f>IF([1]p12!$H$274&lt;&gt;0,[1]p12!$H$274,"")</f>
        <v/>
      </c>
      <c r="S108" s="26" t="str">
        <f>IF([1]p12!$K$274&lt;&gt;0,[1]p12!$K$274,"")</f>
        <v/>
      </c>
    </row>
    <row r="109" spans="1:19" s="3" customFormat="1" ht="13.5" customHeight="1" x14ac:dyDescent="0.2">
      <c r="A109" s="398" t="str">
        <f>IF([1]p12!$A$277&lt;&gt;0,[1]p12!$A$277,"")</f>
        <v/>
      </c>
      <c r="B109" s="398"/>
      <c r="C109" s="398"/>
      <c r="D109" s="398"/>
      <c r="E109" s="398"/>
      <c r="F109" s="398"/>
      <c r="G109" s="398"/>
      <c r="H109" s="398" t="str">
        <f>IF([1]p12!$B$278&lt;&gt;0,[1]p12!$B$278,"")</f>
        <v/>
      </c>
      <c r="I109" s="398"/>
      <c r="J109" s="398"/>
      <c r="K109" s="398"/>
      <c r="L109" s="398"/>
      <c r="M109" s="398"/>
      <c r="N109" s="398"/>
      <c r="O109" s="398"/>
      <c r="P109" s="398"/>
      <c r="Q109" s="398"/>
      <c r="R109" s="26" t="str">
        <f>IF([1]p12!$H$277&lt;&gt;0,[1]p12!$H$277,"")</f>
        <v/>
      </c>
      <c r="S109" s="26" t="str">
        <f>IF([1]p12!$K$277&lt;&gt;0,[1]p12!$K$277,"")</f>
        <v/>
      </c>
    </row>
    <row r="110" spans="1:19" s="3" customFormat="1" ht="13.5" customHeight="1" x14ac:dyDescent="0.2">
      <c r="A110" s="398" t="str">
        <f>IF([1]p12!$A$280&lt;&gt;0,[1]p12!$A$280,"")</f>
        <v/>
      </c>
      <c r="B110" s="398"/>
      <c r="C110" s="398"/>
      <c r="D110" s="398"/>
      <c r="E110" s="398"/>
      <c r="F110" s="398"/>
      <c r="G110" s="398"/>
      <c r="H110" s="398" t="str">
        <f>IF([1]p12!$B$281&lt;&gt;0,[1]p12!$B$281,"")</f>
        <v/>
      </c>
      <c r="I110" s="398"/>
      <c r="J110" s="398"/>
      <c r="K110" s="398"/>
      <c r="L110" s="398"/>
      <c r="M110" s="398"/>
      <c r="N110" s="398"/>
      <c r="O110" s="398"/>
      <c r="P110" s="398"/>
      <c r="Q110" s="398"/>
      <c r="R110" s="26" t="str">
        <f>IF([1]p12!$H$280&lt;&gt;0,[1]p12!$H$280,"")</f>
        <v/>
      </c>
      <c r="S110" s="26" t="str">
        <f>IF([1]p12!$K$280&lt;&gt;0,[1]p12!$K$280,"")</f>
        <v/>
      </c>
    </row>
    <row r="111" spans="1:19" s="3" customFormat="1" ht="13.5" customHeight="1" x14ac:dyDescent="0.2">
      <c r="A111" s="398" t="str">
        <f>IF([1]p12!$A$283&lt;&gt;0,[1]p12!$A$283,"")</f>
        <v/>
      </c>
      <c r="B111" s="398"/>
      <c r="C111" s="398"/>
      <c r="D111" s="398"/>
      <c r="E111" s="398"/>
      <c r="F111" s="398"/>
      <c r="G111" s="398"/>
      <c r="H111" s="398" t="str">
        <f>IF([1]p12!$B$284&lt;&gt;0,[1]p12!$B$284,"")</f>
        <v/>
      </c>
      <c r="I111" s="398"/>
      <c r="J111" s="398"/>
      <c r="K111" s="398"/>
      <c r="L111" s="398"/>
      <c r="M111" s="398"/>
      <c r="N111" s="398"/>
      <c r="O111" s="398"/>
      <c r="P111" s="398"/>
      <c r="Q111" s="398"/>
      <c r="R111" s="26" t="str">
        <f>IF([1]p12!$H$283&lt;&gt;0,[1]p12!$H$283,"")</f>
        <v/>
      </c>
      <c r="S111" s="26" t="str">
        <f>IF([1]p12!$K$283&lt;&gt;0,[1]p12!$K$283,"")</f>
        <v/>
      </c>
    </row>
    <row r="112" spans="1:19" s="3" customFormat="1" ht="13.5" customHeight="1" x14ac:dyDescent="0.2">
      <c r="A112" s="398" t="str">
        <f>IF([1]p12!$A$286&lt;&gt;0,[1]p12!$A$286,"")</f>
        <v/>
      </c>
      <c r="B112" s="398"/>
      <c r="C112" s="398"/>
      <c r="D112" s="398"/>
      <c r="E112" s="398"/>
      <c r="F112" s="398"/>
      <c r="G112" s="398"/>
      <c r="H112" s="398" t="str">
        <f>IF([1]p12!$B$287&lt;&gt;0,[1]p12!$B$287,"")</f>
        <v/>
      </c>
      <c r="I112" s="398"/>
      <c r="J112" s="398"/>
      <c r="K112" s="398"/>
      <c r="L112" s="398"/>
      <c r="M112" s="398"/>
      <c r="N112" s="398"/>
      <c r="O112" s="398"/>
      <c r="P112" s="398"/>
      <c r="Q112" s="398"/>
      <c r="R112" s="26" t="str">
        <f>IF([1]p12!$H$286&lt;&gt;0,[1]p12!$H$286,"")</f>
        <v/>
      </c>
      <c r="S112" s="26" t="str">
        <f>IF([1]p12!$K$286&lt;&gt;0,[1]p12!$K$286,"")</f>
        <v/>
      </c>
    </row>
    <row r="113" spans="1:19" s="3" customFormat="1" ht="13.5" customHeight="1" x14ac:dyDescent="0.2">
      <c r="A113" s="398" t="str">
        <f>IF([1]p12!$A$289&lt;&gt;0,[1]p12!$A$289,"")</f>
        <v/>
      </c>
      <c r="B113" s="398"/>
      <c r="C113" s="398"/>
      <c r="D113" s="398"/>
      <c r="E113" s="398"/>
      <c r="F113" s="398"/>
      <c r="G113" s="398"/>
      <c r="H113" s="398" t="str">
        <f>IF([1]p12!$B$290&lt;&gt;0,[1]p12!$B$290,"")</f>
        <v/>
      </c>
      <c r="I113" s="398"/>
      <c r="J113" s="398"/>
      <c r="K113" s="398"/>
      <c r="L113" s="398"/>
      <c r="M113" s="398"/>
      <c r="N113" s="398"/>
      <c r="O113" s="398"/>
      <c r="P113" s="398"/>
      <c r="Q113" s="398"/>
      <c r="R113" s="26" t="str">
        <f>IF([1]p12!$H$289&lt;&gt;0,[1]p12!$H$289,"")</f>
        <v/>
      </c>
      <c r="S113" s="26" t="str">
        <f>IF([1]p12!$K$289&lt;&gt;0,[1]p12!$K$289,"")</f>
        <v/>
      </c>
    </row>
    <row r="114" spans="1:19" s="6" customFormat="1" x14ac:dyDescent="0.2">
      <c r="A114" s="405"/>
      <c r="B114" s="405"/>
      <c r="C114" s="405"/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405"/>
      <c r="P114" s="405"/>
      <c r="Q114" s="405"/>
      <c r="R114" s="405"/>
      <c r="S114" s="405"/>
    </row>
    <row r="115" spans="1:19" s="32" customFormat="1" ht="14.25" customHeight="1" x14ac:dyDescent="0.2">
      <c r="A115" s="406" t="str">
        <f>T([1]p13!$C$13:$G$13)</f>
        <v>Jaime Alves Barbosa Sobrinho</v>
      </c>
      <c r="B115" s="406"/>
      <c r="C115" s="406"/>
      <c r="D115" s="406"/>
      <c r="E115" s="406"/>
      <c r="F115" s="406"/>
      <c r="G115" s="406"/>
      <c r="H115" s="406"/>
      <c r="I115" s="406"/>
      <c r="J115" s="406"/>
      <c r="K115" s="406"/>
      <c r="L115" s="406"/>
      <c r="M115" s="406"/>
      <c r="N115" s="406"/>
      <c r="O115" s="406"/>
      <c r="P115" s="406"/>
      <c r="Q115" s="406"/>
      <c r="R115" s="406"/>
      <c r="S115" s="406"/>
    </row>
    <row r="116" spans="1:19" s="3" customFormat="1" ht="13.5" customHeight="1" x14ac:dyDescent="0.2">
      <c r="A116" s="398" t="str">
        <f>IF([1]p13!$A$271&lt;&gt;0,[1]p13!$A$271,"")</f>
        <v/>
      </c>
      <c r="B116" s="398"/>
      <c r="C116" s="398"/>
      <c r="D116" s="398"/>
      <c r="E116" s="398"/>
      <c r="F116" s="398"/>
      <c r="G116" s="398"/>
      <c r="H116" s="398" t="str">
        <f>IF([1]p13!$B$272&lt;&gt;0,[1]p13!$B$272,"")</f>
        <v/>
      </c>
      <c r="I116" s="398"/>
      <c r="J116" s="398"/>
      <c r="K116" s="398"/>
      <c r="L116" s="398"/>
      <c r="M116" s="398"/>
      <c r="N116" s="398"/>
      <c r="O116" s="398"/>
      <c r="P116" s="398"/>
      <c r="Q116" s="398"/>
      <c r="R116" s="26" t="str">
        <f>IF([1]p13!$H$271&lt;&gt;0,[1]p13!$H$271,"")</f>
        <v/>
      </c>
      <c r="S116" s="26" t="str">
        <f>IF([1]p13!$K$271&lt;&gt;0,[1]p13!$K$271,"")</f>
        <v/>
      </c>
    </row>
    <row r="117" spans="1:19" s="3" customFormat="1" ht="13.5" customHeight="1" x14ac:dyDescent="0.2">
      <c r="A117" s="398" t="str">
        <f>IF([1]p13!$A$274&lt;&gt;0,[1]p13!$A$274,"")</f>
        <v/>
      </c>
      <c r="B117" s="398"/>
      <c r="C117" s="398"/>
      <c r="D117" s="398"/>
      <c r="E117" s="398"/>
      <c r="F117" s="398"/>
      <c r="G117" s="398"/>
      <c r="H117" s="398" t="str">
        <f>IF([1]p13!$B$275&lt;&gt;0,[1]p13!$B$275,"")</f>
        <v/>
      </c>
      <c r="I117" s="398"/>
      <c r="J117" s="398"/>
      <c r="K117" s="398"/>
      <c r="L117" s="398"/>
      <c r="M117" s="398"/>
      <c r="N117" s="398"/>
      <c r="O117" s="398"/>
      <c r="P117" s="398"/>
      <c r="Q117" s="398"/>
      <c r="R117" s="26" t="str">
        <f>IF([1]p13!$H$274&lt;&gt;0,[1]p13!$H$274,"")</f>
        <v/>
      </c>
      <c r="S117" s="26" t="str">
        <f>IF([1]p13!$K$274&lt;&gt;0,[1]p13!$K$274,"")</f>
        <v/>
      </c>
    </row>
    <row r="118" spans="1:19" s="3" customFormat="1" ht="13.5" customHeight="1" x14ac:dyDescent="0.2">
      <c r="A118" s="398" t="str">
        <f>IF([1]p13!$A$277&lt;&gt;0,[1]p13!$A$277,"")</f>
        <v/>
      </c>
      <c r="B118" s="398"/>
      <c r="C118" s="398"/>
      <c r="D118" s="398"/>
      <c r="E118" s="398"/>
      <c r="F118" s="398"/>
      <c r="G118" s="398"/>
      <c r="H118" s="398" t="str">
        <f>IF([1]p13!$B$278&lt;&gt;0,[1]p13!$B$278,"")</f>
        <v/>
      </c>
      <c r="I118" s="398"/>
      <c r="J118" s="398"/>
      <c r="K118" s="398"/>
      <c r="L118" s="398"/>
      <c r="M118" s="398"/>
      <c r="N118" s="398"/>
      <c r="O118" s="398"/>
      <c r="P118" s="398"/>
      <c r="Q118" s="398"/>
      <c r="R118" s="26" t="str">
        <f>IF([1]p13!$H$277&lt;&gt;0,[1]p13!$H$277,"")</f>
        <v/>
      </c>
      <c r="S118" s="26" t="str">
        <f>IF([1]p13!$K$277&lt;&gt;0,[1]p13!$K$277,"")</f>
        <v/>
      </c>
    </row>
    <row r="119" spans="1:19" s="3" customFormat="1" ht="13.5" customHeight="1" x14ac:dyDescent="0.2">
      <c r="A119" s="398" t="str">
        <f>IF([1]p13!$A$280&lt;&gt;0,[1]p13!$A$280,"")</f>
        <v/>
      </c>
      <c r="B119" s="398"/>
      <c r="C119" s="398"/>
      <c r="D119" s="398"/>
      <c r="E119" s="398"/>
      <c r="F119" s="398"/>
      <c r="G119" s="398"/>
      <c r="H119" s="398" t="str">
        <f>IF([1]p13!$B$281&lt;&gt;0,[1]p13!$B$281,"")</f>
        <v/>
      </c>
      <c r="I119" s="398"/>
      <c r="J119" s="398"/>
      <c r="K119" s="398"/>
      <c r="L119" s="398"/>
      <c r="M119" s="398"/>
      <c r="N119" s="398"/>
      <c r="O119" s="398"/>
      <c r="P119" s="398"/>
      <c r="Q119" s="398"/>
      <c r="R119" s="26" t="str">
        <f>IF([1]p13!$H$280&lt;&gt;0,[1]p13!$H$280,"")</f>
        <v/>
      </c>
      <c r="S119" s="26" t="str">
        <f>IF([1]p13!$K$280&lt;&gt;0,[1]p13!$K$280,"")</f>
        <v/>
      </c>
    </row>
    <row r="120" spans="1:19" s="3" customFormat="1" ht="13.5" customHeight="1" x14ac:dyDescent="0.2">
      <c r="A120" s="398" t="str">
        <f>IF([1]p13!$A$283&lt;&gt;0,[1]p13!$A$283,"")</f>
        <v/>
      </c>
      <c r="B120" s="398"/>
      <c r="C120" s="398"/>
      <c r="D120" s="398"/>
      <c r="E120" s="398"/>
      <c r="F120" s="398"/>
      <c r="G120" s="398"/>
      <c r="H120" s="398" t="str">
        <f>IF([1]p13!$B$284&lt;&gt;0,[1]p13!$B$284,"")</f>
        <v/>
      </c>
      <c r="I120" s="398"/>
      <c r="J120" s="398"/>
      <c r="K120" s="398"/>
      <c r="L120" s="398"/>
      <c r="M120" s="398"/>
      <c r="N120" s="398"/>
      <c r="O120" s="398"/>
      <c r="P120" s="398"/>
      <c r="Q120" s="398"/>
      <c r="R120" s="26" t="str">
        <f>IF([1]p13!$H$283&lt;&gt;0,[1]p13!$H$283,"")</f>
        <v/>
      </c>
      <c r="S120" s="26" t="str">
        <f>IF([1]p13!$K$283&lt;&gt;0,[1]p13!$K$283,"")</f>
        <v/>
      </c>
    </row>
    <row r="121" spans="1:19" s="3" customFormat="1" ht="13.5" customHeight="1" x14ac:dyDescent="0.2">
      <c r="A121" s="398" t="str">
        <f>IF([1]p13!$A$286&lt;&gt;0,[1]p13!$A$286,"")</f>
        <v/>
      </c>
      <c r="B121" s="398"/>
      <c r="C121" s="398"/>
      <c r="D121" s="398"/>
      <c r="E121" s="398"/>
      <c r="F121" s="398"/>
      <c r="G121" s="398"/>
      <c r="H121" s="398" t="str">
        <f>IF([1]p13!$B$287&lt;&gt;0,[1]p13!$B$287,"")</f>
        <v/>
      </c>
      <c r="I121" s="398"/>
      <c r="J121" s="398"/>
      <c r="K121" s="398"/>
      <c r="L121" s="398"/>
      <c r="M121" s="398"/>
      <c r="N121" s="398"/>
      <c r="O121" s="398"/>
      <c r="P121" s="398"/>
      <c r="Q121" s="398"/>
      <c r="R121" s="26" t="str">
        <f>IF([1]p13!$H$286&lt;&gt;0,[1]p13!$H$286,"")</f>
        <v/>
      </c>
      <c r="S121" s="26" t="str">
        <f>IF([1]p13!$K$286&lt;&gt;0,[1]p13!$K$286,"")</f>
        <v/>
      </c>
    </row>
    <row r="122" spans="1:19" s="3" customFormat="1" ht="13.5" customHeight="1" x14ac:dyDescent="0.2">
      <c r="A122" s="398" t="str">
        <f>IF([1]p13!$A$289&lt;&gt;0,[1]p13!$A$289,"")</f>
        <v/>
      </c>
      <c r="B122" s="398"/>
      <c r="C122" s="398"/>
      <c r="D122" s="398"/>
      <c r="E122" s="398"/>
      <c r="F122" s="398"/>
      <c r="G122" s="398"/>
      <c r="H122" s="398" t="str">
        <f>IF([1]p13!$B$290&lt;&gt;0,[1]p13!$B$290,"")</f>
        <v/>
      </c>
      <c r="I122" s="398"/>
      <c r="J122" s="398"/>
      <c r="K122" s="398"/>
      <c r="L122" s="398"/>
      <c r="M122" s="398"/>
      <c r="N122" s="398"/>
      <c r="O122" s="398"/>
      <c r="P122" s="398"/>
      <c r="Q122" s="398"/>
      <c r="R122" s="26" t="str">
        <f>IF([1]p13!$H$289&lt;&gt;0,[1]p13!$H$289,"")</f>
        <v/>
      </c>
      <c r="S122" s="26" t="str">
        <f>IF([1]p13!$K$289&lt;&gt;0,[1]p13!$K$289,"")</f>
        <v/>
      </c>
    </row>
    <row r="123" spans="1:19" s="6" customFormat="1" x14ac:dyDescent="0.2">
      <c r="A123" s="405"/>
      <c r="B123" s="405"/>
      <c r="C123" s="405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</row>
    <row r="124" spans="1:19" s="32" customFormat="1" ht="14.25" customHeight="1" x14ac:dyDescent="0.2">
      <c r="A124" s="406" t="str">
        <f>T([1]p14!$C$13:$G$13)</f>
        <v>Jefferson Abrantes dos Santos</v>
      </c>
      <c r="B124" s="406"/>
      <c r="C124" s="406"/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06"/>
      <c r="O124" s="406"/>
      <c r="P124" s="406"/>
      <c r="Q124" s="406"/>
      <c r="R124" s="406"/>
      <c r="S124" s="406"/>
    </row>
    <row r="125" spans="1:19" s="3" customFormat="1" ht="13.5" customHeight="1" x14ac:dyDescent="0.2">
      <c r="A125" s="398" t="str">
        <f>IF([1]p14!$A$271&lt;&gt;0,[1]p14!$A$271,"")</f>
        <v xml:space="preserve">Membro de comissão de evento técnico-científico ou artístico-cultural </v>
      </c>
      <c r="B125" s="398"/>
      <c r="C125" s="398"/>
      <c r="D125" s="398"/>
      <c r="E125" s="398"/>
      <c r="F125" s="398"/>
      <c r="G125" s="398"/>
      <c r="H125" s="398" t="str">
        <f>IF([1]p14!$B$272&lt;&gt;0,[1]p14!$B$272,"")</f>
        <v>Banca examinadora de tese de doutorado</v>
      </c>
      <c r="I125" s="398"/>
      <c r="J125" s="398"/>
      <c r="K125" s="398"/>
      <c r="L125" s="398"/>
      <c r="M125" s="398"/>
      <c r="N125" s="398"/>
      <c r="O125" s="398"/>
      <c r="P125" s="398"/>
      <c r="Q125" s="398"/>
      <c r="R125" s="26" t="str">
        <f>IF([1]p14!$H$271&lt;&gt;0,[1]p14!$H$271,"")</f>
        <v>UFPB</v>
      </c>
      <c r="S125" s="26">
        <f>IF([1]p14!$K$271&lt;&gt;0,[1]p14!$K$271,"")</f>
        <v>45351</v>
      </c>
    </row>
    <row r="126" spans="1:19" s="3" customFormat="1" ht="13.5" customHeight="1" x14ac:dyDescent="0.2">
      <c r="A126" s="398" t="str">
        <f>IF([1]p14!$A$274&lt;&gt;0,[1]p14!$A$274,"")</f>
        <v/>
      </c>
      <c r="B126" s="398"/>
      <c r="C126" s="398"/>
      <c r="D126" s="398"/>
      <c r="E126" s="398"/>
      <c r="F126" s="398"/>
      <c r="G126" s="398"/>
      <c r="H126" s="398" t="str">
        <f>IF([1]p14!$B$275&lt;&gt;0,[1]p14!$B$275,"")</f>
        <v/>
      </c>
      <c r="I126" s="398"/>
      <c r="J126" s="398"/>
      <c r="K126" s="398"/>
      <c r="L126" s="398"/>
      <c r="M126" s="398"/>
      <c r="N126" s="398"/>
      <c r="O126" s="398"/>
      <c r="P126" s="398"/>
      <c r="Q126" s="398"/>
      <c r="R126" s="26" t="str">
        <f>IF([1]p14!$H$274&lt;&gt;0,[1]p14!$H$274,"")</f>
        <v/>
      </c>
      <c r="S126" s="26" t="str">
        <f>IF([1]p14!$K$274&lt;&gt;0,[1]p14!$K$274,"")</f>
        <v/>
      </c>
    </row>
    <row r="127" spans="1:19" s="3" customFormat="1" ht="13.5" customHeight="1" x14ac:dyDescent="0.2">
      <c r="A127" s="398" t="str">
        <f>IF([1]p14!$A$277&lt;&gt;0,[1]p14!$A$277,"")</f>
        <v/>
      </c>
      <c r="B127" s="398"/>
      <c r="C127" s="398"/>
      <c r="D127" s="398"/>
      <c r="E127" s="398"/>
      <c r="F127" s="398"/>
      <c r="G127" s="398"/>
      <c r="H127" s="398" t="str">
        <f>IF([1]p14!$B$278&lt;&gt;0,[1]p14!$B$278,"")</f>
        <v/>
      </c>
      <c r="I127" s="398"/>
      <c r="J127" s="398"/>
      <c r="K127" s="398"/>
      <c r="L127" s="398"/>
      <c r="M127" s="398"/>
      <c r="N127" s="398"/>
      <c r="O127" s="398"/>
      <c r="P127" s="398"/>
      <c r="Q127" s="398"/>
      <c r="R127" s="26" t="str">
        <f>IF([1]p14!$H$277&lt;&gt;0,[1]p14!$H$277,"")</f>
        <v/>
      </c>
      <c r="S127" s="26" t="str">
        <f>IF([1]p14!$K$277&lt;&gt;0,[1]p14!$K$277,"")</f>
        <v/>
      </c>
    </row>
    <row r="128" spans="1:19" s="3" customFormat="1" ht="13.5" customHeight="1" x14ac:dyDescent="0.2">
      <c r="A128" s="398" t="str">
        <f>IF([1]p14!$A$280&lt;&gt;0,[1]p14!$A$280,"")</f>
        <v/>
      </c>
      <c r="B128" s="398"/>
      <c r="C128" s="398"/>
      <c r="D128" s="398"/>
      <c r="E128" s="398"/>
      <c r="F128" s="398"/>
      <c r="G128" s="398"/>
      <c r="H128" s="398" t="str">
        <f>IF([1]p14!$B$281&lt;&gt;0,[1]p14!$B$281,"")</f>
        <v/>
      </c>
      <c r="I128" s="398"/>
      <c r="J128" s="398"/>
      <c r="K128" s="398"/>
      <c r="L128" s="398"/>
      <c r="M128" s="398"/>
      <c r="N128" s="398"/>
      <c r="O128" s="398"/>
      <c r="P128" s="398"/>
      <c r="Q128" s="398"/>
      <c r="R128" s="26" t="str">
        <f>IF([1]p14!$H$280&lt;&gt;0,[1]p14!$H$280,"")</f>
        <v/>
      </c>
      <c r="S128" s="26" t="str">
        <f>IF([1]p14!$K$280&lt;&gt;0,[1]p14!$K$280,"")</f>
        <v/>
      </c>
    </row>
    <row r="129" spans="1:19" s="3" customFormat="1" ht="13.5" customHeight="1" x14ac:dyDescent="0.2">
      <c r="A129" s="398" t="str">
        <f>IF([1]p14!$A$283&lt;&gt;0,[1]p14!$A$283,"")</f>
        <v/>
      </c>
      <c r="B129" s="398"/>
      <c r="C129" s="398"/>
      <c r="D129" s="398"/>
      <c r="E129" s="398"/>
      <c r="F129" s="398"/>
      <c r="G129" s="398"/>
      <c r="H129" s="398" t="str">
        <f>IF([1]p14!$B$284&lt;&gt;0,[1]p14!$B$284,"")</f>
        <v/>
      </c>
      <c r="I129" s="398"/>
      <c r="J129" s="398"/>
      <c r="K129" s="398"/>
      <c r="L129" s="398"/>
      <c r="M129" s="398"/>
      <c r="N129" s="398"/>
      <c r="O129" s="398"/>
      <c r="P129" s="398"/>
      <c r="Q129" s="398"/>
      <c r="R129" s="26" t="str">
        <f>IF([1]p14!$H$283&lt;&gt;0,[1]p14!$H$283,"")</f>
        <v/>
      </c>
      <c r="S129" s="26" t="str">
        <f>IF([1]p14!$K$283&lt;&gt;0,[1]p14!$K$283,"")</f>
        <v/>
      </c>
    </row>
    <row r="130" spans="1:19" s="3" customFormat="1" ht="13.5" customHeight="1" x14ac:dyDescent="0.2">
      <c r="A130" s="398" t="str">
        <f>IF([1]p14!$A$286&lt;&gt;0,[1]p14!$A$286,"")</f>
        <v/>
      </c>
      <c r="B130" s="398"/>
      <c r="C130" s="398"/>
      <c r="D130" s="398"/>
      <c r="E130" s="398"/>
      <c r="F130" s="398"/>
      <c r="G130" s="398"/>
      <c r="H130" s="398" t="str">
        <f>IF([1]p14!$B$287&lt;&gt;0,[1]p14!$B$287,"")</f>
        <v/>
      </c>
      <c r="I130" s="398"/>
      <c r="J130" s="398"/>
      <c r="K130" s="398"/>
      <c r="L130" s="398"/>
      <c r="M130" s="398"/>
      <c r="N130" s="398"/>
      <c r="O130" s="398"/>
      <c r="P130" s="398"/>
      <c r="Q130" s="398"/>
      <c r="R130" s="26" t="str">
        <f>IF([1]p14!$H$286&lt;&gt;0,[1]p14!$H$286,"")</f>
        <v/>
      </c>
      <c r="S130" s="26" t="str">
        <f>IF([1]p14!$K$286&lt;&gt;0,[1]p14!$K$286,"")</f>
        <v/>
      </c>
    </row>
    <row r="131" spans="1:19" s="3" customFormat="1" ht="13.5" customHeight="1" x14ac:dyDescent="0.2">
      <c r="A131" s="398" t="str">
        <f>IF([1]p14!$A$289&lt;&gt;0,[1]p14!$A$289,"")</f>
        <v/>
      </c>
      <c r="B131" s="398"/>
      <c r="C131" s="398"/>
      <c r="D131" s="398"/>
      <c r="E131" s="398"/>
      <c r="F131" s="398"/>
      <c r="G131" s="398"/>
      <c r="H131" s="398" t="str">
        <f>IF([1]p14!$B$290&lt;&gt;0,[1]p14!$B$290,"")</f>
        <v/>
      </c>
      <c r="I131" s="398"/>
      <c r="J131" s="398"/>
      <c r="K131" s="398"/>
      <c r="L131" s="398"/>
      <c r="M131" s="398"/>
      <c r="N131" s="398"/>
      <c r="O131" s="398"/>
      <c r="P131" s="398"/>
      <c r="Q131" s="398"/>
      <c r="R131" s="26" t="str">
        <f>IF([1]p14!$H$289&lt;&gt;0,[1]p14!$H$289,"")</f>
        <v/>
      </c>
      <c r="S131" s="26" t="str">
        <f>IF([1]p14!$K$289&lt;&gt;0,[1]p14!$K$289,"")</f>
        <v/>
      </c>
    </row>
    <row r="132" spans="1:19" s="6" customFormat="1" x14ac:dyDescent="0.2">
      <c r="A132" s="405"/>
      <c r="B132" s="405"/>
      <c r="C132" s="405"/>
      <c r="D132" s="405"/>
      <c r="E132" s="405"/>
      <c r="F132" s="405"/>
      <c r="G132" s="405"/>
      <c r="H132" s="405"/>
      <c r="I132" s="405"/>
      <c r="J132" s="405"/>
      <c r="K132" s="405"/>
      <c r="L132" s="405"/>
      <c r="M132" s="405"/>
      <c r="N132" s="405"/>
      <c r="O132" s="405"/>
      <c r="P132" s="405"/>
      <c r="Q132" s="405"/>
      <c r="R132" s="405"/>
      <c r="S132" s="405"/>
    </row>
    <row r="133" spans="1:19" s="32" customFormat="1" ht="14.25" customHeight="1" x14ac:dyDescent="0.2">
      <c r="A133" s="406" t="str">
        <f>T([1]p15!$C$13:$G$13)</f>
        <v>José de Arimatéia Fernandes</v>
      </c>
      <c r="B133" s="406"/>
      <c r="C133" s="406"/>
      <c r="D133" s="406"/>
      <c r="E133" s="406"/>
      <c r="F133" s="406"/>
      <c r="G133" s="406"/>
      <c r="H133" s="406"/>
      <c r="I133" s="406"/>
      <c r="J133" s="406"/>
      <c r="K133" s="406"/>
      <c r="L133" s="406"/>
      <c r="M133" s="406"/>
      <c r="N133" s="406"/>
      <c r="O133" s="406"/>
      <c r="P133" s="406"/>
      <c r="Q133" s="406"/>
      <c r="R133" s="406"/>
      <c r="S133" s="406"/>
    </row>
    <row r="134" spans="1:19" s="3" customFormat="1" ht="13.5" customHeight="1" x14ac:dyDescent="0.2">
      <c r="A134" s="398" t="str">
        <f>IF([1]p15!$A$271&lt;&gt;0,[1]p15!$A$271,"")</f>
        <v>Além da contagem tradicional: proposta de estudo do Princípio da Casa de Pombos no
ensino básico</v>
      </c>
      <c r="B134" s="398"/>
      <c r="C134" s="398"/>
      <c r="D134" s="398"/>
      <c r="E134" s="398"/>
      <c r="F134" s="398"/>
      <c r="G134" s="398"/>
      <c r="H134" s="398" t="str">
        <f>IF([1]p15!$B$272&lt;&gt;0,[1]p15!$B$272,"")</f>
        <v>Banca examinadora de TCC do Mestrado Profissional</v>
      </c>
      <c r="I134" s="398"/>
      <c r="J134" s="398"/>
      <c r="K134" s="398"/>
      <c r="L134" s="398"/>
      <c r="M134" s="398"/>
      <c r="N134" s="398"/>
      <c r="O134" s="398"/>
      <c r="P134" s="398"/>
      <c r="Q134" s="398"/>
      <c r="R134" s="26" t="str">
        <f>IF([1]p15!$H$271&lt;&gt;0,[1]p15!$H$271,"")</f>
        <v xml:space="preserve">UFES </v>
      </c>
      <c r="S134" s="26">
        <f>IF([1]p15!$K$271&lt;&gt;0,[1]p15!$K$271,"")</f>
        <v>45398</v>
      </c>
    </row>
    <row r="135" spans="1:19" s="3" customFormat="1" ht="13.5" customHeight="1" x14ac:dyDescent="0.2">
      <c r="A135" s="398" t="str">
        <f>IF([1]p15!$A$274&lt;&gt;0,[1]p15!$A$274,"")</f>
        <v>Uma sequência didática de matemática para o nivelamento de alunos ingressantes no ensino médio</v>
      </c>
      <c r="B135" s="398"/>
      <c r="C135" s="398"/>
      <c r="D135" s="398"/>
      <c r="E135" s="398"/>
      <c r="F135" s="398"/>
      <c r="G135" s="398"/>
      <c r="H135" s="398" t="str">
        <f>IF([1]p15!$B$275&lt;&gt;0,[1]p15!$B$275,"")</f>
        <v>Banca examinadora de TCC do Mestrado Profissional</v>
      </c>
      <c r="I135" s="398"/>
      <c r="J135" s="398"/>
      <c r="K135" s="398"/>
      <c r="L135" s="398"/>
      <c r="M135" s="398"/>
      <c r="N135" s="398"/>
      <c r="O135" s="398"/>
      <c r="P135" s="398"/>
      <c r="Q135" s="398"/>
      <c r="R135" s="26" t="str">
        <f>IF([1]p15!$H$274&lt;&gt;0,[1]p15!$H$274,"")</f>
        <v xml:space="preserve">UFES </v>
      </c>
      <c r="S135" s="26">
        <f>IF([1]p15!$K$274&lt;&gt;0,[1]p15!$K$274,"")</f>
        <v>45440</v>
      </c>
    </row>
    <row r="136" spans="1:19" s="3" customFormat="1" ht="13.5" customHeight="1" x14ac:dyDescent="0.2">
      <c r="A136" s="398" t="str">
        <f>IF([1]p15!$A$277&lt;&gt;0,[1]p15!$A$277,"")</f>
        <v>Introdução às Variáveis Complexas e algumas Aplicações em Dinâmica dos Fluidos</v>
      </c>
      <c r="B136" s="398"/>
      <c r="C136" s="398"/>
      <c r="D136" s="398"/>
      <c r="E136" s="398"/>
      <c r="F136" s="398"/>
      <c r="G136" s="398"/>
      <c r="H136" s="398" t="str">
        <f>IF([1]p15!$B$278&lt;&gt;0,[1]p15!$B$278,"")</f>
        <v>Banca examinadora de estágio, monografia  ou TCC de graduação</v>
      </c>
      <c r="I136" s="398"/>
      <c r="J136" s="398"/>
      <c r="K136" s="398"/>
      <c r="L136" s="398"/>
      <c r="M136" s="398"/>
      <c r="N136" s="398"/>
      <c r="O136" s="398"/>
      <c r="P136" s="398"/>
      <c r="Q136" s="398"/>
      <c r="R136" s="26" t="str">
        <f>IF([1]p15!$H$277&lt;&gt;0,[1]p15!$H$277,"")</f>
        <v/>
      </c>
      <c r="S136" s="26">
        <f>IF([1]p15!$K$277&lt;&gt;0,[1]p15!$K$277,"")</f>
        <v>45446</v>
      </c>
    </row>
    <row r="137" spans="1:19" s="3" customFormat="1" ht="13.5" customHeight="1" x14ac:dyDescent="0.2">
      <c r="A137" s="398" t="str">
        <f>IF([1]p15!$A$280&lt;&gt;0,[1]p15!$A$280,"")</f>
        <v/>
      </c>
      <c r="B137" s="398"/>
      <c r="C137" s="398"/>
      <c r="D137" s="398"/>
      <c r="E137" s="398"/>
      <c r="F137" s="398"/>
      <c r="G137" s="398"/>
      <c r="H137" s="398" t="str">
        <f>IF([1]p15!$B$281&lt;&gt;0,[1]p15!$B$281,"")</f>
        <v/>
      </c>
      <c r="I137" s="398"/>
      <c r="J137" s="398"/>
      <c r="K137" s="398"/>
      <c r="L137" s="398"/>
      <c r="M137" s="398"/>
      <c r="N137" s="398"/>
      <c r="O137" s="398"/>
      <c r="P137" s="398"/>
      <c r="Q137" s="398"/>
      <c r="R137" s="26" t="str">
        <f>IF([1]p15!$H$280&lt;&gt;0,[1]p15!$H$280,"")</f>
        <v/>
      </c>
      <c r="S137" s="26" t="str">
        <f>IF([1]p15!$K$280&lt;&gt;0,[1]p15!$K$280,"")</f>
        <v/>
      </c>
    </row>
    <row r="138" spans="1:19" s="3" customFormat="1" ht="13.5" customHeight="1" x14ac:dyDescent="0.2">
      <c r="A138" s="398" t="str">
        <f>IF([1]p15!$A$283&lt;&gt;0,[1]p15!$A$283,"")</f>
        <v/>
      </c>
      <c r="B138" s="398"/>
      <c r="C138" s="398"/>
      <c r="D138" s="398"/>
      <c r="E138" s="398"/>
      <c r="F138" s="398"/>
      <c r="G138" s="398"/>
      <c r="H138" s="398" t="str">
        <f>IF([1]p15!$B$284&lt;&gt;0,[1]p15!$B$284,"")</f>
        <v/>
      </c>
      <c r="I138" s="398"/>
      <c r="J138" s="398"/>
      <c r="K138" s="398"/>
      <c r="L138" s="398"/>
      <c r="M138" s="398"/>
      <c r="N138" s="398"/>
      <c r="O138" s="398"/>
      <c r="P138" s="398"/>
      <c r="Q138" s="398"/>
      <c r="R138" s="26" t="str">
        <f>IF([1]p15!$H$283&lt;&gt;0,[1]p15!$H$283,"")</f>
        <v/>
      </c>
      <c r="S138" s="26" t="str">
        <f>IF([1]p15!$K$283&lt;&gt;0,[1]p15!$K$283,"")</f>
        <v/>
      </c>
    </row>
    <row r="139" spans="1:19" s="3" customFormat="1" ht="13.5" customHeight="1" x14ac:dyDescent="0.2">
      <c r="A139" s="398" t="str">
        <f>IF([1]p15!$A$286&lt;&gt;0,[1]p15!$A$286,"")</f>
        <v/>
      </c>
      <c r="B139" s="398"/>
      <c r="C139" s="398"/>
      <c r="D139" s="398"/>
      <c r="E139" s="398"/>
      <c r="F139" s="398"/>
      <c r="G139" s="398"/>
      <c r="H139" s="398" t="str">
        <f>IF([1]p15!$B$287&lt;&gt;0,[1]p15!$B$287,"")</f>
        <v/>
      </c>
      <c r="I139" s="398"/>
      <c r="J139" s="398"/>
      <c r="K139" s="398"/>
      <c r="L139" s="398"/>
      <c r="M139" s="398"/>
      <c r="N139" s="398"/>
      <c r="O139" s="398"/>
      <c r="P139" s="398"/>
      <c r="Q139" s="398"/>
      <c r="R139" s="26" t="str">
        <f>IF([1]p15!$H$286&lt;&gt;0,[1]p15!$H$286,"")</f>
        <v/>
      </c>
      <c r="S139" s="26" t="str">
        <f>IF([1]p15!$K$286&lt;&gt;0,[1]p15!$K$286,"")</f>
        <v/>
      </c>
    </row>
    <row r="140" spans="1:19" s="3" customFormat="1" ht="13.5" customHeight="1" x14ac:dyDescent="0.2">
      <c r="A140" s="398" t="str">
        <f>IF([1]p15!$A$289&lt;&gt;0,[1]p15!$A$289,"")</f>
        <v/>
      </c>
      <c r="B140" s="398"/>
      <c r="C140" s="398"/>
      <c r="D140" s="398"/>
      <c r="E140" s="398"/>
      <c r="F140" s="398"/>
      <c r="G140" s="398"/>
      <c r="H140" s="398" t="str">
        <f>IF([1]p15!$B$290&lt;&gt;0,[1]p15!$B$290,"")</f>
        <v/>
      </c>
      <c r="I140" s="398"/>
      <c r="J140" s="398"/>
      <c r="K140" s="398"/>
      <c r="L140" s="398"/>
      <c r="M140" s="398"/>
      <c r="N140" s="398"/>
      <c r="O140" s="398"/>
      <c r="P140" s="398"/>
      <c r="Q140" s="398"/>
      <c r="R140" s="26" t="str">
        <f>IF([1]p15!$H$289&lt;&gt;0,[1]p15!$H$289,"")</f>
        <v/>
      </c>
      <c r="S140" s="26" t="str">
        <f>IF([1]p15!$K$289&lt;&gt;0,[1]p15!$K$289,"")</f>
        <v/>
      </c>
    </row>
    <row r="141" spans="1:19" s="6" customFormat="1" x14ac:dyDescent="0.2">
      <c r="A141" s="405"/>
      <c r="B141" s="405"/>
      <c r="C141" s="405"/>
      <c r="D141" s="405"/>
      <c r="E141" s="405"/>
      <c r="F141" s="405"/>
      <c r="G141" s="405"/>
      <c r="H141" s="405"/>
      <c r="I141" s="405"/>
      <c r="J141" s="405"/>
      <c r="K141" s="405"/>
      <c r="L141" s="405"/>
      <c r="M141" s="405"/>
      <c r="N141" s="405"/>
      <c r="O141" s="405"/>
      <c r="P141" s="405"/>
      <c r="Q141" s="405"/>
      <c r="R141" s="405"/>
      <c r="S141" s="405"/>
    </row>
    <row r="142" spans="1:19" s="32" customFormat="1" ht="14.25" customHeight="1" x14ac:dyDescent="0.2">
      <c r="A142" s="406" t="str">
        <f>T([1]p16!$C$13:$G$13)</f>
        <v>Josefa Itailma da Rocha</v>
      </c>
      <c r="B142" s="406"/>
      <c r="C142" s="406"/>
      <c r="D142" s="406"/>
      <c r="E142" s="406"/>
      <c r="F142" s="406"/>
      <c r="G142" s="406"/>
      <c r="H142" s="406"/>
      <c r="I142" s="406"/>
      <c r="J142" s="406"/>
      <c r="K142" s="406"/>
      <c r="L142" s="406"/>
      <c r="M142" s="406"/>
      <c r="N142" s="406"/>
      <c r="O142" s="406"/>
      <c r="P142" s="406"/>
      <c r="Q142" s="406"/>
      <c r="R142" s="406"/>
      <c r="S142" s="406"/>
    </row>
    <row r="143" spans="1:19" s="3" customFormat="1" ht="13.5" customHeight="1" x14ac:dyDescent="0.2">
      <c r="A143" s="398" t="str">
        <f>IF([1]p16!$A$271&lt;&gt;0,[1]p16!$A$271,"")</f>
        <v>Membro da banca de TCC da Aluna Maria Débora de Oliveira Silva</v>
      </c>
      <c r="B143" s="398"/>
      <c r="C143" s="398"/>
      <c r="D143" s="398"/>
      <c r="E143" s="398"/>
      <c r="F143" s="398"/>
      <c r="G143" s="398"/>
      <c r="H143" s="398" t="str">
        <f>IF([1]p16!$B$272&lt;&gt;0,[1]p16!$B$272,"")</f>
        <v>Banca examinadora de estágio, monografia  ou TCC de graduação</v>
      </c>
      <c r="I143" s="398"/>
      <c r="J143" s="398"/>
      <c r="K143" s="398"/>
      <c r="L143" s="398"/>
      <c r="M143" s="398"/>
      <c r="N143" s="398"/>
      <c r="O143" s="398"/>
      <c r="P143" s="398"/>
      <c r="Q143" s="398"/>
      <c r="R143" s="26" t="str">
        <f>IF([1]p16!$H$271&lt;&gt;0,[1]p16!$H$271,"")</f>
        <v>UAMat/UFCG</v>
      </c>
      <c r="S143" s="26">
        <f>IF([1]p16!$K$271&lt;&gt;0,[1]p16!$K$271,"")</f>
        <v>45447</v>
      </c>
    </row>
    <row r="144" spans="1:19" s="3" customFormat="1" ht="13.5" customHeight="1" x14ac:dyDescent="0.2">
      <c r="A144" s="398" t="str">
        <f>IF([1]p16!$A$274&lt;&gt;0,[1]p16!$A$274,"")</f>
        <v/>
      </c>
      <c r="B144" s="398"/>
      <c r="C144" s="398"/>
      <c r="D144" s="398"/>
      <c r="E144" s="398"/>
      <c r="F144" s="398"/>
      <c r="G144" s="398"/>
      <c r="H144" s="398" t="str">
        <f>IF([1]p16!$B$275&lt;&gt;0,[1]p16!$B$275,"")</f>
        <v/>
      </c>
      <c r="I144" s="398"/>
      <c r="J144" s="398"/>
      <c r="K144" s="398"/>
      <c r="L144" s="398"/>
      <c r="M144" s="398"/>
      <c r="N144" s="398"/>
      <c r="O144" s="398"/>
      <c r="P144" s="398"/>
      <c r="Q144" s="398"/>
      <c r="R144" s="26" t="str">
        <f>IF([1]p16!$H$274&lt;&gt;0,[1]p16!$H$274,"")</f>
        <v/>
      </c>
      <c r="S144" s="26" t="str">
        <f>IF([1]p16!$K$274&lt;&gt;0,[1]p16!$K$274,"")</f>
        <v/>
      </c>
    </row>
    <row r="145" spans="1:19" s="3" customFormat="1" ht="13.5" customHeight="1" x14ac:dyDescent="0.2">
      <c r="A145" s="398" t="str">
        <f>IF([1]p16!$A$277&lt;&gt;0,[1]p16!$A$277,"")</f>
        <v/>
      </c>
      <c r="B145" s="398"/>
      <c r="C145" s="398"/>
      <c r="D145" s="398"/>
      <c r="E145" s="398"/>
      <c r="F145" s="398"/>
      <c r="G145" s="398"/>
      <c r="H145" s="398" t="str">
        <f>IF([1]p16!$B$278&lt;&gt;0,[1]p16!$B$278,"")</f>
        <v/>
      </c>
      <c r="I145" s="398"/>
      <c r="J145" s="398"/>
      <c r="K145" s="398"/>
      <c r="L145" s="398"/>
      <c r="M145" s="398"/>
      <c r="N145" s="398"/>
      <c r="O145" s="398"/>
      <c r="P145" s="398"/>
      <c r="Q145" s="398"/>
      <c r="R145" s="26" t="str">
        <f>IF([1]p16!$H$277&lt;&gt;0,[1]p16!$H$277,"")</f>
        <v/>
      </c>
      <c r="S145" s="26" t="str">
        <f>IF([1]p16!$K$277&lt;&gt;0,[1]p16!$K$277,"")</f>
        <v/>
      </c>
    </row>
    <row r="146" spans="1:19" s="3" customFormat="1" ht="13.5" customHeight="1" x14ac:dyDescent="0.2">
      <c r="A146" s="398" t="str">
        <f>IF([1]p16!$A$280&lt;&gt;0,[1]p16!$A$280,"")</f>
        <v/>
      </c>
      <c r="B146" s="398"/>
      <c r="C146" s="398"/>
      <c r="D146" s="398"/>
      <c r="E146" s="398"/>
      <c r="F146" s="398"/>
      <c r="G146" s="398"/>
      <c r="H146" s="398" t="str">
        <f>IF([1]p16!$B$281&lt;&gt;0,[1]p16!$B$281,"")</f>
        <v/>
      </c>
      <c r="I146" s="398"/>
      <c r="J146" s="398"/>
      <c r="K146" s="398"/>
      <c r="L146" s="398"/>
      <c r="M146" s="398"/>
      <c r="N146" s="398"/>
      <c r="O146" s="398"/>
      <c r="P146" s="398"/>
      <c r="Q146" s="398"/>
      <c r="R146" s="26" t="str">
        <f>IF([1]p16!$H$280&lt;&gt;0,[1]p16!$H$280,"")</f>
        <v/>
      </c>
      <c r="S146" s="26" t="str">
        <f>IF([1]p16!$K$280&lt;&gt;0,[1]p16!$K$280,"")</f>
        <v/>
      </c>
    </row>
    <row r="147" spans="1:19" s="3" customFormat="1" ht="13.5" customHeight="1" x14ac:dyDescent="0.2">
      <c r="A147" s="398" t="str">
        <f>IF([1]p16!$A$283&lt;&gt;0,[1]p16!$A$283,"")</f>
        <v/>
      </c>
      <c r="B147" s="398"/>
      <c r="C147" s="398"/>
      <c r="D147" s="398"/>
      <c r="E147" s="398"/>
      <c r="F147" s="398"/>
      <c r="G147" s="398"/>
      <c r="H147" s="398" t="str">
        <f>IF([1]p16!$B$284&lt;&gt;0,[1]p16!$B$284,"")</f>
        <v/>
      </c>
      <c r="I147" s="398"/>
      <c r="J147" s="398"/>
      <c r="K147" s="398"/>
      <c r="L147" s="398"/>
      <c r="M147" s="398"/>
      <c r="N147" s="398"/>
      <c r="O147" s="398"/>
      <c r="P147" s="398"/>
      <c r="Q147" s="398"/>
      <c r="R147" s="26" t="str">
        <f>IF([1]p16!$H$283&lt;&gt;0,[1]p16!$H$283,"")</f>
        <v/>
      </c>
      <c r="S147" s="26" t="str">
        <f>IF([1]p16!$K$283&lt;&gt;0,[1]p16!$K$283,"")</f>
        <v/>
      </c>
    </row>
    <row r="148" spans="1:19" s="3" customFormat="1" ht="13.5" customHeight="1" x14ac:dyDescent="0.2">
      <c r="A148" s="398" t="str">
        <f>IF([1]p16!$A$286&lt;&gt;0,[1]p16!$A$286,"")</f>
        <v/>
      </c>
      <c r="B148" s="398"/>
      <c r="C148" s="398"/>
      <c r="D148" s="398"/>
      <c r="E148" s="398"/>
      <c r="F148" s="398"/>
      <c r="G148" s="398"/>
      <c r="H148" s="398" t="str">
        <f>IF([1]p16!$B$287&lt;&gt;0,[1]p16!$B$287,"")</f>
        <v/>
      </c>
      <c r="I148" s="398"/>
      <c r="J148" s="398"/>
      <c r="K148" s="398"/>
      <c r="L148" s="398"/>
      <c r="M148" s="398"/>
      <c r="N148" s="398"/>
      <c r="O148" s="398"/>
      <c r="P148" s="398"/>
      <c r="Q148" s="398"/>
      <c r="R148" s="26" t="str">
        <f>IF([1]p16!$H$286&lt;&gt;0,[1]p16!$H$286,"")</f>
        <v/>
      </c>
      <c r="S148" s="26" t="str">
        <f>IF([1]p16!$K$286&lt;&gt;0,[1]p16!$K$286,"")</f>
        <v/>
      </c>
    </row>
    <row r="149" spans="1:19" s="3" customFormat="1" ht="13.5" customHeight="1" x14ac:dyDescent="0.2">
      <c r="A149" s="398" t="str">
        <f>IF([1]p16!$A$289&lt;&gt;0,[1]p16!$A$289,"")</f>
        <v/>
      </c>
      <c r="B149" s="398"/>
      <c r="C149" s="398"/>
      <c r="D149" s="398"/>
      <c r="E149" s="398"/>
      <c r="F149" s="398"/>
      <c r="G149" s="398"/>
      <c r="H149" s="398" t="str">
        <f>IF([1]p16!$B$290&lt;&gt;0,[1]p16!$B$290,"")</f>
        <v/>
      </c>
      <c r="I149" s="398"/>
      <c r="J149" s="398"/>
      <c r="K149" s="398"/>
      <c r="L149" s="398"/>
      <c r="M149" s="398"/>
      <c r="N149" s="398"/>
      <c r="O149" s="398"/>
      <c r="P149" s="398"/>
      <c r="Q149" s="398"/>
      <c r="R149" s="26" t="str">
        <f>IF([1]p16!$H$289&lt;&gt;0,[1]p16!$H$289,"")</f>
        <v/>
      </c>
      <c r="S149" s="26" t="str">
        <f>IF([1]p16!$K$289&lt;&gt;0,[1]p16!$K$289,"")</f>
        <v/>
      </c>
    </row>
    <row r="150" spans="1:19" s="6" customFormat="1" x14ac:dyDescent="0.2">
      <c r="A150" s="405"/>
      <c r="B150" s="405"/>
      <c r="C150" s="405"/>
      <c r="D150" s="405"/>
      <c r="E150" s="405"/>
      <c r="F150" s="405"/>
      <c r="G150" s="405"/>
      <c r="H150" s="405"/>
      <c r="I150" s="405"/>
      <c r="J150" s="405"/>
      <c r="K150" s="405"/>
      <c r="L150" s="405"/>
      <c r="M150" s="405"/>
      <c r="N150" s="405"/>
      <c r="O150" s="405"/>
      <c r="P150" s="405"/>
      <c r="Q150" s="405"/>
      <c r="R150" s="405"/>
      <c r="S150" s="405"/>
    </row>
    <row r="151" spans="1:19" s="32" customFormat="1" ht="14.25" customHeight="1" x14ac:dyDescent="0.2">
      <c r="A151" s="406" t="str">
        <f>T([1]p17!$C$13:$G$13)</f>
        <v>José Fernando Leite Aires</v>
      </c>
      <c r="B151" s="406"/>
      <c r="C151" s="406"/>
      <c r="D151" s="406"/>
      <c r="E151" s="406"/>
      <c r="F151" s="406"/>
      <c r="G151" s="406"/>
      <c r="H151" s="406"/>
      <c r="I151" s="406"/>
      <c r="J151" s="406"/>
      <c r="K151" s="406"/>
      <c r="L151" s="406"/>
      <c r="M151" s="406"/>
      <c r="N151" s="406"/>
      <c r="O151" s="406"/>
      <c r="P151" s="406"/>
      <c r="Q151" s="406"/>
      <c r="R151" s="406"/>
      <c r="S151" s="406"/>
    </row>
    <row r="152" spans="1:19" s="3" customFormat="1" ht="13.5" customHeight="1" x14ac:dyDescent="0.2">
      <c r="A152" s="398" t="str">
        <f>IF([1]p17!$A$271&lt;&gt;0,[1]p17!$A$271,"")</f>
        <v/>
      </c>
      <c r="B152" s="398"/>
      <c r="C152" s="398"/>
      <c r="D152" s="398"/>
      <c r="E152" s="398"/>
      <c r="F152" s="398"/>
      <c r="G152" s="398"/>
      <c r="H152" s="398" t="str">
        <f>IF([1]p17!$B$272&lt;&gt;0,[1]p17!$B$272,"")</f>
        <v/>
      </c>
      <c r="I152" s="398"/>
      <c r="J152" s="398"/>
      <c r="K152" s="398"/>
      <c r="L152" s="398"/>
      <c r="M152" s="398"/>
      <c r="N152" s="398"/>
      <c r="O152" s="398"/>
      <c r="P152" s="398"/>
      <c r="Q152" s="398"/>
      <c r="R152" s="26" t="str">
        <f>IF([1]p17!$H$271&lt;&gt;0,[1]p17!$H$271,"")</f>
        <v/>
      </c>
      <c r="S152" s="26" t="str">
        <f>IF([1]p17!$K$271&lt;&gt;0,[1]p17!$K$271,"")</f>
        <v/>
      </c>
    </row>
    <row r="153" spans="1:19" s="3" customFormat="1" ht="13.5" customHeight="1" x14ac:dyDescent="0.2">
      <c r="A153" s="398" t="str">
        <f>IF([1]p17!$A$274&lt;&gt;0,[1]p17!$A$274,"")</f>
        <v/>
      </c>
      <c r="B153" s="398"/>
      <c r="C153" s="398"/>
      <c r="D153" s="398"/>
      <c r="E153" s="398"/>
      <c r="F153" s="398"/>
      <c r="G153" s="398"/>
      <c r="H153" s="398" t="str">
        <f>IF([1]p17!$B$275&lt;&gt;0,[1]p17!$B$275,"")</f>
        <v/>
      </c>
      <c r="I153" s="398"/>
      <c r="J153" s="398"/>
      <c r="K153" s="398"/>
      <c r="L153" s="398"/>
      <c r="M153" s="398"/>
      <c r="N153" s="398"/>
      <c r="O153" s="398"/>
      <c r="P153" s="398"/>
      <c r="Q153" s="398"/>
      <c r="R153" s="26" t="str">
        <f>IF([1]p17!$H$274&lt;&gt;0,[1]p17!$H$274,"")</f>
        <v/>
      </c>
      <c r="S153" s="26" t="str">
        <f>IF([1]p17!$K$274&lt;&gt;0,[1]p17!$K$274,"")</f>
        <v/>
      </c>
    </row>
    <row r="154" spans="1:19" s="3" customFormat="1" ht="13.5" customHeight="1" x14ac:dyDescent="0.2">
      <c r="A154" s="398" t="str">
        <f>IF([1]p17!$A$277&lt;&gt;0,[1]p17!$A$277,"")</f>
        <v/>
      </c>
      <c r="B154" s="398"/>
      <c r="C154" s="398"/>
      <c r="D154" s="398"/>
      <c r="E154" s="398"/>
      <c r="F154" s="398"/>
      <c r="G154" s="398"/>
      <c r="H154" s="398" t="str">
        <f>IF([1]p17!$B$278&lt;&gt;0,[1]p17!$B$278,"")</f>
        <v/>
      </c>
      <c r="I154" s="398"/>
      <c r="J154" s="398"/>
      <c r="K154" s="398"/>
      <c r="L154" s="398"/>
      <c r="M154" s="398"/>
      <c r="N154" s="398"/>
      <c r="O154" s="398"/>
      <c r="P154" s="398"/>
      <c r="Q154" s="398"/>
      <c r="R154" s="26" t="str">
        <f>IF([1]p17!$H$277&lt;&gt;0,[1]p17!$H$277,"")</f>
        <v/>
      </c>
      <c r="S154" s="26" t="str">
        <f>IF([1]p17!$K$277&lt;&gt;0,[1]p17!$K$277,"")</f>
        <v/>
      </c>
    </row>
    <row r="155" spans="1:19" s="3" customFormat="1" ht="13.5" customHeight="1" x14ac:dyDescent="0.2">
      <c r="A155" s="398" t="str">
        <f>IF([1]p17!$A$280&lt;&gt;0,[1]p17!$A$280,"")</f>
        <v/>
      </c>
      <c r="B155" s="398"/>
      <c r="C155" s="398"/>
      <c r="D155" s="398"/>
      <c r="E155" s="398"/>
      <c r="F155" s="398"/>
      <c r="G155" s="398"/>
      <c r="H155" s="398" t="str">
        <f>IF([1]p17!$B$281&lt;&gt;0,[1]p17!$B$281,"")</f>
        <v/>
      </c>
      <c r="I155" s="398"/>
      <c r="J155" s="398"/>
      <c r="K155" s="398"/>
      <c r="L155" s="398"/>
      <c r="M155" s="398"/>
      <c r="N155" s="398"/>
      <c r="O155" s="398"/>
      <c r="P155" s="398"/>
      <c r="Q155" s="398"/>
      <c r="R155" s="26" t="str">
        <f>IF([1]p17!$H$280&lt;&gt;0,[1]p17!$H$280,"")</f>
        <v/>
      </c>
      <c r="S155" s="26" t="str">
        <f>IF([1]p17!$K$280&lt;&gt;0,[1]p17!$K$280,"")</f>
        <v/>
      </c>
    </row>
    <row r="156" spans="1:19" s="3" customFormat="1" ht="13.5" customHeight="1" x14ac:dyDescent="0.2">
      <c r="A156" s="398" t="str">
        <f>IF([1]p17!$A$283&lt;&gt;0,[1]p17!$A$283,"")</f>
        <v/>
      </c>
      <c r="B156" s="398"/>
      <c r="C156" s="398"/>
      <c r="D156" s="398"/>
      <c r="E156" s="398"/>
      <c r="F156" s="398"/>
      <c r="G156" s="398"/>
      <c r="H156" s="398" t="str">
        <f>IF([1]p17!$B$284&lt;&gt;0,[1]p17!$B$284,"")</f>
        <v/>
      </c>
      <c r="I156" s="398"/>
      <c r="J156" s="398"/>
      <c r="K156" s="398"/>
      <c r="L156" s="398"/>
      <c r="M156" s="398"/>
      <c r="N156" s="398"/>
      <c r="O156" s="398"/>
      <c r="P156" s="398"/>
      <c r="Q156" s="398"/>
      <c r="R156" s="26" t="str">
        <f>IF([1]p17!$H$283&lt;&gt;0,[1]p17!$H$283,"")</f>
        <v/>
      </c>
      <c r="S156" s="26" t="str">
        <f>IF([1]p17!$K$283&lt;&gt;0,[1]p17!$K$283,"")</f>
        <v/>
      </c>
    </row>
    <row r="157" spans="1:19" s="3" customFormat="1" ht="13.5" customHeight="1" x14ac:dyDescent="0.2">
      <c r="A157" s="398" t="str">
        <f>IF([1]p17!$A$286&lt;&gt;0,[1]p17!$A$286,"")</f>
        <v/>
      </c>
      <c r="B157" s="398"/>
      <c r="C157" s="398"/>
      <c r="D157" s="398"/>
      <c r="E157" s="398"/>
      <c r="F157" s="398"/>
      <c r="G157" s="398"/>
      <c r="H157" s="398" t="str">
        <f>IF([1]p17!$B$287&lt;&gt;0,[1]p17!$B$287,"")</f>
        <v/>
      </c>
      <c r="I157" s="398"/>
      <c r="J157" s="398"/>
      <c r="K157" s="398"/>
      <c r="L157" s="398"/>
      <c r="M157" s="398"/>
      <c r="N157" s="398"/>
      <c r="O157" s="398"/>
      <c r="P157" s="398"/>
      <c r="Q157" s="398"/>
      <c r="R157" s="26" t="str">
        <f>IF([1]p17!$H$286&lt;&gt;0,[1]p17!$H$286,"")</f>
        <v/>
      </c>
      <c r="S157" s="26" t="str">
        <f>IF([1]p17!$K$286&lt;&gt;0,[1]p17!$K$286,"")</f>
        <v/>
      </c>
    </row>
    <row r="158" spans="1:19" s="3" customFormat="1" ht="13.5" customHeight="1" x14ac:dyDescent="0.2">
      <c r="A158" s="398" t="str">
        <f>IF([1]p17!$A$289&lt;&gt;0,[1]p17!$A$289,"")</f>
        <v/>
      </c>
      <c r="B158" s="398"/>
      <c r="C158" s="398"/>
      <c r="D158" s="398"/>
      <c r="E158" s="398"/>
      <c r="F158" s="398"/>
      <c r="G158" s="398"/>
      <c r="H158" s="398" t="str">
        <f>IF([1]p17!$B$290&lt;&gt;0,[1]p17!$B$290,"")</f>
        <v/>
      </c>
      <c r="I158" s="398"/>
      <c r="J158" s="398"/>
      <c r="K158" s="398"/>
      <c r="L158" s="398"/>
      <c r="M158" s="398"/>
      <c r="N158" s="398"/>
      <c r="O158" s="398"/>
      <c r="P158" s="398"/>
      <c r="Q158" s="398"/>
      <c r="R158" s="26" t="str">
        <f>IF([1]p17!$H$289&lt;&gt;0,[1]p17!$H$289,"")</f>
        <v/>
      </c>
      <c r="S158" s="26" t="str">
        <f>IF([1]p17!$K$289&lt;&gt;0,[1]p17!$K$289,"")</f>
        <v/>
      </c>
    </row>
    <row r="159" spans="1:19" s="6" customFormat="1" x14ac:dyDescent="0.2">
      <c r="A159" s="405"/>
      <c r="B159" s="405"/>
      <c r="C159" s="405"/>
      <c r="D159" s="405"/>
      <c r="E159" s="405"/>
      <c r="F159" s="405"/>
      <c r="G159" s="405"/>
      <c r="H159" s="405"/>
      <c r="I159" s="405"/>
      <c r="J159" s="405"/>
      <c r="K159" s="405"/>
      <c r="L159" s="405"/>
      <c r="M159" s="405"/>
      <c r="N159" s="405"/>
      <c r="O159" s="405"/>
      <c r="P159" s="405"/>
      <c r="Q159" s="405"/>
      <c r="R159" s="405"/>
      <c r="S159" s="405"/>
    </row>
    <row r="160" spans="1:19" s="32" customFormat="1" ht="14.25" customHeight="1" x14ac:dyDescent="0.2">
      <c r="A160" s="406" t="str">
        <f>T([1]p18!$C$13:$G$13)</f>
        <v>Joseilson Raimundo de Lima</v>
      </c>
      <c r="B160" s="406"/>
      <c r="C160" s="406"/>
      <c r="D160" s="406"/>
      <c r="E160" s="406"/>
      <c r="F160" s="406"/>
      <c r="G160" s="406"/>
      <c r="H160" s="406"/>
      <c r="I160" s="406"/>
      <c r="J160" s="406"/>
      <c r="K160" s="406"/>
      <c r="L160" s="406"/>
      <c r="M160" s="406"/>
      <c r="N160" s="406"/>
      <c r="O160" s="406"/>
      <c r="P160" s="406"/>
      <c r="Q160" s="406"/>
      <c r="R160" s="406"/>
      <c r="S160" s="406"/>
    </row>
    <row r="161" spans="1:19" s="3" customFormat="1" ht="13.5" customHeight="1" x14ac:dyDescent="0.2">
      <c r="A161" s="398" t="str">
        <f>IF([1]p18!$A$271&lt;&gt;0,[1]p18!$A$271,"")</f>
        <v/>
      </c>
      <c r="B161" s="398"/>
      <c r="C161" s="398"/>
      <c r="D161" s="398"/>
      <c r="E161" s="398"/>
      <c r="F161" s="398"/>
      <c r="G161" s="398"/>
      <c r="H161" s="398" t="str">
        <f>IF([1]p18!$B$272&lt;&gt;0,[1]p18!$B$272,"")</f>
        <v/>
      </c>
      <c r="I161" s="398"/>
      <c r="J161" s="398"/>
      <c r="K161" s="398"/>
      <c r="L161" s="398"/>
      <c r="M161" s="398"/>
      <c r="N161" s="398"/>
      <c r="O161" s="398"/>
      <c r="P161" s="398"/>
      <c r="Q161" s="398"/>
      <c r="R161" s="26" t="str">
        <f>IF([1]p18!$H$271&lt;&gt;0,[1]p18!$H$271,"")</f>
        <v/>
      </c>
      <c r="S161" s="26" t="str">
        <f>IF([1]p18!$K$271&lt;&gt;0,[1]p18!$K$271,"")</f>
        <v/>
      </c>
    </row>
    <row r="162" spans="1:19" s="3" customFormat="1" ht="13.5" customHeight="1" x14ac:dyDescent="0.2">
      <c r="A162" s="398" t="str">
        <f>IF([1]p18!$A$274&lt;&gt;0,[1]p18!$A$274,"")</f>
        <v/>
      </c>
      <c r="B162" s="398"/>
      <c r="C162" s="398"/>
      <c r="D162" s="398"/>
      <c r="E162" s="398"/>
      <c r="F162" s="398"/>
      <c r="G162" s="398"/>
      <c r="H162" s="398" t="str">
        <f>IF([1]p18!$B$275&lt;&gt;0,[1]p18!$B$275,"")</f>
        <v/>
      </c>
      <c r="I162" s="398"/>
      <c r="J162" s="398"/>
      <c r="K162" s="398"/>
      <c r="L162" s="398"/>
      <c r="M162" s="398"/>
      <c r="N162" s="398"/>
      <c r="O162" s="398"/>
      <c r="P162" s="398"/>
      <c r="Q162" s="398"/>
      <c r="R162" s="26" t="str">
        <f>IF([1]p18!$H$274&lt;&gt;0,[1]p18!$H$274,"")</f>
        <v/>
      </c>
      <c r="S162" s="26" t="str">
        <f>IF([1]p18!$K$274&lt;&gt;0,[1]p18!$K$274,"")</f>
        <v/>
      </c>
    </row>
    <row r="163" spans="1:19" s="3" customFormat="1" ht="13.5" customHeight="1" x14ac:dyDescent="0.2">
      <c r="A163" s="398" t="str">
        <f>IF([1]p18!$A$277&lt;&gt;0,[1]p18!$A$277,"")</f>
        <v/>
      </c>
      <c r="B163" s="398"/>
      <c r="C163" s="398"/>
      <c r="D163" s="398"/>
      <c r="E163" s="398"/>
      <c r="F163" s="398"/>
      <c r="G163" s="398"/>
      <c r="H163" s="398" t="str">
        <f>IF([1]p18!$B$278&lt;&gt;0,[1]p18!$B$278,"")</f>
        <v/>
      </c>
      <c r="I163" s="398"/>
      <c r="J163" s="398"/>
      <c r="K163" s="398"/>
      <c r="L163" s="398"/>
      <c r="M163" s="398"/>
      <c r="N163" s="398"/>
      <c r="O163" s="398"/>
      <c r="P163" s="398"/>
      <c r="Q163" s="398"/>
      <c r="R163" s="26" t="str">
        <f>IF([1]p18!$H$277&lt;&gt;0,[1]p18!$H$277,"")</f>
        <v/>
      </c>
      <c r="S163" s="26" t="str">
        <f>IF([1]p18!$K$277&lt;&gt;0,[1]p18!$K$277,"")</f>
        <v/>
      </c>
    </row>
    <row r="164" spans="1:19" s="3" customFormat="1" ht="13.5" customHeight="1" x14ac:dyDescent="0.2">
      <c r="A164" s="398" t="str">
        <f>IF([1]p18!$A$280&lt;&gt;0,[1]p18!$A$280,"")</f>
        <v/>
      </c>
      <c r="B164" s="398"/>
      <c r="C164" s="398"/>
      <c r="D164" s="398"/>
      <c r="E164" s="398"/>
      <c r="F164" s="398"/>
      <c r="G164" s="398"/>
      <c r="H164" s="398" t="str">
        <f>IF([1]p18!$B$281&lt;&gt;0,[1]p18!$B$281,"")</f>
        <v/>
      </c>
      <c r="I164" s="398"/>
      <c r="J164" s="398"/>
      <c r="K164" s="398"/>
      <c r="L164" s="398"/>
      <c r="M164" s="398"/>
      <c r="N164" s="398"/>
      <c r="O164" s="398"/>
      <c r="P164" s="398"/>
      <c r="Q164" s="398"/>
      <c r="R164" s="26" t="str">
        <f>IF([1]p18!$H$280&lt;&gt;0,[1]p18!$H$280,"")</f>
        <v/>
      </c>
      <c r="S164" s="26" t="str">
        <f>IF([1]p18!$K$280&lt;&gt;0,[1]p18!$K$280,"")</f>
        <v/>
      </c>
    </row>
    <row r="165" spans="1:19" s="3" customFormat="1" ht="13.5" customHeight="1" x14ac:dyDescent="0.2">
      <c r="A165" s="398" t="str">
        <f>IF([1]p18!$A$283&lt;&gt;0,[1]p18!$A$283,"")</f>
        <v/>
      </c>
      <c r="B165" s="398"/>
      <c r="C165" s="398"/>
      <c r="D165" s="398"/>
      <c r="E165" s="398"/>
      <c r="F165" s="398"/>
      <c r="G165" s="398"/>
      <c r="H165" s="398" t="str">
        <f>IF([1]p18!$B$284&lt;&gt;0,[1]p18!$B$284,"")</f>
        <v/>
      </c>
      <c r="I165" s="398"/>
      <c r="J165" s="398"/>
      <c r="K165" s="398"/>
      <c r="L165" s="398"/>
      <c r="M165" s="398"/>
      <c r="N165" s="398"/>
      <c r="O165" s="398"/>
      <c r="P165" s="398"/>
      <c r="Q165" s="398"/>
      <c r="R165" s="26" t="str">
        <f>IF([1]p18!$H$283&lt;&gt;0,[1]p18!$H$283,"")</f>
        <v/>
      </c>
      <c r="S165" s="26" t="str">
        <f>IF([1]p18!$K$283&lt;&gt;0,[1]p18!$K$283,"")</f>
        <v/>
      </c>
    </row>
    <row r="166" spans="1:19" s="3" customFormat="1" ht="13.5" customHeight="1" x14ac:dyDescent="0.2">
      <c r="A166" s="398" t="str">
        <f>IF([1]p18!$A$286&lt;&gt;0,[1]p18!$A$286,"")</f>
        <v/>
      </c>
      <c r="B166" s="398"/>
      <c r="C166" s="398"/>
      <c r="D166" s="398"/>
      <c r="E166" s="398"/>
      <c r="F166" s="398"/>
      <c r="G166" s="398"/>
      <c r="H166" s="398" t="str">
        <f>IF([1]p18!$B$287&lt;&gt;0,[1]p18!$B$287,"")</f>
        <v/>
      </c>
      <c r="I166" s="398"/>
      <c r="J166" s="398"/>
      <c r="K166" s="398"/>
      <c r="L166" s="398"/>
      <c r="M166" s="398"/>
      <c r="N166" s="398"/>
      <c r="O166" s="398"/>
      <c r="P166" s="398"/>
      <c r="Q166" s="398"/>
      <c r="R166" s="26" t="str">
        <f>IF([1]p18!$H$286&lt;&gt;0,[1]p18!$H$286,"")</f>
        <v/>
      </c>
      <c r="S166" s="26" t="str">
        <f>IF([1]p18!$K$286&lt;&gt;0,[1]p18!$K$286,"")</f>
        <v/>
      </c>
    </row>
    <row r="167" spans="1:19" s="3" customFormat="1" ht="13.5" customHeight="1" x14ac:dyDescent="0.2">
      <c r="A167" s="398" t="str">
        <f>IF([1]p18!$A$289&lt;&gt;0,[1]p18!$A$289,"")</f>
        <v/>
      </c>
      <c r="B167" s="398"/>
      <c r="C167" s="398"/>
      <c r="D167" s="398"/>
      <c r="E167" s="398"/>
      <c r="F167" s="398"/>
      <c r="G167" s="398"/>
      <c r="H167" s="398" t="str">
        <f>IF([1]p18!$B$290&lt;&gt;0,[1]p18!$B$290,"")</f>
        <v/>
      </c>
      <c r="I167" s="398"/>
      <c r="J167" s="398"/>
      <c r="K167" s="398"/>
      <c r="L167" s="398"/>
      <c r="M167" s="398"/>
      <c r="N167" s="398"/>
      <c r="O167" s="398"/>
      <c r="P167" s="398"/>
      <c r="Q167" s="398"/>
      <c r="R167" s="26" t="str">
        <f>IF([1]p18!$H$289&lt;&gt;0,[1]p18!$H$289,"")</f>
        <v/>
      </c>
      <c r="S167" s="26" t="str">
        <f>IF([1]p18!$K$289&lt;&gt;0,[1]p18!$K$289,"")</f>
        <v/>
      </c>
    </row>
    <row r="168" spans="1:19" s="6" customFormat="1" x14ac:dyDescent="0.2">
      <c r="A168" s="405"/>
      <c r="B168" s="405"/>
      <c r="C168" s="405"/>
      <c r="D168" s="405"/>
      <c r="E168" s="405"/>
      <c r="F168" s="405"/>
      <c r="G168" s="405"/>
      <c r="H168" s="405"/>
      <c r="I168" s="405"/>
      <c r="J168" s="405"/>
      <c r="K168" s="405"/>
      <c r="L168" s="405"/>
      <c r="M168" s="405"/>
      <c r="N168" s="405"/>
      <c r="O168" s="405"/>
      <c r="P168" s="405"/>
      <c r="Q168" s="405"/>
      <c r="R168" s="405"/>
      <c r="S168" s="405"/>
    </row>
    <row r="169" spans="1:19" s="32" customFormat="1" ht="14.25" customHeight="1" x14ac:dyDescent="0.2">
      <c r="A169" s="406" t="str">
        <f>T([1]p19!$C$13:$G$13)</f>
        <v>José Lindomberg Possiano Barreiro</v>
      </c>
      <c r="B169" s="406"/>
      <c r="C169" s="406"/>
      <c r="D169" s="406"/>
      <c r="E169" s="406"/>
      <c r="F169" s="406"/>
      <c r="G169" s="406"/>
      <c r="H169" s="406"/>
      <c r="I169" s="406"/>
      <c r="J169" s="406"/>
      <c r="K169" s="406"/>
      <c r="L169" s="406"/>
      <c r="M169" s="406"/>
      <c r="N169" s="406"/>
      <c r="O169" s="406"/>
      <c r="P169" s="406"/>
      <c r="Q169" s="406"/>
      <c r="R169" s="406"/>
      <c r="S169" s="406"/>
    </row>
    <row r="170" spans="1:19" s="3" customFormat="1" ht="13.5" customHeight="1" x14ac:dyDescent="0.2">
      <c r="A170" s="398" t="str">
        <f>IF([1]p19!$A$271&lt;&gt;0,[1]p19!$A$271,"")</f>
        <v>Banca examinadora de estágio do aluno Jonathan Raphael das Chagas Santos</v>
      </c>
      <c r="B170" s="398"/>
      <c r="C170" s="398"/>
      <c r="D170" s="398"/>
      <c r="E170" s="398"/>
      <c r="F170" s="398"/>
      <c r="G170" s="398"/>
      <c r="H170" s="398" t="str">
        <f>IF([1]p19!$B$272&lt;&gt;0,[1]p19!$B$272,"")</f>
        <v/>
      </c>
      <c r="I170" s="398"/>
      <c r="J170" s="398"/>
      <c r="K170" s="398"/>
      <c r="L170" s="398"/>
      <c r="M170" s="398"/>
      <c r="N170" s="398"/>
      <c r="O170" s="398"/>
      <c r="P170" s="398"/>
      <c r="Q170" s="398"/>
      <c r="R170" s="26" t="str">
        <f>IF([1]p19!$H$271&lt;&gt;0,[1]p19!$H$271,"")</f>
        <v>UAMat</v>
      </c>
      <c r="S170" s="26">
        <f>IF([1]p19!$K$271&lt;&gt;0,[1]p19!$K$271,"")</f>
        <v>45428</v>
      </c>
    </row>
    <row r="171" spans="1:19" s="3" customFormat="1" ht="13.5" customHeight="1" x14ac:dyDescent="0.2">
      <c r="A171" s="398" t="str">
        <f>IF([1]p19!$A$274&lt;&gt;0,[1]p19!$A$274,"")</f>
        <v>Banca de TCC do aluno Lucas Hariel Cavalcanti de Oliveira</v>
      </c>
      <c r="B171" s="398"/>
      <c r="C171" s="398"/>
      <c r="D171" s="398"/>
      <c r="E171" s="398"/>
      <c r="F171" s="398"/>
      <c r="G171" s="398"/>
      <c r="H171" s="398" t="str">
        <f>IF([1]p19!$B$275&lt;&gt;0,[1]p19!$B$275,"")</f>
        <v/>
      </c>
      <c r="I171" s="398"/>
      <c r="J171" s="398"/>
      <c r="K171" s="398"/>
      <c r="L171" s="398"/>
      <c r="M171" s="398"/>
      <c r="N171" s="398"/>
      <c r="O171" s="398"/>
      <c r="P171" s="398"/>
      <c r="Q171" s="398"/>
      <c r="R171" s="26" t="str">
        <f>IF([1]p19!$H$274&lt;&gt;0,[1]p19!$H$274,"")</f>
        <v>UAMat</v>
      </c>
      <c r="S171" s="26">
        <f>IF([1]p19!$K$274&lt;&gt;0,[1]p19!$K$274,"")</f>
        <v>45449</v>
      </c>
    </row>
    <row r="172" spans="1:19" s="3" customFormat="1" ht="13.5" customHeight="1" x14ac:dyDescent="0.2">
      <c r="A172" s="398" t="str">
        <f>IF([1]p19!$A$277&lt;&gt;0,[1]p19!$A$277,"")</f>
        <v/>
      </c>
      <c r="B172" s="398"/>
      <c r="C172" s="398"/>
      <c r="D172" s="398"/>
      <c r="E172" s="398"/>
      <c r="F172" s="398"/>
      <c r="G172" s="398"/>
      <c r="H172" s="398" t="str">
        <f>IF([1]p19!$B$278&lt;&gt;0,[1]p19!$B$278,"")</f>
        <v/>
      </c>
      <c r="I172" s="398"/>
      <c r="J172" s="398"/>
      <c r="K172" s="398"/>
      <c r="L172" s="398"/>
      <c r="M172" s="398"/>
      <c r="N172" s="398"/>
      <c r="O172" s="398"/>
      <c r="P172" s="398"/>
      <c r="Q172" s="398"/>
      <c r="R172" s="26" t="str">
        <f>IF([1]p19!$H$277&lt;&gt;0,[1]p19!$H$277,"")</f>
        <v/>
      </c>
      <c r="S172" s="26" t="str">
        <f>IF([1]p19!$K$277&lt;&gt;0,[1]p19!$K$277,"")</f>
        <v/>
      </c>
    </row>
    <row r="173" spans="1:19" s="3" customFormat="1" ht="13.5" customHeight="1" x14ac:dyDescent="0.2">
      <c r="A173" s="398" t="str">
        <f>IF([1]p19!$A$280&lt;&gt;0,[1]p19!$A$280,"")</f>
        <v/>
      </c>
      <c r="B173" s="398"/>
      <c r="C173" s="398"/>
      <c r="D173" s="398"/>
      <c r="E173" s="398"/>
      <c r="F173" s="398"/>
      <c r="G173" s="398"/>
      <c r="H173" s="398" t="str">
        <f>IF([1]p19!$B$281&lt;&gt;0,[1]p19!$B$281,"")</f>
        <v/>
      </c>
      <c r="I173" s="398"/>
      <c r="J173" s="398"/>
      <c r="K173" s="398"/>
      <c r="L173" s="398"/>
      <c r="M173" s="398"/>
      <c r="N173" s="398"/>
      <c r="O173" s="398"/>
      <c r="P173" s="398"/>
      <c r="Q173" s="398"/>
      <c r="R173" s="26" t="str">
        <f>IF([1]p19!$H$280&lt;&gt;0,[1]p19!$H$280,"")</f>
        <v/>
      </c>
      <c r="S173" s="26" t="str">
        <f>IF([1]p19!$K$280&lt;&gt;0,[1]p19!$K$280,"")</f>
        <v/>
      </c>
    </row>
    <row r="174" spans="1:19" s="3" customFormat="1" ht="13.5" customHeight="1" x14ac:dyDescent="0.2">
      <c r="A174" s="398" t="str">
        <f>IF([1]p19!$A$283&lt;&gt;0,[1]p19!$A$283,"")</f>
        <v/>
      </c>
      <c r="B174" s="398"/>
      <c r="C174" s="398"/>
      <c r="D174" s="398"/>
      <c r="E174" s="398"/>
      <c r="F174" s="398"/>
      <c r="G174" s="398"/>
      <c r="H174" s="398" t="str">
        <f>IF([1]p19!$B$284&lt;&gt;0,[1]p19!$B$284,"")</f>
        <v/>
      </c>
      <c r="I174" s="398"/>
      <c r="J174" s="398"/>
      <c r="K174" s="398"/>
      <c r="L174" s="398"/>
      <c r="M174" s="398"/>
      <c r="N174" s="398"/>
      <c r="O174" s="398"/>
      <c r="P174" s="398"/>
      <c r="Q174" s="398"/>
      <c r="R174" s="26" t="str">
        <f>IF([1]p19!$H$283&lt;&gt;0,[1]p19!$H$283,"")</f>
        <v/>
      </c>
      <c r="S174" s="26" t="str">
        <f>IF([1]p19!$K$283&lt;&gt;0,[1]p19!$K$283,"")</f>
        <v/>
      </c>
    </row>
    <row r="175" spans="1:19" s="3" customFormat="1" ht="13.5" customHeight="1" x14ac:dyDescent="0.2">
      <c r="A175" s="398" t="str">
        <f>IF([1]p19!$A$286&lt;&gt;0,[1]p19!$A$286,"")</f>
        <v/>
      </c>
      <c r="B175" s="398"/>
      <c r="C175" s="398"/>
      <c r="D175" s="398"/>
      <c r="E175" s="398"/>
      <c r="F175" s="398"/>
      <c r="G175" s="398"/>
      <c r="H175" s="398" t="str">
        <f>IF([1]p19!$B$287&lt;&gt;0,[1]p19!$B$287,"")</f>
        <v/>
      </c>
      <c r="I175" s="398"/>
      <c r="J175" s="398"/>
      <c r="K175" s="398"/>
      <c r="L175" s="398"/>
      <c r="M175" s="398"/>
      <c r="N175" s="398"/>
      <c r="O175" s="398"/>
      <c r="P175" s="398"/>
      <c r="Q175" s="398"/>
      <c r="R175" s="26" t="str">
        <f>IF([1]p19!$H$286&lt;&gt;0,[1]p19!$H$286,"")</f>
        <v/>
      </c>
      <c r="S175" s="26" t="str">
        <f>IF([1]p19!$K$286&lt;&gt;0,[1]p19!$K$286,"")</f>
        <v/>
      </c>
    </row>
    <row r="176" spans="1:19" s="3" customFormat="1" ht="13.5" customHeight="1" x14ac:dyDescent="0.2">
      <c r="A176" s="398" t="str">
        <f>IF([1]p19!$A$289&lt;&gt;0,[1]p19!$A$289,"")</f>
        <v/>
      </c>
      <c r="B176" s="398"/>
      <c r="C176" s="398"/>
      <c r="D176" s="398"/>
      <c r="E176" s="398"/>
      <c r="F176" s="398"/>
      <c r="G176" s="398"/>
      <c r="H176" s="398" t="str">
        <f>IF([1]p19!$B$290&lt;&gt;0,[1]p19!$B$290,"")</f>
        <v/>
      </c>
      <c r="I176" s="398"/>
      <c r="J176" s="398"/>
      <c r="K176" s="398"/>
      <c r="L176" s="398"/>
      <c r="M176" s="398"/>
      <c r="N176" s="398"/>
      <c r="O176" s="398"/>
      <c r="P176" s="398"/>
      <c r="Q176" s="398"/>
      <c r="R176" s="26" t="str">
        <f>IF([1]p19!$H$289&lt;&gt;0,[1]p19!$H$289,"")</f>
        <v/>
      </c>
      <c r="S176" s="26" t="str">
        <f>IF([1]p19!$K$289&lt;&gt;0,[1]p19!$K$289,"")</f>
        <v/>
      </c>
    </row>
    <row r="177" spans="1:19" s="6" customFormat="1" x14ac:dyDescent="0.2">
      <c r="A177" s="405"/>
      <c r="B177" s="405"/>
      <c r="C177" s="405"/>
      <c r="D177" s="405"/>
      <c r="E177" s="405"/>
      <c r="F177" s="405"/>
      <c r="G177" s="405"/>
      <c r="H177" s="405"/>
      <c r="I177" s="405"/>
      <c r="J177" s="405"/>
      <c r="K177" s="405"/>
      <c r="L177" s="405"/>
      <c r="M177" s="405"/>
      <c r="N177" s="405"/>
      <c r="O177" s="405"/>
      <c r="P177" s="405"/>
      <c r="Q177" s="405"/>
      <c r="R177" s="405"/>
      <c r="S177" s="405"/>
    </row>
    <row r="178" spans="1:19" s="32" customFormat="1" ht="14.25" customHeight="1" x14ac:dyDescent="0.2">
      <c r="A178" s="406" t="str">
        <f>T([1]p20!$C$13:$G$13)</f>
        <v>José Luiz Neto</v>
      </c>
      <c r="B178" s="406"/>
      <c r="C178" s="406"/>
      <c r="D178" s="406"/>
      <c r="E178" s="406"/>
      <c r="F178" s="406"/>
      <c r="G178" s="406"/>
      <c r="H178" s="406"/>
      <c r="I178" s="406"/>
      <c r="J178" s="406"/>
      <c r="K178" s="406"/>
      <c r="L178" s="406"/>
      <c r="M178" s="406"/>
      <c r="N178" s="406"/>
      <c r="O178" s="406"/>
      <c r="P178" s="406"/>
      <c r="Q178" s="406"/>
      <c r="R178" s="406"/>
      <c r="S178" s="406"/>
    </row>
    <row r="179" spans="1:19" s="3" customFormat="1" ht="13.5" customHeight="1" x14ac:dyDescent="0.2">
      <c r="A179" s="398" t="str">
        <f>IF([1]p20!$A$271&lt;&gt;0,[1]p20!$A$271,"")</f>
        <v>Banca Examinadora dos Estágios Supervisionados do aluno Joelson Joventino Santos</v>
      </c>
      <c r="B179" s="398"/>
      <c r="C179" s="398"/>
      <c r="D179" s="398"/>
      <c r="E179" s="398"/>
      <c r="F179" s="398"/>
      <c r="G179" s="398"/>
      <c r="H179" s="398" t="str">
        <f>IF([1]p20!$B$272&lt;&gt;0,[1]p20!$B$272,"")</f>
        <v>Banca examinadora de estágio, monografia  ou TCC de graduação</v>
      </c>
      <c r="I179" s="398"/>
      <c r="J179" s="398"/>
      <c r="K179" s="398"/>
      <c r="L179" s="398"/>
      <c r="M179" s="398"/>
      <c r="N179" s="398"/>
      <c r="O179" s="398"/>
      <c r="P179" s="398"/>
      <c r="Q179" s="398"/>
      <c r="R179" s="26" t="str">
        <f>IF([1]p20!$H$271&lt;&gt;0,[1]p20!$H$271,"")</f>
        <v>Auditório da UAMat/CCT/UFCG</v>
      </c>
      <c r="S179" s="26">
        <f>IF([1]p20!$K$271&lt;&gt;0,[1]p20!$K$271,"")</f>
        <v>45435</v>
      </c>
    </row>
    <row r="180" spans="1:19" s="3" customFormat="1" ht="13.5" customHeight="1" x14ac:dyDescent="0.2">
      <c r="A180" s="398" t="str">
        <f>IF([1]p20!$A$274&lt;&gt;0,[1]p20!$A$274,"")</f>
        <v/>
      </c>
      <c r="B180" s="398"/>
      <c r="C180" s="398"/>
      <c r="D180" s="398"/>
      <c r="E180" s="398"/>
      <c r="F180" s="398"/>
      <c r="G180" s="398"/>
      <c r="H180" s="398" t="str">
        <f>IF([1]p20!$B$275&lt;&gt;0,[1]p20!$B$275,"")</f>
        <v/>
      </c>
      <c r="I180" s="398"/>
      <c r="J180" s="398"/>
      <c r="K180" s="398"/>
      <c r="L180" s="398"/>
      <c r="M180" s="398"/>
      <c r="N180" s="398"/>
      <c r="O180" s="398"/>
      <c r="P180" s="398"/>
      <c r="Q180" s="398"/>
      <c r="R180" s="26" t="str">
        <f>IF([1]p20!$H$274&lt;&gt;0,[1]p20!$H$274,"")</f>
        <v/>
      </c>
      <c r="S180" s="26" t="str">
        <f>IF([1]p20!$K$274&lt;&gt;0,[1]p20!$K$274,"")</f>
        <v/>
      </c>
    </row>
    <row r="181" spans="1:19" s="3" customFormat="1" ht="13.5" customHeight="1" x14ac:dyDescent="0.2">
      <c r="A181" s="398" t="str">
        <f>IF([1]p20!$A$277&lt;&gt;0,[1]p20!$A$277,"")</f>
        <v/>
      </c>
      <c r="B181" s="398"/>
      <c r="C181" s="398"/>
      <c r="D181" s="398"/>
      <c r="E181" s="398"/>
      <c r="F181" s="398"/>
      <c r="G181" s="398"/>
      <c r="H181" s="398" t="str">
        <f>IF([1]p20!$B$278&lt;&gt;0,[1]p20!$B$278,"")</f>
        <v/>
      </c>
      <c r="I181" s="398"/>
      <c r="J181" s="398"/>
      <c r="K181" s="398"/>
      <c r="L181" s="398"/>
      <c r="M181" s="398"/>
      <c r="N181" s="398"/>
      <c r="O181" s="398"/>
      <c r="P181" s="398"/>
      <c r="Q181" s="398"/>
      <c r="R181" s="26" t="str">
        <f>IF([1]p20!$H$277&lt;&gt;0,[1]p20!$H$277,"")</f>
        <v/>
      </c>
      <c r="S181" s="26" t="str">
        <f>IF([1]p20!$K$277&lt;&gt;0,[1]p20!$K$277,"")</f>
        <v/>
      </c>
    </row>
    <row r="182" spans="1:19" s="3" customFormat="1" ht="13.5" customHeight="1" x14ac:dyDescent="0.2">
      <c r="A182" s="398" t="str">
        <f>IF([1]p20!$A$280&lt;&gt;0,[1]p20!$A$280,"")</f>
        <v/>
      </c>
      <c r="B182" s="398"/>
      <c r="C182" s="398"/>
      <c r="D182" s="398"/>
      <c r="E182" s="398"/>
      <c r="F182" s="398"/>
      <c r="G182" s="398"/>
      <c r="H182" s="398" t="str">
        <f>IF([1]p20!$B$281&lt;&gt;0,[1]p20!$B$281,"")</f>
        <v/>
      </c>
      <c r="I182" s="398"/>
      <c r="J182" s="398"/>
      <c r="K182" s="398"/>
      <c r="L182" s="398"/>
      <c r="M182" s="398"/>
      <c r="N182" s="398"/>
      <c r="O182" s="398"/>
      <c r="P182" s="398"/>
      <c r="Q182" s="398"/>
      <c r="R182" s="26" t="str">
        <f>IF([1]p20!$H$280&lt;&gt;0,[1]p20!$H$280,"")</f>
        <v/>
      </c>
      <c r="S182" s="26" t="str">
        <f>IF([1]p20!$K$280&lt;&gt;0,[1]p20!$K$280,"")</f>
        <v/>
      </c>
    </row>
    <row r="183" spans="1:19" s="3" customFormat="1" ht="13.5" customHeight="1" x14ac:dyDescent="0.2">
      <c r="A183" s="398" t="str">
        <f>IF([1]p20!$A$283&lt;&gt;0,[1]p20!$A$283,"")</f>
        <v/>
      </c>
      <c r="B183" s="398"/>
      <c r="C183" s="398"/>
      <c r="D183" s="398"/>
      <c r="E183" s="398"/>
      <c r="F183" s="398"/>
      <c r="G183" s="398"/>
      <c r="H183" s="398" t="str">
        <f>IF([1]p20!$B$284&lt;&gt;0,[1]p20!$B$284,"")</f>
        <v/>
      </c>
      <c r="I183" s="398"/>
      <c r="J183" s="398"/>
      <c r="K183" s="398"/>
      <c r="L183" s="398"/>
      <c r="M183" s="398"/>
      <c r="N183" s="398"/>
      <c r="O183" s="398"/>
      <c r="P183" s="398"/>
      <c r="Q183" s="398"/>
      <c r="R183" s="26" t="str">
        <f>IF([1]p20!$H$283&lt;&gt;0,[1]p20!$H$283,"")</f>
        <v/>
      </c>
      <c r="S183" s="26" t="str">
        <f>IF([1]p20!$K$283&lt;&gt;0,[1]p20!$K$283,"")</f>
        <v/>
      </c>
    </row>
    <row r="184" spans="1:19" s="3" customFormat="1" ht="13.5" customHeight="1" x14ac:dyDescent="0.2">
      <c r="A184" s="398" t="str">
        <f>IF([1]p20!$A$286&lt;&gt;0,[1]p20!$A$286,"")</f>
        <v/>
      </c>
      <c r="B184" s="398"/>
      <c r="C184" s="398"/>
      <c r="D184" s="398"/>
      <c r="E184" s="398"/>
      <c r="F184" s="398"/>
      <c r="G184" s="398"/>
      <c r="H184" s="398" t="str">
        <f>IF([1]p20!$B$287&lt;&gt;0,[1]p20!$B$287,"")</f>
        <v/>
      </c>
      <c r="I184" s="398"/>
      <c r="J184" s="398"/>
      <c r="K184" s="398"/>
      <c r="L184" s="398"/>
      <c r="M184" s="398"/>
      <c r="N184" s="398"/>
      <c r="O184" s="398"/>
      <c r="P184" s="398"/>
      <c r="Q184" s="398"/>
      <c r="R184" s="26" t="str">
        <f>IF([1]p20!$H$286&lt;&gt;0,[1]p20!$H$286,"")</f>
        <v/>
      </c>
      <c r="S184" s="26" t="str">
        <f>IF([1]p20!$K$286&lt;&gt;0,[1]p20!$K$286,"")</f>
        <v/>
      </c>
    </row>
    <row r="185" spans="1:19" s="3" customFormat="1" ht="13.5" customHeight="1" x14ac:dyDescent="0.2">
      <c r="A185" s="398" t="str">
        <f>IF([1]p20!$A$289&lt;&gt;0,[1]p20!$A$289,"")</f>
        <v/>
      </c>
      <c r="B185" s="398"/>
      <c r="C185" s="398"/>
      <c r="D185" s="398"/>
      <c r="E185" s="398"/>
      <c r="F185" s="398"/>
      <c r="G185" s="398"/>
      <c r="H185" s="398" t="str">
        <f>IF([1]p20!$B$290&lt;&gt;0,[1]p20!$B$290,"")</f>
        <v/>
      </c>
      <c r="I185" s="398"/>
      <c r="J185" s="398"/>
      <c r="K185" s="398"/>
      <c r="L185" s="398"/>
      <c r="M185" s="398"/>
      <c r="N185" s="398"/>
      <c r="O185" s="398"/>
      <c r="P185" s="398"/>
      <c r="Q185" s="398"/>
      <c r="R185" s="26" t="str">
        <f>IF([1]p20!$H$289&lt;&gt;0,[1]p20!$H$289,"")</f>
        <v/>
      </c>
      <c r="S185" s="26" t="str">
        <f>IF([1]p20!$K$289&lt;&gt;0,[1]p20!$K$289,"")</f>
        <v/>
      </c>
    </row>
    <row r="186" spans="1:19" s="6" customFormat="1" x14ac:dyDescent="0.2">
      <c r="A186" s="405"/>
      <c r="B186" s="405"/>
      <c r="C186" s="405"/>
      <c r="D186" s="405"/>
      <c r="E186" s="405"/>
      <c r="F186" s="405"/>
      <c r="G186" s="405"/>
      <c r="H186" s="405"/>
      <c r="I186" s="405"/>
      <c r="J186" s="405"/>
      <c r="K186" s="405"/>
      <c r="L186" s="405"/>
      <c r="M186" s="405"/>
      <c r="N186" s="405"/>
      <c r="O186" s="405"/>
      <c r="P186" s="405"/>
      <c r="Q186" s="405"/>
      <c r="R186" s="405"/>
      <c r="S186" s="405"/>
    </row>
    <row r="187" spans="1:19" s="32" customFormat="1" ht="14.25" customHeight="1" x14ac:dyDescent="0.2">
      <c r="A187" s="406" t="str">
        <f>T([1]p21!$C$13:$G$13)</f>
        <v>Kennerson  Nascimento de Sousa Lima</v>
      </c>
      <c r="B187" s="406"/>
      <c r="C187" s="406"/>
      <c r="D187" s="406"/>
      <c r="E187" s="406"/>
      <c r="F187" s="406"/>
      <c r="G187" s="406"/>
      <c r="H187" s="406"/>
      <c r="I187" s="406"/>
      <c r="J187" s="406"/>
      <c r="K187" s="406"/>
      <c r="L187" s="406"/>
      <c r="M187" s="406"/>
      <c r="N187" s="406"/>
      <c r="O187" s="406"/>
      <c r="P187" s="406"/>
      <c r="Q187" s="406"/>
      <c r="R187" s="406"/>
      <c r="S187" s="406"/>
    </row>
    <row r="188" spans="1:19" s="3" customFormat="1" ht="13.5" customHeight="1" x14ac:dyDescent="0.2">
      <c r="A188" s="398" t="str">
        <f>IF([1]p21!$A$271&lt;&gt;0,[1]p21!$A$271,"")</f>
        <v/>
      </c>
      <c r="B188" s="398"/>
      <c r="C188" s="398"/>
      <c r="D188" s="398"/>
      <c r="E188" s="398"/>
      <c r="F188" s="398"/>
      <c r="G188" s="398"/>
      <c r="H188" s="398" t="str">
        <f>IF([1]p21!$B$272&lt;&gt;0,[1]p21!$B$272,"")</f>
        <v/>
      </c>
      <c r="I188" s="398"/>
      <c r="J188" s="398"/>
      <c r="K188" s="398"/>
      <c r="L188" s="398"/>
      <c r="M188" s="398"/>
      <c r="N188" s="398"/>
      <c r="O188" s="398"/>
      <c r="P188" s="398"/>
      <c r="Q188" s="398"/>
      <c r="R188" s="26" t="str">
        <f>IF([1]p21!$H$271&lt;&gt;0,[1]p21!$H$271,"")</f>
        <v/>
      </c>
      <c r="S188" s="26" t="str">
        <f>IF([1]p21!$K$271&lt;&gt;0,[1]p21!$K$271,"")</f>
        <v/>
      </c>
    </row>
    <row r="189" spans="1:19" s="3" customFormat="1" ht="13.5" customHeight="1" x14ac:dyDescent="0.2">
      <c r="A189" s="398" t="str">
        <f>IF([1]p21!$A$274&lt;&gt;0,[1]p21!$A$274,"")</f>
        <v/>
      </c>
      <c r="B189" s="398"/>
      <c r="C189" s="398"/>
      <c r="D189" s="398"/>
      <c r="E189" s="398"/>
      <c r="F189" s="398"/>
      <c r="G189" s="398"/>
      <c r="H189" s="398" t="str">
        <f>IF([1]p21!$B$275&lt;&gt;0,[1]p21!$B$275,"")</f>
        <v/>
      </c>
      <c r="I189" s="398"/>
      <c r="J189" s="398"/>
      <c r="K189" s="398"/>
      <c r="L189" s="398"/>
      <c r="M189" s="398"/>
      <c r="N189" s="398"/>
      <c r="O189" s="398"/>
      <c r="P189" s="398"/>
      <c r="Q189" s="398"/>
      <c r="R189" s="26" t="str">
        <f>IF([1]p21!$H$274&lt;&gt;0,[1]p21!$H$274,"")</f>
        <v/>
      </c>
      <c r="S189" s="26" t="str">
        <f>IF([1]p21!$K$274&lt;&gt;0,[1]p21!$K$274,"")</f>
        <v/>
      </c>
    </row>
    <row r="190" spans="1:19" s="3" customFormat="1" ht="13.5" customHeight="1" x14ac:dyDescent="0.2">
      <c r="A190" s="398" t="str">
        <f>IF([1]p21!$A$277&lt;&gt;0,[1]p21!$A$277,"")</f>
        <v/>
      </c>
      <c r="B190" s="398"/>
      <c r="C190" s="398"/>
      <c r="D190" s="398"/>
      <c r="E190" s="398"/>
      <c r="F190" s="398"/>
      <c r="G190" s="398"/>
      <c r="H190" s="398" t="str">
        <f>IF([1]p21!$B$278&lt;&gt;0,[1]p21!$B$278,"")</f>
        <v/>
      </c>
      <c r="I190" s="398"/>
      <c r="J190" s="398"/>
      <c r="K190" s="398"/>
      <c r="L190" s="398"/>
      <c r="M190" s="398"/>
      <c r="N190" s="398"/>
      <c r="O190" s="398"/>
      <c r="P190" s="398"/>
      <c r="Q190" s="398"/>
      <c r="R190" s="26" t="str">
        <f>IF([1]p21!$H$277&lt;&gt;0,[1]p21!$H$277,"")</f>
        <v/>
      </c>
      <c r="S190" s="26" t="str">
        <f>IF([1]p21!$K$277&lt;&gt;0,[1]p21!$K$277,"")</f>
        <v/>
      </c>
    </row>
    <row r="191" spans="1:19" s="3" customFormat="1" ht="13.5" customHeight="1" x14ac:dyDescent="0.2">
      <c r="A191" s="398" t="str">
        <f>IF([1]p21!$A$280&lt;&gt;0,[1]p21!$A$280,"")</f>
        <v/>
      </c>
      <c r="B191" s="398"/>
      <c r="C191" s="398"/>
      <c r="D191" s="398"/>
      <c r="E191" s="398"/>
      <c r="F191" s="398"/>
      <c r="G191" s="398"/>
      <c r="H191" s="398" t="str">
        <f>IF([1]p21!$B$281&lt;&gt;0,[1]p21!$B$281,"")</f>
        <v/>
      </c>
      <c r="I191" s="398"/>
      <c r="J191" s="398"/>
      <c r="K191" s="398"/>
      <c r="L191" s="398"/>
      <c r="M191" s="398"/>
      <c r="N191" s="398"/>
      <c r="O191" s="398"/>
      <c r="P191" s="398"/>
      <c r="Q191" s="398"/>
      <c r="R191" s="26" t="str">
        <f>IF([1]p21!$H$280&lt;&gt;0,[1]p21!$H$280,"")</f>
        <v/>
      </c>
      <c r="S191" s="26" t="str">
        <f>IF([1]p21!$K$280&lt;&gt;0,[1]p21!$K$280,"")</f>
        <v/>
      </c>
    </row>
    <row r="192" spans="1:19" s="3" customFormat="1" ht="13.5" customHeight="1" x14ac:dyDescent="0.2">
      <c r="A192" s="398" t="str">
        <f>IF([1]p21!$A$283&lt;&gt;0,[1]p21!$A$283,"")</f>
        <v/>
      </c>
      <c r="B192" s="398"/>
      <c r="C192" s="398"/>
      <c r="D192" s="398"/>
      <c r="E192" s="398"/>
      <c r="F192" s="398"/>
      <c r="G192" s="398"/>
      <c r="H192" s="398" t="str">
        <f>IF([1]p21!$B$284&lt;&gt;0,[1]p21!$B$284,"")</f>
        <v/>
      </c>
      <c r="I192" s="398"/>
      <c r="J192" s="398"/>
      <c r="K192" s="398"/>
      <c r="L192" s="398"/>
      <c r="M192" s="398"/>
      <c r="N192" s="398"/>
      <c r="O192" s="398"/>
      <c r="P192" s="398"/>
      <c r="Q192" s="398"/>
      <c r="R192" s="26" t="str">
        <f>IF([1]p21!$H$283&lt;&gt;0,[1]p21!$H$283,"")</f>
        <v/>
      </c>
      <c r="S192" s="26" t="str">
        <f>IF([1]p21!$K$283&lt;&gt;0,[1]p21!$K$283,"")</f>
        <v/>
      </c>
    </row>
    <row r="193" spans="1:19" s="3" customFormat="1" ht="13.5" customHeight="1" x14ac:dyDescent="0.2">
      <c r="A193" s="398" t="str">
        <f>IF([1]p21!$A$286&lt;&gt;0,[1]p21!$A$286,"")</f>
        <v/>
      </c>
      <c r="B193" s="398"/>
      <c r="C193" s="398"/>
      <c r="D193" s="398"/>
      <c r="E193" s="398"/>
      <c r="F193" s="398"/>
      <c r="G193" s="398"/>
      <c r="H193" s="398" t="str">
        <f>IF([1]p21!$B$287&lt;&gt;0,[1]p21!$B$287,"")</f>
        <v/>
      </c>
      <c r="I193" s="398"/>
      <c r="J193" s="398"/>
      <c r="K193" s="398"/>
      <c r="L193" s="398"/>
      <c r="M193" s="398"/>
      <c r="N193" s="398"/>
      <c r="O193" s="398"/>
      <c r="P193" s="398"/>
      <c r="Q193" s="398"/>
      <c r="R193" s="26" t="str">
        <f>IF([1]p21!$H$286&lt;&gt;0,[1]p21!$H$286,"")</f>
        <v/>
      </c>
      <c r="S193" s="26" t="str">
        <f>IF([1]p21!$K$286&lt;&gt;0,[1]p21!$K$286,"")</f>
        <v/>
      </c>
    </row>
    <row r="194" spans="1:19" s="3" customFormat="1" ht="13.5" customHeight="1" x14ac:dyDescent="0.2">
      <c r="A194" s="398" t="str">
        <f>IF([1]p21!$A$289&lt;&gt;0,[1]p21!$A$289,"")</f>
        <v/>
      </c>
      <c r="B194" s="398"/>
      <c r="C194" s="398"/>
      <c r="D194" s="398"/>
      <c r="E194" s="398"/>
      <c r="F194" s="398"/>
      <c r="G194" s="398"/>
      <c r="H194" s="398" t="str">
        <f>IF([1]p21!$B$290&lt;&gt;0,[1]p21!$B$290,"")</f>
        <v/>
      </c>
      <c r="I194" s="398"/>
      <c r="J194" s="398"/>
      <c r="K194" s="398"/>
      <c r="L194" s="398"/>
      <c r="M194" s="398"/>
      <c r="N194" s="398"/>
      <c r="O194" s="398"/>
      <c r="P194" s="398"/>
      <c r="Q194" s="398"/>
      <c r="R194" s="26" t="str">
        <f>IF([1]p21!$H$289&lt;&gt;0,[1]p21!$H$289,"")</f>
        <v/>
      </c>
      <c r="S194" s="26" t="str">
        <f>IF([1]p21!$K$289&lt;&gt;0,[1]p21!$K$289,"")</f>
        <v/>
      </c>
    </row>
    <row r="195" spans="1:19" s="6" customFormat="1" x14ac:dyDescent="0.2">
      <c r="A195" s="405"/>
      <c r="B195" s="405"/>
      <c r="C195" s="405"/>
      <c r="D195" s="405"/>
      <c r="E195" s="405"/>
      <c r="F195" s="405"/>
      <c r="G195" s="405"/>
      <c r="H195" s="405"/>
      <c r="I195" s="405"/>
      <c r="J195" s="405"/>
      <c r="K195" s="405"/>
      <c r="L195" s="405"/>
      <c r="M195" s="405"/>
      <c r="N195" s="405"/>
      <c r="O195" s="405"/>
      <c r="P195" s="405"/>
      <c r="Q195" s="405"/>
      <c r="R195" s="405"/>
      <c r="S195" s="405"/>
    </row>
    <row r="196" spans="1:19" s="32" customFormat="1" ht="14.25" customHeight="1" x14ac:dyDescent="0.2">
      <c r="A196" s="406" t="str">
        <f>T([1]p22!$C$13:$G$13)</f>
        <v>Leomaques Francisco Silva Bernardo</v>
      </c>
      <c r="B196" s="406"/>
      <c r="C196" s="406"/>
      <c r="D196" s="406"/>
      <c r="E196" s="406"/>
      <c r="F196" s="406"/>
      <c r="G196" s="406"/>
      <c r="H196" s="406"/>
      <c r="I196" s="406"/>
      <c r="J196" s="406"/>
      <c r="K196" s="406"/>
      <c r="L196" s="406"/>
      <c r="M196" s="406"/>
      <c r="N196" s="406"/>
      <c r="O196" s="406"/>
      <c r="P196" s="406"/>
      <c r="Q196" s="406"/>
      <c r="R196" s="406"/>
      <c r="S196" s="406"/>
    </row>
    <row r="197" spans="1:19" s="3" customFormat="1" ht="13.5" customHeight="1" x14ac:dyDescent="0.2">
      <c r="A197" s="398" t="str">
        <f>IF([1]p22!$A$271&lt;&gt;0,[1]p22!$A$271,"")</f>
        <v xml:space="preserve">Participação na Banca de Defesa de Dissertação de Mestrado do aluno Anderson Leite Meira Gomes. Título do Trabalho: “Proposta de Ensino de Astronomia no Ensino Médio: Relato de Experiência no 2º ano de Administração do IFPI – Campus Corrente” </v>
      </c>
      <c r="B197" s="398"/>
      <c r="C197" s="398"/>
      <c r="D197" s="398"/>
      <c r="E197" s="398"/>
      <c r="F197" s="398"/>
      <c r="G197" s="398"/>
      <c r="H197" s="398" t="str">
        <f>IF([1]p22!$B$272&lt;&gt;0,[1]p22!$B$272,"")</f>
        <v>Banca examinadora de TCC do Mestrado Profissional</v>
      </c>
      <c r="I197" s="398"/>
      <c r="J197" s="398"/>
      <c r="K197" s="398"/>
      <c r="L197" s="398"/>
      <c r="M197" s="398"/>
      <c r="N197" s="398"/>
      <c r="O197" s="398"/>
      <c r="P197" s="398"/>
      <c r="Q197" s="398"/>
      <c r="R197" s="26" t="str">
        <f>IF([1]p22!$H$271&lt;&gt;0,[1]p22!$H$271,"")</f>
        <v>UFERSA</v>
      </c>
      <c r="S197" s="26">
        <f>IF([1]p22!$K$271&lt;&gt;0,[1]p22!$K$271,"")</f>
        <v>45378</v>
      </c>
    </row>
    <row r="198" spans="1:19" s="3" customFormat="1" ht="13.5" customHeight="1" x14ac:dyDescent="0.2">
      <c r="A198" s="398" t="str">
        <f>IF([1]p22!$A$274&lt;&gt;0,[1]p22!$A$274,"")</f>
        <v xml:space="preserve">Participação na Banca de Defesa de Dissertação de Mestrado do aluno Geovane Tavares Nogueira. Título do Trabalho: “As recorrências lineares de 1º e 2º ordem: um olhar para as soluções particulares das equações não homogêneas de 2ª ordem e aplicações” </v>
      </c>
      <c r="B198" s="398"/>
      <c r="C198" s="398"/>
      <c r="D198" s="398"/>
      <c r="E198" s="398"/>
      <c r="F198" s="398"/>
      <c r="G198" s="398"/>
      <c r="H198" s="398" t="str">
        <f>IF([1]p22!$B$275&lt;&gt;0,[1]p22!$B$275,"")</f>
        <v>Banca examinadora de TCC do Mestrado Profissional</v>
      </c>
      <c r="I198" s="398"/>
      <c r="J198" s="398"/>
      <c r="K198" s="398"/>
      <c r="L198" s="398"/>
      <c r="M198" s="398"/>
      <c r="N198" s="398"/>
      <c r="O198" s="398"/>
      <c r="P198" s="398"/>
      <c r="Q198" s="398"/>
      <c r="R198" s="26" t="str">
        <f>IF([1]p22!$H$274&lt;&gt;0,[1]p22!$H$274,"")</f>
        <v>UFCG</v>
      </c>
      <c r="S198" s="26">
        <f>IF([1]p22!$K$274&lt;&gt;0,[1]p22!$K$274,"")</f>
        <v>45408</v>
      </c>
    </row>
    <row r="199" spans="1:19" s="3" customFormat="1" ht="13.5" customHeight="1" x14ac:dyDescent="0.2">
      <c r="A199" s="398" t="str">
        <f>IF([1]p22!$A$277&lt;&gt;0,[1]p22!$A$277,"")</f>
        <v>Participação na Banca de Defesa de Relatório dos Estágios Supervisionados do aluno Joelson Joventino Santos</v>
      </c>
      <c r="B199" s="398"/>
      <c r="C199" s="398"/>
      <c r="D199" s="398"/>
      <c r="E199" s="398"/>
      <c r="F199" s="398"/>
      <c r="G199" s="398"/>
      <c r="H199" s="398" t="str">
        <f>IF([1]p22!$B$278&lt;&gt;0,[1]p22!$B$278,"")</f>
        <v>Banca examinadora de estágio, monografia  ou TCC de graduação</v>
      </c>
      <c r="I199" s="398"/>
      <c r="J199" s="398"/>
      <c r="K199" s="398"/>
      <c r="L199" s="398"/>
      <c r="M199" s="398"/>
      <c r="N199" s="398"/>
      <c r="O199" s="398"/>
      <c r="P199" s="398"/>
      <c r="Q199" s="398"/>
      <c r="R199" s="26" t="str">
        <f>IF([1]p22!$H$277&lt;&gt;0,[1]p22!$H$277,"")</f>
        <v>UFCG</v>
      </c>
      <c r="S199" s="26">
        <f>IF([1]p22!$K$277&lt;&gt;0,[1]p22!$K$277,"")</f>
        <v>45435</v>
      </c>
    </row>
    <row r="200" spans="1:19" s="3" customFormat="1" ht="13.5" customHeight="1" x14ac:dyDescent="0.2">
      <c r="A200" s="398" t="str">
        <f>IF([1]p22!$A$280&lt;&gt;0,[1]p22!$A$280,"")</f>
        <v>Participação na Banca de Defesa de Relatório dos Estágios Supervisionados do aluno José Lucas de Almeida Silva</v>
      </c>
      <c r="B200" s="398"/>
      <c r="C200" s="398"/>
      <c r="D200" s="398"/>
      <c r="E200" s="398"/>
      <c r="F200" s="398"/>
      <c r="G200" s="398"/>
      <c r="H200" s="398" t="str">
        <f>IF([1]p22!$B$281&lt;&gt;0,[1]p22!$B$281,"")</f>
        <v>Banca examinadora de estágio, monografia  ou TCC de graduação</v>
      </c>
      <c r="I200" s="398"/>
      <c r="J200" s="398"/>
      <c r="K200" s="398"/>
      <c r="L200" s="398"/>
      <c r="M200" s="398"/>
      <c r="N200" s="398"/>
      <c r="O200" s="398"/>
      <c r="P200" s="398"/>
      <c r="Q200" s="398"/>
      <c r="R200" s="26" t="str">
        <f>IF([1]p22!$H$280&lt;&gt;0,[1]p22!$H$280,"")</f>
        <v>UFCG</v>
      </c>
      <c r="S200" s="26">
        <f>IF([1]p22!$K$280&lt;&gt;0,[1]p22!$K$280,"")</f>
        <v>45432</v>
      </c>
    </row>
    <row r="201" spans="1:19" s="3" customFormat="1" ht="13.5" customHeight="1" x14ac:dyDescent="0.2">
      <c r="A201" s="398" t="str">
        <f>IF([1]p22!$A$283&lt;&gt;0,[1]p22!$A$283,"")</f>
        <v>Participação na Banca de Defesa de Relatório dos Estágios Supervisionados da aluna Polliana da Silva Nascimento</v>
      </c>
      <c r="B201" s="398"/>
      <c r="C201" s="398"/>
      <c r="D201" s="398"/>
      <c r="E201" s="398"/>
      <c r="F201" s="398"/>
      <c r="G201" s="398"/>
      <c r="H201" s="398" t="str">
        <f>IF([1]p22!$B$284&lt;&gt;0,[1]p22!$B$284,"")</f>
        <v>Banca examinadora de estágio, monografia  ou TCC de graduação</v>
      </c>
      <c r="I201" s="398"/>
      <c r="J201" s="398"/>
      <c r="K201" s="398"/>
      <c r="L201" s="398"/>
      <c r="M201" s="398"/>
      <c r="N201" s="398"/>
      <c r="O201" s="398"/>
      <c r="P201" s="398"/>
      <c r="Q201" s="398"/>
      <c r="R201" s="26" t="str">
        <f>IF([1]p22!$H$283&lt;&gt;0,[1]p22!$H$283,"")</f>
        <v>UFCG</v>
      </c>
      <c r="S201" s="26">
        <f>IF([1]p22!$K$283&lt;&gt;0,[1]p22!$K$283,"")</f>
        <v>45441</v>
      </c>
    </row>
    <row r="202" spans="1:19" s="3" customFormat="1" ht="13.5" customHeight="1" x14ac:dyDescent="0.2">
      <c r="A202" s="398" t="str">
        <f>IF([1]p22!$A$286&lt;&gt;0,[1]p22!$A$286,"")</f>
        <v/>
      </c>
      <c r="B202" s="398"/>
      <c r="C202" s="398"/>
      <c r="D202" s="398"/>
      <c r="E202" s="398"/>
      <c r="F202" s="398"/>
      <c r="G202" s="398"/>
      <c r="H202" s="398" t="str">
        <f>IF([1]p22!$B$287&lt;&gt;0,[1]p22!$B$287,"")</f>
        <v/>
      </c>
      <c r="I202" s="398"/>
      <c r="J202" s="398"/>
      <c r="K202" s="398"/>
      <c r="L202" s="398"/>
      <c r="M202" s="398"/>
      <c r="N202" s="398"/>
      <c r="O202" s="398"/>
      <c r="P202" s="398"/>
      <c r="Q202" s="398"/>
      <c r="R202" s="26" t="str">
        <f>IF([1]p22!$H$286&lt;&gt;0,[1]p22!$H$286,"")</f>
        <v/>
      </c>
      <c r="S202" s="26" t="str">
        <f>IF([1]p22!$K$286&lt;&gt;0,[1]p22!$K$286,"")</f>
        <v/>
      </c>
    </row>
    <row r="203" spans="1:19" s="3" customFormat="1" ht="13.5" customHeight="1" x14ac:dyDescent="0.2">
      <c r="A203" s="398" t="str">
        <f>IF([1]p22!$A$289&lt;&gt;0,[1]p22!$A$289,"")</f>
        <v/>
      </c>
      <c r="B203" s="398"/>
      <c r="C203" s="398"/>
      <c r="D203" s="398"/>
      <c r="E203" s="398"/>
      <c r="F203" s="398"/>
      <c r="G203" s="398"/>
      <c r="H203" s="398" t="str">
        <f>IF([1]p22!$B$290&lt;&gt;0,[1]p22!$B$290,"")</f>
        <v/>
      </c>
      <c r="I203" s="398"/>
      <c r="J203" s="398"/>
      <c r="K203" s="398"/>
      <c r="L203" s="398"/>
      <c r="M203" s="398"/>
      <c r="N203" s="398"/>
      <c r="O203" s="398"/>
      <c r="P203" s="398"/>
      <c r="Q203" s="398"/>
      <c r="R203" s="26" t="str">
        <f>IF([1]p22!$H$289&lt;&gt;0,[1]p22!$H$289,"")</f>
        <v/>
      </c>
      <c r="S203" s="26" t="str">
        <f>IF([1]p22!$K$289&lt;&gt;0,[1]p22!$K$289,"")</f>
        <v/>
      </c>
    </row>
    <row r="204" spans="1:19" s="6" customFormat="1" x14ac:dyDescent="0.2">
      <c r="A204" s="405"/>
      <c r="B204" s="405"/>
      <c r="C204" s="405"/>
      <c r="D204" s="405"/>
      <c r="E204" s="405"/>
      <c r="F204" s="405"/>
      <c r="G204" s="405"/>
      <c r="H204" s="405"/>
      <c r="I204" s="405"/>
      <c r="J204" s="405"/>
      <c r="K204" s="405"/>
      <c r="L204" s="405"/>
      <c r="M204" s="405"/>
      <c r="N204" s="405"/>
      <c r="O204" s="405"/>
      <c r="P204" s="405"/>
      <c r="Q204" s="405"/>
      <c r="R204" s="405"/>
      <c r="S204" s="405"/>
    </row>
    <row r="205" spans="1:19" s="32" customFormat="1" ht="14.25" customHeight="1" x14ac:dyDescent="0.2">
      <c r="A205" s="406" t="str">
        <f>T([1]p23!$C$13:$G$13)</f>
        <v>José Luiz Neto</v>
      </c>
      <c r="B205" s="406"/>
      <c r="C205" s="406"/>
      <c r="D205" s="406"/>
      <c r="E205" s="406"/>
      <c r="F205" s="406"/>
      <c r="G205" s="406"/>
      <c r="H205" s="406"/>
      <c r="I205" s="406"/>
      <c r="J205" s="406"/>
      <c r="K205" s="406"/>
      <c r="L205" s="406"/>
      <c r="M205" s="406"/>
      <c r="N205" s="406"/>
      <c r="O205" s="406"/>
      <c r="P205" s="406"/>
      <c r="Q205" s="406"/>
      <c r="R205" s="406"/>
      <c r="S205" s="406"/>
    </row>
    <row r="206" spans="1:19" s="3" customFormat="1" ht="13.5" customHeight="1" x14ac:dyDescent="0.2">
      <c r="A206" s="398" t="str">
        <f>IF([1]p23!$A$271&lt;&gt;0,[1]p23!$A$271,"")</f>
        <v>Banca Examinadora dos Estágios Supervisionados do aluno Joelson Joventino Santos</v>
      </c>
      <c r="B206" s="398"/>
      <c r="C206" s="398"/>
      <c r="D206" s="398"/>
      <c r="E206" s="398"/>
      <c r="F206" s="398"/>
      <c r="G206" s="398"/>
      <c r="H206" s="398" t="str">
        <f>IF([1]p23!$B$272&lt;&gt;0,[1]p23!$B$272,"")</f>
        <v>Banca examinadora de estágio, monografia  ou TCC de graduação</v>
      </c>
      <c r="I206" s="398"/>
      <c r="J206" s="398"/>
      <c r="K206" s="398"/>
      <c r="L206" s="398"/>
      <c r="M206" s="398"/>
      <c r="N206" s="398"/>
      <c r="O206" s="398"/>
      <c r="P206" s="398"/>
      <c r="Q206" s="398"/>
      <c r="R206" s="26" t="str">
        <f>IF([1]p23!$H$271&lt;&gt;0,[1]p23!$H$271,"")</f>
        <v>Auditório da UAMat/CCT/UFCG</v>
      </c>
      <c r="S206" s="26">
        <f>IF([1]p23!$K$271&lt;&gt;0,[1]p23!$K$271,"")</f>
        <v>45435</v>
      </c>
    </row>
    <row r="207" spans="1:19" s="3" customFormat="1" ht="13.5" customHeight="1" x14ac:dyDescent="0.2">
      <c r="A207" s="398" t="str">
        <f>IF([1]p23!$A$274&lt;&gt;0,[1]p23!$A$274,"")</f>
        <v/>
      </c>
      <c r="B207" s="398"/>
      <c r="C207" s="398"/>
      <c r="D207" s="398"/>
      <c r="E207" s="398"/>
      <c r="F207" s="398"/>
      <c r="G207" s="398"/>
      <c r="H207" s="398" t="str">
        <f>IF([1]p23!$B$275&lt;&gt;0,[1]p23!$B$275,"")</f>
        <v/>
      </c>
      <c r="I207" s="398"/>
      <c r="J207" s="398"/>
      <c r="K207" s="398"/>
      <c r="L207" s="398"/>
      <c r="M207" s="398"/>
      <c r="N207" s="398"/>
      <c r="O207" s="398"/>
      <c r="P207" s="398"/>
      <c r="Q207" s="398"/>
      <c r="R207" s="26" t="str">
        <f>IF([1]p23!$H$274&lt;&gt;0,[1]p23!$H$274,"")</f>
        <v/>
      </c>
      <c r="S207" s="26" t="str">
        <f>IF([1]p23!$K$274&lt;&gt;0,[1]p23!$K$274,"")</f>
        <v/>
      </c>
    </row>
    <row r="208" spans="1:19" s="3" customFormat="1" ht="13.5" customHeight="1" x14ac:dyDescent="0.2">
      <c r="A208" s="398" t="str">
        <f>IF([1]p23!$A$277&lt;&gt;0,[1]p23!$A$277,"")</f>
        <v/>
      </c>
      <c r="B208" s="398"/>
      <c r="C208" s="398"/>
      <c r="D208" s="398"/>
      <c r="E208" s="398"/>
      <c r="F208" s="398"/>
      <c r="G208" s="398"/>
      <c r="H208" s="398" t="str">
        <f>IF([1]p23!$B$278&lt;&gt;0,[1]p23!$B$278,"")</f>
        <v/>
      </c>
      <c r="I208" s="398"/>
      <c r="J208" s="398"/>
      <c r="K208" s="398"/>
      <c r="L208" s="398"/>
      <c r="M208" s="398"/>
      <c r="N208" s="398"/>
      <c r="O208" s="398"/>
      <c r="P208" s="398"/>
      <c r="Q208" s="398"/>
      <c r="R208" s="26" t="str">
        <f>IF([1]p23!$H$277&lt;&gt;0,[1]p23!$H$277,"")</f>
        <v/>
      </c>
      <c r="S208" s="26" t="str">
        <f>IF([1]p23!$K$277&lt;&gt;0,[1]p23!$K$277,"")</f>
        <v/>
      </c>
    </row>
    <row r="209" spans="1:19" s="3" customFormat="1" ht="13.5" customHeight="1" x14ac:dyDescent="0.2">
      <c r="A209" s="398" t="str">
        <f>IF([1]p23!$A$280&lt;&gt;0,[1]p23!$A$280,"")</f>
        <v/>
      </c>
      <c r="B209" s="398"/>
      <c r="C209" s="398"/>
      <c r="D209" s="398"/>
      <c r="E209" s="398"/>
      <c r="F209" s="398"/>
      <c r="G209" s="398"/>
      <c r="H209" s="398" t="str">
        <f>IF([1]p23!$B$281&lt;&gt;0,[1]p23!$B$281,"")</f>
        <v/>
      </c>
      <c r="I209" s="398"/>
      <c r="J209" s="398"/>
      <c r="K209" s="398"/>
      <c r="L209" s="398"/>
      <c r="M209" s="398"/>
      <c r="N209" s="398"/>
      <c r="O209" s="398"/>
      <c r="P209" s="398"/>
      <c r="Q209" s="398"/>
      <c r="R209" s="26" t="str">
        <f>IF([1]p23!$H$280&lt;&gt;0,[1]p23!$H$280,"")</f>
        <v/>
      </c>
      <c r="S209" s="26" t="str">
        <f>IF([1]p23!$K$280&lt;&gt;0,[1]p23!$K$280,"")</f>
        <v/>
      </c>
    </row>
    <row r="210" spans="1:19" s="3" customFormat="1" ht="13.5" customHeight="1" x14ac:dyDescent="0.2">
      <c r="A210" s="398" t="str">
        <f>IF([1]p23!$A$283&lt;&gt;0,[1]p23!$A$283,"")</f>
        <v/>
      </c>
      <c r="B210" s="398"/>
      <c r="C210" s="398"/>
      <c r="D210" s="398"/>
      <c r="E210" s="398"/>
      <c r="F210" s="398"/>
      <c r="G210" s="398"/>
      <c r="H210" s="398" t="str">
        <f>IF([1]p23!$B$284&lt;&gt;0,[1]p23!$B$284,"")</f>
        <v/>
      </c>
      <c r="I210" s="398"/>
      <c r="J210" s="398"/>
      <c r="K210" s="398"/>
      <c r="L210" s="398"/>
      <c r="M210" s="398"/>
      <c r="N210" s="398"/>
      <c r="O210" s="398"/>
      <c r="P210" s="398"/>
      <c r="Q210" s="398"/>
      <c r="R210" s="26" t="str">
        <f>IF([1]p23!$H$283&lt;&gt;0,[1]p23!$H$283,"")</f>
        <v/>
      </c>
      <c r="S210" s="26" t="str">
        <f>IF([1]p23!$K$283&lt;&gt;0,[1]p23!$K$283,"")</f>
        <v/>
      </c>
    </row>
    <row r="211" spans="1:19" s="3" customFormat="1" ht="13.5" customHeight="1" x14ac:dyDescent="0.2">
      <c r="A211" s="398" t="str">
        <f>IF([1]p23!$A$286&lt;&gt;0,[1]p23!$A$286,"")</f>
        <v/>
      </c>
      <c r="B211" s="398"/>
      <c r="C211" s="398"/>
      <c r="D211" s="398"/>
      <c r="E211" s="398"/>
      <c r="F211" s="398"/>
      <c r="G211" s="398"/>
      <c r="H211" s="398" t="str">
        <f>IF([1]p23!$B$287&lt;&gt;0,[1]p23!$B$287,"")</f>
        <v/>
      </c>
      <c r="I211" s="398"/>
      <c r="J211" s="398"/>
      <c r="K211" s="398"/>
      <c r="L211" s="398"/>
      <c r="M211" s="398"/>
      <c r="N211" s="398"/>
      <c r="O211" s="398"/>
      <c r="P211" s="398"/>
      <c r="Q211" s="398"/>
      <c r="R211" s="26" t="str">
        <f>IF([1]p23!$H$286&lt;&gt;0,[1]p23!$H$286,"")</f>
        <v/>
      </c>
      <c r="S211" s="26" t="str">
        <f>IF([1]p23!$K$286&lt;&gt;0,[1]p23!$K$286,"")</f>
        <v/>
      </c>
    </row>
    <row r="212" spans="1:19" s="3" customFormat="1" ht="13.5" customHeight="1" x14ac:dyDescent="0.2">
      <c r="A212" s="398" t="str">
        <f>IF([1]p23!$A$289&lt;&gt;0,[1]p23!$A$289,"")</f>
        <v/>
      </c>
      <c r="B212" s="398"/>
      <c r="C212" s="398"/>
      <c r="D212" s="398"/>
      <c r="E212" s="398"/>
      <c r="F212" s="398"/>
      <c r="G212" s="398"/>
      <c r="H212" s="398" t="str">
        <f>IF([1]p23!$B$290&lt;&gt;0,[1]p23!$B$290,"")</f>
        <v/>
      </c>
      <c r="I212" s="398"/>
      <c r="J212" s="398"/>
      <c r="K212" s="398"/>
      <c r="L212" s="398"/>
      <c r="M212" s="398"/>
      <c r="N212" s="398"/>
      <c r="O212" s="398"/>
      <c r="P212" s="398"/>
      <c r="Q212" s="398"/>
      <c r="R212" s="26" t="str">
        <f>IF([1]p23!$H$289&lt;&gt;0,[1]p23!$H$289,"")</f>
        <v/>
      </c>
      <c r="S212" s="26" t="str">
        <f>IF([1]p23!$K$289&lt;&gt;0,[1]p23!$K$289,"")</f>
        <v/>
      </c>
    </row>
    <row r="213" spans="1:19" s="6" customFormat="1" x14ac:dyDescent="0.2">
      <c r="A213" s="405"/>
      <c r="B213" s="405"/>
      <c r="C213" s="405"/>
      <c r="D213" s="405"/>
      <c r="E213" s="405"/>
      <c r="F213" s="405"/>
      <c r="G213" s="405"/>
      <c r="H213" s="405"/>
      <c r="I213" s="405"/>
      <c r="J213" s="405"/>
      <c r="K213" s="405"/>
      <c r="L213" s="405"/>
      <c r="M213" s="405"/>
      <c r="N213" s="405"/>
      <c r="O213" s="405"/>
      <c r="P213" s="405"/>
      <c r="Q213" s="405"/>
      <c r="R213" s="405"/>
      <c r="S213" s="405"/>
    </row>
    <row r="214" spans="1:19" s="32" customFormat="1" ht="14.25" customHeight="1" x14ac:dyDescent="0.2">
      <c r="A214" s="406" t="str">
        <f>T([1]p24!$C$13:$G$13)</f>
        <v>Marcelo Carvalho Ferreira</v>
      </c>
      <c r="B214" s="406"/>
      <c r="C214" s="406"/>
      <c r="D214" s="406"/>
      <c r="E214" s="406"/>
      <c r="F214" s="406"/>
      <c r="G214" s="406"/>
      <c r="H214" s="406"/>
      <c r="I214" s="406"/>
      <c r="J214" s="406"/>
      <c r="K214" s="406"/>
      <c r="L214" s="406"/>
      <c r="M214" s="406"/>
      <c r="N214" s="406"/>
      <c r="O214" s="406"/>
      <c r="P214" s="406"/>
      <c r="Q214" s="406"/>
      <c r="R214" s="406"/>
      <c r="S214" s="406"/>
    </row>
    <row r="215" spans="1:19" s="3" customFormat="1" ht="13.5" customHeight="1" x14ac:dyDescent="0.2">
      <c r="A215" s="398" t="str">
        <f>IF([1]p24!$A$271&lt;&gt;0,[1]p24!$A$271,"")</f>
        <v/>
      </c>
      <c r="B215" s="398"/>
      <c r="C215" s="398"/>
      <c r="D215" s="398"/>
      <c r="E215" s="398"/>
      <c r="F215" s="398"/>
      <c r="G215" s="398"/>
      <c r="H215" s="398" t="str">
        <f>IF([1]p24!$B$272&lt;&gt;0,[1]p24!$B$272,"")</f>
        <v/>
      </c>
      <c r="I215" s="398"/>
      <c r="J215" s="398"/>
      <c r="K215" s="398"/>
      <c r="L215" s="398"/>
      <c r="M215" s="398"/>
      <c r="N215" s="398"/>
      <c r="O215" s="398"/>
      <c r="P215" s="398"/>
      <c r="Q215" s="398"/>
      <c r="R215" s="26" t="str">
        <f>IF([1]p24!$H$271&lt;&gt;0,[1]p24!$H$271,"")</f>
        <v/>
      </c>
      <c r="S215" s="26" t="str">
        <f>IF([1]p24!$K$271&lt;&gt;0,[1]p24!$K$271,"")</f>
        <v/>
      </c>
    </row>
    <row r="216" spans="1:19" s="3" customFormat="1" ht="13.5" customHeight="1" x14ac:dyDescent="0.2">
      <c r="A216" s="398" t="str">
        <f>IF([1]p24!$A$274&lt;&gt;0,[1]p24!$A$274,"")</f>
        <v/>
      </c>
      <c r="B216" s="398"/>
      <c r="C216" s="398"/>
      <c r="D216" s="398"/>
      <c r="E216" s="398"/>
      <c r="F216" s="398"/>
      <c r="G216" s="398"/>
      <c r="H216" s="398" t="str">
        <f>IF([1]p24!$B$275&lt;&gt;0,[1]p24!$B$275,"")</f>
        <v/>
      </c>
      <c r="I216" s="398"/>
      <c r="J216" s="398"/>
      <c r="K216" s="398"/>
      <c r="L216" s="398"/>
      <c r="M216" s="398"/>
      <c r="N216" s="398"/>
      <c r="O216" s="398"/>
      <c r="P216" s="398"/>
      <c r="Q216" s="398"/>
      <c r="R216" s="26" t="str">
        <f>IF([1]p24!$H$274&lt;&gt;0,[1]p24!$H$274,"")</f>
        <v/>
      </c>
      <c r="S216" s="26" t="str">
        <f>IF([1]p24!$K$274&lt;&gt;0,[1]p24!$K$274,"")</f>
        <v/>
      </c>
    </row>
    <row r="217" spans="1:19" s="3" customFormat="1" ht="13.5" customHeight="1" x14ac:dyDescent="0.2">
      <c r="A217" s="398" t="str">
        <f>IF([1]p24!$A$277&lt;&gt;0,[1]p24!$A$277,"")</f>
        <v/>
      </c>
      <c r="B217" s="398"/>
      <c r="C217" s="398"/>
      <c r="D217" s="398"/>
      <c r="E217" s="398"/>
      <c r="F217" s="398"/>
      <c r="G217" s="398"/>
      <c r="H217" s="398" t="str">
        <f>IF([1]p24!$B$278&lt;&gt;0,[1]p24!$B$278,"")</f>
        <v/>
      </c>
      <c r="I217" s="398"/>
      <c r="J217" s="398"/>
      <c r="K217" s="398"/>
      <c r="L217" s="398"/>
      <c r="M217" s="398"/>
      <c r="N217" s="398"/>
      <c r="O217" s="398"/>
      <c r="P217" s="398"/>
      <c r="Q217" s="398"/>
      <c r="R217" s="26" t="str">
        <f>IF([1]p24!$H$277&lt;&gt;0,[1]p24!$H$277,"")</f>
        <v/>
      </c>
      <c r="S217" s="26" t="str">
        <f>IF([1]p24!$K$277&lt;&gt;0,[1]p24!$K$277,"")</f>
        <v/>
      </c>
    </row>
    <row r="218" spans="1:19" s="3" customFormat="1" ht="13.5" customHeight="1" x14ac:dyDescent="0.2">
      <c r="A218" s="398" t="str">
        <f>IF([1]p24!$A$280&lt;&gt;0,[1]p24!$A$280,"")</f>
        <v/>
      </c>
      <c r="B218" s="398"/>
      <c r="C218" s="398"/>
      <c r="D218" s="398"/>
      <c r="E218" s="398"/>
      <c r="F218" s="398"/>
      <c r="G218" s="398"/>
      <c r="H218" s="398" t="str">
        <f>IF([1]p24!$B$281&lt;&gt;0,[1]p24!$B$281,"")</f>
        <v/>
      </c>
      <c r="I218" s="398"/>
      <c r="J218" s="398"/>
      <c r="K218" s="398"/>
      <c r="L218" s="398"/>
      <c r="M218" s="398"/>
      <c r="N218" s="398"/>
      <c r="O218" s="398"/>
      <c r="P218" s="398"/>
      <c r="Q218" s="398"/>
      <c r="R218" s="26" t="str">
        <f>IF([1]p24!$H$280&lt;&gt;0,[1]p24!$H$280,"")</f>
        <v/>
      </c>
      <c r="S218" s="26" t="str">
        <f>IF([1]p24!$K$280&lt;&gt;0,[1]p24!$K$280,"")</f>
        <v/>
      </c>
    </row>
    <row r="219" spans="1:19" s="3" customFormat="1" ht="13.5" customHeight="1" x14ac:dyDescent="0.2">
      <c r="A219" s="398" t="str">
        <f>IF([1]p24!$A$283&lt;&gt;0,[1]p24!$A$283,"")</f>
        <v/>
      </c>
      <c r="B219" s="398"/>
      <c r="C219" s="398"/>
      <c r="D219" s="398"/>
      <c r="E219" s="398"/>
      <c r="F219" s="398"/>
      <c r="G219" s="398"/>
      <c r="H219" s="398" t="str">
        <f>IF([1]p24!$B$284&lt;&gt;0,[1]p24!$B$284,"")</f>
        <v/>
      </c>
      <c r="I219" s="398"/>
      <c r="J219" s="398"/>
      <c r="K219" s="398"/>
      <c r="L219" s="398"/>
      <c r="M219" s="398"/>
      <c r="N219" s="398"/>
      <c r="O219" s="398"/>
      <c r="P219" s="398"/>
      <c r="Q219" s="398"/>
      <c r="R219" s="26" t="str">
        <f>IF([1]p24!$H$283&lt;&gt;0,[1]p24!$H$283,"")</f>
        <v/>
      </c>
      <c r="S219" s="26" t="str">
        <f>IF([1]p24!$K$283&lt;&gt;0,[1]p24!$K$283,"")</f>
        <v/>
      </c>
    </row>
    <row r="220" spans="1:19" s="3" customFormat="1" ht="13.5" customHeight="1" x14ac:dyDescent="0.2">
      <c r="A220" s="398" t="str">
        <f>IF([1]p24!$A$286&lt;&gt;0,[1]p24!$A$286,"")</f>
        <v/>
      </c>
      <c r="B220" s="398"/>
      <c r="C220" s="398"/>
      <c r="D220" s="398"/>
      <c r="E220" s="398"/>
      <c r="F220" s="398"/>
      <c r="G220" s="398"/>
      <c r="H220" s="398" t="str">
        <f>IF([1]p24!$B$287&lt;&gt;0,[1]p24!$B$287,"")</f>
        <v/>
      </c>
      <c r="I220" s="398"/>
      <c r="J220" s="398"/>
      <c r="K220" s="398"/>
      <c r="L220" s="398"/>
      <c r="M220" s="398"/>
      <c r="N220" s="398"/>
      <c r="O220" s="398"/>
      <c r="P220" s="398"/>
      <c r="Q220" s="398"/>
      <c r="R220" s="26" t="str">
        <f>IF([1]p24!$H$286&lt;&gt;0,[1]p24!$H$286,"")</f>
        <v/>
      </c>
      <c r="S220" s="26" t="str">
        <f>IF([1]p24!$K$286&lt;&gt;0,[1]p24!$K$286,"")</f>
        <v/>
      </c>
    </row>
    <row r="221" spans="1:19" s="3" customFormat="1" ht="13.5" customHeight="1" x14ac:dyDescent="0.2">
      <c r="A221" s="398" t="str">
        <f>IF([1]p24!$A$289&lt;&gt;0,[1]p24!$A$289,"")</f>
        <v/>
      </c>
      <c r="B221" s="398"/>
      <c r="C221" s="398"/>
      <c r="D221" s="398"/>
      <c r="E221" s="398"/>
      <c r="F221" s="398"/>
      <c r="G221" s="398"/>
      <c r="H221" s="398" t="str">
        <f>IF([1]p24!$B$290&lt;&gt;0,[1]p24!$B$290,"")</f>
        <v/>
      </c>
      <c r="I221" s="398"/>
      <c r="J221" s="398"/>
      <c r="K221" s="398"/>
      <c r="L221" s="398"/>
      <c r="M221" s="398"/>
      <c r="N221" s="398"/>
      <c r="O221" s="398"/>
      <c r="P221" s="398"/>
      <c r="Q221" s="398"/>
      <c r="R221" s="26" t="str">
        <f>IF([1]p24!$H$289&lt;&gt;0,[1]p24!$H$289,"")</f>
        <v/>
      </c>
      <c r="S221" s="26" t="str">
        <f>IF([1]p24!$K$289&lt;&gt;0,[1]p24!$K$289,"")</f>
        <v/>
      </c>
    </row>
    <row r="222" spans="1:19" s="6" customFormat="1" x14ac:dyDescent="0.2">
      <c r="A222" s="405"/>
      <c r="B222" s="405"/>
      <c r="C222" s="405"/>
      <c r="D222" s="405"/>
      <c r="E222" s="405"/>
      <c r="F222" s="405"/>
      <c r="G222" s="405"/>
      <c r="H222" s="405"/>
      <c r="I222" s="405"/>
      <c r="J222" s="405"/>
      <c r="K222" s="405"/>
      <c r="L222" s="405"/>
      <c r="M222" s="405"/>
      <c r="N222" s="405"/>
      <c r="O222" s="405"/>
      <c r="P222" s="405"/>
      <c r="Q222" s="405"/>
      <c r="R222" s="405"/>
      <c r="S222" s="405"/>
    </row>
    <row r="223" spans="1:19" s="32" customFormat="1" ht="14.25" customHeight="1" x14ac:dyDescent="0.2">
      <c r="A223" s="406" t="str">
        <f>T([1]p25!$C$13:$G$13)</f>
        <v>Marco Antonio Lázaro Velásquez</v>
      </c>
      <c r="B223" s="406"/>
      <c r="C223" s="406"/>
      <c r="D223" s="406"/>
      <c r="E223" s="406"/>
      <c r="F223" s="406"/>
      <c r="G223" s="406"/>
      <c r="H223" s="406"/>
      <c r="I223" s="406"/>
      <c r="J223" s="406"/>
      <c r="K223" s="406"/>
      <c r="L223" s="406"/>
      <c r="M223" s="406"/>
      <c r="N223" s="406"/>
      <c r="O223" s="406"/>
      <c r="P223" s="406"/>
      <c r="Q223" s="406"/>
      <c r="R223" s="406"/>
      <c r="S223" s="406"/>
    </row>
    <row r="224" spans="1:19" s="3" customFormat="1" ht="13.5" customHeight="1" x14ac:dyDescent="0.2">
      <c r="A224" s="398" t="str">
        <f>IF([1]p25!$A$271&lt;&gt;0,[1]p25!$A$271,"")</f>
        <v>Caracterização de Hipersuperfícies Tipo-espaço Completas com Curvatura Média Constante Satisfazendo uma Desigualdade do Tipo Okumura</v>
      </c>
      <c r="B224" s="398"/>
      <c r="C224" s="398"/>
      <c r="D224" s="398"/>
      <c r="E224" s="398"/>
      <c r="F224" s="398"/>
      <c r="G224" s="398"/>
      <c r="H224" s="398" t="str">
        <f>IF([1]p25!$B$272&lt;&gt;0,[1]p25!$B$272,"")</f>
        <v>Banca examinadora de dissertação de mestrado acadêmico</v>
      </c>
      <c r="I224" s="398"/>
      <c r="J224" s="398"/>
      <c r="K224" s="398"/>
      <c r="L224" s="398"/>
      <c r="M224" s="398"/>
      <c r="N224" s="398"/>
      <c r="O224" s="398"/>
      <c r="P224" s="398"/>
      <c r="Q224" s="398"/>
      <c r="R224" s="26" t="str">
        <f>IF([1]p25!$H$271&lt;&gt;0,[1]p25!$H$271,"")</f>
        <v>UAMat - UFCG</v>
      </c>
      <c r="S224" s="26">
        <f>IF([1]p25!$K$271&lt;&gt;0,[1]p25!$K$271,"")</f>
        <v>45348</v>
      </c>
    </row>
    <row r="225" spans="1:19" s="3" customFormat="1" ht="13.5" customHeight="1" x14ac:dyDescent="0.2">
      <c r="A225" s="398" t="str">
        <f>IF([1]p25!$A$274&lt;&gt;0,[1]p25!$A$274,"")</f>
        <v xml:space="preserve"> Rigidity, nonexistence and sharp integral inequalities for linear Weingarten submanifolds</v>
      </c>
      <c r="B225" s="398"/>
      <c r="C225" s="398"/>
      <c r="D225" s="398"/>
      <c r="E225" s="398"/>
      <c r="F225" s="398"/>
      <c r="G225" s="398"/>
      <c r="H225" s="398" t="str">
        <f>IF([1]p25!$B$275&lt;&gt;0,[1]p25!$B$275,"")</f>
        <v>Banca examinadora de tese de doutorado</v>
      </c>
      <c r="I225" s="398"/>
      <c r="J225" s="398"/>
      <c r="K225" s="398"/>
      <c r="L225" s="398"/>
      <c r="M225" s="398"/>
      <c r="N225" s="398"/>
      <c r="O225" s="398"/>
      <c r="P225" s="398"/>
      <c r="Q225" s="398"/>
      <c r="R225" s="26" t="str">
        <f>IF([1]p25!$H$274&lt;&gt;0,[1]p25!$H$274,"")</f>
        <v>UAMat - UFCG</v>
      </c>
      <c r="S225" s="26">
        <f>IF([1]p25!$K$274&lt;&gt;0,[1]p25!$K$274,"")</f>
        <v>45349</v>
      </c>
    </row>
    <row r="226" spans="1:19" s="3" customFormat="1" ht="13.5" customHeight="1" x14ac:dyDescent="0.2">
      <c r="A226" s="398" t="str">
        <f>IF([1]p25!$A$277&lt;&gt;0,[1]p25!$A$277,"")</f>
        <v xml:space="preserve"> Estudo de subvariedades aprisionadas em modelos do espaço-tempo com aplicações de resultados para o infinito laplaciano</v>
      </c>
      <c r="B226" s="398"/>
      <c r="C226" s="398"/>
      <c r="D226" s="398"/>
      <c r="E226" s="398"/>
      <c r="F226" s="398"/>
      <c r="G226" s="398"/>
      <c r="H226" s="398" t="str">
        <f>IF([1]p25!$B$278&lt;&gt;0,[1]p25!$B$278,"")</f>
        <v>Banca examinadora de tese de doutorado</v>
      </c>
      <c r="I226" s="398"/>
      <c r="J226" s="398"/>
      <c r="K226" s="398"/>
      <c r="L226" s="398"/>
      <c r="M226" s="398"/>
      <c r="N226" s="398"/>
      <c r="O226" s="398"/>
      <c r="P226" s="398"/>
      <c r="Q226" s="398"/>
      <c r="R226" s="26" t="str">
        <f>IF([1]p25!$H$277&lt;&gt;0,[1]p25!$H$277,"")</f>
        <v>DM-UFPB</v>
      </c>
      <c r="S226" s="26">
        <f>IF([1]p25!$K$277&lt;&gt;0,[1]p25!$K$277,"")</f>
        <v>45351</v>
      </c>
    </row>
    <row r="227" spans="1:19" s="3" customFormat="1" ht="13.5" customHeight="1" x14ac:dyDescent="0.2">
      <c r="A227" s="398" t="str">
        <f>IF([1]p25!$A$280&lt;&gt;0,[1]p25!$A$280,"")</f>
        <v/>
      </c>
      <c r="B227" s="398"/>
      <c r="C227" s="398"/>
      <c r="D227" s="398"/>
      <c r="E227" s="398"/>
      <c r="F227" s="398"/>
      <c r="G227" s="398"/>
      <c r="H227" s="398" t="str">
        <f>IF([1]p25!$B$281&lt;&gt;0,[1]p25!$B$281,"")</f>
        <v/>
      </c>
      <c r="I227" s="398"/>
      <c r="J227" s="398"/>
      <c r="K227" s="398"/>
      <c r="L227" s="398"/>
      <c r="M227" s="398"/>
      <c r="N227" s="398"/>
      <c r="O227" s="398"/>
      <c r="P227" s="398"/>
      <c r="Q227" s="398"/>
      <c r="R227" s="26" t="str">
        <f>IF([1]p25!$H$280&lt;&gt;0,[1]p25!$H$280,"")</f>
        <v/>
      </c>
      <c r="S227" s="26" t="str">
        <f>IF([1]p25!$K$280&lt;&gt;0,[1]p25!$K$280,"")</f>
        <v/>
      </c>
    </row>
    <row r="228" spans="1:19" s="3" customFormat="1" ht="13.5" customHeight="1" x14ac:dyDescent="0.2">
      <c r="A228" s="398" t="str">
        <f>IF([1]p25!$A$283&lt;&gt;0,[1]p25!$A$283,"")</f>
        <v/>
      </c>
      <c r="B228" s="398"/>
      <c r="C228" s="398"/>
      <c r="D228" s="398"/>
      <c r="E228" s="398"/>
      <c r="F228" s="398"/>
      <c r="G228" s="398"/>
      <c r="H228" s="398" t="str">
        <f>IF([1]p25!$B$284&lt;&gt;0,[1]p25!$B$284,"")</f>
        <v/>
      </c>
      <c r="I228" s="398"/>
      <c r="J228" s="398"/>
      <c r="K228" s="398"/>
      <c r="L228" s="398"/>
      <c r="M228" s="398"/>
      <c r="N228" s="398"/>
      <c r="O228" s="398"/>
      <c r="P228" s="398"/>
      <c r="Q228" s="398"/>
      <c r="R228" s="26" t="str">
        <f>IF([1]p25!$H$283&lt;&gt;0,[1]p25!$H$283,"")</f>
        <v/>
      </c>
      <c r="S228" s="26" t="str">
        <f>IF([1]p25!$K$283&lt;&gt;0,[1]p25!$K$283,"")</f>
        <v/>
      </c>
    </row>
    <row r="229" spans="1:19" s="3" customFormat="1" ht="13.5" customHeight="1" x14ac:dyDescent="0.2">
      <c r="A229" s="398" t="str">
        <f>IF([1]p25!$A$286&lt;&gt;0,[1]p25!$A$286,"")</f>
        <v/>
      </c>
      <c r="B229" s="398"/>
      <c r="C229" s="398"/>
      <c r="D229" s="398"/>
      <c r="E229" s="398"/>
      <c r="F229" s="398"/>
      <c r="G229" s="398"/>
      <c r="H229" s="398" t="str">
        <f>IF([1]p25!$B$287&lt;&gt;0,[1]p25!$B$287,"")</f>
        <v/>
      </c>
      <c r="I229" s="398"/>
      <c r="J229" s="398"/>
      <c r="K229" s="398"/>
      <c r="L229" s="398"/>
      <c r="M229" s="398"/>
      <c r="N229" s="398"/>
      <c r="O229" s="398"/>
      <c r="P229" s="398"/>
      <c r="Q229" s="398"/>
      <c r="R229" s="26" t="str">
        <f>IF([1]p25!$H$286&lt;&gt;0,[1]p25!$H$286,"")</f>
        <v/>
      </c>
      <c r="S229" s="26" t="str">
        <f>IF([1]p25!$K$286&lt;&gt;0,[1]p25!$K$286,"")</f>
        <v/>
      </c>
    </row>
    <row r="230" spans="1:19" s="3" customFormat="1" ht="13.5" customHeight="1" x14ac:dyDescent="0.2">
      <c r="A230" s="398" t="str">
        <f>IF([1]p25!$A$289&lt;&gt;0,[1]p25!$A$289,"")</f>
        <v/>
      </c>
      <c r="B230" s="398"/>
      <c r="C230" s="398"/>
      <c r="D230" s="398"/>
      <c r="E230" s="398"/>
      <c r="F230" s="398"/>
      <c r="G230" s="398"/>
      <c r="H230" s="398" t="str">
        <f>IF([1]p25!$B$290&lt;&gt;0,[1]p25!$B$290,"")</f>
        <v/>
      </c>
      <c r="I230" s="398"/>
      <c r="J230" s="398"/>
      <c r="K230" s="398"/>
      <c r="L230" s="398"/>
      <c r="M230" s="398"/>
      <c r="N230" s="398"/>
      <c r="O230" s="398"/>
      <c r="P230" s="398"/>
      <c r="Q230" s="398"/>
      <c r="R230" s="26" t="str">
        <f>IF([1]p25!$H$289&lt;&gt;0,[1]p25!$H$289,"")</f>
        <v/>
      </c>
      <c r="S230" s="26" t="str">
        <f>IF([1]p25!$K$289&lt;&gt;0,[1]p25!$K$289,"")</f>
        <v/>
      </c>
    </row>
    <row r="231" spans="1:19" s="6" customFormat="1" x14ac:dyDescent="0.2">
      <c r="A231" s="405"/>
      <c r="B231" s="405"/>
      <c r="C231" s="405"/>
      <c r="D231" s="405"/>
      <c r="E231" s="405"/>
      <c r="F231" s="405"/>
      <c r="G231" s="405"/>
      <c r="H231" s="405"/>
      <c r="I231" s="405"/>
      <c r="J231" s="405"/>
      <c r="K231" s="405"/>
      <c r="L231" s="405"/>
      <c r="M231" s="405"/>
      <c r="N231" s="405"/>
      <c r="O231" s="405"/>
      <c r="P231" s="405"/>
      <c r="Q231" s="405"/>
      <c r="R231" s="405"/>
      <c r="S231" s="405"/>
    </row>
    <row r="232" spans="1:19" s="32" customFormat="1" ht="14.25" customHeight="1" x14ac:dyDescent="0.2">
      <c r="A232" s="406" t="str">
        <f>T([1]p26!$C$13:$G$13)</f>
        <v>Marco Aurélio Soares Souto</v>
      </c>
      <c r="B232" s="406"/>
      <c r="C232" s="406"/>
      <c r="D232" s="406"/>
      <c r="E232" s="406"/>
      <c r="F232" s="406"/>
      <c r="G232" s="406"/>
      <c r="H232" s="406"/>
      <c r="I232" s="406"/>
      <c r="J232" s="406"/>
      <c r="K232" s="406"/>
      <c r="L232" s="406"/>
      <c r="M232" s="406"/>
      <c r="N232" s="406"/>
      <c r="O232" s="406"/>
      <c r="P232" s="406"/>
      <c r="Q232" s="406"/>
      <c r="R232" s="406"/>
      <c r="S232" s="406"/>
    </row>
    <row r="233" spans="1:19" s="3" customFormat="1" ht="13.5" customHeight="1" x14ac:dyDescent="0.2">
      <c r="A233" s="398" t="str">
        <f>IF([1]p26!$A$271&lt;&gt;0,[1]p26!$A$271,"")</f>
        <v/>
      </c>
      <c r="B233" s="398"/>
      <c r="C233" s="398"/>
      <c r="D233" s="398"/>
      <c r="E233" s="398"/>
      <c r="F233" s="398"/>
      <c r="G233" s="398"/>
      <c r="H233" s="398" t="str">
        <f>IF([1]p26!$B$272&lt;&gt;0,[1]p26!$B$272,"")</f>
        <v/>
      </c>
      <c r="I233" s="398"/>
      <c r="J233" s="398"/>
      <c r="K233" s="398"/>
      <c r="L233" s="398"/>
      <c r="M233" s="398"/>
      <c r="N233" s="398"/>
      <c r="O233" s="398"/>
      <c r="P233" s="398"/>
      <c r="Q233" s="398"/>
      <c r="R233" s="26" t="str">
        <f>IF([1]p26!$H$271&lt;&gt;0,[1]p26!$H$271,"")</f>
        <v/>
      </c>
      <c r="S233" s="26" t="str">
        <f>IF([1]p26!$K$271&lt;&gt;0,[1]p26!$K$271,"")</f>
        <v/>
      </c>
    </row>
    <row r="234" spans="1:19" s="3" customFormat="1" ht="13.5" customHeight="1" x14ac:dyDescent="0.2">
      <c r="A234" s="398" t="str">
        <f>IF([1]p26!$A$274&lt;&gt;0,[1]p26!$A$274,"")</f>
        <v/>
      </c>
      <c r="B234" s="398"/>
      <c r="C234" s="398"/>
      <c r="D234" s="398"/>
      <c r="E234" s="398"/>
      <c r="F234" s="398"/>
      <c r="G234" s="398"/>
      <c r="H234" s="398" t="str">
        <f>IF([1]p26!$B$275&lt;&gt;0,[1]p26!$B$275,"")</f>
        <v/>
      </c>
      <c r="I234" s="398"/>
      <c r="J234" s="398"/>
      <c r="K234" s="398"/>
      <c r="L234" s="398"/>
      <c r="M234" s="398"/>
      <c r="N234" s="398"/>
      <c r="O234" s="398"/>
      <c r="P234" s="398"/>
      <c r="Q234" s="398"/>
      <c r="R234" s="26" t="str">
        <f>IF([1]p26!$H$274&lt;&gt;0,[1]p26!$H$274,"")</f>
        <v/>
      </c>
      <c r="S234" s="26" t="str">
        <f>IF([1]p26!$K$274&lt;&gt;0,[1]p26!$K$274,"")</f>
        <v/>
      </c>
    </row>
    <row r="235" spans="1:19" s="3" customFormat="1" ht="13.5" customHeight="1" x14ac:dyDescent="0.2">
      <c r="A235" s="398" t="str">
        <f>IF([1]p26!$A$277&lt;&gt;0,[1]p26!$A$277,"")</f>
        <v/>
      </c>
      <c r="B235" s="398"/>
      <c r="C235" s="398"/>
      <c r="D235" s="398"/>
      <c r="E235" s="398"/>
      <c r="F235" s="398"/>
      <c r="G235" s="398"/>
      <c r="H235" s="398" t="str">
        <f>IF([1]p26!$B$278&lt;&gt;0,[1]p26!$B$278,"")</f>
        <v/>
      </c>
      <c r="I235" s="398"/>
      <c r="J235" s="398"/>
      <c r="K235" s="398"/>
      <c r="L235" s="398"/>
      <c r="M235" s="398"/>
      <c r="N235" s="398"/>
      <c r="O235" s="398"/>
      <c r="P235" s="398"/>
      <c r="Q235" s="398"/>
      <c r="R235" s="26" t="str">
        <f>IF([1]p26!$H$277&lt;&gt;0,[1]p26!$H$277,"")</f>
        <v/>
      </c>
      <c r="S235" s="26" t="str">
        <f>IF([1]p26!$K$277&lt;&gt;0,[1]p26!$K$277,"")</f>
        <v/>
      </c>
    </row>
    <row r="236" spans="1:19" s="3" customFormat="1" ht="13.5" customHeight="1" x14ac:dyDescent="0.2">
      <c r="A236" s="398" t="str">
        <f>IF([1]p26!$A$280&lt;&gt;0,[1]p26!$A$280,"")</f>
        <v/>
      </c>
      <c r="B236" s="398"/>
      <c r="C236" s="398"/>
      <c r="D236" s="398"/>
      <c r="E236" s="398"/>
      <c r="F236" s="398"/>
      <c r="G236" s="398"/>
      <c r="H236" s="398" t="str">
        <f>IF([1]p26!$B$281&lt;&gt;0,[1]p26!$B$281,"")</f>
        <v/>
      </c>
      <c r="I236" s="398"/>
      <c r="J236" s="398"/>
      <c r="K236" s="398"/>
      <c r="L236" s="398"/>
      <c r="M236" s="398"/>
      <c r="N236" s="398"/>
      <c r="O236" s="398"/>
      <c r="P236" s="398"/>
      <c r="Q236" s="398"/>
      <c r="R236" s="26" t="str">
        <f>IF([1]p26!$H$280&lt;&gt;0,[1]p26!$H$280,"")</f>
        <v/>
      </c>
      <c r="S236" s="26" t="str">
        <f>IF([1]p26!$K$280&lt;&gt;0,[1]p26!$K$280,"")</f>
        <v/>
      </c>
    </row>
    <row r="237" spans="1:19" s="3" customFormat="1" ht="13.5" customHeight="1" x14ac:dyDescent="0.2">
      <c r="A237" s="398" t="str">
        <f>IF([1]p26!$A$283&lt;&gt;0,[1]p26!$A$283,"")</f>
        <v/>
      </c>
      <c r="B237" s="398"/>
      <c r="C237" s="398"/>
      <c r="D237" s="398"/>
      <c r="E237" s="398"/>
      <c r="F237" s="398"/>
      <c r="G237" s="398"/>
      <c r="H237" s="398" t="str">
        <f>IF([1]p26!$B$284&lt;&gt;0,[1]p26!$B$284,"")</f>
        <v/>
      </c>
      <c r="I237" s="398"/>
      <c r="J237" s="398"/>
      <c r="K237" s="398"/>
      <c r="L237" s="398"/>
      <c r="M237" s="398"/>
      <c r="N237" s="398"/>
      <c r="O237" s="398"/>
      <c r="P237" s="398"/>
      <c r="Q237" s="398"/>
      <c r="R237" s="26" t="str">
        <f>IF([1]p26!$H$283&lt;&gt;0,[1]p26!$H$283,"")</f>
        <v/>
      </c>
      <c r="S237" s="26" t="str">
        <f>IF([1]p26!$K$283&lt;&gt;0,[1]p26!$K$283,"")</f>
        <v/>
      </c>
    </row>
    <row r="238" spans="1:19" s="3" customFormat="1" ht="13.5" customHeight="1" x14ac:dyDescent="0.2">
      <c r="A238" s="398" t="str">
        <f>IF([1]p26!$A$286&lt;&gt;0,[1]p26!$A$286,"")</f>
        <v/>
      </c>
      <c r="B238" s="398"/>
      <c r="C238" s="398"/>
      <c r="D238" s="398"/>
      <c r="E238" s="398"/>
      <c r="F238" s="398"/>
      <c r="G238" s="398"/>
      <c r="H238" s="398" t="str">
        <f>IF([1]p26!$B$287&lt;&gt;0,[1]p26!$B$287,"")</f>
        <v/>
      </c>
      <c r="I238" s="398"/>
      <c r="J238" s="398"/>
      <c r="K238" s="398"/>
      <c r="L238" s="398"/>
      <c r="M238" s="398"/>
      <c r="N238" s="398"/>
      <c r="O238" s="398"/>
      <c r="P238" s="398"/>
      <c r="Q238" s="398"/>
      <c r="R238" s="26" t="str">
        <f>IF([1]p26!$H$286&lt;&gt;0,[1]p26!$H$286,"")</f>
        <v/>
      </c>
      <c r="S238" s="26" t="str">
        <f>IF([1]p26!$K$286&lt;&gt;0,[1]p26!$K$286,"")</f>
        <v/>
      </c>
    </row>
    <row r="239" spans="1:19" s="3" customFormat="1" ht="13.5" customHeight="1" x14ac:dyDescent="0.2">
      <c r="A239" s="398" t="str">
        <f>IF([1]p26!$A$289&lt;&gt;0,[1]p26!$A$289,"")</f>
        <v/>
      </c>
      <c r="B239" s="398"/>
      <c r="C239" s="398"/>
      <c r="D239" s="398"/>
      <c r="E239" s="398"/>
      <c r="F239" s="398"/>
      <c r="G239" s="398"/>
      <c r="H239" s="398" t="str">
        <f>IF([1]p26!$B$290&lt;&gt;0,[1]p26!$B$290,"")</f>
        <v/>
      </c>
      <c r="I239" s="398"/>
      <c r="J239" s="398"/>
      <c r="K239" s="398"/>
      <c r="L239" s="398"/>
      <c r="M239" s="398"/>
      <c r="N239" s="398"/>
      <c r="O239" s="398"/>
      <c r="P239" s="398"/>
      <c r="Q239" s="398"/>
      <c r="R239" s="26" t="str">
        <f>IF([1]p26!$H$289&lt;&gt;0,[1]p26!$H$289,"")</f>
        <v/>
      </c>
      <c r="S239" s="26" t="str">
        <f>IF([1]p26!$K$289&lt;&gt;0,[1]p26!$K$289,"")</f>
        <v/>
      </c>
    </row>
    <row r="240" spans="1:19" s="6" customFormat="1" x14ac:dyDescent="0.2">
      <c r="A240" s="405"/>
      <c r="B240" s="405"/>
      <c r="C240" s="405"/>
      <c r="D240" s="405"/>
      <c r="E240" s="405"/>
      <c r="F240" s="405"/>
      <c r="G240" s="405"/>
      <c r="H240" s="405"/>
      <c r="I240" s="405"/>
      <c r="J240" s="405"/>
      <c r="K240" s="405"/>
      <c r="L240" s="405"/>
      <c r="M240" s="405"/>
      <c r="N240" s="405"/>
      <c r="O240" s="405"/>
      <c r="P240" s="405"/>
      <c r="Q240" s="405"/>
      <c r="R240" s="405"/>
      <c r="S240" s="405"/>
    </row>
    <row r="241" spans="1:19" s="32" customFormat="1" ht="14.25" customHeight="1" x14ac:dyDescent="0.2">
      <c r="A241" s="406" t="str">
        <f>T([1]p27!$C$13:$G$13)</f>
        <v>Maria de Sousa Leite Filha</v>
      </c>
      <c r="B241" s="406"/>
      <c r="C241" s="406"/>
      <c r="D241" s="406"/>
      <c r="E241" s="406"/>
      <c r="F241" s="406"/>
      <c r="G241" s="406"/>
      <c r="H241" s="406"/>
      <c r="I241" s="406"/>
      <c r="J241" s="406"/>
      <c r="K241" s="406"/>
      <c r="L241" s="406"/>
      <c r="M241" s="406"/>
      <c r="N241" s="406"/>
      <c r="O241" s="406"/>
      <c r="P241" s="406"/>
      <c r="Q241" s="406"/>
      <c r="R241" s="406"/>
      <c r="S241" s="406"/>
    </row>
    <row r="242" spans="1:19" s="3" customFormat="1" ht="13.5" customHeight="1" x14ac:dyDescent="0.2">
      <c r="A242" s="398" t="str">
        <f>IF([1]p27!$A$271&lt;&gt;0,[1]p27!$A$271,"")</f>
        <v/>
      </c>
      <c r="B242" s="398"/>
      <c r="C242" s="398"/>
      <c r="D242" s="398"/>
      <c r="E242" s="398"/>
      <c r="F242" s="398"/>
      <c r="G242" s="398"/>
      <c r="H242" s="398" t="str">
        <f>IF([1]p27!$B$272&lt;&gt;0,[1]p27!$B$272,"")</f>
        <v/>
      </c>
      <c r="I242" s="398"/>
      <c r="J242" s="398"/>
      <c r="K242" s="398"/>
      <c r="L242" s="398"/>
      <c r="M242" s="398"/>
      <c r="N242" s="398"/>
      <c r="O242" s="398"/>
      <c r="P242" s="398"/>
      <c r="Q242" s="398"/>
      <c r="R242" s="26" t="str">
        <f>IF([1]p27!$H$271&lt;&gt;0,[1]p27!$H$271,"")</f>
        <v/>
      </c>
      <c r="S242" s="26" t="str">
        <f>IF([1]p27!$K$271&lt;&gt;0,[1]p27!$K$271,"")</f>
        <v/>
      </c>
    </row>
    <row r="243" spans="1:19" s="3" customFormat="1" ht="13.5" customHeight="1" x14ac:dyDescent="0.2">
      <c r="A243" s="398" t="str">
        <f>IF([1]p27!$A$274&lt;&gt;0,[1]p27!$A$274,"")</f>
        <v/>
      </c>
      <c r="B243" s="398"/>
      <c r="C243" s="398"/>
      <c r="D243" s="398"/>
      <c r="E243" s="398"/>
      <c r="F243" s="398"/>
      <c r="G243" s="398"/>
      <c r="H243" s="398" t="str">
        <f>IF([1]p27!$B$275&lt;&gt;0,[1]p27!$B$275,"")</f>
        <v/>
      </c>
      <c r="I243" s="398"/>
      <c r="J243" s="398"/>
      <c r="K243" s="398"/>
      <c r="L243" s="398"/>
      <c r="M243" s="398"/>
      <c r="N243" s="398"/>
      <c r="O243" s="398"/>
      <c r="P243" s="398"/>
      <c r="Q243" s="398"/>
      <c r="R243" s="26" t="str">
        <f>IF([1]p27!$H$274&lt;&gt;0,[1]p27!$H$274,"")</f>
        <v/>
      </c>
      <c r="S243" s="26" t="str">
        <f>IF([1]p27!$K$274&lt;&gt;0,[1]p27!$K$274,"")</f>
        <v/>
      </c>
    </row>
    <row r="244" spans="1:19" s="3" customFormat="1" ht="13.5" customHeight="1" x14ac:dyDescent="0.2">
      <c r="A244" s="398" t="str">
        <f>IF([1]p27!$A$277&lt;&gt;0,[1]p27!$A$277,"")</f>
        <v/>
      </c>
      <c r="B244" s="398"/>
      <c r="C244" s="398"/>
      <c r="D244" s="398"/>
      <c r="E244" s="398"/>
      <c r="F244" s="398"/>
      <c r="G244" s="398"/>
      <c r="H244" s="398" t="str">
        <f>IF([1]p27!$B$278&lt;&gt;0,[1]p27!$B$278,"")</f>
        <v/>
      </c>
      <c r="I244" s="398"/>
      <c r="J244" s="398"/>
      <c r="K244" s="398"/>
      <c r="L244" s="398"/>
      <c r="M244" s="398"/>
      <c r="N244" s="398"/>
      <c r="O244" s="398"/>
      <c r="P244" s="398"/>
      <c r="Q244" s="398"/>
      <c r="R244" s="26" t="str">
        <f>IF([1]p27!$H$277&lt;&gt;0,[1]p27!$H$277,"")</f>
        <v/>
      </c>
      <c r="S244" s="26" t="str">
        <f>IF([1]p27!$K$277&lt;&gt;0,[1]p27!$K$277,"")</f>
        <v/>
      </c>
    </row>
    <row r="245" spans="1:19" s="3" customFormat="1" ht="13.5" customHeight="1" x14ac:dyDescent="0.2">
      <c r="A245" s="398" t="str">
        <f>IF([1]p27!$A$280&lt;&gt;0,[1]p27!$A$280,"")</f>
        <v/>
      </c>
      <c r="B245" s="398"/>
      <c r="C245" s="398"/>
      <c r="D245" s="398"/>
      <c r="E245" s="398"/>
      <c r="F245" s="398"/>
      <c r="G245" s="398"/>
      <c r="H245" s="398" t="str">
        <f>IF([1]p27!$B$281&lt;&gt;0,[1]p27!$B$281,"")</f>
        <v/>
      </c>
      <c r="I245" s="398"/>
      <c r="J245" s="398"/>
      <c r="K245" s="398"/>
      <c r="L245" s="398"/>
      <c r="M245" s="398"/>
      <c r="N245" s="398"/>
      <c r="O245" s="398"/>
      <c r="P245" s="398"/>
      <c r="Q245" s="398"/>
      <c r="R245" s="26" t="str">
        <f>IF([1]p27!$H$280&lt;&gt;0,[1]p27!$H$280,"")</f>
        <v/>
      </c>
      <c r="S245" s="26" t="str">
        <f>IF([1]p27!$K$280&lt;&gt;0,[1]p27!$K$280,"")</f>
        <v/>
      </c>
    </row>
    <row r="246" spans="1:19" s="3" customFormat="1" ht="13.5" customHeight="1" x14ac:dyDescent="0.2">
      <c r="A246" s="398" t="str">
        <f>IF([1]p27!$A$283&lt;&gt;0,[1]p27!$A$283,"")</f>
        <v/>
      </c>
      <c r="B246" s="398"/>
      <c r="C246" s="398"/>
      <c r="D246" s="398"/>
      <c r="E246" s="398"/>
      <c r="F246" s="398"/>
      <c r="G246" s="398"/>
      <c r="H246" s="398" t="str">
        <f>IF([1]p27!$B$284&lt;&gt;0,[1]p27!$B$284,"")</f>
        <v/>
      </c>
      <c r="I246" s="398"/>
      <c r="J246" s="398"/>
      <c r="K246" s="398"/>
      <c r="L246" s="398"/>
      <c r="M246" s="398"/>
      <c r="N246" s="398"/>
      <c r="O246" s="398"/>
      <c r="P246" s="398"/>
      <c r="Q246" s="398"/>
      <c r="R246" s="26" t="str">
        <f>IF([1]p27!$H$283&lt;&gt;0,[1]p27!$H$283,"")</f>
        <v/>
      </c>
      <c r="S246" s="26" t="str">
        <f>IF([1]p27!$K$283&lt;&gt;0,[1]p27!$K$283,"")</f>
        <v/>
      </c>
    </row>
    <row r="247" spans="1:19" s="3" customFormat="1" ht="13.5" customHeight="1" x14ac:dyDescent="0.2">
      <c r="A247" s="398" t="str">
        <f>IF([1]p27!$A$286&lt;&gt;0,[1]p27!$A$286,"")</f>
        <v/>
      </c>
      <c r="B247" s="398"/>
      <c r="C247" s="398"/>
      <c r="D247" s="398"/>
      <c r="E247" s="398"/>
      <c r="F247" s="398"/>
      <c r="G247" s="398"/>
      <c r="H247" s="398" t="str">
        <f>IF([1]p27!$B$287&lt;&gt;0,[1]p27!$B$287,"")</f>
        <v/>
      </c>
      <c r="I247" s="398"/>
      <c r="J247" s="398"/>
      <c r="K247" s="398"/>
      <c r="L247" s="398"/>
      <c r="M247" s="398"/>
      <c r="N247" s="398"/>
      <c r="O247" s="398"/>
      <c r="P247" s="398"/>
      <c r="Q247" s="398"/>
      <c r="R247" s="26" t="str">
        <f>IF([1]p27!$H$286&lt;&gt;0,[1]p27!$H$286,"")</f>
        <v/>
      </c>
      <c r="S247" s="26" t="str">
        <f>IF([1]p27!$K$286&lt;&gt;0,[1]p27!$K$286,"")</f>
        <v/>
      </c>
    </row>
    <row r="248" spans="1:19" s="3" customFormat="1" ht="13.5" customHeight="1" x14ac:dyDescent="0.2">
      <c r="A248" s="398" t="str">
        <f>IF([1]p27!$A$289&lt;&gt;0,[1]p27!$A$289,"")</f>
        <v/>
      </c>
      <c r="B248" s="398"/>
      <c r="C248" s="398"/>
      <c r="D248" s="398"/>
      <c r="E248" s="398"/>
      <c r="F248" s="398"/>
      <c r="G248" s="398"/>
      <c r="H248" s="398" t="str">
        <f>IF([1]p27!$B$290&lt;&gt;0,[1]p27!$B$290,"")</f>
        <v/>
      </c>
      <c r="I248" s="398"/>
      <c r="J248" s="398"/>
      <c r="K248" s="398"/>
      <c r="L248" s="398"/>
      <c r="M248" s="398"/>
      <c r="N248" s="398"/>
      <c r="O248" s="398"/>
      <c r="P248" s="398"/>
      <c r="Q248" s="398"/>
      <c r="R248" s="26" t="str">
        <f>IF([1]p27!$H$289&lt;&gt;0,[1]p27!$H$289,"")</f>
        <v/>
      </c>
      <c r="S248" s="26" t="str">
        <f>IF([1]p27!$K$289&lt;&gt;0,[1]p27!$K$289,"")</f>
        <v/>
      </c>
    </row>
    <row r="249" spans="1:19" s="6" customFormat="1" x14ac:dyDescent="0.2">
      <c r="A249" s="405"/>
      <c r="B249" s="405"/>
      <c r="C249" s="405"/>
      <c r="D249" s="405"/>
      <c r="E249" s="405"/>
      <c r="F249" s="405"/>
      <c r="G249" s="405"/>
      <c r="H249" s="405"/>
      <c r="I249" s="405"/>
      <c r="J249" s="405"/>
      <c r="K249" s="405"/>
      <c r="L249" s="405"/>
      <c r="M249" s="405"/>
      <c r="N249" s="405"/>
      <c r="O249" s="405"/>
      <c r="P249" s="405"/>
      <c r="Q249" s="405"/>
      <c r="R249" s="405"/>
      <c r="S249" s="405"/>
    </row>
    <row r="250" spans="1:19" s="32" customFormat="1" ht="14.25" customHeight="1" x14ac:dyDescent="0.2">
      <c r="A250" s="406" t="str">
        <f>T([1]p28!$C$13:$G$13)</f>
        <v>Pammella Queiroz de Souza</v>
      </c>
      <c r="B250" s="406"/>
      <c r="C250" s="406"/>
      <c r="D250" s="406"/>
      <c r="E250" s="406"/>
      <c r="F250" s="406"/>
      <c r="G250" s="406"/>
      <c r="H250" s="406"/>
      <c r="I250" s="406"/>
      <c r="J250" s="406"/>
      <c r="K250" s="406"/>
      <c r="L250" s="406"/>
      <c r="M250" s="406"/>
      <c r="N250" s="406"/>
      <c r="O250" s="406"/>
      <c r="P250" s="406"/>
      <c r="Q250" s="406"/>
      <c r="R250" s="406"/>
      <c r="S250" s="406"/>
    </row>
    <row r="251" spans="1:19" s="3" customFormat="1" ht="13.5" customHeight="1" x14ac:dyDescent="0.2">
      <c r="A251" s="398" t="str">
        <f>IF([1]p28!$A$271&lt;&gt;0,[1]p28!$A$271,"")</f>
        <v/>
      </c>
      <c r="B251" s="398"/>
      <c r="C251" s="398"/>
      <c r="D251" s="398"/>
      <c r="E251" s="398"/>
      <c r="F251" s="398"/>
      <c r="G251" s="398"/>
      <c r="H251" s="398" t="str">
        <f>IF([1]p28!$B$272&lt;&gt;0,[1]p28!$B$272,"")</f>
        <v/>
      </c>
      <c r="I251" s="398"/>
      <c r="J251" s="398"/>
      <c r="K251" s="398"/>
      <c r="L251" s="398"/>
      <c r="M251" s="398"/>
      <c r="N251" s="398"/>
      <c r="O251" s="398"/>
      <c r="P251" s="398"/>
      <c r="Q251" s="398"/>
      <c r="R251" s="26" t="str">
        <f>IF([1]p28!$H$271&lt;&gt;0,[1]p28!$H$271,"")</f>
        <v/>
      </c>
      <c r="S251" s="26" t="str">
        <f>IF([1]p28!$K$271&lt;&gt;0,[1]p28!$K$271,"")</f>
        <v/>
      </c>
    </row>
    <row r="252" spans="1:19" s="3" customFormat="1" ht="13.5" customHeight="1" x14ac:dyDescent="0.2">
      <c r="A252" s="398" t="str">
        <f>IF([1]p28!$A$274&lt;&gt;0,[1]p28!$A$274,"")</f>
        <v/>
      </c>
      <c r="B252" s="398"/>
      <c r="C252" s="398"/>
      <c r="D252" s="398"/>
      <c r="E252" s="398"/>
      <c r="F252" s="398"/>
      <c r="G252" s="398"/>
      <c r="H252" s="398" t="str">
        <f>IF([1]p28!$B$275&lt;&gt;0,[1]p28!$B$275,"")</f>
        <v/>
      </c>
      <c r="I252" s="398"/>
      <c r="J252" s="398"/>
      <c r="K252" s="398"/>
      <c r="L252" s="398"/>
      <c r="M252" s="398"/>
      <c r="N252" s="398"/>
      <c r="O252" s="398"/>
      <c r="P252" s="398"/>
      <c r="Q252" s="398"/>
      <c r="R252" s="26" t="str">
        <f>IF([1]p28!$H$274&lt;&gt;0,[1]p28!$H$274,"")</f>
        <v/>
      </c>
      <c r="S252" s="26" t="str">
        <f>IF([1]p28!$K$274&lt;&gt;0,[1]p28!$K$274,"")</f>
        <v/>
      </c>
    </row>
    <row r="253" spans="1:19" s="3" customFormat="1" ht="13.5" customHeight="1" x14ac:dyDescent="0.2">
      <c r="A253" s="398" t="str">
        <f>IF([1]p28!$A$277&lt;&gt;0,[1]p28!$A$277,"")</f>
        <v/>
      </c>
      <c r="B253" s="398"/>
      <c r="C253" s="398"/>
      <c r="D253" s="398"/>
      <c r="E253" s="398"/>
      <c r="F253" s="398"/>
      <c r="G253" s="398"/>
      <c r="H253" s="398" t="str">
        <f>IF([1]p28!$B$278&lt;&gt;0,[1]p28!$B$278,"")</f>
        <v/>
      </c>
      <c r="I253" s="398"/>
      <c r="J253" s="398"/>
      <c r="K253" s="398"/>
      <c r="L253" s="398"/>
      <c r="M253" s="398"/>
      <c r="N253" s="398"/>
      <c r="O253" s="398"/>
      <c r="P253" s="398"/>
      <c r="Q253" s="398"/>
      <c r="R253" s="26" t="str">
        <f>IF([1]p28!$H$277&lt;&gt;0,[1]p28!$H$277,"")</f>
        <v/>
      </c>
      <c r="S253" s="26" t="str">
        <f>IF([1]p28!$K$277&lt;&gt;0,[1]p28!$K$277,"")</f>
        <v/>
      </c>
    </row>
    <row r="254" spans="1:19" s="3" customFormat="1" ht="13.5" customHeight="1" x14ac:dyDescent="0.2">
      <c r="A254" s="398" t="str">
        <f>IF([1]p28!$A$280&lt;&gt;0,[1]p28!$A$280,"")</f>
        <v/>
      </c>
      <c r="B254" s="398"/>
      <c r="C254" s="398"/>
      <c r="D254" s="398"/>
      <c r="E254" s="398"/>
      <c r="F254" s="398"/>
      <c r="G254" s="398"/>
      <c r="H254" s="398" t="str">
        <f>IF([1]p28!$B$281&lt;&gt;0,[1]p28!$B$281,"")</f>
        <v/>
      </c>
      <c r="I254" s="398"/>
      <c r="J254" s="398"/>
      <c r="K254" s="398"/>
      <c r="L254" s="398"/>
      <c r="M254" s="398"/>
      <c r="N254" s="398"/>
      <c r="O254" s="398"/>
      <c r="P254" s="398"/>
      <c r="Q254" s="398"/>
      <c r="R254" s="26" t="str">
        <f>IF([1]p28!$H$280&lt;&gt;0,[1]p28!$H$280,"")</f>
        <v/>
      </c>
      <c r="S254" s="26" t="str">
        <f>IF([1]p28!$K$280&lt;&gt;0,[1]p28!$K$280,"")</f>
        <v/>
      </c>
    </row>
    <row r="255" spans="1:19" s="3" customFormat="1" ht="13.5" customHeight="1" x14ac:dyDescent="0.2">
      <c r="A255" s="398" t="str">
        <f>IF([1]p28!$A$283&lt;&gt;0,[1]p28!$A$283,"")</f>
        <v/>
      </c>
      <c r="B255" s="398"/>
      <c r="C255" s="398"/>
      <c r="D255" s="398"/>
      <c r="E255" s="398"/>
      <c r="F255" s="398"/>
      <c r="G255" s="398"/>
      <c r="H255" s="398" t="str">
        <f>IF([1]p28!$B$284&lt;&gt;0,[1]p28!$B$284,"")</f>
        <v/>
      </c>
      <c r="I255" s="398"/>
      <c r="J255" s="398"/>
      <c r="K255" s="398"/>
      <c r="L255" s="398"/>
      <c r="M255" s="398"/>
      <c r="N255" s="398"/>
      <c r="O255" s="398"/>
      <c r="P255" s="398"/>
      <c r="Q255" s="398"/>
      <c r="R255" s="26" t="str">
        <f>IF([1]p28!$H$283&lt;&gt;0,[1]p28!$H$283,"")</f>
        <v/>
      </c>
      <c r="S255" s="26" t="str">
        <f>IF([1]p28!$K$283&lt;&gt;0,[1]p28!$K$283,"")</f>
        <v/>
      </c>
    </row>
    <row r="256" spans="1:19" s="3" customFormat="1" ht="13.5" customHeight="1" x14ac:dyDescent="0.2">
      <c r="A256" s="398" t="str">
        <f>IF([1]p28!$A$286&lt;&gt;0,[1]p28!$A$286,"")</f>
        <v/>
      </c>
      <c r="B256" s="398"/>
      <c r="C256" s="398"/>
      <c r="D256" s="398"/>
      <c r="E256" s="398"/>
      <c r="F256" s="398"/>
      <c r="G256" s="398"/>
      <c r="H256" s="398" t="str">
        <f>IF([1]p28!$B$287&lt;&gt;0,[1]p28!$B$287,"")</f>
        <v/>
      </c>
      <c r="I256" s="398"/>
      <c r="J256" s="398"/>
      <c r="K256" s="398"/>
      <c r="L256" s="398"/>
      <c r="M256" s="398"/>
      <c r="N256" s="398"/>
      <c r="O256" s="398"/>
      <c r="P256" s="398"/>
      <c r="Q256" s="398"/>
      <c r="R256" s="26" t="str">
        <f>IF([1]p28!$H$286&lt;&gt;0,[1]p28!$H$286,"")</f>
        <v/>
      </c>
      <c r="S256" s="26" t="str">
        <f>IF([1]p28!$K$286&lt;&gt;0,[1]p28!$K$286,"")</f>
        <v/>
      </c>
    </row>
    <row r="257" spans="1:19" s="3" customFormat="1" ht="13.5" customHeight="1" x14ac:dyDescent="0.2">
      <c r="A257" s="398" t="str">
        <f>IF([1]p28!$A$289&lt;&gt;0,[1]p28!$A$289,"")</f>
        <v/>
      </c>
      <c r="B257" s="398"/>
      <c r="C257" s="398"/>
      <c r="D257" s="398"/>
      <c r="E257" s="398"/>
      <c r="F257" s="398"/>
      <c r="G257" s="398"/>
      <c r="H257" s="398" t="str">
        <f>IF([1]p28!$B$290&lt;&gt;0,[1]p28!$B$290,"")</f>
        <v/>
      </c>
      <c r="I257" s="398"/>
      <c r="J257" s="398"/>
      <c r="K257" s="398"/>
      <c r="L257" s="398"/>
      <c r="M257" s="398"/>
      <c r="N257" s="398"/>
      <c r="O257" s="398"/>
      <c r="P257" s="398"/>
      <c r="Q257" s="398"/>
      <c r="R257" s="26" t="str">
        <f>IF([1]p28!$H$289&lt;&gt;0,[1]p28!$H$289,"")</f>
        <v/>
      </c>
      <c r="S257" s="26" t="str">
        <f>IF([1]p28!$K$289&lt;&gt;0,[1]p28!$K$289,"")</f>
        <v/>
      </c>
    </row>
    <row r="258" spans="1:19" s="6" customFormat="1" x14ac:dyDescent="0.2">
      <c r="A258" s="405"/>
      <c r="B258" s="405"/>
      <c r="C258" s="405"/>
      <c r="D258" s="405"/>
      <c r="E258" s="405"/>
      <c r="F258" s="405"/>
      <c r="G258" s="405"/>
      <c r="H258" s="405"/>
      <c r="I258" s="405"/>
      <c r="J258" s="405"/>
      <c r="K258" s="405"/>
      <c r="L258" s="405"/>
      <c r="M258" s="405"/>
      <c r="N258" s="405"/>
      <c r="O258" s="405"/>
      <c r="P258" s="405"/>
      <c r="Q258" s="405"/>
      <c r="R258" s="405"/>
      <c r="S258" s="405"/>
    </row>
    <row r="259" spans="1:19" s="32" customFormat="1" ht="14.25" customHeight="1" x14ac:dyDescent="0.2">
      <c r="A259" s="406" t="str">
        <f>T([1]p29!$C$13:$G$13)</f>
        <v>Rodrigo Cohen Mota Nemer</v>
      </c>
      <c r="B259" s="406"/>
      <c r="C259" s="406"/>
      <c r="D259" s="406"/>
      <c r="E259" s="406"/>
      <c r="F259" s="406"/>
      <c r="G259" s="406"/>
      <c r="H259" s="406"/>
      <c r="I259" s="406"/>
      <c r="J259" s="406"/>
      <c r="K259" s="406"/>
      <c r="L259" s="406"/>
      <c r="M259" s="406"/>
      <c r="N259" s="406"/>
      <c r="O259" s="406"/>
      <c r="P259" s="406"/>
      <c r="Q259" s="406"/>
      <c r="R259" s="406"/>
      <c r="S259" s="406"/>
    </row>
    <row r="260" spans="1:19" s="3" customFormat="1" ht="13.5" customHeight="1" x14ac:dyDescent="0.2">
      <c r="A260" s="398" t="str">
        <f>IF([1]p29!$A$271&lt;&gt;0,[1]p29!$A$271,"")</f>
        <v/>
      </c>
      <c r="B260" s="398"/>
      <c r="C260" s="398"/>
      <c r="D260" s="398"/>
      <c r="E260" s="398"/>
      <c r="F260" s="398"/>
      <c r="G260" s="398"/>
      <c r="H260" s="398" t="str">
        <f>IF([1]p29!$B$272&lt;&gt;0,[1]p29!$B$272,"")</f>
        <v/>
      </c>
      <c r="I260" s="398"/>
      <c r="J260" s="398"/>
      <c r="K260" s="398"/>
      <c r="L260" s="398"/>
      <c r="M260" s="398"/>
      <c r="N260" s="398"/>
      <c r="O260" s="398"/>
      <c r="P260" s="398"/>
      <c r="Q260" s="398"/>
      <c r="R260" s="26" t="str">
        <f>IF([1]p29!$H$271&lt;&gt;0,[1]p29!$H$271,"")</f>
        <v/>
      </c>
      <c r="S260" s="26" t="str">
        <f>IF([1]p29!$K$271&lt;&gt;0,[1]p29!$K$271,"")</f>
        <v/>
      </c>
    </row>
    <row r="261" spans="1:19" s="3" customFormat="1" ht="13.5" customHeight="1" x14ac:dyDescent="0.2">
      <c r="A261" s="398" t="str">
        <f>IF([1]p29!$A$274&lt;&gt;0,[1]p29!$A$274,"")</f>
        <v/>
      </c>
      <c r="B261" s="398"/>
      <c r="C261" s="398"/>
      <c r="D261" s="398"/>
      <c r="E261" s="398"/>
      <c r="F261" s="398"/>
      <c r="G261" s="398"/>
      <c r="H261" s="398" t="str">
        <f>IF([1]p29!$B$275&lt;&gt;0,[1]p29!$B$275,"")</f>
        <v/>
      </c>
      <c r="I261" s="398"/>
      <c r="J261" s="398"/>
      <c r="K261" s="398"/>
      <c r="L261" s="398"/>
      <c r="M261" s="398"/>
      <c r="N261" s="398"/>
      <c r="O261" s="398"/>
      <c r="P261" s="398"/>
      <c r="Q261" s="398"/>
      <c r="R261" s="26" t="str">
        <f>IF([1]p29!$H$274&lt;&gt;0,[1]p29!$H$274,"")</f>
        <v/>
      </c>
      <c r="S261" s="26" t="str">
        <f>IF([1]p29!$K$274&lt;&gt;0,[1]p29!$K$274,"")</f>
        <v/>
      </c>
    </row>
    <row r="262" spans="1:19" s="3" customFormat="1" ht="13.5" customHeight="1" x14ac:dyDescent="0.2">
      <c r="A262" s="398" t="str">
        <f>IF([1]p29!$A$277&lt;&gt;0,[1]p29!$A$277,"")</f>
        <v/>
      </c>
      <c r="B262" s="398"/>
      <c r="C262" s="398"/>
      <c r="D262" s="398"/>
      <c r="E262" s="398"/>
      <c r="F262" s="398"/>
      <c r="G262" s="398"/>
      <c r="H262" s="398" t="str">
        <f>IF([1]p29!$B$278&lt;&gt;0,[1]p29!$B$278,"")</f>
        <v/>
      </c>
      <c r="I262" s="398"/>
      <c r="J262" s="398"/>
      <c r="K262" s="398"/>
      <c r="L262" s="398"/>
      <c r="M262" s="398"/>
      <c r="N262" s="398"/>
      <c r="O262" s="398"/>
      <c r="P262" s="398"/>
      <c r="Q262" s="398"/>
      <c r="R262" s="26" t="str">
        <f>IF([1]p29!$H$277&lt;&gt;0,[1]p29!$H$277,"")</f>
        <v/>
      </c>
      <c r="S262" s="26" t="str">
        <f>IF([1]p29!$K$277&lt;&gt;0,[1]p29!$K$277,"")</f>
        <v/>
      </c>
    </row>
    <row r="263" spans="1:19" s="3" customFormat="1" ht="13.5" customHeight="1" x14ac:dyDescent="0.2">
      <c r="A263" s="398" t="str">
        <f>IF([1]p29!$A$280&lt;&gt;0,[1]p29!$A$280,"")</f>
        <v/>
      </c>
      <c r="B263" s="398"/>
      <c r="C263" s="398"/>
      <c r="D263" s="398"/>
      <c r="E263" s="398"/>
      <c r="F263" s="398"/>
      <c r="G263" s="398"/>
      <c r="H263" s="398" t="str">
        <f>IF([1]p29!$B$281&lt;&gt;0,[1]p29!$B$281,"")</f>
        <v/>
      </c>
      <c r="I263" s="398"/>
      <c r="J263" s="398"/>
      <c r="K263" s="398"/>
      <c r="L263" s="398"/>
      <c r="M263" s="398"/>
      <c r="N263" s="398"/>
      <c r="O263" s="398"/>
      <c r="P263" s="398"/>
      <c r="Q263" s="398"/>
      <c r="R263" s="26" t="str">
        <f>IF([1]p29!$H$280&lt;&gt;0,[1]p29!$H$280,"")</f>
        <v/>
      </c>
      <c r="S263" s="26" t="str">
        <f>IF([1]p29!$K$280&lt;&gt;0,[1]p29!$K$280,"")</f>
        <v/>
      </c>
    </row>
    <row r="264" spans="1:19" s="3" customFormat="1" ht="13.5" customHeight="1" x14ac:dyDescent="0.2">
      <c r="A264" s="398" t="str">
        <f>IF([1]p29!$A$283&lt;&gt;0,[1]p29!$A$283,"")</f>
        <v/>
      </c>
      <c r="B264" s="398"/>
      <c r="C264" s="398"/>
      <c r="D264" s="398"/>
      <c r="E264" s="398"/>
      <c r="F264" s="398"/>
      <c r="G264" s="398"/>
      <c r="H264" s="398" t="str">
        <f>IF([1]p29!$B$284&lt;&gt;0,[1]p29!$B$284,"")</f>
        <v/>
      </c>
      <c r="I264" s="398"/>
      <c r="J264" s="398"/>
      <c r="K264" s="398"/>
      <c r="L264" s="398"/>
      <c r="M264" s="398"/>
      <c r="N264" s="398"/>
      <c r="O264" s="398"/>
      <c r="P264" s="398"/>
      <c r="Q264" s="398"/>
      <c r="R264" s="26" t="str">
        <f>IF([1]p29!$H$283&lt;&gt;0,[1]p29!$H$283,"")</f>
        <v/>
      </c>
      <c r="S264" s="26" t="str">
        <f>IF([1]p29!$K$283&lt;&gt;0,[1]p29!$K$283,"")</f>
        <v/>
      </c>
    </row>
    <row r="265" spans="1:19" s="3" customFormat="1" ht="13.5" customHeight="1" x14ac:dyDescent="0.2">
      <c r="A265" s="398" t="str">
        <f>IF([1]p29!$A$286&lt;&gt;0,[1]p29!$A$286,"")</f>
        <v/>
      </c>
      <c r="B265" s="398"/>
      <c r="C265" s="398"/>
      <c r="D265" s="398"/>
      <c r="E265" s="398"/>
      <c r="F265" s="398"/>
      <c r="G265" s="398"/>
      <c r="H265" s="398" t="str">
        <f>IF([1]p29!$B$287&lt;&gt;0,[1]p29!$B$287,"")</f>
        <v/>
      </c>
      <c r="I265" s="398"/>
      <c r="J265" s="398"/>
      <c r="K265" s="398"/>
      <c r="L265" s="398"/>
      <c r="M265" s="398"/>
      <c r="N265" s="398"/>
      <c r="O265" s="398"/>
      <c r="P265" s="398"/>
      <c r="Q265" s="398"/>
      <c r="R265" s="26" t="str">
        <f>IF([1]p29!$H$286&lt;&gt;0,[1]p29!$H$286,"")</f>
        <v/>
      </c>
      <c r="S265" s="26" t="str">
        <f>IF([1]p29!$K$286&lt;&gt;0,[1]p29!$K$286,"")</f>
        <v/>
      </c>
    </row>
    <row r="266" spans="1:19" s="3" customFormat="1" ht="13.5" customHeight="1" x14ac:dyDescent="0.2">
      <c r="A266" s="398" t="str">
        <f>IF([1]p29!$A$289&lt;&gt;0,[1]p29!$A$289,"")</f>
        <v/>
      </c>
      <c r="B266" s="398"/>
      <c r="C266" s="398"/>
      <c r="D266" s="398"/>
      <c r="E266" s="398"/>
      <c r="F266" s="398"/>
      <c r="G266" s="398"/>
      <c r="H266" s="398" t="str">
        <f>IF([1]p29!$B$290&lt;&gt;0,[1]p29!$B$290,"")</f>
        <v/>
      </c>
      <c r="I266" s="398"/>
      <c r="J266" s="398"/>
      <c r="K266" s="398"/>
      <c r="L266" s="398"/>
      <c r="M266" s="398"/>
      <c r="N266" s="398"/>
      <c r="O266" s="398"/>
      <c r="P266" s="398"/>
      <c r="Q266" s="398"/>
      <c r="R266" s="26" t="str">
        <f>IF([1]p29!$H$289&lt;&gt;0,[1]p29!$H$289,"")</f>
        <v/>
      </c>
      <c r="S266" s="26" t="str">
        <f>IF([1]p29!$K$289&lt;&gt;0,[1]p29!$K$289,"")</f>
        <v/>
      </c>
    </row>
    <row r="267" spans="1:19" s="6" customFormat="1" x14ac:dyDescent="0.2">
      <c r="A267" s="405"/>
      <c r="B267" s="405"/>
      <c r="C267" s="405"/>
      <c r="D267" s="405"/>
      <c r="E267" s="405"/>
      <c r="F267" s="405"/>
      <c r="G267" s="405"/>
      <c r="H267" s="405"/>
      <c r="I267" s="405"/>
      <c r="J267" s="405"/>
      <c r="K267" s="405"/>
      <c r="L267" s="405"/>
      <c r="M267" s="405"/>
      <c r="N267" s="405"/>
      <c r="O267" s="405"/>
      <c r="P267" s="405"/>
      <c r="Q267" s="405"/>
      <c r="R267" s="405"/>
      <c r="S267" s="405"/>
    </row>
    <row r="268" spans="1:19" s="32" customFormat="1" ht="14.25" customHeight="1" x14ac:dyDescent="0.2">
      <c r="A268" s="406" t="str">
        <f>T([1]p30!$C$13:$G$13)</f>
        <v>Romildo Nascimento de Lima</v>
      </c>
      <c r="B268" s="406"/>
      <c r="C268" s="406"/>
      <c r="D268" s="406"/>
      <c r="E268" s="406"/>
      <c r="F268" s="406"/>
      <c r="G268" s="406"/>
      <c r="H268" s="406"/>
      <c r="I268" s="406"/>
      <c r="J268" s="406"/>
      <c r="K268" s="406"/>
      <c r="L268" s="406"/>
      <c r="M268" s="406"/>
      <c r="N268" s="406"/>
      <c r="O268" s="406"/>
      <c r="P268" s="406"/>
      <c r="Q268" s="406"/>
      <c r="R268" s="406"/>
      <c r="S268" s="406"/>
    </row>
    <row r="269" spans="1:19" s="3" customFormat="1" ht="13.5" customHeight="1" x14ac:dyDescent="0.2">
      <c r="A269" s="398" t="str">
        <f>IF([1]p30!$A$271&lt;&gt;0,[1]p30!$A$271,"")</f>
        <v xml:space="preserve">BANCA DE QUALIFICAÇÃO DE DOUTORADO </v>
      </c>
      <c r="B269" s="398"/>
      <c r="C269" s="398"/>
      <c r="D269" s="398"/>
      <c r="E269" s="398"/>
      <c r="F269" s="398"/>
      <c r="G269" s="398"/>
      <c r="H269" s="398" t="str">
        <f>IF([1]p30!$B$272&lt;&gt;0,[1]p30!$B$272,"")</f>
        <v/>
      </c>
      <c r="I269" s="398"/>
      <c r="J269" s="398"/>
      <c r="K269" s="398"/>
      <c r="L269" s="398"/>
      <c r="M269" s="398"/>
      <c r="N269" s="398"/>
      <c r="O269" s="398"/>
      <c r="P269" s="398"/>
      <c r="Q269" s="398"/>
      <c r="R269" s="26" t="str">
        <f>IF([1]p30!$H$271&lt;&gt;0,[1]p30!$H$271,"")</f>
        <v>UFPA</v>
      </c>
      <c r="S269" s="26">
        <f>IF([1]p30!$K$271&lt;&gt;0,[1]p30!$K$271,"")</f>
        <v>45435</v>
      </c>
    </row>
    <row r="270" spans="1:19" s="3" customFormat="1" ht="13.5" customHeight="1" x14ac:dyDescent="0.2">
      <c r="A270" s="398" t="str">
        <f>IF([1]p30!$A$274&lt;&gt;0,[1]p30!$A$274,"")</f>
        <v/>
      </c>
      <c r="B270" s="398"/>
      <c r="C270" s="398"/>
      <c r="D270" s="398"/>
      <c r="E270" s="398"/>
      <c r="F270" s="398"/>
      <c r="G270" s="398"/>
      <c r="H270" s="398" t="str">
        <f>IF([1]p30!$B$275&lt;&gt;0,[1]p30!$B$275,"")</f>
        <v/>
      </c>
      <c r="I270" s="398"/>
      <c r="J270" s="398"/>
      <c r="K270" s="398"/>
      <c r="L270" s="398"/>
      <c r="M270" s="398"/>
      <c r="N270" s="398"/>
      <c r="O270" s="398"/>
      <c r="P270" s="398"/>
      <c r="Q270" s="398"/>
      <c r="R270" s="26" t="str">
        <f>IF([1]p30!$H$274&lt;&gt;0,[1]p30!$H$274,"")</f>
        <v/>
      </c>
      <c r="S270" s="26" t="str">
        <f>IF([1]p30!$K$274&lt;&gt;0,[1]p30!$K$274,"")</f>
        <v/>
      </c>
    </row>
    <row r="271" spans="1:19" s="3" customFormat="1" ht="13.5" customHeight="1" x14ac:dyDescent="0.2">
      <c r="A271" s="398" t="str">
        <f>IF([1]p30!$A$277&lt;&gt;0,[1]p30!$A$277,"")</f>
        <v/>
      </c>
      <c r="B271" s="398"/>
      <c r="C271" s="398"/>
      <c r="D271" s="398"/>
      <c r="E271" s="398"/>
      <c r="F271" s="398"/>
      <c r="G271" s="398"/>
      <c r="H271" s="398" t="str">
        <f>IF([1]p30!$B$278&lt;&gt;0,[1]p30!$B$278,"")</f>
        <v/>
      </c>
      <c r="I271" s="398"/>
      <c r="J271" s="398"/>
      <c r="K271" s="398"/>
      <c r="L271" s="398"/>
      <c r="M271" s="398"/>
      <c r="N271" s="398"/>
      <c r="O271" s="398"/>
      <c r="P271" s="398"/>
      <c r="Q271" s="398"/>
      <c r="R271" s="26" t="str">
        <f>IF([1]p30!$H$277&lt;&gt;0,[1]p30!$H$277,"")</f>
        <v/>
      </c>
      <c r="S271" s="26" t="str">
        <f>IF([1]p30!$K$277&lt;&gt;0,[1]p30!$K$277,"")</f>
        <v/>
      </c>
    </row>
    <row r="272" spans="1:19" s="3" customFormat="1" ht="13.5" customHeight="1" x14ac:dyDescent="0.2">
      <c r="A272" s="398" t="str">
        <f>IF([1]p30!$A$280&lt;&gt;0,[1]p30!$A$280,"")</f>
        <v/>
      </c>
      <c r="B272" s="398"/>
      <c r="C272" s="398"/>
      <c r="D272" s="398"/>
      <c r="E272" s="398"/>
      <c r="F272" s="398"/>
      <c r="G272" s="398"/>
      <c r="H272" s="398" t="str">
        <f>IF([1]p30!$B$281&lt;&gt;0,[1]p30!$B$281,"")</f>
        <v/>
      </c>
      <c r="I272" s="398"/>
      <c r="J272" s="398"/>
      <c r="K272" s="398"/>
      <c r="L272" s="398"/>
      <c r="M272" s="398"/>
      <c r="N272" s="398"/>
      <c r="O272" s="398"/>
      <c r="P272" s="398"/>
      <c r="Q272" s="398"/>
      <c r="R272" s="26" t="str">
        <f>IF([1]p30!$H$280&lt;&gt;0,[1]p30!$H$280,"")</f>
        <v/>
      </c>
      <c r="S272" s="26" t="str">
        <f>IF([1]p30!$K$280&lt;&gt;0,[1]p30!$K$280,"")</f>
        <v/>
      </c>
    </row>
    <row r="273" spans="1:19" s="3" customFormat="1" ht="13.5" customHeight="1" x14ac:dyDescent="0.2">
      <c r="A273" s="398" t="str">
        <f>IF([1]p30!$A$283&lt;&gt;0,[1]p30!$A$283,"")</f>
        <v/>
      </c>
      <c r="B273" s="398"/>
      <c r="C273" s="398"/>
      <c r="D273" s="398"/>
      <c r="E273" s="398"/>
      <c r="F273" s="398"/>
      <c r="G273" s="398"/>
      <c r="H273" s="398" t="str">
        <f>IF([1]p30!$B$284&lt;&gt;0,[1]p30!$B$284,"")</f>
        <v/>
      </c>
      <c r="I273" s="398"/>
      <c r="J273" s="398"/>
      <c r="K273" s="398"/>
      <c r="L273" s="398"/>
      <c r="M273" s="398"/>
      <c r="N273" s="398"/>
      <c r="O273" s="398"/>
      <c r="P273" s="398"/>
      <c r="Q273" s="398"/>
      <c r="R273" s="26" t="str">
        <f>IF([1]p30!$H$283&lt;&gt;0,[1]p30!$H$283,"")</f>
        <v/>
      </c>
      <c r="S273" s="26" t="str">
        <f>IF([1]p30!$K$283&lt;&gt;0,[1]p30!$K$283,"")</f>
        <v/>
      </c>
    </row>
    <row r="274" spans="1:19" s="3" customFormat="1" ht="13.5" customHeight="1" x14ac:dyDescent="0.2">
      <c r="A274" s="398" t="str">
        <f>IF([1]p30!$A$286&lt;&gt;0,[1]p30!$A$286,"")</f>
        <v/>
      </c>
      <c r="B274" s="398"/>
      <c r="C274" s="398"/>
      <c r="D274" s="398"/>
      <c r="E274" s="398"/>
      <c r="F274" s="398"/>
      <c r="G274" s="398"/>
      <c r="H274" s="398" t="str">
        <f>IF([1]p30!$B$287&lt;&gt;0,[1]p30!$B$287,"")</f>
        <v/>
      </c>
      <c r="I274" s="398"/>
      <c r="J274" s="398"/>
      <c r="K274" s="398"/>
      <c r="L274" s="398"/>
      <c r="M274" s="398"/>
      <c r="N274" s="398"/>
      <c r="O274" s="398"/>
      <c r="P274" s="398"/>
      <c r="Q274" s="398"/>
      <c r="R274" s="26" t="str">
        <f>IF([1]p30!$H$286&lt;&gt;0,[1]p30!$H$286,"")</f>
        <v/>
      </c>
      <c r="S274" s="26" t="str">
        <f>IF([1]p30!$K$286&lt;&gt;0,[1]p30!$K$286,"")</f>
        <v/>
      </c>
    </row>
    <row r="275" spans="1:19" s="3" customFormat="1" ht="13.5" customHeight="1" x14ac:dyDescent="0.2">
      <c r="A275" s="398" t="str">
        <f>IF([1]p30!$A$289&lt;&gt;0,[1]p30!$A$289,"")</f>
        <v/>
      </c>
      <c r="B275" s="398"/>
      <c r="C275" s="398"/>
      <c r="D275" s="398"/>
      <c r="E275" s="398"/>
      <c r="F275" s="398"/>
      <c r="G275" s="398"/>
      <c r="H275" s="398" t="str">
        <f>IF([1]p30!$B$290&lt;&gt;0,[1]p30!$B$290,"")</f>
        <v/>
      </c>
      <c r="I275" s="398"/>
      <c r="J275" s="398"/>
      <c r="K275" s="398"/>
      <c r="L275" s="398"/>
      <c r="M275" s="398"/>
      <c r="N275" s="398"/>
      <c r="O275" s="398"/>
      <c r="P275" s="398"/>
      <c r="Q275" s="398"/>
      <c r="R275" s="26" t="str">
        <f>IF([1]p30!$H$289&lt;&gt;0,[1]p30!$H$289,"")</f>
        <v/>
      </c>
      <c r="S275" s="26" t="str">
        <f>IF([1]p30!$K$289&lt;&gt;0,[1]p30!$K$289,"")</f>
        <v/>
      </c>
    </row>
    <row r="276" spans="1:19" s="6" customFormat="1" x14ac:dyDescent="0.2">
      <c r="A276" s="405"/>
      <c r="B276" s="405"/>
      <c r="C276" s="405"/>
      <c r="D276" s="405"/>
      <c r="E276" s="405"/>
      <c r="F276" s="405"/>
      <c r="G276" s="405"/>
      <c r="H276" s="405"/>
      <c r="I276" s="405"/>
      <c r="J276" s="405"/>
      <c r="K276" s="405"/>
      <c r="L276" s="405"/>
      <c r="M276" s="405"/>
      <c r="N276" s="405"/>
      <c r="O276" s="405"/>
      <c r="P276" s="405"/>
      <c r="Q276" s="405"/>
      <c r="R276" s="405"/>
      <c r="S276" s="405"/>
    </row>
    <row r="277" spans="1:19" s="32" customFormat="1" ht="14.25" customHeight="1" x14ac:dyDescent="0.2">
      <c r="A277" s="406" t="str">
        <f>T([1]p31!$C$13:$G$13)</f>
        <v>Severino Horácio da Silva</v>
      </c>
      <c r="B277" s="406"/>
      <c r="C277" s="406"/>
      <c r="D277" s="406"/>
      <c r="E277" s="406"/>
      <c r="F277" s="406"/>
      <c r="G277" s="406"/>
      <c r="H277" s="406"/>
      <c r="I277" s="406"/>
      <c r="J277" s="406"/>
      <c r="K277" s="406"/>
      <c r="L277" s="406"/>
      <c r="M277" s="406"/>
      <c r="N277" s="406"/>
      <c r="O277" s="406"/>
      <c r="P277" s="406"/>
      <c r="Q277" s="406"/>
      <c r="R277" s="406"/>
      <c r="S277" s="406"/>
    </row>
    <row r="278" spans="1:19" s="3" customFormat="1" ht="13.5" customHeight="1" x14ac:dyDescent="0.2">
      <c r="A278" s="398" t="str">
        <f>IF([1]p31!$A$271&lt;&gt;0,[1]p31!$A$271,"")</f>
        <v>Banca Especial de Avaliação para a Classe E - Professor Titular da Carreira do Magistério
Superior da Universidade Federal de Mato Grosso, do professor JOCIREI DIAS FERREIRA</v>
      </c>
      <c r="B278" s="398"/>
      <c r="C278" s="398"/>
      <c r="D278" s="398"/>
      <c r="E278" s="398"/>
      <c r="F278" s="398"/>
      <c r="G278" s="398"/>
      <c r="H278" s="398" t="str">
        <f>IF([1]p31!$B$272&lt;&gt;0,[1]p31!$B$272,"")</f>
        <v>Banca examinadora de concurso público para professor titular</v>
      </c>
      <c r="I278" s="398"/>
      <c r="J278" s="398"/>
      <c r="K278" s="398"/>
      <c r="L278" s="398"/>
      <c r="M278" s="398"/>
      <c r="N278" s="398"/>
      <c r="O278" s="398"/>
      <c r="P278" s="398"/>
      <c r="Q278" s="398"/>
      <c r="R278" s="26" t="str">
        <f>IF([1]p31!$H$271&lt;&gt;0,[1]p31!$H$271,"")</f>
        <v>UFMT (Remota)</v>
      </c>
      <c r="S278" s="26">
        <f>IF([1]p31!$K$271&lt;&gt;0,[1]p31!$K$271,"")</f>
        <v>45399</v>
      </c>
    </row>
    <row r="279" spans="1:19" s="3" customFormat="1" ht="13.5" customHeight="1" x14ac:dyDescent="0.2">
      <c r="A279" s="398" t="str">
        <f>IF([1]p31!$A$274&lt;&gt;0,[1]p31!$A$274,"")</f>
        <v>Banca de Estágio do aluno Carlos Vinício Carvalho Cunha</v>
      </c>
      <c r="B279" s="398"/>
      <c r="C279" s="398"/>
      <c r="D279" s="398"/>
      <c r="E279" s="398"/>
      <c r="F279" s="398"/>
      <c r="G279" s="398"/>
      <c r="H279" s="398" t="str">
        <f>IF([1]p31!$B$275&lt;&gt;0,[1]p31!$B$275,"")</f>
        <v/>
      </c>
      <c r="I279" s="398"/>
      <c r="J279" s="398"/>
      <c r="K279" s="398"/>
      <c r="L279" s="398"/>
      <c r="M279" s="398"/>
      <c r="N279" s="398"/>
      <c r="O279" s="398"/>
      <c r="P279" s="398"/>
      <c r="Q279" s="398"/>
      <c r="R279" s="26" t="str">
        <f>IF([1]p31!$H$274&lt;&gt;0,[1]p31!$H$274,"")</f>
        <v>UAMat</v>
      </c>
      <c r="S279" s="26">
        <f>IF([1]p31!$K$274&lt;&gt;0,[1]p31!$K$274,"")</f>
        <v>45357</v>
      </c>
    </row>
    <row r="280" spans="1:19" s="3" customFormat="1" ht="13.5" customHeight="1" x14ac:dyDescent="0.2">
      <c r="A280" s="398" t="str">
        <f>IF([1]p31!$A$277&lt;&gt;0,[1]p31!$A$277,"")</f>
        <v>Banca de Estágio da aluna Rafaela Fernandes de Souza Pontes</v>
      </c>
      <c r="B280" s="398"/>
      <c r="C280" s="398"/>
      <c r="D280" s="398"/>
      <c r="E280" s="398"/>
      <c r="F280" s="398"/>
      <c r="G280" s="398"/>
      <c r="H280" s="398" t="str">
        <f>IF([1]p31!$B$278&lt;&gt;0,[1]p31!$B$278,"")</f>
        <v/>
      </c>
      <c r="I280" s="398"/>
      <c r="J280" s="398"/>
      <c r="K280" s="398"/>
      <c r="L280" s="398"/>
      <c r="M280" s="398"/>
      <c r="N280" s="398"/>
      <c r="O280" s="398"/>
      <c r="P280" s="398"/>
      <c r="Q280" s="398"/>
      <c r="R280" s="26" t="str">
        <f>IF([1]p31!$H$277&lt;&gt;0,[1]p31!$H$277,"")</f>
        <v>UAMat</v>
      </c>
      <c r="S280" s="26">
        <f>IF([1]p31!$K$277&lt;&gt;0,[1]p31!$K$277,"")</f>
        <v>45440</v>
      </c>
    </row>
    <row r="281" spans="1:19" s="3" customFormat="1" ht="13.5" customHeight="1" x14ac:dyDescent="0.2">
      <c r="A281" s="398" t="str">
        <f>IF([1]p31!$A$280&lt;&gt;0,[1]p31!$A$280,"")</f>
        <v>Banca de Estágio do aluno Márcio</v>
      </c>
      <c r="B281" s="398"/>
      <c r="C281" s="398"/>
      <c r="D281" s="398"/>
      <c r="E281" s="398"/>
      <c r="F281" s="398"/>
      <c r="G281" s="398"/>
      <c r="H281" s="398" t="str">
        <f>IF([1]p31!$B$281&lt;&gt;0,[1]p31!$B$281,"")</f>
        <v/>
      </c>
      <c r="I281" s="398"/>
      <c r="J281" s="398"/>
      <c r="K281" s="398"/>
      <c r="L281" s="398"/>
      <c r="M281" s="398"/>
      <c r="N281" s="398"/>
      <c r="O281" s="398"/>
      <c r="P281" s="398"/>
      <c r="Q281" s="398"/>
      <c r="R281" s="26" t="str">
        <f>IF([1]p31!$H$280&lt;&gt;0,[1]p31!$H$280,"")</f>
        <v>UAMat</v>
      </c>
      <c r="S281" s="26">
        <f>IF([1]p31!$K$280&lt;&gt;0,[1]p31!$K$280,"")</f>
        <v>45428</v>
      </c>
    </row>
    <row r="282" spans="1:19" s="3" customFormat="1" ht="13.5" customHeight="1" x14ac:dyDescent="0.2">
      <c r="A282" s="398" t="str">
        <f>IF([1]p31!$A$283&lt;&gt;0,[1]p31!$A$283,"")</f>
        <v/>
      </c>
      <c r="B282" s="398"/>
      <c r="C282" s="398"/>
      <c r="D282" s="398"/>
      <c r="E282" s="398"/>
      <c r="F282" s="398"/>
      <c r="G282" s="398"/>
      <c r="H282" s="398" t="str">
        <f>IF([1]p31!$B$284&lt;&gt;0,[1]p31!$B$284,"")</f>
        <v/>
      </c>
      <c r="I282" s="398"/>
      <c r="J282" s="398"/>
      <c r="K282" s="398"/>
      <c r="L282" s="398"/>
      <c r="M282" s="398"/>
      <c r="N282" s="398"/>
      <c r="O282" s="398"/>
      <c r="P282" s="398"/>
      <c r="Q282" s="398"/>
      <c r="R282" s="26" t="str">
        <f>IF([1]p31!$H$283&lt;&gt;0,[1]p31!$H$283,"")</f>
        <v/>
      </c>
      <c r="S282" s="26" t="str">
        <f>IF([1]p31!$K$283&lt;&gt;0,[1]p31!$K$283,"")</f>
        <v/>
      </c>
    </row>
    <row r="283" spans="1:19" s="3" customFormat="1" ht="13.5" customHeight="1" x14ac:dyDescent="0.2">
      <c r="A283" s="398" t="str">
        <f>IF([1]p31!$A$286&lt;&gt;0,[1]p31!$A$286,"")</f>
        <v/>
      </c>
      <c r="B283" s="398"/>
      <c r="C283" s="398"/>
      <c r="D283" s="398"/>
      <c r="E283" s="398"/>
      <c r="F283" s="398"/>
      <c r="G283" s="398"/>
      <c r="H283" s="398" t="str">
        <f>IF([1]p31!$B$287&lt;&gt;0,[1]p31!$B$287,"")</f>
        <v/>
      </c>
      <c r="I283" s="398"/>
      <c r="J283" s="398"/>
      <c r="K283" s="398"/>
      <c r="L283" s="398"/>
      <c r="M283" s="398"/>
      <c r="N283" s="398"/>
      <c r="O283" s="398"/>
      <c r="P283" s="398"/>
      <c r="Q283" s="398"/>
      <c r="R283" s="26" t="str">
        <f>IF([1]p31!$H$286&lt;&gt;0,[1]p31!$H$286,"")</f>
        <v/>
      </c>
      <c r="S283" s="26" t="str">
        <f>IF([1]p31!$K$286&lt;&gt;0,[1]p31!$K$286,"")</f>
        <v/>
      </c>
    </row>
    <row r="284" spans="1:19" s="3" customFormat="1" ht="13.5" customHeight="1" x14ac:dyDescent="0.2">
      <c r="A284" s="398" t="str">
        <f>IF([1]p31!$A$289&lt;&gt;0,[1]p31!$A$289,"")</f>
        <v/>
      </c>
      <c r="B284" s="398"/>
      <c r="C284" s="398"/>
      <c r="D284" s="398"/>
      <c r="E284" s="398"/>
      <c r="F284" s="398"/>
      <c r="G284" s="398"/>
      <c r="H284" s="398" t="str">
        <f>IF([1]p31!$B$290&lt;&gt;0,[1]p31!$B$290,"")</f>
        <v/>
      </c>
      <c r="I284" s="398"/>
      <c r="J284" s="398"/>
      <c r="K284" s="398"/>
      <c r="L284" s="398"/>
      <c r="M284" s="398"/>
      <c r="N284" s="398"/>
      <c r="O284" s="398"/>
      <c r="P284" s="398"/>
      <c r="Q284" s="398"/>
      <c r="R284" s="26" t="str">
        <f>IF([1]p31!$H$289&lt;&gt;0,[1]p31!$H$289,"")</f>
        <v/>
      </c>
      <c r="S284" s="26" t="str">
        <f>IF([1]p31!$K$289&lt;&gt;0,[1]p31!$K$289,"")</f>
        <v/>
      </c>
    </row>
    <row r="285" spans="1:19" s="6" customFormat="1" x14ac:dyDescent="0.2">
      <c r="A285" s="405"/>
      <c r="B285" s="405"/>
      <c r="C285" s="405"/>
      <c r="D285" s="405"/>
      <c r="E285" s="405"/>
      <c r="F285" s="405"/>
      <c r="G285" s="405"/>
      <c r="H285" s="405"/>
      <c r="I285" s="405"/>
      <c r="J285" s="405"/>
      <c r="K285" s="405"/>
      <c r="L285" s="405"/>
      <c r="M285" s="405"/>
      <c r="N285" s="405"/>
      <c r="O285" s="405"/>
      <c r="P285" s="405"/>
      <c r="Q285" s="405"/>
      <c r="R285" s="405"/>
      <c r="S285" s="405"/>
    </row>
    <row r="286" spans="1:19" s="32" customFormat="1" ht="14.25" customHeight="1" x14ac:dyDescent="0.2">
      <c r="A286" s="406" t="str">
        <f>T([1]p32!$C$13:$G$13)</f>
        <v>Wenia Valdevino Félix de Lima</v>
      </c>
      <c r="B286" s="406"/>
      <c r="C286" s="406"/>
      <c r="D286" s="406"/>
      <c r="E286" s="406"/>
      <c r="F286" s="406"/>
      <c r="G286" s="406"/>
      <c r="H286" s="406"/>
      <c r="I286" s="406"/>
      <c r="J286" s="406"/>
      <c r="K286" s="406"/>
      <c r="L286" s="406"/>
      <c r="M286" s="406"/>
      <c r="N286" s="406"/>
      <c r="O286" s="406"/>
      <c r="P286" s="406"/>
      <c r="Q286" s="406"/>
      <c r="R286" s="406"/>
      <c r="S286" s="406"/>
    </row>
    <row r="287" spans="1:19" s="3" customFormat="1" ht="13.5" customHeight="1" x14ac:dyDescent="0.2">
      <c r="A287" s="398" t="str">
        <f>IF([1]p32!$A$271&lt;&gt;0,[1]p32!$A$271,"")</f>
        <v/>
      </c>
      <c r="B287" s="398"/>
      <c r="C287" s="398"/>
      <c r="D287" s="398"/>
      <c r="E287" s="398"/>
      <c r="F287" s="398"/>
      <c r="G287" s="398"/>
      <c r="H287" s="398" t="str">
        <f>IF([1]p32!$B$272&lt;&gt;0,[1]p32!$B$272,"")</f>
        <v/>
      </c>
      <c r="I287" s="398"/>
      <c r="J287" s="398"/>
      <c r="K287" s="398"/>
      <c r="L287" s="398"/>
      <c r="M287" s="398"/>
      <c r="N287" s="398"/>
      <c r="O287" s="398"/>
      <c r="P287" s="398"/>
      <c r="Q287" s="398"/>
      <c r="R287" s="26" t="str">
        <f>IF([1]p32!$H$271&lt;&gt;0,[1]p32!$H$271,"")</f>
        <v/>
      </c>
      <c r="S287" s="26" t="str">
        <f>IF([1]p32!$K$271&lt;&gt;0,[1]p32!$K$271,"")</f>
        <v/>
      </c>
    </row>
    <row r="288" spans="1:19" s="3" customFormat="1" ht="13.5" customHeight="1" x14ac:dyDescent="0.2">
      <c r="A288" s="398" t="str">
        <f>IF([1]p32!$A$274&lt;&gt;0,[1]p32!$A$274,"")</f>
        <v/>
      </c>
      <c r="B288" s="398"/>
      <c r="C288" s="398"/>
      <c r="D288" s="398"/>
      <c r="E288" s="398"/>
      <c r="F288" s="398"/>
      <c r="G288" s="398"/>
      <c r="H288" s="398" t="str">
        <f>IF([1]p32!$B$275&lt;&gt;0,[1]p32!$B$275,"")</f>
        <v/>
      </c>
      <c r="I288" s="398"/>
      <c r="J288" s="398"/>
      <c r="K288" s="398"/>
      <c r="L288" s="398"/>
      <c r="M288" s="398"/>
      <c r="N288" s="398"/>
      <c r="O288" s="398"/>
      <c r="P288" s="398"/>
      <c r="Q288" s="398"/>
      <c r="R288" s="26" t="str">
        <f>IF([1]p32!$H$274&lt;&gt;0,[1]p32!$H$274,"")</f>
        <v/>
      </c>
      <c r="S288" s="26" t="str">
        <f>IF([1]p32!$K$274&lt;&gt;0,[1]p32!$K$274,"")</f>
        <v/>
      </c>
    </row>
    <row r="289" spans="1:19" s="3" customFormat="1" ht="13.5" customHeight="1" x14ac:dyDescent="0.2">
      <c r="A289" s="398" t="str">
        <f>IF([1]p32!$A$277&lt;&gt;0,[1]p32!$A$277,"")</f>
        <v/>
      </c>
      <c r="B289" s="398"/>
      <c r="C289" s="398"/>
      <c r="D289" s="398"/>
      <c r="E289" s="398"/>
      <c r="F289" s="398"/>
      <c r="G289" s="398"/>
      <c r="H289" s="398" t="str">
        <f>IF([1]p32!$B$278&lt;&gt;0,[1]p32!$B$278,"")</f>
        <v/>
      </c>
      <c r="I289" s="398"/>
      <c r="J289" s="398"/>
      <c r="K289" s="398"/>
      <c r="L289" s="398"/>
      <c r="M289" s="398"/>
      <c r="N289" s="398"/>
      <c r="O289" s="398"/>
      <c r="P289" s="398"/>
      <c r="Q289" s="398"/>
      <c r="R289" s="26" t="str">
        <f>IF([1]p32!$H$277&lt;&gt;0,[1]p32!$H$277,"")</f>
        <v/>
      </c>
      <c r="S289" s="26" t="str">
        <f>IF([1]p32!$K$277&lt;&gt;0,[1]p32!$K$277,"")</f>
        <v/>
      </c>
    </row>
    <row r="290" spans="1:19" s="3" customFormat="1" ht="13.5" customHeight="1" x14ac:dyDescent="0.2">
      <c r="A290" s="398" t="str">
        <f>IF([1]p32!$A$280&lt;&gt;0,[1]p32!$A$280,"")</f>
        <v/>
      </c>
      <c r="B290" s="398"/>
      <c r="C290" s="398"/>
      <c r="D290" s="398"/>
      <c r="E290" s="398"/>
      <c r="F290" s="398"/>
      <c r="G290" s="398"/>
      <c r="H290" s="398" t="str">
        <f>IF([1]p32!$B$281&lt;&gt;0,[1]p32!$B$281,"")</f>
        <v/>
      </c>
      <c r="I290" s="398"/>
      <c r="J290" s="398"/>
      <c r="K290" s="398"/>
      <c r="L290" s="398"/>
      <c r="M290" s="398"/>
      <c r="N290" s="398"/>
      <c r="O290" s="398"/>
      <c r="P290" s="398"/>
      <c r="Q290" s="398"/>
      <c r="R290" s="26" t="str">
        <f>IF([1]p32!$H$280&lt;&gt;0,[1]p32!$H$280,"")</f>
        <v/>
      </c>
      <c r="S290" s="26" t="str">
        <f>IF([1]p32!$K$280&lt;&gt;0,[1]p32!$K$280,"")</f>
        <v/>
      </c>
    </row>
    <row r="291" spans="1:19" s="3" customFormat="1" ht="13.5" customHeight="1" x14ac:dyDescent="0.2">
      <c r="A291" s="398" t="str">
        <f>IF([1]p32!$A$283&lt;&gt;0,[1]p32!$A$283,"")</f>
        <v/>
      </c>
      <c r="B291" s="398"/>
      <c r="C291" s="398"/>
      <c r="D291" s="398"/>
      <c r="E291" s="398"/>
      <c r="F291" s="398"/>
      <c r="G291" s="398"/>
      <c r="H291" s="398" t="str">
        <f>IF([1]p32!$B$284&lt;&gt;0,[1]p32!$B$284,"")</f>
        <v/>
      </c>
      <c r="I291" s="398"/>
      <c r="J291" s="398"/>
      <c r="K291" s="398"/>
      <c r="L291" s="398"/>
      <c r="M291" s="398"/>
      <c r="N291" s="398"/>
      <c r="O291" s="398"/>
      <c r="P291" s="398"/>
      <c r="Q291" s="398"/>
      <c r="R291" s="26" t="str">
        <f>IF([1]p32!$H$283&lt;&gt;0,[1]p32!$H$283,"")</f>
        <v/>
      </c>
      <c r="S291" s="26" t="str">
        <f>IF([1]p32!$K$283&lt;&gt;0,[1]p32!$K$283,"")</f>
        <v/>
      </c>
    </row>
    <row r="292" spans="1:19" s="3" customFormat="1" ht="13.5" customHeight="1" x14ac:dyDescent="0.2">
      <c r="A292" s="398" t="str">
        <f>IF([1]p32!$A$286&lt;&gt;0,[1]p32!$A$286,"")</f>
        <v/>
      </c>
      <c r="B292" s="398"/>
      <c r="C292" s="398"/>
      <c r="D292" s="398"/>
      <c r="E292" s="398"/>
      <c r="F292" s="398"/>
      <c r="G292" s="398"/>
      <c r="H292" s="398" t="str">
        <f>IF([1]p32!$B$287&lt;&gt;0,[1]p32!$B$287,"")</f>
        <v/>
      </c>
      <c r="I292" s="398"/>
      <c r="J292" s="398"/>
      <c r="K292" s="398"/>
      <c r="L292" s="398"/>
      <c r="M292" s="398"/>
      <c r="N292" s="398"/>
      <c r="O292" s="398"/>
      <c r="P292" s="398"/>
      <c r="Q292" s="398"/>
      <c r="R292" s="26" t="str">
        <f>IF([1]p32!$H$286&lt;&gt;0,[1]p32!$H$286,"")</f>
        <v/>
      </c>
      <c r="S292" s="26" t="str">
        <f>IF([1]p32!$K$286&lt;&gt;0,[1]p32!$K$286,"")</f>
        <v/>
      </c>
    </row>
    <row r="293" spans="1:19" s="3" customFormat="1" ht="13.5" customHeight="1" x14ac:dyDescent="0.2">
      <c r="A293" s="398" t="str">
        <f>IF([1]p32!$A$289&lt;&gt;0,[1]p32!$A$289,"")</f>
        <v/>
      </c>
      <c r="B293" s="398"/>
      <c r="C293" s="398"/>
      <c r="D293" s="398"/>
      <c r="E293" s="398"/>
      <c r="F293" s="398"/>
      <c r="G293" s="398"/>
      <c r="H293" s="398" t="str">
        <f>IF([1]p32!$B$290&lt;&gt;0,[1]p32!$B$290,"")</f>
        <v/>
      </c>
      <c r="I293" s="398"/>
      <c r="J293" s="398"/>
      <c r="K293" s="398"/>
      <c r="L293" s="398"/>
      <c r="M293" s="398"/>
      <c r="N293" s="398"/>
      <c r="O293" s="398"/>
      <c r="P293" s="398"/>
      <c r="Q293" s="398"/>
      <c r="R293" s="26" t="str">
        <f>IF([1]p32!$H$289&lt;&gt;0,[1]p32!$H$289,"")</f>
        <v/>
      </c>
      <c r="S293" s="26" t="str">
        <f>IF([1]p32!$K$289&lt;&gt;0,[1]p32!$K$289,"")</f>
        <v/>
      </c>
    </row>
    <row r="294" spans="1:19" s="6" customFormat="1" x14ac:dyDescent="0.2">
      <c r="A294" s="405"/>
      <c r="B294" s="405"/>
      <c r="C294" s="405"/>
      <c r="D294" s="405"/>
      <c r="E294" s="405"/>
      <c r="F294" s="405"/>
      <c r="G294" s="405"/>
      <c r="H294" s="405"/>
      <c r="I294" s="405"/>
      <c r="J294" s="405"/>
      <c r="K294" s="405"/>
      <c r="L294" s="405"/>
      <c r="M294" s="405"/>
      <c r="N294" s="405"/>
      <c r="O294" s="405"/>
      <c r="P294" s="405"/>
      <c r="Q294" s="405"/>
      <c r="R294" s="405"/>
      <c r="S294" s="405"/>
    </row>
    <row r="295" spans="1:19" s="32" customFormat="1" ht="14.25" customHeight="1" x14ac:dyDescent="0.2">
      <c r="A295" s="406" t="str">
        <f>T([1]p33!$C$13:$G$13)</f>
        <v>Lucas Siebra Rocha</v>
      </c>
      <c r="B295" s="406"/>
      <c r="C295" s="406"/>
      <c r="D295" s="406"/>
      <c r="E295" s="406"/>
      <c r="F295" s="406"/>
      <c r="G295" s="406"/>
      <c r="H295" s="406"/>
      <c r="I295" s="406"/>
      <c r="J295" s="406"/>
      <c r="K295" s="406"/>
      <c r="L295" s="406"/>
      <c r="M295" s="406"/>
      <c r="N295" s="406"/>
      <c r="O295" s="406"/>
      <c r="P295" s="406"/>
      <c r="Q295" s="406"/>
      <c r="R295" s="406"/>
      <c r="S295" s="406"/>
    </row>
    <row r="296" spans="1:19" s="3" customFormat="1" ht="13.5" customHeight="1" x14ac:dyDescent="0.2">
      <c r="A296" s="398" t="str">
        <f>IF([1]p33!$A$271&lt;&gt;0,[1]p33!$A$271,"")</f>
        <v/>
      </c>
      <c r="B296" s="398"/>
      <c r="C296" s="398"/>
      <c r="D296" s="398"/>
      <c r="E296" s="398"/>
      <c r="F296" s="398"/>
      <c r="G296" s="398"/>
      <c r="H296" s="398" t="str">
        <f>IF([1]p33!$B$272&lt;&gt;0,[1]p33!$B$272,"")</f>
        <v/>
      </c>
      <c r="I296" s="398"/>
      <c r="J296" s="398"/>
      <c r="K296" s="398"/>
      <c r="L296" s="398"/>
      <c r="M296" s="398"/>
      <c r="N296" s="398"/>
      <c r="O296" s="398"/>
      <c r="P296" s="398"/>
      <c r="Q296" s="398"/>
      <c r="R296" s="26" t="str">
        <f>IF([1]p33!$H$271&lt;&gt;0,[1]p33!$H$271,"")</f>
        <v/>
      </c>
      <c r="S296" s="26" t="str">
        <f>IF([1]p33!$K$271&lt;&gt;0,[1]p33!$K$271,"")</f>
        <v/>
      </c>
    </row>
    <row r="297" spans="1:19" s="3" customFormat="1" ht="13.5" customHeight="1" x14ac:dyDescent="0.2">
      <c r="A297" s="398" t="str">
        <f>IF([1]p33!$A$274&lt;&gt;0,[1]p33!$A$274,"")</f>
        <v/>
      </c>
      <c r="B297" s="398"/>
      <c r="C297" s="398"/>
      <c r="D297" s="398"/>
      <c r="E297" s="398"/>
      <c r="F297" s="398"/>
      <c r="G297" s="398"/>
      <c r="H297" s="398" t="str">
        <f>IF([1]p33!$B$275&lt;&gt;0,[1]p33!$B$275,"")</f>
        <v/>
      </c>
      <c r="I297" s="398"/>
      <c r="J297" s="398"/>
      <c r="K297" s="398"/>
      <c r="L297" s="398"/>
      <c r="M297" s="398"/>
      <c r="N297" s="398"/>
      <c r="O297" s="398"/>
      <c r="P297" s="398"/>
      <c r="Q297" s="398"/>
      <c r="R297" s="26" t="str">
        <f>IF([1]p33!$H$274&lt;&gt;0,[1]p33!$H$274,"")</f>
        <v/>
      </c>
      <c r="S297" s="26" t="str">
        <f>IF([1]p33!$K$274&lt;&gt;0,[1]p33!$K$274,"")</f>
        <v/>
      </c>
    </row>
    <row r="298" spans="1:19" s="3" customFormat="1" ht="13.5" customHeight="1" x14ac:dyDescent="0.2">
      <c r="A298" s="398" t="str">
        <f>IF([1]p33!$A$277&lt;&gt;0,[1]p33!$A$277,"")</f>
        <v/>
      </c>
      <c r="B298" s="398"/>
      <c r="C298" s="398"/>
      <c r="D298" s="398"/>
      <c r="E298" s="398"/>
      <c r="F298" s="398"/>
      <c r="G298" s="398"/>
      <c r="H298" s="398" t="str">
        <f>IF([1]p33!$B$278&lt;&gt;0,[1]p33!$B$278,"")</f>
        <v/>
      </c>
      <c r="I298" s="398"/>
      <c r="J298" s="398"/>
      <c r="K298" s="398"/>
      <c r="L298" s="398"/>
      <c r="M298" s="398"/>
      <c r="N298" s="398"/>
      <c r="O298" s="398"/>
      <c r="P298" s="398"/>
      <c r="Q298" s="398"/>
      <c r="R298" s="26" t="str">
        <f>IF([1]p33!$H$277&lt;&gt;0,[1]p33!$H$277,"")</f>
        <v/>
      </c>
      <c r="S298" s="26" t="str">
        <f>IF([1]p33!$K$277&lt;&gt;0,[1]p33!$K$277,"")</f>
        <v/>
      </c>
    </row>
    <row r="299" spans="1:19" s="3" customFormat="1" ht="13.5" customHeight="1" x14ac:dyDescent="0.2">
      <c r="A299" s="398" t="str">
        <f>IF([1]p33!$A$280&lt;&gt;0,[1]p33!$A$280,"")</f>
        <v/>
      </c>
      <c r="B299" s="398"/>
      <c r="C299" s="398"/>
      <c r="D299" s="398"/>
      <c r="E299" s="398"/>
      <c r="F299" s="398"/>
      <c r="G299" s="398"/>
      <c r="H299" s="398" t="str">
        <f>IF([1]p33!$B$281&lt;&gt;0,[1]p33!$B$281,"")</f>
        <v/>
      </c>
      <c r="I299" s="398"/>
      <c r="J299" s="398"/>
      <c r="K299" s="398"/>
      <c r="L299" s="398"/>
      <c r="M299" s="398"/>
      <c r="N299" s="398"/>
      <c r="O299" s="398"/>
      <c r="P299" s="398"/>
      <c r="Q299" s="398"/>
      <c r="R299" s="26" t="str">
        <f>IF([1]p33!$H$280&lt;&gt;0,[1]p33!$H$280,"")</f>
        <v/>
      </c>
      <c r="S299" s="26" t="str">
        <f>IF([1]p33!$K$280&lt;&gt;0,[1]p33!$K$280,"")</f>
        <v/>
      </c>
    </row>
    <row r="300" spans="1:19" s="3" customFormat="1" ht="13.5" customHeight="1" x14ac:dyDescent="0.2">
      <c r="A300" s="398" t="str">
        <f>IF([1]p33!$A$283&lt;&gt;0,[1]p33!$A$283,"")</f>
        <v/>
      </c>
      <c r="B300" s="398"/>
      <c r="C300" s="398"/>
      <c r="D300" s="398"/>
      <c r="E300" s="398"/>
      <c r="F300" s="398"/>
      <c r="G300" s="398"/>
      <c r="H300" s="398" t="str">
        <f>IF([1]p33!$B$284&lt;&gt;0,[1]p33!$B$284,"")</f>
        <v/>
      </c>
      <c r="I300" s="398"/>
      <c r="J300" s="398"/>
      <c r="K300" s="398"/>
      <c r="L300" s="398"/>
      <c r="M300" s="398"/>
      <c r="N300" s="398"/>
      <c r="O300" s="398"/>
      <c r="P300" s="398"/>
      <c r="Q300" s="398"/>
      <c r="R300" s="26" t="str">
        <f>IF([1]p33!$H$283&lt;&gt;0,[1]p33!$H$283,"")</f>
        <v/>
      </c>
      <c r="S300" s="26" t="str">
        <f>IF([1]p33!$K$283&lt;&gt;0,[1]p33!$K$283,"")</f>
        <v/>
      </c>
    </row>
    <row r="301" spans="1:19" s="3" customFormat="1" ht="13.5" customHeight="1" x14ac:dyDescent="0.2">
      <c r="A301" s="398" t="str">
        <f>IF([1]p33!$A$286&lt;&gt;0,[1]p33!$A$286,"")</f>
        <v/>
      </c>
      <c r="B301" s="398"/>
      <c r="C301" s="398"/>
      <c r="D301" s="398"/>
      <c r="E301" s="398"/>
      <c r="F301" s="398"/>
      <c r="G301" s="398"/>
      <c r="H301" s="398" t="str">
        <f>IF([1]p33!$B$287&lt;&gt;0,[1]p33!$B$287,"")</f>
        <v/>
      </c>
      <c r="I301" s="398"/>
      <c r="J301" s="398"/>
      <c r="K301" s="398"/>
      <c r="L301" s="398"/>
      <c r="M301" s="398"/>
      <c r="N301" s="398"/>
      <c r="O301" s="398"/>
      <c r="P301" s="398"/>
      <c r="Q301" s="398"/>
      <c r="R301" s="26" t="str">
        <f>IF([1]p33!$H$286&lt;&gt;0,[1]p33!$H$286,"")</f>
        <v/>
      </c>
      <c r="S301" s="26" t="str">
        <f>IF([1]p33!$K$286&lt;&gt;0,[1]p33!$K$286,"")</f>
        <v/>
      </c>
    </row>
    <row r="302" spans="1:19" s="3" customFormat="1" ht="13.5" customHeight="1" x14ac:dyDescent="0.2">
      <c r="A302" s="398" t="str">
        <f>IF([1]p33!$A$289&lt;&gt;0,[1]p33!$A$289,"")</f>
        <v/>
      </c>
      <c r="B302" s="398"/>
      <c r="C302" s="398"/>
      <c r="D302" s="398"/>
      <c r="E302" s="398"/>
      <c r="F302" s="398"/>
      <c r="G302" s="398"/>
      <c r="H302" s="398" t="str">
        <f>IF([1]p33!$B$290&lt;&gt;0,[1]p33!$B$290,"")</f>
        <v/>
      </c>
      <c r="I302" s="398"/>
      <c r="J302" s="398"/>
      <c r="K302" s="398"/>
      <c r="L302" s="398"/>
      <c r="M302" s="398"/>
      <c r="N302" s="398"/>
      <c r="O302" s="398"/>
      <c r="P302" s="398"/>
      <c r="Q302" s="398"/>
      <c r="R302" s="26" t="str">
        <f>IF([1]p33!$H$289&lt;&gt;0,[1]p33!$H$289,"")</f>
        <v/>
      </c>
      <c r="S302" s="26" t="str">
        <f>IF([1]p33!$K$289&lt;&gt;0,[1]p33!$K$289,"")</f>
        <v/>
      </c>
    </row>
    <row r="303" spans="1:19" s="6" customFormat="1" x14ac:dyDescent="0.2">
      <c r="A303" s="405"/>
      <c r="B303" s="405"/>
      <c r="C303" s="405"/>
      <c r="D303" s="405"/>
      <c r="E303" s="405"/>
      <c r="F303" s="405"/>
      <c r="G303" s="405"/>
      <c r="H303" s="405"/>
      <c r="I303" s="405"/>
      <c r="J303" s="405"/>
      <c r="K303" s="405"/>
      <c r="L303" s="405"/>
      <c r="M303" s="405"/>
      <c r="N303" s="405"/>
      <c r="O303" s="405"/>
      <c r="P303" s="405"/>
      <c r="Q303" s="405"/>
      <c r="R303" s="405"/>
      <c r="S303" s="405"/>
    </row>
    <row r="304" spans="1:19" s="32" customFormat="1" ht="14.25" customHeight="1" x14ac:dyDescent="0.2">
      <c r="A304" s="406" t="str">
        <f>T([1]p34!$C$13:$G$13)</f>
        <v/>
      </c>
      <c r="B304" s="406"/>
      <c r="C304" s="406"/>
      <c r="D304" s="406"/>
      <c r="E304" s="406"/>
      <c r="F304" s="406"/>
      <c r="G304" s="406"/>
      <c r="H304" s="406"/>
      <c r="I304" s="406"/>
      <c r="J304" s="406"/>
      <c r="K304" s="406"/>
      <c r="L304" s="406"/>
      <c r="M304" s="406"/>
      <c r="N304" s="406"/>
      <c r="O304" s="406"/>
      <c r="P304" s="406"/>
      <c r="Q304" s="406"/>
      <c r="R304" s="406"/>
      <c r="S304" s="406"/>
    </row>
    <row r="305" spans="1:19" s="3" customFormat="1" ht="13.5" customHeight="1" x14ac:dyDescent="0.2">
      <c r="A305" s="398" t="str">
        <f>IF([1]p34!$A$271&lt;&gt;0,[1]p34!$A$271,"")</f>
        <v/>
      </c>
      <c r="B305" s="398"/>
      <c r="C305" s="398"/>
      <c r="D305" s="398"/>
      <c r="E305" s="398"/>
      <c r="F305" s="398"/>
      <c r="G305" s="398"/>
      <c r="H305" s="398" t="str">
        <f>IF([1]p34!$B$272&lt;&gt;0,[1]p34!$B$272,"")</f>
        <v/>
      </c>
      <c r="I305" s="398"/>
      <c r="J305" s="398"/>
      <c r="K305" s="398"/>
      <c r="L305" s="398"/>
      <c r="M305" s="398"/>
      <c r="N305" s="398"/>
      <c r="O305" s="398"/>
      <c r="P305" s="398"/>
      <c r="Q305" s="398"/>
      <c r="R305" s="26" t="str">
        <f>IF([1]p34!$H$271&lt;&gt;0,[1]p34!$H$271,"")</f>
        <v/>
      </c>
      <c r="S305" s="26" t="str">
        <f>IF([1]p34!$K$271&lt;&gt;0,[1]p34!$K$271,"")</f>
        <v/>
      </c>
    </row>
    <row r="306" spans="1:19" s="3" customFormat="1" ht="13.5" customHeight="1" x14ac:dyDescent="0.2">
      <c r="A306" s="398" t="str">
        <f>IF([1]p34!$A$274&lt;&gt;0,[1]p34!$A$274,"")</f>
        <v/>
      </c>
      <c r="B306" s="398"/>
      <c r="C306" s="398"/>
      <c r="D306" s="398"/>
      <c r="E306" s="398"/>
      <c r="F306" s="398"/>
      <c r="G306" s="398"/>
      <c r="H306" s="398" t="str">
        <f>IF([1]p34!$B$275&lt;&gt;0,[1]p34!$B$275,"")</f>
        <v/>
      </c>
      <c r="I306" s="398"/>
      <c r="J306" s="398"/>
      <c r="K306" s="398"/>
      <c r="L306" s="398"/>
      <c r="M306" s="398"/>
      <c r="N306" s="398"/>
      <c r="O306" s="398"/>
      <c r="P306" s="398"/>
      <c r="Q306" s="398"/>
      <c r="R306" s="26" t="str">
        <f>IF([1]p34!$H$274&lt;&gt;0,[1]p34!$H$274,"")</f>
        <v/>
      </c>
      <c r="S306" s="26" t="str">
        <f>IF([1]p34!$K$274&lt;&gt;0,[1]p34!$K$274,"")</f>
        <v/>
      </c>
    </row>
    <row r="307" spans="1:19" s="3" customFormat="1" ht="13.5" customHeight="1" x14ac:dyDescent="0.2">
      <c r="A307" s="398" t="str">
        <f>IF([1]p34!$A$277&lt;&gt;0,[1]p34!$A$277,"")</f>
        <v/>
      </c>
      <c r="B307" s="398"/>
      <c r="C307" s="398"/>
      <c r="D307" s="398"/>
      <c r="E307" s="398"/>
      <c r="F307" s="398"/>
      <c r="G307" s="398"/>
      <c r="H307" s="398" t="str">
        <f>IF([1]p34!$B$278&lt;&gt;0,[1]p34!$B$278,"")</f>
        <v/>
      </c>
      <c r="I307" s="398"/>
      <c r="J307" s="398"/>
      <c r="K307" s="398"/>
      <c r="L307" s="398"/>
      <c r="M307" s="398"/>
      <c r="N307" s="398"/>
      <c r="O307" s="398"/>
      <c r="P307" s="398"/>
      <c r="Q307" s="398"/>
      <c r="R307" s="26" t="str">
        <f>IF([1]p34!$H$277&lt;&gt;0,[1]p34!$H$277,"")</f>
        <v/>
      </c>
      <c r="S307" s="26" t="str">
        <f>IF([1]p34!$K$277&lt;&gt;0,[1]p34!$K$277,"")</f>
        <v/>
      </c>
    </row>
    <row r="308" spans="1:19" s="3" customFormat="1" ht="13.5" customHeight="1" x14ac:dyDescent="0.2">
      <c r="A308" s="398" t="str">
        <f>IF([1]p34!$A$280&lt;&gt;0,[1]p34!$A$280,"")</f>
        <v/>
      </c>
      <c r="B308" s="398"/>
      <c r="C308" s="398"/>
      <c r="D308" s="398"/>
      <c r="E308" s="398"/>
      <c r="F308" s="398"/>
      <c r="G308" s="398"/>
      <c r="H308" s="398" t="str">
        <f>IF([1]p34!$B$281&lt;&gt;0,[1]p34!$B$281,"")</f>
        <v/>
      </c>
      <c r="I308" s="398"/>
      <c r="J308" s="398"/>
      <c r="K308" s="398"/>
      <c r="L308" s="398"/>
      <c r="M308" s="398"/>
      <c r="N308" s="398"/>
      <c r="O308" s="398"/>
      <c r="P308" s="398"/>
      <c r="Q308" s="398"/>
      <c r="R308" s="26" t="str">
        <f>IF([1]p34!$H$280&lt;&gt;0,[1]p34!$H$280,"")</f>
        <v/>
      </c>
      <c r="S308" s="26" t="str">
        <f>IF([1]p34!$K$280&lt;&gt;0,[1]p34!$K$280,"")</f>
        <v/>
      </c>
    </row>
    <row r="309" spans="1:19" s="3" customFormat="1" ht="13.5" customHeight="1" x14ac:dyDescent="0.2">
      <c r="A309" s="398" t="str">
        <f>IF([1]p34!$A$283&lt;&gt;0,[1]p34!$A$283,"")</f>
        <v/>
      </c>
      <c r="B309" s="398"/>
      <c r="C309" s="398"/>
      <c r="D309" s="398"/>
      <c r="E309" s="398"/>
      <c r="F309" s="398"/>
      <c r="G309" s="398"/>
      <c r="H309" s="398" t="str">
        <f>IF([1]p34!$B$284&lt;&gt;0,[1]p34!$B$284,"")</f>
        <v/>
      </c>
      <c r="I309" s="398"/>
      <c r="J309" s="398"/>
      <c r="K309" s="398"/>
      <c r="L309" s="398"/>
      <c r="M309" s="398"/>
      <c r="N309" s="398"/>
      <c r="O309" s="398"/>
      <c r="P309" s="398"/>
      <c r="Q309" s="398"/>
      <c r="R309" s="26" t="str">
        <f>IF([1]p34!$H$283&lt;&gt;0,[1]p34!$H$283,"")</f>
        <v/>
      </c>
      <c r="S309" s="26" t="str">
        <f>IF([1]p34!$K$283&lt;&gt;0,[1]p34!$K$283,"")</f>
        <v/>
      </c>
    </row>
    <row r="310" spans="1:19" s="3" customFormat="1" ht="13.5" customHeight="1" x14ac:dyDescent="0.2">
      <c r="A310" s="398" t="str">
        <f>IF([1]p34!$A$286&lt;&gt;0,[1]p34!$A$286,"")</f>
        <v/>
      </c>
      <c r="B310" s="398"/>
      <c r="C310" s="398"/>
      <c r="D310" s="398"/>
      <c r="E310" s="398"/>
      <c r="F310" s="398"/>
      <c r="G310" s="398"/>
      <c r="H310" s="398" t="str">
        <f>IF([1]p34!$B$287&lt;&gt;0,[1]p34!$B$287,"")</f>
        <v/>
      </c>
      <c r="I310" s="398"/>
      <c r="J310" s="398"/>
      <c r="K310" s="398"/>
      <c r="L310" s="398"/>
      <c r="M310" s="398"/>
      <c r="N310" s="398"/>
      <c r="O310" s="398"/>
      <c r="P310" s="398"/>
      <c r="Q310" s="398"/>
      <c r="R310" s="26" t="str">
        <f>IF([1]p34!$H$286&lt;&gt;0,[1]p34!$H$286,"")</f>
        <v/>
      </c>
      <c r="S310" s="26" t="str">
        <f>IF([1]p34!$K$286&lt;&gt;0,[1]p34!$K$286,"")</f>
        <v/>
      </c>
    </row>
    <row r="311" spans="1:19" s="3" customFormat="1" ht="13.5" customHeight="1" x14ac:dyDescent="0.2">
      <c r="A311" s="398" t="str">
        <f>IF([1]p34!$A$289&lt;&gt;0,[1]p34!$A$289,"")</f>
        <v/>
      </c>
      <c r="B311" s="398"/>
      <c r="C311" s="398"/>
      <c r="D311" s="398"/>
      <c r="E311" s="398"/>
      <c r="F311" s="398"/>
      <c r="G311" s="398"/>
      <c r="H311" s="398" t="str">
        <f>IF([1]p34!$B$290&lt;&gt;0,[1]p34!$B$290,"")</f>
        <v/>
      </c>
      <c r="I311" s="398"/>
      <c r="J311" s="398"/>
      <c r="K311" s="398"/>
      <c r="L311" s="398"/>
      <c r="M311" s="398"/>
      <c r="N311" s="398"/>
      <c r="O311" s="398"/>
      <c r="P311" s="398"/>
      <c r="Q311" s="398"/>
      <c r="R311" s="26" t="str">
        <f>IF([1]p34!$H$289&lt;&gt;0,[1]p34!$H$289,"")</f>
        <v/>
      </c>
      <c r="S311" s="26" t="str">
        <f>IF([1]p34!$K$289&lt;&gt;0,[1]p34!$K$289,"")</f>
        <v/>
      </c>
    </row>
    <row r="312" spans="1:19" s="6" customFormat="1" x14ac:dyDescent="0.2">
      <c r="A312" s="405"/>
      <c r="B312" s="405"/>
      <c r="C312" s="405"/>
      <c r="D312" s="405"/>
      <c r="E312" s="405"/>
      <c r="F312" s="405"/>
      <c r="G312" s="405"/>
      <c r="H312" s="405"/>
      <c r="I312" s="405"/>
      <c r="J312" s="405"/>
      <c r="K312" s="405"/>
      <c r="L312" s="405"/>
      <c r="M312" s="405"/>
      <c r="N312" s="405"/>
      <c r="O312" s="405"/>
      <c r="P312" s="405"/>
      <c r="Q312" s="405"/>
      <c r="R312" s="405"/>
      <c r="S312" s="405"/>
    </row>
    <row r="313" spans="1:19" s="32" customFormat="1" ht="14.25" customHeight="1" x14ac:dyDescent="0.2">
      <c r="A313" s="406" t="str">
        <f>T([1]p35!$C$13:$G$13)</f>
        <v/>
      </c>
      <c r="B313" s="406"/>
      <c r="C313" s="406"/>
      <c r="D313" s="406"/>
      <c r="E313" s="406"/>
      <c r="F313" s="406"/>
      <c r="G313" s="406"/>
      <c r="H313" s="406"/>
      <c r="I313" s="406"/>
      <c r="J313" s="406"/>
      <c r="K313" s="406"/>
      <c r="L313" s="406"/>
      <c r="M313" s="406"/>
      <c r="N313" s="406"/>
      <c r="O313" s="406"/>
      <c r="P313" s="406"/>
      <c r="Q313" s="406"/>
      <c r="R313" s="406"/>
      <c r="S313" s="406"/>
    </row>
    <row r="314" spans="1:19" s="3" customFormat="1" ht="13.5" customHeight="1" x14ac:dyDescent="0.2">
      <c r="A314" s="398" t="str">
        <f>IF([1]p35!$A$271&lt;&gt;0,[1]p35!$A$271,"")</f>
        <v/>
      </c>
      <c r="B314" s="398"/>
      <c r="C314" s="398"/>
      <c r="D314" s="398"/>
      <c r="E314" s="398"/>
      <c r="F314" s="398"/>
      <c r="G314" s="398"/>
      <c r="H314" s="398" t="str">
        <f>IF([1]p35!$B$272&lt;&gt;0,[1]p35!$B$272,"")</f>
        <v/>
      </c>
      <c r="I314" s="398"/>
      <c r="J314" s="398"/>
      <c r="K314" s="398"/>
      <c r="L314" s="398"/>
      <c r="M314" s="398"/>
      <c r="N314" s="398"/>
      <c r="O314" s="398"/>
      <c r="P314" s="398"/>
      <c r="Q314" s="398"/>
      <c r="R314" s="26" t="str">
        <f>IF([1]p35!$H$271&lt;&gt;0,[1]p35!$H$271,"")</f>
        <v/>
      </c>
      <c r="S314" s="26" t="str">
        <f>IF([1]p35!$K$271&lt;&gt;0,[1]p35!$K$271,"")</f>
        <v/>
      </c>
    </row>
    <row r="315" spans="1:19" s="3" customFormat="1" ht="13.5" customHeight="1" x14ac:dyDescent="0.2">
      <c r="A315" s="398" t="str">
        <f>IF([1]p35!$A$274&lt;&gt;0,[1]p35!$A$274,"")</f>
        <v/>
      </c>
      <c r="B315" s="398"/>
      <c r="C315" s="398"/>
      <c r="D315" s="398"/>
      <c r="E315" s="398"/>
      <c r="F315" s="398"/>
      <c r="G315" s="398"/>
      <c r="H315" s="398" t="str">
        <f>IF([1]p35!$B$275&lt;&gt;0,[1]p35!$B$275,"")</f>
        <v/>
      </c>
      <c r="I315" s="398"/>
      <c r="J315" s="398"/>
      <c r="K315" s="398"/>
      <c r="L315" s="398"/>
      <c r="M315" s="398"/>
      <c r="N315" s="398"/>
      <c r="O315" s="398"/>
      <c r="P315" s="398"/>
      <c r="Q315" s="398"/>
      <c r="R315" s="26" t="str">
        <f>IF([1]p35!$H$274&lt;&gt;0,[1]p35!$H$274,"")</f>
        <v/>
      </c>
      <c r="S315" s="26" t="str">
        <f>IF([1]p35!$K$274&lt;&gt;0,[1]p35!$K$274,"")</f>
        <v/>
      </c>
    </row>
    <row r="316" spans="1:19" s="3" customFormat="1" ht="13.5" customHeight="1" x14ac:dyDescent="0.2">
      <c r="A316" s="398" t="str">
        <f>IF([1]p35!$A$277&lt;&gt;0,[1]p35!$A$277,"")</f>
        <v/>
      </c>
      <c r="B316" s="398"/>
      <c r="C316" s="398"/>
      <c r="D316" s="398"/>
      <c r="E316" s="398"/>
      <c r="F316" s="398"/>
      <c r="G316" s="398"/>
      <c r="H316" s="398" t="str">
        <f>IF([1]p35!$B$278&lt;&gt;0,[1]p35!$B$278,"")</f>
        <v/>
      </c>
      <c r="I316" s="398"/>
      <c r="J316" s="398"/>
      <c r="K316" s="398"/>
      <c r="L316" s="398"/>
      <c r="M316" s="398"/>
      <c r="N316" s="398"/>
      <c r="O316" s="398"/>
      <c r="P316" s="398"/>
      <c r="Q316" s="398"/>
      <c r="R316" s="26" t="str">
        <f>IF([1]p35!$H$277&lt;&gt;0,[1]p35!$H$277,"")</f>
        <v/>
      </c>
      <c r="S316" s="26" t="str">
        <f>IF([1]p35!$K$277&lt;&gt;0,[1]p35!$K$277,"")</f>
        <v/>
      </c>
    </row>
    <row r="317" spans="1:19" s="3" customFormat="1" ht="13.5" customHeight="1" x14ac:dyDescent="0.2">
      <c r="A317" s="398" t="str">
        <f>IF([1]p35!$A$280&lt;&gt;0,[1]p35!$A$280,"")</f>
        <v/>
      </c>
      <c r="B317" s="398"/>
      <c r="C317" s="398"/>
      <c r="D317" s="398"/>
      <c r="E317" s="398"/>
      <c r="F317" s="398"/>
      <c r="G317" s="398"/>
      <c r="H317" s="398" t="str">
        <f>IF([1]p35!$B$281&lt;&gt;0,[1]p35!$B$281,"")</f>
        <v/>
      </c>
      <c r="I317" s="398"/>
      <c r="J317" s="398"/>
      <c r="K317" s="398"/>
      <c r="L317" s="398"/>
      <c r="M317" s="398"/>
      <c r="N317" s="398"/>
      <c r="O317" s="398"/>
      <c r="P317" s="398"/>
      <c r="Q317" s="398"/>
      <c r="R317" s="26" t="str">
        <f>IF([1]p35!$H$280&lt;&gt;0,[1]p35!$H$280,"")</f>
        <v/>
      </c>
      <c r="S317" s="26" t="str">
        <f>IF([1]p35!$K$280&lt;&gt;0,[1]p35!$K$280,"")</f>
        <v/>
      </c>
    </row>
    <row r="318" spans="1:19" s="3" customFormat="1" ht="13.5" customHeight="1" x14ac:dyDescent="0.2">
      <c r="A318" s="398" t="str">
        <f>IF([1]p35!$A$283&lt;&gt;0,[1]p35!$A$283,"")</f>
        <v/>
      </c>
      <c r="B318" s="398"/>
      <c r="C318" s="398"/>
      <c r="D318" s="398"/>
      <c r="E318" s="398"/>
      <c r="F318" s="398"/>
      <c r="G318" s="398"/>
      <c r="H318" s="398" t="str">
        <f>IF([1]p35!$B$284&lt;&gt;0,[1]p35!$B$284,"")</f>
        <v/>
      </c>
      <c r="I318" s="398"/>
      <c r="J318" s="398"/>
      <c r="K318" s="398"/>
      <c r="L318" s="398"/>
      <c r="M318" s="398"/>
      <c r="N318" s="398"/>
      <c r="O318" s="398"/>
      <c r="P318" s="398"/>
      <c r="Q318" s="398"/>
      <c r="R318" s="26" t="str">
        <f>IF([1]p35!$H$283&lt;&gt;0,[1]p35!$H$283,"")</f>
        <v/>
      </c>
      <c r="S318" s="26" t="str">
        <f>IF([1]p35!$K$283&lt;&gt;0,[1]p35!$K$283,"")</f>
        <v/>
      </c>
    </row>
    <row r="319" spans="1:19" s="3" customFormat="1" ht="13.5" customHeight="1" x14ac:dyDescent="0.2">
      <c r="A319" s="398" t="str">
        <f>IF([1]p35!$A$286&lt;&gt;0,[1]p35!$A$286,"")</f>
        <v/>
      </c>
      <c r="B319" s="398"/>
      <c r="C319" s="398"/>
      <c r="D319" s="398"/>
      <c r="E319" s="398"/>
      <c r="F319" s="398"/>
      <c r="G319" s="398"/>
      <c r="H319" s="398" t="str">
        <f>IF([1]p35!$B$287&lt;&gt;0,[1]p35!$B$287,"")</f>
        <v/>
      </c>
      <c r="I319" s="398"/>
      <c r="J319" s="398"/>
      <c r="K319" s="398"/>
      <c r="L319" s="398"/>
      <c r="M319" s="398"/>
      <c r="N319" s="398"/>
      <c r="O319" s="398"/>
      <c r="P319" s="398"/>
      <c r="Q319" s="398"/>
      <c r="R319" s="26" t="str">
        <f>IF([1]p35!$H$286&lt;&gt;0,[1]p35!$H$286,"")</f>
        <v/>
      </c>
      <c r="S319" s="26" t="str">
        <f>IF([1]p35!$K$286&lt;&gt;0,[1]p35!$K$286,"")</f>
        <v/>
      </c>
    </row>
    <row r="320" spans="1:19" s="3" customFormat="1" ht="13.5" customHeight="1" x14ac:dyDescent="0.2">
      <c r="A320" s="398" t="str">
        <f>IF([1]p35!$A$289&lt;&gt;0,[1]p35!$A$289,"")</f>
        <v/>
      </c>
      <c r="B320" s="398"/>
      <c r="C320" s="398"/>
      <c r="D320" s="398"/>
      <c r="E320" s="398"/>
      <c r="F320" s="398"/>
      <c r="G320" s="398"/>
      <c r="H320" s="398" t="str">
        <f>IF([1]p35!$B$290&lt;&gt;0,[1]p35!$B$290,"")</f>
        <v/>
      </c>
      <c r="I320" s="398"/>
      <c r="J320" s="398"/>
      <c r="K320" s="398"/>
      <c r="L320" s="398"/>
      <c r="M320" s="398"/>
      <c r="N320" s="398"/>
      <c r="O320" s="398"/>
      <c r="P320" s="398"/>
      <c r="Q320" s="398"/>
      <c r="R320" s="26" t="str">
        <f>IF([1]p35!$H$289&lt;&gt;0,[1]p35!$H$289,"")</f>
        <v/>
      </c>
      <c r="S320" s="26" t="str">
        <f>IF([1]p35!$K$289&lt;&gt;0,[1]p35!$K$289,"")</f>
        <v/>
      </c>
    </row>
    <row r="321" spans="1:19" s="6" customFormat="1" x14ac:dyDescent="0.2">
      <c r="A321" s="405"/>
      <c r="B321" s="405"/>
      <c r="C321" s="405"/>
      <c r="D321" s="405"/>
      <c r="E321" s="405"/>
      <c r="F321" s="405"/>
      <c r="G321" s="405"/>
      <c r="H321" s="405"/>
      <c r="I321" s="405"/>
      <c r="J321" s="405"/>
      <c r="K321" s="405"/>
      <c r="L321" s="405"/>
      <c r="M321" s="405"/>
      <c r="N321" s="405"/>
      <c r="O321" s="405"/>
      <c r="P321" s="405"/>
      <c r="Q321" s="405"/>
      <c r="R321" s="405"/>
      <c r="S321" s="405"/>
    </row>
    <row r="322" spans="1:19" s="32" customFormat="1" ht="14.25" customHeight="1" x14ac:dyDescent="0.2">
      <c r="A322" s="406" t="str">
        <f>T([1]p36!$C$13:$G$13)</f>
        <v/>
      </c>
      <c r="B322" s="406"/>
      <c r="C322" s="406"/>
      <c r="D322" s="406"/>
      <c r="E322" s="406"/>
      <c r="F322" s="406"/>
      <c r="G322" s="406"/>
      <c r="H322" s="406"/>
      <c r="I322" s="406"/>
      <c r="J322" s="406"/>
      <c r="K322" s="406"/>
      <c r="L322" s="406"/>
      <c r="M322" s="406"/>
      <c r="N322" s="406"/>
      <c r="O322" s="406"/>
      <c r="P322" s="406"/>
      <c r="Q322" s="406"/>
      <c r="R322" s="406"/>
      <c r="S322" s="406"/>
    </row>
    <row r="323" spans="1:19" s="3" customFormat="1" ht="13.5" customHeight="1" x14ac:dyDescent="0.2">
      <c r="A323" s="398" t="str">
        <f>IF([1]p36!$A$271&lt;&gt;0,[1]p36!$A$271,"")</f>
        <v/>
      </c>
      <c r="B323" s="398"/>
      <c r="C323" s="398"/>
      <c r="D323" s="398"/>
      <c r="E323" s="398"/>
      <c r="F323" s="398"/>
      <c r="G323" s="398"/>
      <c r="H323" s="398" t="str">
        <f>IF([1]p36!$B$272&lt;&gt;0,[1]p36!$B$272,"")</f>
        <v/>
      </c>
      <c r="I323" s="398"/>
      <c r="J323" s="398"/>
      <c r="K323" s="398"/>
      <c r="L323" s="398"/>
      <c r="M323" s="398"/>
      <c r="N323" s="398"/>
      <c r="O323" s="398"/>
      <c r="P323" s="398"/>
      <c r="Q323" s="398"/>
      <c r="R323" s="26" t="str">
        <f>IF([1]p36!$H$271&lt;&gt;0,[1]p36!$H$271,"")</f>
        <v/>
      </c>
      <c r="S323" s="26" t="str">
        <f>IF([1]p36!$K$271&lt;&gt;0,[1]p36!$K$271,"")</f>
        <v/>
      </c>
    </row>
    <row r="324" spans="1:19" s="3" customFormat="1" ht="13.5" customHeight="1" x14ac:dyDescent="0.2">
      <c r="A324" s="398" t="str">
        <f>IF([1]p36!$A$274&lt;&gt;0,[1]p36!$A$274,"")</f>
        <v/>
      </c>
      <c r="B324" s="398"/>
      <c r="C324" s="398"/>
      <c r="D324" s="398"/>
      <c r="E324" s="398"/>
      <c r="F324" s="398"/>
      <c r="G324" s="398"/>
      <c r="H324" s="398" t="str">
        <f>IF([1]p36!$B$275&lt;&gt;0,[1]p36!$B$275,"")</f>
        <v/>
      </c>
      <c r="I324" s="398"/>
      <c r="J324" s="398"/>
      <c r="K324" s="398"/>
      <c r="L324" s="398"/>
      <c r="M324" s="398"/>
      <c r="N324" s="398"/>
      <c r="O324" s="398"/>
      <c r="P324" s="398"/>
      <c r="Q324" s="398"/>
      <c r="R324" s="26" t="str">
        <f>IF([1]p36!$H$274&lt;&gt;0,[1]p36!$H$274,"")</f>
        <v/>
      </c>
      <c r="S324" s="26" t="str">
        <f>IF([1]p36!$K$274&lt;&gt;0,[1]p36!$K$274,"")</f>
        <v/>
      </c>
    </row>
    <row r="325" spans="1:19" s="3" customFormat="1" ht="13.5" customHeight="1" x14ac:dyDescent="0.2">
      <c r="A325" s="398" t="str">
        <f>IF([1]p36!$A$277&lt;&gt;0,[1]p36!$A$277,"")</f>
        <v/>
      </c>
      <c r="B325" s="398"/>
      <c r="C325" s="398"/>
      <c r="D325" s="398"/>
      <c r="E325" s="398"/>
      <c r="F325" s="398"/>
      <c r="G325" s="398"/>
      <c r="H325" s="398" t="str">
        <f>IF([1]p36!$B$278&lt;&gt;0,[1]p36!$B$278,"")</f>
        <v/>
      </c>
      <c r="I325" s="398"/>
      <c r="J325" s="398"/>
      <c r="K325" s="398"/>
      <c r="L325" s="398"/>
      <c r="M325" s="398"/>
      <c r="N325" s="398"/>
      <c r="O325" s="398"/>
      <c r="P325" s="398"/>
      <c r="Q325" s="398"/>
      <c r="R325" s="26" t="str">
        <f>IF([1]p36!$H$277&lt;&gt;0,[1]p36!$H$277,"")</f>
        <v/>
      </c>
      <c r="S325" s="26" t="str">
        <f>IF([1]p36!$K$277&lt;&gt;0,[1]p36!$K$277,"")</f>
        <v/>
      </c>
    </row>
    <row r="326" spans="1:19" s="3" customFormat="1" ht="13.5" customHeight="1" x14ac:dyDescent="0.2">
      <c r="A326" s="398" t="str">
        <f>IF([1]p36!$A$280&lt;&gt;0,[1]p36!$A$280,"")</f>
        <v/>
      </c>
      <c r="B326" s="398"/>
      <c r="C326" s="398"/>
      <c r="D326" s="398"/>
      <c r="E326" s="398"/>
      <c r="F326" s="398"/>
      <c r="G326" s="398"/>
      <c r="H326" s="398" t="str">
        <f>IF([1]p36!$B$281&lt;&gt;0,[1]p36!$B$281,"")</f>
        <v/>
      </c>
      <c r="I326" s="398"/>
      <c r="J326" s="398"/>
      <c r="K326" s="398"/>
      <c r="L326" s="398"/>
      <c r="M326" s="398"/>
      <c r="N326" s="398"/>
      <c r="O326" s="398"/>
      <c r="P326" s="398"/>
      <c r="Q326" s="398"/>
      <c r="R326" s="26" t="str">
        <f>IF([1]p36!$H$280&lt;&gt;0,[1]p36!$H$280,"")</f>
        <v/>
      </c>
      <c r="S326" s="26" t="str">
        <f>IF([1]p36!$K$280&lt;&gt;0,[1]p36!$K$280,"")</f>
        <v/>
      </c>
    </row>
    <row r="327" spans="1:19" s="3" customFormat="1" ht="13.5" customHeight="1" x14ac:dyDescent="0.2">
      <c r="A327" s="398" t="str">
        <f>IF([1]p36!$A$283&lt;&gt;0,[1]p36!$A$283,"")</f>
        <v/>
      </c>
      <c r="B327" s="398"/>
      <c r="C327" s="398"/>
      <c r="D327" s="398"/>
      <c r="E327" s="398"/>
      <c r="F327" s="398"/>
      <c r="G327" s="398"/>
      <c r="H327" s="398" t="str">
        <f>IF([1]p36!$B$284&lt;&gt;0,[1]p36!$B$284,"")</f>
        <v/>
      </c>
      <c r="I327" s="398"/>
      <c r="J327" s="398"/>
      <c r="K327" s="398"/>
      <c r="L327" s="398"/>
      <c r="M327" s="398"/>
      <c r="N327" s="398"/>
      <c r="O327" s="398"/>
      <c r="P327" s="398"/>
      <c r="Q327" s="398"/>
      <c r="R327" s="26" t="str">
        <f>IF([1]p36!$H$283&lt;&gt;0,[1]p36!$H$283,"")</f>
        <v/>
      </c>
      <c r="S327" s="26" t="str">
        <f>IF([1]p36!$K$283&lt;&gt;0,[1]p36!$K$283,"")</f>
        <v/>
      </c>
    </row>
    <row r="328" spans="1:19" s="3" customFormat="1" ht="13.5" customHeight="1" x14ac:dyDescent="0.2">
      <c r="A328" s="398" t="str">
        <f>IF([1]p36!$A$286&lt;&gt;0,[1]p36!$A$286,"")</f>
        <v/>
      </c>
      <c r="B328" s="398"/>
      <c r="C328" s="398"/>
      <c r="D328" s="398"/>
      <c r="E328" s="398"/>
      <c r="F328" s="398"/>
      <c r="G328" s="398"/>
      <c r="H328" s="398" t="str">
        <f>IF([1]p36!$B$287&lt;&gt;0,[1]p36!$B$287,"")</f>
        <v/>
      </c>
      <c r="I328" s="398"/>
      <c r="J328" s="398"/>
      <c r="K328" s="398"/>
      <c r="L328" s="398"/>
      <c r="M328" s="398"/>
      <c r="N328" s="398"/>
      <c r="O328" s="398"/>
      <c r="P328" s="398"/>
      <c r="Q328" s="398"/>
      <c r="R328" s="26" t="str">
        <f>IF([1]p36!$H$286&lt;&gt;0,[1]p36!$H$286,"")</f>
        <v/>
      </c>
      <c r="S328" s="26" t="str">
        <f>IF([1]p36!$K$286&lt;&gt;0,[1]p36!$K$286,"")</f>
        <v/>
      </c>
    </row>
    <row r="329" spans="1:19" s="3" customFormat="1" ht="13.5" customHeight="1" x14ac:dyDescent="0.2">
      <c r="A329" s="398" t="str">
        <f>IF([1]p36!$A$289&lt;&gt;0,[1]p36!$A$289,"")</f>
        <v/>
      </c>
      <c r="B329" s="398"/>
      <c r="C329" s="398"/>
      <c r="D329" s="398"/>
      <c r="E329" s="398"/>
      <c r="F329" s="398"/>
      <c r="G329" s="398"/>
      <c r="H329" s="398" t="str">
        <f>IF([1]p36!$B$290&lt;&gt;0,[1]p36!$B$290,"")</f>
        <v/>
      </c>
      <c r="I329" s="398"/>
      <c r="J329" s="398"/>
      <c r="K329" s="398"/>
      <c r="L329" s="398"/>
      <c r="M329" s="398"/>
      <c r="N329" s="398"/>
      <c r="O329" s="398"/>
      <c r="P329" s="398"/>
      <c r="Q329" s="398"/>
      <c r="R329" s="26" t="str">
        <f>IF([1]p36!$H$289&lt;&gt;0,[1]p36!$H$289,"")</f>
        <v/>
      </c>
      <c r="S329" s="26" t="str">
        <f>IF([1]p36!$K$289&lt;&gt;0,[1]p36!$K$289,"")</f>
        <v/>
      </c>
    </row>
    <row r="330" spans="1:19" s="6" customFormat="1" x14ac:dyDescent="0.2">
      <c r="A330" s="405"/>
      <c r="B330" s="405"/>
      <c r="C330" s="405"/>
      <c r="D330" s="405"/>
      <c r="E330" s="405"/>
      <c r="F330" s="405"/>
      <c r="G330" s="405"/>
      <c r="H330" s="405"/>
      <c r="I330" s="405"/>
      <c r="J330" s="405"/>
      <c r="K330" s="405"/>
      <c r="L330" s="405"/>
      <c r="M330" s="405"/>
      <c r="N330" s="405"/>
      <c r="O330" s="405"/>
      <c r="P330" s="405"/>
      <c r="Q330" s="405"/>
      <c r="R330" s="405"/>
      <c r="S330" s="405"/>
    </row>
    <row r="331" spans="1:19" s="32" customFormat="1" ht="14.25" customHeight="1" x14ac:dyDescent="0.2">
      <c r="A331" s="406" t="str">
        <f>T([1]p37!$C$13:$G$13)</f>
        <v/>
      </c>
      <c r="B331" s="406"/>
      <c r="C331" s="406"/>
      <c r="D331" s="406"/>
      <c r="E331" s="406"/>
      <c r="F331" s="406"/>
      <c r="G331" s="406"/>
      <c r="H331" s="406"/>
      <c r="I331" s="406"/>
      <c r="J331" s="406"/>
      <c r="K331" s="406"/>
      <c r="L331" s="406"/>
      <c r="M331" s="406"/>
      <c r="N331" s="406"/>
      <c r="O331" s="406"/>
      <c r="P331" s="406"/>
      <c r="Q331" s="406"/>
      <c r="R331" s="406"/>
      <c r="S331" s="406"/>
    </row>
    <row r="332" spans="1:19" s="3" customFormat="1" ht="13.5" customHeight="1" x14ac:dyDescent="0.2">
      <c r="A332" s="398" t="str">
        <f>IF([1]p37!$A$271&lt;&gt;0,[1]p37!$A$271,"")</f>
        <v/>
      </c>
      <c r="B332" s="398"/>
      <c r="C332" s="398"/>
      <c r="D332" s="398"/>
      <c r="E332" s="398"/>
      <c r="F332" s="398"/>
      <c r="G332" s="398"/>
      <c r="H332" s="398" t="str">
        <f>IF([1]p37!$B$272&lt;&gt;0,[1]p37!$B$272,"")</f>
        <v/>
      </c>
      <c r="I332" s="398"/>
      <c r="J332" s="398"/>
      <c r="K332" s="398"/>
      <c r="L332" s="398"/>
      <c r="M332" s="398"/>
      <c r="N332" s="398"/>
      <c r="O332" s="398"/>
      <c r="P332" s="398"/>
      <c r="Q332" s="398"/>
      <c r="R332" s="26" t="str">
        <f>IF([1]p37!$H$271&lt;&gt;0,[1]p37!$H$271,"")</f>
        <v/>
      </c>
      <c r="S332" s="26" t="str">
        <f>IF([1]p37!$K$271&lt;&gt;0,[1]p37!$K$271,"")</f>
        <v/>
      </c>
    </row>
    <row r="333" spans="1:19" s="3" customFormat="1" ht="13.5" customHeight="1" x14ac:dyDescent="0.2">
      <c r="A333" s="398" t="str">
        <f>IF([1]p37!$A$274&lt;&gt;0,[1]p37!$A$274,"")</f>
        <v/>
      </c>
      <c r="B333" s="398"/>
      <c r="C333" s="398"/>
      <c r="D333" s="398"/>
      <c r="E333" s="398"/>
      <c r="F333" s="398"/>
      <c r="G333" s="398"/>
      <c r="H333" s="398" t="str">
        <f>IF([1]p37!$B$275&lt;&gt;0,[1]p37!$B$275,"")</f>
        <v/>
      </c>
      <c r="I333" s="398"/>
      <c r="J333" s="398"/>
      <c r="K333" s="398"/>
      <c r="L333" s="398"/>
      <c r="M333" s="398"/>
      <c r="N333" s="398"/>
      <c r="O333" s="398"/>
      <c r="P333" s="398"/>
      <c r="Q333" s="398"/>
      <c r="R333" s="26" t="str">
        <f>IF([1]p37!$H$274&lt;&gt;0,[1]p37!$H$274,"")</f>
        <v/>
      </c>
      <c r="S333" s="26" t="str">
        <f>IF([1]p37!$K$274&lt;&gt;0,[1]p37!$K$274,"")</f>
        <v/>
      </c>
    </row>
    <row r="334" spans="1:19" s="3" customFormat="1" ht="13.5" customHeight="1" x14ac:dyDescent="0.2">
      <c r="A334" s="398" t="str">
        <f>IF([1]p37!$A$277&lt;&gt;0,[1]p37!$A$277,"")</f>
        <v/>
      </c>
      <c r="B334" s="398"/>
      <c r="C334" s="398"/>
      <c r="D334" s="398"/>
      <c r="E334" s="398"/>
      <c r="F334" s="398"/>
      <c r="G334" s="398"/>
      <c r="H334" s="398" t="str">
        <f>IF([1]p37!$B$278&lt;&gt;0,[1]p37!$B$278,"")</f>
        <v/>
      </c>
      <c r="I334" s="398"/>
      <c r="J334" s="398"/>
      <c r="K334" s="398"/>
      <c r="L334" s="398"/>
      <c r="M334" s="398"/>
      <c r="N334" s="398"/>
      <c r="O334" s="398"/>
      <c r="P334" s="398"/>
      <c r="Q334" s="398"/>
      <c r="R334" s="26" t="str">
        <f>IF([1]p37!$H$277&lt;&gt;0,[1]p37!$H$277,"")</f>
        <v/>
      </c>
      <c r="S334" s="26" t="str">
        <f>IF([1]p37!$K$277&lt;&gt;0,[1]p37!$K$277,"")</f>
        <v/>
      </c>
    </row>
    <row r="335" spans="1:19" s="3" customFormat="1" ht="13.5" customHeight="1" x14ac:dyDescent="0.2">
      <c r="A335" s="398" t="str">
        <f>IF([1]p37!$A$280&lt;&gt;0,[1]p37!$A$280,"")</f>
        <v/>
      </c>
      <c r="B335" s="398"/>
      <c r="C335" s="398"/>
      <c r="D335" s="398"/>
      <c r="E335" s="398"/>
      <c r="F335" s="398"/>
      <c r="G335" s="398"/>
      <c r="H335" s="398" t="str">
        <f>IF([1]p37!$B$281&lt;&gt;0,[1]p37!$B$281,"")</f>
        <v/>
      </c>
      <c r="I335" s="398"/>
      <c r="J335" s="398"/>
      <c r="K335" s="398"/>
      <c r="L335" s="398"/>
      <c r="M335" s="398"/>
      <c r="N335" s="398"/>
      <c r="O335" s="398"/>
      <c r="P335" s="398"/>
      <c r="Q335" s="398"/>
      <c r="R335" s="26" t="str">
        <f>IF([1]p37!$H$280&lt;&gt;0,[1]p37!$H$280,"")</f>
        <v/>
      </c>
      <c r="S335" s="26" t="str">
        <f>IF([1]p37!$K$280&lt;&gt;0,[1]p37!$K$280,"")</f>
        <v/>
      </c>
    </row>
    <row r="336" spans="1:19" s="3" customFormat="1" ht="13.5" customHeight="1" x14ac:dyDescent="0.2">
      <c r="A336" s="398" t="str">
        <f>IF([1]p37!$A$283&lt;&gt;0,[1]p37!$A$283,"")</f>
        <v/>
      </c>
      <c r="B336" s="398"/>
      <c r="C336" s="398"/>
      <c r="D336" s="398"/>
      <c r="E336" s="398"/>
      <c r="F336" s="398"/>
      <c r="G336" s="398"/>
      <c r="H336" s="398" t="str">
        <f>IF([1]p37!$B$284&lt;&gt;0,[1]p37!$B$284,"")</f>
        <v/>
      </c>
      <c r="I336" s="398"/>
      <c r="J336" s="398"/>
      <c r="K336" s="398"/>
      <c r="L336" s="398"/>
      <c r="M336" s="398"/>
      <c r="N336" s="398"/>
      <c r="O336" s="398"/>
      <c r="P336" s="398"/>
      <c r="Q336" s="398"/>
      <c r="R336" s="26" t="str">
        <f>IF([1]p37!$H$283&lt;&gt;0,[1]p37!$H$283,"")</f>
        <v/>
      </c>
      <c r="S336" s="26" t="str">
        <f>IF([1]p37!$K$283&lt;&gt;0,[1]p37!$K$283,"")</f>
        <v/>
      </c>
    </row>
    <row r="337" spans="1:19" s="3" customFormat="1" ht="13.5" customHeight="1" x14ac:dyDescent="0.2">
      <c r="A337" s="398" t="str">
        <f>IF([1]p37!$A$286&lt;&gt;0,[1]p37!$A$286,"")</f>
        <v/>
      </c>
      <c r="B337" s="398"/>
      <c r="C337" s="398"/>
      <c r="D337" s="398"/>
      <c r="E337" s="398"/>
      <c r="F337" s="398"/>
      <c r="G337" s="398"/>
      <c r="H337" s="398" t="str">
        <f>IF([1]p37!$B$287&lt;&gt;0,[1]p37!$B$287,"")</f>
        <v/>
      </c>
      <c r="I337" s="398"/>
      <c r="J337" s="398"/>
      <c r="K337" s="398"/>
      <c r="L337" s="398"/>
      <c r="M337" s="398"/>
      <c r="N337" s="398"/>
      <c r="O337" s="398"/>
      <c r="P337" s="398"/>
      <c r="Q337" s="398"/>
      <c r="R337" s="26" t="str">
        <f>IF([1]p37!$H$286&lt;&gt;0,[1]p37!$H$286,"")</f>
        <v/>
      </c>
      <c r="S337" s="26" t="str">
        <f>IF([1]p37!$K$286&lt;&gt;0,[1]p37!$K$286,"")</f>
        <v/>
      </c>
    </row>
    <row r="338" spans="1:19" s="3" customFormat="1" ht="13.5" customHeight="1" x14ac:dyDescent="0.2">
      <c r="A338" s="398" t="str">
        <f>IF([1]p37!$A$289&lt;&gt;0,[1]p37!$A$289,"")</f>
        <v/>
      </c>
      <c r="B338" s="398"/>
      <c r="C338" s="398"/>
      <c r="D338" s="398"/>
      <c r="E338" s="398"/>
      <c r="F338" s="398"/>
      <c r="G338" s="398"/>
      <c r="H338" s="398" t="str">
        <f>IF([1]p37!$B$290&lt;&gt;0,[1]p37!$B$290,"")</f>
        <v/>
      </c>
      <c r="I338" s="398"/>
      <c r="J338" s="398"/>
      <c r="K338" s="398"/>
      <c r="L338" s="398"/>
      <c r="M338" s="398"/>
      <c r="N338" s="398"/>
      <c r="O338" s="398"/>
      <c r="P338" s="398"/>
      <c r="Q338" s="398"/>
      <c r="R338" s="26" t="str">
        <f>IF([1]p37!$H$289&lt;&gt;0,[1]p37!$H$289,"")</f>
        <v/>
      </c>
      <c r="S338" s="26" t="str">
        <f>IF([1]p37!$K$289&lt;&gt;0,[1]p37!$K$289,"")</f>
        <v/>
      </c>
    </row>
    <row r="339" spans="1:19" s="6" customFormat="1" x14ac:dyDescent="0.2">
      <c r="A339" s="405"/>
      <c r="B339" s="405"/>
      <c r="C339" s="405"/>
      <c r="D339" s="405"/>
      <c r="E339" s="405"/>
      <c r="F339" s="405"/>
      <c r="G339" s="405"/>
      <c r="H339" s="405"/>
      <c r="I339" s="405"/>
      <c r="J339" s="405"/>
      <c r="K339" s="405"/>
      <c r="L339" s="405"/>
      <c r="M339" s="405"/>
      <c r="N339" s="405"/>
      <c r="O339" s="405"/>
      <c r="P339" s="405"/>
      <c r="Q339" s="405"/>
      <c r="R339" s="405"/>
      <c r="S339" s="405"/>
    </row>
    <row r="340" spans="1:19" s="32" customFormat="1" ht="14.25" customHeight="1" x14ac:dyDescent="0.2">
      <c r="A340" s="406" t="str">
        <f>T([1]p38!$C$13:$G$13)</f>
        <v/>
      </c>
      <c r="B340" s="406"/>
      <c r="C340" s="406"/>
      <c r="D340" s="406"/>
      <c r="E340" s="406"/>
      <c r="F340" s="406"/>
      <c r="G340" s="406"/>
      <c r="H340" s="406"/>
      <c r="I340" s="406"/>
      <c r="J340" s="406"/>
      <c r="K340" s="406"/>
      <c r="L340" s="406"/>
      <c r="M340" s="406"/>
      <c r="N340" s="406"/>
      <c r="O340" s="406"/>
      <c r="P340" s="406"/>
      <c r="Q340" s="406"/>
      <c r="R340" s="406"/>
      <c r="S340" s="406"/>
    </row>
    <row r="341" spans="1:19" s="3" customFormat="1" ht="13.5" customHeight="1" x14ac:dyDescent="0.2">
      <c r="A341" s="398" t="str">
        <f>IF([1]p38!$A$271&lt;&gt;0,[1]p38!$A$271,"")</f>
        <v/>
      </c>
      <c r="B341" s="398"/>
      <c r="C341" s="398"/>
      <c r="D341" s="398"/>
      <c r="E341" s="398"/>
      <c r="F341" s="398"/>
      <c r="G341" s="398"/>
      <c r="H341" s="398" t="str">
        <f>IF([1]p38!$B$272&lt;&gt;0,[1]p38!$B$272,"")</f>
        <v/>
      </c>
      <c r="I341" s="398"/>
      <c r="J341" s="398"/>
      <c r="K341" s="398"/>
      <c r="L341" s="398"/>
      <c r="M341" s="398"/>
      <c r="N341" s="398"/>
      <c r="O341" s="398"/>
      <c r="P341" s="398"/>
      <c r="Q341" s="398"/>
      <c r="R341" s="26" t="str">
        <f>IF([1]p38!$H$271&lt;&gt;0,[1]p38!$H$271,"")</f>
        <v/>
      </c>
      <c r="S341" s="26" t="str">
        <f>IF([1]p38!$K$271&lt;&gt;0,[1]p38!$K$271,"")</f>
        <v/>
      </c>
    </row>
    <row r="342" spans="1:19" s="3" customFormat="1" ht="13.5" customHeight="1" x14ac:dyDescent="0.2">
      <c r="A342" s="398" t="str">
        <f>IF([1]p38!$A$274&lt;&gt;0,[1]p38!$A$274,"")</f>
        <v/>
      </c>
      <c r="B342" s="398"/>
      <c r="C342" s="398"/>
      <c r="D342" s="398"/>
      <c r="E342" s="398"/>
      <c r="F342" s="398"/>
      <c r="G342" s="398"/>
      <c r="H342" s="398" t="str">
        <f>IF([1]p38!$B$275&lt;&gt;0,[1]p38!$B$275,"")</f>
        <v/>
      </c>
      <c r="I342" s="398"/>
      <c r="J342" s="398"/>
      <c r="K342" s="398"/>
      <c r="L342" s="398"/>
      <c r="M342" s="398"/>
      <c r="N342" s="398"/>
      <c r="O342" s="398"/>
      <c r="P342" s="398"/>
      <c r="Q342" s="398"/>
      <c r="R342" s="26" t="str">
        <f>IF([1]p38!$H$274&lt;&gt;0,[1]p38!$H$274,"")</f>
        <v/>
      </c>
      <c r="S342" s="26" t="str">
        <f>IF([1]p38!$K$274&lt;&gt;0,[1]p38!$K$274,"")</f>
        <v/>
      </c>
    </row>
    <row r="343" spans="1:19" s="3" customFormat="1" ht="13.5" customHeight="1" x14ac:dyDescent="0.2">
      <c r="A343" s="398" t="str">
        <f>IF([1]p38!$A$277&lt;&gt;0,[1]p38!$A$277,"")</f>
        <v/>
      </c>
      <c r="B343" s="398"/>
      <c r="C343" s="398"/>
      <c r="D343" s="398"/>
      <c r="E343" s="398"/>
      <c r="F343" s="398"/>
      <c r="G343" s="398"/>
      <c r="H343" s="398" t="str">
        <f>IF([1]p38!$B$278&lt;&gt;0,[1]p38!$B$278,"")</f>
        <v/>
      </c>
      <c r="I343" s="398"/>
      <c r="J343" s="398"/>
      <c r="K343" s="398"/>
      <c r="L343" s="398"/>
      <c r="M343" s="398"/>
      <c r="N343" s="398"/>
      <c r="O343" s="398"/>
      <c r="P343" s="398"/>
      <c r="Q343" s="398"/>
      <c r="R343" s="26" t="str">
        <f>IF([1]p38!$H$277&lt;&gt;0,[1]p38!$H$277,"")</f>
        <v/>
      </c>
      <c r="S343" s="26" t="str">
        <f>IF([1]p38!$K$277&lt;&gt;0,[1]p38!$K$277,"")</f>
        <v/>
      </c>
    </row>
    <row r="344" spans="1:19" s="3" customFormat="1" ht="13.5" customHeight="1" x14ac:dyDescent="0.2">
      <c r="A344" s="398" t="str">
        <f>IF([1]p38!$A$280&lt;&gt;0,[1]p38!$A$280,"")</f>
        <v/>
      </c>
      <c r="B344" s="398"/>
      <c r="C344" s="398"/>
      <c r="D344" s="398"/>
      <c r="E344" s="398"/>
      <c r="F344" s="398"/>
      <c r="G344" s="398"/>
      <c r="H344" s="398" t="str">
        <f>IF([1]p38!$B$281&lt;&gt;0,[1]p38!$B$281,"")</f>
        <v/>
      </c>
      <c r="I344" s="398"/>
      <c r="J344" s="398"/>
      <c r="K344" s="398"/>
      <c r="L344" s="398"/>
      <c r="M344" s="398"/>
      <c r="N344" s="398"/>
      <c r="O344" s="398"/>
      <c r="P344" s="398"/>
      <c r="Q344" s="398"/>
      <c r="R344" s="26" t="str">
        <f>IF([1]p38!$H$280&lt;&gt;0,[1]p38!$H$280,"")</f>
        <v/>
      </c>
      <c r="S344" s="26" t="str">
        <f>IF([1]p38!$K$280&lt;&gt;0,[1]p38!$K$280,"")</f>
        <v/>
      </c>
    </row>
    <row r="345" spans="1:19" s="3" customFormat="1" ht="13.5" customHeight="1" x14ac:dyDescent="0.2">
      <c r="A345" s="398" t="str">
        <f>IF([1]p38!$A$283&lt;&gt;0,[1]p38!$A$283,"")</f>
        <v/>
      </c>
      <c r="B345" s="398"/>
      <c r="C345" s="398"/>
      <c r="D345" s="398"/>
      <c r="E345" s="398"/>
      <c r="F345" s="398"/>
      <c r="G345" s="398"/>
      <c r="H345" s="398" t="str">
        <f>IF([1]p38!$B$284&lt;&gt;0,[1]p38!$B$284,"")</f>
        <v/>
      </c>
      <c r="I345" s="398"/>
      <c r="J345" s="398"/>
      <c r="K345" s="398"/>
      <c r="L345" s="398"/>
      <c r="M345" s="398"/>
      <c r="N345" s="398"/>
      <c r="O345" s="398"/>
      <c r="P345" s="398"/>
      <c r="Q345" s="398"/>
      <c r="R345" s="26" t="str">
        <f>IF([1]p38!$H$283&lt;&gt;0,[1]p38!$H$283,"")</f>
        <v/>
      </c>
      <c r="S345" s="26" t="str">
        <f>IF([1]p38!$K$283&lt;&gt;0,[1]p38!$K$283,"")</f>
        <v/>
      </c>
    </row>
    <row r="346" spans="1:19" s="3" customFormat="1" ht="13.5" customHeight="1" x14ac:dyDescent="0.2">
      <c r="A346" s="398" t="str">
        <f>IF([1]p38!$A$286&lt;&gt;0,[1]p38!$A$286,"")</f>
        <v/>
      </c>
      <c r="B346" s="398"/>
      <c r="C346" s="398"/>
      <c r="D346" s="398"/>
      <c r="E346" s="398"/>
      <c r="F346" s="398"/>
      <c r="G346" s="398"/>
      <c r="H346" s="398" t="str">
        <f>IF([1]p38!$B$287&lt;&gt;0,[1]p38!$B$287,"")</f>
        <v/>
      </c>
      <c r="I346" s="398"/>
      <c r="J346" s="398"/>
      <c r="K346" s="398"/>
      <c r="L346" s="398"/>
      <c r="M346" s="398"/>
      <c r="N346" s="398"/>
      <c r="O346" s="398"/>
      <c r="P346" s="398"/>
      <c r="Q346" s="398"/>
      <c r="R346" s="26" t="str">
        <f>IF([1]p38!$H$286&lt;&gt;0,[1]p38!$H$286,"")</f>
        <v/>
      </c>
      <c r="S346" s="26" t="str">
        <f>IF([1]p38!$K$286&lt;&gt;0,[1]p38!$K$286,"")</f>
        <v/>
      </c>
    </row>
    <row r="347" spans="1:19" s="3" customFormat="1" ht="13.5" customHeight="1" x14ac:dyDescent="0.2">
      <c r="A347" s="398" t="str">
        <f>IF([1]p38!$A$289&lt;&gt;0,[1]p38!$A$289,"")</f>
        <v/>
      </c>
      <c r="B347" s="398"/>
      <c r="C347" s="398"/>
      <c r="D347" s="398"/>
      <c r="E347" s="398"/>
      <c r="F347" s="398"/>
      <c r="G347" s="398"/>
      <c r="H347" s="398" t="str">
        <f>IF([1]p38!$B$290&lt;&gt;0,[1]p38!$B$290,"")</f>
        <v/>
      </c>
      <c r="I347" s="398"/>
      <c r="J347" s="398"/>
      <c r="K347" s="398"/>
      <c r="L347" s="398"/>
      <c r="M347" s="398"/>
      <c r="N347" s="398"/>
      <c r="O347" s="398"/>
      <c r="P347" s="398"/>
      <c r="Q347" s="398"/>
      <c r="R347" s="26" t="str">
        <f>IF([1]p38!$H$289&lt;&gt;0,[1]p38!$H$289,"")</f>
        <v/>
      </c>
      <c r="S347" s="26" t="str">
        <f>IF([1]p38!$K$289&lt;&gt;0,[1]p38!$K$289,"")</f>
        <v/>
      </c>
    </row>
    <row r="348" spans="1:19" s="6" customFormat="1" x14ac:dyDescent="0.2">
      <c r="A348" s="405"/>
      <c r="B348" s="405"/>
      <c r="C348" s="405"/>
      <c r="D348" s="405"/>
      <c r="E348" s="405"/>
      <c r="F348" s="405"/>
      <c r="G348" s="405"/>
      <c r="H348" s="405"/>
      <c r="I348" s="405"/>
      <c r="J348" s="405"/>
      <c r="K348" s="405"/>
      <c r="L348" s="405"/>
      <c r="M348" s="405"/>
      <c r="N348" s="405"/>
      <c r="O348" s="405"/>
      <c r="P348" s="405"/>
      <c r="Q348" s="405"/>
      <c r="R348" s="405"/>
      <c r="S348" s="405"/>
    </row>
    <row r="349" spans="1:19" s="32" customFormat="1" ht="14.25" customHeight="1" x14ac:dyDescent="0.2">
      <c r="A349" s="406" t="str">
        <f>T([1]p39!$C$13:$G$13)</f>
        <v/>
      </c>
      <c r="B349" s="406"/>
      <c r="C349" s="406"/>
      <c r="D349" s="406"/>
      <c r="E349" s="406"/>
      <c r="F349" s="406"/>
      <c r="G349" s="406"/>
      <c r="H349" s="406"/>
      <c r="I349" s="406"/>
      <c r="J349" s="406"/>
      <c r="K349" s="406"/>
      <c r="L349" s="406"/>
      <c r="M349" s="406"/>
      <c r="N349" s="406"/>
      <c r="O349" s="406"/>
      <c r="P349" s="406"/>
      <c r="Q349" s="406"/>
      <c r="R349" s="406"/>
      <c r="S349" s="406"/>
    </row>
    <row r="350" spans="1:19" s="3" customFormat="1" ht="13.5" customHeight="1" x14ac:dyDescent="0.2">
      <c r="A350" s="398" t="str">
        <f>IF([1]p39!$A$271&lt;&gt;0,[1]p39!$A$271,"")</f>
        <v/>
      </c>
      <c r="B350" s="398"/>
      <c r="C350" s="398"/>
      <c r="D350" s="398"/>
      <c r="E350" s="398"/>
      <c r="F350" s="398"/>
      <c r="G350" s="398"/>
      <c r="H350" s="398" t="str">
        <f>IF([1]p39!$B$272&lt;&gt;0,[1]p39!$B$272,"")</f>
        <v/>
      </c>
      <c r="I350" s="398"/>
      <c r="J350" s="398"/>
      <c r="K350" s="398"/>
      <c r="L350" s="398"/>
      <c r="M350" s="398"/>
      <c r="N350" s="398"/>
      <c r="O350" s="398"/>
      <c r="P350" s="398"/>
      <c r="Q350" s="398"/>
      <c r="R350" s="26" t="str">
        <f>IF([1]p39!$H$271&lt;&gt;0,[1]p39!$H$271,"")</f>
        <v/>
      </c>
      <c r="S350" s="26" t="str">
        <f>IF([1]p39!$K$271&lt;&gt;0,[1]p39!$K$271,"")</f>
        <v/>
      </c>
    </row>
    <row r="351" spans="1:19" s="3" customFormat="1" ht="13.5" customHeight="1" x14ac:dyDescent="0.2">
      <c r="A351" s="398" t="str">
        <f>IF([1]p39!$A$274&lt;&gt;0,[1]p39!$A$274,"")</f>
        <v/>
      </c>
      <c r="B351" s="398"/>
      <c r="C351" s="398"/>
      <c r="D351" s="398"/>
      <c r="E351" s="398"/>
      <c r="F351" s="398"/>
      <c r="G351" s="398"/>
      <c r="H351" s="398" t="str">
        <f>IF([1]p39!$B$275&lt;&gt;0,[1]p39!$B$275,"")</f>
        <v/>
      </c>
      <c r="I351" s="398"/>
      <c r="J351" s="398"/>
      <c r="K351" s="398"/>
      <c r="L351" s="398"/>
      <c r="M351" s="398"/>
      <c r="N351" s="398"/>
      <c r="O351" s="398"/>
      <c r="P351" s="398"/>
      <c r="Q351" s="398"/>
      <c r="R351" s="26" t="str">
        <f>IF([1]p39!$H$274&lt;&gt;0,[1]p39!$H$274,"")</f>
        <v/>
      </c>
      <c r="S351" s="26" t="str">
        <f>IF([1]p39!$K$274&lt;&gt;0,[1]p39!$K$274,"")</f>
        <v/>
      </c>
    </row>
    <row r="352" spans="1:19" s="3" customFormat="1" ht="13.5" customHeight="1" x14ac:dyDescent="0.2">
      <c r="A352" s="398" t="str">
        <f>IF([1]p39!$A$277&lt;&gt;0,[1]p39!$A$277,"")</f>
        <v/>
      </c>
      <c r="B352" s="398"/>
      <c r="C352" s="398"/>
      <c r="D352" s="398"/>
      <c r="E352" s="398"/>
      <c r="F352" s="398"/>
      <c r="G352" s="398"/>
      <c r="H352" s="398" t="str">
        <f>IF([1]p39!$B$278&lt;&gt;0,[1]p39!$B$278,"")</f>
        <v/>
      </c>
      <c r="I352" s="398"/>
      <c r="J352" s="398"/>
      <c r="K352" s="398"/>
      <c r="L352" s="398"/>
      <c r="M352" s="398"/>
      <c r="N352" s="398"/>
      <c r="O352" s="398"/>
      <c r="P352" s="398"/>
      <c r="Q352" s="398"/>
      <c r="R352" s="26" t="str">
        <f>IF([1]p39!$H$277&lt;&gt;0,[1]p39!$H$277,"")</f>
        <v/>
      </c>
      <c r="S352" s="26" t="str">
        <f>IF([1]p39!$K$277&lt;&gt;0,[1]p39!$K$277,"")</f>
        <v/>
      </c>
    </row>
    <row r="353" spans="1:19" s="3" customFormat="1" ht="13.5" customHeight="1" x14ac:dyDescent="0.2">
      <c r="A353" s="398" t="str">
        <f>IF([1]p39!$A$280&lt;&gt;0,[1]p39!$A$280,"")</f>
        <v/>
      </c>
      <c r="B353" s="398"/>
      <c r="C353" s="398"/>
      <c r="D353" s="398"/>
      <c r="E353" s="398"/>
      <c r="F353" s="398"/>
      <c r="G353" s="398"/>
      <c r="H353" s="398" t="str">
        <f>IF([1]p39!$B$281&lt;&gt;0,[1]p39!$B$281,"")</f>
        <v/>
      </c>
      <c r="I353" s="398"/>
      <c r="J353" s="398"/>
      <c r="K353" s="398"/>
      <c r="L353" s="398"/>
      <c r="M353" s="398"/>
      <c r="N353" s="398"/>
      <c r="O353" s="398"/>
      <c r="P353" s="398"/>
      <c r="Q353" s="398"/>
      <c r="R353" s="26" t="str">
        <f>IF([1]p39!$H$280&lt;&gt;0,[1]p39!$H$280,"")</f>
        <v/>
      </c>
      <c r="S353" s="26" t="str">
        <f>IF([1]p39!$K$280&lt;&gt;0,[1]p39!$K$280,"")</f>
        <v/>
      </c>
    </row>
    <row r="354" spans="1:19" s="3" customFormat="1" ht="13.5" customHeight="1" x14ac:dyDescent="0.2">
      <c r="A354" s="398" t="str">
        <f>IF([1]p39!$A$283&lt;&gt;0,[1]p39!$A$283,"")</f>
        <v/>
      </c>
      <c r="B354" s="398"/>
      <c r="C354" s="398"/>
      <c r="D354" s="398"/>
      <c r="E354" s="398"/>
      <c r="F354" s="398"/>
      <c r="G354" s="398"/>
      <c r="H354" s="398" t="str">
        <f>IF([1]p39!$B$284&lt;&gt;0,[1]p39!$B$284,"")</f>
        <v/>
      </c>
      <c r="I354" s="398"/>
      <c r="J354" s="398"/>
      <c r="K354" s="398"/>
      <c r="L354" s="398"/>
      <c r="M354" s="398"/>
      <c r="N354" s="398"/>
      <c r="O354" s="398"/>
      <c r="P354" s="398"/>
      <c r="Q354" s="398"/>
      <c r="R354" s="26" t="str">
        <f>IF([1]p39!$H$283&lt;&gt;0,[1]p39!$H$283,"")</f>
        <v/>
      </c>
      <c r="S354" s="26" t="str">
        <f>IF([1]p39!$K$283&lt;&gt;0,[1]p39!$K$283,"")</f>
        <v/>
      </c>
    </row>
    <row r="355" spans="1:19" s="3" customFormat="1" ht="13.5" customHeight="1" x14ac:dyDescent="0.2">
      <c r="A355" s="398" t="str">
        <f>IF([1]p39!$A$286&lt;&gt;0,[1]p39!$A$286,"")</f>
        <v/>
      </c>
      <c r="B355" s="398"/>
      <c r="C355" s="398"/>
      <c r="D355" s="398"/>
      <c r="E355" s="398"/>
      <c r="F355" s="398"/>
      <c r="G355" s="398"/>
      <c r="H355" s="398" t="str">
        <f>IF([1]p39!$B$287&lt;&gt;0,[1]p39!$B$287,"")</f>
        <v/>
      </c>
      <c r="I355" s="398"/>
      <c r="J355" s="398"/>
      <c r="K355" s="398"/>
      <c r="L355" s="398"/>
      <c r="M355" s="398"/>
      <c r="N355" s="398"/>
      <c r="O355" s="398"/>
      <c r="P355" s="398"/>
      <c r="Q355" s="398"/>
      <c r="R355" s="26" t="str">
        <f>IF([1]p39!$H$286&lt;&gt;0,[1]p39!$H$286,"")</f>
        <v/>
      </c>
      <c r="S355" s="26" t="str">
        <f>IF([1]p39!$K$286&lt;&gt;0,[1]p39!$K$286,"")</f>
        <v/>
      </c>
    </row>
    <row r="356" spans="1:19" s="3" customFormat="1" ht="13.5" customHeight="1" x14ac:dyDescent="0.2">
      <c r="A356" s="398" t="str">
        <f>IF([1]p39!$A$289&lt;&gt;0,[1]p39!$A$289,"")</f>
        <v/>
      </c>
      <c r="B356" s="398"/>
      <c r="C356" s="398"/>
      <c r="D356" s="398"/>
      <c r="E356" s="398"/>
      <c r="F356" s="398"/>
      <c r="G356" s="398"/>
      <c r="H356" s="398" t="str">
        <f>IF([1]p39!$B$290&lt;&gt;0,[1]p39!$B$290,"")</f>
        <v/>
      </c>
      <c r="I356" s="398"/>
      <c r="J356" s="398"/>
      <c r="K356" s="398"/>
      <c r="L356" s="398"/>
      <c r="M356" s="398"/>
      <c r="N356" s="398"/>
      <c r="O356" s="398"/>
      <c r="P356" s="398"/>
      <c r="Q356" s="398"/>
      <c r="R356" s="26" t="str">
        <f>IF([1]p39!$H$289&lt;&gt;0,[1]p39!$H$289,"")</f>
        <v/>
      </c>
      <c r="S356" s="26" t="str">
        <f>IF([1]p39!$K$289&lt;&gt;0,[1]p39!$K$289,"")</f>
        <v/>
      </c>
    </row>
    <row r="357" spans="1:19" s="6" customFormat="1" x14ac:dyDescent="0.2">
      <c r="A357" s="405"/>
      <c r="B357" s="405"/>
      <c r="C357" s="405"/>
      <c r="D357" s="405"/>
      <c r="E357" s="405"/>
      <c r="F357" s="405"/>
      <c r="G357" s="405"/>
      <c r="H357" s="405"/>
      <c r="I357" s="405"/>
      <c r="J357" s="405"/>
      <c r="K357" s="405"/>
      <c r="L357" s="405"/>
      <c r="M357" s="405"/>
      <c r="N357" s="405"/>
      <c r="O357" s="405"/>
      <c r="P357" s="405"/>
      <c r="Q357" s="405"/>
      <c r="R357" s="405"/>
      <c r="S357" s="405"/>
    </row>
    <row r="358" spans="1:19" s="32" customFormat="1" ht="14.25" customHeight="1" x14ac:dyDescent="0.2">
      <c r="A358" s="406" t="str">
        <f>T([1]p40!$C$13:$G$13)</f>
        <v/>
      </c>
      <c r="B358" s="406"/>
      <c r="C358" s="406"/>
      <c r="D358" s="406"/>
      <c r="E358" s="406"/>
      <c r="F358" s="406"/>
      <c r="G358" s="406"/>
      <c r="H358" s="406"/>
      <c r="I358" s="406"/>
      <c r="J358" s="406"/>
      <c r="K358" s="406"/>
      <c r="L358" s="406"/>
      <c r="M358" s="406"/>
      <c r="N358" s="406"/>
      <c r="O358" s="406"/>
      <c r="P358" s="406"/>
      <c r="Q358" s="406"/>
      <c r="R358" s="406"/>
      <c r="S358" s="406"/>
    </row>
    <row r="359" spans="1:19" s="3" customFormat="1" ht="13.5" customHeight="1" x14ac:dyDescent="0.2">
      <c r="A359" s="398" t="str">
        <f>IF([1]p40!$A$271&lt;&gt;0,[1]p40!$A$271,"")</f>
        <v/>
      </c>
      <c r="B359" s="398"/>
      <c r="C359" s="398"/>
      <c r="D359" s="398"/>
      <c r="E359" s="398"/>
      <c r="F359" s="398"/>
      <c r="G359" s="398"/>
      <c r="H359" s="398" t="str">
        <f>IF([1]p40!$B$272&lt;&gt;0,[1]p40!$B$272,"")</f>
        <v/>
      </c>
      <c r="I359" s="398"/>
      <c r="J359" s="398"/>
      <c r="K359" s="398"/>
      <c r="L359" s="398"/>
      <c r="M359" s="398"/>
      <c r="N359" s="398"/>
      <c r="O359" s="398"/>
      <c r="P359" s="398"/>
      <c r="Q359" s="398"/>
      <c r="R359" s="26" t="str">
        <f>IF([1]p40!$H$271&lt;&gt;0,[1]p40!$H$271,"")</f>
        <v/>
      </c>
      <c r="S359" s="26" t="str">
        <f>IF([1]p40!$K$271&lt;&gt;0,[1]p40!$K$271,"")</f>
        <v/>
      </c>
    </row>
    <row r="360" spans="1:19" s="3" customFormat="1" ht="13.5" customHeight="1" x14ac:dyDescent="0.2">
      <c r="A360" s="398" t="str">
        <f>IF([1]p40!$A$274&lt;&gt;0,[1]p40!$A$274,"")</f>
        <v/>
      </c>
      <c r="B360" s="398"/>
      <c r="C360" s="398"/>
      <c r="D360" s="398"/>
      <c r="E360" s="398"/>
      <c r="F360" s="398"/>
      <c r="G360" s="398"/>
      <c r="H360" s="398" t="str">
        <f>IF([1]p40!$B$275&lt;&gt;0,[1]p40!$B$275,"")</f>
        <v/>
      </c>
      <c r="I360" s="398"/>
      <c r="J360" s="398"/>
      <c r="K360" s="398"/>
      <c r="L360" s="398"/>
      <c r="M360" s="398"/>
      <c r="N360" s="398"/>
      <c r="O360" s="398"/>
      <c r="P360" s="398"/>
      <c r="Q360" s="398"/>
      <c r="R360" s="26" t="str">
        <f>IF([1]p40!$H$274&lt;&gt;0,[1]p40!$H$274,"")</f>
        <v/>
      </c>
      <c r="S360" s="26" t="str">
        <f>IF([1]p40!$K$274&lt;&gt;0,[1]p40!$K$274,"")</f>
        <v/>
      </c>
    </row>
    <row r="361" spans="1:19" s="3" customFormat="1" ht="13.5" customHeight="1" x14ac:dyDescent="0.2">
      <c r="A361" s="398" t="str">
        <f>IF([1]p40!$A$277&lt;&gt;0,[1]p40!$A$277,"")</f>
        <v/>
      </c>
      <c r="B361" s="398"/>
      <c r="C361" s="398"/>
      <c r="D361" s="398"/>
      <c r="E361" s="398"/>
      <c r="F361" s="398"/>
      <c r="G361" s="398"/>
      <c r="H361" s="398" t="str">
        <f>IF([1]p40!$B$278&lt;&gt;0,[1]p40!$B$278,"")</f>
        <v/>
      </c>
      <c r="I361" s="398"/>
      <c r="J361" s="398"/>
      <c r="K361" s="398"/>
      <c r="L361" s="398"/>
      <c r="M361" s="398"/>
      <c r="N361" s="398"/>
      <c r="O361" s="398"/>
      <c r="P361" s="398"/>
      <c r="Q361" s="398"/>
      <c r="R361" s="26" t="str">
        <f>IF([1]p40!$H$277&lt;&gt;0,[1]p40!$H$277,"")</f>
        <v/>
      </c>
      <c r="S361" s="26" t="str">
        <f>IF([1]p40!$K$277&lt;&gt;0,[1]p40!$K$277,"")</f>
        <v/>
      </c>
    </row>
    <row r="362" spans="1:19" s="3" customFormat="1" ht="13.5" customHeight="1" x14ac:dyDescent="0.2">
      <c r="A362" s="398" t="str">
        <f>IF([1]p40!$A$280&lt;&gt;0,[1]p40!$A$280,"")</f>
        <v/>
      </c>
      <c r="B362" s="398"/>
      <c r="C362" s="398"/>
      <c r="D362" s="398"/>
      <c r="E362" s="398"/>
      <c r="F362" s="398"/>
      <c r="G362" s="398"/>
      <c r="H362" s="398" t="str">
        <f>IF([1]p40!$B$281&lt;&gt;0,[1]p40!$B$281,"")</f>
        <v/>
      </c>
      <c r="I362" s="398"/>
      <c r="J362" s="398"/>
      <c r="K362" s="398"/>
      <c r="L362" s="398"/>
      <c r="M362" s="398"/>
      <c r="N362" s="398"/>
      <c r="O362" s="398"/>
      <c r="P362" s="398"/>
      <c r="Q362" s="398"/>
      <c r="R362" s="26" t="str">
        <f>IF([1]p40!$H$280&lt;&gt;0,[1]p40!$H$280,"")</f>
        <v/>
      </c>
      <c r="S362" s="26" t="str">
        <f>IF([1]p40!$K$280&lt;&gt;0,[1]p40!$K$280,"")</f>
        <v/>
      </c>
    </row>
    <row r="363" spans="1:19" s="3" customFormat="1" ht="13.5" customHeight="1" x14ac:dyDescent="0.2">
      <c r="A363" s="398" t="str">
        <f>IF([1]p40!$A$283&lt;&gt;0,[1]p40!$A$283,"")</f>
        <v/>
      </c>
      <c r="B363" s="398"/>
      <c r="C363" s="398"/>
      <c r="D363" s="398"/>
      <c r="E363" s="398"/>
      <c r="F363" s="398"/>
      <c r="G363" s="398"/>
      <c r="H363" s="398" t="str">
        <f>IF([1]p40!$B$284&lt;&gt;0,[1]p40!$B$284,"")</f>
        <v/>
      </c>
      <c r="I363" s="398"/>
      <c r="J363" s="398"/>
      <c r="K363" s="398"/>
      <c r="L363" s="398"/>
      <c r="M363" s="398"/>
      <c r="N363" s="398"/>
      <c r="O363" s="398"/>
      <c r="P363" s="398"/>
      <c r="Q363" s="398"/>
      <c r="R363" s="26" t="str">
        <f>IF([1]p40!$H$283&lt;&gt;0,[1]p40!$H$283,"")</f>
        <v/>
      </c>
      <c r="S363" s="26" t="str">
        <f>IF([1]p40!$K$283&lt;&gt;0,[1]p40!$K$283,"")</f>
        <v/>
      </c>
    </row>
    <row r="364" spans="1:19" s="3" customFormat="1" ht="13.5" customHeight="1" x14ac:dyDescent="0.2">
      <c r="A364" s="398" t="str">
        <f>IF([1]p40!$A$286&lt;&gt;0,[1]p40!$A$286,"")</f>
        <v/>
      </c>
      <c r="B364" s="398"/>
      <c r="C364" s="398"/>
      <c r="D364" s="398"/>
      <c r="E364" s="398"/>
      <c r="F364" s="398"/>
      <c r="G364" s="398"/>
      <c r="H364" s="398" t="str">
        <f>IF([1]p40!$B$287&lt;&gt;0,[1]p40!$B$287,"")</f>
        <v/>
      </c>
      <c r="I364" s="398"/>
      <c r="J364" s="398"/>
      <c r="K364" s="398"/>
      <c r="L364" s="398"/>
      <c r="M364" s="398"/>
      <c r="N364" s="398"/>
      <c r="O364" s="398"/>
      <c r="P364" s="398"/>
      <c r="Q364" s="398"/>
      <c r="R364" s="26" t="str">
        <f>IF([1]p40!$H$286&lt;&gt;0,[1]p40!$H$286,"")</f>
        <v/>
      </c>
      <c r="S364" s="26" t="str">
        <f>IF([1]p40!$K$286&lt;&gt;0,[1]p40!$K$286,"")</f>
        <v/>
      </c>
    </row>
    <row r="365" spans="1:19" s="3" customFormat="1" ht="13.5" customHeight="1" x14ac:dyDescent="0.2">
      <c r="A365" s="398" t="str">
        <f>IF([1]p40!$A$289&lt;&gt;0,[1]p40!$A$289,"")</f>
        <v/>
      </c>
      <c r="B365" s="398"/>
      <c r="C365" s="398"/>
      <c r="D365" s="398"/>
      <c r="E365" s="398"/>
      <c r="F365" s="398"/>
      <c r="G365" s="398"/>
      <c r="H365" s="398" t="str">
        <f>IF([1]p40!$B$290&lt;&gt;0,[1]p40!$B$290,"")</f>
        <v/>
      </c>
      <c r="I365" s="398"/>
      <c r="J365" s="398"/>
      <c r="K365" s="398"/>
      <c r="L365" s="398"/>
      <c r="M365" s="398"/>
      <c r="N365" s="398"/>
      <c r="O365" s="398"/>
      <c r="P365" s="398"/>
      <c r="Q365" s="398"/>
      <c r="R365" s="26" t="str">
        <f>IF([1]p40!$H$289&lt;&gt;0,[1]p40!$H$289,"")</f>
        <v/>
      </c>
      <c r="S365" s="26" t="str">
        <f>IF([1]p40!$K$289&lt;&gt;0,[1]p40!$K$289,"")</f>
        <v/>
      </c>
    </row>
    <row r="366" spans="1:19" s="6" customFormat="1" x14ac:dyDescent="0.2">
      <c r="A366" s="405"/>
      <c r="B366" s="405"/>
      <c r="C366" s="405"/>
      <c r="D366" s="405"/>
      <c r="E366" s="405"/>
      <c r="F366" s="405"/>
      <c r="G366" s="405"/>
      <c r="H366" s="405"/>
      <c r="I366" s="405"/>
      <c r="J366" s="405"/>
      <c r="K366" s="405"/>
      <c r="L366" s="405"/>
      <c r="M366" s="405"/>
      <c r="N366" s="405"/>
      <c r="O366" s="405"/>
      <c r="P366" s="405"/>
      <c r="Q366" s="405"/>
      <c r="R366" s="405"/>
      <c r="S366" s="405"/>
    </row>
    <row r="367" spans="1:19" s="32" customFormat="1" ht="14.25" customHeight="1" x14ac:dyDescent="0.2">
      <c r="A367" s="406" t="str">
        <f>T([1]p41!$C$13:$G$13)</f>
        <v/>
      </c>
      <c r="B367" s="406"/>
      <c r="C367" s="406"/>
      <c r="D367" s="406"/>
      <c r="E367" s="406"/>
      <c r="F367" s="406"/>
      <c r="G367" s="406"/>
      <c r="H367" s="406"/>
      <c r="I367" s="406"/>
      <c r="J367" s="406"/>
      <c r="K367" s="406"/>
      <c r="L367" s="406"/>
      <c r="M367" s="406"/>
      <c r="N367" s="406"/>
      <c r="O367" s="406"/>
      <c r="P367" s="406"/>
      <c r="Q367" s="406"/>
      <c r="R367" s="406"/>
      <c r="S367" s="406"/>
    </row>
    <row r="368" spans="1:19" s="3" customFormat="1" ht="13.5" customHeight="1" x14ac:dyDescent="0.2">
      <c r="A368" s="398" t="str">
        <f>IF([1]p41!$A$271&lt;&gt;0,[1]p41!$A$271,"")</f>
        <v/>
      </c>
      <c r="B368" s="398"/>
      <c r="C368" s="398"/>
      <c r="D368" s="398"/>
      <c r="E368" s="398"/>
      <c r="F368" s="398"/>
      <c r="G368" s="398"/>
      <c r="H368" s="398" t="str">
        <f>IF([1]p41!$B$272&lt;&gt;0,[1]p41!$B$272,"")</f>
        <v/>
      </c>
      <c r="I368" s="398"/>
      <c r="J368" s="398"/>
      <c r="K368" s="398"/>
      <c r="L368" s="398"/>
      <c r="M368" s="398"/>
      <c r="N368" s="398"/>
      <c r="O368" s="398"/>
      <c r="P368" s="398"/>
      <c r="Q368" s="398"/>
      <c r="R368" s="26" t="str">
        <f>IF([1]p41!$H$271&lt;&gt;0,[1]p41!$H$271,"")</f>
        <v/>
      </c>
      <c r="S368" s="26" t="str">
        <f>IF([1]p41!$K$271&lt;&gt;0,[1]p41!$K$271,"")</f>
        <v/>
      </c>
    </row>
    <row r="369" spans="1:19" s="3" customFormat="1" ht="13.5" customHeight="1" x14ac:dyDescent="0.2">
      <c r="A369" s="398" t="str">
        <f>IF([1]p41!$A$274&lt;&gt;0,[1]p41!$A$274,"")</f>
        <v/>
      </c>
      <c r="B369" s="398"/>
      <c r="C369" s="398"/>
      <c r="D369" s="398"/>
      <c r="E369" s="398"/>
      <c r="F369" s="398"/>
      <c r="G369" s="398"/>
      <c r="H369" s="398" t="str">
        <f>IF([1]p41!$B$275&lt;&gt;0,[1]p41!$B$275,"")</f>
        <v/>
      </c>
      <c r="I369" s="398"/>
      <c r="J369" s="398"/>
      <c r="K369" s="398"/>
      <c r="L369" s="398"/>
      <c r="M369" s="398"/>
      <c r="N369" s="398"/>
      <c r="O369" s="398"/>
      <c r="P369" s="398"/>
      <c r="Q369" s="398"/>
      <c r="R369" s="26" t="str">
        <f>IF([1]p41!$H$274&lt;&gt;0,[1]p41!$H$274,"")</f>
        <v/>
      </c>
      <c r="S369" s="26" t="str">
        <f>IF([1]p41!$K$274&lt;&gt;0,[1]p41!$K$274,"")</f>
        <v/>
      </c>
    </row>
    <row r="370" spans="1:19" s="3" customFormat="1" ht="13.5" customHeight="1" x14ac:dyDescent="0.2">
      <c r="A370" s="398" t="str">
        <f>IF([1]p41!$A$277&lt;&gt;0,[1]p41!$A$277,"")</f>
        <v/>
      </c>
      <c r="B370" s="398"/>
      <c r="C370" s="398"/>
      <c r="D370" s="398"/>
      <c r="E370" s="398"/>
      <c r="F370" s="398"/>
      <c r="G370" s="398"/>
      <c r="H370" s="398" t="str">
        <f>IF([1]p41!$B$278&lt;&gt;0,[1]p41!$B$278,"")</f>
        <v/>
      </c>
      <c r="I370" s="398"/>
      <c r="J370" s="398"/>
      <c r="K370" s="398"/>
      <c r="L370" s="398"/>
      <c r="M370" s="398"/>
      <c r="N370" s="398"/>
      <c r="O370" s="398"/>
      <c r="P370" s="398"/>
      <c r="Q370" s="398"/>
      <c r="R370" s="26" t="str">
        <f>IF([1]p41!$H$277&lt;&gt;0,[1]p41!$H$277,"")</f>
        <v/>
      </c>
      <c r="S370" s="26" t="str">
        <f>IF([1]p41!$K$277&lt;&gt;0,[1]p41!$K$277,"")</f>
        <v/>
      </c>
    </row>
    <row r="371" spans="1:19" s="3" customFormat="1" ht="13.5" customHeight="1" x14ac:dyDescent="0.2">
      <c r="A371" s="398" t="str">
        <f>IF([1]p41!$A$280&lt;&gt;0,[1]p41!$A$280,"")</f>
        <v/>
      </c>
      <c r="B371" s="398"/>
      <c r="C371" s="398"/>
      <c r="D371" s="398"/>
      <c r="E371" s="398"/>
      <c r="F371" s="398"/>
      <c r="G371" s="398"/>
      <c r="H371" s="398" t="str">
        <f>IF([1]p41!$B$281&lt;&gt;0,[1]p41!$B$281,"")</f>
        <v/>
      </c>
      <c r="I371" s="398"/>
      <c r="J371" s="398"/>
      <c r="K371" s="398"/>
      <c r="L371" s="398"/>
      <c r="M371" s="398"/>
      <c r="N371" s="398"/>
      <c r="O371" s="398"/>
      <c r="P371" s="398"/>
      <c r="Q371" s="398"/>
      <c r="R371" s="26" t="str">
        <f>IF([1]p41!$H$280&lt;&gt;0,[1]p41!$H$280,"")</f>
        <v/>
      </c>
      <c r="S371" s="26" t="str">
        <f>IF([1]p41!$K$280&lt;&gt;0,[1]p41!$K$280,"")</f>
        <v/>
      </c>
    </row>
    <row r="372" spans="1:19" s="3" customFormat="1" ht="13.5" customHeight="1" x14ac:dyDescent="0.2">
      <c r="A372" s="398" t="str">
        <f>IF([1]p41!$A$283&lt;&gt;0,[1]p41!$A$283,"")</f>
        <v/>
      </c>
      <c r="B372" s="398"/>
      <c r="C372" s="398"/>
      <c r="D372" s="398"/>
      <c r="E372" s="398"/>
      <c r="F372" s="398"/>
      <c r="G372" s="398"/>
      <c r="H372" s="398" t="str">
        <f>IF([1]p41!$B$284&lt;&gt;0,[1]p41!$B$284,"")</f>
        <v/>
      </c>
      <c r="I372" s="398"/>
      <c r="J372" s="398"/>
      <c r="K372" s="398"/>
      <c r="L372" s="398"/>
      <c r="M372" s="398"/>
      <c r="N372" s="398"/>
      <c r="O372" s="398"/>
      <c r="P372" s="398"/>
      <c r="Q372" s="398"/>
      <c r="R372" s="26" t="str">
        <f>IF([1]p41!$H$283&lt;&gt;0,[1]p41!$H$283,"")</f>
        <v/>
      </c>
      <c r="S372" s="26" t="str">
        <f>IF([1]p41!$K$283&lt;&gt;0,[1]p41!$K$283,"")</f>
        <v/>
      </c>
    </row>
    <row r="373" spans="1:19" s="3" customFormat="1" ht="13.5" customHeight="1" x14ac:dyDescent="0.2">
      <c r="A373" s="398" t="str">
        <f>IF([1]p41!$A$286&lt;&gt;0,[1]p41!$A$286,"")</f>
        <v/>
      </c>
      <c r="B373" s="398"/>
      <c r="C373" s="398"/>
      <c r="D373" s="398"/>
      <c r="E373" s="398"/>
      <c r="F373" s="398"/>
      <c r="G373" s="398"/>
      <c r="H373" s="398" t="str">
        <f>IF([1]p41!$B$287&lt;&gt;0,[1]p41!$B$287,"")</f>
        <v/>
      </c>
      <c r="I373" s="398"/>
      <c r="J373" s="398"/>
      <c r="K373" s="398"/>
      <c r="L373" s="398"/>
      <c r="M373" s="398"/>
      <c r="N373" s="398"/>
      <c r="O373" s="398"/>
      <c r="P373" s="398"/>
      <c r="Q373" s="398"/>
      <c r="R373" s="26" t="str">
        <f>IF([1]p41!$H$286&lt;&gt;0,[1]p41!$H$286,"")</f>
        <v/>
      </c>
      <c r="S373" s="26" t="str">
        <f>IF([1]p41!$K$286&lt;&gt;0,[1]p41!$K$286,"")</f>
        <v/>
      </c>
    </row>
    <row r="374" spans="1:19" s="3" customFormat="1" ht="13.5" customHeight="1" x14ac:dyDescent="0.2">
      <c r="A374" s="398" t="str">
        <f>IF([1]p41!$A$289&lt;&gt;0,[1]p41!$A$289,"")</f>
        <v/>
      </c>
      <c r="B374" s="398"/>
      <c r="C374" s="398"/>
      <c r="D374" s="398"/>
      <c r="E374" s="398"/>
      <c r="F374" s="398"/>
      <c r="G374" s="398"/>
      <c r="H374" s="398" t="str">
        <f>IF([1]p41!$B$290&lt;&gt;0,[1]p41!$B$290,"")</f>
        <v/>
      </c>
      <c r="I374" s="398"/>
      <c r="J374" s="398"/>
      <c r="K374" s="398"/>
      <c r="L374" s="398"/>
      <c r="M374" s="398"/>
      <c r="N374" s="398"/>
      <c r="O374" s="398"/>
      <c r="P374" s="398"/>
      <c r="Q374" s="398"/>
      <c r="R374" s="26" t="str">
        <f>IF([1]p41!$H$289&lt;&gt;0,[1]p41!$H$289,"")</f>
        <v/>
      </c>
      <c r="S374" s="26" t="str">
        <f>IF([1]p41!$K$289&lt;&gt;0,[1]p41!$K$289,"")</f>
        <v/>
      </c>
    </row>
    <row r="375" spans="1:19" s="6" customFormat="1" x14ac:dyDescent="0.2">
      <c r="A375" s="405"/>
      <c r="B375" s="405"/>
      <c r="C375" s="405"/>
      <c r="D375" s="405"/>
      <c r="E375" s="405"/>
      <c r="F375" s="405"/>
      <c r="G375" s="405"/>
      <c r="H375" s="405"/>
      <c r="I375" s="405"/>
      <c r="J375" s="405"/>
      <c r="K375" s="405"/>
      <c r="L375" s="405"/>
      <c r="M375" s="405"/>
      <c r="N375" s="405"/>
      <c r="O375" s="405"/>
      <c r="P375" s="405"/>
      <c r="Q375" s="405"/>
      <c r="R375" s="405"/>
      <c r="S375" s="405"/>
    </row>
    <row r="376" spans="1:19" s="32" customFormat="1" ht="14.25" customHeight="1" x14ac:dyDescent="0.2">
      <c r="A376" s="406" t="str">
        <f>T([1]p42!$C$13:$G$13)</f>
        <v/>
      </c>
      <c r="B376" s="406"/>
      <c r="C376" s="406"/>
      <c r="D376" s="406"/>
      <c r="E376" s="406"/>
      <c r="F376" s="406"/>
      <c r="G376" s="406"/>
      <c r="H376" s="406"/>
      <c r="I376" s="406"/>
      <c r="J376" s="406"/>
      <c r="K376" s="406"/>
      <c r="L376" s="406"/>
      <c r="M376" s="406"/>
      <c r="N376" s="406"/>
      <c r="O376" s="406"/>
      <c r="P376" s="406"/>
      <c r="Q376" s="406"/>
      <c r="R376" s="406"/>
      <c r="S376" s="406"/>
    </row>
    <row r="377" spans="1:19" s="3" customFormat="1" ht="13.5" customHeight="1" x14ac:dyDescent="0.2">
      <c r="A377" s="398" t="str">
        <f>IF([1]p42!$A$271&lt;&gt;0,[1]p42!$A$271,"")</f>
        <v/>
      </c>
      <c r="B377" s="398"/>
      <c r="C377" s="398"/>
      <c r="D377" s="398"/>
      <c r="E377" s="398"/>
      <c r="F377" s="398"/>
      <c r="G377" s="398"/>
      <c r="H377" s="398" t="str">
        <f>IF([1]p42!$B$272&lt;&gt;0,[1]p42!$B$272,"")</f>
        <v/>
      </c>
      <c r="I377" s="398"/>
      <c r="J377" s="398"/>
      <c r="K377" s="398"/>
      <c r="L377" s="398"/>
      <c r="M377" s="398"/>
      <c r="N377" s="398"/>
      <c r="O377" s="398"/>
      <c r="P377" s="398"/>
      <c r="Q377" s="398"/>
      <c r="R377" s="26" t="str">
        <f>IF([1]p42!$H$271&lt;&gt;0,[1]p42!$H$271,"")</f>
        <v/>
      </c>
      <c r="S377" s="26" t="str">
        <f>IF([1]p42!$K$271&lt;&gt;0,[1]p42!$K$271,"")</f>
        <v/>
      </c>
    </row>
    <row r="378" spans="1:19" s="3" customFormat="1" ht="13.5" customHeight="1" x14ac:dyDescent="0.2">
      <c r="A378" s="398" t="str">
        <f>IF([1]p42!$A$274&lt;&gt;0,[1]p42!$A$274,"")</f>
        <v/>
      </c>
      <c r="B378" s="398"/>
      <c r="C378" s="398"/>
      <c r="D378" s="398"/>
      <c r="E378" s="398"/>
      <c r="F378" s="398"/>
      <c r="G378" s="398"/>
      <c r="H378" s="398" t="str">
        <f>IF([1]p42!$B$275&lt;&gt;0,[1]p42!$B$275,"")</f>
        <v/>
      </c>
      <c r="I378" s="398"/>
      <c r="J378" s="398"/>
      <c r="K378" s="398"/>
      <c r="L378" s="398"/>
      <c r="M378" s="398"/>
      <c r="N378" s="398"/>
      <c r="O378" s="398"/>
      <c r="P378" s="398"/>
      <c r="Q378" s="398"/>
      <c r="R378" s="26" t="str">
        <f>IF([1]p42!$H$274&lt;&gt;0,[1]p42!$H$274,"")</f>
        <v/>
      </c>
      <c r="S378" s="26" t="str">
        <f>IF([1]p42!$K$274&lt;&gt;0,[1]p42!$K$274,"")</f>
        <v/>
      </c>
    </row>
    <row r="379" spans="1:19" s="3" customFormat="1" ht="13.5" customHeight="1" x14ac:dyDescent="0.2">
      <c r="A379" s="398" t="str">
        <f>IF([1]p42!$A$277&lt;&gt;0,[1]p42!$A$277,"")</f>
        <v/>
      </c>
      <c r="B379" s="398"/>
      <c r="C379" s="398"/>
      <c r="D379" s="398"/>
      <c r="E379" s="398"/>
      <c r="F379" s="398"/>
      <c r="G379" s="398"/>
      <c r="H379" s="398" t="str">
        <f>IF([1]p42!$B$278&lt;&gt;0,[1]p42!$B$278,"")</f>
        <v/>
      </c>
      <c r="I379" s="398"/>
      <c r="J379" s="398"/>
      <c r="K379" s="398"/>
      <c r="L379" s="398"/>
      <c r="M379" s="398"/>
      <c r="N379" s="398"/>
      <c r="O379" s="398"/>
      <c r="P379" s="398"/>
      <c r="Q379" s="398"/>
      <c r="R379" s="26" t="str">
        <f>IF([1]p42!$H$277&lt;&gt;0,[1]p42!$H$277,"")</f>
        <v/>
      </c>
      <c r="S379" s="26" t="str">
        <f>IF([1]p42!$K$277&lt;&gt;0,[1]p42!$K$277,"")</f>
        <v/>
      </c>
    </row>
    <row r="380" spans="1:19" s="3" customFormat="1" ht="13.5" customHeight="1" x14ac:dyDescent="0.2">
      <c r="A380" s="398" t="str">
        <f>IF([1]p42!$A$280&lt;&gt;0,[1]p42!$A$280,"")</f>
        <v/>
      </c>
      <c r="B380" s="398"/>
      <c r="C380" s="398"/>
      <c r="D380" s="398"/>
      <c r="E380" s="398"/>
      <c r="F380" s="398"/>
      <c r="G380" s="398"/>
      <c r="H380" s="398" t="str">
        <f>IF([1]p42!$B$281&lt;&gt;0,[1]p42!$B$281,"")</f>
        <v/>
      </c>
      <c r="I380" s="398"/>
      <c r="J380" s="398"/>
      <c r="K380" s="398"/>
      <c r="L380" s="398"/>
      <c r="M380" s="398"/>
      <c r="N380" s="398"/>
      <c r="O380" s="398"/>
      <c r="P380" s="398"/>
      <c r="Q380" s="398"/>
      <c r="R380" s="26" t="str">
        <f>IF([1]p42!$H$280&lt;&gt;0,[1]p42!$H$280,"")</f>
        <v/>
      </c>
      <c r="S380" s="26" t="str">
        <f>IF([1]p42!$K$280&lt;&gt;0,[1]p42!$K$280,"")</f>
        <v/>
      </c>
    </row>
    <row r="381" spans="1:19" s="3" customFormat="1" ht="13.5" customHeight="1" x14ac:dyDescent="0.2">
      <c r="A381" s="398" t="str">
        <f>IF([1]p42!$A$283&lt;&gt;0,[1]p42!$A$283,"")</f>
        <v/>
      </c>
      <c r="B381" s="398"/>
      <c r="C381" s="398"/>
      <c r="D381" s="398"/>
      <c r="E381" s="398"/>
      <c r="F381" s="398"/>
      <c r="G381" s="398"/>
      <c r="H381" s="398" t="str">
        <f>IF([1]p42!$B$284&lt;&gt;0,[1]p42!$B$284,"")</f>
        <v/>
      </c>
      <c r="I381" s="398"/>
      <c r="J381" s="398"/>
      <c r="K381" s="398"/>
      <c r="L381" s="398"/>
      <c r="M381" s="398"/>
      <c r="N381" s="398"/>
      <c r="O381" s="398"/>
      <c r="P381" s="398"/>
      <c r="Q381" s="398"/>
      <c r="R381" s="26" t="str">
        <f>IF([1]p42!$H$283&lt;&gt;0,[1]p42!$H$283,"")</f>
        <v/>
      </c>
      <c r="S381" s="26" t="str">
        <f>IF([1]p42!$K$283&lt;&gt;0,[1]p42!$K$283,"")</f>
        <v/>
      </c>
    </row>
    <row r="382" spans="1:19" s="3" customFormat="1" ht="13.5" customHeight="1" x14ac:dyDescent="0.2">
      <c r="A382" s="398" t="str">
        <f>IF([1]p42!$A$286&lt;&gt;0,[1]p42!$A$286,"")</f>
        <v/>
      </c>
      <c r="B382" s="398"/>
      <c r="C382" s="398"/>
      <c r="D382" s="398"/>
      <c r="E382" s="398"/>
      <c r="F382" s="398"/>
      <c r="G382" s="398"/>
      <c r="H382" s="398" t="str">
        <f>IF([1]p42!$B$287&lt;&gt;0,[1]p42!$B$287,"")</f>
        <v/>
      </c>
      <c r="I382" s="398"/>
      <c r="J382" s="398"/>
      <c r="K382" s="398"/>
      <c r="L382" s="398"/>
      <c r="M382" s="398"/>
      <c r="N382" s="398"/>
      <c r="O382" s="398"/>
      <c r="P382" s="398"/>
      <c r="Q382" s="398"/>
      <c r="R382" s="26" t="str">
        <f>IF([1]p42!$H$286&lt;&gt;0,[1]p42!$H$286,"")</f>
        <v/>
      </c>
      <c r="S382" s="26" t="str">
        <f>IF([1]p42!$K$286&lt;&gt;0,[1]p42!$K$286,"")</f>
        <v/>
      </c>
    </row>
    <row r="383" spans="1:19" s="3" customFormat="1" ht="13.5" customHeight="1" x14ac:dyDescent="0.2">
      <c r="A383" s="398" t="str">
        <f>IF([1]p42!$A$289&lt;&gt;0,[1]p42!$A$289,"")</f>
        <v/>
      </c>
      <c r="B383" s="398"/>
      <c r="C383" s="398"/>
      <c r="D383" s="398"/>
      <c r="E383" s="398"/>
      <c r="F383" s="398"/>
      <c r="G383" s="398"/>
      <c r="H383" s="398" t="str">
        <f>IF([1]p42!$B$290&lt;&gt;0,[1]p42!$B$290,"")</f>
        <v/>
      </c>
      <c r="I383" s="398"/>
      <c r="J383" s="398"/>
      <c r="K383" s="398"/>
      <c r="L383" s="398"/>
      <c r="M383" s="398"/>
      <c r="N383" s="398"/>
      <c r="O383" s="398"/>
      <c r="P383" s="398"/>
      <c r="Q383" s="398"/>
      <c r="R383" s="26" t="str">
        <f>IF([1]p42!$H$289&lt;&gt;0,[1]p42!$H$289,"")</f>
        <v/>
      </c>
      <c r="S383" s="26" t="str">
        <f>IF([1]p42!$K$289&lt;&gt;0,[1]p42!$K$289,"")</f>
        <v/>
      </c>
    </row>
    <row r="384" spans="1:19" s="6" customFormat="1" x14ac:dyDescent="0.2">
      <c r="A384" s="405"/>
      <c r="B384" s="405"/>
      <c r="C384" s="405"/>
      <c r="D384" s="405"/>
      <c r="E384" s="405"/>
      <c r="F384" s="405"/>
      <c r="G384" s="405"/>
      <c r="H384" s="405"/>
      <c r="I384" s="405"/>
      <c r="J384" s="405"/>
      <c r="K384" s="405"/>
      <c r="L384" s="405"/>
      <c r="M384" s="405"/>
      <c r="N384" s="405"/>
      <c r="O384" s="405"/>
      <c r="P384" s="405"/>
      <c r="Q384" s="405"/>
      <c r="R384" s="405"/>
      <c r="S384" s="405"/>
    </row>
    <row r="385" spans="1:19" s="32" customFormat="1" ht="14.25" customHeight="1" x14ac:dyDescent="0.2">
      <c r="A385" s="406" t="str">
        <f>T([1]p43!$C$13:$G$13)</f>
        <v/>
      </c>
      <c r="B385" s="406"/>
      <c r="C385" s="406"/>
      <c r="D385" s="406"/>
      <c r="E385" s="406"/>
      <c r="F385" s="406"/>
      <c r="G385" s="406"/>
      <c r="H385" s="406"/>
      <c r="I385" s="406"/>
      <c r="J385" s="406"/>
      <c r="K385" s="406"/>
      <c r="L385" s="406"/>
      <c r="M385" s="406"/>
      <c r="N385" s="406"/>
      <c r="O385" s="406"/>
      <c r="P385" s="406"/>
      <c r="Q385" s="406"/>
      <c r="R385" s="406"/>
      <c r="S385" s="406"/>
    </row>
    <row r="386" spans="1:19" s="3" customFormat="1" ht="13.5" customHeight="1" x14ac:dyDescent="0.2">
      <c r="A386" s="398" t="str">
        <f>IF([1]p43!$A$271&lt;&gt;0,[1]p43!$A$271,"")</f>
        <v/>
      </c>
      <c r="B386" s="398"/>
      <c r="C386" s="398"/>
      <c r="D386" s="398"/>
      <c r="E386" s="398"/>
      <c r="F386" s="398"/>
      <c r="G386" s="398"/>
      <c r="H386" s="398" t="str">
        <f>IF([1]p43!$B$272&lt;&gt;0,[1]p43!$B$272,"")</f>
        <v/>
      </c>
      <c r="I386" s="398"/>
      <c r="J386" s="398"/>
      <c r="K386" s="398"/>
      <c r="L386" s="398"/>
      <c r="M386" s="398"/>
      <c r="N386" s="398"/>
      <c r="O386" s="398"/>
      <c r="P386" s="398"/>
      <c r="Q386" s="398"/>
      <c r="R386" s="26" t="str">
        <f>IF([1]p43!$H$271&lt;&gt;0,[1]p43!$H$271,"")</f>
        <v/>
      </c>
      <c r="S386" s="26" t="str">
        <f>IF([1]p43!$K$271&lt;&gt;0,[1]p43!$K$271,"")</f>
        <v/>
      </c>
    </row>
    <row r="387" spans="1:19" s="3" customFormat="1" ht="13.5" customHeight="1" x14ac:dyDescent="0.2">
      <c r="A387" s="398" t="str">
        <f>IF([1]p43!$A$274&lt;&gt;0,[1]p43!$A$274,"")</f>
        <v/>
      </c>
      <c r="B387" s="398"/>
      <c r="C387" s="398"/>
      <c r="D387" s="398"/>
      <c r="E387" s="398"/>
      <c r="F387" s="398"/>
      <c r="G387" s="398"/>
      <c r="H387" s="398" t="str">
        <f>IF([1]p43!$B$275&lt;&gt;0,[1]p43!$B$275,"")</f>
        <v/>
      </c>
      <c r="I387" s="398"/>
      <c r="J387" s="398"/>
      <c r="K387" s="398"/>
      <c r="L387" s="398"/>
      <c r="M387" s="398"/>
      <c r="N387" s="398"/>
      <c r="O387" s="398"/>
      <c r="P387" s="398"/>
      <c r="Q387" s="398"/>
      <c r="R387" s="26" t="str">
        <f>IF([1]p43!$H$274&lt;&gt;0,[1]p43!$H$274,"")</f>
        <v/>
      </c>
      <c r="S387" s="26" t="str">
        <f>IF([1]p43!$K$274&lt;&gt;0,[1]p43!$K$274,"")</f>
        <v/>
      </c>
    </row>
    <row r="388" spans="1:19" s="3" customFormat="1" ht="13.5" customHeight="1" x14ac:dyDescent="0.2">
      <c r="A388" s="398" t="str">
        <f>IF([1]p43!$A$277&lt;&gt;0,[1]p43!$A$277,"")</f>
        <v/>
      </c>
      <c r="B388" s="398"/>
      <c r="C388" s="398"/>
      <c r="D388" s="398"/>
      <c r="E388" s="398"/>
      <c r="F388" s="398"/>
      <c r="G388" s="398"/>
      <c r="H388" s="398" t="str">
        <f>IF([1]p43!$B$278&lt;&gt;0,[1]p43!$B$278,"")</f>
        <v/>
      </c>
      <c r="I388" s="398"/>
      <c r="J388" s="398"/>
      <c r="K388" s="398"/>
      <c r="L388" s="398"/>
      <c r="M388" s="398"/>
      <c r="N388" s="398"/>
      <c r="O388" s="398"/>
      <c r="P388" s="398"/>
      <c r="Q388" s="398"/>
      <c r="R388" s="26" t="str">
        <f>IF([1]p43!$H$277&lt;&gt;0,[1]p43!$H$277,"")</f>
        <v/>
      </c>
      <c r="S388" s="26" t="str">
        <f>IF([1]p43!$K$277&lt;&gt;0,[1]p43!$K$277,"")</f>
        <v/>
      </c>
    </row>
    <row r="389" spans="1:19" s="3" customFormat="1" ht="13.5" customHeight="1" x14ac:dyDescent="0.2">
      <c r="A389" s="398" t="str">
        <f>IF([1]p43!$A$280&lt;&gt;0,[1]p43!$A$280,"")</f>
        <v/>
      </c>
      <c r="B389" s="398"/>
      <c r="C389" s="398"/>
      <c r="D389" s="398"/>
      <c r="E389" s="398"/>
      <c r="F389" s="398"/>
      <c r="G389" s="398"/>
      <c r="H389" s="398" t="str">
        <f>IF([1]p43!$B$281&lt;&gt;0,[1]p43!$B$281,"")</f>
        <v/>
      </c>
      <c r="I389" s="398"/>
      <c r="J389" s="398"/>
      <c r="K389" s="398"/>
      <c r="L389" s="398"/>
      <c r="M389" s="398"/>
      <c r="N389" s="398"/>
      <c r="O389" s="398"/>
      <c r="P389" s="398"/>
      <c r="Q389" s="398"/>
      <c r="R389" s="26" t="str">
        <f>IF([1]p43!$H$280&lt;&gt;0,[1]p43!$H$280,"")</f>
        <v/>
      </c>
      <c r="S389" s="26" t="str">
        <f>IF([1]p43!$K$280&lt;&gt;0,[1]p43!$K$280,"")</f>
        <v/>
      </c>
    </row>
    <row r="390" spans="1:19" s="3" customFormat="1" ht="13.5" customHeight="1" x14ac:dyDescent="0.2">
      <c r="A390" s="398" t="str">
        <f>IF([1]p43!$A$283&lt;&gt;0,[1]p43!$A$283,"")</f>
        <v/>
      </c>
      <c r="B390" s="398"/>
      <c r="C390" s="398"/>
      <c r="D390" s="398"/>
      <c r="E390" s="398"/>
      <c r="F390" s="398"/>
      <c r="G390" s="398"/>
      <c r="H390" s="398" t="str">
        <f>IF([1]p43!$B$284&lt;&gt;0,[1]p43!$B$284,"")</f>
        <v/>
      </c>
      <c r="I390" s="398"/>
      <c r="J390" s="398"/>
      <c r="K390" s="398"/>
      <c r="L390" s="398"/>
      <c r="M390" s="398"/>
      <c r="N390" s="398"/>
      <c r="O390" s="398"/>
      <c r="P390" s="398"/>
      <c r="Q390" s="398"/>
      <c r="R390" s="26" t="str">
        <f>IF([1]p43!$H$283&lt;&gt;0,[1]p43!$H$283,"")</f>
        <v/>
      </c>
      <c r="S390" s="26" t="str">
        <f>IF([1]p43!$K$283&lt;&gt;0,[1]p43!$K$283,"")</f>
        <v/>
      </c>
    </row>
    <row r="391" spans="1:19" s="3" customFormat="1" ht="13.5" customHeight="1" x14ac:dyDescent="0.2">
      <c r="A391" s="398" t="str">
        <f>IF([1]p43!$A$286&lt;&gt;0,[1]p43!$A$286,"")</f>
        <v/>
      </c>
      <c r="B391" s="398"/>
      <c r="C391" s="398"/>
      <c r="D391" s="398"/>
      <c r="E391" s="398"/>
      <c r="F391" s="398"/>
      <c r="G391" s="398"/>
      <c r="H391" s="398" t="str">
        <f>IF([1]p43!$B$287&lt;&gt;0,[1]p43!$B$287,"")</f>
        <v/>
      </c>
      <c r="I391" s="398"/>
      <c r="J391" s="398"/>
      <c r="K391" s="398"/>
      <c r="L391" s="398"/>
      <c r="M391" s="398"/>
      <c r="N391" s="398"/>
      <c r="O391" s="398"/>
      <c r="P391" s="398"/>
      <c r="Q391" s="398"/>
      <c r="R391" s="26" t="str">
        <f>IF([1]p43!$H$286&lt;&gt;0,[1]p43!$H$286,"")</f>
        <v/>
      </c>
      <c r="S391" s="26" t="str">
        <f>IF([1]p43!$K$286&lt;&gt;0,[1]p43!$K$286,"")</f>
        <v/>
      </c>
    </row>
    <row r="392" spans="1:19" s="3" customFormat="1" ht="13.5" customHeight="1" x14ac:dyDescent="0.2">
      <c r="A392" s="398" t="str">
        <f>IF([1]p43!$A$289&lt;&gt;0,[1]p43!$A$289,"")</f>
        <v/>
      </c>
      <c r="B392" s="398"/>
      <c r="C392" s="398"/>
      <c r="D392" s="398"/>
      <c r="E392" s="398"/>
      <c r="F392" s="398"/>
      <c r="G392" s="398"/>
      <c r="H392" s="398" t="str">
        <f>IF([1]p43!$B$290&lt;&gt;0,[1]p43!$B$290,"")</f>
        <v/>
      </c>
      <c r="I392" s="398"/>
      <c r="J392" s="398"/>
      <c r="K392" s="398"/>
      <c r="L392" s="398"/>
      <c r="M392" s="398"/>
      <c r="N392" s="398"/>
      <c r="O392" s="398"/>
      <c r="P392" s="398"/>
      <c r="Q392" s="398"/>
      <c r="R392" s="26" t="str">
        <f>IF([1]p43!$H$289&lt;&gt;0,[1]p43!$H$289,"")</f>
        <v/>
      </c>
      <c r="S392" s="26" t="str">
        <f>IF([1]p43!$K$289&lt;&gt;0,[1]p43!$K$289,"")</f>
        <v/>
      </c>
    </row>
    <row r="393" spans="1:19" s="6" customFormat="1" x14ac:dyDescent="0.2">
      <c r="A393" s="405"/>
      <c r="B393" s="405"/>
      <c r="C393" s="405"/>
      <c r="D393" s="405"/>
      <c r="E393" s="405"/>
      <c r="F393" s="405"/>
      <c r="G393" s="405"/>
      <c r="H393" s="405"/>
      <c r="I393" s="405"/>
      <c r="J393" s="405"/>
      <c r="K393" s="405"/>
      <c r="L393" s="405"/>
      <c r="M393" s="405"/>
      <c r="N393" s="405"/>
      <c r="O393" s="405"/>
      <c r="P393" s="405"/>
      <c r="Q393" s="405"/>
      <c r="R393" s="405"/>
      <c r="S393" s="405"/>
    </row>
    <row r="394" spans="1:19" s="32" customFormat="1" ht="14.25" customHeight="1" x14ac:dyDescent="0.2">
      <c r="A394" s="406" t="str">
        <f>T([1]p44!$C$13:$G$13)</f>
        <v/>
      </c>
      <c r="B394" s="406"/>
      <c r="C394" s="406"/>
      <c r="D394" s="406"/>
      <c r="E394" s="406"/>
      <c r="F394" s="406"/>
      <c r="G394" s="406"/>
      <c r="H394" s="406"/>
      <c r="I394" s="406"/>
      <c r="J394" s="406"/>
      <c r="K394" s="406"/>
      <c r="L394" s="406"/>
      <c r="M394" s="406"/>
      <c r="N394" s="406"/>
      <c r="O394" s="406"/>
      <c r="P394" s="406"/>
      <c r="Q394" s="406"/>
      <c r="R394" s="406"/>
      <c r="S394" s="406"/>
    </row>
    <row r="395" spans="1:19" s="3" customFormat="1" ht="13.5" customHeight="1" x14ac:dyDescent="0.2">
      <c r="A395" s="398" t="str">
        <f>IF([1]p44!$A$271&lt;&gt;0,[1]p44!$A$271,"")</f>
        <v/>
      </c>
      <c r="B395" s="398"/>
      <c r="C395" s="398"/>
      <c r="D395" s="398"/>
      <c r="E395" s="398"/>
      <c r="F395" s="398"/>
      <c r="G395" s="398"/>
      <c r="H395" s="398" t="str">
        <f>IF([1]p44!$B$272&lt;&gt;0,[1]p44!$B$272,"")</f>
        <v/>
      </c>
      <c r="I395" s="398"/>
      <c r="J395" s="398"/>
      <c r="K395" s="398"/>
      <c r="L395" s="398"/>
      <c r="M395" s="398"/>
      <c r="N395" s="398"/>
      <c r="O395" s="398"/>
      <c r="P395" s="398"/>
      <c r="Q395" s="398"/>
      <c r="R395" s="26" t="str">
        <f>IF([1]p44!$H$271&lt;&gt;0,[1]p44!$H$271,"")</f>
        <v/>
      </c>
      <c r="S395" s="26" t="str">
        <f>IF([1]p44!$K$271&lt;&gt;0,[1]p44!$K$271,"")</f>
        <v/>
      </c>
    </row>
    <row r="396" spans="1:19" s="3" customFormat="1" ht="13.5" customHeight="1" x14ac:dyDescent="0.2">
      <c r="A396" s="398" t="str">
        <f>IF([1]p44!$A$274&lt;&gt;0,[1]p44!$A$274,"")</f>
        <v/>
      </c>
      <c r="B396" s="398"/>
      <c r="C396" s="398"/>
      <c r="D396" s="398"/>
      <c r="E396" s="398"/>
      <c r="F396" s="398"/>
      <c r="G396" s="398"/>
      <c r="H396" s="398" t="str">
        <f>IF([1]p44!$B$275&lt;&gt;0,[1]p44!$B$275,"")</f>
        <v/>
      </c>
      <c r="I396" s="398"/>
      <c r="J396" s="398"/>
      <c r="K396" s="398"/>
      <c r="L396" s="398"/>
      <c r="M396" s="398"/>
      <c r="N396" s="398"/>
      <c r="O396" s="398"/>
      <c r="P396" s="398"/>
      <c r="Q396" s="398"/>
      <c r="R396" s="26" t="str">
        <f>IF([1]p44!$H$274&lt;&gt;0,[1]p44!$H$274,"")</f>
        <v/>
      </c>
      <c r="S396" s="26" t="str">
        <f>IF([1]p44!$K$274&lt;&gt;0,[1]p44!$K$274,"")</f>
        <v/>
      </c>
    </row>
    <row r="397" spans="1:19" s="3" customFormat="1" ht="13.5" customHeight="1" x14ac:dyDescent="0.2">
      <c r="A397" s="398" t="str">
        <f>IF([1]p44!$A$277&lt;&gt;0,[1]p44!$A$277,"")</f>
        <v/>
      </c>
      <c r="B397" s="398"/>
      <c r="C397" s="398"/>
      <c r="D397" s="398"/>
      <c r="E397" s="398"/>
      <c r="F397" s="398"/>
      <c r="G397" s="398"/>
      <c r="H397" s="398" t="str">
        <f>IF([1]p44!$B$278&lt;&gt;0,[1]p44!$B$278,"")</f>
        <v/>
      </c>
      <c r="I397" s="398"/>
      <c r="J397" s="398"/>
      <c r="K397" s="398"/>
      <c r="L397" s="398"/>
      <c r="M397" s="398"/>
      <c r="N397" s="398"/>
      <c r="O397" s="398"/>
      <c r="P397" s="398"/>
      <c r="Q397" s="398"/>
      <c r="R397" s="26" t="str">
        <f>IF([1]p44!$H$277&lt;&gt;0,[1]p44!$H$277,"")</f>
        <v/>
      </c>
      <c r="S397" s="26" t="str">
        <f>IF([1]p44!$K$277&lt;&gt;0,[1]p44!$K$277,"")</f>
        <v/>
      </c>
    </row>
    <row r="398" spans="1:19" s="3" customFormat="1" ht="13.5" customHeight="1" x14ac:dyDescent="0.2">
      <c r="A398" s="398" t="str">
        <f>IF([1]p44!$A$280&lt;&gt;0,[1]p44!$A$280,"")</f>
        <v/>
      </c>
      <c r="B398" s="398"/>
      <c r="C398" s="398"/>
      <c r="D398" s="398"/>
      <c r="E398" s="398"/>
      <c r="F398" s="398"/>
      <c r="G398" s="398"/>
      <c r="H398" s="398" t="str">
        <f>IF([1]p44!$B$281&lt;&gt;0,[1]p44!$B$281,"")</f>
        <v/>
      </c>
      <c r="I398" s="398"/>
      <c r="J398" s="398"/>
      <c r="K398" s="398"/>
      <c r="L398" s="398"/>
      <c r="M398" s="398"/>
      <c r="N398" s="398"/>
      <c r="O398" s="398"/>
      <c r="P398" s="398"/>
      <c r="Q398" s="398"/>
      <c r="R398" s="26" t="str">
        <f>IF([1]p44!$H$280&lt;&gt;0,[1]p44!$H$280,"")</f>
        <v/>
      </c>
      <c r="S398" s="26" t="str">
        <f>IF([1]p44!$K$280&lt;&gt;0,[1]p44!$K$280,"")</f>
        <v/>
      </c>
    </row>
    <row r="399" spans="1:19" s="3" customFormat="1" ht="13.5" customHeight="1" x14ac:dyDescent="0.2">
      <c r="A399" s="398" t="str">
        <f>IF([1]p44!$A$283&lt;&gt;0,[1]p44!$A$283,"")</f>
        <v/>
      </c>
      <c r="B399" s="398"/>
      <c r="C399" s="398"/>
      <c r="D399" s="398"/>
      <c r="E399" s="398"/>
      <c r="F399" s="398"/>
      <c r="G399" s="398"/>
      <c r="H399" s="398" t="str">
        <f>IF([1]p44!$B$284&lt;&gt;0,[1]p44!$B$284,"")</f>
        <v/>
      </c>
      <c r="I399" s="398"/>
      <c r="J399" s="398"/>
      <c r="K399" s="398"/>
      <c r="L399" s="398"/>
      <c r="M399" s="398"/>
      <c r="N399" s="398"/>
      <c r="O399" s="398"/>
      <c r="P399" s="398"/>
      <c r="Q399" s="398"/>
      <c r="R399" s="26" t="str">
        <f>IF([1]p44!$H$283&lt;&gt;0,[1]p44!$H$283,"")</f>
        <v/>
      </c>
      <c r="S399" s="26" t="str">
        <f>IF([1]p44!$K$283&lt;&gt;0,[1]p44!$K$283,"")</f>
        <v/>
      </c>
    </row>
    <row r="400" spans="1:19" s="3" customFormat="1" ht="13.5" customHeight="1" x14ac:dyDescent="0.2">
      <c r="A400" s="398" t="str">
        <f>IF([1]p44!$A$286&lt;&gt;0,[1]p44!$A$286,"")</f>
        <v/>
      </c>
      <c r="B400" s="398"/>
      <c r="C400" s="398"/>
      <c r="D400" s="398"/>
      <c r="E400" s="398"/>
      <c r="F400" s="398"/>
      <c r="G400" s="398"/>
      <c r="H400" s="398" t="str">
        <f>IF([1]p44!$B$287&lt;&gt;0,[1]p44!$B$287,"")</f>
        <v/>
      </c>
      <c r="I400" s="398"/>
      <c r="J400" s="398"/>
      <c r="K400" s="398"/>
      <c r="L400" s="398"/>
      <c r="M400" s="398"/>
      <c r="N400" s="398"/>
      <c r="O400" s="398"/>
      <c r="P400" s="398"/>
      <c r="Q400" s="398"/>
      <c r="R400" s="26" t="str">
        <f>IF([1]p44!$H$286&lt;&gt;0,[1]p44!$H$286,"")</f>
        <v/>
      </c>
      <c r="S400" s="26" t="str">
        <f>IF([1]p44!$K$286&lt;&gt;0,[1]p44!$K$286,"")</f>
        <v/>
      </c>
    </row>
    <row r="401" spans="1:19" s="3" customFormat="1" ht="13.5" customHeight="1" x14ac:dyDescent="0.2">
      <c r="A401" s="398" t="str">
        <f>IF([1]p44!$A$289&lt;&gt;0,[1]p44!$A$289,"")</f>
        <v/>
      </c>
      <c r="B401" s="398"/>
      <c r="C401" s="398"/>
      <c r="D401" s="398"/>
      <c r="E401" s="398"/>
      <c r="F401" s="398"/>
      <c r="G401" s="398"/>
      <c r="H401" s="398" t="str">
        <f>IF([1]p44!$B$290&lt;&gt;0,[1]p44!$B$290,"")</f>
        <v/>
      </c>
      <c r="I401" s="398"/>
      <c r="J401" s="398"/>
      <c r="K401" s="398"/>
      <c r="L401" s="398"/>
      <c r="M401" s="398"/>
      <c r="N401" s="398"/>
      <c r="O401" s="398"/>
      <c r="P401" s="398"/>
      <c r="Q401" s="398"/>
      <c r="R401" s="26" t="str">
        <f>IF([1]p44!$H$289&lt;&gt;0,[1]p44!$H$289,"")</f>
        <v/>
      </c>
      <c r="S401" s="26" t="str">
        <f>IF([1]p44!$K$289&lt;&gt;0,[1]p44!$K$289,"")</f>
        <v/>
      </c>
    </row>
    <row r="402" spans="1:19" s="6" customFormat="1" x14ac:dyDescent="0.2">
      <c r="A402" s="405"/>
      <c r="B402" s="405"/>
      <c r="C402" s="405"/>
      <c r="D402" s="405"/>
      <c r="E402" s="405"/>
      <c r="F402" s="405"/>
      <c r="G402" s="405"/>
      <c r="H402" s="405"/>
      <c r="I402" s="405"/>
      <c r="J402" s="405"/>
      <c r="K402" s="405"/>
      <c r="L402" s="405"/>
      <c r="M402" s="405"/>
      <c r="N402" s="405"/>
      <c r="O402" s="405"/>
      <c r="P402" s="405"/>
      <c r="Q402" s="405"/>
      <c r="R402" s="405"/>
      <c r="S402" s="405"/>
    </row>
    <row r="403" spans="1:19" s="32" customFormat="1" ht="14.25" customHeight="1" x14ac:dyDescent="0.2">
      <c r="A403" s="406" t="str">
        <f>T([1]p45!$C$13:$G$13)</f>
        <v/>
      </c>
      <c r="B403" s="406"/>
      <c r="C403" s="406"/>
      <c r="D403" s="406"/>
      <c r="E403" s="406"/>
      <c r="F403" s="406"/>
      <c r="G403" s="406"/>
      <c r="H403" s="406"/>
      <c r="I403" s="406"/>
      <c r="J403" s="406"/>
      <c r="K403" s="406"/>
      <c r="L403" s="406"/>
      <c r="M403" s="406"/>
      <c r="N403" s="406"/>
      <c r="O403" s="406"/>
      <c r="P403" s="406"/>
      <c r="Q403" s="406"/>
      <c r="R403" s="406"/>
      <c r="S403" s="406"/>
    </row>
    <row r="404" spans="1:19" s="3" customFormat="1" ht="13.5" customHeight="1" x14ac:dyDescent="0.2">
      <c r="A404" s="398" t="str">
        <f>IF([1]p45!$A$271&lt;&gt;0,[1]p45!$A$271,"")</f>
        <v/>
      </c>
      <c r="B404" s="398"/>
      <c r="C404" s="398"/>
      <c r="D404" s="398"/>
      <c r="E404" s="398"/>
      <c r="F404" s="398"/>
      <c r="G404" s="398"/>
      <c r="H404" s="398" t="str">
        <f>IF([1]p45!$B$272&lt;&gt;0,[1]p45!$B$272,"")</f>
        <v/>
      </c>
      <c r="I404" s="398"/>
      <c r="J404" s="398"/>
      <c r="K404" s="398"/>
      <c r="L404" s="398"/>
      <c r="M404" s="398"/>
      <c r="N404" s="398"/>
      <c r="O404" s="398"/>
      <c r="P404" s="398"/>
      <c r="Q404" s="398"/>
      <c r="R404" s="26" t="str">
        <f>IF([1]p45!$H$271&lt;&gt;0,[1]p45!$H$271,"")</f>
        <v/>
      </c>
      <c r="S404" s="26" t="str">
        <f>IF([1]p45!$K$271&lt;&gt;0,[1]p45!$K$271,"")</f>
        <v/>
      </c>
    </row>
    <row r="405" spans="1:19" s="3" customFormat="1" ht="13.5" customHeight="1" x14ac:dyDescent="0.2">
      <c r="A405" s="398" t="str">
        <f>IF([1]p45!$A$274&lt;&gt;0,[1]p45!$A$274,"")</f>
        <v/>
      </c>
      <c r="B405" s="398"/>
      <c r="C405" s="398"/>
      <c r="D405" s="398"/>
      <c r="E405" s="398"/>
      <c r="F405" s="398"/>
      <c r="G405" s="398"/>
      <c r="H405" s="398" t="str">
        <f>IF([1]p45!$B$275&lt;&gt;0,[1]p45!$B$275,"")</f>
        <v/>
      </c>
      <c r="I405" s="398"/>
      <c r="J405" s="398"/>
      <c r="K405" s="398"/>
      <c r="L405" s="398"/>
      <c r="M405" s="398"/>
      <c r="N405" s="398"/>
      <c r="O405" s="398"/>
      <c r="P405" s="398"/>
      <c r="Q405" s="398"/>
      <c r="R405" s="26" t="str">
        <f>IF([1]p45!$H$274&lt;&gt;0,[1]p45!$H$274,"")</f>
        <v/>
      </c>
      <c r="S405" s="26" t="str">
        <f>IF([1]p45!$K$274&lt;&gt;0,[1]p45!$K$274,"")</f>
        <v/>
      </c>
    </row>
    <row r="406" spans="1:19" s="3" customFormat="1" ht="13.5" customHeight="1" x14ac:dyDescent="0.2">
      <c r="A406" s="398" t="str">
        <f>IF([1]p45!$A$277&lt;&gt;0,[1]p45!$A$277,"")</f>
        <v/>
      </c>
      <c r="B406" s="398"/>
      <c r="C406" s="398"/>
      <c r="D406" s="398"/>
      <c r="E406" s="398"/>
      <c r="F406" s="398"/>
      <c r="G406" s="398"/>
      <c r="H406" s="398" t="str">
        <f>IF([1]p45!$B$278&lt;&gt;0,[1]p45!$B$278,"")</f>
        <v/>
      </c>
      <c r="I406" s="398"/>
      <c r="J406" s="398"/>
      <c r="K406" s="398"/>
      <c r="L406" s="398"/>
      <c r="M406" s="398"/>
      <c r="N406" s="398"/>
      <c r="O406" s="398"/>
      <c r="P406" s="398"/>
      <c r="Q406" s="398"/>
      <c r="R406" s="26" t="str">
        <f>IF([1]p45!$H$277&lt;&gt;0,[1]p45!$H$277,"")</f>
        <v/>
      </c>
      <c r="S406" s="26" t="str">
        <f>IF([1]p45!$K$277&lt;&gt;0,[1]p45!$K$277,"")</f>
        <v/>
      </c>
    </row>
    <row r="407" spans="1:19" s="3" customFormat="1" ht="13.5" customHeight="1" x14ac:dyDescent="0.2">
      <c r="A407" s="398" t="str">
        <f>IF([1]p45!$A$280&lt;&gt;0,[1]p45!$A$280,"")</f>
        <v/>
      </c>
      <c r="B407" s="398"/>
      <c r="C407" s="398"/>
      <c r="D407" s="398"/>
      <c r="E407" s="398"/>
      <c r="F407" s="398"/>
      <c r="G407" s="398"/>
      <c r="H407" s="398" t="str">
        <f>IF([1]p45!$B$281&lt;&gt;0,[1]p45!$B$281,"")</f>
        <v/>
      </c>
      <c r="I407" s="398"/>
      <c r="J407" s="398"/>
      <c r="K407" s="398"/>
      <c r="L407" s="398"/>
      <c r="M407" s="398"/>
      <c r="N407" s="398"/>
      <c r="O407" s="398"/>
      <c r="P407" s="398"/>
      <c r="Q407" s="398"/>
      <c r="R407" s="26" t="str">
        <f>IF([1]p45!$H$280&lt;&gt;0,[1]p45!$H$280,"")</f>
        <v/>
      </c>
      <c r="S407" s="26" t="str">
        <f>IF([1]p45!$K$280&lt;&gt;0,[1]p45!$K$280,"")</f>
        <v/>
      </c>
    </row>
    <row r="408" spans="1:19" s="3" customFormat="1" ht="13.5" customHeight="1" x14ac:dyDescent="0.2">
      <c r="A408" s="398" t="str">
        <f>IF([1]p45!$A$283&lt;&gt;0,[1]p45!$A$283,"")</f>
        <v/>
      </c>
      <c r="B408" s="398"/>
      <c r="C408" s="398"/>
      <c r="D408" s="398"/>
      <c r="E408" s="398"/>
      <c r="F408" s="398"/>
      <c r="G408" s="398"/>
      <c r="H408" s="398" t="str">
        <f>IF([1]p45!$B$284&lt;&gt;0,[1]p45!$B$284,"")</f>
        <v/>
      </c>
      <c r="I408" s="398"/>
      <c r="J408" s="398"/>
      <c r="K408" s="398"/>
      <c r="L408" s="398"/>
      <c r="M408" s="398"/>
      <c r="N408" s="398"/>
      <c r="O408" s="398"/>
      <c r="P408" s="398"/>
      <c r="Q408" s="398"/>
      <c r="R408" s="26" t="str">
        <f>IF([1]p45!$H$283&lt;&gt;0,[1]p45!$H$283,"")</f>
        <v/>
      </c>
      <c r="S408" s="26" t="str">
        <f>IF([1]p45!$K$283&lt;&gt;0,[1]p45!$K$283,"")</f>
        <v/>
      </c>
    </row>
    <row r="409" spans="1:19" s="3" customFormat="1" ht="13.5" customHeight="1" x14ac:dyDescent="0.2">
      <c r="A409" s="398" t="str">
        <f>IF([1]p45!$A$286&lt;&gt;0,[1]p45!$A$286,"")</f>
        <v/>
      </c>
      <c r="B409" s="398"/>
      <c r="C409" s="398"/>
      <c r="D409" s="398"/>
      <c r="E409" s="398"/>
      <c r="F409" s="398"/>
      <c r="G409" s="398"/>
      <c r="H409" s="398" t="str">
        <f>IF([1]p45!$B$287&lt;&gt;0,[1]p45!$B$287,"")</f>
        <v/>
      </c>
      <c r="I409" s="398"/>
      <c r="J409" s="398"/>
      <c r="K409" s="398"/>
      <c r="L409" s="398"/>
      <c r="M409" s="398"/>
      <c r="N409" s="398"/>
      <c r="O409" s="398"/>
      <c r="P409" s="398"/>
      <c r="Q409" s="398"/>
      <c r="R409" s="26" t="str">
        <f>IF([1]p45!$H$286&lt;&gt;0,[1]p45!$H$286,"")</f>
        <v/>
      </c>
      <c r="S409" s="26" t="str">
        <f>IF([1]p45!$K$286&lt;&gt;0,[1]p45!$K$286,"")</f>
        <v/>
      </c>
    </row>
    <row r="410" spans="1:19" s="3" customFormat="1" ht="13.5" customHeight="1" x14ac:dyDescent="0.2">
      <c r="A410" s="398" t="str">
        <f>IF([1]p45!$A$289&lt;&gt;0,[1]p45!$A$289,"")</f>
        <v/>
      </c>
      <c r="B410" s="398"/>
      <c r="C410" s="398"/>
      <c r="D410" s="398"/>
      <c r="E410" s="398"/>
      <c r="F410" s="398"/>
      <c r="G410" s="398"/>
      <c r="H410" s="398" t="str">
        <f>IF([1]p45!$B$290&lt;&gt;0,[1]p45!$B$290,"")</f>
        <v/>
      </c>
      <c r="I410" s="398"/>
      <c r="J410" s="398"/>
      <c r="K410" s="398"/>
      <c r="L410" s="398"/>
      <c r="M410" s="398"/>
      <c r="N410" s="398"/>
      <c r="O410" s="398"/>
      <c r="P410" s="398"/>
      <c r="Q410" s="398"/>
      <c r="R410" s="26" t="str">
        <f>IF([1]p45!$H$289&lt;&gt;0,[1]p45!$H$289,"")</f>
        <v/>
      </c>
      <c r="S410" s="26" t="str">
        <f>IF([1]p45!$K$289&lt;&gt;0,[1]p45!$K$289,"")</f>
        <v/>
      </c>
    </row>
    <row r="411" spans="1:19" s="6" customFormat="1" x14ac:dyDescent="0.2">
      <c r="A411" s="405"/>
      <c r="B411" s="405"/>
      <c r="C411" s="405"/>
      <c r="D411" s="405"/>
      <c r="E411" s="405"/>
      <c r="F411" s="405"/>
      <c r="G411" s="405"/>
      <c r="H411" s="405"/>
      <c r="I411" s="405"/>
      <c r="J411" s="405"/>
      <c r="K411" s="405"/>
      <c r="L411" s="405"/>
      <c r="M411" s="405"/>
      <c r="N411" s="405"/>
      <c r="O411" s="405"/>
      <c r="P411" s="405"/>
      <c r="Q411" s="405"/>
      <c r="R411" s="405"/>
      <c r="S411" s="405"/>
    </row>
    <row r="412" spans="1:19" s="32" customFormat="1" ht="14.25" customHeight="1" x14ac:dyDescent="0.2">
      <c r="A412" s="406" t="str">
        <f>T([1]p46!$C$13:$G$13)</f>
        <v/>
      </c>
      <c r="B412" s="406"/>
      <c r="C412" s="406"/>
      <c r="D412" s="406"/>
      <c r="E412" s="406"/>
      <c r="F412" s="406"/>
      <c r="G412" s="406"/>
      <c r="H412" s="406"/>
      <c r="I412" s="406"/>
      <c r="J412" s="406"/>
      <c r="K412" s="406"/>
      <c r="L412" s="406"/>
      <c r="M412" s="406"/>
      <c r="N412" s="406"/>
      <c r="O412" s="406"/>
      <c r="P412" s="406"/>
      <c r="Q412" s="406"/>
      <c r="R412" s="406"/>
      <c r="S412" s="406"/>
    </row>
    <row r="413" spans="1:19" s="3" customFormat="1" ht="13.5" customHeight="1" x14ac:dyDescent="0.2">
      <c r="A413" s="398" t="str">
        <f>IF([1]p46!$A$271&lt;&gt;0,[1]p46!$A$271,"")</f>
        <v/>
      </c>
      <c r="B413" s="398"/>
      <c r="C413" s="398"/>
      <c r="D413" s="398"/>
      <c r="E413" s="398"/>
      <c r="F413" s="398"/>
      <c r="G413" s="398"/>
      <c r="H413" s="398" t="str">
        <f>IF([1]p46!$B$272&lt;&gt;0,[1]p46!$B$272,"")</f>
        <v/>
      </c>
      <c r="I413" s="398"/>
      <c r="J413" s="398"/>
      <c r="K413" s="398"/>
      <c r="L413" s="398"/>
      <c r="M413" s="398"/>
      <c r="N413" s="398"/>
      <c r="O413" s="398"/>
      <c r="P413" s="398"/>
      <c r="Q413" s="398"/>
      <c r="R413" s="26" t="str">
        <f>IF([1]p46!$H$271&lt;&gt;0,[1]p46!$H$271,"")</f>
        <v/>
      </c>
      <c r="S413" s="26" t="str">
        <f>IF([1]p46!$K$271&lt;&gt;0,[1]p46!$K$271,"")</f>
        <v/>
      </c>
    </row>
    <row r="414" spans="1:19" s="3" customFormat="1" ht="13.5" customHeight="1" x14ac:dyDescent="0.2">
      <c r="A414" s="398" t="str">
        <f>IF([1]p46!$A$274&lt;&gt;0,[1]p46!$A$274,"")</f>
        <v/>
      </c>
      <c r="B414" s="398"/>
      <c r="C414" s="398"/>
      <c r="D414" s="398"/>
      <c r="E414" s="398"/>
      <c r="F414" s="398"/>
      <c r="G414" s="398"/>
      <c r="H414" s="398" t="str">
        <f>IF([1]p46!$B$275&lt;&gt;0,[1]p46!$B$275,"")</f>
        <v/>
      </c>
      <c r="I414" s="398"/>
      <c r="J414" s="398"/>
      <c r="K414" s="398"/>
      <c r="L414" s="398"/>
      <c r="M414" s="398"/>
      <c r="N414" s="398"/>
      <c r="O414" s="398"/>
      <c r="P414" s="398"/>
      <c r="Q414" s="398"/>
      <c r="R414" s="26" t="str">
        <f>IF([1]p46!$H$274&lt;&gt;0,[1]p46!$H$274,"")</f>
        <v/>
      </c>
      <c r="S414" s="26" t="str">
        <f>IF([1]p46!$K$274&lt;&gt;0,[1]p46!$K$274,"")</f>
        <v/>
      </c>
    </row>
    <row r="415" spans="1:19" s="3" customFormat="1" ht="13.5" customHeight="1" x14ac:dyDescent="0.2">
      <c r="A415" s="398" t="str">
        <f>IF([1]p46!$A$277&lt;&gt;0,[1]p46!$A$277,"")</f>
        <v/>
      </c>
      <c r="B415" s="398"/>
      <c r="C415" s="398"/>
      <c r="D415" s="398"/>
      <c r="E415" s="398"/>
      <c r="F415" s="398"/>
      <c r="G415" s="398"/>
      <c r="H415" s="398" t="str">
        <f>IF([1]p46!$B$278&lt;&gt;0,[1]p46!$B$278,"")</f>
        <v/>
      </c>
      <c r="I415" s="398"/>
      <c r="J415" s="398"/>
      <c r="K415" s="398"/>
      <c r="L415" s="398"/>
      <c r="M415" s="398"/>
      <c r="N415" s="398"/>
      <c r="O415" s="398"/>
      <c r="P415" s="398"/>
      <c r="Q415" s="398"/>
      <c r="R415" s="26" t="str">
        <f>IF([1]p46!$H$277&lt;&gt;0,[1]p46!$H$277,"")</f>
        <v/>
      </c>
      <c r="S415" s="26" t="str">
        <f>IF([1]p46!$K$277&lt;&gt;0,[1]p46!$K$277,"")</f>
        <v/>
      </c>
    </row>
    <row r="416" spans="1:19" s="3" customFormat="1" ht="13.5" customHeight="1" x14ac:dyDescent="0.2">
      <c r="A416" s="398" t="str">
        <f>IF([1]p46!$A$280&lt;&gt;0,[1]p46!$A$280,"")</f>
        <v/>
      </c>
      <c r="B416" s="398"/>
      <c r="C416" s="398"/>
      <c r="D416" s="398"/>
      <c r="E416" s="398"/>
      <c r="F416" s="398"/>
      <c r="G416" s="398"/>
      <c r="H416" s="398" t="str">
        <f>IF([1]p46!$B$281&lt;&gt;0,[1]p46!$B$281,"")</f>
        <v/>
      </c>
      <c r="I416" s="398"/>
      <c r="J416" s="398"/>
      <c r="K416" s="398"/>
      <c r="L416" s="398"/>
      <c r="M416" s="398"/>
      <c r="N416" s="398"/>
      <c r="O416" s="398"/>
      <c r="P416" s="398"/>
      <c r="Q416" s="398"/>
      <c r="R416" s="26" t="str">
        <f>IF([1]p46!$H$280&lt;&gt;0,[1]p46!$H$280,"")</f>
        <v/>
      </c>
      <c r="S416" s="26" t="str">
        <f>IF([1]p46!$K$280&lt;&gt;0,[1]p46!$K$280,"")</f>
        <v/>
      </c>
    </row>
    <row r="417" spans="1:19" s="3" customFormat="1" ht="13.5" customHeight="1" x14ac:dyDescent="0.2">
      <c r="A417" s="398" t="str">
        <f>IF([1]p46!$A$283&lt;&gt;0,[1]p46!$A$283,"")</f>
        <v/>
      </c>
      <c r="B417" s="398"/>
      <c r="C417" s="398"/>
      <c r="D417" s="398"/>
      <c r="E417" s="398"/>
      <c r="F417" s="398"/>
      <c r="G417" s="398"/>
      <c r="H417" s="398" t="str">
        <f>IF([1]p46!$B$284&lt;&gt;0,[1]p46!$B$284,"")</f>
        <v/>
      </c>
      <c r="I417" s="398"/>
      <c r="J417" s="398"/>
      <c r="K417" s="398"/>
      <c r="L417" s="398"/>
      <c r="M417" s="398"/>
      <c r="N417" s="398"/>
      <c r="O417" s="398"/>
      <c r="P417" s="398"/>
      <c r="Q417" s="398"/>
      <c r="R417" s="26" t="str">
        <f>IF([1]p46!$H$283&lt;&gt;0,[1]p46!$H$283,"")</f>
        <v/>
      </c>
      <c r="S417" s="26" t="str">
        <f>IF([1]p46!$K$283&lt;&gt;0,[1]p46!$K$283,"")</f>
        <v/>
      </c>
    </row>
    <row r="418" spans="1:19" s="3" customFormat="1" ht="13.5" customHeight="1" x14ac:dyDescent="0.2">
      <c r="A418" s="398" t="str">
        <f>IF([1]p46!$A$286&lt;&gt;0,[1]p46!$A$286,"")</f>
        <v/>
      </c>
      <c r="B418" s="398"/>
      <c r="C418" s="398"/>
      <c r="D418" s="398"/>
      <c r="E418" s="398"/>
      <c r="F418" s="398"/>
      <c r="G418" s="398"/>
      <c r="H418" s="398" t="str">
        <f>IF([1]p46!$B$287&lt;&gt;0,[1]p46!$B$287,"")</f>
        <v/>
      </c>
      <c r="I418" s="398"/>
      <c r="J418" s="398"/>
      <c r="K418" s="398"/>
      <c r="L418" s="398"/>
      <c r="M418" s="398"/>
      <c r="N418" s="398"/>
      <c r="O418" s="398"/>
      <c r="P418" s="398"/>
      <c r="Q418" s="398"/>
      <c r="R418" s="26" t="str">
        <f>IF([1]p46!$H$286&lt;&gt;0,[1]p46!$H$286,"")</f>
        <v/>
      </c>
      <c r="S418" s="26" t="str">
        <f>IF([1]p46!$K$286&lt;&gt;0,[1]p46!$K$286,"")</f>
        <v/>
      </c>
    </row>
    <row r="419" spans="1:19" s="3" customFormat="1" ht="13.5" customHeight="1" x14ac:dyDescent="0.2">
      <c r="A419" s="398" t="str">
        <f>IF([1]p46!$A$289&lt;&gt;0,[1]p46!$A$289,"")</f>
        <v/>
      </c>
      <c r="B419" s="398"/>
      <c r="C419" s="398"/>
      <c r="D419" s="398"/>
      <c r="E419" s="398"/>
      <c r="F419" s="398"/>
      <c r="G419" s="398"/>
      <c r="H419" s="398" t="str">
        <f>IF([1]p46!$B$290&lt;&gt;0,[1]p46!$B$290,"")</f>
        <v/>
      </c>
      <c r="I419" s="398"/>
      <c r="J419" s="398"/>
      <c r="K419" s="398"/>
      <c r="L419" s="398"/>
      <c r="M419" s="398"/>
      <c r="N419" s="398"/>
      <c r="O419" s="398"/>
      <c r="P419" s="398"/>
      <c r="Q419" s="398"/>
      <c r="R419" s="26" t="str">
        <f>IF([1]p46!$H$289&lt;&gt;0,[1]p46!$H$289,"")</f>
        <v/>
      </c>
      <c r="S419" s="26" t="str">
        <f>IF([1]p46!$K$289&lt;&gt;0,[1]p46!$K$289,"")</f>
        <v/>
      </c>
    </row>
    <row r="420" spans="1:19" s="6" customFormat="1" x14ac:dyDescent="0.2">
      <c r="A420" s="405"/>
      <c r="B420" s="405"/>
      <c r="C420" s="405"/>
      <c r="D420" s="405"/>
      <c r="E420" s="405"/>
      <c r="F420" s="405"/>
      <c r="G420" s="405"/>
      <c r="H420" s="405"/>
      <c r="I420" s="405"/>
      <c r="J420" s="405"/>
      <c r="K420" s="405"/>
      <c r="L420" s="405"/>
      <c r="M420" s="405"/>
      <c r="N420" s="405"/>
      <c r="O420" s="405"/>
      <c r="P420" s="405"/>
      <c r="Q420" s="405"/>
      <c r="R420" s="405"/>
      <c r="S420" s="405"/>
    </row>
    <row r="421" spans="1:19" s="32" customFormat="1" ht="14.25" customHeight="1" x14ac:dyDescent="0.2">
      <c r="A421" s="406" t="str">
        <f>T([1]p47!$C$13:$G$13)</f>
        <v/>
      </c>
      <c r="B421" s="406"/>
      <c r="C421" s="406"/>
      <c r="D421" s="406"/>
      <c r="E421" s="406"/>
      <c r="F421" s="406"/>
      <c r="G421" s="406"/>
      <c r="H421" s="406"/>
      <c r="I421" s="406"/>
      <c r="J421" s="406"/>
      <c r="K421" s="406"/>
      <c r="L421" s="406"/>
      <c r="M421" s="406"/>
      <c r="N421" s="406"/>
      <c r="O421" s="406"/>
      <c r="P421" s="406"/>
      <c r="Q421" s="406"/>
      <c r="R421" s="406"/>
      <c r="S421" s="406"/>
    </row>
    <row r="422" spans="1:19" s="3" customFormat="1" ht="13.5" customHeight="1" x14ac:dyDescent="0.2">
      <c r="A422" s="398" t="str">
        <f>IF([1]p47!$A$271&lt;&gt;0,[1]p47!$A$271,"")</f>
        <v/>
      </c>
      <c r="B422" s="398"/>
      <c r="C422" s="398"/>
      <c r="D422" s="398"/>
      <c r="E422" s="398"/>
      <c r="F422" s="398"/>
      <c r="G422" s="398"/>
      <c r="H422" s="398" t="str">
        <f>IF([1]p47!$B$272&lt;&gt;0,[1]p47!$B$272,"")</f>
        <v/>
      </c>
      <c r="I422" s="398"/>
      <c r="J422" s="398"/>
      <c r="K422" s="398"/>
      <c r="L422" s="398"/>
      <c r="M422" s="398"/>
      <c r="N422" s="398"/>
      <c r="O422" s="398"/>
      <c r="P422" s="398"/>
      <c r="Q422" s="398"/>
      <c r="R422" s="26" t="str">
        <f>IF([1]p47!$H$271&lt;&gt;0,[1]p47!$H$271,"")</f>
        <v/>
      </c>
      <c r="S422" s="26" t="str">
        <f>IF([1]p47!$K$271&lt;&gt;0,[1]p47!$K$271,"")</f>
        <v/>
      </c>
    </row>
    <row r="423" spans="1:19" s="3" customFormat="1" ht="13.5" customHeight="1" x14ac:dyDescent="0.2">
      <c r="A423" s="398" t="str">
        <f>IF([1]p47!$A$274&lt;&gt;0,[1]p47!$A$274,"")</f>
        <v/>
      </c>
      <c r="B423" s="398"/>
      <c r="C423" s="398"/>
      <c r="D423" s="398"/>
      <c r="E423" s="398"/>
      <c r="F423" s="398"/>
      <c r="G423" s="398"/>
      <c r="H423" s="398" t="str">
        <f>IF([1]p47!$B$275&lt;&gt;0,[1]p47!$B$275,"")</f>
        <v/>
      </c>
      <c r="I423" s="398"/>
      <c r="J423" s="398"/>
      <c r="K423" s="398"/>
      <c r="L423" s="398"/>
      <c r="M423" s="398"/>
      <c r="N423" s="398"/>
      <c r="O423" s="398"/>
      <c r="P423" s="398"/>
      <c r="Q423" s="398"/>
      <c r="R423" s="26" t="str">
        <f>IF([1]p47!$H$274&lt;&gt;0,[1]p47!$H$274,"")</f>
        <v/>
      </c>
      <c r="S423" s="26" t="str">
        <f>IF([1]p47!$K$274&lt;&gt;0,[1]p47!$K$274,"")</f>
        <v/>
      </c>
    </row>
    <row r="424" spans="1:19" s="3" customFormat="1" ht="13.5" customHeight="1" x14ac:dyDescent="0.2">
      <c r="A424" s="398" t="str">
        <f>IF([1]p47!$A$277&lt;&gt;0,[1]p47!$A$277,"")</f>
        <v/>
      </c>
      <c r="B424" s="398"/>
      <c r="C424" s="398"/>
      <c r="D424" s="398"/>
      <c r="E424" s="398"/>
      <c r="F424" s="398"/>
      <c r="G424" s="398"/>
      <c r="H424" s="398" t="str">
        <f>IF([1]p47!$B$278&lt;&gt;0,[1]p47!$B$278,"")</f>
        <v/>
      </c>
      <c r="I424" s="398"/>
      <c r="J424" s="398"/>
      <c r="K424" s="398"/>
      <c r="L424" s="398"/>
      <c r="M424" s="398"/>
      <c r="N424" s="398"/>
      <c r="O424" s="398"/>
      <c r="P424" s="398"/>
      <c r="Q424" s="398"/>
      <c r="R424" s="26" t="str">
        <f>IF([1]p47!$H$277&lt;&gt;0,[1]p47!$H$277,"")</f>
        <v/>
      </c>
      <c r="S424" s="26" t="str">
        <f>IF([1]p47!$K$277&lt;&gt;0,[1]p47!$K$277,"")</f>
        <v/>
      </c>
    </row>
    <row r="425" spans="1:19" s="3" customFormat="1" ht="13.5" customHeight="1" x14ac:dyDescent="0.2">
      <c r="A425" s="398" t="str">
        <f>IF([1]p47!$A$280&lt;&gt;0,[1]p47!$A$280,"")</f>
        <v/>
      </c>
      <c r="B425" s="398"/>
      <c r="C425" s="398"/>
      <c r="D425" s="398"/>
      <c r="E425" s="398"/>
      <c r="F425" s="398"/>
      <c r="G425" s="398"/>
      <c r="H425" s="398" t="str">
        <f>IF([1]p47!$B$281&lt;&gt;0,[1]p47!$B$281,"")</f>
        <v/>
      </c>
      <c r="I425" s="398"/>
      <c r="J425" s="398"/>
      <c r="K425" s="398"/>
      <c r="L425" s="398"/>
      <c r="M425" s="398"/>
      <c r="N425" s="398"/>
      <c r="O425" s="398"/>
      <c r="P425" s="398"/>
      <c r="Q425" s="398"/>
      <c r="R425" s="26" t="str">
        <f>IF([1]p47!$H$280&lt;&gt;0,[1]p47!$H$280,"")</f>
        <v/>
      </c>
      <c r="S425" s="26" t="str">
        <f>IF([1]p47!$K$280&lt;&gt;0,[1]p47!$K$280,"")</f>
        <v/>
      </c>
    </row>
    <row r="426" spans="1:19" s="3" customFormat="1" ht="13.5" customHeight="1" x14ac:dyDescent="0.2">
      <c r="A426" s="398" t="str">
        <f>IF([1]p47!$A$283&lt;&gt;0,[1]p47!$A$283,"")</f>
        <v/>
      </c>
      <c r="B426" s="398"/>
      <c r="C426" s="398"/>
      <c r="D426" s="398"/>
      <c r="E426" s="398"/>
      <c r="F426" s="398"/>
      <c r="G426" s="398"/>
      <c r="H426" s="398" t="str">
        <f>IF([1]p47!$B$284&lt;&gt;0,[1]p47!$B$284,"")</f>
        <v/>
      </c>
      <c r="I426" s="398"/>
      <c r="J426" s="398"/>
      <c r="K426" s="398"/>
      <c r="L426" s="398"/>
      <c r="M426" s="398"/>
      <c r="N426" s="398"/>
      <c r="O426" s="398"/>
      <c r="P426" s="398"/>
      <c r="Q426" s="398"/>
      <c r="R426" s="26" t="str">
        <f>IF([1]p47!$H$283&lt;&gt;0,[1]p47!$H$283,"")</f>
        <v/>
      </c>
      <c r="S426" s="26" t="str">
        <f>IF([1]p47!$K$283&lt;&gt;0,[1]p47!$K$283,"")</f>
        <v/>
      </c>
    </row>
    <row r="427" spans="1:19" s="3" customFormat="1" ht="13.5" customHeight="1" x14ac:dyDescent="0.2">
      <c r="A427" s="398" t="str">
        <f>IF([1]p47!$A$286&lt;&gt;0,[1]p47!$A$286,"")</f>
        <v/>
      </c>
      <c r="B427" s="398"/>
      <c r="C427" s="398"/>
      <c r="D427" s="398"/>
      <c r="E427" s="398"/>
      <c r="F427" s="398"/>
      <c r="G427" s="398"/>
      <c r="H427" s="398" t="str">
        <f>IF([1]p47!$B$287&lt;&gt;0,[1]p47!$B$287,"")</f>
        <v/>
      </c>
      <c r="I427" s="398"/>
      <c r="J427" s="398"/>
      <c r="K427" s="398"/>
      <c r="L427" s="398"/>
      <c r="M427" s="398"/>
      <c r="N427" s="398"/>
      <c r="O427" s="398"/>
      <c r="P427" s="398"/>
      <c r="Q427" s="398"/>
      <c r="R427" s="26" t="str">
        <f>IF([1]p47!$H$286&lt;&gt;0,[1]p47!$H$286,"")</f>
        <v/>
      </c>
      <c r="S427" s="26" t="str">
        <f>IF([1]p47!$K$286&lt;&gt;0,[1]p47!$K$286,"")</f>
        <v/>
      </c>
    </row>
    <row r="428" spans="1:19" s="3" customFormat="1" ht="13.5" customHeight="1" x14ac:dyDescent="0.2">
      <c r="A428" s="398" t="str">
        <f>IF([1]p47!$A$289&lt;&gt;0,[1]p47!$A$289,"")</f>
        <v/>
      </c>
      <c r="B428" s="398"/>
      <c r="C428" s="398"/>
      <c r="D428" s="398"/>
      <c r="E428" s="398"/>
      <c r="F428" s="398"/>
      <c r="G428" s="398"/>
      <c r="H428" s="398" t="str">
        <f>IF([1]p47!$B$290&lt;&gt;0,[1]p47!$B$290,"")</f>
        <v/>
      </c>
      <c r="I428" s="398"/>
      <c r="J428" s="398"/>
      <c r="K428" s="398"/>
      <c r="L428" s="398"/>
      <c r="M428" s="398"/>
      <c r="N428" s="398"/>
      <c r="O428" s="398"/>
      <c r="P428" s="398"/>
      <c r="Q428" s="398"/>
      <c r="R428" s="26" t="str">
        <f>IF([1]p47!$H$289&lt;&gt;0,[1]p47!$H$289,"")</f>
        <v/>
      </c>
      <c r="S428" s="26" t="str">
        <f>IF([1]p47!$K$289&lt;&gt;0,[1]p47!$K$289,"")</f>
        <v/>
      </c>
    </row>
    <row r="429" spans="1:19" s="6" customFormat="1" x14ac:dyDescent="0.2">
      <c r="A429" s="405"/>
      <c r="B429" s="405"/>
      <c r="C429" s="405"/>
      <c r="D429" s="405"/>
      <c r="E429" s="405"/>
      <c r="F429" s="405"/>
      <c r="G429" s="405"/>
      <c r="H429" s="405"/>
      <c r="I429" s="405"/>
      <c r="J429" s="405"/>
      <c r="K429" s="405"/>
      <c r="L429" s="405"/>
      <c r="M429" s="405"/>
      <c r="N429" s="405"/>
      <c r="O429" s="405"/>
      <c r="P429" s="405"/>
      <c r="Q429" s="405"/>
      <c r="R429" s="405"/>
      <c r="S429" s="405"/>
    </row>
    <row r="430" spans="1:19" s="32" customFormat="1" ht="14.25" customHeight="1" x14ac:dyDescent="0.2">
      <c r="A430" s="406" t="str">
        <f>T([1]p48!$C$13:$G$13)</f>
        <v/>
      </c>
      <c r="B430" s="406"/>
      <c r="C430" s="406"/>
      <c r="D430" s="406"/>
      <c r="E430" s="406"/>
      <c r="F430" s="406"/>
      <c r="G430" s="406"/>
      <c r="H430" s="406"/>
      <c r="I430" s="406"/>
      <c r="J430" s="406"/>
      <c r="K430" s="406"/>
      <c r="L430" s="406"/>
      <c r="M430" s="406"/>
      <c r="N430" s="406"/>
      <c r="O430" s="406"/>
      <c r="P430" s="406"/>
      <c r="Q430" s="406"/>
      <c r="R430" s="406"/>
      <c r="S430" s="406"/>
    </row>
    <row r="431" spans="1:19" s="3" customFormat="1" ht="13.5" customHeight="1" x14ac:dyDescent="0.2">
      <c r="A431" s="398" t="str">
        <f>IF([1]p48!$A$271&lt;&gt;0,[1]p48!$A$271,"")</f>
        <v/>
      </c>
      <c r="B431" s="398"/>
      <c r="C431" s="398"/>
      <c r="D431" s="398"/>
      <c r="E431" s="398"/>
      <c r="F431" s="398"/>
      <c r="G431" s="398"/>
      <c r="H431" s="398" t="str">
        <f>IF([1]p48!$B$272&lt;&gt;0,[1]p48!$B$272,"")</f>
        <v/>
      </c>
      <c r="I431" s="398"/>
      <c r="J431" s="398"/>
      <c r="K431" s="398"/>
      <c r="L431" s="398"/>
      <c r="M431" s="398"/>
      <c r="N431" s="398"/>
      <c r="O431" s="398"/>
      <c r="P431" s="398"/>
      <c r="Q431" s="398"/>
      <c r="R431" s="26" t="str">
        <f>IF([1]p48!$H$271&lt;&gt;0,[1]p48!$H$271,"")</f>
        <v/>
      </c>
      <c r="S431" s="26" t="str">
        <f>IF([1]p48!$K$271&lt;&gt;0,[1]p48!$K$271,"")</f>
        <v/>
      </c>
    </row>
    <row r="432" spans="1:19" s="3" customFormat="1" ht="13.5" customHeight="1" x14ac:dyDescent="0.2">
      <c r="A432" s="398" t="str">
        <f>IF([1]p48!$A$274&lt;&gt;0,[1]p48!$A$274,"")</f>
        <v/>
      </c>
      <c r="B432" s="398"/>
      <c r="C432" s="398"/>
      <c r="D432" s="398"/>
      <c r="E432" s="398"/>
      <c r="F432" s="398"/>
      <c r="G432" s="398"/>
      <c r="H432" s="398" t="str">
        <f>IF([1]p48!$B$275&lt;&gt;0,[1]p48!$B$275,"")</f>
        <v/>
      </c>
      <c r="I432" s="398"/>
      <c r="J432" s="398"/>
      <c r="K432" s="398"/>
      <c r="L432" s="398"/>
      <c r="M432" s="398"/>
      <c r="N432" s="398"/>
      <c r="O432" s="398"/>
      <c r="P432" s="398"/>
      <c r="Q432" s="398"/>
      <c r="R432" s="26" t="str">
        <f>IF([1]p48!$H$274&lt;&gt;0,[1]p48!$H$274,"")</f>
        <v/>
      </c>
      <c r="S432" s="26" t="str">
        <f>IF([1]p48!$K$274&lt;&gt;0,[1]p48!$K$274,"")</f>
        <v/>
      </c>
    </row>
    <row r="433" spans="1:19" s="3" customFormat="1" ht="13.5" customHeight="1" x14ac:dyDescent="0.2">
      <c r="A433" s="398" t="str">
        <f>IF([1]p48!$A$277&lt;&gt;0,[1]p48!$A$277,"")</f>
        <v/>
      </c>
      <c r="B433" s="398"/>
      <c r="C433" s="398"/>
      <c r="D433" s="398"/>
      <c r="E433" s="398"/>
      <c r="F433" s="398"/>
      <c r="G433" s="398"/>
      <c r="H433" s="398" t="str">
        <f>IF([1]p48!$B$278&lt;&gt;0,[1]p48!$B$278,"")</f>
        <v/>
      </c>
      <c r="I433" s="398"/>
      <c r="J433" s="398"/>
      <c r="K433" s="398"/>
      <c r="L433" s="398"/>
      <c r="M433" s="398"/>
      <c r="N433" s="398"/>
      <c r="O433" s="398"/>
      <c r="P433" s="398"/>
      <c r="Q433" s="398"/>
      <c r="R433" s="26" t="str">
        <f>IF([1]p48!$H$277&lt;&gt;0,[1]p48!$H$277,"")</f>
        <v/>
      </c>
      <c r="S433" s="26" t="str">
        <f>IF([1]p48!$K$277&lt;&gt;0,[1]p48!$K$277,"")</f>
        <v/>
      </c>
    </row>
    <row r="434" spans="1:19" s="3" customFormat="1" ht="13.5" customHeight="1" x14ac:dyDescent="0.2">
      <c r="A434" s="398" t="str">
        <f>IF([1]p48!$A$280&lt;&gt;0,[1]p48!$A$280,"")</f>
        <v/>
      </c>
      <c r="B434" s="398"/>
      <c r="C434" s="398"/>
      <c r="D434" s="398"/>
      <c r="E434" s="398"/>
      <c r="F434" s="398"/>
      <c r="G434" s="398"/>
      <c r="H434" s="398" t="str">
        <f>IF([1]p48!$B$281&lt;&gt;0,[1]p48!$B$281,"")</f>
        <v/>
      </c>
      <c r="I434" s="398"/>
      <c r="J434" s="398"/>
      <c r="K434" s="398"/>
      <c r="L434" s="398"/>
      <c r="M434" s="398"/>
      <c r="N434" s="398"/>
      <c r="O434" s="398"/>
      <c r="P434" s="398"/>
      <c r="Q434" s="398"/>
      <c r="R434" s="26" t="str">
        <f>IF([1]p48!$H$280&lt;&gt;0,[1]p48!$H$280,"")</f>
        <v/>
      </c>
      <c r="S434" s="26" t="str">
        <f>IF([1]p48!$K$280&lt;&gt;0,[1]p48!$K$280,"")</f>
        <v/>
      </c>
    </row>
    <row r="435" spans="1:19" s="3" customFormat="1" ht="13.5" customHeight="1" x14ac:dyDescent="0.2">
      <c r="A435" s="398" t="str">
        <f>IF([1]p48!$A$283&lt;&gt;0,[1]p48!$A$283,"")</f>
        <v/>
      </c>
      <c r="B435" s="398"/>
      <c r="C435" s="398"/>
      <c r="D435" s="398"/>
      <c r="E435" s="398"/>
      <c r="F435" s="398"/>
      <c r="G435" s="398"/>
      <c r="H435" s="398" t="str">
        <f>IF([1]p48!$B$284&lt;&gt;0,[1]p48!$B$284,"")</f>
        <v/>
      </c>
      <c r="I435" s="398"/>
      <c r="J435" s="398"/>
      <c r="K435" s="398"/>
      <c r="L435" s="398"/>
      <c r="M435" s="398"/>
      <c r="N435" s="398"/>
      <c r="O435" s="398"/>
      <c r="P435" s="398"/>
      <c r="Q435" s="398"/>
      <c r="R435" s="26" t="str">
        <f>IF([1]p48!$H$283&lt;&gt;0,[1]p48!$H$283,"")</f>
        <v/>
      </c>
      <c r="S435" s="26" t="str">
        <f>IF([1]p48!$K$283&lt;&gt;0,[1]p48!$K$283,"")</f>
        <v/>
      </c>
    </row>
    <row r="436" spans="1:19" s="3" customFormat="1" ht="13.5" customHeight="1" x14ac:dyDescent="0.2">
      <c r="A436" s="398" t="str">
        <f>IF([1]p48!$A$286&lt;&gt;0,[1]p48!$A$286,"")</f>
        <v/>
      </c>
      <c r="B436" s="398"/>
      <c r="C436" s="398"/>
      <c r="D436" s="398"/>
      <c r="E436" s="398"/>
      <c r="F436" s="398"/>
      <c r="G436" s="398"/>
      <c r="H436" s="398" t="str">
        <f>IF([1]p48!$B$287&lt;&gt;0,[1]p48!$B$287,"")</f>
        <v/>
      </c>
      <c r="I436" s="398"/>
      <c r="J436" s="398"/>
      <c r="K436" s="398"/>
      <c r="L436" s="398"/>
      <c r="M436" s="398"/>
      <c r="N436" s="398"/>
      <c r="O436" s="398"/>
      <c r="P436" s="398"/>
      <c r="Q436" s="398"/>
      <c r="R436" s="26" t="str">
        <f>IF([1]p48!$H$286&lt;&gt;0,[1]p48!$H$286,"")</f>
        <v/>
      </c>
      <c r="S436" s="26" t="str">
        <f>IF([1]p48!$K$286&lt;&gt;0,[1]p48!$K$286,"")</f>
        <v/>
      </c>
    </row>
    <row r="437" spans="1:19" s="3" customFormat="1" ht="13.5" customHeight="1" x14ac:dyDescent="0.2">
      <c r="A437" s="398" t="str">
        <f>IF([1]p48!$A$289&lt;&gt;0,[1]p48!$A$289,"")</f>
        <v/>
      </c>
      <c r="B437" s="398"/>
      <c r="C437" s="398"/>
      <c r="D437" s="398"/>
      <c r="E437" s="398"/>
      <c r="F437" s="398"/>
      <c r="G437" s="398"/>
      <c r="H437" s="398" t="str">
        <f>IF([1]p48!$B$290&lt;&gt;0,[1]p48!$B$290,"")</f>
        <v/>
      </c>
      <c r="I437" s="398"/>
      <c r="J437" s="398"/>
      <c r="K437" s="398"/>
      <c r="L437" s="398"/>
      <c r="M437" s="398"/>
      <c r="N437" s="398"/>
      <c r="O437" s="398"/>
      <c r="P437" s="398"/>
      <c r="Q437" s="398"/>
      <c r="R437" s="26" t="str">
        <f>IF([1]p48!$H$289&lt;&gt;0,[1]p48!$H$289,"")</f>
        <v/>
      </c>
      <c r="S437" s="26" t="str">
        <f>IF([1]p48!$K$289&lt;&gt;0,[1]p48!$K$289,"")</f>
        <v/>
      </c>
    </row>
    <row r="438" spans="1:19" s="6" customFormat="1" x14ac:dyDescent="0.2">
      <c r="A438" s="405"/>
      <c r="B438" s="405"/>
      <c r="C438" s="405"/>
      <c r="D438" s="405"/>
      <c r="E438" s="405"/>
      <c r="F438" s="405"/>
      <c r="G438" s="405"/>
      <c r="H438" s="405"/>
      <c r="I438" s="405"/>
      <c r="J438" s="405"/>
      <c r="K438" s="405"/>
      <c r="L438" s="405"/>
      <c r="M438" s="405"/>
      <c r="N438" s="405"/>
      <c r="O438" s="405"/>
      <c r="P438" s="405"/>
      <c r="Q438" s="405"/>
      <c r="R438" s="405"/>
      <c r="S438" s="405"/>
    </row>
    <row r="439" spans="1:19" s="32" customFormat="1" ht="14.25" customHeight="1" x14ac:dyDescent="0.2">
      <c r="A439" s="406" t="str">
        <f>T([1]p49!$C$13:$G$13)</f>
        <v/>
      </c>
      <c r="B439" s="406"/>
      <c r="C439" s="406"/>
      <c r="D439" s="406"/>
      <c r="E439" s="406"/>
      <c r="F439" s="406"/>
      <c r="G439" s="406"/>
      <c r="H439" s="406"/>
      <c r="I439" s="406"/>
      <c r="J439" s="406"/>
      <c r="K439" s="406"/>
      <c r="L439" s="406"/>
      <c r="M439" s="406"/>
      <c r="N439" s="406"/>
      <c r="O439" s="406"/>
      <c r="P439" s="406"/>
      <c r="Q439" s="406"/>
      <c r="R439" s="406"/>
      <c r="S439" s="406"/>
    </row>
    <row r="440" spans="1:19" s="3" customFormat="1" ht="13.5" customHeight="1" x14ac:dyDescent="0.2">
      <c r="A440" s="398" t="str">
        <f>IF([1]p49!$A$271&lt;&gt;0,[1]p49!$A$271,"")</f>
        <v/>
      </c>
      <c r="B440" s="398"/>
      <c r="C440" s="398"/>
      <c r="D440" s="398"/>
      <c r="E440" s="398"/>
      <c r="F440" s="398"/>
      <c r="G440" s="398"/>
      <c r="H440" s="398" t="str">
        <f>IF([1]p49!$B$272&lt;&gt;0,[1]p49!$B$272,"")</f>
        <v/>
      </c>
      <c r="I440" s="398"/>
      <c r="J440" s="398"/>
      <c r="K440" s="398"/>
      <c r="L440" s="398"/>
      <c r="M440" s="398"/>
      <c r="N440" s="398"/>
      <c r="O440" s="398"/>
      <c r="P440" s="398"/>
      <c r="Q440" s="398"/>
      <c r="R440" s="26" t="str">
        <f>IF([1]p49!$H$271&lt;&gt;0,[1]p49!$H$271,"")</f>
        <v/>
      </c>
      <c r="S440" s="26" t="str">
        <f>IF([1]p49!$K$271&lt;&gt;0,[1]p49!$K$271,"")</f>
        <v/>
      </c>
    </row>
    <row r="441" spans="1:19" s="3" customFormat="1" ht="13.5" customHeight="1" x14ac:dyDescent="0.2">
      <c r="A441" s="398" t="str">
        <f>IF([1]p49!$A$274&lt;&gt;0,[1]p49!$A$274,"")</f>
        <v/>
      </c>
      <c r="B441" s="398"/>
      <c r="C441" s="398"/>
      <c r="D441" s="398"/>
      <c r="E441" s="398"/>
      <c r="F441" s="398"/>
      <c r="G441" s="398"/>
      <c r="H441" s="398" t="str">
        <f>IF([1]p49!$B$275&lt;&gt;0,[1]p49!$B$275,"")</f>
        <v/>
      </c>
      <c r="I441" s="398"/>
      <c r="J441" s="398"/>
      <c r="K441" s="398"/>
      <c r="L441" s="398"/>
      <c r="M441" s="398"/>
      <c r="N441" s="398"/>
      <c r="O441" s="398"/>
      <c r="P441" s="398"/>
      <c r="Q441" s="398"/>
      <c r="R441" s="26" t="str">
        <f>IF([1]p49!$H$274&lt;&gt;0,[1]p49!$H$274,"")</f>
        <v/>
      </c>
      <c r="S441" s="26" t="str">
        <f>IF([1]p49!$K$274&lt;&gt;0,[1]p49!$K$274,"")</f>
        <v/>
      </c>
    </row>
    <row r="442" spans="1:19" s="3" customFormat="1" ht="13.5" customHeight="1" x14ac:dyDescent="0.2">
      <c r="A442" s="398" t="str">
        <f>IF([1]p49!$A$277&lt;&gt;0,[1]p49!$A$277,"")</f>
        <v/>
      </c>
      <c r="B442" s="398"/>
      <c r="C442" s="398"/>
      <c r="D442" s="398"/>
      <c r="E442" s="398"/>
      <c r="F442" s="398"/>
      <c r="G442" s="398"/>
      <c r="H442" s="398" t="str">
        <f>IF([1]p49!$B$278&lt;&gt;0,[1]p49!$B$278,"")</f>
        <v/>
      </c>
      <c r="I442" s="398"/>
      <c r="J442" s="398"/>
      <c r="K442" s="398"/>
      <c r="L442" s="398"/>
      <c r="M442" s="398"/>
      <c r="N442" s="398"/>
      <c r="O442" s="398"/>
      <c r="P442" s="398"/>
      <c r="Q442" s="398"/>
      <c r="R442" s="26" t="str">
        <f>IF([1]p49!$H$277&lt;&gt;0,[1]p49!$H$277,"")</f>
        <v/>
      </c>
      <c r="S442" s="26" t="str">
        <f>IF([1]p49!$K$277&lt;&gt;0,[1]p49!$K$277,"")</f>
        <v/>
      </c>
    </row>
    <row r="443" spans="1:19" s="3" customFormat="1" ht="13.5" customHeight="1" x14ac:dyDescent="0.2">
      <c r="A443" s="398" t="str">
        <f>IF([1]p49!$A$280&lt;&gt;0,[1]p49!$A$280,"")</f>
        <v/>
      </c>
      <c r="B443" s="398"/>
      <c r="C443" s="398"/>
      <c r="D443" s="398"/>
      <c r="E443" s="398"/>
      <c r="F443" s="398"/>
      <c r="G443" s="398"/>
      <c r="H443" s="398" t="str">
        <f>IF([1]p49!$B$281&lt;&gt;0,[1]p49!$B$281,"")</f>
        <v/>
      </c>
      <c r="I443" s="398"/>
      <c r="J443" s="398"/>
      <c r="K443" s="398"/>
      <c r="L443" s="398"/>
      <c r="M443" s="398"/>
      <c r="N443" s="398"/>
      <c r="O443" s="398"/>
      <c r="P443" s="398"/>
      <c r="Q443" s="398"/>
      <c r="R443" s="26" t="str">
        <f>IF([1]p49!$H$280&lt;&gt;0,[1]p49!$H$280,"")</f>
        <v/>
      </c>
      <c r="S443" s="26" t="str">
        <f>IF([1]p49!$K$280&lt;&gt;0,[1]p49!$K$280,"")</f>
        <v/>
      </c>
    </row>
    <row r="444" spans="1:19" s="3" customFormat="1" ht="13.5" customHeight="1" x14ac:dyDescent="0.2">
      <c r="A444" s="398" t="str">
        <f>IF([1]p49!$A$283&lt;&gt;0,[1]p49!$A$283,"")</f>
        <v/>
      </c>
      <c r="B444" s="398"/>
      <c r="C444" s="398"/>
      <c r="D444" s="398"/>
      <c r="E444" s="398"/>
      <c r="F444" s="398"/>
      <c r="G444" s="398"/>
      <c r="H444" s="398" t="str">
        <f>IF([1]p49!$B$284&lt;&gt;0,[1]p49!$B$284,"")</f>
        <v/>
      </c>
      <c r="I444" s="398"/>
      <c r="J444" s="398"/>
      <c r="K444" s="398"/>
      <c r="L444" s="398"/>
      <c r="M444" s="398"/>
      <c r="N444" s="398"/>
      <c r="O444" s="398"/>
      <c r="P444" s="398"/>
      <c r="Q444" s="398"/>
      <c r="R444" s="26" t="str">
        <f>IF([1]p49!$H$283&lt;&gt;0,[1]p49!$H$283,"")</f>
        <v/>
      </c>
      <c r="S444" s="26" t="str">
        <f>IF([1]p49!$K$283&lt;&gt;0,[1]p49!$K$283,"")</f>
        <v/>
      </c>
    </row>
    <row r="445" spans="1:19" s="3" customFormat="1" ht="13.5" customHeight="1" x14ac:dyDescent="0.2">
      <c r="A445" s="398" t="str">
        <f>IF([1]p49!$A$286&lt;&gt;0,[1]p49!$A$286,"")</f>
        <v/>
      </c>
      <c r="B445" s="398"/>
      <c r="C445" s="398"/>
      <c r="D445" s="398"/>
      <c r="E445" s="398"/>
      <c r="F445" s="398"/>
      <c r="G445" s="398"/>
      <c r="H445" s="398" t="str">
        <f>IF([1]p49!$B$287&lt;&gt;0,[1]p49!$B$287,"")</f>
        <v/>
      </c>
      <c r="I445" s="398"/>
      <c r="J445" s="398"/>
      <c r="K445" s="398"/>
      <c r="L445" s="398"/>
      <c r="M445" s="398"/>
      <c r="N445" s="398"/>
      <c r="O445" s="398"/>
      <c r="P445" s="398"/>
      <c r="Q445" s="398"/>
      <c r="R445" s="26" t="str">
        <f>IF([1]p49!$H$286&lt;&gt;0,[1]p49!$H$286,"")</f>
        <v/>
      </c>
      <c r="S445" s="26" t="str">
        <f>IF([1]p49!$K$286&lt;&gt;0,[1]p49!$K$286,"")</f>
        <v/>
      </c>
    </row>
    <row r="446" spans="1:19" s="3" customFormat="1" ht="13.5" customHeight="1" x14ac:dyDescent="0.2">
      <c r="A446" s="398" t="str">
        <f>IF([1]p49!$A$289&lt;&gt;0,[1]p49!$A$289,"")</f>
        <v/>
      </c>
      <c r="B446" s="398"/>
      <c r="C446" s="398"/>
      <c r="D446" s="398"/>
      <c r="E446" s="398"/>
      <c r="F446" s="398"/>
      <c r="G446" s="398"/>
      <c r="H446" s="398" t="str">
        <f>IF([1]p49!$B$290&lt;&gt;0,[1]p49!$B$290,"")</f>
        <v/>
      </c>
      <c r="I446" s="398"/>
      <c r="J446" s="398"/>
      <c r="K446" s="398"/>
      <c r="L446" s="398"/>
      <c r="M446" s="398"/>
      <c r="N446" s="398"/>
      <c r="O446" s="398"/>
      <c r="P446" s="398"/>
      <c r="Q446" s="398"/>
      <c r="R446" s="26" t="str">
        <f>IF([1]p49!$H$289&lt;&gt;0,[1]p49!$H$289,"")</f>
        <v/>
      </c>
      <c r="S446" s="26" t="str">
        <f>IF([1]p49!$K$289&lt;&gt;0,[1]p49!$K$289,"")</f>
        <v/>
      </c>
    </row>
    <row r="447" spans="1:19" s="6" customFormat="1" x14ac:dyDescent="0.2">
      <c r="A447" s="405"/>
      <c r="B447" s="405"/>
      <c r="C447" s="405"/>
      <c r="D447" s="405"/>
      <c r="E447" s="405"/>
      <c r="F447" s="405"/>
      <c r="G447" s="405"/>
      <c r="H447" s="405"/>
      <c r="I447" s="405"/>
      <c r="J447" s="405"/>
      <c r="K447" s="405"/>
      <c r="L447" s="405"/>
      <c r="M447" s="405"/>
      <c r="N447" s="405"/>
      <c r="O447" s="405"/>
      <c r="P447" s="405"/>
      <c r="Q447" s="405"/>
      <c r="R447" s="405"/>
      <c r="S447" s="405"/>
    </row>
    <row r="448" spans="1:19" s="32" customFormat="1" ht="14.25" customHeight="1" x14ac:dyDescent="0.2">
      <c r="A448" s="406" t="str">
        <f>T([1]p50!$C$13:$G$13)</f>
        <v/>
      </c>
      <c r="B448" s="406"/>
      <c r="C448" s="406"/>
      <c r="D448" s="406"/>
      <c r="E448" s="406"/>
      <c r="F448" s="406"/>
      <c r="G448" s="406"/>
      <c r="H448" s="406"/>
      <c r="I448" s="406"/>
      <c r="J448" s="406"/>
      <c r="K448" s="406"/>
      <c r="L448" s="406"/>
      <c r="M448" s="406"/>
      <c r="N448" s="406"/>
      <c r="O448" s="406"/>
      <c r="P448" s="406"/>
      <c r="Q448" s="406"/>
      <c r="R448" s="406"/>
      <c r="S448" s="406"/>
    </row>
    <row r="449" spans="1:19" s="3" customFormat="1" ht="13.5" customHeight="1" x14ac:dyDescent="0.2">
      <c r="A449" s="398" t="str">
        <f>IF([1]p50!$A$271&lt;&gt;0,[1]p50!$A$271,"")</f>
        <v/>
      </c>
      <c r="B449" s="398"/>
      <c r="C449" s="398"/>
      <c r="D449" s="398"/>
      <c r="E449" s="398"/>
      <c r="F449" s="398"/>
      <c r="G449" s="398"/>
      <c r="H449" s="398" t="str">
        <f>IF([1]p50!$B$272&lt;&gt;0,[1]p50!$B$272,"")</f>
        <v/>
      </c>
      <c r="I449" s="398"/>
      <c r="J449" s="398"/>
      <c r="K449" s="398"/>
      <c r="L449" s="398"/>
      <c r="M449" s="398"/>
      <c r="N449" s="398"/>
      <c r="O449" s="398"/>
      <c r="P449" s="398"/>
      <c r="Q449" s="398"/>
      <c r="R449" s="26" t="str">
        <f>IF([1]p50!$H$271&lt;&gt;0,[1]p50!$H$271,"")</f>
        <v/>
      </c>
      <c r="S449" s="26" t="str">
        <f>IF([1]p50!$K$271&lt;&gt;0,[1]p50!$K$271,"")</f>
        <v/>
      </c>
    </row>
    <row r="450" spans="1:19" s="3" customFormat="1" ht="13.5" customHeight="1" x14ac:dyDescent="0.2">
      <c r="A450" s="398" t="str">
        <f>IF([1]p50!$A$274&lt;&gt;0,[1]p50!$A$274,"")</f>
        <v/>
      </c>
      <c r="B450" s="398"/>
      <c r="C450" s="398"/>
      <c r="D450" s="398"/>
      <c r="E450" s="398"/>
      <c r="F450" s="398"/>
      <c r="G450" s="398"/>
      <c r="H450" s="398" t="str">
        <f>IF([1]p50!$B$275&lt;&gt;0,[1]p50!$B$275,"")</f>
        <v/>
      </c>
      <c r="I450" s="398"/>
      <c r="J450" s="398"/>
      <c r="K450" s="398"/>
      <c r="L450" s="398"/>
      <c r="M450" s="398"/>
      <c r="N450" s="398"/>
      <c r="O450" s="398"/>
      <c r="P450" s="398"/>
      <c r="Q450" s="398"/>
      <c r="R450" s="26" t="str">
        <f>IF([1]p50!$H$274&lt;&gt;0,[1]p50!$H$274,"")</f>
        <v/>
      </c>
      <c r="S450" s="26" t="str">
        <f>IF([1]p50!$K$274&lt;&gt;0,[1]p50!$K$274,"")</f>
        <v/>
      </c>
    </row>
    <row r="451" spans="1:19" s="3" customFormat="1" ht="13.5" customHeight="1" x14ac:dyDescent="0.2">
      <c r="A451" s="398" t="str">
        <f>IF([1]p50!$A$277&lt;&gt;0,[1]p50!$A$277,"")</f>
        <v/>
      </c>
      <c r="B451" s="398"/>
      <c r="C451" s="398"/>
      <c r="D451" s="398"/>
      <c r="E451" s="398"/>
      <c r="F451" s="398"/>
      <c r="G451" s="398"/>
      <c r="H451" s="398" t="str">
        <f>IF([1]p50!$B$278&lt;&gt;0,[1]p50!$B$278,"")</f>
        <v/>
      </c>
      <c r="I451" s="398"/>
      <c r="J451" s="398"/>
      <c r="K451" s="398"/>
      <c r="L451" s="398"/>
      <c r="M451" s="398"/>
      <c r="N451" s="398"/>
      <c r="O451" s="398"/>
      <c r="P451" s="398"/>
      <c r="Q451" s="398"/>
      <c r="R451" s="26" t="str">
        <f>IF([1]p50!$H$277&lt;&gt;0,[1]p50!$H$277,"")</f>
        <v/>
      </c>
      <c r="S451" s="26" t="str">
        <f>IF([1]p50!$K$277&lt;&gt;0,[1]p50!$K$277,"")</f>
        <v/>
      </c>
    </row>
    <row r="452" spans="1:19" s="3" customFormat="1" ht="13.5" customHeight="1" x14ac:dyDescent="0.2">
      <c r="A452" s="398" t="str">
        <f>IF([1]p50!$A$280&lt;&gt;0,[1]p50!$A$280,"")</f>
        <v/>
      </c>
      <c r="B452" s="398"/>
      <c r="C452" s="398"/>
      <c r="D452" s="398"/>
      <c r="E452" s="398"/>
      <c r="F452" s="398"/>
      <c r="G452" s="398"/>
      <c r="H452" s="398" t="str">
        <f>IF([1]p50!$B$281&lt;&gt;0,[1]p50!$B$281,"")</f>
        <v/>
      </c>
      <c r="I452" s="398"/>
      <c r="J452" s="398"/>
      <c r="K452" s="398"/>
      <c r="L452" s="398"/>
      <c r="M452" s="398"/>
      <c r="N452" s="398"/>
      <c r="O452" s="398"/>
      <c r="P452" s="398"/>
      <c r="Q452" s="398"/>
      <c r="R452" s="26" t="str">
        <f>IF([1]p50!$H$280&lt;&gt;0,[1]p50!$H$280,"")</f>
        <v/>
      </c>
      <c r="S452" s="26" t="str">
        <f>IF([1]p50!$K$280&lt;&gt;0,[1]p50!$K$280,"")</f>
        <v/>
      </c>
    </row>
    <row r="453" spans="1:19" s="3" customFormat="1" ht="13.5" customHeight="1" x14ac:dyDescent="0.2">
      <c r="A453" s="398" t="str">
        <f>IF([1]p50!$A$283&lt;&gt;0,[1]p50!$A$283,"")</f>
        <v/>
      </c>
      <c r="B453" s="398"/>
      <c r="C453" s="398"/>
      <c r="D453" s="398"/>
      <c r="E453" s="398"/>
      <c r="F453" s="398"/>
      <c r="G453" s="398"/>
      <c r="H453" s="398" t="str">
        <f>IF([1]p50!$B$284&lt;&gt;0,[1]p50!$B$284,"")</f>
        <v/>
      </c>
      <c r="I453" s="398"/>
      <c r="J453" s="398"/>
      <c r="K453" s="398"/>
      <c r="L453" s="398"/>
      <c r="M453" s="398"/>
      <c r="N453" s="398"/>
      <c r="O453" s="398"/>
      <c r="P453" s="398"/>
      <c r="Q453" s="398"/>
      <c r="R453" s="26" t="str">
        <f>IF([1]p50!$H$283&lt;&gt;0,[1]p50!$H$283,"")</f>
        <v/>
      </c>
      <c r="S453" s="26" t="str">
        <f>IF([1]p50!$K$283&lt;&gt;0,[1]p50!$K$283,"")</f>
        <v/>
      </c>
    </row>
    <row r="454" spans="1:19" s="3" customFormat="1" ht="13.5" customHeight="1" x14ac:dyDescent="0.2">
      <c r="A454" s="398" t="str">
        <f>IF([1]p50!$A$286&lt;&gt;0,[1]p50!$A$286,"")</f>
        <v/>
      </c>
      <c r="B454" s="398"/>
      <c r="C454" s="398"/>
      <c r="D454" s="398"/>
      <c r="E454" s="398"/>
      <c r="F454" s="398"/>
      <c r="G454" s="398"/>
      <c r="H454" s="398" t="str">
        <f>IF([1]p50!$B$287&lt;&gt;0,[1]p50!$B$287,"")</f>
        <v/>
      </c>
      <c r="I454" s="398"/>
      <c r="J454" s="398"/>
      <c r="K454" s="398"/>
      <c r="L454" s="398"/>
      <c r="M454" s="398"/>
      <c r="N454" s="398"/>
      <c r="O454" s="398"/>
      <c r="P454" s="398"/>
      <c r="Q454" s="398"/>
      <c r="R454" s="26" t="str">
        <f>IF([1]p50!$H$286&lt;&gt;0,[1]p50!$H$286,"")</f>
        <v/>
      </c>
      <c r="S454" s="26" t="str">
        <f>IF([1]p50!$K$286&lt;&gt;0,[1]p50!$K$286,"")</f>
        <v/>
      </c>
    </row>
    <row r="455" spans="1:19" s="3" customFormat="1" ht="13.5" customHeight="1" x14ac:dyDescent="0.2">
      <c r="A455" s="398" t="str">
        <f>IF([1]p50!$A$289&lt;&gt;0,[1]p50!$A$289,"")</f>
        <v/>
      </c>
      <c r="B455" s="398"/>
      <c r="C455" s="398"/>
      <c r="D455" s="398"/>
      <c r="E455" s="398"/>
      <c r="F455" s="398"/>
      <c r="G455" s="398"/>
      <c r="H455" s="398" t="str">
        <f>IF([1]p50!$B$290&lt;&gt;0,[1]p50!$B$290,"")</f>
        <v/>
      </c>
      <c r="I455" s="398"/>
      <c r="J455" s="398"/>
      <c r="K455" s="398"/>
      <c r="L455" s="398"/>
      <c r="M455" s="398"/>
      <c r="N455" s="398"/>
      <c r="O455" s="398"/>
      <c r="P455" s="398"/>
      <c r="Q455" s="398"/>
      <c r="R455" s="26" t="str">
        <f>IF([1]p50!$H$289&lt;&gt;0,[1]p50!$H$289,"")</f>
        <v/>
      </c>
      <c r="S455" s="26" t="str">
        <f>IF([1]p50!$K$289&lt;&gt;0,[1]p50!$K$289,"")</f>
        <v/>
      </c>
    </row>
    <row r="456" spans="1:19" s="6" customFormat="1" x14ac:dyDescent="0.2">
      <c r="A456" s="393"/>
      <c r="B456" s="393"/>
      <c r="C456" s="393"/>
      <c r="D456" s="393"/>
      <c r="E456" s="393"/>
      <c r="F456" s="393"/>
      <c r="G456" s="393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</sheetData>
  <mergeCells count="807">
    <mergeCell ref="H208:Q208"/>
    <mergeCell ref="A209:G209"/>
    <mergeCell ref="H218:Q218"/>
    <mergeCell ref="H209:Q209"/>
    <mergeCell ref="A210:G210"/>
    <mergeCell ref="H210:Q210"/>
    <mergeCell ref="A213:S213"/>
    <mergeCell ref="A208:G208"/>
    <mergeCell ref="A206:G206"/>
    <mergeCell ref="H206:Q206"/>
    <mergeCell ref="A207:G207"/>
    <mergeCell ref="H207:Q207"/>
    <mergeCell ref="A215:G215"/>
    <mergeCell ref="H215:Q215"/>
    <mergeCell ref="H217:Q217"/>
    <mergeCell ref="A218:G218"/>
    <mergeCell ref="A200:G200"/>
    <mergeCell ref="H200:Q200"/>
    <mergeCell ref="A201:G201"/>
    <mergeCell ref="H201:Q201"/>
    <mergeCell ref="A203:G203"/>
    <mergeCell ref="H203:Q203"/>
    <mergeCell ref="H197:Q197"/>
    <mergeCell ref="A191:G191"/>
    <mergeCell ref="A202:G202"/>
    <mergeCell ref="H202:Q202"/>
    <mergeCell ref="A196:S196"/>
    <mergeCell ref="A188:G188"/>
    <mergeCell ref="H188:Q188"/>
    <mergeCell ref="A184:G184"/>
    <mergeCell ref="H184:Q184"/>
    <mergeCell ref="A186:S186"/>
    <mergeCell ref="A187:S187"/>
    <mergeCell ref="A185:G185"/>
    <mergeCell ref="H185:Q185"/>
    <mergeCell ref="A192:G192"/>
    <mergeCell ref="A444:G444"/>
    <mergeCell ref="H444:Q444"/>
    <mergeCell ref="A445:G445"/>
    <mergeCell ref="H28:Q28"/>
    <mergeCell ref="A29:G29"/>
    <mergeCell ref="H29:Q29"/>
    <mergeCell ref="A32:G32"/>
    <mergeCell ref="H32:Q32"/>
    <mergeCell ref="A28:G28"/>
    <mergeCell ref="H192:Q192"/>
    <mergeCell ref="A429:S429"/>
    <mergeCell ref="A430:S430"/>
    <mergeCell ref="A428:G428"/>
    <mergeCell ref="H428:Q428"/>
    <mergeCell ref="A426:G426"/>
    <mergeCell ref="H426:Q426"/>
    <mergeCell ref="A418:G418"/>
    <mergeCell ref="H418:Q418"/>
    <mergeCell ref="A419:G419"/>
    <mergeCell ref="H419:Q419"/>
    <mergeCell ref="A422:G422"/>
    <mergeCell ref="H422:Q422"/>
    <mergeCell ref="A415:G415"/>
    <mergeCell ref="H415:Q415"/>
    <mergeCell ref="H455:Q455"/>
    <mergeCell ref="A453:G453"/>
    <mergeCell ref="A454:G454"/>
    <mergeCell ref="H454:Q454"/>
    <mergeCell ref="A183:G183"/>
    <mergeCell ref="H183:Q183"/>
    <mergeCell ref="A450:G450"/>
    <mergeCell ref="H450:Q450"/>
    <mergeCell ref="A443:G443"/>
    <mergeCell ref="H443:Q443"/>
    <mergeCell ref="A441:G441"/>
    <mergeCell ref="H441:Q441"/>
    <mergeCell ref="A442:G442"/>
    <mergeCell ref="H442:Q442"/>
    <mergeCell ref="A427:G427"/>
    <mergeCell ref="H427:Q427"/>
    <mergeCell ref="A431:G431"/>
    <mergeCell ref="H431:Q431"/>
    <mergeCell ref="A432:G432"/>
    <mergeCell ref="H432:Q432"/>
    <mergeCell ref="A423:G423"/>
    <mergeCell ref="H423:Q423"/>
    <mergeCell ref="A425:G425"/>
    <mergeCell ref="H425:Q425"/>
    <mergeCell ref="A456:S456"/>
    <mergeCell ref="A451:G451"/>
    <mergeCell ref="H451:Q451"/>
    <mergeCell ref="A452:G452"/>
    <mergeCell ref="H452:Q452"/>
    <mergeCell ref="A455:G455"/>
    <mergeCell ref="H433:Q433"/>
    <mergeCell ref="H435:Q435"/>
    <mergeCell ref="A438:S438"/>
    <mergeCell ref="A436:G436"/>
    <mergeCell ref="H436:Q436"/>
    <mergeCell ref="A437:G437"/>
    <mergeCell ref="H437:Q437"/>
    <mergeCell ref="A434:G434"/>
    <mergeCell ref="H434:Q434"/>
    <mergeCell ref="A435:G435"/>
    <mergeCell ref="A433:G433"/>
    <mergeCell ref="H453:Q453"/>
    <mergeCell ref="A439:S439"/>
    <mergeCell ref="A446:G446"/>
    <mergeCell ref="H446:Q446"/>
    <mergeCell ref="A449:G449"/>
    <mergeCell ref="H449:Q449"/>
    <mergeCell ref="A447:S447"/>
    <mergeCell ref="A424:G424"/>
    <mergeCell ref="H424:Q424"/>
    <mergeCell ref="A417:G417"/>
    <mergeCell ref="H417:Q417"/>
    <mergeCell ref="A420:S420"/>
    <mergeCell ref="A421:S421"/>
    <mergeCell ref="H409:Q409"/>
    <mergeCell ref="A414:G414"/>
    <mergeCell ref="H414:Q414"/>
    <mergeCell ref="A410:G410"/>
    <mergeCell ref="H410:Q410"/>
    <mergeCell ref="A411:S411"/>
    <mergeCell ref="A412:S412"/>
    <mergeCell ref="A402:S402"/>
    <mergeCell ref="A400:G400"/>
    <mergeCell ref="H400:Q400"/>
    <mergeCell ref="A401:G401"/>
    <mergeCell ref="H401:Q401"/>
    <mergeCell ref="A416:G416"/>
    <mergeCell ref="H416:Q416"/>
    <mergeCell ref="A408:G408"/>
    <mergeCell ref="H408:Q408"/>
    <mergeCell ref="A409:G409"/>
    <mergeCell ref="A403:S403"/>
    <mergeCell ref="A404:G404"/>
    <mergeCell ref="H404:Q404"/>
    <mergeCell ref="A405:G405"/>
    <mergeCell ref="H405:Q405"/>
    <mergeCell ref="A406:G406"/>
    <mergeCell ref="H406:Q406"/>
    <mergeCell ref="A407:G407"/>
    <mergeCell ref="H407:Q407"/>
    <mergeCell ref="A413:G413"/>
    <mergeCell ref="H413:Q413"/>
    <mergeCell ref="A398:G398"/>
    <mergeCell ref="H398:Q398"/>
    <mergeCell ref="A399:G399"/>
    <mergeCell ref="A395:G395"/>
    <mergeCell ref="H395:Q395"/>
    <mergeCell ref="A396:G396"/>
    <mergeCell ref="H396:Q396"/>
    <mergeCell ref="A397:G397"/>
    <mergeCell ref="H397:Q397"/>
    <mergeCell ref="H399:Q399"/>
    <mergeCell ref="A393:S393"/>
    <mergeCell ref="A394:S394"/>
    <mergeCell ref="A392:G392"/>
    <mergeCell ref="H392:Q392"/>
    <mergeCell ref="A390:G390"/>
    <mergeCell ref="H390:Q390"/>
    <mergeCell ref="A391:G391"/>
    <mergeCell ref="H391:Q391"/>
    <mergeCell ref="A386:G386"/>
    <mergeCell ref="H386:Q386"/>
    <mergeCell ref="A387:G387"/>
    <mergeCell ref="H387:Q387"/>
    <mergeCell ref="A389:G389"/>
    <mergeCell ref="H389:Q389"/>
    <mergeCell ref="A388:G388"/>
    <mergeCell ref="H388:Q388"/>
    <mergeCell ref="A381:G381"/>
    <mergeCell ref="H381:Q381"/>
    <mergeCell ref="A384:S384"/>
    <mergeCell ref="A385:S385"/>
    <mergeCell ref="A382:G382"/>
    <mergeCell ref="H382:Q382"/>
    <mergeCell ref="A383:G383"/>
    <mergeCell ref="H383:Q383"/>
    <mergeCell ref="A375:S375"/>
    <mergeCell ref="A376:S376"/>
    <mergeCell ref="A379:G379"/>
    <mergeCell ref="H379:Q379"/>
    <mergeCell ref="A377:G377"/>
    <mergeCell ref="H377:Q377"/>
    <mergeCell ref="A380:G380"/>
    <mergeCell ref="H380:Q380"/>
    <mergeCell ref="A372:G372"/>
    <mergeCell ref="H372:Q372"/>
    <mergeCell ref="A373:G373"/>
    <mergeCell ref="H373:Q373"/>
    <mergeCell ref="A378:G378"/>
    <mergeCell ref="H378:Q378"/>
    <mergeCell ref="A374:G374"/>
    <mergeCell ref="H374:Q374"/>
    <mergeCell ref="H361:Q361"/>
    <mergeCell ref="A366:S366"/>
    <mergeCell ref="A364:G364"/>
    <mergeCell ref="H364:Q364"/>
    <mergeCell ref="A365:G365"/>
    <mergeCell ref="H365:Q365"/>
    <mergeCell ref="A367:S367"/>
    <mergeCell ref="A368:G368"/>
    <mergeCell ref="H368:Q368"/>
    <mergeCell ref="A369:G369"/>
    <mergeCell ref="H369:Q369"/>
    <mergeCell ref="A370:G370"/>
    <mergeCell ref="H370:Q370"/>
    <mergeCell ref="A371:G371"/>
    <mergeCell ref="H371:Q371"/>
    <mergeCell ref="A362:G362"/>
    <mergeCell ref="H362:Q362"/>
    <mergeCell ref="A363:G363"/>
    <mergeCell ref="A359:G359"/>
    <mergeCell ref="H359:Q359"/>
    <mergeCell ref="A360:G360"/>
    <mergeCell ref="H360:Q360"/>
    <mergeCell ref="A361:G361"/>
    <mergeCell ref="H363:Q363"/>
    <mergeCell ref="A352:G352"/>
    <mergeCell ref="H352:Q352"/>
    <mergeCell ref="A350:G350"/>
    <mergeCell ref="H350:Q350"/>
    <mergeCell ref="A358:S358"/>
    <mergeCell ref="A354:G354"/>
    <mergeCell ref="H354:Q354"/>
    <mergeCell ref="A357:S357"/>
    <mergeCell ref="A355:G355"/>
    <mergeCell ref="H355:Q355"/>
    <mergeCell ref="A353:G353"/>
    <mergeCell ref="H353:Q353"/>
    <mergeCell ref="A356:G356"/>
    <mergeCell ref="H356:Q356"/>
    <mergeCell ref="H346:Q346"/>
    <mergeCell ref="A351:G351"/>
    <mergeCell ref="H351:Q351"/>
    <mergeCell ref="A347:G347"/>
    <mergeCell ref="H347:Q347"/>
    <mergeCell ref="A348:S348"/>
    <mergeCell ref="A349:S349"/>
    <mergeCell ref="A339:S339"/>
    <mergeCell ref="A337:G337"/>
    <mergeCell ref="H337:Q337"/>
    <mergeCell ref="A338:G338"/>
    <mergeCell ref="H338:Q338"/>
    <mergeCell ref="A345:G345"/>
    <mergeCell ref="H345:Q345"/>
    <mergeCell ref="A346:G346"/>
    <mergeCell ref="A340:S340"/>
    <mergeCell ref="A341:G341"/>
    <mergeCell ref="H341:Q341"/>
    <mergeCell ref="A342:G342"/>
    <mergeCell ref="H342:Q342"/>
    <mergeCell ref="A343:G343"/>
    <mergeCell ref="H343:Q343"/>
    <mergeCell ref="A344:G344"/>
    <mergeCell ref="H344:Q344"/>
    <mergeCell ref="A335:G335"/>
    <mergeCell ref="H335:Q335"/>
    <mergeCell ref="A336:G336"/>
    <mergeCell ref="A332:G332"/>
    <mergeCell ref="H332:Q332"/>
    <mergeCell ref="A333:G333"/>
    <mergeCell ref="H333:Q333"/>
    <mergeCell ref="A334:G334"/>
    <mergeCell ref="H334:Q334"/>
    <mergeCell ref="H336:Q336"/>
    <mergeCell ref="A331:S331"/>
    <mergeCell ref="A327:G327"/>
    <mergeCell ref="H327:Q327"/>
    <mergeCell ref="A330:S330"/>
    <mergeCell ref="A328:G328"/>
    <mergeCell ref="H328:Q328"/>
    <mergeCell ref="A329:G329"/>
    <mergeCell ref="H329:Q329"/>
    <mergeCell ref="A321:S321"/>
    <mergeCell ref="A322:S322"/>
    <mergeCell ref="A325:G325"/>
    <mergeCell ref="H325:Q325"/>
    <mergeCell ref="A323:G323"/>
    <mergeCell ref="H323:Q323"/>
    <mergeCell ref="A326:G326"/>
    <mergeCell ref="H326:Q326"/>
    <mergeCell ref="A318:G318"/>
    <mergeCell ref="H318:Q318"/>
    <mergeCell ref="A319:G319"/>
    <mergeCell ref="H319:Q319"/>
    <mergeCell ref="A324:G324"/>
    <mergeCell ref="H324:Q324"/>
    <mergeCell ref="A320:G320"/>
    <mergeCell ref="H320:Q320"/>
    <mergeCell ref="H307:Q307"/>
    <mergeCell ref="A312:S312"/>
    <mergeCell ref="A310:G310"/>
    <mergeCell ref="H310:Q310"/>
    <mergeCell ref="A311:G311"/>
    <mergeCell ref="H311:Q311"/>
    <mergeCell ref="A313:S313"/>
    <mergeCell ref="A314:G314"/>
    <mergeCell ref="H314:Q314"/>
    <mergeCell ref="A315:G315"/>
    <mergeCell ref="H315:Q315"/>
    <mergeCell ref="A316:G316"/>
    <mergeCell ref="H316:Q316"/>
    <mergeCell ref="A317:G317"/>
    <mergeCell ref="H317:Q317"/>
    <mergeCell ref="A308:G308"/>
    <mergeCell ref="H308:Q308"/>
    <mergeCell ref="A309:G309"/>
    <mergeCell ref="A305:G305"/>
    <mergeCell ref="H305:Q305"/>
    <mergeCell ref="A306:G306"/>
    <mergeCell ref="H306:Q306"/>
    <mergeCell ref="A307:G307"/>
    <mergeCell ref="H309:Q309"/>
    <mergeCell ref="A297:G297"/>
    <mergeCell ref="H297:Q297"/>
    <mergeCell ref="A299:G299"/>
    <mergeCell ref="H299:Q299"/>
    <mergeCell ref="A303:S303"/>
    <mergeCell ref="A304:S304"/>
    <mergeCell ref="A302:G302"/>
    <mergeCell ref="H302:Q302"/>
    <mergeCell ref="A300:G300"/>
    <mergeCell ref="H300:Q300"/>
    <mergeCell ref="A298:G298"/>
    <mergeCell ref="H298:Q298"/>
    <mergeCell ref="A301:G301"/>
    <mergeCell ref="H301:Q301"/>
    <mergeCell ref="A292:G292"/>
    <mergeCell ref="H292:Q292"/>
    <mergeCell ref="A293:G293"/>
    <mergeCell ref="H293:Q293"/>
    <mergeCell ref="A296:G296"/>
    <mergeCell ref="H296:Q296"/>
    <mergeCell ref="A289:G289"/>
    <mergeCell ref="H289:Q289"/>
    <mergeCell ref="A287:G287"/>
    <mergeCell ref="H287:Q287"/>
    <mergeCell ref="A291:G291"/>
    <mergeCell ref="H291:Q291"/>
    <mergeCell ref="A294:S294"/>
    <mergeCell ref="A295:S295"/>
    <mergeCell ref="A290:G290"/>
    <mergeCell ref="H290:Q290"/>
    <mergeCell ref="H283:Q283"/>
    <mergeCell ref="A288:G288"/>
    <mergeCell ref="H288:Q288"/>
    <mergeCell ref="A284:G284"/>
    <mergeCell ref="H284:Q284"/>
    <mergeCell ref="A285:S285"/>
    <mergeCell ref="A286:S286"/>
    <mergeCell ref="A276:S276"/>
    <mergeCell ref="A274:G274"/>
    <mergeCell ref="H274:Q274"/>
    <mergeCell ref="A275:G275"/>
    <mergeCell ref="H275:Q275"/>
    <mergeCell ref="A282:G282"/>
    <mergeCell ref="H282:Q282"/>
    <mergeCell ref="A283:G283"/>
    <mergeCell ref="A277:S277"/>
    <mergeCell ref="A278:G278"/>
    <mergeCell ref="H278:Q278"/>
    <mergeCell ref="A279:G279"/>
    <mergeCell ref="H279:Q279"/>
    <mergeCell ref="A280:G280"/>
    <mergeCell ref="H280:Q280"/>
    <mergeCell ref="A281:G281"/>
    <mergeCell ref="H281:Q281"/>
    <mergeCell ref="A272:G272"/>
    <mergeCell ref="H272:Q272"/>
    <mergeCell ref="A273:G273"/>
    <mergeCell ref="A269:G269"/>
    <mergeCell ref="H269:Q269"/>
    <mergeCell ref="A270:G270"/>
    <mergeCell ref="H270:Q270"/>
    <mergeCell ref="A271:G271"/>
    <mergeCell ref="H271:Q271"/>
    <mergeCell ref="H273:Q273"/>
    <mergeCell ref="A267:S267"/>
    <mergeCell ref="A268:S268"/>
    <mergeCell ref="A266:G266"/>
    <mergeCell ref="H266:Q266"/>
    <mergeCell ref="A264:G264"/>
    <mergeCell ref="H264:Q264"/>
    <mergeCell ref="A265:G265"/>
    <mergeCell ref="H265:Q265"/>
    <mergeCell ref="A260:G260"/>
    <mergeCell ref="H260:Q260"/>
    <mergeCell ref="A261:G261"/>
    <mergeCell ref="H261:Q261"/>
    <mergeCell ref="A263:G263"/>
    <mergeCell ref="H263:Q263"/>
    <mergeCell ref="A262:G262"/>
    <mergeCell ref="H262:Q262"/>
    <mergeCell ref="A255:G255"/>
    <mergeCell ref="H255:Q255"/>
    <mergeCell ref="A258:S258"/>
    <mergeCell ref="A259:S259"/>
    <mergeCell ref="A256:G256"/>
    <mergeCell ref="H256:Q256"/>
    <mergeCell ref="A257:G257"/>
    <mergeCell ref="H257:Q257"/>
    <mergeCell ref="A249:S249"/>
    <mergeCell ref="A250:S250"/>
    <mergeCell ref="A253:G253"/>
    <mergeCell ref="H253:Q253"/>
    <mergeCell ref="A251:G251"/>
    <mergeCell ref="H251:Q251"/>
    <mergeCell ref="A254:G254"/>
    <mergeCell ref="H254:Q254"/>
    <mergeCell ref="A252:G252"/>
    <mergeCell ref="H252:Q252"/>
    <mergeCell ref="A242:G242"/>
    <mergeCell ref="H242:Q242"/>
    <mergeCell ref="A243:G243"/>
    <mergeCell ref="H243:Q243"/>
    <mergeCell ref="A244:G244"/>
    <mergeCell ref="H244:Q244"/>
    <mergeCell ref="A245:G245"/>
    <mergeCell ref="H245:Q245"/>
    <mergeCell ref="H248:Q248"/>
    <mergeCell ref="A246:G246"/>
    <mergeCell ref="H246:Q246"/>
    <mergeCell ref="A247:G247"/>
    <mergeCell ref="H247:Q247"/>
    <mergeCell ref="A248:G248"/>
    <mergeCell ref="A240:S240"/>
    <mergeCell ref="A238:G238"/>
    <mergeCell ref="H238:Q238"/>
    <mergeCell ref="A239:G239"/>
    <mergeCell ref="H239:Q239"/>
    <mergeCell ref="A236:G236"/>
    <mergeCell ref="H236:Q236"/>
    <mergeCell ref="A226:G226"/>
    <mergeCell ref="H226:Q226"/>
    <mergeCell ref="A227:G227"/>
    <mergeCell ref="H227:Q227"/>
    <mergeCell ref="A232:S232"/>
    <mergeCell ref="A230:G230"/>
    <mergeCell ref="H230:Q230"/>
    <mergeCell ref="A233:G233"/>
    <mergeCell ref="H233:Q233"/>
    <mergeCell ref="A234:G234"/>
    <mergeCell ref="H234:Q234"/>
    <mergeCell ref="H237:Q237"/>
    <mergeCell ref="A237:G237"/>
    <mergeCell ref="A235:G235"/>
    <mergeCell ref="H235:Q235"/>
    <mergeCell ref="A224:G224"/>
    <mergeCell ref="H224:Q224"/>
    <mergeCell ref="A225:G225"/>
    <mergeCell ref="H225:Q225"/>
    <mergeCell ref="A228:G228"/>
    <mergeCell ref="H228:Q228"/>
    <mergeCell ref="A229:G229"/>
    <mergeCell ref="H229:Q229"/>
    <mergeCell ref="A231:S231"/>
    <mergeCell ref="A223:S223"/>
    <mergeCell ref="A211:G211"/>
    <mergeCell ref="H211:Q211"/>
    <mergeCell ref="A212:G212"/>
    <mergeCell ref="H212:Q212"/>
    <mergeCell ref="A216:G216"/>
    <mergeCell ref="H216:Q216"/>
    <mergeCell ref="A217:G217"/>
    <mergeCell ref="A214:S214"/>
    <mergeCell ref="A222:S222"/>
    <mergeCell ref="A221:G221"/>
    <mergeCell ref="H221:Q221"/>
    <mergeCell ref="A219:G219"/>
    <mergeCell ref="H219:Q219"/>
    <mergeCell ref="A220:G220"/>
    <mergeCell ref="H220:Q220"/>
    <mergeCell ref="A205:S205"/>
    <mergeCell ref="H199:Q199"/>
    <mergeCell ref="A194:G194"/>
    <mergeCell ref="H194:Q194"/>
    <mergeCell ref="H198:Q198"/>
    <mergeCell ref="A199:G199"/>
    <mergeCell ref="A204:S204"/>
    <mergeCell ref="A197:G197"/>
    <mergeCell ref="A179:G179"/>
    <mergeCell ref="H179:Q179"/>
    <mergeCell ref="A180:G180"/>
    <mergeCell ref="H180:Q180"/>
    <mergeCell ref="A193:G193"/>
    <mergeCell ref="H193:Q193"/>
    <mergeCell ref="A181:G181"/>
    <mergeCell ref="H181:Q181"/>
    <mergeCell ref="A182:G182"/>
    <mergeCell ref="H182:Q182"/>
    <mergeCell ref="A189:G189"/>
    <mergeCell ref="H189:Q189"/>
    <mergeCell ref="A190:G190"/>
    <mergeCell ref="H190:Q190"/>
    <mergeCell ref="A195:S195"/>
    <mergeCell ref="H191:Q191"/>
    <mergeCell ref="A172:G172"/>
    <mergeCell ref="H172:Q172"/>
    <mergeCell ref="A173:G173"/>
    <mergeCell ref="H173:Q173"/>
    <mergeCell ref="A177:S177"/>
    <mergeCell ref="A178:S178"/>
    <mergeCell ref="A175:G175"/>
    <mergeCell ref="H175:Q175"/>
    <mergeCell ref="A176:G176"/>
    <mergeCell ref="H176:Q176"/>
    <mergeCell ref="A174:G174"/>
    <mergeCell ref="H174:Q174"/>
    <mergeCell ref="A165:G165"/>
    <mergeCell ref="H165:Q165"/>
    <mergeCell ref="A166:G166"/>
    <mergeCell ref="H166:Q166"/>
    <mergeCell ref="A171:G171"/>
    <mergeCell ref="H171:Q171"/>
    <mergeCell ref="A170:G170"/>
    <mergeCell ref="H170:Q170"/>
    <mergeCell ref="A169:S169"/>
    <mergeCell ref="A168:S168"/>
    <mergeCell ref="A162:G162"/>
    <mergeCell ref="H162:Q162"/>
    <mergeCell ref="A163:G163"/>
    <mergeCell ref="H163:Q163"/>
    <mergeCell ref="A164:G164"/>
    <mergeCell ref="H164:Q164"/>
    <mergeCell ref="A159:S159"/>
    <mergeCell ref="A157:G157"/>
    <mergeCell ref="H157:Q157"/>
    <mergeCell ref="A158:G158"/>
    <mergeCell ref="H158:Q158"/>
    <mergeCell ref="H161:Q161"/>
    <mergeCell ref="A155:G155"/>
    <mergeCell ref="H155:Q155"/>
    <mergeCell ref="A156:G156"/>
    <mergeCell ref="A152:G152"/>
    <mergeCell ref="H152:Q152"/>
    <mergeCell ref="A153:G153"/>
    <mergeCell ref="H153:Q153"/>
    <mergeCell ref="A154:G154"/>
    <mergeCell ref="H154:Q154"/>
    <mergeCell ref="A150:S150"/>
    <mergeCell ref="A151:S151"/>
    <mergeCell ref="A149:G149"/>
    <mergeCell ref="H149:Q149"/>
    <mergeCell ref="A147:G147"/>
    <mergeCell ref="H147:Q147"/>
    <mergeCell ref="A148:G148"/>
    <mergeCell ref="H148:Q148"/>
    <mergeCell ref="A143:G143"/>
    <mergeCell ref="H143:Q143"/>
    <mergeCell ref="A144:G144"/>
    <mergeCell ref="H144:Q144"/>
    <mergeCell ref="A146:G146"/>
    <mergeCell ref="H146:Q146"/>
    <mergeCell ref="A145:G145"/>
    <mergeCell ref="H145:Q145"/>
    <mergeCell ref="A138:G138"/>
    <mergeCell ref="H138:Q138"/>
    <mergeCell ref="A141:S141"/>
    <mergeCell ref="A142:S142"/>
    <mergeCell ref="A139:G139"/>
    <mergeCell ref="H139:Q139"/>
    <mergeCell ref="A140:G140"/>
    <mergeCell ref="H140:Q140"/>
    <mergeCell ref="H131:Q131"/>
    <mergeCell ref="A132:S132"/>
    <mergeCell ref="A133:S133"/>
    <mergeCell ref="A136:G136"/>
    <mergeCell ref="H136:Q136"/>
    <mergeCell ref="A134:G134"/>
    <mergeCell ref="H134:Q134"/>
    <mergeCell ref="A135:G135"/>
    <mergeCell ref="H135:Q135"/>
    <mergeCell ref="A131:G131"/>
    <mergeCell ref="A123:S123"/>
    <mergeCell ref="A121:G121"/>
    <mergeCell ref="H121:Q121"/>
    <mergeCell ref="A122:G122"/>
    <mergeCell ref="H122:Q122"/>
    <mergeCell ref="A137:G137"/>
    <mergeCell ref="H137:Q137"/>
    <mergeCell ref="A129:G129"/>
    <mergeCell ref="H129:Q129"/>
    <mergeCell ref="A130:G130"/>
    <mergeCell ref="A124:S124"/>
    <mergeCell ref="A125:G125"/>
    <mergeCell ref="H125:Q125"/>
    <mergeCell ref="H128:Q128"/>
    <mergeCell ref="A126:G126"/>
    <mergeCell ref="H126:Q126"/>
    <mergeCell ref="H130:Q130"/>
    <mergeCell ref="A119:G119"/>
    <mergeCell ref="H119:Q119"/>
    <mergeCell ref="A120:G120"/>
    <mergeCell ref="A116:G116"/>
    <mergeCell ref="H116:Q116"/>
    <mergeCell ref="A117:G117"/>
    <mergeCell ref="H117:Q117"/>
    <mergeCell ref="H120:Q120"/>
    <mergeCell ref="A118:G118"/>
    <mergeCell ref="H118:Q118"/>
    <mergeCell ref="A110:G110"/>
    <mergeCell ref="H110:Q110"/>
    <mergeCell ref="A114:S114"/>
    <mergeCell ref="A115:S115"/>
    <mergeCell ref="A113:G113"/>
    <mergeCell ref="H113:Q113"/>
    <mergeCell ref="A111:G111"/>
    <mergeCell ref="H111:Q111"/>
    <mergeCell ref="A112:G112"/>
    <mergeCell ref="H112:Q112"/>
    <mergeCell ref="A104:G104"/>
    <mergeCell ref="H104:Q104"/>
    <mergeCell ref="A109:G109"/>
    <mergeCell ref="H109:Q109"/>
    <mergeCell ref="A105:S105"/>
    <mergeCell ref="A106:S106"/>
    <mergeCell ref="A107:G107"/>
    <mergeCell ref="H107:Q107"/>
    <mergeCell ref="A108:G108"/>
    <mergeCell ref="H108:Q108"/>
    <mergeCell ref="A100:G100"/>
    <mergeCell ref="H100:Q100"/>
    <mergeCell ref="A101:G101"/>
    <mergeCell ref="H101:Q101"/>
    <mergeCell ref="A103:G103"/>
    <mergeCell ref="H103:Q103"/>
    <mergeCell ref="A102:G102"/>
    <mergeCell ref="H102:Q102"/>
    <mergeCell ref="A94:G94"/>
    <mergeCell ref="H94:Q94"/>
    <mergeCell ref="A99:G99"/>
    <mergeCell ref="H99:Q99"/>
    <mergeCell ref="A98:G98"/>
    <mergeCell ref="H98:Q98"/>
    <mergeCell ref="A96:S96"/>
    <mergeCell ref="A97:S97"/>
    <mergeCell ref="A95:G95"/>
    <mergeCell ref="H95:Q95"/>
    <mergeCell ref="A92:G92"/>
    <mergeCell ref="H92:Q92"/>
    <mergeCell ref="A93:G93"/>
    <mergeCell ref="H93:Q93"/>
    <mergeCell ref="A87:S87"/>
    <mergeCell ref="A85:G85"/>
    <mergeCell ref="H85:Q85"/>
    <mergeCell ref="A86:G86"/>
    <mergeCell ref="H86:Q86"/>
    <mergeCell ref="A90:G90"/>
    <mergeCell ref="H90:Q90"/>
    <mergeCell ref="A89:G89"/>
    <mergeCell ref="H89:Q89"/>
    <mergeCell ref="A88:S88"/>
    <mergeCell ref="A84:G84"/>
    <mergeCell ref="A80:G80"/>
    <mergeCell ref="H80:Q80"/>
    <mergeCell ref="A81:G81"/>
    <mergeCell ref="H81:Q81"/>
    <mergeCell ref="A82:G82"/>
    <mergeCell ref="H82:Q82"/>
    <mergeCell ref="H84:Q84"/>
    <mergeCell ref="A91:G91"/>
    <mergeCell ref="H91:Q91"/>
    <mergeCell ref="A78:S78"/>
    <mergeCell ref="A79:S79"/>
    <mergeCell ref="A77:G77"/>
    <mergeCell ref="H77:Q77"/>
    <mergeCell ref="A75:G75"/>
    <mergeCell ref="H75:Q75"/>
    <mergeCell ref="A76:G76"/>
    <mergeCell ref="H76:Q76"/>
    <mergeCell ref="A83:G83"/>
    <mergeCell ref="H83:Q83"/>
    <mergeCell ref="A73:G73"/>
    <mergeCell ref="H73:Q73"/>
    <mergeCell ref="A66:G66"/>
    <mergeCell ref="H66:Q66"/>
    <mergeCell ref="A69:S69"/>
    <mergeCell ref="A70:S70"/>
    <mergeCell ref="A67:G67"/>
    <mergeCell ref="H67:Q67"/>
    <mergeCell ref="A74:G74"/>
    <mergeCell ref="H74:Q74"/>
    <mergeCell ref="A61:S61"/>
    <mergeCell ref="A64:G64"/>
    <mergeCell ref="H64:Q64"/>
    <mergeCell ref="A55:G55"/>
    <mergeCell ref="A68:G68"/>
    <mergeCell ref="H68:Q68"/>
    <mergeCell ref="A71:G71"/>
    <mergeCell ref="H71:Q71"/>
    <mergeCell ref="A72:G72"/>
    <mergeCell ref="H72:Q72"/>
    <mergeCell ref="A62:G62"/>
    <mergeCell ref="H62:Q62"/>
    <mergeCell ref="A63:G63"/>
    <mergeCell ref="H63:Q63"/>
    <mergeCell ref="A60:S60"/>
    <mergeCell ref="A52:S52"/>
    <mergeCell ref="A53:G53"/>
    <mergeCell ref="H53:Q53"/>
    <mergeCell ref="A54:G54"/>
    <mergeCell ref="H54:Q54"/>
    <mergeCell ref="H55:Q55"/>
    <mergeCell ref="H56:Q56"/>
    <mergeCell ref="A59:G59"/>
    <mergeCell ref="H59:Q59"/>
    <mergeCell ref="A58:G58"/>
    <mergeCell ref="H58:Q58"/>
    <mergeCell ref="A41:G41"/>
    <mergeCell ref="H41:Q41"/>
    <mergeCell ref="A46:G46"/>
    <mergeCell ref="H46:Q46"/>
    <mergeCell ref="A51:S51"/>
    <mergeCell ref="A49:G49"/>
    <mergeCell ref="H49:Q49"/>
    <mergeCell ref="A50:G50"/>
    <mergeCell ref="H50:Q50"/>
    <mergeCell ref="A47:G47"/>
    <mergeCell ref="A44:G44"/>
    <mergeCell ref="H44:Q44"/>
    <mergeCell ref="A45:G45"/>
    <mergeCell ref="H45:Q45"/>
    <mergeCell ref="A42:S42"/>
    <mergeCell ref="A43:S43"/>
    <mergeCell ref="H48:Q48"/>
    <mergeCell ref="H47:Q47"/>
    <mergeCell ref="A48:G48"/>
    <mergeCell ref="A34:S34"/>
    <mergeCell ref="A23:G23"/>
    <mergeCell ref="H23:Q23"/>
    <mergeCell ref="A30:G30"/>
    <mergeCell ref="H30:Q30"/>
    <mergeCell ref="H27:Q27"/>
    <mergeCell ref="A40:G40"/>
    <mergeCell ref="H40:Q40"/>
    <mergeCell ref="A36:G36"/>
    <mergeCell ref="H36:Q36"/>
    <mergeCell ref="A39:G39"/>
    <mergeCell ref="H39:Q39"/>
    <mergeCell ref="A37:G37"/>
    <mergeCell ref="H37:Q37"/>
    <mergeCell ref="A38:G38"/>
    <mergeCell ref="H38:Q38"/>
    <mergeCell ref="A35:G35"/>
    <mergeCell ref="H35:Q35"/>
    <mergeCell ref="A31:G31"/>
    <mergeCell ref="H31:Q31"/>
    <mergeCell ref="A25:S25"/>
    <mergeCell ref="A26:G26"/>
    <mergeCell ref="H26:Q26"/>
    <mergeCell ref="A1:S1"/>
    <mergeCell ref="A2:S2"/>
    <mergeCell ref="A3:E3"/>
    <mergeCell ref="F3:Q3"/>
    <mergeCell ref="A33:S33"/>
    <mergeCell ref="A9:G9"/>
    <mergeCell ref="H9:Q9"/>
    <mergeCell ref="A12:G12"/>
    <mergeCell ref="H12:Q12"/>
    <mergeCell ref="A13:G13"/>
    <mergeCell ref="H13:Q13"/>
    <mergeCell ref="A10:G10"/>
    <mergeCell ref="H10:Q10"/>
    <mergeCell ref="A11:G11"/>
    <mergeCell ref="H11:Q11"/>
    <mergeCell ref="A4:S5"/>
    <mergeCell ref="A7:S7"/>
    <mergeCell ref="H6:Q6"/>
    <mergeCell ref="A6:G6"/>
    <mergeCell ref="H8:Q8"/>
    <mergeCell ref="A8:G8"/>
    <mergeCell ref="A27:G27"/>
    <mergeCell ref="A14:G14"/>
    <mergeCell ref="H14:Q14"/>
    <mergeCell ref="A16:S16"/>
    <mergeCell ref="A17:G17"/>
    <mergeCell ref="H17:Q17"/>
    <mergeCell ref="A15:S15"/>
    <mergeCell ref="A20:G20"/>
    <mergeCell ref="H20:Q20"/>
    <mergeCell ref="A18:G18"/>
    <mergeCell ref="H18:Q18"/>
    <mergeCell ref="A19:G19"/>
    <mergeCell ref="H19:Q19"/>
    <mergeCell ref="A21:G21"/>
    <mergeCell ref="H21:Q21"/>
    <mergeCell ref="A22:G22"/>
    <mergeCell ref="H22:Q22"/>
    <mergeCell ref="A24:S24"/>
    <mergeCell ref="A448:S448"/>
    <mergeCell ref="H445:Q445"/>
    <mergeCell ref="A440:G440"/>
    <mergeCell ref="H440:Q440"/>
    <mergeCell ref="A56:G56"/>
    <mergeCell ref="A198:G198"/>
    <mergeCell ref="A241:S241"/>
    <mergeCell ref="A127:G127"/>
    <mergeCell ref="H156:Q156"/>
    <mergeCell ref="A167:G167"/>
    <mergeCell ref="H167:Q167"/>
    <mergeCell ref="A160:S160"/>
    <mergeCell ref="A161:G161"/>
    <mergeCell ref="H127:Q127"/>
    <mergeCell ref="A128:G128"/>
    <mergeCell ref="A65:G65"/>
    <mergeCell ref="H65:Q65"/>
    <mergeCell ref="A57:G57"/>
    <mergeCell ref="H57:Q57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0AE1-C248-476F-915A-ECE6C5522563}">
  <dimension ref="A1:S456"/>
  <sheetViews>
    <sheetView workbookViewId="0">
      <selection activeCell="F3" sqref="F3:Q3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6.28515625" customWidth="1"/>
    <col min="6" max="6" width="5.7109375" customWidth="1"/>
    <col min="7" max="7" width="5.140625" customWidth="1"/>
    <col min="8" max="8" width="7.42578125" customWidth="1"/>
    <col min="9" max="10" width="5.5703125" customWidth="1"/>
    <col min="11" max="11" width="6.28515625" customWidth="1"/>
    <col min="12" max="12" width="5" customWidth="1"/>
    <col min="13" max="13" width="5.85546875" customWidth="1"/>
    <col min="14" max="15" width="5" customWidth="1"/>
    <col min="16" max="16" width="3.7109375" customWidth="1"/>
    <col min="17" max="17" width="13.140625" customWidth="1"/>
    <col min="18" max="18" width="8.7109375" customWidth="1"/>
    <col min="19" max="19" width="8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95</v>
      </c>
      <c r="B3" s="186"/>
      <c r="C3" s="186"/>
      <c r="D3" s="186"/>
      <c r="E3" s="336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410" t="s">
        <v>11</v>
      </c>
      <c r="B6" s="410"/>
      <c r="C6" s="410"/>
      <c r="D6" s="410"/>
      <c r="E6" s="410"/>
      <c r="F6" s="410"/>
      <c r="G6" s="410"/>
      <c r="H6" s="410"/>
      <c r="I6" s="410" t="s">
        <v>21</v>
      </c>
      <c r="J6" s="410"/>
      <c r="K6" s="410"/>
      <c r="L6" s="410"/>
      <c r="M6" s="410"/>
      <c r="N6" s="410"/>
      <c r="O6" s="410"/>
      <c r="P6" s="410"/>
      <c r="Q6" s="410"/>
      <c r="R6" s="24" t="s">
        <v>18</v>
      </c>
      <c r="S6" s="22" t="s">
        <v>22</v>
      </c>
    </row>
    <row r="7" spans="1:19" s="32" customFormat="1" ht="14.25" customHeight="1" x14ac:dyDescent="0.2">
      <c r="A7" s="389" t="str">
        <f>T([1]p1!$C$13:$G$13)</f>
        <v>Alânnio Barbosa Nóbrega</v>
      </c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1"/>
    </row>
    <row r="8" spans="1:19" s="3" customFormat="1" ht="13.5" customHeight="1" x14ac:dyDescent="0.2">
      <c r="A8" s="398" t="str">
        <f>IF([1]p1!$A$247&lt;&gt;0,[1]p1!$A$247,"")</f>
        <v/>
      </c>
      <c r="B8" s="398"/>
      <c r="C8" s="398"/>
      <c r="D8" s="398"/>
      <c r="E8" s="398"/>
      <c r="F8" s="398"/>
      <c r="G8" s="398"/>
      <c r="H8" s="398"/>
      <c r="I8" s="388" t="str">
        <f>IF([1]p1!$B$248&lt;&gt;0,[1]p1!$B$248,"")</f>
        <v/>
      </c>
      <c r="J8" s="379"/>
      <c r="K8" s="379"/>
      <c r="L8" s="379"/>
      <c r="M8" s="379"/>
      <c r="N8" s="379"/>
      <c r="O8" s="379"/>
      <c r="P8" s="379"/>
      <c r="Q8" s="380"/>
      <c r="R8" s="26" t="str">
        <f>IF([1]p1!$J$247&lt;&gt;0,[1]p1!$J$247,"")</f>
        <v/>
      </c>
      <c r="S8" s="26" t="str">
        <f>IF([1]p1!$K$247&lt;&gt;0,[1]p1!$K$247,"")</f>
        <v/>
      </c>
    </row>
    <row r="9" spans="1:19" s="3" customFormat="1" ht="13.5" customHeight="1" x14ac:dyDescent="0.2">
      <c r="A9" s="388" t="str">
        <f>IF([1]p1!$A$250&lt;&gt;0,[1]p1!$A$250,"")</f>
        <v/>
      </c>
      <c r="B9" s="379"/>
      <c r="C9" s="379"/>
      <c r="D9" s="379"/>
      <c r="E9" s="379"/>
      <c r="F9" s="379"/>
      <c r="G9" s="379"/>
      <c r="H9" s="379"/>
      <c r="I9" s="388" t="str">
        <f>IF([1]p1!$B$251&lt;&gt;0,[1]p1!$B$251,"")</f>
        <v/>
      </c>
      <c r="J9" s="379"/>
      <c r="K9" s="379"/>
      <c r="L9" s="379"/>
      <c r="M9" s="379"/>
      <c r="N9" s="379"/>
      <c r="O9" s="379"/>
      <c r="P9" s="379"/>
      <c r="Q9" s="380"/>
      <c r="R9" s="26" t="str">
        <f>IF([1]p1!$J$250&lt;&gt;0,[1]p1!$J$250,"")</f>
        <v/>
      </c>
      <c r="S9" s="26" t="str">
        <f>IF([1]p1!$K$250&lt;&gt;0,[1]p1!$K$250,"")</f>
        <v/>
      </c>
    </row>
    <row r="10" spans="1:19" s="3" customFormat="1" ht="13.5" customHeight="1" x14ac:dyDescent="0.2">
      <c r="A10" s="388" t="str">
        <f>IF([1]p1!$A$253&lt;&gt;0,[1]p1!$A$253,"")</f>
        <v/>
      </c>
      <c r="B10" s="379"/>
      <c r="C10" s="379"/>
      <c r="D10" s="379"/>
      <c r="E10" s="379"/>
      <c r="F10" s="379"/>
      <c r="G10" s="379"/>
      <c r="H10" s="379"/>
      <c r="I10" s="388" t="str">
        <f>IF([1]p1!$B$254&lt;&gt;0,[1]p1!$B$254,"")</f>
        <v/>
      </c>
      <c r="J10" s="379"/>
      <c r="K10" s="379"/>
      <c r="L10" s="379"/>
      <c r="M10" s="379"/>
      <c r="N10" s="379"/>
      <c r="O10" s="379"/>
      <c r="P10" s="379"/>
      <c r="Q10" s="380"/>
      <c r="R10" s="26" t="str">
        <f>IF([1]p1!$J$253&lt;&gt;0,[1]p1!$J$253,"")</f>
        <v/>
      </c>
      <c r="S10" s="26" t="str">
        <f>IF([1]p1!$K$253&lt;&gt;0,[1]p1!$K$253,"")</f>
        <v/>
      </c>
    </row>
    <row r="11" spans="1:19" s="3" customFormat="1" ht="13.5" customHeight="1" x14ac:dyDescent="0.2">
      <c r="A11" s="388" t="str">
        <f>IF([1]p1!$A$256&lt;&gt;0,[1]p1!$A$256,"")</f>
        <v/>
      </c>
      <c r="B11" s="379"/>
      <c r="C11" s="379"/>
      <c r="D11" s="379"/>
      <c r="E11" s="379"/>
      <c r="F11" s="379"/>
      <c r="G11" s="379"/>
      <c r="H11" s="379"/>
      <c r="I11" s="388" t="str">
        <f>IF([1]p1!$B$257&lt;&gt;0,[1]p1!$B$257,"")</f>
        <v/>
      </c>
      <c r="J11" s="379"/>
      <c r="K11" s="379"/>
      <c r="L11" s="379"/>
      <c r="M11" s="379"/>
      <c r="N11" s="379"/>
      <c r="O11" s="379"/>
      <c r="P11" s="379"/>
      <c r="Q11" s="380"/>
      <c r="R11" s="26" t="str">
        <f>IF([1]p1!$J$256&lt;&gt;0,[1]p1!$J$256,"")</f>
        <v/>
      </c>
      <c r="S11" s="26" t="str">
        <f>IF([1]p1!$K$256&lt;&gt;0,[1]p1!$K$256,"")</f>
        <v/>
      </c>
    </row>
    <row r="12" spans="1:19" s="3" customFormat="1" ht="13.5" customHeight="1" x14ac:dyDescent="0.2">
      <c r="A12" s="388" t="str">
        <f>IF([1]p1!$A$259&lt;&gt;0,[1]p1!$A$259,"")</f>
        <v/>
      </c>
      <c r="B12" s="379"/>
      <c r="C12" s="379"/>
      <c r="D12" s="379"/>
      <c r="E12" s="379"/>
      <c r="F12" s="379"/>
      <c r="G12" s="379"/>
      <c r="H12" s="380"/>
      <c r="I12" s="388" t="str">
        <f>IF([1]p1!$B$260&lt;&gt;0,[1]p1!$B$260,"")</f>
        <v/>
      </c>
      <c r="J12" s="379"/>
      <c r="K12" s="379"/>
      <c r="L12" s="379"/>
      <c r="M12" s="379"/>
      <c r="N12" s="379"/>
      <c r="O12" s="379"/>
      <c r="P12" s="379"/>
      <c r="Q12" s="380"/>
      <c r="R12" s="26" t="str">
        <f>IF([1]p1!$J$259&lt;&gt;0,[1]p1!$J$259,"")</f>
        <v/>
      </c>
      <c r="S12" s="26" t="str">
        <f>IF([1]p1!$K$259&lt;&gt;0,[1]p1!$K$259,"")</f>
        <v/>
      </c>
    </row>
    <row r="13" spans="1:19" s="3" customFormat="1" ht="13.5" customHeight="1" x14ac:dyDescent="0.2">
      <c r="A13" s="388" t="str">
        <f>IF([1]p1!$A$262&lt;&gt;0,[1]p1!$A$262,"")</f>
        <v/>
      </c>
      <c r="B13" s="379"/>
      <c r="C13" s="379"/>
      <c r="D13" s="379"/>
      <c r="E13" s="379"/>
      <c r="F13" s="379"/>
      <c r="G13" s="379"/>
      <c r="H13" s="379"/>
      <c r="I13" s="388" t="str">
        <f>IF([1]p1!$B$263&lt;&gt;0,[1]p1!$B$263,"")</f>
        <v/>
      </c>
      <c r="J13" s="379"/>
      <c r="K13" s="379"/>
      <c r="L13" s="379"/>
      <c r="M13" s="379"/>
      <c r="N13" s="379"/>
      <c r="O13" s="379"/>
      <c r="P13" s="379"/>
      <c r="Q13" s="380"/>
      <c r="R13" s="26" t="str">
        <f>IF([1]p1!$J$262&lt;&gt;0,[1]p1!$J$262,"")</f>
        <v/>
      </c>
      <c r="S13" s="26" t="str">
        <f>IF([1]p1!$K$262&lt;&gt;0,[1]p1!$K$262,"")</f>
        <v/>
      </c>
    </row>
    <row r="14" spans="1:19" s="3" customFormat="1" ht="13.5" customHeight="1" x14ac:dyDescent="0.2">
      <c r="A14" s="388" t="str">
        <f>IF([1]p1!$A$265&lt;&gt;0,[1]p1!$A$265,"")</f>
        <v/>
      </c>
      <c r="B14" s="379"/>
      <c r="C14" s="379"/>
      <c r="D14" s="379"/>
      <c r="E14" s="379"/>
      <c r="F14" s="379"/>
      <c r="G14" s="379"/>
      <c r="H14" s="379"/>
      <c r="I14" s="388" t="str">
        <f>IF([1]p1!$B$266&lt;&gt;0,[1]p1!$B$266,"")</f>
        <v/>
      </c>
      <c r="J14" s="379"/>
      <c r="K14" s="379"/>
      <c r="L14" s="379"/>
      <c r="M14" s="379"/>
      <c r="N14" s="379"/>
      <c r="O14" s="379"/>
      <c r="P14" s="379"/>
      <c r="Q14" s="380"/>
      <c r="R14" s="26" t="str">
        <f>IF([1]p1!$J$265&lt;&gt;0,[1]p1!$J$265,"")</f>
        <v/>
      </c>
      <c r="S14" s="26" t="str">
        <f>IF([1]p1!$K$265&lt;&gt;0,[1]p1!$K$265,"")</f>
        <v/>
      </c>
    </row>
    <row r="15" spans="1:19" s="6" customFormat="1" x14ac:dyDescent="0.2">
      <c r="A15" s="409"/>
      <c r="B15" s="409"/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81"/>
      <c r="S15" s="81"/>
    </row>
    <row r="16" spans="1:19" s="32" customFormat="1" ht="13.5" customHeight="1" x14ac:dyDescent="0.2">
      <c r="A16" s="375" t="str">
        <f>T([1]p2!$C$13:$G$13)</f>
        <v>Angelo Roncalli Furtado de Holanda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7"/>
    </row>
    <row r="17" spans="1:19" s="3" customFormat="1" ht="13.5" customHeight="1" x14ac:dyDescent="0.2">
      <c r="A17" s="398" t="str">
        <f>IF([1]p2!$A$247&lt;&gt;0,[1]p2!$A$247,"")</f>
        <v/>
      </c>
      <c r="B17" s="398"/>
      <c r="C17" s="398"/>
      <c r="D17" s="398"/>
      <c r="E17" s="398"/>
      <c r="F17" s="398"/>
      <c r="G17" s="398"/>
      <c r="H17" s="398"/>
      <c r="I17" s="388" t="str">
        <f>IF([1]p2!$B$248&lt;&gt;0,[1]p2!$B$248,"")</f>
        <v/>
      </c>
      <c r="J17" s="379"/>
      <c r="K17" s="379"/>
      <c r="L17" s="379"/>
      <c r="M17" s="379"/>
      <c r="N17" s="379"/>
      <c r="O17" s="379"/>
      <c r="P17" s="379"/>
      <c r="Q17" s="380"/>
      <c r="R17" s="26" t="str">
        <f>IF([1]p2!$J$247&lt;&gt;0,[1]p2!$J$247,"")</f>
        <v/>
      </c>
      <c r="S17" s="26" t="str">
        <f>IF([1]p2!$K$247&lt;&gt;0,[1]p2!$K$247,"")</f>
        <v/>
      </c>
    </row>
    <row r="18" spans="1:19" s="3" customFormat="1" ht="14.25" customHeight="1" x14ac:dyDescent="0.2">
      <c r="A18" s="388" t="str">
        <f>IF([1]p2!$A$250&lt;&gt;0,[1]p2!$A$250,"")</f>
        <v/>
      </c>
      <c r="B18" s="379"/>
      <c r="C18" s="379"/>
      <c r="D18" s="379"/>
      <c r="E18" s="379"/>
      <c r="F18" s="379"/>
      <c r="G18" s="379"/>
      <c r="H18" s="379"/>
      <c r="I18" s="388" t="str">
        <f>IF([1]p2!$B$251&lt;&gt;0,[1]p2!$B$251,"")</f>
        <v/>
      </c>
      <c r="J18" s="379"/>
      <c r="K18" s="379"/>
      <c r="L18" s="379"/>
      <c r="M18" s="379"/>
      <c r="N18" s="379"/>
      <c r="O18" s="379"/>
      <c r="P18" s="379"/>
      <c r="Q18" s="380"/>
      <c r="R18" s="26" t="str">
        <f>IF([1]p2!$J$250&lt;&gt;0,[1]p2!$J$250,"")</f>
        <v/>
      </c>
      <c r="S18" s="26" t="str">
        <f>IF([1]p2!$K$250&lt;&gt;0,[1]p2!$K$250,"")</f>
        <v/>
      </c>
    </row>
    <row r="19" spans="1:19" s="3" customFormat="1" ht="13.5" customHeight="1" x14ac:dyDescent="0.2">
      <c r="A19" s="388" t="str">
        <f>IF([1]p2!$A$253&lt;&gt;0,[1]p2!$A$253,"")</f>
        <v/>
      </c>
      <c r="B19" s="379"/>
      <c r="C19" s="379"/>
      <c r="D19" s="379"/>
      <c r="E19" s="379"/>
      <c r="F19" s="379"/>
      <c r="G19" s="379"/>
      <c r="H19" s="379"/>
      <c r="I19" s="388" t="str">
        <f>IF([1]p2!$B$254&lt;&gt;0,[1]p2!$B$254,"")</f>
        <v/>
      </c>
      <c r="J19" s="379"/>
      <c r="K19" s="379"/>
      <c r="L19" s="379"/>
      <c r="M19" s="379"/>
      <c r="N19" s="379"/>
      <c r="O19" s="379"/>
      <c r="P19" s="379"/>
      <c r="Q19" s="380"/>
      <c r="R19" s="26" t="str">
        <f>IF([1]p2!$J$253&lt;&gt;0,[1]p2!$J$253,"")</f>
        <v/>
      </c>
      <c r="S19" s="26" t="str">
        <f>IF([1]p2!$K$253&lt;&gt;0,[1]p2!$K$253,"")</f>
        <v/>
      </c>
    </row>
    <row r="20" spans="1:19" s="3" customFormat="1" ht="13.5" customHeight="1" x14ac:dyDescent="0.2">
      <c r="A20" s="388" t="str">
        <f>IF([1]p2!$A$256&lt;&gt;0,[1]p2!$A$256,"")</f>
        <v/>
      </c>
      <c r="B20" s="379"/>
      <c r="C20" s="379"/>
      <c r="D20" s="379"/>
      <c r="E20" s="379"/>
      <c r="F20" s="379"/>
      <c r="G20" s="379"/>
      <c r="H20" s="379"/>
      <c r="I20" s="388" t="str">
        <f>IF([1]p2!$B$257&lt;&gt;0,[1]p2!$B$257,"")</f>
        <v/>
      </c>
      <c r="J20" s="379"/>
      <c r="K20" s="379"/>
      <c r="L20" s="379"/>
      <c r="M20" s="379"/>
      <c r="N20" s="379"/>
      <c r="O20" s="379"/>
      <c r="P20" s="379"/>
      <c r="Q20" s="380"/>
      <c r="R20" s="26" t="str">
        <f>IF([1]p2!$J$256&lt;&gt;0,[1]p2!$J$256,"")</f>
        <v/>
      </c>
      <c r="S20" s="26" t="str">
        <f>IF([1]p2!$K$256&lt;&gt;0,[1]p2!$K$256,"")</f>
        <v/>
      </c>
    </row>
    <row r="21" spans="1:19" s="3" customFormat="1" ht="13.5" customHeight="1" x14ac:dyDescent="0.2">
      <c r="A21" s="388" t="str">
        <f>IF([1]p2!$A$259&lt;&gt;0,[1]p2!$A$259,"")</f>
        <v/>
      </c>
      <c r="B21" s="379"/>
      <c r="C21" s="379"/>
      <c r="D21" s="379"/>
      <c r="E21" s="379"/>
      <c r="F21" s="379"/>
      <c r="G21" s="379"/>
      <c r="H21" s="380"/>
      <c r="I21" s="388" t="str">
        <f>IF([1]p2!$B$260&lt;&gt;0,[1]p2!$B$260,"")</f>
        <v/>
      </c>
      <c r="J21" s="379"/>
      <c r="K21" s="379"/>
      <c r="L21" s="379"/>
      <c r="M21" s="379"/>
      <c r="N21" s="379"/>
      <c r="O21" s="379"/>
      <c r="P21" s="379"/>
      <c r="Q21" s="380"/>
      <c r="R21" s="26" t="str">
        <f>IF([1]p2!$J$259&lt;&gt;0,[1]p2!$J$259,"")</f>
        <v/>
      </c>
      <c r="S21" s="26" t="str">
        <f>IF([1]p2!$K$259&lt;&gt;0,[1]p2!$K$259,"")</f>
        <v/>
      </c>
    </row>
    <row r="22" spans="1:19" s="3" customFormat="1" ht="13.5" customHeight="1" x14ac:dyDescent="0.2">
      <c r="A22" s="388" t="str">
        <f>IF([1]p2!$A$262&lt;&gt;0,[1]p2!$A$262,"")</f>
        <v/>
      </c>
      <c r="B22" s="379"/>
      <c r="C22" s="379"/>
      <c r="D22" s="379"/>
      <c r="E22" s="379"/>
      <c r="F22" s="379"/>
      <c r="G22" s="379"/>
      <c r="H22" s="379"/>
      <c r="I22" s="388" t="str">
        <f>IF([1]p2!$B$263&lt;&gt;0,[1]p2!$B$263,"")</f>
        <v/>
      </c>
      <c r="J22" s="379"/>
      <c r="K22" s="379"/>
      <c r="L22" s="379"/>
      <c r="M22" s="379"/>
      <c r="N22" s="379"/>
      <c r="O22" s="379"/>
      <c r="P22" s="379"/>
      <c r="Q22" s="380"/>
      <c r="R22" s="26" t="str">
        <f>IF([1]p2!$J$262&lt;&gt;0,[1]p2!$J$262,"")</f>
        <v/>
      </c>
      <c r="S22" s="26" t="str">
        <f>IF([1]p2!$K$262&lt;&gt;0,[1]p2!$K$262,"")</f>
        <v/>
      </c>
    </row>
    <row r="23" spans="1:19" s="3" customFormat="1" ht="13.5" customHeight="1" x14ac:dyDescent="0.2">
      <c r="A23" s="388" t="str">
        <f>IF([1]p2!$A$265&lt;&gt;0,[1]p2!$A$265,"")</f>
        <v/>
      </c>
      <c r="B23" s="379"/>
      <c r="C23" s="379"/>
      <c r="D23" s="379"/>
      <c r="E23" s="379"/>
      <c r="F23" s="379"/>
      <c r="G23" s="379"/>
      <c r="H23" s="379"/>
      <c r="I23" s="388" t="str">
        <f>IF([1]p2!$B$266&lt;&gt;0,[1]p2!$B$266,"")</f>
        <v/>
      </c>
      <c r="J23" s="379"/>
      <c r="K23" s="379"/>
      <c r="L23" s="379"/>
      <c r="M23" s="379"/>
      <c r="N23" s="379"/>
      <c r="O23" s="379"/>
      <c r="P23" s="379"/>
      <c r="Q23" s="380"/>
      <c r="R23" s="26" t="str">
        <f>IF([1]p2!$J$265&lt;&gt;0,[1]p2!$J$265,"")</f>
        <v/>
      </c>
      <c r="S23" s="26" t="str">
        <f>IF([1]p2!$K$265&lt;&gt;0,[1]p2!$K$265,"")</f>
        <v/>
      </c>
    </row>
    <row r="24" spans="1:19" s="6" customFormat="1" x14ac:dyDescent="0.2">
      <c r="A24" s="393"/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2" customFormat="1" ht="13.5" customHeight="1" x14ac:dyDescent="0.2">
      <c r="A25" s="375" t="str">
        <f>T([1]p3!$C$13:$G$13)</f>
        <v>Antônio Pereira Brandão Júnior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  <c r="S25" s="377"/>
    </row>
    <row r="26" spans="1:19" s="3" customFormat="1" ht="13.5" customHeight="1" x14ac:dyDescent="0.2">
      <c r="A26" s="398" t="str">
        <f>IF([1]p3!$A$247&lt;&gt;0,[1]p3!$A$247,"")</f>
        <v>Comissão Assessora de Ensino da UAMat</v>
      </c>
      <c r="B26" s="398"/>
      <c r="C26" s="398"/>
      <c r="D26" s="398"/>
      <c r="E26" s="398"/>
      <c r="F26" s="398"/>
      <c r="G26" s="398"/>
      <c r="H26" s="398"/>
      <c r="I26" s="388" t="str">
        <f>IF([1]p3!$B$248&lt;&gt;0,[1]p3!$B$248,"")</f>
        <v>Participação em comissões de assessorias à Administração Colegiada da Unidade</v>
      </c>
      <c r="J26" s="379"/>
      <c r="K26" s="379"/>
      <c r="L26" s="379"/>
      <c r="M26" s="379"/>
      <c r="N26" s="379"/>
      <c r="O26" s="379"/>
      <c r="P26" s="379"/>
      <c r="Q26" s="380"/>
      <c r="R26" s="26">
        <f>IF([1]p3!$J$247&lt;&gt;0,[1]p3!$J$247,"")</f>
        <v>43277</v>
      </c>
      <c r="S26" s="26" t="str">
        <f>IF([1]p3!$K$247&lt;&gt;0,[1]p3!$K$247,"")</f>
        <v/>
      </c>
    </row>
    <row r="27" spans="1:19" s="3" customFormat="1" ht="13.5" customHeight="1" x14ac:dyDescent="0.2">
      <c r="A27" s="388" t="str">
        <f>IF([1]p3!$A$250&lt;&gt;0,[1]p3!$A$250,"")</f>
        <v>Comissão de Avaliação e Acompanhamento do Curso de Bacharelado em Matemática da UAMat/CCT</v>
      </c>
      <c r="B27" s="379"/>
      <c r="C27" s="379"/>
      <c r="D27" s="379"/>
      <c r="E27" s="379"/>
      <c r="F27" s="379"/>
      <c r="G27" s="379"/>
      <c r="H27" s="379"/>
      <c r="I27" s="388" t="str">
        <f>IF([1]p3!$B$251&lt;&gt;0,[1]p3!$B$251,"")</f>
        <v>Participação em comissões acadêmicas, assessorias e consultorias que tratem de assuntos de abrangência do centro por designação do chefe</v>
      </c>
      <c r="J27" s="379"/>
      <c r="K27" s="379"/>
      <c r="L27" s="379"/>
      <c r="M27" s="379"/>
      <c r="N27" s="379"/>
      <c r="O27" s="379"/>
      <c r="P27" s="379"/>
      <c r="Q27" s="380"/>
      <c r="R27" s="26">
        <f>IF([1]p3!$J$250&lt;&gt;0,[1]p3!$J$250,"")</f>
        <v>45331</v>
      </c>
      <c r="S27" s="26" t="str">
        <f>IF([1]p3!$K$250&lt;&gt;0,[1]p3!$K$250,"")</f>
        <v/>
      </c>
    </row>
    <row r="28" spans="1:19" s="3" customFormat="1" ht="13.5" customHeight="1" x14ac:dyDescent="0.2">
      <c r="A28" s="388" t="str">
        <f>IF([1]p3!$A$253&lt;&gt;0,[1]p3!$A$253,"")</f>
        <v/>
      </c>
      <c r="B28" s="379"/>
      <c r="C28" s="379"/>
      <c r="D28" s="379"/>
      <c r="E28" s="379"/>
      <c r="F28" s="379"/>
      <c r="G28" s="379"/>
      <c r="H28" s="379"/>
      <c r="I28" s="388" t="str">
        <f>IF([1]p3!$B$254&lt;&gt;0,[1]p3!$B$254,"")</f>
        <v/>
      </c>
      <c r="J28" s="379"/>
      <c r="K28" s="379"/>
      <c r="L28" s="379"/>
      <c r="M28" s="379"/>
      <c r="N28" s="379"/>
      <c r="O28" s="379"/>
      <c r="P28" s="379"/>
      <c r="Q28" s="380"/>
      <c r="R28" s="26" t="str">
        <f>IF([1]p3!$J$253&lt;&gt;0,[1]p3!$J$253,"")</f>
        <v/>
      </c>
      <c r="S28" s="26" t="str">
        <f>IF([1]p3!$K$253&lt;&gt;0,[1]p3!$K$253,"")</f>
        <v/>
      </c>
    </row>
    <row r="29" spans="1:19" s="3" customFormat="1" ht="13.5" customHeight="1" x14ac:dyDescent="0.2">
      <c r="A29" s="388" t="str">
        <f>IF([1]p3!$A$256&lt;&gt;0,[1]p3!$A$256,"")</f>
        <v/>
      </c>
      <c r="B29" s="379"/>
      <c r="C29" s="379"/>
      <c r="D29" s="379"/>
      <c r="E29" s="379"/>
      <c r="F29" s="379"/>
      <c r="G29" s="379"/>
      <c r="H29" s="379"/>
      <c r="I29" s="388" t="str">
        <f>IF([1]p3!$B$257&lt;&gt;0,[1]p3!$B$257,"")</f>
        <v/>
      </c>
      <c r="J29" s="379"/>
      <c r="K29" s="379"/>
      <c r="L29" s="379"/>
      <c r="M29" s="379"/>
      <c r="N29" s="379"/>
      <c r="O29" s="379"/>
      <c r="P29" s="379"/>
      <c r="Q29" s="380"/>
      <c r="R29" s="26" t="str">
        <f>IF([1]p3!$J$256&lt;&gt;0,[1]p3!$J$256,"")</f>
        <v/>
      </c>
      <c r="S29" s="26" t="str">
        <f>IF([1]p3!$K$256&lt;&gt;0,[1]p3!$K$256,"")</f>
        <v/>
      </c>
    </row>
    <row r="30" spans="1:19" s="3" customFormat="1" ht="13.5" customHeight="1" x14ac:dyDescent="0.2">
      <c r="A30" s="388" t="str">
        <f>IF([1]p3!$A$259&lt;&gt;0,[1]p3!$A$259,"")</f>
        <v/>
      </c>
      <c r="B30" s="379"/>
      <c r="C30" s="379"/>
      <c r="D30" s="379"/>
      <c r="E30" s="379"/>
      <c r="F30" s="379"/>
      <c r="G30" s="379"/>
      <c r="H30" s="380"/>
      <c r="I30" s="388" t="str">
        <f>IF([1]p3!$B$260&lt;&gt;0,[1]p3!$B$260,"")</f>
        <v/>
      </c>
      <c r="J30" s="379"/>
      <c r="K30" s="379"/>
      <c r="L30" s="379"/>
      <c r="M30" s="379"/>
      <c r="N30" s="379"/>
      <c r="O30" s="379"/>
      <c r="P30" s="379"/>
      <c r="Q30" s="380"/>
      <c r="R30" s="26" t="str">
        <f>IF([1]p3!$J$259&lt;&gt;0,[1]p3!$J$259,"")</f>
        <v/>
      </c>
      <c r="S30" s="26" t="str">
        <f>IF([1]p3!$K$259&lt;&gt;0,[1]p3!$K$259,"")</f>
        <v/>
      </c>
    </row>
    <row r="31" spans="1:19" s="3" customFormat="1" ht="13.5" customHeight="1" x14ac:dyDescent="0.2">
      <c r="A31" s="388" t="str">
        <f>IF([1]p3!$A$262&lt;&gt;0,[1]p3!$A$262,"")</f>
        <v/>
      </c>
      <c r="B31" s="379"/>
      <c r="C31" s="379"/>
      <c r="D31" s="379"/>
      <c r="E31" s="379"/>
      <c r="F31" s="379"/>
      <c r="G31" s="379"/>
      <c r="H31" s="379"/>
      <c r="I31" s="388" t="str">
        <f>IF([1]p3!$B$263&lt;&gt;0,[1]p3!$B$263,"")</f>
        <v/>
      </c>
      <c r="J31" s="379"/>
      <c r="K31" s="379"/>
      <c r="L31" s="379"/>
      <c r="M31" s="379"/>
      <c r="N31" s="379"/>
      <c r="O31" s="379"/>
      <c r="P31" s="379"/>
      <c r="Q31" s="380"/>
      <c r="R31" s="26" t="str">
        <f>IF([1]p3!$J$262&lt;&gt;0,[1]p3!$J$262,"")</f>
        <v/>
      </c>
      <c r="S31" s="26" t="str">
        <f>IF([1]p3!$K$262&lt;&gt;0,[1]p3!$K$262,"")</f>
        <v/>
      </c>
    </row>
    <row r="32" spans="1:19" s="3" customFormat="1" ht="13.5" customHeight="1" x14ac:dyDescent="0.2">
      <c r="A32" s="388" t="str">
        <f>IF([1]p3!$A$265&lt;&gt;0,[1]p3!$A$265,"")</f>
        <v/>
      </c>
      <c r="B32" s="379"/>
      <c r="C32" s="379"/>
      <c r="D32" s="379"/>
      <c r="E32" s="379"/>
      <c r="F32" s="379"/>
      <c r="G32" s="379"/>
      <c r="H32" s="379"/>
      <c r="I32" s="388" t="str">
        <f>IF([1]p3!$B$266&lt;&gt;0,[1]p3!$B$266,"")</f>
        <v/>
      </c>
      <c r="J32" s="379"/>
      <c r="K32" s="379"/>
      <c r="L32" s="379"/>
      <c r="M32" s="379"/>
      <c r="N32" s="379"/>
      <c r="O32" s="379"/>
      <c r="P32" s="379"/>
      <c r="Q32" s="380"/>
      <c r="R32" s="26" t="str">
        <f>IF([1]p3!$J$265&lt;&gt;0,[1]p3!$J$265,"")</f>
        <v/>
      </c>
      <c r="S32" s="26" t="str">
        <f>IF([1]p3!$K$265&lt;&gt;0,[1]p3!$K$265,"")</f>
        <v/>
      </c>
    </row>
    <row r="33" spans="1:19" s="6" customFormat="1" x14ac:dyDescent="0.2">
      <c r="A33" s="393"/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2" customFormat="1" ht="13.5" customHeight="1" x14ac:dyDescent="0.2">
      <c r="A34" s="375" t="str">
        <f>T([1]p4!$C$13:$G$13)</f>
        <v>Bruno Sérgio Vasconcelos de Araújo</v>
      </c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  <c r="S34" s="377"/>
    </row>
    <row r="35" spans="1:19" s="3" customFormat="1" ht="13.5" customHeight="1" x14ac:dyDescent="0.2">
      <c r="A35" s="398" t="str">
        <f>IF([1]p4!$A$247&lt;&gt;0,[1]p4!$A$247,"")</f>
        <v/>
      </c>
      <c r="B35" s="398"/>
      <c r="C35" s="398"/>
      <c r="D35" s="398"/>
      <c r="E35" s="398"/>
      <c r="F35" s="398"/>
      <c r="G35" s="398"/>
      <c r="H35" s="398"/>
      <c r="I35" s="388" t="str">
        <f>IF([1]p4!$B$248&lt;&gt;0,[1]p4!$B$248,"")</f>
        <v/>
      </c>
      <c r="J35" s="379"/>
      <c r="K35" s="379"/>
      <c r="L35" s="379"/>
      <c r="M35" s="379"/>
      <c r="N35" s="379"/>
      <c r="O35" s="379"/>
      <c r="P35" s="379"/>
      <c r="Q35" s="380"/>
      <c r="R35" s="26" t="str">
        <f>IF([1]p4!$J$247&lt;&gt;0,[1]p4!$J$247,"")</f>
        <v/>
      </c>
      <c r="S35" s="26" t="str">
        <f>IF([1]p4!$K$247&lt;&gt;0,[1]p4!$K$247,"")</f>
        <v/>
      </c>
    </row>
    <row r="36" spans="1:19" s="3" customFormat="1" ht="13.5" customHeight="1" x14ac:dyDescent="0.2">
      <c r="A36" s="388" t="str">
        <f>IF([1]p4!$A$250&lt;&gt;0,[1]p4!$A$250,"")</f>
        <v/>
      </c>
      <c r="B36" s="379"/>
      <c r="C36" s="379"/>
      <c r="D36" s="379"/>
      <c r="E36" s="379"/>
      <c r="F36" s="379"/>
      <c r="G36" s="379"/>
      <c r="H36" s="379"/>
      <c r="I36" s="388" t="str">
        <f>IF([1]p4!$B$251&lt;&gt;0,[1]p4!$B$251,"")</f>
        <v/>
      </c>
      <c r="J36" s="379"/>
      <c r="K36" s="379"/>
      <c r="L36" s="379"/>
      <c r="M36" s="379"/>
      <c r="N36" s="379"/>
      <c r="O36" s="379"/>
      <c r="P36" s="379"/>
      <c r="Q36" s="380"/>
      <c r="R36" s="26" t="str">
        <f>IF([1]p4!$J$250&lt;&gt;0,[1]p4!$J$250,"")</f>
        <v/>
      </c>
      <c r="S36" s="26" t="str">
        <f>IF([1]p4!$K$250&lt;&gt;0,[1]p4!$K$250,"")</f>
        <v/>
      </c>
    </row>
    <row r="37" spans="1:19" s="3" customFormat="1" ht="13.5" customHeight="1" x14ac:dyDescent="0.2">
      <c r="A37" s="388" t="str">
        <f>IF([1]p4!$A$253&lt;&gt;0,[1]p4!$A$253,"")</f>
        <v/>
      </c>
      <c r="B37" s="379"/>
      <c r="C37" s="379"/>
      <c r="D37" s="379"/>
      <c r="E37" s="379"/>
      <c r="F37" s="379"/>
      <c r="G37" s="379"/>
      <c r="H37" s="379"/>
      <c r="I37" s="388" t="str">
        <f>IF([1]p4!$B$254&lt;&gt;0,[1]p4!$B$254,"")</f>
        <v/>
      </c>
      <c r="J37" s="379"/>
      <c r="K37" s="379"/>
      <c r="L37" s="379"/>
      <c r="M37" s="379"/>
      <c r="N37" s="379"/>
      <c r="O37" s="379"/>
      <c r="P37" s="379"/>
      <c r="Q37" s="380"/>
      <c r="R37" s="26" t="str">
        <f>IF([1]p4!$J$253&lt;&gt;0,[1]p4!$J$253,"")</f>
        <v/>
      </c>
      <c r="S37" s="26" t="str">
        <f>IF([1]p4!$K$253&lt;&gt;0,[1]p4!$K$253,"")</f>
        <v/>
      </c>
    </row>
    <row r="38" spans="1:19" s="3" customFormat="1" ht="13.5" customHeight="1" x14ac:dyDescent="0.2">
      <c r="A38" s="388" t="str">
        <f>IF([1]p4!$A$256&lt;&gt;0,[1]p4!$A$256,"")</f>
        <v/>
      </c>
      <c r="B38" s="379"/>
      <c r="C38" s="379"/>
      <c r="D38" s="379"/>
      <c r="E38" s="379"/>
      <c r="F38" s="379"/>
      <c r="G38" s="379"/>
      <c r="H38" s="379"/>
      <c r="I38" s="388" t="str">
        <f>IF([1]p4!$B$257&lt;&gt;0,[1]p4!$B$257,"")</f>
        <v/>
      </c>
      <c r="J38" s="379"/>
      <c r="K38" s="379"/>
      <c r="L38" s="379"/>
      <c r="M38" s="379"/>
      <c r="N38" s="379"/>
      <c r="O38" s="379"/>
      <c r="P38" s="379"/>
      <c r="Q38" s="380"/>
      <c r="R38" s="26" t="str">
        <f>IF([1]p4!$J$256&lt;&gt;0,[1]p4!$J$256,"")</f>
        <v/>
      </c>
      <c r="S38" s="26" t="str">
        <f>IF([1]p4!$K$256&lt;&gt;0,[1]p4!$K$256,"")</f>
        <v/>
      </c>
    </row>
    <row r="39" spans="1:19" s="3" customFormat="1" ht="13.5" customHeight="1" x14ac:dyDescent="0.2">
      <c r="A39" s="388" t="str">
        <f>IF([1]p4!$A$259&lt;&gt;0,[1]p4!$A$259,"")</f>
        <v/>
      </c>
      <c r="B39" s="379"/>
      <c r="C39" s="379"/>
      <c r="D39" s="379"/>
      <c r="E39" s="379"/>
      <c r="F39" s="379"/>
      <c r="G39" s="379"/>
      <c r="H39" s="380"/>
      <c r="I39" s="388" t="str">
        <f>IF([1]p4!$B$260&lt;&gt;0,[1]p4!$B$260,"")</f>
        <v/>
      </c>
      <c r="J39" s="379"/>
      <c r="K39" s="379"/>
      <c r="L39" s="379"/>
      <c r="M39" s="379"/>
      <c r="N39" s="379"/>
      <c r="O39" s="379"/>
      <c r="P39" s="379"/>
      <c r="Q39" s="380"/>
      <c r="R39" s="26" t="str">
        <f>IF([1]p4!$J$259&lt;&gt;0,[1]p4!$J$259,"")</f>
        <v/>
      </c>
      <c r="S39" s="26" t="str">
        <f>IF([1]p4!$K$259&lt;&gt;0,[1]p4!$K$259,"")</f>
        <v/>
      </c>
    </row>
    <row r="40" spans="1:19" s="3" customFormat="1" ht="13.5" customHeight="1" x14ac:dyDescent="0.2">
      <c r="A40" s="388" t="str">
        <f>IF([1]p4!$A$262&lt;&gt;0,[1]p4!$A$262,"")</f>
        <v/>
      </c>
      <c r="B40" s="379"/>
      <c r="C40" s="379"/>
      <c r="D40" s="379"/>
      <c r="E40" s="379"/>
      <c r="F40" s="379"/>
      <c r="G40" s="379"/>
      <c r="H40" s="379"/>
      <c r="I40" s="388" t="str">
        <f>IF([1]p4!$B$263&lt;&gt;0,[1]p4!$B$263,"")</f>
        <v/>
      </c>
      <c r="J40" s="379"/>
      <c r="K40" s="379"/>
      <c r="L40" s="379"/>
      <c r="M40" s="379"/>
      <c r="N40" s="379"/>
      <c r="O40" s="379"/>
      <c r="P40" s="379"/>
      <c r="Q40" s="380"/>
      <c r="R40" s="26" t="str">
        <f>IF([1]p4!$J$262&lt;&gt;0,[1]p4!$J$262,"")</f>
        <v/>
      </c>
      <c r="S40" s="26" t="str">
        <f>IF([1]p4!$K$262&lt;&gt;0,[1]p4!$K$262,"")</f>
        <v/>
      </c>
    </row>
    <row r="41" spans="1:19" s="3" customFormat="1" ht="13.5" customHeight="1" x14ac:dyDescent="0.2">
      <c r="A41" s="388" t="str">
        <f>IF([1]p4!$A$265&lt;&gt;0,[1]p4!$A$265,"")</f>
        <v/>
      </c>
      <c r="B41" s="379"/>
      <c r="C41" s="379"/>
      <c r="D41" s="379"/>
      <c r="E41" s="379"/>
      <c r="F41" s="379"/>
      <c r="G41" s="379"/>
      <c r="H41" s="379"/>
      <c r="I41" s="388" t="str">
        <f>IF([1]p4!$B$266&lt;&gt;0,[1]p4!$B$266,"")</f>
        <v/>
      </c>
      <c r="J41" s="379"/>
      <c r="K41" s="379"/>
      <c r="L41" s="379"/>
      <c r="M41" s="379"/>
      <c r="N41" s="379"/>
      <c r="O41" s="379"/>
      <c r="P41" s="379"/>
      <c r="Q41" s="380"/>
      <c r="R41" s="26" t="str">
        <f>IF([1]p4!$J$265&lt;&gt;0,[1]p4!$J$265,"")</f>
        <v/>
      </c>
      <c r="S41" s="26" t="str">
        <f>IF([1]p4!$K$265&lt;&gt;0,[1]p4!$K$265,"")</f>
        <v/>
      </c>
    </row>
    <row r="42" spans="1:19" s="6" customFormat="1" x14ac:dyDescent="0.2">
      <c r="A42" s="393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2" customFormat="1" ht="13.5" customHeight="1" x14ac:dyDescent="0.2">
      <c r="A43" s="375" t="str">
        <f>T([1]p5!$C$13:$G$13)</f>
        <v>Claudianor Oliveira Alves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7"/>
    </row>
    <row r="44" spans="1:19" s="3" customFormat="1" ht="13.5" customHeight="1" x14ac:dyDescent="0.2">
      <c r="A44" s="398" t="str">
        <f>IF([1]p5!$A$247&lt;&gt;0,[1]p5!$A$247,"")</f>
        <v/>
      </c>
      <c r="B44" s="398"/>
      <c r="C44" s="398"/>
      <c r="D44" s="398"/>
      <c r="E44" s="398"/>
      <c r="F44" s="398"/>
      <c r="G44" s="398"/>
      <c r="H44" s="398"/>
      <c r="I44" s="388" t="str">
        <f>IF([1]p5!$B$248&lt;&gt;0,[1]p5!$B$248,"")</f>
        <v/>
      </c>
      <c r="J44" s="379"/>
      <c r="K44" s="379"/>
      <c r="L44" s="379"/>
      <c r="M44" s="379"/>
      <c r="N44" s="379"/>
      <c r="O44" s="379"/>
      <c r="P44" s="379"/>
      <c r="Q44" s="380"/>
      <c r="R44" s="26" t="str">
        <f>IF([1]p5!$J$247&lt;&gt;0,[1]p5!$J$247,"")</f>
        <v/>
      </c>
      <c r="S44" s="26" t="str">
        <f>IF([1]p5!$K$247&lt;&gt;0,[1]p5!$K$247,"")</f>
        <v/>
      </c>
    </row>
    <row r="45" spans="1:19" s="3" customFormat="1" ht="13.5" customHeight="1" x14ac:dyDescent="0.2">
      <c r="A45" s="388" t="str">
        <f>IF([1]p5!$A$250&lt;&gt;0,[1]p5!$A$250,"")</f>
        <v/>
      </c>
      <c r="B45" s="379"/>
      <c r="C45" s="379"/>
      <c r="D45" s="379"/>
      <c r="E45" s="379"/>
      <c r="F45" s="379"/>
      <c r="G45" s="379"/>
      <c r="H45" s="379"/>
      <c r="I45" s="388" t="str">
        <f>IF([1]p5!$B$251&lt;&gt;0,[1]p5!$B$251,"")</f>
        <v/>
      </c>
      <c r="J45" s="379"/>
      <c r="K45" s="379"/>
      <c r="L45" s="379"/>
      <c r="M45" s="379"/>
      <c r="N45" s="379"/>
      <c r="O45" s="379"/>
      <c r="P45" s="379"/>
      <c r="Q45" s="380"/>
      <c r="R45" s="26" t="str">
        <f>IF([1]p5!$J$250&lt;&gt;0,[1]p5!$J$250,"")</f>
        <v/>
      </c>
      <c r="S45" s="26" t="str">
        <f>IF([1]p5!$K$250&lt;&gt;0,[1]p5!$K$250,"")</f>
        <v/>
      </c>
    </row>
    <row r="46" spans="1:19" s="3" customFormat="1" ht="13.5" customHeight="1" x14ac:dyDescent="0.2">
      <c r="A46" s="388" t="str">
        <f>IF([1]p5!$A$253&lt;&gt;0,[1]p5!$A$253,"")</f>
        <v/>
      </c>
      <c r="B46" s="379"/>
      <c r="C46" s="379"/>
      <c r="D46" s="379"/>
      <c r="E46" s="379"/>
      <c r="F46" s="379"/>
      <c r="G46" s="379"/>
      <c r="H46" s="379"/>
      <c r="I46" s="388" t="str">
        <f>IF([1]p5!$B$254&lt;&gt;0,[1]p5!$B$254,"")</f>
        <v/>
      </c>
      <c r="J46" s="379"/>
      <c r="K46" s="379"/>
      <c r="L46" s="379"/>
      <c r="M46" s="379"/>
      <c r="N46" s="379"/>
      <c r="O46" s="379"/>
      <c r="P46" s="379"/>
      <c r="Q46" s="380"/>
      <c r="R46" s="26" t="str">
        <f>IF([1]p5!$J$253&lt;&gt;0,[1]p5!$J$253,"")</f>
        <v/>
      </c>
      <c r="S46" s="26" t="str">
        <f>IF([1]p5!$K$253&lt;&gt;0,[1]p5!$K$253,"")</f>
        <v/>
      </c>
    </row>
    <row r="47" spans="1:19" s="3" customFormat="1" ht="13.5" customHeight="1" x14ac:dyDescent="0.2">
      <c r="A47" s="388" t="str">
        <f>IF([1]p5!$A$256&lt;&gt;0,[1]p5!$A$256,"")</f>
        <v/>
      </c>
      <c r="B47" s="379"/>
      <c r="C47" s="379"/>
      <c r="D47" s="379"/>
      <c r="E47" s="379"/>
      <c r="F47" s="379"/>
      <c r="G47" s="379"/>
      <c r="H47" s="379"/>
      <c r="I47" s="388" t="str">
        <f>IF([1]p5!$B$257&lt;&gt;0,[1]p5!$B$257,"")</f>
        <v/>
      </c>
      <c r="J47" s="379"/>
      <c r="K47" s="379"/>
      <c r="L47" s="379"/>
      <c r="M47" s="379"/>
      <c r="N47" s="379"/>
      <c r="O47" s="379"/>
      <c r="P47" s="379"/>
      <c r="Q47" s="380"/>
      <c r="R47" s="26" t="str">
        <f>IF([1]p5!$J$256&lt;&gt;0,[1]p5!$J$256,"")</f>
        <v/>
      </c>
      <c r="S47" s="26" t="str">
        <f>IF([1]p5!$K$256&lt;&gt;0,[1]p5!$K$256,"")</f>
        <v/>
      </c>
    </row>
    <row r="48" spans="1:19" s="3" customFormat="1" ht="13.5" customHeight="1" x14ac:dyDescent="0.2">
      <c r="A48" s="388" t="str">
        <f>IF([1]p5!$A$259&lt;&gt;0,[1]p5!$A$259,"")</f>
        <v/>
      </c>
      <c r="B48" s="379"/>
      <c r="C48" s="379"/>
      <c r="D48" s="379"/>
      <c r="E48" s="379"/>
      <c r="F48" s="379"/>
      <c r="G48" s="379"/>
      <c r="H48" s="380"/>
      <c r="I48" s="388" t="str">
        <f>IF([1]p5!$B$260&lt;&gt;0,[1]p5!$B$260,"")</f>
        <v/>
      </c>
      <c r="J48" s="379"/>
      <c r="K48" s="379"/>
      <c r="L48" s="379"/>
      <c r="M48" s="379"/>
      <c r="N48" s="379"/>
      <c r="O48" s="379"/>
      <c r="P48" s="379"/>
      <c r="Q48" s="380"/>
      <c r="R48" s="26" t="str">
        <f>IF([1]p5!$J$259&lt;&gt;0,[1]p5!$J$259,"")</f>
        <v/>
      </c>
      <c r="S48" s="26" t="str">
        <f>IF([1]p5!$K$259&lt;&gt;0,[1]p5!$K$259,"")</f>
        <v/>
      </c>
    </row>
    <row r="49" spans="1:19" s="3" customFormat="1" ht="13.5" customHeight="1" x14ac:dyDescent="0.2">
      <c r="A49" s="388" t="str">
        <f>IF([1]p5!$A$262&lt;&gt;0,[1]p5!$A$262,"")</f>
        <v/>
      </c>
      <c r="B49" s="379"/>
      <c r="C49" s="379"/>
      <c r="D49" s="379"/>
      <c r="E49" s="379"/>
      <c r="F49" s="379"/>
      <c r="G49" s="379"/>
      <c r="H49" s="379"/>
      <c r="I49" s="388" t="str">
        <f>IF([1]p5!$B$263&lt;&gt;0,[1]p5!$B$263,"")</f>
        <v/>
      </c>
      <c r="J49" s="379"/>
      <c r="K49" s="379"/>
      <c r="L49" s="379"/>
      <c r="M49" s="379"/>
      <c r="N49" s="379"/>
      <c r="O49" s="379"/>
      <c r="P49" s="379"/>
      <c r="Q49" s="380"/>
      <c r="R49" s="26" t="str">
        <f>IF([1]p5!$J$262&lt;&gt;0,[1]p5!$J$262,"")</f>
        <v/>
      </c>
      <c r="S49" s="26" t="str">
        <f>IF([1]p5!$K$262&lt;&gt;0,[1]p5!$K$262,"")</f>
        <v/>
      </c>
    </row>
    <row r="50" spans="1:19" s="3" customFormat="1" ht="13.5" customHeight="1" x14ac:dyDescent="0.2">
      <c r="A50" s="388" t="str">
        <f>IF([1]p5!$A$265&lt;&gt;0,[1]p5!$A$265,"")</f>
        <v/>
      </c>
      <c r="B50" s="379"/>
      <c r="C50" s="379"/>
      <c r="D50" s="379"/>
      <c r="E50" s="379"/>
      <c r="F50" s="379"/>
      <c r="G50" s="379"/>
      <c r="H50" s="379"/>
      <c r="I50" s="388" t="str">
        <f>IF([1]p5!$B$266&lt;&gt;0,[1]p5!$B$266,"")</f>
        <v/>
      </c>
      <c r="J50" s="379"/>
      <c r="K50" s="379"/>
      <c r="L50" s="379"/>
      <c r="M50" s="379"/>
      <c r="N50" s="379"/>
      <c r="O50" s="379"/>
      <c r="P50" s="379"/>
      <c r="Q50" s="380"/>
      <c r="R50" s="26" t="str">
        <f>IF([1]p5!$J$265&lt;&gt;0,[1]p5!$J$265,"")</f>
        <v/>
      </c>
      <c r="S50" s="26" t="str">
        <f>IF([1]p5!$K$265&lt;&gt;0,[1]p5!$K$265,"")</f>
        <v/>
      </c>
    </row>
    <row r="51" spans="1:19" s="6" customFormat="1" x14ac:dyDescent="0.2">
      <c r="A51" s="393"/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2" customFormat="1" ht="13.5" customHeight="1" x14ac:dyDescent="0.2">
      <c r="A52" s="375" t="str">
        <f>T([1]p6!$C$13:$G$13)</f>
        <v>Daniel Cordeiro de Morais Filho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7"/>
    </row>
    <row r="53" spans="1:19" s="3" customFormat="1" ht="13.5" customHeight="1" x14ac:dyDescent="0.2">
      <c r="A53" s="398" t="str">
        <f>IF([1]p6!$A$247&lt;&gt;0,[1]p6!$A$247,"")</f>
        <v/>
      </c>
      <c r="B53" s="398"/>
      <c r="C53" s="398"/>
      <c r="D53" s="398"/>
      <c r="E53" s="398"/>
      <c r="F53" s="398"/>
      <c r="G53" s="398"/>
      <c r="H53" s="398"/>
      <c r="I53" s="388" t="str">
        <f>IF([1]p6!$B$248&lt;&gt;0,[1]p6!$B$248,"")</f>
        <v/>
      </c>
      <c r="J53" s="379"/>
      <c r="K53" s="379"/>
      <c r="L53" s="379"/>
      <c r="M53" s="379"/>
      <c r="N53" s="379"/>
      <c r="O53" s="379"/>
      <c r="P53" s="379"/>
      <c r="Q53" s="380"/>
      <c r="R53" s="26" t="str">
        <f>IF([1]p6!$J$247&lt;&gt;0,[1]p6!$J$247,"")</f>
        <v/>
      </c>
      <c r="S53" s="26" t="str">
        <f>IF([1]p6!$K$247&lt;&gt;0,[1]p6!$K$247,"")</f>
        <v/>
      </c>
    </row>
    <row r="54" spans="1:19" s="3" customFormat="1" ht="13.5" customHeight="1" x14ac:dyDescent="0.2">
      <c r="A54" s="388" t="str">
        <f>IF([1]p6!$A$250&lt;&gt;0,[1]p6!$A$250,"")</f>
        <v/>
      </c>
      <c r="B54" s="379"/>
      <c r="C54" s="379"/>
      <c r="D54" s="379"/>
      <c r="E54" s="379"/>
      <c r="F54" s="379"/>
      <c r="G54" s="379"/>
      <c r="H54" s="379"/>
      <c r="I54" s="388" t="str">
        <f>IF([1]p6!$B$251&lt;&gt;0,[1]p6!$B$251,"")</f>
        <v/>
      </c>
      <c r="J54" s="379"/>
      <c r="K54" s="379"/>
      <c r="L54" s="379"/>
      <c r="M54" s="379"/>
      <c r="N54" s="379"/>
      <c r="O54" s="379"/>
      <c r="P54" s="379"/>
      <c r="Q54" s="380"/>
      <c r="R54" s="26" t="str">
        <f>IF([1]p6!$J$250&lt;&gt;0,[1]p6!$J$250,"")</f>
        <v/>
      </c>
      <c r="S54" s="26" t="str">
        <f>IF([1]p6!$K$250&lt;&gt;0,[1]p6!$K$250,"")</f>
        <v/>
      </c>
    </row>
    <row r="55" spans="1:19" s="3" customFormat="1" ht="13.5" customHeight="1" x14ac:dyDescent="0.2">
      <c r="A55" s="388" t="str">
        <f>IF([1]p6!$A$253&lt;&gt;0,[1]p6!$A$253,"")</f>
        <v/>
      </c>
      <c r="B55" s="379"/>
      <c r="C55" s="379"/>
      <c r="D55" s="379"/>
      <c r="E55" s="379"/>
      <c r="F55" s="379"/>
      <c r="G55" s="379"/>
      <c r="H55" s="379"/>
      <c r="I55" s="388" t="str">
        <f>IF([1]p6!$B$254&lt;&gt;0,[1]p6!$B$254,"")</f>
        <v/>
      </c>
      <c r="J55" s="379"/>
      <c r="K55" s="379"/>
      <c r="L55" s="379"/>
      <c r="M55" s="379"/>
      <c r="N55" s="379"/>
      <c r="O55" s="379"/>
      <c r="P55" s="379"/>
      <c r="Q55" s="380"/>
      <c r="R55" s="26" t="str">
        <f>IF([1]p6!$J$253&lt;&gt;0,[1]p6!$J$253,"")</f>
        <v/>
      </c>
      <c r="S55" s="26" t="str">
        <f>IF([1]p6!$K$253&lt;&gt;0,[1]p6!$K$253,"")</f>
        <v/>
      </c>
    </row>
    <row r="56" spans="1:19" s="3" customFormat="1" ht="13.5" customHeight="1" x14ac:dyDescent="0.2">
      <c r="A56" s="388" t="str">
        <f>IF([1]p6!$A$256&lt;&gt;0,[1]p6!$A$256,"")</f>
        <v/>
      </c>
      <c r="B56" s="379"/>
      <c r="C56" s="379"/>
      <c r="D56" s="379"/>
      <c r="E56" s="379"/>
      <c r="F56" s="379"/>
      <c r="G56" s="379"/>
      <c r="H56" s="379"/>
      <c r="I56" s="388" t="str">
        <f>IF([1]p6!$B$257&lt;&gt;0,[1]p6!$B$257,"")</f>
        <v/>
      </c>
      <c r="J56" s="379"/>
      <c r="K56" s="379"/>
      <c r="L56" s="379"/>
      <c r="M56" s="379"/>
      <c r="N56" s="379"/>
      <c r="O56" s="379"/>
      <c r="P56" s="379"/>
      <c r="Q56" s="380"/>
      <c r="R56" s="26" t="str">
        <f>IF([1]p6!$J$256&lt;&gt;0,[1]p6!$J$256,"")</f>
        <v/>
      </c>
      <c r="S56" s="26" t="str">
        <f>IF([1]p6!$K$256&lt;&gt;0,[1]p6!$K$256,"")</f>
        <v/>
      </c>
    </row>
    <row r="57" spans="1:19" s="3" customFormat="1" ht="13.5" customHeight="1" x14ac:dyDescent="0.2">
      <c r="A57" s="388" t="str">
        <f>IF([1]p6!$A$259&lt;&gt;0,[1]p6!$A$259,"")</f>
        <v/>
      </c>
      <c r="B57" s="379"/>
      <c r="C57" s="379"/>
      <c r="D57" s="379"/>
      <c r="E57" s="379"/>
      <c r="F57" s="379"/>
      <c r="G57" s="379"/>
      <c r="H57" s="380"/>
      <c r="I57" s="388" t="str">
        <f>IF([1]p6!$B$260&lt;&gt;0,[1]p6!$B$260,"")</f>
        <v/>
      </c>
      <c r="J57" s="379"/>
      <c r="K57" s="379"/>
      <c r="L57" s="379"/>
      <c r="M57" s="379"/>
      <c r="N57" s="379"/>
      <c r="O57" s="379"/>
      <c r="P57" s="379"/>
      <c r="Q57" s="380"/>
      <c r="R57" s="26" t="str">
        <f>IF([1]p6!$J$259&lt;&gt;0,[1]p6!$J$259,"")</f>
        <v/>
      </c>
      <c r="S57" s="26" t="str">
        <f>IF([1]p6!$K$259&lt;&gt;0,[1]p6!$K$259,"")</f>
        <v/>
      </c>
    </row>
    <row r="58" spans="1:19" s="3" customFormat="1" ht="13.5" customHeight="1" x14ac:dyDescent="0.2">
      <c r="A58" s="388" t="str">
        <f>IF([1]p6!$A$262&lt;&gt;0,[1]p6!$A$262,"")</f>
        <v/>
      </c>
      <c r="B58" s="379"/>
      <c r="C58" s="379"/>
      <c r="D58" s="379"/>
      <c r="E58" s="379"/>
      <c r="F58" s="379"/>
      <c r="G58" s="379"/>
      <c r="H58" s="379"/>
      <c r="I58" s="388" t="str">
        <f>IF([1]p6!$B$263&lt;&gt;0,[1]p6!$B$263,"")</f>
        <v/>
      </c>
      <c r="J58" s="379"/>
      <c r="K58" s="379"/>
      <c r="L58" s="379"/>
      <c r="M58" s="379"/>
      <c r="N58" s="379"/>
      <c r="O58" s="379"/>
      <c r="P58" s="379"/>
      <c r="Q58" s="380"/>
      <c r="R58" s="26" t="str">
        <f>IF([1]p6!$J$262&lt;&gt;0,[1]p6!$J$262,"")</f>
        <v/>
      </c>
      <c r="S58" s="26" t="str">
        <f>IF([1]p6!$K$262&lt;&gt;0,[1]p6!$K$262,"")</f>
        <v/>
      </c>
    </row>
    <row r="59" spans="1:19" s="3" customFormat="1" ht="13.5" customHeight="1" x14ac:dyDescent="0.2">
      <c r="A59" s="388" t="str">
        <f>IF([1]p6!$A$265&lt;&gt;0,[1]p6!$A$265,"")</f>
        <v/>
      </c>
      <c r="B59" s="379"/>
      <c r="C59" s="379"/>
      <c r="D59" s="379"/>
      <c r="E59" s="379"/>
      <c r="F59" s="379"/>
      <c r="G59" s="379"/>
      <c r="H59" s="379"/>
      <c r="I59" s="388" t="str">
        <f>IF([1]p6!$B$266&lt;&gt;0,[1]p6!$B$266,"")</f>
        <v/>
      </c>
      <c r="J59" s="379"/>
      <c r="K59" s="379"/>
      <c r="L59" s="379"/>
      <c r="M59" s="379"/>
      <c r="N59" s="379"/>
      <c r="O59" s="379"/>
      <c r="P59" s="379"/>
      <c r="Q59" s="380"/>
      <c r="R59" s="26" t="str">
        <f>IF([1]p6!$J$265&lt;&gt;0,[1]p6!$J$265,"")</f>
        <v/>
      </c>
      <c r="S59" s="26" t="str">
        <f>IF([1]p6!$K$265&lt;&gt;0,[1]p6!$K$265,"")</f>
        <v/>
      </c>
    </row>
    <row r="60" spans="1:19" s="6" customFormat="1" x14ac:dyDescent="0.2">
      <c r="A60" s="393"/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2" customFormat="1" ht="13.5" customHeight="1" x14ac:dyDescent="0.2">
      <c r="A61" s="375" t="str">
        <f>T([1]p7!$C$13:$G$13)</f>
        <v>Deise Mara Barbosa de Almeida</v>
      </c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377"/>
    </row>
    <row r="62" spans="1:19" s="3" customFormat="1" ht="13.5" customHeight="1" x14ac:dyDescent="0.2">
      <c r="A62" s="398" t="str">
        <f>IF([1]p7!$A$247&lt;&gt;0,[1]p7!$A$247,"")</f>
        <v/>
      </c>
      <c r="B62" s="398"/>
      <c r="C62" s="398"/>
      <c r="D62" s="398"/>
      <c r="E62" s="398"/>
      <c r="F62" s="398"/>
      <c r="G62" s="398"/>
      <c r="H62" s="398"/>
      <c r="I62" s="388" t="str">
        <f>IF([1]p7!$B$248&lt;&gt;0,[1]p7!$B$248,"")</f>
        <v/>
      </c>
      <c r="J62" s="379"/>
      <c r="K62" s="379"/>
      <c r="L62" s="379"/>
      <c r="M62" s="379"/>
      <c r="N62" s="379"/>
      <c r="O62" s="379"/>
      <c r="P62" s="379"/>
      <c r="Q62" s="380"/>
      <c r="R62" s="26" t="str">
        <f>IF([1]p7!$J$247&lt;&gt;0,[1]p7!$J$247,"")</f>
        <v/>
      </c>
      <c r="S62" s="26" t="str">
        <f>IF([1]p7!$K$247&lt;&gt;0,[1]p7!$K$247,"")</f>
        <v/>
      </c>
    </row>
    <row r="63" spans="1:19" s="3" customFormat="1" ht="13.5" customHeight="1" x14ac:dyDescent="0.2">
      <c r="A63" s="388" t="str">
        <f>IF([1]p7!$A$250&lt;&gt;0,[1]p7!$A$250,"")</f>
        <v/>
      </c>
      <c r="B63" s="379"/>
      <c r="C63" s="379"/>
      <c r="D63" s="379"/>
      <c r="E63" s="379"/>
      <c r="F63" s="379"/>
      <c r="G63" s="379"/>
      <c r="H63" s="379"/>
      <c r="I63" s="388" t="str">
        <f>IF([1]p7!$B$251&lt;&gt;0,[1]p7!$B$251,"")</f>
        <v/>
      </c>
      <c r="J63" s="379"/>
      <c r="K63" s="379"/>
      <c r="L63" s="379"/>
      <c r="M63" s="379"/>
      <c r="N63" s="379"/>
      <c r="O63" s="379"/>
      <c r="P63" s="379"/>
      <c r="Q63" s="380"/>
      <c r="R63" s="26" t="str">
        <f>IF([1]p7!$J$250&lt;&gt;0,[1]p7!$J$250,"")</f>
        <v/>
      </c>
      <c r="S63" s="26" t="str">
        <f>IF([1]p7!$K$250&lt;&gt;0,[1]p7!$K$250,"")</f>
        <v/>
      </c>
    </row>
    <row r="64" spans="1:19" s="3" customFormat="1" ht="13.5" customHeight="1" x14ac:dyDescent="0.2">
      <c r="A64" s="388" t="str">
        <f>IF([1]p7!$A$253&lt;&gt;0,[1]p7!$A$253,"")</f>
        <v/>
      </c>
      <c r="B64" s="379"/>
      <c r="C64" s="379"/>
      <c r="D64" s="379"/>
      <c r="E64" s="379"/>
      <c r="F64" s="379"/>
      <c r="G64" s="379"/>
      <c r="H64" s="379"/>
      <c r="I64" s="388" t="str">
        <f>IF([1]p7!$B$254&lt;&gt;0,[1]p7!$B$254,"")</f>
        <v/>
      </c>
      <c r="J64" s="379"/>
      <c r="K64" s="379"/>
      <c r="L64" s="379"/>
      <c r="M64" s="379"/>
      <c r="N64" s="379"/>
      <c r="O64" s="379"/>
      <c r="P64" s="379"/>
      <c r="Q64" s="380"/>
      <c r="R64" s="26" t="str">
        <f>IF([1]p7!$J$253&lt;&gt;0,[1]p7!$J$253,"")</f>
        <v/>
      </c>
      <c r="S64" s="26" t="str">
        <f>IF([1]p7!$K$253&lt;&gt;0,[1]p7!$K$253,"")</f>
        <v/>
      </c>
    </row>
    <row r="65" spans="1:19" s="3" customFormat="1" ht="13.5" customHeight="1" x14ac:dyDescent="0.2">
      <c r="A65" s="388" t="str">
        <f>IF([1]p7!$A$256&lt;&gt;0,[1]p7!$A$256,"")</f>
        <v/>
      </c>
      <c r="B65" s="379"/>
      <c r="C65" s="379"/>
      <c r="D65" s="379"/>
      <c r="E65" s="379"/>
      <c r="F65" s="379"/>
      <c r="G65" s="379"/>
      <c r="H65" s="379"/>
      <c r="I65" s="388" t="str">
        <f>IF([1]p7!$B$257&lt;&gt;0,[1]p7!$B$257,"")</f>
        <v/>
      </c>
      <c r="J65" s="379"/>
      <c r="K65" s="379"/>
      <c r="L65" s="379"/>
      <c r="M65" s="379"/>
      <c r="N65" s="379"/>
      <c r="O65" s="379"/>
      <c r="P65" s="379"/>
      <c r="Q65" s="380"/>
      <c r="R65" s="26" t="str">
        <f>IF([1]p7!$J$256&lt;&gt;0,[1]p7!$J$256,"")</f>
        <v/>
      </c>
      <c r="S65" s="26" t="str">
        <f>IF([1]p7!$K$256&lt;&gt;0,[1]p7!$K$256,"")</f>
        <v/>
      </c>
    </row>
    <row r="66" spans="1:19" s="3" customFormat="1" ht="13.5" customHeight="1" x14ac:dyDescent="0.2">
      <c r="A66" s="388" t="str">
        <f>IF([1]p7!$A$259&lt;&gt;0,[1]p7!$A$259,"")</f>
        <v/>
      </c>
      <c r="B66" s="379"/>
      <c r="C66" s="379"/>
      <c r="D66" s="379"/>
      <c r="E66" s="379"/>
      <c r="F66" s="379"/>
      <c r="G66" s="379"/>
      <c r="H66" s="380"/>
      <c r="I66" s="388" t="str">
        <f>IF([1]p7!$B$260&lt;&gt;0,[1]p7!$B$260,"")</f>
        <v/>
      </c>
      <c r="J66" s="379"/>
      <c r="K66" s="379"/>
      <c r="L66" s="379"/>
      <c r="M66" s="379"/>
      <c r="N66" s="379"/>
      <c r="O66" s="379"/>
      <c r="P66" s="379"/>
      <c r="Q66" s="380"/>
      <c r="R66" s="26" t="str">
        <f>IF([1]p7!$J$259&lt;&gt;0,[1]p7!$J$259,"")</f>
        <v/>
      </c>
      <c r="S66" s="26" t="str">
        <f>IF([1]p7!$K$259&lt;&gt;0,[1]p7!$K$259,"")</f>
        <v/>
      </c>
    </row>
    <row r="67" spans="1:19" s="3" customFormat="1" ht="13.5" customHeight="1" x14ac:dyDescent="0.2">
      <c r="A67" s="388" t="str">
        <f>IF([1]p7!$A$262&lt;&gt;0,[1]p7!$A$262,"")</f>
        <v/>
      </c>
      <c r="B67" s="379"/>
      <c r="C67" s="379"/>
      <c r="D67" s="379"/>
      <c r="E67" s="379"/>
      <c r="F67" s="379"/>
      <c r="G67" s="379"/>
      <c r="H67" s="379"/>
      <c r="I67" s="388" t="str">
        <f>IF([1]p7!$B$263&lt;&gt;0,[1]p7!$B$263,"")</f>
        <v/>
      </c>
      <c r="J67" s="379"/>
      <c r="K67" s="379"/>
      <c r="L67" s="379"/>
      <c r="M67" s="379"/>
      <c r="N67" s="379"/>
      <c r="O67" s="379"/>
      <c r="P67" s="379"/>
      <c r="Q67" s="380"/>
      <c r="R67" s="26" t="str">
        <f>IF([1]p7!$J$262&lt;&gt;0,[1]p7!$J$262,"")</f>
        <v/>
      </c>
      <c r="S67" s="26" t="str">
        <f>IF([1]p7!$K$262&lt;&gt;0,[1]p7!$K$262,"")</f>
        <v/>
      </c>
    </row>
    <row r="68" spans="1:19" s="3" customFormat="1" ht="13.5" customHeight="1" x14ac:dyDescent="0.2">
      <c r="A68" s="388" t="str">
        <f>IF([1]p7!$A$265&lt;&gt;0,[1]p7!$A$265,"")</f>
        <v/>
      </c>
      <c r="B68" s="379"/>
      <c r="C68" s="379"/>
      <c r="D68" s="379"/>
      <c r="E68" s="379"/>
      <c r="F68" s="379"/>
      <c r="G68" s="379"/>
      <c r="H68" s="379"/>
      <c r="I68" s="388" t="str">
        <f>IF([1]p7!$B$266&lt;&gt;0,[1]p7!$B$266,"")</f>
        <v/>
      </c>
      <c r="J68" s="379"/>
      <c r="K68" s="379"/>
      <c r="L68" s="379"/>
      <c r="M68" s="379"/>
      <c r="N68" s="379"/>
      <c r="O68" s="379"/>
      <c r="P68" s="379"/>
      <c r="Q68" s="380"/>
      <c r="R68" s="26" t="str">
        <f>IF([1]p7!$J$265&lt;&gt;0,[1]p7!$J$265,"")</f>
        <v/>
      </c>
      <c r="S68" s="26" t="str">
        <f>IF([1]p7!$K$265&lt;&gt;0,[1]p7!$K$265,"")</f>
        <v/>
      </c>
    </row>
    <row r="69" spans="1:19" s="6" customFormat="1" x14ac:dyDescent="0.2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2" customFormat="1" ht="13.5" customHeight="1" x14ac:dyDescent="0.2">
      <c r="A70" s="375" t="str">
        <f>T([1]p8!$C$13:$G$13)</f>
        <v>Denilson da Silva Pereira</v>
      </c>
      <c r="B70" s="376"/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6"/>
      <c r="P70" s="376"/>
      <c r="Q70" s="376"/>
      <c r="R70" s="376"/>
      <c r="S70" s="377"/>
    </row>
    <row r="71" spans="1:19" s="3" customFormat="1" ht="13.5" customHeight="1" x14ac:dyDescent="0.2">
      <c r="A71" s="398" t="str">
        <f>IF([1]p8!$A$247&lt;&gt;0,[1]p8!$A$247,"")</f>
        <v/>
      </c>
      <c r="B71" s="398"/>
      <c r="C71" s="398"/>
      <c r="D71" s="398"/>
      <c r="E71" s="398"/>
      <c r="F71" s="398"/>
      <c r="G71" s="398"/>
      <c r="H71" s="398"/>
      <c r="I71" s="388" t="str">
        <f>IF([1]p8!$B$248&lt;&gt;0,[1]p8!$B$248,"")</f>
        <v/>
      </c>
      <c r="J71" s="379"/>
      <c r="K71" s="379"/>
      <c r="L71" s="379"/>
      <c r="M71" s="379"/>
      <c r="N71" s="379"/>
      <c r="O71" s="379"/>
      <c r="P71" s="379"/>
      <c r="Q71" s="380"/>
      <c r="R71" s="26" t="str">
        <f>IF([1]p8!$J$247&lt;&gt;0,[1]p8!$J$247,"")</f>
        <v/>
      </c>
      <c r="S71" s="26" t="str">
        <f>IF([1]p8!$K$247&lt;&gt;0,[1]p8!$K$247,"")</f>
        <v/>
      </c>
    </row>
    <row r="72" spans="1:19" s="3" customFormat="1" ht="13.5" customHeight="1" x14ac:dyDescent="0.2">
      <c r="A72" s="388" t="str">
        <f>IF([1]p8!$A$250&lt;&gt;0,[1]p8!$A$250,"")</f>
        <v/>
      </c>
      <c r="B72" s="379"/>
      <c r="C72" s="379"/>
      <c r="D72" s="379"/>
      <c r="E72" s="379"/>
      <c r="F72" s="379"/>
      <c r="G72" s="379"/>
      <c r="H72" s="379"/>
      <c r="I72" s="388" t="str">
        <f>IF([1]p8!$B$251&lt;&gt;0,[1]p8!$B$251,"")</f>
        <v/>
      </c>
      <c r="J72" s="379"/>
      <c r="K72" s="379"/>
      <c r="L72" s="379"/>
      <c r="M72" s="379"/>
      <c r="N72" s="379"/>
      <c r="O72" s="379"/>
      <c r="P72" s="379"/>
      <c r="Q72" s="380"/>
      <c r="R72" s="26" t="str">
        <f>IF([1]p8!$J$250&lt;&gt;0,[1]p8!$J$250,"")</f>
        <v/>
      </c>
      <c r="S72" s="26" t="str">
        <f>IF([1]p8!$K$250&lt;&gt;0,[1]p8!$K$250,"")</f>
        <v/>
      </c>
    </row>
    <row r="73" spans="1:19" s="3" customFormat="1" ht="13.5" customHeight="1" x14ac:dyDescent="0.2">
      <c r="A73" s="388" t="str">
        <f>IF([1]p8!$A$253&lt;&gt;0,[1]p8!$A$253,"")</f>
        <v/>
      </c>
      <c r="B73" s="379"/>
      <c r="C73" s="379"/>
      <c r="D73" s="379"/>
      <c r="E73" s="379"/>
      <c r="F73" s="379"/>
      <c r="G73" s="379"/>
      <c r="H73" s="379"/>
      <c r="I73" s="388" t="str">
        <f>IF([1]p8!$B$254&lt;&gt;0,[1]p8!$B$254,"")</f>
        <v/>
      </c>
      <c r="J73" s="379"/>
      <c r="K73" s="379"/>
      <c r="L73" s="379"/>
      <c r="M73" s="379"/>
      <c r="N73" s="379"/>
      <c r="O73" s="379"/>
      <c r="P73" s="379"/>
      <c r="Q73" s="380"/>
      <c r="R73" s="26" t="str">
        <f>IF([1]p8!$J$253&lt;&gt;0,[1]p8!$J$253,"")</f>
        <v/>
      </c>
      <c r="S73" s="26" t="str">
        <f>IF([1]p8!$K$253&lt;&gt;0,[1]p8!$K$253,"")</f>
        <v/>
      </c>
    </row>
    <row r="74" spans="1:19" s="3" customFormat="1" ht="13.5" customHeight="1" x14ac:dyDescent="0.2">
      <c r="A74" s="388" t="str">
        <f>IF([1]p8!$A$256&lt;&gt;0,[1]p8!$A$256,"")</f>
        <v/>
      </c>
      <c r="B74" s="379"/>
      <c r="C74" s="379"/>
      <c r="D74" s="379"/>
      <c r="E74" s="379"/>
      <c r="F74" s="379"/>
      <c r="G74" s="379"/>
      <c r="H74" s="379"/>
      <c r="I74" s="388" t="str">
        <f>IF([1]p8!$B$257&lt;&gt;0,[1]p8!$B$257,"")</f>
        <v/>
      </c>
      <c r="J74" s="379"/>
      <c r="K74" s="379"/>
      <c r="L74" s="379"/>
      <c r="M74" s="379"/>
      <c r="N74" s="379"/>
      <c r="O74" s="379"/>
      <c r="P74" s="379"/>
      <c r="Q74" s="380"/>
      <c r="R74" s="26" t="str">
        <f>IF([1]p8!$J$256&lt;&gt;0,[1]p8!$J$256,"")</f>
        <v/>
      </c>
      <c r="S74" s="26" t="str">
        <f>IF([1]p8!$K$256&lt;&gt;0,[1]p8!$K$256,"")</f>
        <v/>
      </c>
    </row>
    <row r="75" spans="1:19" s="3" customFormat="1" ht="13.5" customHeight="1" x14ac:dyDescent="0.2">
      <c r="A75" s="388" t="str">
        <f>IF([1]p8!$A$259&lt;&gt;0,[1]p8!$A$259,"")</f>
        <v/>
      </c>
      <c r="B75" s="379"/>
      <c r="C75" s="379"/>
      <c r="D75" s="379"/>
      <c r="E75" s="379"/>
      <c r="F75" s="379"/>
      <c r="G75" s="379"/>
      <c r="H75" s="380"/>
      <c r="I75" s="388" t="str">
        <f>IF([1]p8!$B$260&lt;&gt;0,[1]p8!$B$260,"")</f>
        <v/>
      </c>
      <c r="J75" s="379"/>
      <c r="K75" s="379"/>
      <c r="L75" s="379"/>
      <c r="M75" s="379"/>
      <c r="N75" s="379"/>
      <c r="O75" s="379"/>
      <c r="P75" s="379"/>
      <c r="Q75" s="380"/>
      <c r="R75" s="26" t="str">
        <f>IF([1]p8!$J$259&lt;&gt;0,[1]p8!$J$259,"")</f>
        <v/>
      </c>
      <c r="S75" s="26" t="str">
        <f>IF([1]p8!$K$259&lt;&gt;0,[1]p8!$K$259,"")</f>
        <v/>
      </c>
    </row>
    <row r="76" spans="1:19" s="3" customFormat="1" ht="13.5" customHeight="1" x14ac:dyDescent="0.2">
      <c r="A76" s="388" t="str">
        <f>IF([1]p8!$A$262&lt;&gt;0,[1]p8!$A$262,"")</f>
        <v/>
      </c>
      <c r="B76" s="379"/>
      <c r="C76" s="379"/>
      <c r="D76" s="379"/>
      <c r="E76" s="379"/>
      <c r="F76" s="379"/>
      <c r="G76" s="379"/>
      <c r="H76" s="379"/>
      <c r="I76" s="388" t="str">
        <f>IF([1]p8!$B$263&lt;&gt;0,[1]p8!$B$263,"")</f>
        <v/>
      </c>
      <c r="J76" s="379"/>
      <c r="K76" s="379"/>
      <c r="L76" s="379"/>
      <c r="M76" s="379"/>
      <c r="N76" s="379"/>
      <c r="O76" s="379"/>
      <c r="P76" s="379"/>
      <c r="Q76" s="380"/>
      <c r="R76" s="26" t="str">
        <f>IF([1]p8!$J$262&lt;&gt;0,[1]p8!$J$262,"")</f>
        <v/>
      </c>
      <c r="S76" s="26" t="str">
        <f>IF([1]p8!$K$262&lt;&gt;0,[1]p8!$K$262,"")</f>
        <v/>
      </c>
    </row>
    <row r="77" spans="1:19" s="3" customFormat="1" ht="13.5" customHeight="1" x14ac:dyDescent="0.2">
      <c r="A77" s="388" t="str">
        <f>IF([1]p8!$A$265&lt;&gt;0,[1]p8!$A$265,"")</f>
        <v/>
      </c>
      <c r="B77" s="379"/>
      <c r="C77" s="379"/>
      <c r="D77" s="379"/>
      <c r="E77" s="379"/>
      <c r="F77" s="379"/>
      <c r="G77" s="379"/>
      <c r="H77" s="379"/>
      <c r="I77" s="388" t="str">
        <f>IF([1]p8!$B$266&lt;&gt;0,[1]p8!$B$266,"")</f>
        <v/>
      </c>
      <c r="J77" s="379"/>
      <c r="K77" s="379"/>
      <c r="L77" s="379"/>
      <c r="M77" s="379"/>
      <c r="N77" s="379"/>
      <c r="O77" s="379"/>
      <c r="P77" s="379"/>
      <c r="Q77" s="380"/>
      <c r="R77" s="26" t="str">
        <f>IF([1]p8!$J$265&lt;&gt;0,[1]p8!$J$265,"")</f>
        <v/>
      </c>
      <c r="S77" s="26" t="str">
        <f>IF([1]p8!$K$265&lt;&gt;0,[1]p8!$K$265,"")</f>
        <v/>
      </c>
    </row>
    <row r="78" spans="1:19" s="6" customFormat="1" x14ac:dyDescent="0.2">
      <c r="A78" s="393"/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2" customFormat="1" ht="13.5" customHeight="1" x14ac:dyDescent="0.2">
      <c r="A79" s="375" t="str">
        <f>T([1]p9!$C$13:$G$13)</f>
        <v>Diogo de Santana Germano</v>
      </c>
      <c r="B79" s="376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7"/>
    </row>
    <row r="80" spans="1:19" s="3" customFormat="1" ht="13.5" customHeight="1" x14ac:dyDescent="0.2">
      <c r="A80" s="398" t="str">
        <f>IF([1]p9!$A$247&lt;&gt;0,[1]p9!$A$247,"")</f>
        <v/>
      </c>
      <c r="B80" s="398"/>
      <c r="C80" s="398"/>
      <c r="D80" s="398"/>
      <c r="E80" s="398"/>
      <c r="F80" s="398"/>
      <c r="G80" s="398"/>
      <c r="H80" s="398"/>
      <c r="I80" s="388" t="str">
        <f>IF([1]p9!$B$248&lt;&gt;0,[1]p9!$B$248,"")</f>
        <v/>
      </c>
      <c r="J80" s="379"/>
      <c r="K80" s="379"/>
      <c r="L80" s="379"/>
      <c r="M80" s="379"/>
      <c r="N80" s="379"/>
      <c r="O80" s="379"/>
      <c r="P80" s="379"/>
      <c r="Q80" s="380"/>
      <c r="R80" s="26" t="str">
        <f>IF([1]p9!$J$247&lt;&gt;0,[1]p9!$J$247,"")</f>
        <v/>
      </c>
      <c r="S80" s="26" t="str">
        <f>IF([1]p9!$K$247&lt;&gt;0,[1]p9!$K$247,"")</f>
        <v/>
      </c>
    </row>
    <row r="81" spans="1:19" s="3" customFormat="1" ht="13.5" customHeight="1" x14ac:dyDescent="0.2">
      <c r="A81" s="388" t="str">
        <f>IF([1]p9!$A$250&lt;&gt;0,[1]p9!$A$250,"")</f>
        <v/>
      </c>
      <c r="B81" s="379"/>
      <c r="C81" s="379"/>
      <c r="D81" s="379"/>
      <c r="E81" s="379"/>
      <c r="F81" s="379"/>
      <c r="G81" s="379"/>
      <c r="H81" s="379"/>
      <c r="I81" s="388" t="str">
        <f>IF([1]p9!$B$251&lt;&gt;0,[1]p9!$B$251,"")</f>
        <v/>
      </c>
      <c r="J81" s="379"/>
      <c r="K81" s="379"/>
      <c r="L81" s="379"/>
      <c r="M81" s="379"/>
      <c r="N81" s="379"/>
      <c r="O81" s="379"/>
      <c r="P81" s="379"/>
      <c r="Q81" s="380"/>
      <c r="R81" s="26" t="str">
        <f>IF([1]p9!$J$250&lt;&gt;0,[1]p9!$J$250,"")</f>
        <v/>
      </c>
      <c r="S81" s="26" t="str">
        <f>IF([1]p9!$K$250&lt;&gt;0,[1]p9!$K$250,"")</f>
        <v/>
      </c>
    </row>
    <row r="82" spans="1:19" s="3" customFormat="1" ht="13.5" customHeight="1" x14ac:dyDescent="0.2">
      <c r="A82" s="388" t="str">
        <f>IF([1]p9!$A$253&lt;&gt;0,[1]p9!$A$253,"")</f>
        <v/>
      </c>
      <c r="B82" s="379"/>
      <c r="C82" s="379"/>
      <c r="D82" s="379"/>
      <c r="E82" s="379"/>
      <c r="F82" s="379"/>
      <c r="G82" s="379"/>
      <c r="H82" s="379"/>
      <c r="I82" s="388" t="str">
        <f>IF([1]p9!$B$254&lt;&gt;0,[1]p9!$B$254,"")</f>
        <v/>
      </c>
      <c r="J82" s="379"/>
      <c r="K82" s="379"/>
      <c r="L82" s="379"/>
      <c r="M82" s="379"/>
      <c r="N82" s="379"/>
      <c r="O82" s="379"/>
      <c r="P82" s="379"/>
      <c r="Q82" s="380"/>
      <c r="R82" s="26" t="str">
        <f>IF([1]p9!$J$253&lt;&gt;0,[1]p9!$J$253,"")</f>
        <v/>
      </c>
      <c r="S82" s="26" t="str">
        <f>IF([1]p9!$K$253&lt;&gt;0,[1]p9!$K$253,"")</f>
        <v/>
      </c>
    </row>
    <row r="83" spans="1:19" s="3" customFormat="1" ht="13.5" customHeight="1" x14ac:dyDescent="0.2">
      <c r="A83" s="388" t="str">
        <f>IF([1]p9!$A$256&lt;&gt;0,[1]p9!$A$256,"")</f>
        <v/>
      </c>
      <c r="B83" s="379"/>
      <c r="C83" s="379"/>
      <c r="D83" s="379"/>
      <c r="E83" s="379"/>
      <c r="F83" s="379"/>
      <c r="G83" s="379"/>
      <c r="H83" s="379"/>
      <c r="I83" s="388" t="str">
        <f>IF([1]p9!$B$257&lt;&gt;0,[1]p9!$B$257,"")</f>
        <v/>
      </c>
      <c r="J83" s="379"/>
      <c r="K83" s="379"/>
      <c r="L83" s="379"/>
      <c r="M83" s="379"/>
      <c r="N83" s="379"/>
      <c r="O83" s="379"/>
      <c r="P83" s="379"/>
      <c r="Q83" s="380"/>
      <c r="R83" s="26" t="str">
        <f>IF([1]p9!$J$256&lt;&gt;0,[1]p9!$J$256,"")</f>
        <v/>
      </c>
      <c r="S83" s="26" t="str">
        <f>IF([1]p9!$K$256&lt;&gt;0,[1]p9!$K$256,"")</f>
        <v/>
      </c>
    </row>
    <row r="84" spans="1:19" s="3" customFormat="1" ht="13.5" customHeight="1" x14ac:dyDescent="0.2">
      <c r="A84" s="388" t="str">
        <f>IF([1]p9!$A$259&lt;&gt;0,[1]p9!$A$259,"")</f>
        <v/>
      </c>
      <c r="B84" s="379"/>
      <c r="C84" s="379"/>
      <c r="D84" s="379"/>
      <c r="E84" s="379"/>
      <c r="F84" s="379"/>
      <c r="G84" s="379"/>
      <c r="H84" s="380"/>
      <c r="I84" s="388" t="str">
        <f>IF([1]p9!$B$260&lt;&gt;0,[1]p9!$B$260,"")</f>
        <v/>
      </c>
      <c r="J84" s="379"/>
      <c r="K84" s="379"/>
      <c r="L84" s="379"/>
      <c r="M84" s="379"/>
      <c r="N84" s="379"/>
      <c r="O84" s="379"/>
      <c r="P84" s="379"/>
      <c r="Q84" s="380"/>
      <c r="R84" s="26" t="str">
        <f>IF([1]p9!$J$259&lt;&gt;0,[1]p9!$J$259,"")</f>
        <v/>
      </c>
      <c r="S84" s="26" t="str">
        <f>IF([1]p9!$K$259&lt;&gt;0,[1]p9!$K$259,"")</f>
        <v/>
      </c>
    </row>
    <row r="85" spans="1:19" s="3" customFormat="1" ht="13.5" customHeight="1" x14ac:dyDescent="0.2">
      <c r="A85" s="388" t="str">
        <f>IF([1]p9!$A$262&lt;&gt;0,[1]p9!$A$262,"")</f>
        <v/>
      </c>
      <c r="B85" s="379"/>
      <c r="C85" s="379"/>
      <c r="D85" s="379"/>
      <c r="E85" s="379"/>
      <c r="F85" s="379"/>
      <c r="G85" s="379"/>
      <c r="H85" s="379"/>
      <c r="I85" s="388" t="str">
        <f>IF([1]p9!$B$263&lt;&gt;0,[1]p9!$B$263,"")</f>
        <v/>
      </c>
      <c r="J85" s="379"/>
      <c r="K85" s="379"/>
      <c r="L85" s="379"/>
      <c r="M85" s="379"/>
      <c r="N85" s="379"/>
      <c r="O85" s="379"/>
      <c r="P85" s="379"/>
      <c r="Q85" s="380"/>
      <c r="R85" s="26" t="str">
        <f>IF([1]p9!$J$262&lt;&gt;0,[1]p9!$J$262,"")</f>
        <v/>
      </c>
      <c r="S85" s="26" t="str">
        <f>IF([1]p9!$K$262&lt;&gt;0,[1]p9!$K$262,"")</f>
        <v/>
      </c>
    </row>
    <row r="86" spans="1:19" s="3" customFormat="1" ht="13.5" customHeight="1" x14ac:dyDescent="0.2">
      <c r="A86" s="388" t="str">
        <f>IF([1]p9!$A$265&lt;&gt;0,[1]p9!$A$265,"")</f>
        <v/>
      </c>
      <c r="B86" s="379"/>
      <c r="C86" s="379"/>
      <c r="D86" s="379"/>
      <c r="E86" s="379"/>
      <c r="F86" s="379"/>
      <c r="G86" s="379"/>
      <c r="H86" s="379"/>
      <c r="I86" s="388" t="str">
        <f>IF([1]p9!$B$266&lt;&gt;0,[1]p9!$B$266,"")</f>
        <v/>
      </c>
      <c r="J86" s="379"/>
      <c r="K86" s="379"/>
      <c r="L86" s="379"/>
      <c r="M86" s="379"/>
      <c r="N86" s="379"/>
      <c r="O86" s="379"/>
      <c r="P86" s="379"/>
      <c r="Q86" s="380"/>
      <c r="R86" s="26" t="str">
        <f>IF([1]p9!$J$265&lt;&gt;0,[1]p9!$J$265,"")</f>
        <v/>
      </c>
      <c r="S86" s="26" t="str">
        <f>IF([1]p9!$K$265&lt;&gt;0,[1]p9!$K$265,"")</f>
        <v/>
      </c>
    </row>
    <row r="87" spans="1:19" s="6" customFormat="1" x14ac:dyDescent="0.2">
      <c r="A87" s="393"/>
      <c r="B87" s="393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2" customFormat="1" ht="13.5" customHeight="1" x14ac:dyDescent="0.2">
      <c r="A88" s="375" t="str">
        <f>T([1]p10!$C$13:$G$13)</f>
        <v>Diogo Diniz Pereira da Silva e Silva</v>
      </c>
      <c r="B88" s="376"/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7"/>
    </row>
    <row r="89" spans="1:19" s="3" customFormat="1" ht="13.5" customHeight="1" x14ac:dyDescent="0.2">
      <c r="A89" s="398" t="str">
        <f>IF([1]p10!$A$247&lt;&gt;0,[1]p10!$A$247,"")</f>
        <v/>
      </c>
      <c r="B89" s="398"/>
      <c r="C89" s="398"/>
      <c r="D89" s="398"/>
      <c r="E89" s="398"/>
      <c r="F89" s="398"/>
      <c r="G89" s="398"/>
      <c r="H89" s="398"/>
      <c r="I89" s="388" t="str">
        <f>IF([1]p10!$B$248&lt;&gt;0,[1]p10!$B$248,"")</f>
        <v/>
      </c>
      <c r="J89" s="379"/>
      <c r="K89" s="379"/>
      <c r="L89" s="379"/>
      <c r="M89" s="379"/>
      <c r="N89" s="379"/>
      <c r="O89" s="379"/>
      <c r="P89" s="379"/>
      <c r="Q89" s="380"/>
      <c r="R89" s="26" t="str">
        <f>IF([1]p10!$J$247&lt;&gt;0,[1]p10!$J$247,"")</f>
        <v/>
      </c>
      <c r="S89" s="26" t="str">
        <f>IF([1]p10!$K$247&lt;&gt;0,[1]p10!$K$247,"")</f>
        <v/>
      </c>
    </row>
    <row r="90" spans="1:19" s="3" customFormat="1" ht="13.5" customHeight="1" x14ac:dyDescent="0.2">
      <c r="A90" s="388" t="str">
        <f>IF([1]p10!$A$250&lt;&gt;0,[1]p10!$A$250,"")</f>
        <v/>
      </c>
      <c r="B90" s="379"/>
      <c r="C90" s="379"/>
      <c r="D90" s="379"/>
      <c r="E90" s="379"/>
      <c r="F90" s="379"/>
      <c r="G90" s="379"/>
      <c r="H90" s="379"/>
      <c r="I90" s="388" t="str">
        <f>IF([1]p10!$B$251&lt;&gt;0,[1]p10!$B$251,"")</f>
        <v/>
      </c>
      <c r="J90" s="379"/>
      <c r="K90" s="379"/>
      <c r="L90" s="379"/>
      <c r="M90" s="379"/>
      <c r="N90" s="379"/>
      <c r="O90" s="379"/>
      <c r="P90" s="379"/>
      <c r="Q90" s="380"/>
      <c r="R90" s="26" t="str">
        <f>IF([1]p10!$J$250&lt;&gt;0,[1]p10!$J$250,"")</f>
        <v/>
      </c>
      <c r="S90" s="26" t="str">
        <f>IF([1]p10!$K$250&lt;&gt;0,[1]p10!$K$250,"")</f>
        <v/>
      </c>
    </row>
    <row r="91" spans="1:19" s="3" customFormat="1" ht="13.5" customHeight="1" x14ac:dyDescent="0.2">
      <c r="A91" s="388" t="str">
        <f>IF([1]p10!$A$253&lt;&gt;0,[1]p10!$A$253,"")</f>
        <v/>
      </c>
      <c r="B91" s="379"/>
      <c r="C91" s="379"/>
      <c r="D91" s="379"/>
      <c r="E91" s="379"/>
      <c r="F91" s="379"/>
      <c r="G91" s="379"/>
      <c r="H91" s="379"/>
      <c r="I91" s="388" t="str">
        <f>IF([1]p10!$B$254&lt;&gt;0,[1]p10!$B$254,"")</f>
        <v/>
      </c>
      <c r="J91" s="379"/>
      <c r="K91" s="379"/>
      <c r="L91" s="379"/>
      <c r="M91" s="379"/>
      <c r="N91" s="379"/>
      <c r="O91" s="379"/>
      <c r="P91" s="379"/>
      <c r="Q91" s="380"/>
      <c r="R91" s="26" t="str">
        <f>IF([1]p10!$J$253&lt;&gt;0,[1]p10!$J$253,"")</f>
        <v/>
      </c>
      <c r="S91" s="26" t="str">
        <f>IF([1]p10!$K$253&lt;&gt;0,[1]p10!$K$253,"")</f>
        <v/>
      </c>
    </row>
    <row r="92" spans="1:19" s="3" customFormat="1" ht="13.5" customHeight="1" x14ac:dyDescent="0.2">
      <c r="A92" s="388" t="str">
        <f>IF([1]p10!$A$256&lt;&gt;0,[1]p10!$A$256,"")</f>
        <v/>
      </c>
      <c r="B92" s="379"/>
      <c r="C92" s="379"/>
      <c r="D92" s="379"/>
      <c r="E92" s="379"/>
      <c r="F92" s="379"/>
      <c r="G92" s="379"/>
      <c r="H92" s="379"/>
      <c r="I92" s="388" t="str">
        <f>IF([1]p10!$B$257&lt;&gt;0,[1]p10!$B$257,"")</f>
        <v/>
      </c>
      <c r="J92" s="379"/>
      <c r="K92" s="379"/>
      <c r="L92" s="379"/>
      <c r="M92" s="379"/>
      <c r="N92" s="379"/>
      <c r="O92" s="379"/>
      <c r="P92" s="379"/>
      <c r="Q92" s="380"/>
      <c r="R92" s="26" t="str">
        <f>IF([1]p10!$J$256&lt;&gt;0,[1]p10!$J$256,"")</f>
        <v/>
      </c>
      <c r="S92" s="26" t="str">
        <f>IF([1]p10!$K$256&lt;&gt;0,[1]p10!$K$256,"")</f>
        <v/>
      </c>
    </row>
    <row r="93" spans="1:19" s="3" customFormat="1" ht="13.5" customHeight="1" x14ac:dyDescent="0.2">
      <c r="A93" s="388" t="str">
        <f>IF([1]p10!$A$259&lt;&gt;0,[1]p10!$A$259,"")</f>
        <v/>
      </c>
      <c r="B93" s="379"/>
      <c r="C93" s="379"/>
      <c r="D93" s="379"/>
      <c r="E93" s="379"/>
      <c r="F93" s="379"/>
      <c r="G93" s="379"/>
      <c r="H93" s="380"/>
      <c r="I93" s="388" t="str">
        <f>IF([1]p10!$B$260&lt;&gt;0,[1]p10!$B$260,"")</f>
        <v/>
      </c>
      <c r="J93" s="379"/>
      <c r="K93" s="379"/>
      <c r="L93" s="379"/>
      <c r="M93" s="379"/>
      <c r="N93" s="379"/>
      <c r="O93" s="379"/>
      <c r="P93" s="379"/>
      <c r="Q93" s="380"/>
      <c r="R93" s="26" t="str">
        <f>IF([1]p10!$J$259&lt;&gt;0,[1]p10!$J$259,"")</f>
        <v/>
      </c>
      <c r="S93" s="26" t="str">
        <f>IF([1]p10!$K$259&lt;&gt;0,[1]p10!$K$259,"")</f>
        <v/>
      </c>
    </row>
    <row r="94" spans="1:19" s="3" customFormat="1" ht="13.5" customHeight="1" x14ac:dyDescent="0.2">
      <c r="A94" s="388" t="str">
        <f>IF([1]p10!$A$262&lt;&gt;0,[1]p10!$A$262,"")</f>
        <v/>
      </c>
      <c r="B94" s="379"/>
      <c r="C94" s="379"/>
      <c r="D94" s="379"/>
      <c r="E94" s="379"/>
      <c r="F94" s="379"/>
      <c r="G94" s="379"/>
      <c r="H94" s="379"/>
      <c r="I94" s="388" t="str">
        <f>IF([1]p10!$B$263&lt;&gt;0,[1]p10!$B$263,"")</f>
        <v/>
      </c>
      <c r="J94" s="379"/>
      <c r="K94" s="379"/>
      <c r="L94" s="379"/>
      <c r="M94" s="379"/>
      <c r="N94" s="379"/>
      <c r="O94" s="379"/>
      <c r="P94" s="379"/>
      <c r="Q94" s="380"/>
      <c r="R94" s="26" t="str">
        <f>IF([1]p10!$J$262&lt;&gt;0,[1]p10!$J$262,"")</f>
        <v/>
      </c>
      <c r="S94" s="26" t="str">
        <f>IF([1]p10!$K$262&lt;&gt;0,[1]p10!$K$262,"")</f>
        <v/>
      </c>
    </row>
    <row r="95" spans="1:19" s="3" customFormat="1" ht="13.5" customHeight="1" x14ac:dyDescent="0.2">
      <c r="A95" s="388" t="str">
        <f>IF([1]p10!$A$265&lt;&gt;0,[1]p10!$A$265,"")</f>
        <v/>
      </c>
      <c r="B95" s="379"/>
      <c r="C95" s="379"/>
      <c r="D95" s="379"/>
      <c r="E95" s="379"/>
      <c r="F95" s="379"/>
      <c r="G95" s="379"/>
      <c r="H95" s="379"/>
      <c r="I95" s="388" t="str">
        <f>IF([1]p10!$B$266&lt;&gt;0,[1]p10!$B$266,"")</f>
        <v/>
      </c>
      <c r="J95" s="379"/>
      <c r="K95" s="379"/>
      <c r="L95" s="379"/>
      <c r="M95" s="379"/>
      <c r="N95" s="379"/>
      <c r="O95" s="379"/>
      <c r="P95" s="379"/>
      <c r="Q95" s="380"/>
      <c r="R95" s="26" t="str">
        <f>IF([1]p10!$J$265&lt;&gt;0,[1]p10!$J$265,"")</f>
        <v/>
      </c>
      <c r="S95" s="26" t="str">
        <f>IF([1]p10!$K$265&lt;&gt;0,[1]p10!$K$265,"")</f>
        <v/>
      </c>
    </row>
    <row r="96" spans="1:19" s="6" customFormat="1" x14ac:dyDescent="0.2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2" customFormat="1" ht="13.5" customHeight="1" x14ac:dyDescent="0.2">
      <c r="A97" s="375" t="str">
        <f>T([1]p11!$C$13:$G$13)</f>
        <v>Henrique Fernandes de Lima</v>
      </c>
      <c r="B97" s="376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377"/>
    </row>
    <row r="98" spans="1:19" s="3" customFormat="1" ht="13.5" customHeight="1" x14ac:dyDescent="0.2">
      <c r="A98" s="398" t="str">
        <f>IF([1]p11!$A$247&lt;&gt;0,[1]p11!$A$247,"")</f>
        <v/>
      </c>
      <c r="B98" s="398"/>
      <c r="C98" s="398"/>
      <c r="D98" s="398"/>
      <c r="E98" s="398"/>
      <c r="F98" s="398"/>
      <c r="G98" s="398"/>
      <c r="H98" s="398"/>
      <c r="I98" s="388" t="str">
        <f>IF([1]p11!$B$248&lt;&gt;0,[1]p11!$B$248,"")</f>
        <v/>
      </c>
      <c r="J98" s="379"/>
      <c r="K98" s="379"/>
      <c r="L98" s="379"/>
      <c r="M98" s="379"/>
      <c r="N98" s="379"/>
      <c r="O98" s="379"/>
      <c r="P98" s="379"/>
      <c r="Q98" s="380"/>
      <c r="R98" s="26" t="str">
        <f>IF([1]p11!$J$247&lt;&gt;0,[1]p11!$J$247,"")</f>
        <v/>
      </c>
      <c r="S98" s="26" t="str">
        <f>IF([1]p11!$K$247&lt;&gt;0,[1]p11!$K$247,"")</f>
        <v/>
      </c>
    </row>
    <row r="99" spans="1:19" s="3" customFormat="1" ht="13.5" customHeight="1" x14ac:dyDescent="0.2">
      <c r="A99" s="388" t="str">
        <f>IF([1]p11!$A$250&lt;&gt;0,[1]p11!$A$250,"")</f>
        <v/>
      </c>
      <c r="B99" s="379"/>
      <c r="C99" s="379"/>
      <c r="D99" s="379"/>
      <c r="E99" s="379"/>
      <c r="F99" s="379"/>
      <c r="G99" s="379"/>
      <c r="H99" s="379"/>
      <c r="I99" s="388" t="str">
        <f>IF([1]p11!$B$251&lt;&gt;0,[1]p11!$B$251,"")</f>
        <v/>
      </c>
      <c r="J99" s="379"/>
      <c r="K99" s="379"/>
      <c r="L99" s="379"/>
      <c r="M99" s="379"/>
      <c r="N99" s="379"/>
      <c r="O99" s="379"/>
      <c r="P99" s="379"/>
      <c r="Q99" s="380"/>
      <c r="R99" s="26" t="str">
        <f>IF([1]p11!$J$250&lt;&gt;0,[1]p11!$J$250,"")</f>
        <v/>
      </c>
      <c r="S99" s="26" t="str">
        <f>IF([1]p11!$K$250&lt;&gt;0,[1]p11!$K$250,"")</f>
        <v/>
      </c>
    </row>
    <row r="100" spans="1:19" s="3" customFormat="1" ht="13.5" customHeight="1" x14ac:dyDescent="0.2">
      <c r="A100" s="388" t="str">
        <f>IF([1]p11!$A$253&lt;&gt;0,[1]p11!$A$253,"")</f>
        <v/>
      </c>
      <c r="B100" s="379"/>
      <c r="C100" s="379"/>
      <c r="D100" s="379"/>
      <c r="E100" s="379"/>
      <c r="F100" s="379"/>
      <c r="G100" s="379"/>
      <c r="H100" s="379"/>
      <c r="I100" s="388" t="str">
        <f>IF([1]p11!$B$254&lt;&gt;0,[1]p11!$B$254,"")</f>
        <v/>
      </c>
      <c r="J100" s="379"/>
      <c r="K100" s="379"/>
      <c r="L100" s="379"/>
      <c r="M100" s="379"/>
      <c r="N100" s="379"/>
      <c r="O100" s="379"/>
      <c r="P100" s="379"/>
      <c r="Q100" s="380"/>
      <c r="R100" s="26" t="str">
        <f>IF([1]p11!$J$253&lt;&gt;0,[1]p11!$J$253,"")</f>
        <v/>
      </c>
      <c r="S100" s="26" t="str">
        <f>IF([1]p11!$K$253&lt;&gt;0,[1]p11!$K$253,"")</f>
        <v/>
      </c>
    </row>
    <row r="101" spans="1:19" s="3" customFormat="1" ht="13.5" customHeight="1" x14ac:dyDescent="0.2">
      <c r="A101" s="388" t="str">
        <f>IF([1]p11!$A$256&lt;&gt;0,[1]p11!$A$256,"")</f>
        <v/>
      </c>
      <c r="B101" s="379"/>
      <c r="C101" s="379"/>
      <c r="D101" s="379"/>
      <c r="E101" s="379"/>
      <c r="F101" s="379"/>
      <c r="G101" s="379"/>
      <c r="H101" s="379"/>
      <c r="I101" s="388" t="str">
        <f>IF([1]p11!$B$257&lt;&gt;0,[1]p11!$B$257,"")</f>
        <v/>
      </c>
      <c r="J101" s="379"/>
      <c r="K101" s="379"/>
      <c r="L101" s="379"/>
      <c r="M101" s="379"/>
      <c r="N101" s="379"/>
      <c r="O101" s="379"/>
      <c r="P101" s="379"/>
      <c r="Q101" s="380"/>
      <c r="R101" s="26" t="str">
        <f>IF([1]p11!$J$256&lt;&gt;0,[1]p11!$J$256,"")</f>
        <v/>
      </c>
      <c r="S101" s="26" t="str">
        <f>IF([1]p11!$K$256&lt;&gt;0,[1]p11!$K$256,"")</f>
        <v/>
      </c>
    </row>
    <row r="102" spans="1:19" s="3" customFormat="1" ht="13.5" customHeight="1" x14ac:dyDescent="0.2">
      <c r="A102" s="388" t="str">
        <f>IF([1]p11!$A$259&lt;&gt;0,[1]p11!$A$259,"")</f>
        <v/>
      </c>
      <c r="B102" s="379"/>
      <c r="C102" s="379"/>
      <c r="D102" s="379"/>
      <c r="E102" s="379"/>
      <c r="F102" s="379"/>
      <c r="G102" s="379"/>
      <c r="H102" s="380"/>
      <c r="I102" s="388" t="str">
        <f>IF([1]p11!$B$260&lt;&gt;0,[1]p11!$B$260,"")</f>
        <v/>
      </c>
      <c r="J102" s="379"/>
      <c r="K102" s="379"/>
      <c r="L102" s="379"/>
      <c r="M102" s="379"/>
      <c r="N102" s="379"/>
      <c r="O102" s="379"/>
      <c r="P102" s="379"/>
      <c r="Q102" s="380"/>
      <c r="R102" s="26" t="str">
        <f>IF([1]p11!$J$259&lt;&gt;0,[1]p11!$J$259,"")</f>
        <v/>
      </c>
      <c r="S102" s="26" t="str">
        <f>IF([1]p11!$K$259&lt;&gt;0,[1]p11!$K$259,"")</f>
        <v/>
      </c>
    </row>
    <row r="103" spans="1:19" s="3" customFormat="1" ht="13.5" customHeight="1" x14ac:dyDescent="0.2">
      <c r="A103" s="388" t="str">
        <f>IF([1]p11!$A$262&lt;&gt;0,[1]p11!$A$262,"")</f>
        <v/>
      </c>
      <c r="B103" s="379"/>
      <c r="C103" s="379"/>
      <c r="D103" s="379"/>
      <c r="E103" s="379"/>
      <c r="F103" s="379"/>
      <c r="G103" s="379"/>
      <c r="H103" s="379"/>
      <c r="I103" s="388" t="str">
        <f>IF([1]p11!$B$263&lt;&gt;0,[1]p11!$B$263,"")</f>
        <v/>
      </c>
      <c r="J103" s="379"/>
      <c r="K103" s="379"/>
      <c r="L103" s="379"/>
      <c r="M103" s="379"/>
      <c r="N103" s="379"/>
      <c r="O103" s="379"/>
      <c r="P103" s="379"/>
      <c r="Q103" s="380"/>
      <c r="R103" s="26" t="str">
        <f>IF([1]p11!$J$262&lt;&gt;0,[1]p11!$J$262,"")</f>
        <v/>
      </c>
      <c r="S103" s="26" t="str">
        <f>IF([1]p11!$K$262&lt;&gt;0,[1]p11!$K$262,"")</f>
        <v/>
      </c>
    </row>
    <row r="104" spans="1:19" s="3" customFormat="1" ht="13.5" customHeight="1" x14ac:dyDescent="0.2">
      <c r="A104" s="388" t="str">
        <f>IF([1]p11!$A$265&lt;&gt;0,[1]p11!$A$265,"")</f>
        <v/>
      </c>
      <c r="B104" s="379"/>
      <c r="C104" s="379"/>
      <c r="D104" s="379"/>
      <c r="E104" s="379"/>
      <c r="F104" s="379"/>
      <c r="G104" s="379"/>
      <c r="H104" s="379"/>
      <c r="I104" s="388" t="str">
        <f>IF([1]p11!$B$266&lt;&gt;0,[1]p11!$B$266,"")</f>
        <v/>
      </c>
      <c r="J104" s="379"/>
      <c r="K104" s="379"/>
      <c r="L104" s="379"/>
      <c r="M104" s="379"/>
      <c r="N104" s="379"/>
      <c r="O104" s="379"/>
      <c r="P104" s="379"/>
      <c r="Q104" s="380"/>
      <c r="R104" s="26" t="str">
        <f>IF([1]p11!$J$265&lt;&gt;0,[1]p11!$J$265,"")</f>
        <v/>
      </c>
      <c r="S104" s="26" t="str">
        <f>IF([1]p11!$K$265&lt;&gt;0,[1]p11!$K$265,"")</f>
        <v/>
      </c>
    </row>
    <row r="105" spans="1:19" s="6" customFormat="1" x14ac:dyDescent="0.2">
      <c r="A105" s="393"/>
      <c r="B105" s="393"/>
      <c r="C105" s="393"/>
      <c r="D105" s="393"/>
      <c r="E105" s="393"/>
      <c r="F105" s="393"/>
      <c r="G105" s="393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2" customFormat="1" ht="13.5" customHeight="1" x14ac:dyDescent="0.2">
      <c r="A106" s="375" t="str">
        <f>T([1]p12!$C$13:$G$13)</f>
        <v>Jacqueline Félix de Brito Diniz</v>
      </c>
      <c r="B106" s="376"/>
      <c r="C106" s="376"/>
      <c r="D106" s="376"/>
      <c r="E106" s="376"/>
      <c r="F106" s="376"/>
      <c r="G106" s="376"/>
      <c r="H106" s="376"/>
      <c r="I106" s="376"/>
      <c r="J106" s="376"/>
      <c r="K106" s="376"/>
      <c r="L106" s="376"/>
      <c r="M106" s="376"/>
      <c r="N106" s="376"/>
      <c r="O106" s="376"/>
      <c r="P106" s="376"/>
      <c r="Q106" s="376"/>
      <c r="R106" s="376"/>
      <c r="S106" s="377"/>
    </row>
    <row r="107" spans="1:19" s="3" customFormat="1" ht="13.5" customHeight="1" x14ac:dyDescent="0.2">
      <c r="A107" s="398" t="str">
        <f>IF([1]p12!$A$247&lt;&gt;0,[1]p12!$A$247,"")</f>
        <v/>
      </c>
      <c r="B107" s="398"/>
      <c r="C107" s="398"/>
      <c r="D107" s="398"/>
      <c r="E107" s="398"/>
      <c r="F107" s="398"/>
      <c r="G107" s="398"/>
      <c r="H107" s="398"/>
      <c r="I107" s="388" t="str">
        <f>IF([1]p12!$B$248&lt;&gt;0,[1]p12!$B$248,"")</f>
        <v/>
      </c>
      <c r="J107" s="379"/>
      <c r="K107" s="379"/>
      <c r="L107" s="379"/>
      <c r="M107" s="379"/>
      <c r="N107" s="379"/>
      <c r="O107" s="379"/>
      <c r="P107" s="379"/>
      <c r="Q107" s="380"/>
      <c r="R107" s="26" t="str">
        <f>IF([1]p12!$J$247&lt;&gt;0,[1]p12!$J$247,"")</f>
        <v/>
      </c>
      <c r="S107" s="26" t="str">
        <f>IF([1]p12!$K$247&lt;&gt;0,[1]p12!$K$247,"")</f>
        <v/>
      </c>
    </row>
    <row r="108" spans="1:19" s="3" customFormat="1" ht="13.5" customHeight="1" x14ac:dyDescent="0.2">
      <c r="A108" s="388" t="str">
        <f>IF([1]p12!$A$250&lt;&gt;0,[1]p12!$A$250,"")</f>
        <v/>
      </c>
      <c r="B108" s="379"/>
      <c r="C108" s="379"/>
      <c r="D108" s="379"/>
      <c r="E108" s="379"/>
      <c r="F108" s="379"/>
      <c r="G108" s="379"/>
      <c r="H108" s="379"/>
      <c r="I108" s="388" t="str">
        <f>IF([1]p12!$B$251&lt;&gt;0,[1]p12!$B$251,"")</f>
        <v/>
      </c>
      <c r="J108" s="379"/>
      <c r="K108" s="379"/>
      <c r="L108" s="379"/>
      <c r="M108" s="379"/>
      <c r="N108" s="379"/>
      <c r="O108" s="379"/>
      <c r="P108" s="379"/>
      <c r="Q108" s="380"/>
      <c r="R108" s="26" t="str">
        <f>IF([1]p12!$J$250&lt;&gt;0,[1]p12!$J$250,"")</f>
        <v/>
      </c>
      <c r="S108" s="26" t="str">
        <f>IF([1]p12!$K$250&lt;&gt;0,[1]p12!$K$250,"")</f>
        <v/>
      </c>
    </row>
    <row r="109" spans="1:19" s="3" customFormat="1" ht="13.5" customHeight="1" x14ac:dyDescent="0.2">
      <c r="A109" s="388" t="str">
        <f>IF([1]p12!$A$253&lt;&gt;0,[1]p12!$A$253,"")</f>
        <v/>
      </c>
      <c r="B109" s="379"/>
      <c r="C109" s="379"/>
      <c r="D109" s="379"/>
      <c r="E109" s="379"/>
      <c r="F109" s="379"/>
      <c r="G109" s="379"/>
      <c r="H109" s="379"/>
      <c r="I109" s="388" t="str">
        <f>IF([1]p12!$B$254&lt;&gt;0,[1]p12!$B$254,"")</f>
        <v/>
      </c>
      <c r="J109" s="379"/>
      <c r="K109" s="379"/>
      <c r="L109" s="379"/>
      <c r="M109" s="379"/>
      <c r="N109" s="379"/>
      <c r="O109" s="379"/>
      <c r="P109" s="379"/>
      <c r="Q109" s="380"/>
      <c r="R109" s="26" t="str">
        <f>IF([1]p12!$J$253&lt;&gt;0,[1]p12!$J$253,"")</f>
        <v/>
      </c>
      <c r="S109" s="26" t="str">
        <f>IF([1]p12!$K$253&lt;&gt;0,[1]p12!$K$253,"")</f>
        <v/>
      </c>
    </row>
    <row r="110" spans="1:19" s="3" customFormat="1" ht="13.5" customHeight="1" x14ac:dyDescent="0.2">
      <c r="A110" s="388" t="str">
        <f>IF([1]p12!$A$256&lt;&gt;0,[1]p12!$A$256,"")</f>
        <v/>
      </c>
      <c r="B110" s="379"/>
      <c r="C110" s="379"/>
      <c r="D110" s="379"/>
      <c r="E110" s="379"/>
      <c r="F110" s="379"/>
      <c r="G110" s="379"/>
      <c r="H110" s="379"/>
      <c r="I110" s="388" t="str">
        <f>IF([1]p12!$B$257&lt;&gt;0,[1]p12!$B$257,"")</f>
        <v/>
      </c>
      <c r="J110" s="379"/>
      <c r="K110" s="379"/>
      <c r="L110" s="379"/>
      <c r="M110" s="379"/>
      <c r="N110" s="379"/>
      <c r="O110" s="379"/>
      <c r="P110" s="379"/>
      <c r="Q110" s="380"/>
      <c r="R110" s="26" t="str">
        <f>IF([1]p12!$J$256&lt;&gt;0,[1]p12!$J$256,"")</f>
        <v/>
      </c>
      <c r="S110" s="26" t="str">
        <f>IF([1]p12!$K$256&lt;&gt;0,[1]p12!$K$256,"")</f>
        <v/>
      </c>
    </row>
    <row r="111" spans="1:19" s="3" customFormat="1" ht="13.5" customHeight="1" x14ac:dyDescent="0.2">
      <c r="A111" s="388" t="str">
        <f>IF([1]p12!$A$259&lt;&gt;0,[1]p12!$A$259,"")</f>
        <v/>
      </c>
      <c r="B111" s="379"/>
      <c r="C111" s="379"/>
      <c r="D111" s="379"/>
      <c r="E111" s="379"/>
      <c r="F111" s="379"/>
      <c r="G111" s="379"/>
      <c r="H111" s="380"/>
      <c r="I111" s="388" t="str">
        <f>IF([1]p12!$B$260&lt;&gt;0,[1]p12!$B$260,"")</f>
        <v/>
      </c>
      <c r="J111" s="379"/>
      <c r="K111" s="379"/>
      <c r="L111" s="379"/>
      <c r="M111" s="379"/>
      <c r="N111" s="379"/>
      <c r="O111" s="379"/>
      <c r="P111" s="379"/>
      <c r="Q111" s="380"/>
      <c r="R111" s="26" t="str">
        <f>IF([1]p12!$J$259&lt;&gt;0,[1]p12!$J$259,"")</f>
        <v/>
      </c>
      <c r="S111" s="26" t="str">
        <f>IF([1]p12!$K$259&lt;&gt;0,[1]p12!$K$259,"")</f>
        <v/>
      </c>
    </row>
    <row r="112" spans="1:19" s="3" customFormat="1" ht="13.5" customHeight="1" x14ac:dyDescent="0.2">
      <c r="A112" s="388" t="str">
        <f>IF([1]p12!$A$262&lt;&gt;0,[1]p12!$A$262,"")</f>
        <v/>
      </c>
      <c r="B112" s="379"/>
      <c r="C112" s="379"/>
      <c r="D112" s="379"/>
      <c r="E112" s="379"/>
      <c r="F112" s="379"/>
      <c r="G112" s="379"/>
      <c r="H112" s="379"/>
      <c r="I112" s="388" t="str">
        <f>IF([1]p12!$B$263&lt;&gt;0,[1]p12!$B$263,"")</f>
        <v/>
      </c>
      <c r="J112" s="379"/>
      <c r="K112" s="379"/>
      <c r="L112" s="379"/>
      <c r="M112" s="379"/>
      <c r="N112" s="379"/>
      <c r="O112" s="379"/>
      <c r="P112" s="379"/>
      <c r="Q112" s="380"/>
      <c r="R112" s="26" t="str">
        <f>IF([1]p12!$J$262&lt;&gt;0,[1]p12!$J$262,"")</f>
        <v/>
      </c>
      <c r="S112" s="26" t="str">
        <f>IF([1]p12!$K$262&lt;&gt;0,[1]p12!$K$262,"")</f>
        <v/>
      </c>
    </row>
    <row r="113" spans="1:19" s="3" customFormat="1" ht="13.5" customHeight="1" x14ac:dyDescent="0.2">
      <c r="A113" s="388" t="str">
        <f>IF([1]p12!$A$265&lt;&gt;0,[1]p12!$A$265,"")</f>
        <v/>
      </c>
      <c r="B113" s="379"/>
      <c r="C113" s="379"/>
      <c r="D113" s="379"/>
      <c r="E113" s="379"/>
      <c r="F113" s="379"/>
      <c r="G113" s="379"/>
      <c r="H113" s="379"/>
      <c r="I113" s="388" t="str">
        <f>IF([1]p12!$B$266&lt;&gt;0,[1]p12!$B$266,"")</f>
        <v/>
      </c>
      <c r="J113" s="379"/>
      <c r="K113" s="379"/>
      <c r="L113" s="379"/>
      <c r="M113" s="379"/>
      <c r="N113" s="379"/>
      <c r="O113" s="379"/>
      <c r="P113" s="379"/>
      <c r="Q113" s="380"/>
      <c r="R113" s="26" t="str">
        <f>IF([1]p12!$J$265&lt;&gt;0,[1]p12!$J$265,"")</f>
        <v/>
      </c>
      <c r="S113" s="26" t="str">
        <f>IF([1]p12!$K$265&lt;&gt;0,[1]p12!$K$265,"")</f>
        <v/>
      </c>
    </row>
    <row r="114" spans="1:19" s="6" customFormat="1" x14ac:dyDescent="0.2">
      <c r="A114" s="393"/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2" customFormat="1" ht="13.5" customHeight="1" x14ac:dyDescent="0.2">
      <c r="A115" s="375" t="str">
        <f>T([1]p13!$C$13:$G$13)</f>
        <v>Jaime Alves Barbosa Sobrinho</v>
      </c>
      <c r="B115" s="376"/>
      <c r="C115" s="376"/>
      <c r="D115" s="376"/>
      <c r="E115" s="376"/>
      <c r="F115" s="376"/>
      <c r="G115" s="376"/>
      <c r="H115" s="376"/>
      <c r="I115" s="376"/>
      <c r="J115" s="376"/>
      <c r="K115" s="376"/>
      <c r="L115" s="376"/>
      <c r="M115" s="376"/>
      <c r="N115" s="376"/>
      <c r="O115" s="376"/>
      <c r="P115" s="376"/>
      <c r="Q115" s="376"/>
      <c r="R115" s="376"/>
      <c r="S115" s="377"/>
    </row>
    <row r="116" spans="1:19" s="3" customFormat="1" ht="13.5" customHeight="1" x14ac:dyDescent="0.2">
      <c r="A116" s="398" t="str">
        <f>IF([1]p13!$A$247&lt;&gt;0,[1]p13!$A$247,"")</f>
        <v>Presidente de CAP em processo de progressão do Prof. Marcelo Carvalho Ferreira</v>
      </c>
      <c r="B116" s="398"/>
      <c r="C116" s="398"/>
      <c r="D116" s="398"/>
      <c r="E116" s="398"/>
      <c r="F116" s="398"/>
      <c r="G116" s="398"/>
      <c r="H116" s="398"/>
      <c r="I116" s="388" t="str">
        <f>IF([1]p13!$B$248&lt;&gt;0,[1]p13!$B$248,"")</f>
        <v>Participação em comissões de assessorias à Administração Colegiada da Unidade</v>
      </c>
      <c r="J116" s="379"/>
      <c r="K116" s="379"/>
      <c r="L116" s="379"/>
      <c r="M116" s="379"/>
      <c r="N116" s="379"/>
      <c r="O116" s="379"/>
      <c r="P116" s="379"/>
      <c r="Q116" s="380"/>
      <c r="R116" s="26" t="str">
        <f>IF([1]p13!$J$247&lt;&gt;0,[1]p13!$J$247,"")</f>
        <v>24/04/2024</v>
      </c>
      <c r="S116" s="26">
        <f>IF([1]p13!$K$247&lt;&gt;0,[1]p13!$K$247,"")</f>
        <v>45570</v>
      </c>
    </row>
    <row r="117" spans="1:19" s="3" customFormat="1" ht="13.5" customHeight="1" x14ac:dyDescent="0.2">
      <c r="A117" s="388" t="str">
        <f>IF([1]p13!$A$250&lt;&gt;0,[1]p13!$A$250,"")</f>
        <v/>
      </c>
      <c r="B117" s="379"/>
      <c r="C117" s="379"/>
      <c r="D117" s="379"/>
      <c r="E117" s="379"/>
      <c r="F117" s="379"/>
      <c r="G117" s="379"/>
      <c r="H117" s="379"/>
      <c r="I117" s="388" t="str">
        <f>IF([1]p13!$B$251&lt;&gt;0,[1]p13!$B$251,"")</f>
        <v/>
      </c>
      <c r="J117" s="379"/>
      <c r="K117" s="379"/>
      <c r="L117" s="379"/>
      <c r="M117" s="379"/>
      <c r="N117" s="379"/>
      <c r="O117" s="379"/>
      <c r="P117" s="379"/>
      <c r="Q117" s="380"/>
      <c r="R117" s="26" t="str">
        <f>IF([1]p13!$J$250&lt;&gt;0,[1]p13!$J$250,"")</f>
        <v/>
      </c>
      <c r="S117" s="26" t="str">
        <f>IF([1]p13!$K$250&lt;&gt;0,[1]p13!$K$250,"")</f>
        <v/>
      </c>
    </row>
    <row r="118" spans="1:19" s="3" customFormat="1" ht="13.5" customHeight="1" x14ac:dyDescent="0.2">
      <c r="A118" s="388" t="str">
        <f>IF([1]p13!$A$253&lt;&gt;0,[1]p13!$A$253,"")</f>
        <v/>
      </c>
      <c r="B118" s="379"/>
      <c r="C118" s="379"/>
      <c r="D118" s="379"/>
      <c r="E118" s="379"/>
      <c r="F118" s="379"/>
      <c r="G118" s="379"/>
      <c r="H118" s="379"/>
      <c r="I118" s="388" t="str">
        <f>IF([1]p13!$B$254&lt;&gt;0,[1]p13!$B$254,"")</f>
        <v/>
      </c>
      <c r="J118" s="379"/>
      <c r="K118" s="379"/>
      <c r="L118" s="379"/>
      <c r="M118" s="379"/>
      <c r="N118" s="379"/>
      <c r="O118" s="379"/>
      <c r="P118" s="379"/>
      <c r="Q118" s="380"/>
      <c r="R118" s="26" t="str">
        <f>IF([1]p13!$J$253&lt;&gt;0,[1]p13!$J$253,"")</f>
        <v/>
      </c>
      <c r="S118" s="26" t="str">
        <f>IF([1]p13!$K$253&lt;&gt;0,[1]p13!$K$253,"")</f>
        <v/>
      </c>
    </row>
    <row r="119" spans="1:19" s="3" customFormat="1" ht="13.5" customHeight="1" x14ac:dyDescent="0.2">
      <c r="A119" s="388" t="str">
        <f>IF([1]p13!$A$256&lt;&gt;0,[1]p13!$A$256,"")</f>
        <v/>
      </c>
      <c r="B119" s="379"/>
      <c r="C119" s="379"/>
      <c r="D119" s="379"/>
      <c r="E119" s="379"/>
      <c r="F119" s="379"/>
      <c r="G119" s="379"/>
      <c r="H119" s="379"/>
      <c r="I119" s="388" t="str">
        <f>IF([1]p13!$B$257&lt;&gt;0,[1]p13!$B$257,"")</f>
        <v/>
      </c>
      <c r="J119" s="379"/>
      <c r="K119" s="379"/>
      <c r="L119" s="379"/>
      <c r="M119" s="379"/>
      <c r="N119" s="379"/>
      <c r="O119" s="379"/>
      <c r="P119" s="379"/>
      <c r="Q119" s="380"/>
      <c r="R119" s="26" t="str">
        <f>IF([1]p13!$J$256&lt;&gt;0,[1]p13!$J$256,"")</f>
        <v/>
      </c>
      <c r="S119" s="26" t="str">
        <f>IF([1]p13!$K$256&lt;&gt;0,[1]p13!$K$256,"")</f>
        <v/>
      </c>
    </row>
    <row r="120" spans="1:19" s="3" customFormat="1" ht="13.5" customHeight="1" x14ac:dyDescent="0.2">
      <c r="A120" s="388" t="str">
        <f>IF([1]p13!$A$259&lt;&gt;0,[1]p13!$A$259,"")</f>
        <v/>
      </c>
      <c r="B120" s="379"/>
      <c r="C120" s="379"/>
      <c r="D120" s="379"/>
      <c r="E120" s="379"/>
      <c r="F120" s="379"/>
      <c r="G120" s="379"/>
      <c r="H120" s="380"/>
      <c r="I120" s="388" t="str">
        <f>IF([1]p13!$B$260&lt;&gt;0,[1]p13!$B$260,"")</f>
        <v/>
      </c>
      <c r="J120" s="379"/>
      <c r="K120" s="379"/>
      <c r="L120" s="379"/>
      <c r="M120" s="379"/>
      <c r="N120" s="379"/>
      <c r="O120" s="379"/>
      <c r="P120" s="379"/>
      <c r="Q120" s="380"/>
      <c r="R120" s="26" t="str">
        <f>IF([1]p13!$J$259&lt;&gt;0,[1]p13!$J$259,"")</f>
        <v/>
      </c>
      <c r="S120" s="26" t="str">
        <f>IF([1]p13!$K$259&lt;&gt;0,[1]p13!$K$259,"")</f>
        <v/>
      </c>
    </row>
    <row r="121" spans="1:19" s="3" customFormat="1" ht="13.5" customHeight="1" x14ac:dyDescent="0.2">
      <c r="A121" s="388" t="str">
        <f>IF([1]p13!$A$262&lt;&gt;0,[1]p13!$A$262,"")</f>
        <v/>
      </c>
      <c r="B121" s="379"/>
      <c r="C121" s="379"/>
      <c r="D121" s="379"/>
      <c r="E121" s="379"/>
      <c r="F121" s="379"/>
      <c r="G121" s="379"/>
      <c r="H121" s="379"/>
      <c r="I121" s="388" t="str">
        <f>IF([1]p13!$B$263&lt;&gt;0,[1]p13!$B$263,"")</f>
        <v/>
      </c>
      <c r="J121" s="379"/>
      <c r="K121" s="379"/>
      <c r="L121" s="379"/>
      <c r="M121" s="379"/>
      <c r="N121" s="379"/>
      <c r="O121" s="379"/>
      <c r="P121" s="379"/>
      <c r="Q121" s="380"/>
      <c r="R121" s="26" t="str">
        <f>IF([1]p13!$J$262&lt;&gt;0,[1]p13!$J$262,"")</f>
        <v/>
      </c>
      <c r="S121" s="26" t="str">
        <f>IF([1]p13!$K$262&lt;&gt;0,[1]p13!$K$262,"")</f>
        <v/>
      </c>
    </row>
    <row r="122" spans="1:19" s="3" customFormat="1" ht="13.5" customHeight="1" x14ac:dyDescent="0.2">
      <c r="A122" s="388" t="str">
        <f>IF([1]p13!$A$265&lt;&gt;0,[1]p13!$A$265,"")</f>
        <v/>
      </c>
      <c r="B122" s="379"/>
      <c r="C122" s="379"/>
      <c r="D122" s="379"/>
      <c r="E122" s="379"/>
      <c r="F122" s="379"/>
      <c r="G122" s="379"/>
      <c r="H122" s="379"/>
      <c r="I122" s="388" t="str">
        <f>IF([1]p13!$B$266&lt;&gt;0,[1]p13!$B$266,"")</f>
        <v/>
      </c>
      <c r="J122" s="379"/>
      <c r="K122" s="379"/>
      <c r="L122" s="379"/>
      <c r="M122" s="379"/>
      <c r="N122" s="379"/>
      <c r="O122" s="379"/>
      <c r="P122" s="379"/>
      <c r="Q122" s="380"/>
      <c r="R122" s="26" t="str">
        <f>IF([1]p13!$J$265&lt;&gt;0,[1]p13!$J$265,"")</f>
        <v/>
      </c>
      <c r="S122" s="26" t="str">
        <f>IF([1]p13!$K$265&lt;&gt;0,[1]p13!$K$265,"")</f>
        <v/>
      </c>
    </row>
    <row r="123" spans="1:19" s="6" customFormat="1" x14ac:dyDescent="0.2">
      <c r="A123" s="393"/>
      <c r="B123" s="393"/>
      <c r="C123" s="393"/>
      <c r="D123" s="393"/>
      <c r="E123" s="393"/>
      <c r="F123" s="393"/>
      <c r="G123" s="39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2" customFormat="1" ht="13.5" customHeight="1" x14ac:dyDescent="0.2">
      <c r="A124" s="375" t="str">
        <f>T([1]p14!$C$13:$G$13)</f>
        <v>Jefferson Abrantes dos Santos</v>
      </c>
      <c r="B124" s="376"/>
      <c r="C124" s="376"/>
      <c r="D124" s="376"/>
      <c r="E124" s="376"/>
      <c r="F124" s="376"/>
      <c r="G124" s="376"/>
      <c r="H124" s="376"/>
      <c r="I124" s="376"/>
      <c r="J124" s="376"/>
      <c r="K124" s="376"/>
      <c r="L124" s="376"/>
      <c r="M124" s="376"/>
      <c r="N124" s="376"/>
      <c r="O124" s="376"/>
      <c r="P124" s="376"/>
      <c r="Q124" s="376"/>
      <c r="R124" s="376"/>
      <c r="S124" s="377"/>
    </row>
    <row r="125" spans="1:19" s="3" customFormat="1" ht="13.5" customHeight="1" x14ac:dyDescent="0.2">
      <c r="A125" s="398" t="str">
        <f>IF([1]p14!$A$247&lt;&gt;0,[1]p14!$A$247,"")</f>
        <v/>
      </c>
      <c r="B125" s="398"/>
      <c r="C125" s="398"/>
      <c r="D125" s="398"/>
      <c r="E125" s="398"/>
      <c r="F125" s="398"/>
      <c r="G125" s="398"/>
      <c r="H125" s="398"/>
      <c r="I125" s="388" t="str">
        <f>IF([1]p14!$B$248&lt;&gt;0,[1]p14!$B$248,"")</f>
        <v/>
      </c>
      <c r="J125" s="379"/>
      <c r="K125" s="379"/>
      <c r="L125" s="379"/>
      <c r="M125" s="379"/>
      <c r="N125" s="379"/>
      <c r="O125" s="379"/>
      <c r="P125" s="379"/>
      <c r="Q125" s="380"/>
      <c r="R125" s="26" t="str">
        <f>IF([1]p14!$J$247&lt;&gt;0,[1]p14!$J$247,"")</f>
        <v/>
      </c>
      <c r="S125" s="26" t="str">
        <f>IF([1]p14!$K$247&lt;&gt;0,[1]p14!$K$247,"")</f>
        <v/>
      </c>
    </row>
    <row r="126" spans="1:19" s="3" customFormat="1" ht="13.5" customHeight="1" x14ac:dyDescent="0.2">
      <c r="A126" s="388" t="str">
        <f>IF([1]p14!$A$250&lt;&gt;0,[1]p14!$A$250,"")</f>
        <v/>
      </c>
      <c r="B126" s="379"/>
      <c r="C126" s="379"/>
      <c r="D126" s="379"/>
      <c r="E126" s="379"/>
      <c r="F126" s="379"/>
      <c r="G126" s="379"/>
      <c r="H126" s="379"/>
      <c r="I126" s="388" t="str">
        <f>IF([1]p14!$B$251&lt;&gt;0,[1]p14!$B$251,"")</f>
        <v/>
      </c>
      <c r="J126" s="379"/>
      <c r="K126" s="379"/>
      <c r="L126" s="379"/>
      <c r="M126" s="379"/>
      <c r="N126" s="379"/>
      <c r="O126" s="379"/>
      <c r="P126" s="379"/>
      <c r="Q126" s="380"/>
      <c r="R126" s="26" t="str">
        <f>IF([1]p14!$J$250&lt;&gt;0,[1]p14!$J$250,"")</f>
        <v/>
      </c>
      <c r="S126" s="26" t="str">
        <f>IF([1]p14!$K$250&lt;&gt;0,[1]p14!$K$250,"")</f>
        <v/>
      </c>
    </row>
    <row r="127" spans="1:19" s="3" customFormat="1" ht="13.5" customHeight="1" x14ac:dyDescent="0.2">
      <c r="A127" s="388" t="str">
        <f>IF([1]p14!$A$253&lt;&gt;0,[1]p14!$A$253,"")</f>
        <v/>
      </c>
      <c r="B127" s="379"/>
      <c r="C127" s="379"/>
      <c r="D127" s="379"/>
      <c r="E127" s="379"/>
      <c r="F127" s="379"/>
      <c r="G127" s="379"/>
      <c r="H127" s="379"/>
      <c r="I127" s="388" t="str">
        <f>IF([1]p14!$B$254&lt;&gt;0,[1]p14!$B$254,"")</f>
        <v/>
      </c>
      <c r="J127" s="379"/>
      <c r="K127" s="379"/>
      <c r="L127" s="379"/>
      <c r="M127" s="379"/>
      <c r="N127" s="379"/>
      <c r="O127" s="379"/>
      <c r="P127" s="379"/>
      <c r="Q127" s="380"/>
      <c r="R127" s="26" t="str">
        <f>IF([1]p14!$J$253&lt;&gt;0,[1]p14!$J$253,"")</f>
        <v/>
      </c>
      <c r="S127" s="26" t="str">
        <f>IF([1]p14!$K$253&lt;&gt;0,[1]p14!$K$253,"")</f>
        <v/>
      </c>
    </row>
    <row r="128" spans="1:19" s="3" customFormat="1" ht="13.5" customHeight="1" x14ac:dyDescent="0.2">
      <c r="A128" s="388" t="str">
        <f>IF([1]p14!$A$256&lt;&gt;0,[1]p14!$A$256,"")</f>
        <v/>
      </c>
      <c r="B128" s="379"/>
      <c r="C128" s="379"/>
      <c r="D128" s="379"/>
      <c r="E128" s="379"/>
      <c r="F128" s="379"/>
      <c r="G128" s="379"/>
      <c r="H128" s="379"/>
      <c r="I128" s="388" t="str">
        <f>IF([1]p14!$B$257&lt;&gt;0,[1]p14!$B$257,"")</f>
        <v/>
      </c>
      <c r="J128" s="379"/>
      <c r="K128" s="379"/>
      <c r="L128" s="379"/>
      <c r="M128" s="379"/>
      <c r="N128" s="379"/>
      <c r="O128" s="379"/>
      <c r="P128" s="379"/>
      <c r="Q128" s="380"/>
      <c r="R128" s="26" t="str">
        <f>IF([1]p14!$J$256&lt;&gt;0,[1]p14!$J$256,"")</f>
        <v/>
      </c>
      <c r="S128" s="26" t="str">
        <f>IF([1]p14!$K$256&lt;&gt;0,[1]p14!$K$256,"")</f>
        <v/>
      </c>
    </row>
    <row r="129" spans="1:19" s="3" customFormat="1" ht="13.5" customHeight="1" x14ac:dyDescent="0.2">
      <c r="A129" s="388" t="str">
        <f>IF([1]p14!$A$259&lt;&gt;0,[1]p14!$A$259,"")</f>
        <v/>
      </c>
      <c r="B129" s="379"/>
      <c r="C129" s="379"/>
      <c r="D129" s="379"/>
      <c r="E129" s="379"/>
      <c r="F129" s="379"/>
      <c r="G129" s="379"/>
      <c r="H129" s="380"/>
      <c r="I129" s="388" t="str">
        <f>IF([1]p14!$B$260&lt;&gt;0,[1]p14!$B$260,"")</f>
        <v/>
      </c>
      <c r="J129" s="379"/>
      <c r="K129" s="379"/>
      <c r="L129" s="379"/>
      <c r="M129" s="379"/>
      <c r="N129" s="379"/>
      <c r="O129" s="379"/>
      <c r="P129" s="379"/>
      <c r="Q129" s="380"/>
      <c r="R129" s="26" t="str">
        <f>IF([1]p14!$J$259&lt;&gt;0,[1]p14!$J$259,"")</f>
        <v/>
      </c>
      <c r="S129" s="26" t="str">
        <f>IF([1]p14!$K$259&lt;&gt;0,[1]p14!$K$259,"")</f>
        <v/>
      </c>
    </row>
    <row r="130" spans="1:19" s="3" customFormat="1" ht="13.5" customHeight="1" x14ac:dyDescent="0.2">
      <c r="A130" s="388" t="str">
        <f>IF([1]p14!$A$262&lt;&gt;0,[1]p14!$A$262,"")</f>
        <v/>
      </c>
      <c r="B130" s="379"/>
      <c r="C130" s="379"/>
      <c r="D130" s="379"/>
      <c r="E130" s="379"/>
      <c r="F130" s="379"/>
      <c r="G130" s="379"/>
      <c r="H130" s="379"/>
      <c r="I130" s="388" t="str">
        <f>IF([1]p14!$B$263&lt;&gt;0,[1]p14!$B$263,"")</f>
        <v/>
      </c>
      <c r="J130" s="379"/>
      <c r="K130" s="379"/>
      <c r="L130" s="379"/>
      <c r="M130" s="379"/>
      <c r="N130" s="379"/>
      <c r="O130" s="379"/>
      <c r="P130" s="379"/>
      <c r="Q130" s="380"/>
      <c r="R130" s="26" t="str">
        <f>IF([1]p14!$J$262&lt;&gt;0,[1]p14!$J$262,"")</f>
        <v/>
      </c>
      <c r="S130" s="26" t="str">
        <f>IF([1]p14!$K$262&lt;&gt;0,[1]p14!$K$262,"")</f>
        <v/>
      </c>
    </row>
    <row r="131" spans="1:19" s="3" customFormat="1" ht="13.5" customHeight="1" x14ac:dyDescent="0.2">
      <c r="A131" s="388" t="str">
        <f>IF([1]p14!$A$265&lt;&gt;0,[1]p14!$A$265,"")</f>
        <v/>
      </c>
      <c r="B131" s="379"/>
      <c r="C131" s="379"/>
      <c r="D131" s="379"/>
      <c r="E131" s="379"/>
      <c r="F131" s="379"/>
      <c r="G131" s="379"/>
      <c r="H131" s="379"/>
      <c r="I131" s="388" t="str">
        <f>IF([1]p14!$B$266&lt;&gt;0,[1]p14!$B$266,"")</f>
        <v/>
      </c>
      <c r="J131" s="379"/>
      <c r="K131" s="379"/>
      <c r="L131" s="379"/>
      <c r="M131" s="379"/>
      <c r="N131" s="379"/>
      <c r="O131" s="379"/>
      <c r="P131" s="379"/>
      <c r="Q131" s="380"/>
      <c r="R131" s="26" t="str">
        <f>IF([1]p14!$J$265&lt;&gt;0,[1]p14!$J$265,"")</f>
        <v/>
      </c>
      <c r="S131" s="26" t="str">
        <f>IF([1]p14!$K$265&lt;&gt;0,[1]p14!$K$265,"")</f>
        <v/>
      </c>
    </row>
    <row r="132" spans="1:19" s="6" customFormat="1" x14ac:dyDescent="0.2">
      <c r="A132" s="393"/>
      <c r="B132" s="393"/>
      <c r="C132" s="393"/>
      <c r="D132" s="393"/>
      <c r="E132" s="393"/>
      <c r="F132" s="393"/>
      <c r="G132" s="393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2" customFormat="1" ht="13.5" customHeight="1" x14ac:dyDescent="0.2">
      <c r="A133" s="375" t="str">
        <f>T([1]p15!$C$13:$G$13)</f>
        <v>José de Arimatéia Fernandes</v>
      </c>
      <c r="B133" s="376"/>
      <c r="C133" s="376"/>
      <c r="D133" s="376"/>
      <c r="E133" s="376"/>
      <c r="F133" s="376"/>
      <c r="G133" s="376"/>
      <c r="H133" s="376"/>
      <c r="I133" s="376"/>
      <c r="J133" s="376"/>
      <c r="K133" s="376"/>
      <c r="L133" s="376"/>
      <c r="M133" s="376"/>
      <c r="N133" s="376"/>
      <c r="O133" s="376"/>
      <c r="P133" s="376"/>
      <c r="Q133" s="376"/>
      <c r="R133" s="376"/>
      <c r="S133" s="377"/>
    </row>
    <row r="134" spans="1:19" s="3" customFormat="1" ht="13.5" customHeight="1" x14ac:dyDescent="0.2">
      <c r="A134" s="398" t="str">
        <f>IF([1]p15!$A$247&lt;&gt;0,[1]p15!$A$247,"")</f>
        <v/>
      </c>
      <c r="B134" s="398"/>
      <c r="C134" s="398"/>
      <c r="D134" s="398"/>
      <c r="E134" s="398"/>
      <c r="F134" s="398"/>
      <c r="G134" s="398"/>
      <c r="H134" s="398"/>
      <c r="I134" s="388" t="str">
        <f>IF([1]p15!$B$248&lt;&gt;0,[1]p15!$B$248,"")</f>
        <v/>
      </c>
      <c r="J134" s="379"/>
      <c r="K134" s="379"/>
      <c r="L134" s="379"/>
      <c r="M134" s="379"/>
      <c r="N134" s="379"/>
      <c r="O134" s="379"/>
      <c r="P134" s="379"/>
      <c r="Q134" s="380"/>
      <c r="R134" s="26" t="str">
        <f>IF([1]p15!$J$247&lt;&gt;0,[1]p15!$J$247,"")</f>
        <v/>
      </c>
      <c r="S134" s="26" t="str">
        <f>IF([1]p15!$K$247&lt;&gt;0,[1]p15!$K$247,"")</f>
        <v/>
      </c>
    </row>
    <row r="135" spans="1:19" s="3" customFormat="1" ht="13.5" customHeight="1" x14ac:dyDescent="0.2">
      <c r="A135" s="388" t="str">
        <f>IF([1]p15!$A$250&lt;&gt;0,[1]p15!$A$250,"")</f>
        <v/>
      </c>
      <c r="B135" s="379"/>
      <c r="C135" s="379"/>
      <c r="D135" s="379"/>
      <c r="E135" s="379"/>
      <c r="F135" s="379"/>
      <c r="G135" s="379"/>
      <c r="H135" s="379"/>
      <c r="I135" s="388" t="str">
        <f>IF([1]p15!$B$251&lt;&gt;0,[1]p15!$B$251,"")</f>
        <v/>
      </c>
      <c r="J135" s="379"/>
      <c r="K135" s="379"/>
      <c r="L135" s="379"/>
      <c r="M135" s="379"/>
      <c r="N135" s="379"/>
      <c r="O135" s="379"/>
      <c r="P135" s="379"/>
      <c r="Q135" s="380"/>
      <c r="R135" s="26" t="str">
        <f>IF([1]p15!$J$250&lt;&gt;0,[1]p15!$J$250,"")</f>
        <v/>
      </c>
      <c r="S135" s="26" t="str">
        <f>IF([1]p15!$K$250&lt;&gt;0,[1]p15!$K$250,"")</f>
        <v/>
      </c>
    </row>
    <row r="136" spans="1:19" s="3" customFormat="1" ht="13.5" customHeight="1" x14ac:dyDescent="0.2">
      <c r="A136" s="388" t="str">
        <f>IF([1]p15!$A$253&lt;&gt;0,[1]p15!$A$253,"")</f>
        <v/>
      </c>
      <c r="B136" s="379"/>
      <c r="C136" s="379"/>
      <c r="D136" s="379"/>
      <c r="E136" s="379"/>
      <c r="F136" s="379"/>
      <c r="G136" s="379"/>
      <c r="H136" s="379"/>
      <c r="I136" s="388" t="str">
        <f>IF([1]p15!$B$254&lt;&gt;0,[1]p15!$B$254,"")</f>
        <v/>
      </c>
      <c r="J136" s="379"/>
      <c r="K136" s="379"/>
      <c r="L136" s="379"/>
      <c r="M136" s="379"/>
      <c r="N136" s="379"/>
      <c r="O136" s="379"/>
      <c r="P136" s="379"/>
      <c r="Q136" s="380"/>
      <c r="R136" s="26" t="str">
        <f>IF([1]p15!$J$253&lt;&gt;0,[1]p15!$J$253,"")</f>
        <v/>
      </c>
      <c r="S136" s="26" t="str">
        <f>IF([1]p15!$K$253&lt;&gt;0,[1]p15!$K$253,"")</f>
        <v/>
      </c>
    </row>
    <row r="137" spans="1:19" s="3" customFormat="1" ht="13.5" customHeight="1" x14ac:dyDescent="0.2">
      <c r="A137" s="388" t="str">
        <f>IF([1]p15!$A$256&lt;&gt;0,[1]p15!$A$256,"")</f>
        <v/>
      </c>
      <c r="B137" s="379"/>
      <c r="C137" s="379"/>
      <c r="D137" s="379"/>
      <c r="E137" s="379"/>
      <c r="F137" s="379"/>
      <c r="G137" s="379"/>
      <c r="H137" s="379"/>
      <c r="I137" s="388" t="str">
        <f>IF([1]p15!$B$257&lt;&gt;0,[1]p15!$B$257,"")</f>
        <v/>
      </c>
      <c r="J137" s="379"/>
      <c r="K137" s="379"/>
      <c r="L137" s="379"/>
      <c r="M137" s="379"/>
      <c r="N137" s="379"/>
      <c r="O137" s="379"/>
      <c r="P137" s="379"/>
      <c r="Q137" s="380"/>
      <c r="R137" s="26" t="str">
        <f>IF([1]p15!$J$256&lt;&gt;0,[1]p15!$J$256,"")</f>
        <v/>
      </c>
      <c r="S137" s="26" t="str">
        <f>IF([1]p15!$K$256&lt;&gt;0,[1]p15!$K$256,"")</f>
        <v/>
      </c>
    </row>
    <row r="138" spans="1:19" s="3" customFormat="1" ht="13.5" customHeight="1" x14ac:dyDescent="0.2">
      <c r="A138" s="388" t="str">
        <f>IF([1]p15!$A$259&lt;&gt;0,[1]p15!$A$259,"")</f>
        <v/>
      </c>
      <c r="B138" s="379"/>
      <c r="C138" s="379"/>
      <c r="D138" s="379"/>
      <c r="E138" s="379"/>
      <c r="F138" s="379"/>
      <c r="G138" s="379"/>
      <c r="H138" s="380"/>
      <c r="I138" s="388" t="str">
        <f>IF([1]p15!$B$260&lt;&gt;0,[1]p15!$B$260,"")</f>
        <v/>
      </c>
      <c r="J138" s="379"/>
      <c r="K138" s="379"/>
      <c r="L138" s="379"/>
      <c r="M138" s="379"/>
      <c r="N138" s="379"/>
      <c r="O138" s="379"/>
      <c r="P138" s="379"/>
      <c r="Q138" s="380"/>
      <c r="R138" s="26" t="str">
        <f>IF([1]p15!$J$259&lt;&gt;0,[1]p15!$J$259,"")</f>
        <v/>
      </c>
      <c r="S138" s="26" t="str">
        <f>IF([1]p15!$K$259&lt;&gt;0,[1]p15!$K$259,"")</f>
        <v/>
      </c>
    </row>
    <row r="139" spans="1:19" s="3" customFormat="1" ht="13.5" customHeight="1" x14ac:dyDescent="0.2">
      <c r="A139" s="388" t="str">
        <f>IF([1]p15!$A$262&lt;&gt;0,[1]p15!$A$262,"")</f>
        <v/>
      </c>
      <c r="B139" s="379"/>
      <c r="C139" s="379"/>
      <c r="D139" s="379"/>
      <c r="E139" s="379"/>
      <c r="F139" s="379"/>
      <c r="G139" s="379"/>
      <c r="H139" s="379"/>
      <c r="I139" s="388" t="str">
        <f>IF([1]p15!$B$263&lt;&gt;0,[1]p15!$B$263,"")</f>
        <v/>
      </c>
      <c r="J139" s="379"/>
      <c r="K139" s="379"/>
      <c r="L139" s="379"/>
      <c r="M139" s="379"/>
      <c r="N139" s="379"/>
      <c r="O139" s="379"/>
      <c r="P139" s="379"/>
      <c r="Q139" s="380"/>
      <c r="R139" s="26" t="str">
        <f>IF([1]p15!$J$262&lt;&gt;0,[1]p15!$J$262,"")</f>
        <v/>
      </c>
      <c r="S139" s="26" t="str">
        <f>IF([1]p15!$K$262&lt;&gt;0,[1]p15!$K$262,"")</f>
        <v/>
      </c>
    </row>
    <row r="140" spans="1:19" s="3" customFormat="1" ht="13.5" customHeight="1" x14ac:dyDescent="0.2">
      <c r="A140" s="388" t="str">
        <f>IF([1]p15!$A$265&lt;&gt;0,[1]p15!$A$265,"")</f>
        <v/>
      </c>
      <c r="B140" s="379"/>
      <c r="C140" s="379"/>
      <c r="D140" s="379"/>
      <c r="E140" s="379"/>
      <c r="F140" s="379"/>
      <c r="G140" s="379"/>
      <c r="H140" s="379"/>
      <c r="I140" s="388" t="str">
        <f>IF([1]p15!$B$266&lt;&gt;0,[1]p15!$B$266,"")</f>
        <v/>
      </c>
      <c r="J140" s="379"/>
      <c r="K140" s="379"/>
      <c r="L140" s="379"/>
      <c r="M140" s="379"/>
      <c r="N140" s="379"/>
      <c r="O140" s="379"/>
      <c r="P140" s="379"/>
      <c r="Q140" s="380"/>
      <c r="R140" s="26" t="str">
        <f>IF([1]p15!$J$265&lt;&gt;0,[1]p15!$J$265,"")</f>
        <v/>
      </c>
      <c r="S140" s="26" t="str">
        <f>IF([1]p15!$K$265&lt;&gt;0,[1]p15!$K$265,"")</f>
        <v/>
      </c>
    </row>
    <row r="141" spans="1:19" s="6" customFormat="1" x14ac:dyDescent="0.2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2" customFormat="1" ht="13.5" customHeight="1" x14ac:dyDescent="0.2">
      <c r="A142" s="375" t="str">
        <f>T([1]p16!$C$13:$G$13)</f>
        <v>Josefa Itailma da Rocha</v>
      </c>
      <c r="B142" s="376"/>
      <c r="C142" s="376"/>
      <c r="D142" s="376"/>
      <c r="E142" s="376"/>
      <c r="F142" s="376"/>
      <c r="G142" s="376"/>
      <c r="H142" s="376"/>
      <c r="I142" s="376"/>
      <c r="J142" s="376"/>
      <c r="K142" s="376"/>
      <c r="L142" s="376"/>
      <c r="M142" s="376"/>
      <c r="N142" s="376"/>
      <c r="O142" s="376"/>
      <c r="P142" s="376"/>
      <c r="Q142" s="376"/>
      <c r="R142" s="376"/>
      <c r="S142" s="377"/>
    </row>
    <row r="143" spans="1:19" s="3" customFormat="1" ht="13.5" customHeight="1" x14ac:dyDescent="0.2">
      <c r="A143" s="398" t="str">
        <f>IF([1]p16!$A$247&lt;&gt;0,[1]p16!$A$247,"")</f>
        <v>Orientação da monitora KAROLLINE ALMEIDA NASCIMENTO na disciplina Cálculo Diferencial e Integral I</v>
      </c>
      <c r="B143" s="398"/>
      <c r="C143" s="398"/>
      <c r="D143" s="398"/>
      <c r="E143" s="398"/>
      <c r="F143" s="398"/>
      <c r="G143" s="398"/>
      <c r="H143" s="398"/>
      <c r="I143" s="388" t="str">
        <f>IF([1]p16!$B$248&lt;&gt;0,[1]p16!$B$248,"")</f>
        <v>Participação em equipe executora e projetos de monitoria,  PET, PIBID, PIBITI, etc..  no âmbito do Departamento ou Curso</v>
      </c>
      <c r="J143" s="379"/>
      <c r="K143" s="379"/>
      <c r="L143" s="379"/>
      <c r="M143" s="379"/>
      <c r="N143" s="379"/>
      <c r="O143" s="379"/>
      <c r="P143" s="379"/>
      <c r="Q143" s="380"/>
      <c r="R143" s="26">
        <f>IF([1]p16!$J$247&lt;&gt;0,[1]p16!$J$247,"")</f>
        <v>45392</v>
      </c>
      <c r="S143" s="26">
        <f>IF([1]p16!$K$247&lt;&gt;0,[1]p16!$K$247,"")</f>
        <v>45426</v>
      </c>
    </row>
    <row r="144" spans="1:19" s="3" customFormat="1" ht="13.5" customHeight="1" x14ac:dyDescent="0.2">
      <c r="A144" s="388" t="str">
        <f>IF([1]p16!$A$250&lt;&gt;0,[1]p16!$A$250,"")</f>
        <v>Orientação da monitora LIVIA ANIELY DE OLIVEIRA ALMEIDA na disciplina Cálculo Diferencial e Integral I</v>
      </c>
      <c r="B144" s="379"/>
      <c r="C144" s="379"/>
      <c r="D144" s="379"/>
      <c r="E144" s="379"/>
      <c r="F144" s="379"/>
      <c r="G144" s="379"/>
      <c r="H144" s="379"/>
      <c r="I144" s="388" t="str">
        <f>IF([1]p16!$B$251&lt;&gt;0,[1]p16!$B$251,"")</f>
        <v>Participação em equipe executora e projetos de monitoria,  PET, PIBID, PIBITI, etc..  no âmbito do Departamento ou Curso</v>
      </c>
      <c r="J144" s="379"/>
      <c r="K144" s="379"/>
      <c r="L144" s="379"/>
      <c r="M144" s="379"/>
      <c r="N144" s="379"/>
      <c r="O144" s="379"/>
      <c r="P144" s="379"/>
      <c r="Q144" s="380"/>
      <c r="R144" s="26">
        <f>IF([1]p16!$J$250&lt;&gt;0,[1]p16!$J$250,"")</f>
        <v>45364</v>
      </c>
      <c r="S144" s="26">
        <f>IF([1]p16!$K$250&lt;&gt;0,[1]p16!$K$250,"")</f>
        <v>45397</v>
      </c>
    </row>
    <row r="145" spans="1:19" s="3" customFormat="1" ht="13.5" customHeight="1" x14ac:dyDescent="0.2">
      <c r="A145" s="388" t="str">
        <f>IF([1]p16!$A$253&lt;&gt;0,[1]p16!$A$253,"")</f>
        <v/>
      </c>
      <c r="B145" s="379"/>
      <c r="C145" s="379"/>
      <c r="D145" s="379"/>
      <c r="E145" s="379"/>
      <c r="F145" s="379"/>
      <c r="G145" s="379"/>
      <c r="H145" s="379"/>
      <c r="I145" s="388" t="str">
        <f>IF([1]p16!$B$254&lt;&gt;0,[1]p16!$B$254,"")</f>
        <v/>
      </c>
      <c r="J145" s="379"/>
      <c r="K145" s="379"/>
      <c r="L145" s="379"/>
      <c r="M145" s="379"/>
      <c r="N145" s="379"/>
      <c r="O145" s="379"/>
      <c r="P145" s="379"/>
      <c r="Q145" s="380"/>
      <c r="R145" s="26" t="str">
        <f>IF([1]p16!$J$253&lt;&gt;0,[1]p16!$J$253,"")</f>
        <v/>
      </c>
      <c r="S145" s="26" t="str">
        <f>IF([1]p16!$K$253&lt;&gt;0,[1]p16!$K$253,"")</f>
        <v/>
      </c>
    </row>
    <row r="146" spans="1:19" s="3" customFormat="1" ht="13.5" customHeight="1" x14ac:dyDescent="0.2">
      <c r="A146" s="388" t="str">
        <f>IF([1]p16!$A$256&lt;&gt;0,[1]p16!$A$256,"")</f>
        <v/>
      </c>
      <c r="B146" s="379"/>
      <c r="C146" s="379"/>
      <c r="D146" s="379"/>
      <c r="E146" s="379"/>
      <c r="F146" s="379"/>
      <c r="G146" s="379"/>
      <c r="H146" s="379"/>
      <c r="I146" s="388" t="str">
        <f>IF([1]p16!$B$257&lt;&gt;0,[1]p16!$B$257,"")</f>
        <v/>
      </c>
      <c r="J146" s="379"/>
      <c r="K146" s="379"/>
      <c r="L146" s="379"/>
      <c r="M146" s="379"/>
      <c r="N146" s="379"/>
      <c r="O146" s="379"/>
      <c r="P146" s="379"/>
      <c r="Q146" s="380"/>
      <c r="R146" s="26" t="str">
        <f>IF([1]p16!$J$256&lt;&gt;0,[1]p16!$J$256,"")</f>
        <v/>
      </c>
      <c r="S146" s="26" t="str">
        <f>IF([1]p16!$K$256&lt;&gt;0,[1]p16!$K$256,"")</f>
        <v/>
      </c>
    </row>
    <row r="147" spans="1:19" s="3" customFormat="1" ht="13.5" customHeight="1" x14ac:dyDescent="0.2">
      <c r="A147" s="388" t="str">
        <f>IF([1]p16!$A$259&lt;&gt;0,[1]p16!$A$259,"")</f>
        <v/>
      </c>
      <c r="B147" s="379"/>
      <c r="C147" s="379"/>
      <c r="D147" s="379"/>
      <c r="E147" s="379"/>
      <c r="F147" s="379"/>
      <c r="G147" s="379"/>
      <c r="H147" s="380"/>
      <c r="I147" s="388" t="str">
        <f>IF([1]p16!$B$260&lt;&gt;0,[1]p16!$B$260,"")</f>
        <v/>
      </c>
      <c r="J147" s="379"/>
      <c r="K147" s="379"/>
      <c r="L147" s="379"/>
      <c r="M147" s="379"/>
      <c r="N147" s="379"/>
      <c r="O147" s="379"/>
      <c r="P147" s="379"/>
      <c r="Q147" s="380"/>
      <c r="R147" s="26" t="str">
        <f>IF([1]p16!$J$259&lt;&gt;0,[1]p16!$J$259,"")</f>
        <v/>
      </c>
      <c r="S147" s="26" t="str">
        <f>IF([1]p16!$K$259&lt;&gt;0,[1]p16!$K$259,"")</f>
        <v/>
      </c>
    </row>
    <row r="148" spans="1:19" s="3" customFormat="1" ht="13.5" customHeight="1" x14ac:dyDescent="0.2">
      <c r="A148" s="388" t="str">
        <f>IF([1]p16!$A$262&lt;&gt;0,[1]p16!$A$262,"")</f>
        <v/>
      </c>
      <c r="B148" s="379"/>
      <c r="C148" s="379"/>
      <c r="D148" s="379"/>
      <c r="E148" s="379"/>
      <c r="F148" s="379"/>
      <c r="G148" s="379"/>
      <c r="H148" s="379"/>
      <c r="I148" s="388" t="str">
        <f>IF([1]p16!$B$263&lt;&gt;0,[1]p16!$B$263,"")</f>
        <v/>
      </c>
      <c r="J148" s="379"/>
      <c r="K148" s="379"/>
      <c r="L148" s="379"/>
      <c r="M148" s="379"/>
      <c r="N148" s="379"/>
      <c r="O148" s="379"/>
      <c r="P148" s="379"/>
      <c r="Q148" s="380"/>
      <c r="R148" s="26" t="str">
        <f>IF([1]p16!$J$262&lt;&gt;0,[1]p16!$J$262,"")</f>
        <v/>
      </c>
      <c r="S148" s="26" t="str">
        <f>IF([1]p16!$K$262&lt;&gt;0,[1]p16!$K$262,"")</f>
        <v/>
      </c>
    </row>
    <row r="149" spans="1:19" s="3" customFormat="1" ht="13.5" customHeight="1" x14ac:dyDescent="0.2">
      <c r="A149" s="388" t="str">
        <f>IF([1]p16!$A$265&lt;&gt;0,[1]p16!$A$265,"")</f>
        <v/>
      </c>
      <c r="B149" s="379"/>
      <c r="C149" s="379"/>
      <c r="D149" s="379"/>
      <c r="E149" s="379"/>
      <c r="F149" s="379"/>
      <c r="G149" s="379"/>
      <c r="H149" s="379"/>
      <c r="I149" s="388" t="str">
        <f>IF([1]p16!$B$266&lt;&gt;0,[1]p16!$B$266,"")</f>
        <v/>
      </c>
      <c r="J149" s="379"/>
      <c r="K149" s="379"/>
      <c r="L149" s="379"/>
      <c r="M149" s="379"/>
      <c r="N149" s="379"/>
      <c r="O149" s="379"/>
      <c r="P149" s="379"/>
      <c r="Q149" s="380"/>
      <c r="R149" s="26" t="str">
        <f>IF([1]p16!$J$265&lt;&gt;0,[1]p16!$J$265,"")</f>
        <v/>
      </c>
      <c r="S149" s="26" t="str">
        <f>IF([1]p16!$K$265&lt;&gt;0,[1]p16!$K$265,"")</f>
        <v/>
      </c>
    </row>
    <row r="150" spans="1:19" s="6" customFormat="1" x14ac:dyDescent="0.2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2" customFormat="1" ht="13.5" customHeight="1" x14ac:dyDescent="0.2">
      <c r="A151" s="375" t="str">
        <f>T([1]p17!$C$13:$G$13)</f>
        <v>José Fernando Leite Aires</v>
      </c>
      <c r="B151" s="376"/>
      <c r="C151" s="376"/>
      <c r="D151" s="376"/>
      <c r="E151" s="376"/>
      <c r="F151" s="376"/>
      <c r="G151" s="376"/>
      <c r="H151" s="376"/>
      <c r="I151" s="376"/>
      <c r="J151" s="376"/>
      <c r="K151" s="376"/>
      <c r="L151" s="376"/>
      <c r="M151" s="376"/>
      <c r="N151" s="376"/>
      <c r="O151" s="376"/>
      <c r="P151" s="376"/>
      <c r="Q151" s="376"/>
      <c r="R151" s="376"/>
      <c r="S151" s="377"/>
    </row>
    <row r="152" spans="1:19" s="3" customFormat="1" ht="13.5" customHeight="1" x14ac:dyDescent="0.2">
      <c r="A152" s="398" t="str">
        <f>IF([1]p17!$A$247&lt;&gt;0,[1]p17!$A$247,"")</f>
        <v/>
      </c>
      <c r="B152" s="398"/>
      <c r="C152" s="398"/>
      <c r="D152" s="398"/>
      <c r="E152" s="398"/>
      <c r="F152" s="398"/>
      <c r="G152" s="398"/>
      <c r="H152" s="398"/>
      <c r="I152" s="388" t="str">
        <f>IF([1]p17!$B$248&lt;&gt;0,[1]p17!$B$248,"")</f>
        <v/>
      </c>
      <c r="J152" s="379"/>
      <c r="K152" s="379"/>
      <c r="L152" s="379"/>
      <c r="M152" s="379"/>
      <c r="N152" s="379"/>
      <c r="O152" s="379"/>
      <c r="P152" s="379"/>
      <c r="Q152" s="380"/>
      <c r="R152" s="26" t="str">
        <f>IF([1]p17!$J$247&lt;&gt;0,[1]p17!$J$247,"")</f>
        <v/>
      </c>
      <c r="S152" s="26" t="str">
        <f>IF([1]p17!$K$247&lt;&gt;0,[1]p17!$K$247,"")</f>
        <v/>
      </c>
    </row>
    <row r="153" spans="1:19" s="3" customFormat="1" ht="13.5" customHeight="1" x14ac:dyDescent="0.2">
      <c r="A153" s="388" t="str">
        <f>IF([1]p17!$A$250&lt;&gt;0,[1]p17!$A$250,"")</f>
        <v/>
      </c>
      <c r="B153" s="379"/>
      <c r="C153" s="379"/>
      <c r="D153" s="379"/>
      <c r="E153" s="379"/>
      <c r="F153" s="379"/>
      <c r="G153" s="379"/>
      <c r="H153" s="379"/>
      <c r="I153" s="388" t="str">
        <f>IF([1]p17!$B$251&lt;&gt;0,[1]p17!$B$251,"")</f>
        <v/>
      </c>
      <c r="J153" s="379"/>
      <c r="K153" s="379"/>
      <c r="L153" s="379"/>
      <c r="M153" s="379"/>
      <c r="N153" s="379"/>
      <c r="O153" s="379"/>
      <c r="P153" s="379"/>
      <c r="Q153" s="380"/>
      <c r="R153" s="26" t="str">
        <f>IF([1]p17!$J$250&lt;&gt;0,[1]p17!$J$250,"")</f>
        <v/>
      </c>
      <c r="S153" s="26" t="str">
        <f>IF([1]p17!$K$250&lt;&gt;0,[1]p17!$K$250,"")</f>
        <v/>
      </c>
    </row>
    <row r="154" spans="1:19" s="3" customFormat="1" ht="13.5" customHeight="1" x14ac:dyDescent="0.2">
      <c r="A154" s="388" t="str">
        <f>IF([1]p17!$A$253&lt;&gt;0,[1]p17!$A$253,"")</f>
        <v/>
      </c>
      <c r="B154" s="379"/>
      <c r="C154" s="379"/>
      <c r="D154" s="379"/>
      <c r="E154" s="379"/>
      <c r="F154" s="379"/>
      <c r="G154" s="379"/>
      <c r="H154" s="379"/>
      <c r="I154" s="388" t="str">
        <f>IF([1]p17!$B$254&lt;&gt;0,[1]p17!$B$254,"")</f>
        <v/>
      </c>
      <c r="J154" s="379"/>
      <c r="K154" s="379"/>
      <c r="L154" s="379"/>
      <c r="M154" s="379"/>
      <c r="N154" s="379"/>
      <c r="O154" s="379"/>
      <c r="P154" s="379"/>
      <c r="Q154" s="380"/>
      <c r="R154" s="26" t="str">
        <f>IF([1]p17!$J$253&lt;&gt;0,[1]p17!$J$253,"")</f>
        <v/>
      </c>
      <c r="S154" s="26" t="str">
        <f>IF([1]p17!$K$253&lt;&gt;0,[1]p17!$K$253,"")</f>
        <v/>
      </c>
    </row>
    <row r="155" spans="1:19" s="3" customFormat="1" ht="13.5" customHeight="1" x14ac:dyDescent="0.2">
      <c r="A155" s="388" t="str">
        <f>IF([1]p17!$A$256&lt;&gt;0,[1]p17!$A$256,"")</f>
        <v/>
      </c>
      <c r="B155" s="379"/>
      <c r="C155" s="379"/>
      <c r="D155" s="379"/>
      <c r="E155" s="379"/>
      <c r="F155" s="379"/>
      <c r="G155" s="379"/>
      <c r="H155" s="379"/>
      <c r="I155" s="388" t="str">
        <f>IF([1]p17!$B$257&lt;&gt;0,[1]p17!$B$257,"")</f>
        <v/>
      </c>
      <c r="J155" s="379"/>
      <c r="K155" s="379"/>
      <c r="L155" s="379"/>
      <c r="M155" s="379"/>
      <c r="N155" s="379"/>
      <c r="O155" s="379"/>
      <c r="P155" s="379"/>
      <c r="Q155" s="380"/>
      <c r="R155" s="26" t="str">
        <f>IF([1]p17!$J$256&lt;&gt;0,[1]p17!$J$256,"")</f>
        <v/>
      </c>
      <c r="S155" s="26" t="str">
        <f>IF([1]p17!$K$256&lt;&gt;0,[1]p17!$K$256,"")</f>
        <v/>
      </c>
    </row>
    <row r="156" spans="1:19" s="3" customFormat="1" ht="13.5" customHeight="1" x14ac:dyDescent="0.2">
      <c r="A156" s="388" t="str">
        <f>IF([1]p17!$A$259&lt;&gt;0,[1]p17!$A$259,"")</f>
        <v/>
      </c>
      <c r="B156" s="379"/>
      <c r="C156" s="379"/>
      <c r="D156" s="379"/>
      <c r="E156" s="379"/>
      <c r="F156" s="379"/>
      <c r="G156" s="379"/>
      <c r="H156" s="380"/>
      <c r="I156" s="388" t="str">
        <f>IF([1]p17!$B$260&lt;&gt;0,[1]p17!$B$260,"")</f>
        <v/>
      </c>
      <c r="J156" s="379"/>
      <c r="K156" s="379"/>
      <c r="L156" s="379"/>
      <c r="M156" s="379"/>
      <c r="N156" s="379"/>
      <c r="O156" s="379"/>
      <c r="P156" s="379"/>
      <c r="Q156" s="380"/>
      <c r="R156" s="26" t="str">
        <f>IF([1]p17!$J$259&lt;&gt;0,[1]p17!$J$259,"")</f>
        <v/>
      </c>
      <c r="S156" s="26" t="str">
        <f>IF([1]p17!$K$259&lt;&gt;0,[1]p17!$K$259,"")</f>
        <v/>
      </c>
    </row>
    <row r="157" spans="1:19" s="3" customFormat="1" ht="13.5" customHeight="1" x14ac:dyDescent="0.2">
      <c r="A157" s="388" t="str">
        <f>IF([1]p17!$A$262&lt;&gt;0,[1]p17!$A$262,"")</f>
        <v/>
      </c>
      <c r="B157" s="379"/>
      <c r="C157" s="379"/>
      <c r="D157" s="379"/>
      <c r="E157" s="379"/>
      <c r="F157" s="379"/>
      <c r="G157" s="379"/>
      <c r="H157" s="379"/>
      <c r="I157" s="388" t="str">
        <f>IF([1]p17!$B$263&lt;&gt;0,[1]p17!$B$263,"")</f>
        <v/>
      </c>
      <c r="J157" s="379"/>
      <c r="K157" s="379"/>
      <c r="L157" s="379"/>
      <c r="M157" s="379"/>
      <c r="N157" s="379"/>
      <c r="O157" s="379"/>
      <c r="P157" s="379"/>
      <c r="Q157" s="380"/>
      <c r="R157" s="26" t="str">
        <f>IF([1]p17!$J$262&lt;&gt;0,[1]p17!$J$262,"")</f>
        <v/>
      </c>
      <c r="S157" s="26" t="str">
        <f>IF([1]p17!$K$262&lt;&gt;0,[1]p17!$K$262,"")</f>
        <v/>
      </c>
    </row>
    <row r="158" spans="1:19" s="3" customFormat="1" ht="13.5" customHeight="1" x14ac:dyDescent="0.2">
      <c r="A158" s="388" t="str">
        <f>IF([1]p17!$A$265&lt;&gt;0,[1]p17!$A$265,"")</f>
        <v/>
      </c>
      <c r="B158" s="379"/>
      <c r="C158" s="379"/>
      <c r="D158" s="379"/>
      <c r="E158" s="379"/>
      <c r="F158" s="379"/>
      <c r="G158" s="379"/>
      <c r="H158" s="379"/>
      <c r="I158" s="388" t="str">
        <f>IF([1]p17!$B$266&lt;&gt;0,[1]p17!$B$266,"")</f>
        <v/>
      </c>
      <c r="J158" s="379"/>
      <c r="K158" s="379"/>
      <c r="L158" s="379"/>
      <c r="M158" s="379"/>
      <c r="N158" s="379"/>
      <c r="O158" s="379"/>
      <c r="P158" s="379"/>
      <c r="Q158" s="380"/>
      <c r="R158" s="26" t="str">
        <f>IF([1]p17!$J$265&lt;&gt;0,[1]p17!$J$265,"")</f>
        <v/>
      </c>
      <c r="S158" s="26" t="str">
        <f>IF([1]p17!$K$265&lt;&gt;0,[1]p17!$K$265,"")</f>
        <v/>
      </c>
    </row>
    <row r="159" spans="1:19" s="6" customFormat="1" x14ac:dyDescent="0.2">
      <c r="A159" s="393"/>
      <c r="B159" s="393"/>
      <c r="C159" s="393"/>
      <c r="D159" s="393"/>
      <c r="E159" s="393"/>
      <c r="F159" s="393"/>
      <c r="G159" s="393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2" customFormat="1" ht="13.5" customHeight="1" x14ac:dyDescent="0.2">
      <c r="A160" s="375" t="str">
        <f>T([1]p18!$C$13:$G$13)</f>
        <v>Joseilson Raimundo de Lima</v>
      </c>
      <c r="B160" s="376"/>
      <c r="C160" s="376"/>
      <c r="D160" s="376"/>
      <c r="E160" s="376"/>
      <c r="F160" s="376"/>
      <c r="G160" s="376"/>
      <c r="H160" s="376"/>
      <c r="I160" s="376"/>
      <c r="J160" s="376"/>
      <c r="K160" s="376"/>
      <c r="L160" s="376"/>
      <c r="M160" s="376"/>
      <c r="N160" s="376"/>
      <c r="O160" s="376"/>
      <c r="P160" s="376"/>
      <c r="Q160" s="376"/>
      <c r="R160" s="376"/>
      <c r="S160" s="377"/>
    </row>
    <row r="161" spans="1:19" s="3" customFormat="1" ht="13.5" customHeight="1" x14ac:dyDescent="0.2">
      <c r="A161" s="398" t="str">
        <f>IF([1]p18!$A$247&lt;&gt;0,[1]p18!$A$247,"")</f>
        <v>Comissão Assessora de Ensino</v>
      </c>
      <c r="B161" s="398"/>
      <c r="C161" s="398"/>
      <c r="D161" s="398"/>
      <c r="E161" s="398"/>
      <c r="F161" s="398"/>
      <c r="G161" s="398"/>
      <c r="H161" s="398"/>
      <c r="I161" s="388" t="str">
        <f>IF([1]p18!$B$248&lt;&gt;0,[1]p18!$B$248,"")</f>
        <v>Participação em comissões de assessorias à Administração Colegiada da Unidade</v>
      </c>
      <c r="J161" s="379"/>
      <c r="K161" s="379"/>
      <c r="L161" s="379"/>
      <c r="M161" s="379"/>
      <c r="N161" s="379"/>
      <c r="O161" s="379"/>
      <c r="P161" s="379"/>
      <c r="Q161" s="380"/>
      <c r="R161" s="26">
        <f>IF([1]p18!$J$247&lt;&gt;0,[1]p18!$J$247,"")</f>
        <v>43277</v>
      </c>
      <c r="S161" s="26" t="str">
        <f>IF([1]p18!$K$247&lt;&gt;0,[1]p18!$K$247,"")</f>
        <v/>
      </c>
    </row>
    <row r="162" spans="1:19" s="3" customFormat="1" ht="13.5" customHeight="1" x14ac:dyDescent="0.2">
      <c r="A162" s="388" t="str">
        <f>IF([1]p18!$A$250&lt;&gt;0,[1]p18!$A$250,"")</f>
        <v>Comissão Organizadora da Semana da Matemática</v>
      </c>
      <c r="B162" s="379"/>
      <c r="C162" s="379"/>
      <c r="D162" s="379"/>
      <c r="E162" s="379"/>
      <c r="F162" s="379"/>
      <c r="G162" s="379"/>
      <c r="H162" s="379"/>
      <c r="I162" s="388" t="str">
        <f>IF([1]p18!$B$251&lt;&gt;0,[1]p18!$B$251,"")</f>
        <v>Membro de comissão de evento técnico-científico ou artístico-cultural nacional</v>
      </c>
      <c r="J162" s="379"/>
      <c r="K162" s="379"/>
      <c r="L162" s="379"/>
      <c r="M162" s="379"/>
      <c r="N162" s="379"/>
      <c r="O162" s="379"/>
      <c r="P162" s="379"/>
      <c r="Q162" s="380"/>
      <c r="R162" s="26">
        <f>IF([1]p18!$J$250&lt;&gt;0,[1]p18!$J$250,"")</f>
        <v>43340</v>
      </c>
      <c r="S162" s="26" t="str">
        <f>IF([1]p18!$K$250&lt;&gt;0,[1]p18!$K$250,"")</f>
        <v/>
      </c>
    </row>
    <row r="163" spans="1:19" s="3" customFormat="1" ht="13.5" customHeight="1" x14ac:dyDescent="0.2">
      <c r="A163" s="388" t="str">
        <f>IF([1]p18!$A$253&lt;&gt;0,[1]p18!$A$253,"")</f>
        <v>Comissão de Avaliação dos Projetos Pedagógicos em cursos que a UAMat leciona</v>
      </c>
      <c r="B163" s="379"/>
      <c r="C163" s="379"/>
      <c r="D163" s="379"/>
      <c r="E163" s="379"/>
      <c r="F163" s="379"/>
      <c r="G163" s="379"/>
      <c r="H163" s="379"/>
      <c r="I163" s="388" t="str">
        <f>IF([1]p18!$B$254&lt;&gt;0,[1]p18!$B$254,"")</f>
        <v>Participação em comissões de assessorias à Administração Colegiada da Unidade</v>
      </c>
      <c r="J163" s="379"/>
      <c r="K163" s="379"/>
      <c r="L163" s="379"/>
      <c r="M163" s="379"/>
      <c r="N163" s="379"/>
      <c r="O163" s="379"/>
      <c r="P163" s="379"/>
      <c r="Q163" s="380"/>
      <c r="R163" s="26">
        <f>IF([1]p18!$J$253&lt;&gt;0,[1]p18!$J$253,"")</f>
        <v>43510</v>
      </c>
      <c r="S163" s="26" t="str">
        <f>IF([1]p18!$K$253&lt;&gt;0,[1]p18!$K$253,"")</f>
        <v/>
      </c>
    </row>
    <row r="164" spans="1:19" s="3" customFormat="1" ht="13.5" customHeight="1" x14ac:dyDescent="0.2">
      <c r="A164" s="388" t="str">
        <f>IF([1]p18!$A$256&lt;&gt;0,[1]p18!$A$256,"")</f>
        <v/>
      </c>
      <c r="B164" s="379"/>
      <c r="C164" s="379"/>
      <c r="D164" s="379"/>
      <c r="E164" s="379"/>
      <c r="F164" s="379"/>
      <c r="G164" s="379"/>
      <c r="H164" s="379"/>
      <c r="I164" s="388" t="str">
        <f>IF([1]p18!$B$257&lt;&gt;0,[1]p18!$B$257,"")</f>
        <v/>
      </c>
      <c r="J164" s="379"/>
      <c r="K164" s="379"/>
      <c r="L164" s="379"/>
      <c r="M164" s="379"/>
      <c r="N164" s="379"/>
      <c r="O164" s="379"/>
      <c r="P164" s="379"/>
      <c r="Q164" s="380"/>
      <c r="R164" s="26" t="str">
        <f>IF([1]p18!$J$256&lt;&gt;0,[1]p18!$J$256,"")</f>
        <v/>
      </c>
      <c r="S164" s="26" t="str">
        <f>IF([1]p18!$K$256&lt;&gt;0,[1]p18!$K$256,"")</f>
        <v/>
      </c>
    </row>
    <row r="165" spans="1:19" s="3" customFormat="1" ht="13.5" customHeight="1" x14ac:dyDescent="0.2">
      <c r="A165" s="388" t="str">
        <f>IF([1]p18!$A$259&lt;&gt;0,[1]p18!$A$259,"")</f>
        <v/>
      </c>
      <c r="B165" s="379"/>
      <c r="C165" s="379"/>
      <c r="D165" s="379"/>
      <c r="E165" s="379"/>
      <c r="F165" s="379"/>
      <c r="G165" s="379"/>
      <c r="H165" s="380"/>
      <c r="I165" s="388" t="str">
        <f>IF([1]p18!$B$260&lt;&gt;0,[1]p18!$B$260,"")</f>
        <v/>
      </c>
      <c r="J165" s="379"/>
      <c r="K165" s="379"/>
      <c r="L165" s="379"/>
      <c r="M165" s="379"/>
      <c r="N165" s="379"/>
      <c r="O165" s="379"/>
      <c r="P165" s="379"/>
      <c r="Q165" s="380"/>
      <c r="R165" s="26" t="str">
        <f>IF([1]p18!$J$259&lt;&gt;0,[1]p18!$J$259,"")</f>
        <v/>
      </c>
      <c r="S165" s="26" t="str">
        <f>IF([1]p18!$K$259&lt;&gt;0,[1]p18!$K$259,"")</f>
        <v/>
      </c>
    </row>
    <row r="166" spans="1:19" s="3" customFormat="1" ht="13.5" customHeight="1" x14ac:dyDescent="0.2">
      <c r="A166" s="388" t="str">
        <f>IF([1]p18!$A$262&lt;&gt;0,[1]p18!$A$262,"")</f>
        <v/>
      </c>
      <c r="B166" s="379"/>
      <c r="C166" s="379"/>
      <c r="D166" s="379"/>
      <c r="E166" s="379"/>
      <c r="F166" s="379"/>
      <c r="G166" s="379"/>
      <c r="H166" s="379"/>
      <c r="I166" s="388" t="str">
        <f>IF([1]p18!$B$263&lt;&gt;0,[1]p18!$B$263,"")</f>
        <v/>
      </c>
      <c r="J166" s="379"/>
      <c r="K166" s="379"/>
      <c r="L166" s="379"/>
      <c r="M166" s="379"/>
      <c r="N166" s="379"/>
      <c r="O166" s="379"/>
      <c r="P166" s="379"/>
      <c r="Q166" s="380"/>
      <c r="R166" s="26" t="str">
        <f>IF([1]p18!$J$262&lt;&gt;0,[1]p18!$J$262,"")</f>
        <v/>
      </c>
      <c r="S166" s="26" t="str">
        <f>IF([1]p18!$K$262&lt;&gt;0,[1]p18!$K$262,"")</f>
        <v/>
      </c>
    </row>
    <row r="167" spans="1:19" s="3" customFormat="1" ht="13.5" customHeight="1" x14ac:dyDescent="0.2">
      <c r="A167" s="388" t="str">
        <f>IF([1]p18!$A$265&lt;&gt;0,[1]p18!$A$265,"")</f>
        <v/>
      </c>
      <c r="B167" s="379"/>
      <c r="C167" s="379"/>
      <c r="D167" s="379"/>
      <c r="E167" s="379"/>
      <c r="F167" s="379"/>
      <c r="G167" s="379"/>
      <c r="H167" s="379"/>
      <c r="I167" s="388" t="str">
        <f>IF([1]p18!$B$266&lt;&gt;0,[1]p18!$B$266,"")</f>
        <v/>
      </c>
      <c r="J167" s="379"/>
      <c r="K167" s="379"/>
      <c r="L167" s="379"/>
      <c r="M167" s="379"/>
      <c r="N167" s="379"/>
      <c r="O167" s="379"/>
      <c r="P167" s="379"/>
      <c r="Q167" s="380"/>
      <c r="R167" s="26" t="str">
        <f>IF([1]p18!$J$265&lt;&gt;0,[1]p18!$J$265,"")</f>
        <v/>
      </c>
      <c r="S167" s="26" t="str">
        <f>IF([1]p18!$K$265&lt;&gt;0,[1]p18!$K$265,"")</f>
        <v/>
      </c>
    </row>
    <row r="168" spans="1:19" s="6" customFormat="1" x14ac:dyDescent="0.2">
      <c r="A168" s="393"/>
      <c r="B168" s="393"/>
      <c r="C168" s="393"/>
      <c r="D168" s="393"/>
      <c r="E168" s="393"/>
      <c r="F168" s="393"/>
      <c r="G168" s="393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2" customFormat="1" ht="13.5" customHeight="1" x14ac:dyDescent="0.2">
      <c r="A169" s="375" t="str">
        <f>T([1]p19!$C$13:$G$13)</f>
        <v>José Lindomberg Possiano Barreiro</v>
      </c>
      <c r="B169" s="376"/>
      <c r="C169" s="376"/>
      <c r="D169" s="376"/>
      <c r="E169" s="376"/>
      <c r="F169" s="376"/>
      <c r="G169" s="376"/>
      <c r="H169" s="376"/>
      <c r="I169" s="376"/>
      <c r="J169" s="376"/>
      <c r="K169" s="376"/>
      <c r="L169" s="376"/>
      <c r="M169" s="376"/>
      <c r="N169" s="376"/>
      <c r="O169" s="376"/>
      <c r="P169" s="376"/>
      <c r="Q169" s="376"/>
      <c r="R169" s="376"/>
      <c r="S169" s="377"/>
    </row>
    <row r="170" spans="1:19" s="3" customFormat="1" ht="13.5" customHeight="1" x14ac:dyDescent="0.2">
      <c r="A170" s="398" t="str">
        <f>IF([1]p19!$A$247&lt;&gt;0,[1]p19!$A$247,"")</f>
        <v>Coordenador da disciplina Cálculo Diferencial e Integral III</v>
      </c>
      <c r="B170" s="398"/>
      <c r="C170" s="398"/>
      <c r="D170" s="398"/>
      <c r="E170" s="398"/>
      <c r="F170" s="398"/>
      <c r="G170" s="398"/>
      <c r="H170" s="398"/>
      <c r="I170" s="388" t="str">
        <f>IF([1]p19!$B$248&lt;&gt;0,[1]p19!$B$248,"")</f>
        <v>Coordenação de disciplina</v>
      </c>
      <c r="J170" s="379"/>
      <c r="K170" s="379"/>
      <c r="L170" s="379"/>
      <c r="M170" s="379"/>
      <c r="N170" s="379"/>
      <c r="O170" s="379"/>
      <c r="P170" s="379"/>
      <c r="Q170" s="380"/>
      <c r="R170" s="26">
        <f>IF([1]p19!$J$247&lt;&gt;0,[1]p19!$J$247,"")</f>
        <v>45323</v>
      </c>
      <c r="S170" s="26">
        <f>IF([1]p19!$K$247&lt;&gt;0,[1]p19!$K$247,"")</f>
        <v>45432</v>
      </c>
    </row>
    <row r="171" spans="1:19" s="3" customFormat="1" ht="13.5" customHeight="1" x14ac:dyDescent="0.2">
      <c r="A171" s="388" t="str">
        <f>IF([1]p19!$A$250&lt;&gt;0,[1]p19!$A$250,"")</f>
        <v/>
      </c>
      <c r="B171" s="379"/>
      <c r="C171" s="379"/>
      <c r="D171" s="379"/>
      <c r="E171" s="379"/>
      <c r="F171" s="379"/>
      <c r="G171" s="379"/>
      <c r="H171" s="379"/>
      <c r="I171" s="388" t="str">
        <f>IF([1]p19!$B$251&lt;&gt;0,[1]p19!$B$251,"")</f>
        <v/>
      </c>
      <c r="J171" s="379"/>
      <c r="K171" s="379"/>
      <c r="L171" s="379"/>
      <c r="M171" s="379"/>
      <c r="N171" s="379"/>
      <c r="O171" s="379"/>
      <c r="P171" s="379"/>
      <c r="Q171" s="380"/>
      <c r="R171" s="26" t="str">
        <f>IF([1]p19!$J$250&lt;&gt;0,[1]p19!$J$250,"")</f>
        <v/>
      </c>
      <c r="S171" s="26" t="str">
        <f>IF([1]p19!$K$250&lt;&gt;0,[1]p19!$K$250,"")</f>
        <v/>
      </c>
    </row>
    <row r="172" spans="1:19" s="3" customFormat="1" ht="13.5" customHeight="1" x14ac:dyDescent="0.2">
      <c r="A172" s="388" t="str">
        <f>IF([1]p19!$A$253&lt;&gt;0,[1]p19!$A$253,"")</f>
        <v/>
      </c>
      <c r="B172" s="379"/>
      <c r="C172" s="379"/>
      <c r="D172" s="379"/>
      <c r="E172" s="379"/>
      <c r="F172" s="379"/>
      <c r="G172" s="379"/>
      <c r="H172" s="379"/>
      <c r="I172" s="388" t="str">
        <f>IF([1]p19!$B$254&lt;&gt;0,[1]p19!$B$254,"")</f>
        <v/>
      </c>
      <c r="J172" s="379"/>
      <c r="K172" s="379"/>
      <c r="L172" s="379"/>
      <c r="M172" s="379"/>
      <c r="N172" s="379"/>
      <c r="O172" s="379"/>
      <c r="P172" s="379"/>
      <c r="Q172" s="380"/>
      <c r="R172" s="26" t="str">
        <f>IF([1]p19!$J$253&lt;&gt;0,[1]p19!$J$253,"")</f>
        <v/>
      </c>
      <c r="S172" s="26" t="str">
        <f>IF([1]p19!$K$253&lt;&gt;0,[1]p19!$K$253,"")</f>
        <v/>
      </c>
    </row>
    <row r="173" spans="1:19" s="3" customFormat="1" ht="13.5" customHeight="1" x14ac:dyDescent="0.2">
      <c r="A173" s="388" t="str">
        <f>IF([1]p19!$A$256&lt;&gt;0,[1]p19!$A$256,"")</f>
        <v/>
      </c>
      <c r="B173" s="379"/>
      <c r="C173" s="379"/>
      <c r="D173" s="379"/>
      <c r="E173" s="379"/>
      <c r="F173" s="379"/>
      <c r="G173" s="379"/>
      <c r="H173" s="379"/>
      <c r="I173" s="388" t="str">
        <f>IF([1]p19!$B$257&lt;&gt;0,[1]p19!$B$257,"")</f>
        <v/>
      </c>
      <c r="J173" s="379"/>
      <c r="K173" s="379"/>
      <c r="L173" s="379"/>
      <c r="M173" s="379"/>
      <c r="N173" s="379"/>
      <c r="O173" s="379"/>
      <c r="P173" s="379"/>
      <c r="Q173" s="380"/>
      <c r="R173" s="26" t="str">
        <f>IF([1]p19!$J$256&lt;&gt;0,[1]p19!$J$256,"")</f>
        <v/>
      </c>
      <c r="S173" s="26" t="str">
        <f>IF([1]p19!$K$256&lt;&gt;0,[1]p19!$K$256,"")</f>
        <v/>
      </c>
    </row>
    <row r="174" spans="1:19" s="3" customFormat="1" ht="13.5" customHeight="1" x14ac:dyDescent="0.2">
      <c r="A174" s="388" t="str">
        <f>IF([1]p19!$A$259&lt;&gt;0,[1]p19!$A$259,"")</f>
        <v/>
      </c>
      <c r="B174" s="379"/>
      <c r="C174" s="379"/>
      <c r="D174" s="379"/>
      <c r="E174" s="379"/>
      <c r="F174" s="379"/>
      <c r="G174" s="379"/>
      <c r="H174" s="380"/>
      <c r="I174" s="388" t="str">
        <f>IF([1]p19!$B$260&lt;&gt;0,[1]p19!$B$260,"")</f>
        <v/>
      </c>
      <c r="J174" s="379"/>
      <c r="K174" s="379"/>
      <c r="L174" s="379"/>
      <c r="M174" s="379"/>
      <c r="N174" s="379"/>
      <c r="O174" s="379"/>
      <c r="P174" s="379"/>
      <c r="Q174" s="380"/>
      <c r="R174" s="26" t="str">
        <f>IF([1]p19!$J$259&lt;&gt;0,[1]p19!$J$259,"")</f>
        <v/>
      </c>
      <c r="S174" s="26" t="str">
        <f>IF([1]p19!$K$259&lt;&gt;0,[1]p19!$K$259,"")</f>
        <v/>
      </c>
    </row>
    <row r="175" spans="1:19" s="3" customFormat="1" ht="13.5" customHeight="1" x14ac:dyDescent="0.2">
      <c r="A175" s="388" t="str">
        <f>IF([1]p19!$A$262&lt;&gt;0,[1]p19!$A$262,"")</f>
        <v/>
      </c>
      <c r="B175" s="379"/>
      <c r="C175" s="379"/>
      <c r="D175" s="379"/>
      <c r="E175" s="379"/>
      <c r="F175" s="379"/>
      <c r="G175" s="379"/>
      <c r="H175" s="379"/>
      <c r="I175" s="388" t="str">
        <f>IF([1]p19!$B$263&lt;&gt;0,[1]p19!$B$263,"")</f>
        <v/>
      </c>
      <c r="J175" s="379"/>
      <c r="K175" s="379"/>
      <c r="L175" s="379"/>
      <c r="M175" s="379"/>
      <c r="N175" s="379"/>
      <c r="O175" s="379"/>
      <c r="P175" s="379"/>
      <c r="Q175" s="380"/>
      <c r="R175" s="26" t="str">
        <f>IF([1]p19!$J$262&lt;&gt;0,[1]p19!$J$262,"")</f>
        <v/>
      </c>
      <c r="S175" s="26" t="str">
        <f>IF([1]p19!$K$262&lt;&gt;0,[1]p19!$K$262,"")</f>
        <v/>
      </c>
    </row>
    <row r="176" spans="1:19" s="3" customFormat="1" ht="13.5" customHeight="1" x14ac:dyDescent="0.2">
      <c r="A176" s="388" t="str">
        <f>IF([1]p19!$A$265&lt;&gt;0,[1]p19!$A$265,"")</f>
        <v/>
      </c>
      <c r="B176" s="379"/>
      <c r="C176" s="379"/>
      <c r="D176" s="379"/>
      <c r="E176" s="379"/>
      <c r="F176" s="379"/>
      <c r="G176" s="379"/>
      <c r="H176" s="379"/>
      <c r="I176" s="388" t="str">
        <f>IF([1]p19!$B$266&lt;&gt;0,[1]p19!$B$266,"")</f>
        <v/>
      </c>
      <c r="J176" s="379"/>
      <c r="K176" s="379"/>
      <c r="L176" s="379"/>
      <c r="M176" s="379"/>
      <c r="N176" s="379"/>
      <c r="O176" s="379"/>
      <c r="P176" s="379"/>
      <c r="Q176" s="380"/>
      <c r="R176" s="26" t="str">
        <f>IF([1]p19!$J$265&lt;&gt;0,[1]p19!$J$265,"")</f>
        <v/>
      </c>
      <c r="S176" s="26" t="str">
        <f>IF([1]p19!$K$265&lt;&gt;0,[1]p19!$K$265,"")</f>
        <v/>
      </c>
    </row>
    <row r="177" spans="1:19" s="6" customFormat="1" x14ac:dyDescent="0.2">
      <c r="A177" s="393"/>
      <c r="B177" s="393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2" customFormat="1" ht="13.5" customHeight="1" x14ac:dyDescent="0.2">
      <c r="A178" s="375" t="str">
        <f>T([1]p20!$C$13:$G$13)</f>
        <v>José Luiz Neto</v>
      </c>
      <c r="B178" s="376"/>
      <c r="C178" s="376"/>
      <c r="D178" s="376"/>
      <c r="E178" s="376"/>
      <c r="F178" s="376"/>
      <c r="G178" s="376"/>
      <c r="H178" s="376"/>
      <c r="I178" s="376"/>
      <c r="J178" s="376"/>
      <c r="K178" s="376"/>
      <c r="L178" s="376"/>
      <c r="M178" s="376"/>
      <c r="N178" s="376"/>
      <c r="O178" s="376"/>
      <c r="P178" s="376"/>
      <c r="Q178" s="376"/>
      <c r="R178" s="376"/>
      <c r="S178" s="377"/>
    </row>
    <row r="179" spans="1:19" s="3" customFormat="1" ht="13.5" customHeight="1" x14ac:dyDescent="0.2">
      <c r="A179" s="398" t="str">
        <f>IF([1]p20!$A$247&lt;&gt;0,[1]p20!$A$247,"")</f>
        <v>Orientação a dois monitores</v>
      </c>
      <c r="B179" s="398"/>
      <c r="C179" s="398"/>
      <c r="D179" s="398"/>
      <c r="E179" s="398"/>
      <c r="F179" s="398"/>
      <c r="G179" s="398"/>
      <c r="H179" s="398"/>
      <c r="I179" s="388" t="str">
        <f>IF([1]p20!$B$248&lt;&gt;0,[1]p20!$B$248,"")</f>
        <v>Participação em equipe executora e projetos de monitoria,  PET, PIBID, PIBITI, etc..  no âmbito do Departamento ou Curso</v>
      </c>
      <c r="J179" s="379"/>
      <c r="K179" s="379"/>
      <c r="L179" s="379"/>
      <c r="M179" s="379"/>
      <c r="N179" s="379"/>
      <c r="O179" s="379"/>
      <c r="P179" s="379"/>
      <c r="Q179" s="380"/>
      <c r="R179" s="26">
        <f>IF([1]p20!$J$247&lt;&gt;0,[1]p20!$J$247,"")</f>
        <v>45323</v>
      </c>
      <c r="S179" s="26">
        <f>IF([1]p20!$K$247&lt;&gt;0,[1]p20!$K$247,"")</f>
        <v>45426</v>
      </c>
    </row>
    <row r="180" spans="1:19" s="3" customFormat="1" ht="13.5" customHeight="1" x14ac:dyDescent="0.2">
      <c r="A180" s="388" t="str">
        <f>IF([1]p20!$A$250&lt;&gt;0,[1]p20!$A$250,"")</f>
        <v/>
      </c>
      <c r="B180" s="379"/>
      <c r="C180" s="379"/>
      <c r="D180" s="379"/>
      <c r="E180" s="379"/>
      <c r="F180" s="379"/>
      <c r="G180" s="379"/>
      <c r="H180" s="379"/>
      <c r="I180" s="388" t="str">
        <f>IF([1]p20!$B$251&lt;&gt;0,[1]p20!$B$251,"")</f>
        <v/>
      </c>
      <c r="J180" s="379"/>
      <c r="K180" s="379"/>
      <c r="L180" s="379"/>
      <c r="M180" s="379"/>
      <c r="N180" s="379"/>
      <c r="O180" s="379"/>
      <c r="P180" s="379"/>
      <c r="Q180" s="380"/>
      <c r="R180" s="26" t="str">
        <f>IF([1]p20!$J$250&lt;&gt;0,[1]p20!$J$250,"")</f>
        <v/>
      </c>
      <c r="S180" s="26" t="str">
        <f>IF([1]p20!$K$250&lt;&gt;0,[1]p20!$K$250,"")</f>
        <v/>
      </c>
    </row>
    <row r="181" spans="1:19" s="3" customFormat="1" ht="13.5" customHeight="1" x14ac:dyDescent="0.2">
      <c r="A181" s="388" t="str">
        <f>IF([1]p20!$A$253&lt;&gt;0,[1]p20!$A$253,"")</f>
        <v/>
      </c>
      <c r="B181" s="379"/>
      <c r="C181" s="379"/>
      <c r="D181" s="379"/>
      <c r="E181" s="379"/>
      <c r="F181" s="379"/>
      <c r="G181" s="379"/>
      <c r="H181" s="379"/>
      <c r="I181" s="388" t="str">
        <f>IF([1]p20!$B$254&lt;&gt;0,[1]p20!$B$254,"")</f>
        <v/>
      </c>
      <c r="J181" s="379"/>
      <c r="K181" s="379"/>
      <c r="L181" s="379"/>
      <c r="M181" s="379"/>
      <c r="N181" s="379"/>
      <c r="O181" s="379"/>
      <c r="P181" s="379"/>
      <c r="Q181" s="380"/>
      <c r="R181" s="26" t="str">
        <f>IF([1]p20!$J$253&lt;&gt;0,[1]p20!$J$253,"")</f>
        <v/>
      </c>
      <c r="S181" s="26" t="str">
        <f>IF([1]p20!$K$253&lt;&gt;0,[1]p20!$K$253,"")</f>
        <v/>
      </c>
    </row>
    <row r="182" spans="1:19" s="3" customFormat="1" ht="13.5" customHeight="1" x14ac:dyDescent="0.2">
      <c r="A182" s="388" t="str">
        <f>IF([1]p20!$A$256&lt;&gt;0,[1]p20!$A$256,"")</f>
        <v/>
      </c>
      <c r="B182" s="379"/>
      <c r="C182" s="379"/>
      <c r="D182" s="379"/>
      <c r="E182" s="379"/>
      <c r="F182" s="379"/>
      <c r="G182" s="379"/>
      <c r="H182" s="379"/>
      <c r="I182" s="388" t="str">
        <f>IF([1]p20!$B$257&lt;&gt;0,[1]p20!$B$257,"")</f>
        <v/>
      </c>
      <c r="J182" s="379"/>
      <c r="K182" s="379"/>
      <c r="L182" s="379"/>
      <c r="M182" s="379"/>
      <c r="N182" s="379"/>
      <c r="O182" s="379"/>
      <c r="P182" s="379"/>
      <c r="Q182" s="380"/>
      <c r="R182" s="26" t="str">
        <f>IF([1]p20!$J$256&lt;&gt;0,[1]p20!$J$256,"")</f>
        <v/>
      </c>
      <c r="S182" s="26" t="str">
        <f>IF([1]p20!$K$256&lt;&gt;0,[1]p20!$K$256,"")</f>
        <v/>
      </c>
    </row>
    <row r="183" spans="1:19" s="3" customFormat="1" ht="13.5" customHeight="1" x14ac:dyDescent="0.2">
      <c r="A183" s="388" t="str">
        <f>IF([1]p20!$A$259&lt;&gt;0,[1]p20!$A$259,"")</f>
        <v/>
      </c>
      <c r="B183" s="379"/>
      <c r="C183" s="379"/>
      <c r="D183" s="379"/>
      <c r="E183" s="379"/>
      <c r="F183" s="379"/>
      <c r="G183" s="379"/>
      <c r="H183" s="380"/>
      <c r="I183" s="388" t="str">
        <f>IF([1]p20!$B$260&lt;&gt;0,[1]p20!$B$260,"")</f>
        <v/>
      </c>
      <c r="J183" s="379"/>
      <c r="K183" s="379"/>
      <c r="L183" s="379"/>
      <c r="M183" s="379"/>
      <c r="N183" s="379"/>
      <c r="O183" s="379"/>
      <c r="P183" s="379"/>
      <c r="Q183" s="380"/>
      <c r="R183" s="26" t="str">
        <f>IF([1]p20!$J$259&lt;&gt;0,[1]p20!$J$259,"")</f>
        <v/>
      </c>
      <c r="S183" s="26" t="str">
        <f>IF([1]p20!$K$259&lt;&gt;0,[1]p20!$K$259,"")</f>
        <v/>
      </c>
    </row>
    <row r="184" spans="1:19" s="3" customFormat="1" ht="13.5" customHeight="1" x14ac:dyDescent="0.2">
      <c r="A184" s="388" t="str">
        <f>IF([1]p20!$A$262&lt;&gt;0,[1]p20!$A$262,"")</f>
        <v/>
      </c>
      <c r="B184" s="379"/>
      <c r="C184" s="379"/>
      <c r="D184" s="379"/>
      <c r="E184" s="379"/>
      <c r="F184" s="379"/>
      <c r="G184" s="379"/>
      <c r="H184" s="379"/>
      <c r="I184" s="388" t="str">
        <f>IF([1]p20!$B$263&lt;&gt;0,[1]p20!$B$263,"")</f>
        <v/>
      </c>
      <c r="J184" s="379"/>
      <c r="K184" s="379"/>
      <c r="L184" s="379"/>
      <c r="M184" s="379"/>
      <c r="N184" s="379"/>
      <c r="O184" s="379"/>
      <c r="P184" s="379"/>
      <c r="Q184" s="380"/>
      <c r="R184" s="26" t="str">
        <f>IF([1]p20!$J$262&lt;&gt;0,[1]p20!$J$262,"")</f>
        <v/>
      </c>
      <c r="S184" s="26" t="str">
        <f>IF([1]p20!$K$262&lt;&gt;0,[1]p20!$K$262,"")</f>
        <v/>
      </c>
    </row>
    <row r="185" spans="1:19" s="3" customFormat="1" ht="13.5" customHeight="1" x14ac:dyDescent="0.2">
      <c r="A185" s="388" t="str">
        <f>IF([1]p20!$A$265&lt;&gt;0,[1]p20!$A$265,"")</f>
        <v/>
      </c>
      <c r="B185" s="379"/>
      <c r="C185" s="379"/>
      <c r="D185" s="379"/>
      <c r="E185" s="379"/>
      <c r="F185" s="379"/>
      <c r="G185" s="379"/>
      <c r="H185" s="379"/>
      <c r="I185" s="388" t="str">
        <f>IF([1]p20!$B$266&lt;&gt;0,[1]p20!$B$266,"")</f>
        <v/>
      </c>
      <c r="J185" s="379"/>
      <c r="K185" s="379"/>
      <c r="L185" s="379"/>
      <c r="M185" s="379"/>
      <c r="N185" s="379"/>
      <c r="O185" s="379"/>
      <c r="P185" s="379"/>
      <c r="Q185" s="380"/>
      <c r="R185" s="26" t="str">
        <f>IF([1]p20!$J$265&lt;&gt;0,[1]p20!$J$265,"")</f>
        <v/>
      </c>
      <c r="S185" s="26" t="str">
        <f>IF([1]p20!$K$265&lt;&gt;0,[1]p20!$K$265,"")</f>
        <v/>
      </c>
    </row>
    <row r="186" spans="1:19" s="6" customFormat="1" x14ac:dyDescent="0.2">
      <c r="A186" s="393"/>
      <c r="B186" s="393"/>
      <c r="C186" s="393"/>
      <c r="D186" s="393"/>
      <c r="E186" s="393"/>
      <c r="F186" s="393"/>
      <c r="G186" s="393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2" customFormat="1" ht="13.5" customHeight="1" x14ac:dyDescent="0.2">
      <c r="A187" s="375" t="str">
        <f>T([1]p21!$C$13:$G$13)</f>
        <v>Kennerson  Nascimento de Sousa Lima</v>
      </c>
      <c r="B187" s="376"/>
      <c r="C187" s="376"/>
      <c r="D187" s="376"/>
      <c r="E187" s="376"/>
      <c r="F187" s="376"/>
      <c r="G187" s="376"/>
      <c r="H187" s="376"/>
      <c r="I187" s="376"/>
      <c r="J187" s="376"/>
      <c r="K187" s="376"/>
      <c r="L187" s="376"/>
      <c r="M187" s="376"/>
      <c r="N187" s="376"/>
      <c r="O187" s="376"/>
      <c r="P187" s="376"/>
      <c r="Q187" s="376"/>
      <c r="R187" s="376"/>
      <c r="S187" s="377"/>
    </row>
    <row r="188" spans="1:19" s="3" customFormat="1" ht="13.5" customHeight="1" x14ac:dyDescent="0.2">
      <c r="A188" s="398" t="str">
        <f>IF([1]p21!$A$247&lt;&gt;0,[1]p21!$A$247,"")</f>
        <v/>
      </c>
      <c r="B188" s="398"/>
      <c r="C188" s="398"/>
      <c r="D188" s="398"/>
      <c r="E188" s="398"/>
      <c r="F188" s="398"/>
      <c r="G188" s="398"/>
      <c r="H188" s="398"/>
      <c r="I188" s="388" t="str">
        <f>IF([1]p21!$B$248&lt;&gt;0,[1]p21!$B$248,"")</f>
        <v/>
      </c>
      <c r="J188" s="379"/>
      <c r="K188" s="379"/>
      <c r="L188" s="379"/>
      <c r="M188" s="379"/>
      <c r="N188" s="379"/>
      <c r="O188" s="379"/>
      <c r="P188" s="379"/>
      <c r="Q188" s="380"/>
      <c r="R188" s="26" t="str">
        <f>IF([1]p21!$J$247&lt;&gt;0,[1]p21!$J$247,"")</f>
        <v/>
      </c>
      <c r="S188" s="26" t="str">
        <f>IF([1]p21!$K$247&lt;&gt;0,[1]p21!$K$247,"")</f>
        <v/>
      </c>
    </row>
    <row r="189" spans="1:19" s="3" customFormat="1" ht="13.5" customHeight="1" x14ac:dyDescent="0.2">
      <c r="A189" s="388" t="str">
        <f>IF([1]p21!$A$250&lt;&gt;0,[1]p21!$A$250,"")</f>
        <v/>
      </c>
      <c r="B189" s="379"/>
      <c r="C189" s="379"/>
      <c r="D189" s="379"/>
      <c r="E189" s="379"/>
      <c r="F189" s="379"/>
      <c r="G189" s="379"/>
      <c r="H189" s="379"/>
      <c r="I189" s="388" t="str">
        <f>IF([1]p21!$B$251&lt;&gt;0,[1]p21!$B$251,"")</f>
        <v/>
      </c>
      <c r="J189" s="379"/>
      <c r="K189" s="379"/>
      <c r="L189" s="379"/>
      <c r="M189" s="379"/>
      <c r="N189" s="379"/>
      <c r="O189" s="379"/>
      <c r="P189" s="379"/>
      <c r="Q189" s="380"/>
      <c r="R189" s="26" t="str">
        <f>IF([1]p21!$J$250&lt;&gt;0,[1]p21!$J$250,"")</f>
        <v/>
      </c>
      <c r="S189" s="26" t="str">
        <f>IF([1]p21!$K$250&lt;&gt;0,[1]p21!$K$250,"")</f>
        <v/>
      </c>
    </row>
    <row r="190" spans="1:19" s="3" customFormat="1" ht="13.5" customHeight="1" x14ac:dyDescent="0.2">
      <c r="A190" s="388" t="str">
        <f>IF([1]p21!$A$253&lt;&gt;0,[1]p21!$A$253,"")</f>
        <v/>
      </c>
      <c r="B190" s="379"/>
      <c r="C190" s="379"/>
      <c r="D190" s="379"/>
      <c r="E190" s="379"/>
      <c r="F190" s="379"/>
      <c r="G190" s="379"/>
      <c r="H190" s="379"/>
      <c r="I190" s="388" t="str">
        <f>IF([1]p21!$B$254&lt;&gt;0,[1]p21!$B$254,"")</f>
        <v/>
      </c>
      <c r="J190" s="379"/>
      <c r="K190" s="379"/>
      <c r="L190" s="379"/>
      <c r="M190" s="379"/>
      <c r="N190" s="379"/>
      <c r="O190" s="379"/>
      <c r="P190" s="379"/>
      <c r="Q190" s="380"/>
      <c r="R190" s="26" t="str">
        <f>IF([1]p21!$J$253&lt;&gt;0,[1]p21!$J$253,"")</f>
        <v/>
      </c>
      <c r="S190" s="26" t="str">
        <f>IF([1]p21!$K$253&lt;&gt;0,[1]p21!$K$253,"")</f>
        <v/>
      </c>
    </row>
    <row r="191" spans="1:19" s="3" customFormat="1" ht="13.5" customHeight="1" x14ac:dyDescent="0.2">
      <c r="A191" s="388" t="str">
        <f>IF([1]p21!$A$256&lt;&gt;0,[1]p21!$A$256,"")</f>
        <v/>
      </c>
      <c r="B191" s="379"/>
      <c r="C191" s="379"/>
      <c r="D191" s="379"/>
      <c r="E191" s="379"/>
      <c r="F191" s="379"/>
      <c r="G191" s="379"/>
      <c r="H191" s="379"/>
      <c r="I191" s="388" t="str">
        <f>IF([1]p21!$B$257&lt;&gt;0,[1]p21!$B$257,"")</f>
        <v/>
      </c>
      <c r="J191" s="379"/>
      <c r="K191" s="379"/>
      <c r="L191" s="379"/>
      <c r="M191" s="379"/>
      <c r="N191" s="379"/>
      <c r="O191" s="379"/>
      <c r="P191" s="379"/>
      <c r="Q191" s="380"/>
      <c r="R191" s="26" t="str">
        <f>IF([1]p21!$J$256&lt;&gt;0,[1]p21!$J$256,"")</f>
        <v/>
      </c>
      <c r="S191" s="26" t="str">
        <f>IF([1]p21!$K$256&lt;&gt;0,[1]p21!$K$256,"")</f>
        <v/>
      </c>
    </row>
    <row r="192" spans="1:19" s="3" customFormat="1" ht="13.5" customHeight="1" x14ac:dyDescent="0.2">
      <c r="A192" s="388" t="str">
        <f>IF([1]p21!$A$259&lt;&gt;0,[1]p21!$A$259,"")</f>
        <v/>
      </c>
      <c r="B192" s="379"/>
      <c r="C192" s="379"/>
      <c r="D192" s="379"/>
      <c r="E192" s="379"/>
      <c r="F192" s="379"/>
      <c r="G192" s="379"/>
      <c r="H192" s="380"/>
      <c r="I192" s="388" t="str">
        <f>IF([1]p21!$B$260&lt;&gt;0,[1]p21!$B$260,"")</f>
        <v/>
      </c>
      <c r="J192" s="379"/>
      <c r="K192" s="379"/>
      <c r="L192" s="379"/>
      <c r="M192" s="379"/>
      <c r="N192" s="379"/>
      <c r="O192" s="379"/>
      <c r="P192" s="379"/>
      <c r="Q192" s="380"/>
      <c r="R192" s="26" t="str">
        <f>IF([1]p21!$J$259&lt;&gt;0,[1]p21!$J$259,"")</f>
        <v/>
      </c>
      <c r="S192" s="26" t="str">
        <f>IF([1]p21!$K$259&lt;&gt;0,[1]p21!$K$259,"")</f>
        <v/>
      </c>
    </row>
    <row r="193" spans="1:19" s="3" customFormat="1" ht="13.5" customHeight="1" x14ac:dyDescent="0.2">
      <c r="A193" s="388" t="str">
        <f>IF([1]p21!$A$262&lt;&gt;0,[1]p21!$A$262,"")</f>
        <v/>
      </c>
      <c r="B193" s="379"/>
      <c r="C193" s="379"/>
      <c r="D193" s="379"/>
      <c r="E193" s="379"/>
      <c r="F193" s="379"/>
      <c r="G193" s="379"/>
      <c r="H193" s="379"/>
      <c r="I193" s="388" t="str">
        <f>IF([1]p21!$B$263&lt;&gt;0,[1]p21!$B$263,"")</f>
        <v/>
      </c>
      <c r="J193" s="379"/>
      <c r="K193" s="379"/>
      <c r="L193" s="379"/>
      <c r="M193" s="379"/>
      <c r="N193" s="379"/>
      <c r="O193" s="379"/>
      <c r="P193" s="379"/>
      <c r="Q193" s="380"/>
      <c r="R193" s="26" t="str">
        <f>IF([1]p21!$J$262&lt;&gt;0,[1]p21!$J$262,"")</f>
        <v/>
      </c>
      <c r="S193" s="26" t="str">
        <f>IF([1]p21!$K$262&lt;&gt;0,[1]p21!$K$262,"")</f>
        <v/>
      </c>
    </row>
    <row r="194" spans="1:19" s="3" customFormat="1" ht="13.5" customHeight="1" x14ac:dyDescent="0.2">
      <c r="A194" s="388" t="str">
        <f>IF([1]p21!$A$265&lt;&gt;0,[1]p21!$A$265,"")</f>
        <v/>
      </c>
      <c r="B194" s="379"/>
      <c r="C194" s="379"/>
      <c r="D194" s="379"/>
      <c r="E194" s="379"/>
      <c r="F194" s="379"/>
      <c r="G194" s="379"/>
      <c r="H194" s="379"/>
      <c r="I194" s="388" t="str">
        <f>IF([1]p21!$B$266&lt;&gt;0,[1]p21!$B$266,"")</f>
        <v/>
      </c>
      <c r="J194" s="379"/>
      <c r="K194" s="379"/>
      <c r="L194" s="379"/>
      <c r="M194" s="379"/>
      <c r="N194" s="379"/>
      <c r="O194" s="379"/>
      <c r="P194" s="379"/>
      <c r="Q194" s="380"/>
      <c r="R194" s="26" t="str">
        <f>IF([1]p21!$J$265&lt;&gt;0,[1]p21!$J$265,"")</f>
        <v/>
      </c>
      <c r="S194" s="26" t="str">
        <f>IF([1]p21!$K$265&lt;&gt;0,[1]p21!$K$265,"")</f>
        <v/>
      </c>
    </row>
    <row r="195" spans="1:19" s="6" customFormat="1" x14ac:dyDescent="0.2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2" customFormat="1" ht="13.5" customHeight="1" x14ac:dyDescent="0.2">
      <c r="A196" s="375" t="str">
        <f>T([1]p22!$C$13:$G$13)</f>
        <v>Leomaques Francisco Silva Bernardo</v>
      </c>
      <c r="B196" s="376"/>
      <c r="C196" s="376"/>
      <c r="D196" s="376"/>
      <c r="E196" s="376"/>
      <c r="F196" s="376"/>
      <c r="G196" s="376"/>
      <c r="H196" s="376"/>
      <c r="I196" s="376"/>
      <c r="J196" s="376"/>
      <c r="K196" s="376"/>
      <c r="L196" s="376"/>
      <c r="M196" s="376"/>
      <c r="N196" s="376"/>
      <c r="O196" s="376"/>
      <c r="P196" s="376"/>
      <c r="Q196" s="376"/>
      <c r="R196" s="376"/>
      <c r="S196" s="377"/>
    </row>
    <row r="197" spans="1:19" s="3" customFormat="1" ht="13.5" customHeight="1" x14ac:dyDescent="0.2">
      <c r="A197" s="398" t="str">
        <f>IF([1]p22!$A$247&lt;&gt;0,[1]p22!$A$247,"")</f>
        <v/>
      </c>
      <c r="B197" s="398"/>
      <c r="C197" s="398"/>
      <c r="D197" s="398"/>
      <c r="E197" s="398"/>
      <c r="F197" s="398"/>
      <c r="G197" s="398"/>
      <c r="H197" s="398"/>
      <c r="I197" s="388" t="str">
        <f>IF([1]p22!$B$248&lt;&gt;0,[1]p22!$B$248,"")</f>
        <v/>
      </c>
      <c r="J197" s="379"/>
      <c r="K197" s="379"/>
      <c r="L197" s="379"/>
      <c r="M197" s="379"/>
      <c r="N197" s="379"/>
      <c r="O197" s="379"/>
      <c r="P197" s="379"/>
      <c r="Q197" s="380"/>
      <c r="R197" s="26" t="str">
        <f>IF([1]p22!$J$247&lt;&gt;0,[1]p22!$J$247,"")</f>
        <v/>
      </c>
      <c r="S197" s="26" t="str">
        <f>IF([1]p22!$K$247&lt;&gt;0,[1]p22!$K$247,"")</f>
        <v/>
      </c>
    </row>
    <row r="198" spans="1:19" s="3" customFormat="1" ht="13.5" customHeight="1" x14ac:dyDescent="0.2">
      <c r="A198" s="388" t="str">
        <f>IF([1]p22!$A$250&lt;&gt;0,[1]p22!$A$250,"")</f>
        <v/>
      </c>
      <c r="B198" s="379"/>
      <c r="C198" s="379"/>
      <c r="D198" s="379"/>
      <c r="E198" s="379"/>
      <c r="F198" s="379"/>
      <c r="G198" s="379"/>
      <c r="H198" s="379"/>
      <c r="I198" s="388" t="str">
        <f>IF([1]p22!$B$251&lt;&gt;0,[1]p22!$B$251,"")</f>
        <v/>
      </c>
      <c r="J198" s="379"/>
      <c r="K198" s="379"/>
      <c r="L198" s="379"/>
      <c r="M198" s="379"/>
      <c r="N198" s="379"/>
      <c r="O198" s="379"/>
      <c r="P198" s="379"/>
      <c r="Q198" s="380"/>
      <c r="R198" s="26" t="str">
        <f>IF([1]p22!$J$250&lt;&gt;0,[1]p22!$J$250,"")</f>
        <v/>
      </c>
      <c r="S198" s="26" t="str">
        <f>IF([1]p22!$K$250&lt;&gt;0,[1]p22!$K$250,"")</f>
        <v/>
      </c>
    </row>
    <row r="199" spans="1:19" s="3" customFormat="1" ht="13.5" customHeight="1" x14ac:dyDescent="0.2">
      <c r="A199" s="388" t="str">
        <f>IF([1]p22!$A$253&lt;&gt;0,[1]p22!$A$253,"")</f>
        <v/>
      </c>
      <c r="B199" s="379"/>
      <c r="C199" s="379"/>
      <c r="D199" s="379"/>
      <c r="E199" s="379"/>
      <c r="F199" s="379"/>
      <c r="G199" s="379"/>
      <c r="H199" s="379"/>
      <c r="I199" s="388" t="str">
        <f>IF([1]p22!$B$254&lt;&gt;0,[1]p22!$B$254,"")</f>
        <v/>
      </c>
      <c r="J199" s="379"/>
      <c r="K199" s="379"/>
      <c r="L199" s="379"/>
      <c r="M199" s="379"/>
      <c r="N199" s="379"/>
      <c r="O199" s="379"/>
      <c r="P199" s="379"/>
      <c r="Q199" s="380"/>
      <c r="R199" s="26" t="str">
        <f>IF([1]p22!$J$253&lt;&gt;0,[1]p22!$J$253,"")</f>
        <v/>
      </c>
      <c r="S199" s="26" t="str">
        <f>IF([1]p22!$K$253&lt;&gt;0,[1]p22!$K$253,"")</f>
        <v/>
      </c>
    </row>
    <row r="200" spans="1:19" s="3" customFormat="1" ht="13.5" customHeight="1" x14ac:dyDescent="0.2">
      <c r="A200" s="388" t="str">
        <f>IF([1]p22!$A$256&lt;&gt;0,[1]p22!$A$256,"")</f>
        <v/>
      </c>
      <c r="B200" s="379"/>
      <c r="C200" s="379"/>
      <c r="D200" s="379"/>
      <c r="E200" s="379"/>
      <c r="F200" s="379"/>
      <c r="G200" s="379"/>
      <c r="H200" s="379"/>
      <c r="I200" s="388" t="str">
        <f>IF([1]p22!$B$257&lt;&gt;0,[1]p22!$B$257,"")</f>
        <v/>
      </c>
      <c r="J200" s="379"/>
      <c r="K200" s="379"/>
      <c r="L200" s="379"/>
      <c r="M200" s="379"/>
      <c r="N200" s="379"/>
      <c r="O200" s="379"/>
      <c r="P200" s="379"/>
      <c r="Q200" s="380"/>
      <c r="R200" s="26" t="str">
        <f>IF([1]p22!$J$256&lt;&gt;0,[1]p22!$J$256,"")</f>
        <v/>
      </c>
      <c r="S200" s="26" t="str">
        <f>IF([1]p22!$K$256&lt;&gt;0,[1]p22!$K$256,"")</f>
        <v/>
      </c>
    </row>
    <row r="201" spans="1:19" s="3" customFormat="1" ht="13.5" customHeight="1" x14ac:dyDescent="0.2">
      <c r="A201" s="388" t="str">
        <f>IF([1]p22!$A$259&lt;&gt;0,[1]p22!$A$259,"")</f>
        <v/>
      </c>
      <c r="B201" s="379"/>
      <c r="C201" s="379"/>
      <c r="D201" s="379"/>
      <c r="E201" s="379"/>
      <c r="F201" s="379"/>
      <c r="G201" s="379"/>
      <c r="H201" s="380"/>
      <c r="I201" s="388" t="str">
        <f>IF([1]p22!$B$260&lt;&gt;0,[1]p22!$B$260,"")</f>
        <v/>
      </c>
      <c r="J201" s="379"/>
      <c r="K201" s="379"/>
      <c r="L201" s="379"/>
      <c r="M201" s="379"/>
      <c r="N201" s="379"/>
      <c r="O201" s="379"/>
      <c r="P201" s="379"/>
      <c r="Q201" s="380"/>
      <c r="R201" s="26" t="str">
        <f>IF([1]p22!$J$259&lt;&gt;0,[1]p22!$J$259,"")</f>
        <v/>
      </c>
      <c r="S201" s="26" t="str">
        <f>IF([1]p22!$K$259&lt;&gt;0,[1]p22!$K$259,"")</f>
        <v/>
      </c>
    </row>
    <row r="202" spans="1:19" s="3" customFormat="1" ht="13.5" customHeight="1" x14ac:dyDescent="0.2">
      <c r="A202" s="388" t="str">
        <f>IF([1]p22!$A$262&lt;&gt;0,[1]p22!$A$262,"")</f>
        <v/>
      </c>
      <c r="B202" s="379"/>
      <c r="C202" s="379"/>
      <c r="D202" s="379"/>
      <c r="E202" s="379"/>
      <c r="F202" s="379"/>
      <c r="G202" s="379"/>
      <c r="H202" s="379"/>
      <c r="I202" s="388" t="str">
        <f>IF([1]p22!$B$263&lt;&gt;0,[1]p22!$B$263,"")</f>
        <v/>
      </c>
      <c r="J202" s="379"/>
      <c r="K202" s="379"/>
      <c r="L202" s="379"/>
      <c r="M202" s="379"/>
      <c r="N202" s="379"/>
      <c r="O202" s="379"/>
      <c r="P202" s="379"/>
      <c r="Q202" s="380"/>
      <c r="R202" s="26" t="str">
        <f>IF([1]p22!$J$262&lt;&gt;0,[1]p22!$J$262,"")</f>
        <v/>
      </c>
      <c r="S202" s="26" t="str">
        <f>IF([1]p22!$K$262&lt;&gt;0,[1]p22!$K$262,"")</f>
        <v/>
      </c>
    </row>
    <row r="203" spans="1:19" s="3" customFormat="1" ht="13.5" customHeight="1" x14ac:dyDescent="0.2">
      <c r="A203" s="388" t="str">
        <f>IF([1]p22!$A$265&lt;&gt;0,[1]p22!$A$265,"")</f>
        <v/>
      </c>
      <c r="B203" s="379"/>
      <c r="C203" s="379"/>
      <c r="D203" s="379"/>
      <c r="E203" s="379"/>
      <c r="F203" s="379"/>
      <c r="G203" s="379"/>
      <c r="H203" s="379"/>
      <c r="I203" s="388" t="str">
        <f>IF([1]p22!$B$266&lt;&gt;0,[1]p22!$B$266,"")</f>
        <v/>
      </c>
      <c r="J203" s="379"/>
      <c r="K203" s="379"/>
      <c r="L203" s="379"/>
      <c r="M203" s="379"/>
      <c r="N203" s="379"/>
      <c r="O203" s="379"/>
      <c r="P203" s="379"/>
      <c r="Q203" s="380"/>
      <c r="R203" s="26" t="str">
        <f>IF([1]p22!$J$265&lt;&gt;0,[1]p22!$J$265,"")</f>
        <v/>
      </c>
      <c r="S203" s="26" t="str">
        <f>IF([1]p22!$K$265&lt;&gt;0,[1]p22!$K$265,"")</f>
        <v/>
      </c>
    </row>
    <row r="204" spans="1:19" s="6" customFormat="1" x14ac:dyDescent="0.2">
      <c r="A204" s="393"/>
      <c r="B204" s="393"/>
      <c r="C204" s="393"/>
      <c r="D204" s="393"/>
      <c r="E204" s="393"/>
      <c r="F204" s="393"/>
      <c r="G204" s="393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2" customFormat="1" ht="13.5" customHeight="1" x14ac:dyDescent="0.2">
      <c r="A205" s="375" t="str">
        <f>T([1]p23!$C$13:$G$13)</f>
        <v>José Luiz Neto</v>
      </c>
      <c r="B205" s="376"/>
      <c r="C205" s="376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376"/>
      <c r="O205" s="376"/>
      <c r="P205" s="376"/>
      <c r="Q205" s="376"/>
      <c r="R205" s="376"/>
      <c r="S205" s="377"/>
    </row>
    <row r="206" spans="1:19" s="3" customFormat="1" ht="13.5" customHeight="1" x14ac:dyDescent="0.2">
      <c r="A206" s="398" t="str">
        <f>IF([1]p23!$A$247&lt;&gt;0,[1]p23!$A$247,"")</f>
        <v>Orientação a dois monitores</v>
      </c>
      <c r="B206" s="398"/>
      <c r="C206" s="398"/>
      <c r="D206" s="398"/>
      <c r="E206" s="398"/>
      <c r="F206" s="398"/>
      <c r="G206" s="398"/>
      <c r="H206" s="398"/>
      <c r="I206" s="388" t="str">
        <f>IF([1]p23!$B$248&lt;&gt;0,[1]p23!$B$248,"")</f>
        <v>Participação em equipe executora e projetos de monitoria,  PET, PIBID, PIBITI, etc..  no âmbito do Departamento ou Curso</v>
      </c>
      <c r="J206" s="379"/>
      <c r="K206" s="379"/>
      <c r="L206" s="379"/>
      <c r="M206" s="379"/>
      <c r="N206" s="379"/>
      <c r="O206" s="379"/>
      <c r="P206" s="379"/>
      <c r="Q206" s="380"/>
      <c r="R206" s="26">
        <f>IF([1]p23!$J$247&lt;&gt;0,[1]p23!$J$247,"")</f>
        <v>45323</v>
      </c>
      <c r="S206" s="26">
        <f>IF([1]p23!$K$247&lt;&gt;0,[1]p23!$K$247,"")</f>
        <v>45426</v>
      </c>
    </row>
    <row r="207" spans="1:19" s="3" customFormat="1" ht="13.5" customHeight="1" x14ac:dyDescent="0.2">
      <c r="A207" s="388" t="str">
        <f>IF([1]p23!$A$250&lt;&gt;0,[1]p23!$A$250,"")</f>
        <v/>
      </c>
      <c r="B207" s="379"/>
      <c r="C207" s="379"/>
      <c r="D207" s="379"/>
      <c r="E207" s="379"/>
      <c r="F207" s="379"/>
      <c r="G207" s="379"/>
      <c r="H207" s="379"/>
      <c r="I207" s="388" t="str">
        <f>IF([1]p23!$B$251&lt;&gt;0,[1]p23!$B$251,"")</f>
        <v/>
      </c>
      <c r="J207" s="379"/>
      <c r="K207" s="379"/>
      <c r="L207" s="379"/>
      <c r="M207" s="379"/>
      <c r="N207" s="379"/>
      <c r="O207" s="379"/>
      <c r="P207" s="379"/>
      <c r="Q207" s="380"/>
      <c r="R207" s="26" t="str">
        <f>IF([1]p23!$J$250&lt;&gt;0,[1]p23!$J$250,"")</f>
        <v/>
      </c>
      <c r="S207" s="26" t="str">
        <f>IF([1]p23!$K$250&lt;&gt;0,[1]p23!$K$250,"")</f>
        <v/>
      </c>
    </row>
    <row r="208" spans="1:19" s="3" customFormat="1" ht="13.5" customHeight="1" x14ac:dyDescent="0.2">
      <c r="A208" s="388" t="str">
        <f>IF([1]p23!$A$253&lt;&gt;0,[1]p23!$A$253,"")</f>
        <v/>
      </c>
      <c r="B208" s="379"/>
      <c r="C208" s="379"/>
      <c r="D208" s="379"/>
      <c r="E208" s="379"/>
      <c r="F208" s="379"/>
      <c r="G208" s="379"/>
      <c r="H208" s="379"/>
      <c r="I208" s="388" t="str">
        <f>IF([1]p23!$B$254&lt;&gt;0,[1]p23!$B$254,"")</f>
        <v/>
      </c>
      <c r="J208" s="379"/>
      <c r="K208" s="379"/>
      <c r="L208" s="379"/>
      <c r="M208" s="379"/>
      <c r="N208" s="379"/>
      <c r="O208" s="379"/>
      <c r="P208" s="379"/>
      <c r="Q208" s="380"/>
      <c r="R208" s="26" t="str">
        <f>IF([1]p23!$J$253&lt;&gt;0,[1]p23!$J$253,"")</f>
        <v/>
      </c>
      <c r="S208" s="26" t="str">
        <f>IF([1]p23!$K$253&lt;&gt;0,[1]p23!$K$253,"")</f>
        <v/>
      </c>
    </row>
    <row r="209" spans="1:19" s="3" customFormat="1" ht="13.5" customHeight="1" x14ac:dyDescent="0.2">
      <c r="A209" s="388" t="str">
        <f>IF([1]p23!$A$256&lt;&gt;0,[1]p23!$A$256,"")</f>
        <v/>
      </c>
      <c r="B209" s="379"/>
      <c r="C209" s="379"/>
      <c r="D209" s="379"/>
      <c r="E209" s="379"/>
      <c r="F209" s="379"/>
      <c r="G209" s="379"/>
      <c r="H209" s="379"/>
      <c r="I209" s="388" t="str">
        <f>IF([1]p23!$B$257&lt;&gt;0,[1]p23!$B$257,"")</f>
        <v/>
      </c>
      <c r="J209" s="379"/>
      <c r="K209" s="379"/>
      <c r="L209" s="379"/>
      <c r="M209" s="379"/>
      <c r="N209" s="379"/>
      <c r="O209" s="379"/>
      <c r="P209" s="379"/>
      <c r="Q209" s="380"/>
      <c r="R209" s="26" t="str">
        <f>IF([1]p23!$J$256&lt;&gt;0,[1]p23!$J$256,"")</f>
        <v/>
      </c>
      <c r="S209" s="26" t="str">
        <f>IF([1]p23!$K$256&lt;&gt;0,[1]p23!$K$256,"")</f>
        <v/>
      </c>
    </row>
    <row r="210" spans="1:19" s="3" customFormat="1" ht="13.5" customHeight="1" x14ac:dyDescent="0.2">
      <c r="A210" s="388" t="str">
        <f>IF([1]p23!$A$259&lt;&gt;0,[1]p23!$A$259,"")</f>
        <v/>
      </c>
      <c r="B210" s="379"/>
      <c r="C210" s="379"/>
      <c r="D210" s="379"/>
      <c r="E210" s="379"/>
      <c r="F210" s="379"/>
      <c r="G210" s="379"/>
      <c r="H210" s="380"/>
      <c r="I210" s="388" t="str">
        <f>IF([1]p23!$B$260&lt;&gt;0,[1]p23!$B$260,"")</f>
        <v/>
      </c>
      <c r="J210" s="379"/>
      <c r="K210" s="379"/>
      <c r="L210" s="379"/>
      <c r="M210" s="379"/>
      <c r="N210" s="379"/>
      <c r="O210" s="379"/>
      <c r="P210" s="379"/>
      <c r="Q210" s="380"/>
      <c r="R210" s="26" t="str">
        <f>IF([1]p23!$J$259&lt;&gt;0,[1]p23!$J$259,"")</f>
        <v/>
      </c>
      <c r="S210" s="26" t="str">
        <f>IF([1]p23!$K$259&lt;&gt;0,[1]p23!$K$259,"")</f>
        <v/>
      </c>
    </row>
    <row r="211" spans="1:19" s="3" customFormat="1" ht="13.5" customHeight="1" x14ac:dyDescent="0.2">
      <c r="A211" s="388" t="str">
        <f>IF([1]p23!$A$262&lt;&gt;0,[1]p23!$A$262,"")</f>
        <v/>
      </c>
      <c r="B211" s="379"/>
      <c r="C211" s="379"/>
      <c r="D211" s="379"/>
      <c r="E211" s="379"/>
      <c r="F211" s="379"/>
      <c r="G211" s="379"/>
      <c r="H211" s="379"/>
      <c r="I211" s="388" t="str">
        <f>IF([1]p23!$B$263&lt;&gt;0,[1]p23!$B$263,"")</f>
        <v/>
      </c>
      <c r="J211" s="379"/>
      <c r="K211" s="379"/>
      <c r="L211" s="379"/>
      <c r="M211" s="379"/>
      <c r="N211" s="379"/>
      <c r="O211" s="379"/>
      <c r="P211" s="379"/>
      <c r="Q211" s="380"/>
      <c r="R211" s="26" t="str">
        <f>IF([1]p23!$J$262&lt;&gt;0,[1]p23!$J$262,"")</f>
        <v/>
      </c>
      <c r="S211" s="26" t="str">
        <f>IF([1]p23!$K$262&lt;&gt;0,[1]p23!$K$262,"")</f>
        <v/>
      </c>
    </row>
    <row r="212" spans="1:19" s="3" customFormat="1" ht="13.5" customHeight="1" x14ac:dyDescent="0.2">
      <c r="A212" s="388" t="str">
        <f>IF([1]p23!$A$265&lt;&gt;0,[1]p23!$A$265,"")</f>
        <v/>
      </c>
      <c r="B212" s="379"/>
      <c r="C212" s="379"/>
      <c r="D212" s="379"/>
      <c r="E212" s="379"/>
      <c r="F212" s="379"/>
      <c r="G212" s="379"/>
      <c r="H212" s="379"/>
      <c r="I212" s="388" t="str">
        <f>IF([1]p23!$B$266&lt;&gt;0,[1]p23!$B$266,"")</f>
        <v/>
      </c>
      <c r="J212" s="379"/>
      <c r="K212" s="379"/>
      <c r="L212" s="379"/>
      <c r="M212" s="379"/>
      <c r="N212" s="379"/>
      <c r="O212" s="379"/>
      <c r="P212" s="379"/>
      <c r="Q212" s="380"/>
      <c r="R212" s="26" t="str">
        <f>IF([1]p23!$J$265&lt;&gt;0,[1]p23!$J$265,"")</f>
        <v/>
      </c>
      <c r="S212" s="26" t="str">
        <f>IF([1]p23!$K$265&lt;&gt;0,[1]p23!$K$265,"")</f>
        <v/>
      </c>
    </row>
    <row r="213" spans="1:19" s="6" customFormat="1" x14ac:dyDescent="0.2">
      <c r="A213" s="393"/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2" customFormat="1" ht="13.5" customHeight="1" x14ac:dyDescent="0.2">
      <c r="A214" s="375" t="str">
        <f>T([1]p24!$C$13:$G$13)</f>
        <v>Marcelo Carvalho Ferreira</v>
      </c>
      <c r="B214" s="376"/>
      <c r="C214" s="376"/>
      <c r="D214" s="376"/>
      <c r="E214" s="376"/>
      <c r="F214" s="376"/>
      <c r="G214" s="376"/>
      <c r="H214" s="376"/>
      <c r="I214" s="376"/>
      <c r="J214" s="376"/>
      <c r="K214" s="376"/>
      <c r="L214" s="376"/>
      <c r="M214" s="376"/>
      <c r="N214" s="376"/>
      <c r="O214" s="376"/>
      <c r="P214" s="376"/>
      <c r="Q214" s="376"/>
      <c r="R214" s="376"/>
      <c r="S214" s="377"/>
    </row>
    <row r="215" spans="1:19" s="3" customFormat="1" ht="13.5" customHeight="1" x14ac:dyDescent="0.2">
      <c r="A215" s="398" t="str">
        <f>IF([1]p24!$A$247&lt;&gt;0,[1]p24!$A$247,"")</f>
        <v/>
      </c>
      <c r="B215" s="398"/>
      <c r="C215" s="398"/>
      <c r="D215" s="398"/>
      <c r="E215" s="398"/>
      <c r="F215" s="398"/>
      <c r="G215" s="398"/>
      <c r="H215" s="398"/>
      <c r="I215" s="388" t="str">
        <f>IF([1]p24!$B$248&lt;&gt;0,[1]p24!$B$248,"")</f>
        <v/>
      </c>
      <c r="J215" s="379"/>
      <c r="K215" s="379"/>
      <c r="L215" s="379"/>
      <c r="M215" s="379"/>
      <c r="N215" s="379"/>
      <c r="O215" s="379"/>
      <c r="P215" s="379"/>
      <c r="Q215" s="380"/>
      <c r="R215" s="26" t="str">
        <f>IF([1]p24!$J$247&lt;&gt;0,[1]p24!$J$247,"")</f>
        <v/>
      </c>
      <c r="S215" s="26" t="str">
        <f>IF([1]p24!$K$247&lt;&gt;0,[1]p24!$K$247,"")</f>
        <v/>
      </c>
    </row>
    <row r="216" spans="1:19" s="3" customFormat="1" ht="13.5" customHeight="1" x14ac:dyDescent="0.2">
      <c r="A216" s="388" t="str">
        <f>IF([1]p24!$A$250&lt;&gt;0,[1]p24!$A$250,"")</f>
        <v/>
      </c>
      <c r="B216" s="379"/>
      <c r="C216" s="379"/>
      <c r="D216" s="379"/>
      <c r="E216" s="379"/>
      <c r="F216" s="379"/>
      <c r="G216" s="379"/>
      <c r="H216" s="379"/>
      <c r="I216" s="388" t="str">
        <f>IF([1]p24!$B$251&lt;&gt;0,[1]p24!$B$251,"")</f>
        <v/>
      </c>
      <c r="J216" s="379"/>
      <c r="K216" s="379"/>
      <c r="L216" s="379"/>
      <c r="M216" s="379"/>
      <c r="N216" s="379"/>
      <c r="O216" s="379"/>
      <c r="P216" s="379"/>
      <c r="Q216" s="380"/>
      <c r="R216" s="26" t="str">
        <f>IF([1]p24!$J$250&lt;&gt;0,[1]p24!$J$250,"")</f>
        <v/>
      </c>
      <c r="S216" s="26" t="str">
        <f>IF([1]p24!$K$250&lt;&gt;0,[1]p24!$K$250,"")</f>
        <v/>
      </c>
    </row>
    <row r="217" spans="1:19" s="3" customFormat="1" ht="13.5" customHeight="1" x14ac:dyDescent="0.2">
      <c r="A217" s="388" t="str">
        <f>IF([1]p24!$A$253&lt;&gt;0,[1]p24!$A$253,"")</f>
        <v/>
      </c>
      <c r="B217" s="379"/>
      <c r="C217" s="379"/>
      <c r="D217" s="379"/>
      <c r="E217" s="379"/>
      <c r="F217" s="379"/>
      <c r="G217" s="379"/>
      <c r="H217" s="379"/>
      <c r="I217" s="388" t="str">
        <f>IF([1]p24!$B$254&lt;&gt;0,[1]p24!$B$254,"")</f>
        <v/>
      </c>
      <c r="J217" s="379"/>
      <c r="K217" s="379"/>
      <c r="L217" s="379"/>
      <c r="M217" s="379"/>
      <c r="N217" s="379"/>
      <c r="O217" s="379"/>
      <c r="P217" s="379"/>
      <c r="Q217" s="380"/>
      <c r="R217" s="26" t="str">
        <f>IF([1]p24!$J$253&lt;&gt;0,[1]p24!$J$253,"")</f>
        <v/>
      </c>
      <c r="S217" s="26" t="str">
        <f>IF([1]p24!$K$253&lt;&gt;0,[1]p24!$K$253,"")</f>
        <v/>
      </c>
    </row>
    <row r="218" spans="1:19" s="3" customFormat="1" ht="13.5" customHeight="1" x14ac:dyDescent="0.2">
      <c r="A218" s="388" t="str">
        <f>IF([1]p24!$A$256&lt;&gt;0,[1]p24!$A$256,"")</f>
        <v/>
      </c>
      <c r="B218" s="379"/>
      <c r="C218" s="379"/>
      <c r="D218" s="379"/>
      <c r="E218" s="379"/>
      <c r="F218" s="379"/>
      <c r="G218" s="379"/>
      <c r="H218" s="379"/>
      <c r="I218" s="388" t="str">
        <f>IF([1]p24!$B$257&lt;&gt;0,[1]p24!$B$257,"")</f>
        <v/>
      </c>
      <c r="J218" s="379"/>
      <c r="K218" s="379"/>
      <c r="L218" s="379"/>
      <c r="M218" s="379"/>
      <c r="N218" s="379"/>
      <c r="O218" s="379"/>
      <c r="P218" s="379"/>
      <c r="Q218" s="380"/>
      <c r="R218" s="26" t="str">
        <f>IF([1]p24!$J$256&lt;&gt;0,[1]p24!$J$256,"")</f>
        <v/>
      </c>
      <c r="S218" s="26" t="str">
        <f>IF([1]p24!$K$256&lt;&gt;0,[1]p24!$K$256,"")</f>
        <v/>
      </c>
    </row>
    <row r="219" spans="1:19" s="3" customFormat="1" ht="13.5" customHeight="1" x14ac:dyDescent="0.2">
      <c r="A219" s="388" t="str">
        <f>IF([1]p24!$A$259&lt;&gt;0,[1]p24!$A$259,"")</f>
        <v/>
      </c>
      <c r="B219" s="379"/>
      <c r="C219" s="379"/>
      <c r="D219" s="379"/>
      <c r="E219" s="379"/>
      <c r="F219" s="379"/>
      <c r="G219" s="379"/>
      <c r="H219" s="380"/>
      <c r="I219" s="388" t="str">
        <f>IF([1]p24!$B$260&lt;&gt;0,[1]p24!$B$260,"")</f>
        <v/>
      </c>
      <c r="J219" s="379"/>
      <c r="K219" s="379"/>
      <c r="L219" s="379"/>
      <c r="M219" s="379"/>
      <c r="N219" s="379"/>
      <c r="O219" s="379"/>
      <c r="P219" s="379"/>
      <c r="Q219" s="380"/>
      <c r="R219" s="26" t="str">
        <f>IF([1]p24!$J$259&lt;&gt;0,[1]p24!$J$259,"")</f>
        <v/>
      </c>
      <c r="S219" s="26" t="str">
        <f>IF([1]p24!$K$259&lt;&gt;0,[1]p24!$K$259,"")</f>
        <v/>
      </c>
    </row>
    <row r="220" spans="1:19" s="3" customFormat="1" ht="13.5" customHeight="1" x14ac:dyDescent="0.2">
      <c r="A220" s="388" t="str">
        <f>IF([1]p24!$A$262&lt;&gt;0,[1]p24!$A$262,"")</f>
        <v/>
      </c>
      <c r="B220" s="379"/>
      <c r="C220" s="379"/>
      <c r="D220" s="379"/>
      <c r="E220" s="379"/>
      <c r="F220" s="379"/>
      <c r="G220" s="379"/>
      <c r="H220" s="379"/>
      <c r="I220" s="388" t="str">
        <f>IF([1]p24!$B$263&lt;&gt;0,[1]p24!$B$263,"")</f>
        <v/>
      </c>
      <c r="J220" s="379"/>
      <c r="K220" s="379"/>
      <c r="L220" s="379"/>
      <c r="M220" s="379"/>
      <c r="N220" s="379"/>
      <c r="O220" s="379"/>
      <c r="P220" s="379"/>
      <c r="Q220" s="380"/>
      <c r="R220" s="26" t="str">
        <f>IF([1]p24!$J$262&lt;&gt;0,[1]p24!$J$262,"")</f>
        <v/>
      </c>
      <c r="S220" s="26" t="str">
        <f>IF([1]p24!$K$262&lt;&gt;0,[1]p24!$K$262,"")</f>
        <v/>
      </c>
    </row>
    <row r="221" spans="1:19" s="3" customFormat="1" ht="13.5" customHeight="1" x14ac:dyDescent="0.2">
      <c r="A221" s="388" t="str">
        <f>IF([1]p24!$A$265&lt;&gt;0,[1]p24!$A$265,"")</f>
        <v/>
      </c>
      <c r="B221" s="379"/>
      <c r="C221" s="379"/>
      <c r="D221" s="379"/>
      <c r="E221" s="379"/>
      <c r="F221" s="379"/>
      <c r="G221" s="379"/>
      <c r="H221" s="379"/>
      <c r="I221" s="388" t="str">
        <f>IF([1]p24!$B$266&lt;&gt;0,[1]p24!$B$266,"")</f>
        <v/>
      </c>
      <c r="J221" s="379"/>
      <c r="K221" s="379"/>
      <c r="L221" s="379"/>
      <c r="M221" s="379"/>
      <c r="N221" s="379"/>
      <c r="O221" s="379"/>
      <c r="P221" s="379"/>
      <c r="Q221" s="380"/>
      <c r="R221" s="26" t="str">
        <f>IF([1]p24!$J$265&lt;&gt;0,[1]p24!$J$265,"")</f>
        <v/>
      </c>
      <c r="S221" s="26" t="str">
        <f>IF([1]p24!$K$265&lt;&gt;0,[1]p24!$K$265,"")</f>
        <v/>
      </c>
    </row>
    <row r="222" spans="1:19" s="6" customFormat="1" x14ac:dyDescent="0.2">
      <c r="A222" s="393"/>
      <c r="B222" s="393"/>
      <c r="C222" s="393"/>
      <c r="D222" s="393"/>
      <c r="E222" s="393"/>
      <c r="F222" s="393"/>
      <c r="G222" s="393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2" customFormat="1" ht="13.5" customHeight="1" x14ac:dyDescent="0.2">
      <c r="A223" s="375" t="str">
        <f>T([1]p25!$C$13:$G$13)</f>
        <v>Marco Antonio Lázaro Velásquez</v>
      </c>
      <c r="B223" s="376"/>
      <c r="C223" s="376"/>
      <c r="D223" s="376"/>
      <c r="E223" s="376"/>
      <c r="F223" s="376"/>
      <c r="G223" s="376"/>
      <c r="H223" s="376"/>
      <c r="I223" s="376"/>
      <c r="J223" s="376"/>
      <c r="K223" s="376"/>
      <c r="L223" s="376"/>
      <c r="M223" s="376"/>
      <c r="N223" s="376"/>
      <c r="O223" s="376"/>
      <c r="P223" s="376"/>
      <c r="Q223" s="376"/>
      <c r="R223" s="376"/>
      <c r="S223" s="377"/>
    </row>
    <row r="224" spans="1:19" s="3" customFormat="1" ht="13.5" customHeight="1" x14ac:dyDescent="0.2">
      <c r="A224" s="398" t="str">
        <f>IF([1]p25!$A$247&lt;&gt;0,[1]p25!$A$247,"")</f>
        <v/>
      </c>
      <c r="B224" s="398"/>
      <c r="C224" s="398"/>
      <c r="D224" s="398"/>
      <c r="E224" s="398"/>
      <c r="F224" s="398"/>
      <c r="G224" s="398"/>
      <c r="H224" s="398"/>
      <c r="I224" s="388" t="str">
        <f>IF([1]p25!$B$248&lt;&gt;0,[1]p25!$B$248,"")</f>
        <v/>
      </c>
      <c r="J224" s="379"/>
      <c r="K224" s="379"/>
      <c r="L224" s="379"/>
      <c r="M224" s="379"/>
      <c r="N224" s="379"/>
      <c r="O224" s="379"/>
      <c r="P224" s="379"/>
      <c r="Q224" s="380"/>
      <c r="R224" s="26" t="str">
        <f>IF([1]p25!$J$247&lt;&gt;0,[1]p25!$J$247,"")</f>
        <v/>
      </c>
      <c r="S224" s="26" t="str">
        <f>IF([1]p25!$K$247&lt;&gt;0,[1]p25!$K$247,"")</f>
        <v/>
      </c>
    </row>
    <row r="225" spans="1:19" s="3" customFormat="1" ht="13.5" customHeight="1" x14ac:dyDescent="0.2">
      <c r="A225" s="388" t="str">
        <f>IF([1]p25!$A$250&lt;&gt;0,[1]p25!$A$250,"")</f>
        <v/>
      </c>
      <c r="B225" s="379"/>
      <c r="C225" s="379"/>
      <c r="D225" s="379"/>
      <c r="E225" s="379"/>
      <c r="F225" s="379"/>
      <c r="G225" s="379"/>
      <c r="H225" s="379"/>
      <c r="I225" s="388" t="str">
        <f>IF([1]p25!$B$251&lt;&gt;0,[1]p25!$B$251,"")</f>
        <v/>
      </c>
      <c r="J225" s="379"/>
      <c r="K225" s="379"/>
      <c r="L225" s="379"/>
      <c r="M225" s="379"/>
      <c r="N225" s="379"/>
      <c r="O225" s="379"/>
      <c r="P225" s="379"/>
      <c r="Q225" s="380"/>
      <c r="R225" s="26" t="str">
        <f>IF([1]p25!$J$250&lt;&gt;0,[1]p25!$J$250,"")</f>
        <v/>
      </c>
      <c r="S225" s="26" t="str">
        <f>IF([1]p25!$K$250&lt;&gt;0,[1]p25!$K$250,"")</f>
        <v/>
      </c>
    </row>
    <row r="226" spans="1:19" s="3" customFormat="1" ht="13.5" customHeight="1" x14ac:dyDescent="0.2">
      <c r="A226" s="388" t="str">
        <f>IF([1]p25!$A$253&lt;&gt;0,[1]p25!$A$253,"")</f>
        <v/>
      </c>
      <c r="B226" s="379"/>
      <c r="C226" s="379"/>
      <c r="D226" s="379"/>
      <c r="E226" s="379"/>
      <c r="F226" s="379"/>
      <c r="G226" s="379"/>
      <c r="H226" s="379"/>
      <c r="I226" s="388" t="str">
        <f>IF([1]p25!$B$254&lt;&gt;0,[1]p25!$B$254,"")</f>
        <v/>
      </c>
      <c r="J226" s="379"/>
      <c r="K226" s="379"/>
      <c r="L226" s="379"/>
      <c r="M226" s="379"/>
      <c r="N226" s="379"/>
      <c r="O226" s="379"/>
      <c r="P226" s="379"/>
      <c r="Q226" s="380"/>
      <c r="R226" s="26" t="str">
        <f>IF([1]p25!$J$253&lt;&gt;0,[1]p25!$J$253,"")</f>
        <v/>
      </c>
      <c r="S226" s="26" t="str">
        <f>IF([1]p25!$K$253&lt;&gt;0,[1]p25!$K$253,"")</f>
        <v/>
      </c>
    </row>
    <row r="227" spans="1:19" s="3" customFormat="1" ht="13.5" customHeight="1" x14ac:dyDescent="0.2">
      <c r="A227" s="388" t="str">
        <f>IF([1]p25!$A$256&lt;&gt;0,[1]p25!$A$256,"")</f>
        <v/>
      </c>
      <c r="B227" s="379"/>
      <c r="C227" s="379"/>
      <c r="D227" s="379"/>
      <c r="E227" s="379"/>
      <c r="F227" s="379"/>
      <c r="G227" s="379"/>
      <c r="H227" s="379"/>
      <c r="I227" s="388" t="str">
        <f>IF([1]p25!$B$257&lt;&gt;0,[1]p25!$B$257,"")</f>
        <v/>
      </c>
      <c r="J227" s="379"/>
      <c r="K227" s="379"/>
      <c r="L227" s="379"/>
      <c r="M227" s="379"/>
      <c r="N227" s="379"/>
      <c r="O227" s="379"/>
      <c r="P227" s="379"/>
      <c r="Q227" s="380"/>
      <c r="R227" s="26" t="str">
        <f>IF([1]p25!$J$256&lt;&gt;0,[1]p25!$J$256,"")</f>
        <v/>
      </c>
      <c r="S227" s="26" t="str">
        <f>IF([1]p25!$K$256&lt;&gt;0,[1]p25!$K$256,"")</f>
        <v/>
      </c>
    </row>
    <row r="228" spans="1:19" s="3" customFormat="1" ht="13.5" customHeight="1" x14ac:dyDescent="0.2">
      <c r="A228" s="388" t="str">
        <f>IF([1]p25!$A$259&lt;&gt;0,[1]p25!$A$259,"")</f>
        <v/>
      </c>
      <c r="B228" s="379"/>
      <c r="C228" s="379"/>
      <c r="D228" s="379"/>
      <c r="E228" s="379"/>
      <c r="F228" s="379"/>
      <c r="G228" s="379"/>
      <c r="H228" s="380"/>
      <c r="I228" s="388" t="str">
        <f>IF([1]p25!$B$260&lt;&gt;0,[1]p25!$B$260,"")</f>
        <v/>
      </c>
      <c r="J228" s="379"/>
      <c r="K228" s="379"/>
      <c r="L228" s="379"/>
      <c r="M228" s="379"/>
      <c r="N228" s="379"/>
      <c r="O228" s="379"/>
      <c r="P228" s="379"/>
      <c r="Q228" s="380"/>
      <c r="R228" s="26" t="str">
        <f>IF([1]p25!$J$259&lt;&gt;0,[1]p25!$J$259,"")</f>
        <v/>
      </c>
      <c r="S228" s="26" t="str">
        <f>IF([1]p25!$K$259&lt;&gt;0,[1]p25!$K$259,"")</f>
        <v/>
      </c>
    </row>
    <row r="229" spans="1:19" s="3" customFormat="1" ht="13.5" customHeight="1" x14ac:dyDescent="0.2">
      <c r="A229" s="388" t="str">
        <f>IF([1]p25!$A$262&lt;&gt;0,[1]p25!$A$262,"")</f>
        <v/>
      </c>
      <c r="B229" s="379"/>
      <c r="C229" s="379"/>
      <c r="D229" s="379"/>
      <c r="E229" s="379"/>
      <c r="F229" s="379"/>
      <c r="G229" s="379"/>
      <c r="H229" s="379"/>
      <c r="I229" s="388" t="str">
        <f>IF([1]p25!$B$263&lt;&gt;0,[1]p25!$B$263,"")</f>
        <v/>
      </c>
      <c r="J229" s="379"/>
      <c r="K229" s="379"/>
      <c r="L229" s="379"/>
      <c r="M229" s="379"/>
      <c r="N229" s="379"/>
      <c r="O229" s="379"/>
      <c r="P229" s="379"/>
      <c r="Q229" s="380"/>
      <c r="R229" s="26" t="str">
        <f>IF([1]p25!$J$262&lt;&gt;0,[1]p25!$J$262,"")</f>
        <v/>
      </c>
      <c r="S229" s="26" t="str">
        <f>IF([1]p25!$K$262&lt;&gt;0,[1]p25!$K$262,"")</f>
        <v/>
      </c>
    </row>
    <row r="230" spans="1:19" s="3" customFormat="1" ht="13.5" customHeight="1" x14ac:dyDescent="0.2">
      <c r="A230" s="388" t="str">
        <f>IF([1]p25!$A$265&lt;&gt;0,[1]p25!$A$265,"")</f>
        <v/>
      </c>
      <c r="B230" s="379"/>
      <c r="C230" s="379"/>
      <c r="D230" s="379"/>
      <c r="E230" s="379"/>
      <c r="F230" s="379"/>
      <c r="G230" s="379"/>
      <c r="H230" s="379"/>
      <c r="I230" s="388" t="str">
        <f>IF([1]p25!$B$266&lt;&gt;0,[1]p25!$B$266,"")</f>
        <v/>
      </c>
      <c r="J230" s="379"/>
      <c r="K230" s="379"/>
      <c r="L230" s="379"/>
      <c r="M230" s="379"/>
      <c r="N230" s="379"/>
      <c r="O230" s="379"/>
      <c r="P230" s="379"/>
      <c r="Q230" s="380"/>
      <c r="R230" s="26" t="str">
        <f>IF([1]p25!$J$265&lt;&gt;0,[1]p25!$J$265,"")</f>
        <v/>
      </c>
      <c r="S230" s="26" t="str">
        <f>IF([1]p25!$K$265&lt;&gt;0,[1]p25!$K$265,"")</f>
        <v/>
      </c>
    </row>
    <row r="231" spans="1:19" s="6" customFormat="1" x14ac:dyDescent="0.2">
      <c r="A231" s="393"/>
      <c r="B231" s="393"/>
      <c r="C231" s="393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2" customFormat="1" ht="13.5" customHeight="1" x14ac:dyDescent="0.2">
      <c r="A232" s="375" t="str">
        <f>T([1]p26!$C$13:$G$13)</f>
        <v>Marco Aurélio Soares Souto</v>
      </c>
      <c r="B232" s="376"/>
      <c r="C232" s="376"/>
      <c r="D232" s="376"/>
      <c r="E232" s="376"/>
      <c r="F232" s="376"/>
      <c r="G232" s="376"/>
      <c r="H232" s="376"/>
      <c r="I232" s="376"/>
      <c r="J232" s="376"/>
      <c r="K232" s="376"/>
      <c r="L232" s="376"/>
      <c r="M232" s="376"/>
      <c r="N232" s="376"/>
      <c r="O232" s="376"/>
      <c r="P232" s="376"/>
      <c r="Q232" s="376"/>
      <c r="R232" s="376"/>
      <c r="S232" s="377"/>
    </row>
    <row r="233" spans="1:19" s="3" customFormat="1" ht="13.5" customHeight="1" x14ac:dyDescent="0.2">
      <c r="A233" s="398" t="str">
        <f>IF([1]p26!$A$247&lt;&gt;0,[1]p26!$A$247,"")</f>
        <v/>
      </c>
      <c r="B233" s="398"/>
      <c r="C233" s="398"/>
      <c r="D233" s="398"/>
      <c r="E233" s="398"/>
      <c r="F233" s="398"/>
      <c r="G233" s="398"/>
      <c r="H233" s="398"/>
      <c r="I233" s="388" t="str">
        <f>IF([1]p26!$B$248&lt;&gt;0,[1]p26!$B$248,"")</f>
        <v/>
      </c>
      <c r="J233" s="379"/>
      <c r="K233" s="379"/>
      <c r="L233" s="379"/>
      <c r="M233" s="379"/>
      <c r="N233" s="379"/>
      <c r="O233" s="379"/>
      <c r="P233" s="379"/>
      <c r="Q233" s="380"/>
      <c r="R233" s="26" t="str">
        <f>IF([1]p26!$J$247&lt;&gt;0,[1]p26!$J$247,"")</f>
        <v/>
      </c>
      <c r="S233" s="26" t="str">
        <f>IF([1]p26!$K$247&lt;&gt;0,[1]p26!$K$247,"")</f>
        <v/>
      </c>
    </row>
    <row r="234" spans="1:19" s="3" customFormat="1" ht="13.5" customHeight="1" x14ac:dyDescent="0.2">
      <c r="A234" s="388" t="str">
        <f>IF([1]p26!$A$250&lt;&gt;0,[1]p26!$A$250,"")</f>
        <v/>
      </c>
      <c r="B234" s="379"/>
      <c r="C234" s="379"/>
      <c r="D234" s="379"/>
      <c r="E234" s="379"/>
      <c r="F234" s="379"/>
      <c r="G234" s="379"/>
      <c r="H234" s="379"/>
      <c r="I234" s="388" t="str">
        <f>IF([1]p26!$B$251&lt;&gt;0,[1]p26!$B$251,"")</f>
        <v/>
      </c>
      <c r="J234" s="379"/>
      <c r="K234" s="379"/>
      <c r="L234" s="379"/>
      <c r="M234" s="379"/>
      <c r="N234" s="379"/>
      <c r="O234" s="379"/>
      <c r="P234" s="379"/>
      <c r="Q234" s="380"/>
      <c r="R234" s="26" t="str">
        <f>IF([1]p26!$J$250&lt;&gt;0,[1]p26!$J$250,"")</f>
        <v/>
      </c>
      <c r="S234" s="26" t="str">
        <f>IF([1]p26!$K$250&lt;&gt;0,[1]p26!$K$250,"")</f>
        <v/>
      </c>
    </row>
    <row r="235" spans="1:19" s="3" customFormat="1" ht="13.5" customHeight="1" x14ac:dyDescent="0.2">
      <c r="A235" s="388" t="str">
        <f>IF([1]p26!$A$253&lt;&gt;0,[1]p26!$A$253,"")</f>
        <v/>
      </c>
      <c r="B235" s="379"/>
      <c r="C235" s="379"/>
      <c r="D235" s="379"/>
      <c r="E235" s="379"/>
      <c r="F235" s="379"/>
      <c r="G235" s="379"/>
      <c r="H235" s="379"/>
      <c r="I235" s="388" t="str">
        <f>IF([1]p26!$B$254&lt;&gt;0,[1]p26!$B$254,"")</f>
        <v/>
      </c>
      <c r="J235" s="379"/>
      <c r="K235" s="379"/>
      <c r="L235" s="379"/>
      <c r="M235" s="379"/>
      <c r="N235" s="379"/>
      <c r="O235" s="379"/>
      <c r="P235" s="379"/>
      <c r="Q235" s="380"/>
      <c r="R235" s="26" t="str">
        <f>IF([1]p26!$J$253&lt;&gt;0,[1]p26!$J$253,"")</f>
        <v/>
      </c>
      <c r="S235" s="26" t="str">
        <f>IF([1]p26!$K$253&lt;&gt;0,[1]p26!$K$253,"")</f>
        <v/>
      </c>
    </row>
    <row r="236" spans="1:19" s="3" customFormat="1" ht="13.5" customHeight="1" x14ac:dyDescent="0.2">
      <c r="A236" s="388" t="str">
        <f>IF([1]p26!$A$256&lt;&gt;0,[1]p26!$A$256,"")</f>
        <v/>
      </c>
      <c r="B236" s="379"/>
      <c r="C236" s="379"/>
      <c r="D236" s="379"/>
      <c r="E236" s="379"/>
      <c r="F236" s="379"/>
      <c r="G236" s="379"/>
      <c r="H236" s="379"/>
      <c r="I236" s="388" t="str">
        <f>IF([1]p26!$B$257&lt;&gt;0,[1]p26!$B$257,"")</f>
        <v/>
      </c>
      <c r="J236" s="379"/>
      <c r="K236" s="379"/>
      <c r="L236" s="379"/>
      <c r="M236" s="379"/>
      <c r="N236" s="379"/>
      <c r="O236" s="379"/>
      <c r="P236" s="379"/>
      <c r="Q236" s="380"/>
      <c r="R236" s="26" t="str">
        <f>IF([1]p26!$J$256&lt;&gt;0,[1]p26!$J$256,"")</f>
        <v/>
      </c>
      <c r="S236" s="26" t="str">
        <f>IF([1]p26!$K$256&lt;&gt;0,[1]p26!$K$256,"")</f>
        <v/>
      </c>
    </row>
    <row r="237" spans="1:19" s="3" customFormat="1" ht="13.5" customHeight="1" x14ac:dyDescent="0.2">
      <c r="A237" s="388" t="str">
        <f>IF([1]p26!$A$259&lt;&gt;0,[1]p26!$A$259,"")</f>
        <v/>
      </c>
      <c r="B237" s="379"/>
      <c r="C237" s="379"/>
      <c r="D237" s="379"/>
      <c r="E237" s="379"/>
      <c r="F237" s="379"/>
      <c r="G237" s="379"/>
      <c r="H237" s="380"/>
      <c r="I237" s="388" t="str">
        <f>IF([1]p26!$B$260&lt;&gt;0,[1]p26!$B$260,"")</f>
        <v/>
      </c>
      <c r="J237" s="379"/>
      <c r="K237" s="379"/>
      <c r="L237" s="379"/>
      <c r="M237" s="379"/>
      <c r="N237" s="379"/>
      <c r="O237" s="379"/>
      <c r="P237" s="379"/>
      <c r="Q237" s="380"/>
      <c r="R237" s="26" t="str">
        <f>IF([1]p26!$J$259&lt;&gt;0,[1]p26!$J$259,"")</f>
        <v/>
      </c>
      <c r="S237" s="26" t="str">
        <f>IF([1]p26!$K$259&lt;&gt;0,[1]p26!$K$259,"")</f>
        <v/>
      </c>
    </row>
    <row r="238" spans="1:19" s="3" customFormat="1" ht="13.5" customHeight="1" x14ac:dyDescent="0.2">
      <c r="A238" s="388" t="str">
        <f>IF([1]p26!$A$262&lt;&gt;0,[1]p26!$A$262,"")</f>
        <v/>
      </c>
      <c r="B238" s="379"/>
      <c r="C238" s="379"/>
      <c r="D238" s="379"/>
      <c r="E238" s="379"/>
      <c r="F238" s="379"/>
      <c r="G238" s="379"/>
      <c r="H238" s="379"/>
      <c r="I238" s="388" t="str">
        <f>IF([1]p26!$B$263&lt;&gt;0,[1]p26!$B$263,"")</f>
        <v/>
      </c>
      <c r="J238" s="379"/>
      <c r="K238" s="379"/>
      <c r="L238" s="379"/>
      <c r="M238" s="379"/>
      <c r="N238" s="379"/>
      <c r="O238" s="379"/>
      <c r="P238" s="379"/>
      <c r="Q238" s="380"/>
      <c r="R238" s="26" t="str">
        <f>IF([1]p26!$J$262&lt;&gt;0,[1]p26!$J$262,"")</f>
        <v/>
      </c>
      <c r="S238" s="26" t="str">
        <f>IF([1]p26!$K$262&lt;&gt;0,[1]p26!$K$262,"")</f>
        <v/>
      </c>
    </row>
    <row r="239" spans="1:19" s="3" customFormat="1" ht="13.5" customHeight="1" x14ac:dyDescent="0.2">
      <c r="A239" s="388" t="str">
        <f>IF([1]p26!$A$265&lt;&gt;0,[1]p26!$A$265,"")</f>
        <v/>
      </c>
      <c r="B239" s="379"/>
      <c r="C239" s="379"/>
      <c r="D239" s="379"/>
      <c r="E239" s="379"/>
      <c r="F239" s="379"/>
      <c r="G239" s="379"/>
      <c r="H239" s="379"/>
      <c r="I239" s="388" t="str">
        <f>IF([1]p26!$B$266&lt;&gt;0,[1]p26!$B$266,"")</f>
        <v/>
      </c>
      <c r="J239" s="379"/>
      <c r="K239" s="379"/>
      <c r="L239" s="379"/>
      <c r="M239" s="379"/>
      <c r="N239" s="379"/>
      <c r="O239" s="379"/>
      <c r="P239" s="379"/>
      <c r="Q239" s="380"/>
      <c r="R239" s="26" t="str">
        <f>IF([1]p26!$J$265&lt;&gt;0,[1]p26!$J$265,"")</f>
        <v/>
      </c>
      <c r="S239" s="26" t="str">
        <f>IF([1]p26!$K$265&lt;&gt;0,[1]p26!$K$265,"")</f>
        <v/>
      </c>
    </row>
    <row r="240" spans="1:19" s="6" customFormat="1" x14ac:dyDescent="0.2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2" customFormat="1" ht="13.5" customHeight="1" x14ac:dyDescent="0.2">
      <c r="A241" s="375" t="str">
        <f>T([1]p27!$C$13:$G$13)</f>
        <v>Maria de Sousa Leite Filha</v>
      </c>
      <c r="B241" s="376"/>
      <c r="C241" s="376"/>
      <c r="D241" s="376"/>
      <c r="E241" s="376"/>
      <c r="F241" s="376"/>
      <c r="G241" s="376"/>
      <c r="H241" s="376"/>
      <c r="I241" s="376"/>
      <c r="J241" s="376"/>
      <c r="K241" s="376"/>
      <c r="L241" s="376"/>
      <c r="M241" s="376"/>
      <c r="N241" s="376"/>
      <c r="O241" s="376"/>
      <c r="P241" s="376"/>
      <c r="Q241" s="376"/>
      <c r="R241" s="376"/>
      <c r="S241" s="377"/>
    </row>
    <row r="242" spans="1:19" s="3" customFormat="1" ht="13.5" customHeight="1" x14ac:dyDescent="0.2">
      <c r="A242" s="398" t="str">
        <f>IF([1]p27!$A$247&lt;&gt;0,[1]p27!$A$247,"")</f>
        <v>Orientação de monitoria</v>
      </c>
      <c r="B242" s="398"/>
      <c r="C242" s="398"/>
      <c r="D242" s="398"/>
      <c r="E242" s="398"/>
      <c r="F242" s="398"/>
      <c r="G242" s="398"/>
      <c r="H242" s="398"/>
      <c r="I242" s="388" t="str">
        <f>IF([1]p27!$B$248&lt;&gt;0,[1]p27!$B$248,"")</f>
        <v/>
      </c>
      <c r="J242" s="379"/>
      <c r="K242" s="379"/>
      <c r="L242" s="379"/>
      <c r="M242" s="379"/>
      <c r="N242" s="379"/>
      <c r="O242" s="379"/>
      <c r="P242" s="379"/>
      <c r="Q242" s="380"/>
      <c r="R242" s="26">
        <f>IF([1]p27!$J$247&lt;&gt;0,[1]p27!$J$247,"")</f>
        <v>45323</v>
      </c>
      <c r="S242" s="26">
        <f>IF([1]p27!$K$247&lt;&gt;0,[1]p27!$K$247,"")</f>
        <v>45430</v>
      </c>
    </row>
    <row r="243" spans="1:19" s="3" customFormat="1" ht="13.5" customHeight="1" x14ac:dyDescent="0.2">
      <c r="A243" s="388" t="str">
        <f>IF([1]p27!$A$250&lt;&gt;0,[1]p27!$A$250,"")</f>
        <v>Atendimento ao aluno - tirar dúvidas, resolução de exercícios.</v>
      </c>
      <c r="B243" s="379"/>
      <c r="C243" s="379"/>
      <c r="D243" s="379"/>
      <c r="E243" s="379"/>
      <c r="F243" s="379"/>
      <c r="G243" s="379"/>
      <c r="H243" s="379"/>
      <c r="I243" s="388" t="str">
        <f>IF([1]p27!$B$251&lt;&gt;0,[1]p27!$B$251,"")</f>
        <v/>
      </c>
      <c r="J243" s="379"/>
      <c r="K243" s="379"/>
      <c r="L243" s="379"/>
      <c r="M243" s="379"/>
      <c r="N243" s="379"/>
      <c r="O243" s="379"/>
      <c r="P243" s="379"/>
      <c r="Q243" s="380"/>
      <c r="R243" s="26">
        <f>IF([1]p27!$J$250&lt;&gt;0,[1]p27!$J$250,"")</f>
        <v>45323</v>
      </c>
      <c r="S243" s="26">
        <f>IF([1]p27!$K$250&lt;&gt;0,[1]p27!$K$250,"")</f>
        <v>45430</v>
      </c>
    </row>
    <row r="244" spans="1:19" s="3" customFormat="1" ht="13.5" customHeight="1" x14ac:dyDescent="0.2">
      <c r="A244" s="388" t="str">
        <f>IF([1]p27!$A$253&lt;&gt;0,[1]p27!$A$253,"")</f>
        <v/>
      </c>
      <c r="B244" s="379"/>
      <c r="C244" s="379"/>
      <c r="D244" s="379"/>
      <c r="E244" s="379"/>
      <c r="F244" s="379"/>
      <c r="G244" s="379"/>
      <c r="H244" s="379"/>
      <c r="I244" s="388" t="str">
        <f>IF([1]p27!$B$254&lt;&gt;0,[1]p27!$B$254,"")</f>
        <v/>
      </c>
      <c r="J244" s="379"/>
      <c r="K244" s="379"/>
      <c r="L244" s="379"/>
      <c r="M244" s="379"/>
      <c r="N244" s="379"/>
      <c r="O244" s="379"/>
      <c r="P244" s="379"/>
      <c r="Q244" s="380"/>
      <c r="R244" s="26" t="str">
        <f>IF([1]p27!$J$253&lt;&gt;0,[1]p27!$J$253,"")</f>
        <v/>
      </c>
      <c r="S244" s="26" t="str">
        <f>IF([1]p27!$K$253&lt;&gt;0,[1]p27!$K$253,"")</f>
        <v/>
      </c>
    </row>
    <row r="245" spans="1:19" s="3" customFormat="1" ht="13.5" customHeight="1" x14ac:dyDescent="0.2">
      <c r="A245" s="388" t="str">
        <f>IF([1]p27!$A$256&lt;&gt;0,[1]p27!$A$256,"")</f>
        <v/>
      </c>
      <c r="B245" s="379"/>
      <c r="C245" s="379"/>
      <c r="D245" s="379"/>
      <c r="E245" s="379"/>
      <c r="F245" s="379"/>
      <c r="G245" s="379"/>
      <c r="H245" s="379"/>
      <c r="I245" s="388" t="str">
        <f>IF([1]p27!$B$257&lt;&gt;0,[1]p27!$B$257,"")</f>
        <v/>
      </c>
      <c r="J245" s="379"/>
      <c r="K245" s="379"/>
      <c r="L245" s="379"/>
      <c r="M245" s="379"/>
      <c r="N245" s="379"/>
      <c r="O245" s="379"/>
      <c r="P245" s="379"/>
      <c r="Q245" s="380"/>
      <c r="R245" s="26" t="str">
        <f>IF([1]p27!$J$256&lt;&gt;0,[1]p27!$J$256,"")</f>
        <v/>
      </c>
      <c r="S245" s="26" t="str">
        <f>IF([1]p27!$K$256&lt;&gt;0,[1]p27!$K$256,"")</f>
        <v/>
      </c>
    </row>
    <row r="246" spans="1:19" s="3" customFormat="1" ht="13.5" customHeight="1" x14ac:dyDescent="0.2">
      <c r="A246" s="388" t="str">
        <f>IF([1]p27!$A$259&lt;&gt;0,[1]p27!$A$259,"")</f>
        <v/>
      </c>
      <c r="B246" s="379"/>
      <c r="C246" s="379"/>
      <c r="D246" s="379"/>
      <c r="E246" s="379"/>
      <c r="F246" s="379"/>
      <c r="G246" s="379"/>
      <c r="H246" s="380"/>
      <c r="I246" s="388" t="str">
        <f>IF([1]p27!$B$260&lt;&gt;0,[1]p27!$B$260,"")</f>
        <v/>
      </c>
      <c r="J246" s="379"/>
      <c r="K246" s="379"/>
      <c r="L246" s="379"/>
      <c r="M246" s="379"/>
      <c r="N246" s="379"/>
      <c r="O246" s="379"/>
      <c r="P246" s="379"/>
      <c r="Q246" s="380"/>
      <c r="R246" s="26" t="str">
        <f>IF([1]p27!$J$259&lt;&gt;0,[1]p27!$J$259,"")</f>
        <v/>
      </c>
      <c r="S246" s="26" t="str">
        <f>IF([1]p27!$K$259&lt;&gt;0,[1]p27!$K$259,"")</f>
        <v/>
      </c>
    </row>
    <row r="247" spans="1:19" s="3" customFormat="1" ht="13.5" customHeight="1" x14ac:dyDescent="0.2">
      <c r="A247" s="388" t="str">
        <f>IF([1]p27!$A$262&lt;&gt;0,[1]p27!$A$262,"")</f>
        <v/>
      </c>
      <c r="B247" s="379"/>
      <c r="C247" s="379"/>
      <c r="D247" s="379"/>
      <c r="E247" s="379"/>
      <c r="F247" s="379"/>
      <c r="G247" s="379"/>
      <c r="H247" s="379"/>
      <c r="I247" s="388" t="str">
        <f>IF([1]p27!$B$263&lt;&gt;0,[1]p27!$B$263,"")</f>
        <v/>
      </c>
      <c r="J247" s="379"/>
      <c r="K247" s="379"/>
      <c r="L247" s="379"/>
      <c r="M247" s="379"/>
      <c r="N247" s="379"/>
      <c r="O247" s="379"/>
      <c r="P247" s="379"/>
      <c r="Q247" s="380"/>
      <c r="R247" s="26" t="str">
        <f>IF([1]p27!$J$262&lt;&gt;0,[1]p27!$J$262,"")</f>
        <v/>
      </c>
      <c r="S247" s="26" t="str">
        <f>IF([1]p27!$K$262&lt;&gt;0,[1]p27!$K$262,"")</f>
        <v/>
      </c>
    </row>
    <row r="248" spans="1:19" s="3" customFormat="1" ht="13.5" customHeight="1" x14ac:dyDescent="0.2">
      <c r="A248" s="388" t="str">
        <f>IF([1]p27!$A$265&lt;&gt;0,[1]p27!$A$265,"")</f>
        <v/>
      </c>
      <c r="B248" s="379"/>
      <c r="C248" s="379"/>
      <c r="D248" s="379"/>
      <c r="E248" s="379"/>
      <c r="F248" s="379"/>
      <c r="G248" s="379"/>
      <c r="H248" s="379"/>
      <c r="I248" s="388" t="str">
        <f>IF([1]p27!$B$266&lt;&gt;0,[1]p27!$B$266,"")</f>
        <v/>
      </c>
      <c r="J248" s="379"/>
      <c r="K248" s="379"/>
      <c r="L248" s="379"/>
      <c r="M248" s="379"/>
      <c r="N248" s="379"/>
      <c r="O248" s="379"/>
      <c r="P248" s="379"/>
      <c r="Q248" s="380"/>
      <c r="R248" s="26" t="str">
        <f>IF([1]p27!$J$265&lt;&gt;0,[1]p27!$J$265,"")</f>
        <v/>
      </c>
      <c r="S248" s="26" t="str">
        <f>IF([1]p27!$K$265&lt;&gt;0,[1]p27!$K$265,"")</f>
        <v/>
      </c>
    </row>
    <row r="249" spans="1:19" s="6" customFormat="1" x14ac:dyDescent="0.2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2" customFormat="1" ht="13.5" customHeight="1" x14ac:dyDescent="0.2">
      <c r="A250" s="375" t="str">
        <f>T([1]p28!$C$13:$G$13)</f>
        <v>Pammella Queiroz de Souza</v>
      </c>
      <c r="B250" s="376"/>
      <c r="C250" s="376"/>
      <c r="D250" s="376"/>
      <c r="E250" s="376"/>
      <c r="F250" s="376"/>
      <c r="G250" s="376"/>
      <c r="H250" s="376"/>
      <c r="I250" s="376"/>
      <c r="J250" s="376"/>
      <c r="K250" s="376"/>
      <c r="L250" s="376"/>
      <c r="M250" s="376"/>
      <c r="N250" s="376"/>
      <c r="O250" s="376"/>
      <c r="P250" s="376"/>
      <c r="Q250" s="376"/>
      <c r="R250" s="376"/>
      <c r="S250" s="377"/>
    </row>
    <row r="251" spans="1:19" s="3" customFormat="1" ht="13.5" customHeight="1" x14ac:dyDescent="0.2">
      <c r="A251" s="398" t="str">
        <f>IF([1]p28!$A$247&lt;&gt;0,[1]p28!$A$247,"")</f>
        <v/>
      </c>
      <c r="B251" s="398"/>
      <c r="C251" s="398"/>
      <c r="D251" s="398"/>
      <c r="E251" s="398"/>
      <c r="F251" s="398"/>
      <c r="G251" s="398"/>
      <c r="H251" s="398"/>
      <c r="I251" s="388" t="str">
        <f>IF([1]p28!$B$248&lt;&gt;0,[1]p28!$B$248,"")</f>
        <v/>
      </c>
      <c r="J251" s="379"/>
      <c r="K251" s="379"/>
      <c r="L251" s="379"/>
      <c r="M251" s="379"/>
      <c r="N251" s="379"/>
      <c r="O251" s="379"/>
      <c r="P251" s="379"/>
      <c r="Q251" s="380"/>
      <c r="R251" s="26" t="str">
        <f>IF([1]p28!$J$247&lt;&gt;0,[1]p28!$J$247,"")</f>
        <v/>
      </c>
      <c r="S251" s="26" t="str">
        <f>IF([1]p28!$K$247&lt;&gt;0,[1]p28!$K$247,"")</f>
        <v/>
      </c>
    </row>
    <row r="252" spans="1:19" s="3" customFormat="1" ht="13.5" customHeight="1" x14ac:dyDescent="0.2">
      <c r="A252" s="388" t="str">
        <f>IF([1]p28!$A$250&lt;&gt;0,[1]p28!$A$250,"")</f>
        <v/>
      </c>
      <c r="B252" s="379"/>
      <c r="C252" s="379"/>
      <c r="D252" s="379"/>
      <c r="E252" s="379"/>
      <c r="F252" s="379"/>
      <c r="G252" s="379"/>
      <c r="H252" s="379"/>
      <c r="I252" s="388" t="str">
        <f>IF([1]p28!$B$251&lt;&gt;0,[1]p28!$B$251,"")</f>
        <v/>
      </c>
      <c r="J252" s="379"/>
      <c r="K252" s="379"/>
      <c r="L252" s="379"/>
      <c r="M252" s="379"/>
      <c r="N252" s="379"/>
      <c r="O252" s="379"/>
      <c r="P252" s="379"/>
      <c r="Q252" s="380"/>
      <c r="R252" s="26" t="str">
        <f>IF([1]p28!$J$250&lt;&gt;0,[1]p28!$J$250,"")</f>
        <v/>
      </c>
      <c r="S252" s="26" t="str">
        <f>IF([1]p28!$K$250&lt;&gt;0,[1]p28!$K$250,"")</f>
        <v/>
      </c>
    </row>
    <row r="253" spans="1:19" s="3" customFormat="1" ht="13.5" customHeight="1" x14ac:dyDescent="0.2">
      <c r="A253" s="388" t="str">
        <f>IF([1]p28!$A$253&lt;&gt;0,[1]p28!$A$253,"")</f>
        <v/>
      </c>
      <c r="B253" s="379"/>
      <c r="C253" s="379"/>
      <c r="D253" s="379"/>
      <c r="E253" s="379"/>
      <c r="F253" s="379"/>
      <c r="G253" s="379"/>
      <c r="H253" s="379"/>
      <c r="I253" s="388" t="str">
        <f>IF([1]p28!$B$254&lt;&gt;0,[1]p28!$B$254,"")</f>
        <v/>
      </c>
      <c r="J253" s="379"/>
      <c r="K253" s="379"/>
      <c r="L253" s="379"/>
      <c r="M253" s="379"/>
      <c r="N253" s="379"/>
      <c r="O253" s="379"/>
      <c r="P253" s="379"/>
      <c r="Q253" s="380"/>
      <c r="R253" s="26" t="str">
        <f>IF([1]p28!$J$253&lt;&gt;0,[1]p28!$J$253,"")</f>
        <v/>
      </c>
      <c r="S253" s="26" t="str">
        <f>IF([1]p28!$K$253&lt;&gt;0,[1]p28!$K$253,"")</f>
        <v/>
      </c>
    </row>
    <row r="254" spans="1:19" s="3" customFormat="1" ht="13.5" customHeight="1" x14ac:dyDescent="0.2">
      <c r="A254" s="388" t="str">
        <f>IF([1]p28!$A$256&lt;&gt;0,[1]p28!$A$256,"")</f>
        <v/>
      </c>
      <c r="B254" s="379"/>
      <c r="C254" s="379"/>
      <c r="D254" s="379"/>
      <c r="E254" s="379"/>
      <c r="F254" s="379"/>
      <c r="G254" s="379"/>
      <c r="H254" s="379"/>
      <c r="I254" s="388" t="str">
        <f>IF([1]p28!$B$257&lt;&gt;0,[1]p28!$B$257,"")</f>
        <v/>
      </c>
      <c r="J254" s="379"/>
      <c r="K254" s="379"/>
      <c r="L254" s="379"/>
      <c r="M254" s="379"/>
      <c r="N254" s="379"/>
      <c r="O254" s="379"/>
      <c r="P254" s="379"/>
      <c r="Q254" s="380"/>
      <c r="R254" s="26" t="str">
        <f>IF([1]p28!$J$256&lt;&gt;0,[1]p28!$J$256,"")</f>
        <v/>
      </c>
      <c r="S254" s="26" t="str">
        <f>IF([1]p28!$K$256&lt;&gt;0,[1]p28!$K$256,"")</f>
        <v/>
      </c>
    </row>
    <row r="255" spans="1:19" s="3" customFormat="1" ht="13.5" customHeight="1" x14ac:dyDescent="0.2">
      <c r="A255" s="388" t="str">
        <f>IF([1]p28!$A$259&lt;&gt;0,[1]p28!$A$259,"")</f>
        <v/>
      </c>
      <c r="B255" s="379"/>
      <c r="C255" s="379"/>
      <c r="D255" s="379"/>
      <c r="E255" s="379"/>
      <c r="F255" s="379"/>
      <c r="G255" s="379"/>
      <c r="H255" s="380"/>
      <c r="I255" s="388" t="str">
        <f>IF([1]p28!$B$260&lt;&gt;0,[1]p28!$B$260,"")</f>
        <v/>
      </c>
      <c r="J255" s="379"/>
      <c r="K255" s="379"/>
      <c r="L255" s="379"/>
      <c r="M255" s="379"/>
      <c r="N255" s="379"/>
      <c r="O255" s="379"/>
      <c r="P255" s="379"/>
      <c r="Q255" s="380"/>
      <c r="R255" s="26" t="str">
        <f>IF([1]p28!$J$259&lt;&gt;0,[1]p28!$J$259,"")</f>
        <v/>
      </c>
      <c r="S255" s="26" t="str">
        <f>IF([1]p28!$K$259&lt;&gt;0,[1]p28!$K$259,"")</f>
        <v/>
      </c>
    </row>
    <row r="256" spans="1:19" s="3" customFormat="1" ht="13.5" customHeight="1" x14ac:dyDescent="0.2">
      <c r="A256" s="388" t="str">
        <f>IF([1]p28!$A$262&lt;&gt;0,[1]p28!$A$262,"")</f>
        <v/>
      </c>
      <c r="B256" s="379"/>
      <c r="C256" s="379"/>
      <c r="D256" s="379"/>
      <c r="E256" s="379"/>
      <c r="F256" s="379"/>
      <c r="G256" s="379"/>
      <c r="H256" s="379"/>
      <c r="I256" s="388" t="str">
        <f>IF([1]p28!$B$263&lt;&gt;0,[1]p28!$B$263,"")</f>
        <v/>
      </c>
      <c r="J256" s="379"/>
      <c r="K256" s="379"/>
      <c r="L256" s="379"/>
      <c r="M256" s="379"/>
      <c r="N256" s="379"/>
      <c r="O256" s="379"/>
      <c r="P256" s="379"/>
      <c r="Q256" s="380"/>
      <c r="R256" s="26" t="str">
        <f>IF([1]p28!$J$262&lt;&gt;0,[1]p28!$J$262,"")</f>
        <v/>
      </c>
      <c r="S256" s="26" t="str">
        <f>IF([1]p28!$K$262&lt;&gt;0,[1]p28!$K$262,"")</f>
        <v/>
      </c>
    </row>
    <row r="257" spans="1:19" s="3" customFormat="1" ht="13.5" customHeight="1" x14ac:dyDescent="0.2">
      <c r="A257" s="388" t="str">
        <f>IF([1]p28!$A$265&lt;&gt;0,[1]p28!$A$265,"")</f>
        <v/>
      </c>
      <c r="B257" s="379"/>
      <c r="C257" s="379"/>
      <c r="D257" s="379"/>
      <c r="E257" s="379"/>
      <c r="F257" s="379"/>
      <c r="G257" s="379"/>
      <c r="H257" s="379"/>
      <c r="I257" s="388" t="str">
        <f>IF([1]p28!$B$266&lt;&gt;0,[1]p28!$B$266,"")</f>
        <v/>
      </c>
      <c r="J257" s="379"/>
      <c r="K257" s="379"/>
      <c r="L257" s="379"/>
      <c r="M257" s="379"/>
      <c r="N257" s="379"/>
      <c r="O257" s="379"/>
      <c r="P257" s="379"/>
      <c r="Q257" s="380"/>
      <c r="R257" s="26" t="str">
        <f>IF([1]p28!$J$265&lt;&gt;0,[1]p28!$J$265,"")</f>
        <v/>
      </c>
      <c r="S257" s="26" t="str">
        <f>IF([1]p28!$K$265&lt;&gt;0,[1]p28!$K$265,"")</f>
        <v/>
      </c>
    </row>
    <row r="258" spans="1:19" s="6" customFormat="1" x14ac:dyDescent="0.2">
      <c r="A258" s="393"/>
      <c r="B258" s="393"/>
      <c r="C258" s="393"/>
      <c r="D258" s="393"/>
      <c r="E258" s="393"/>
      <c r="F258" s="393"/>
      <c r="G258" s="393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2" customFormat="1" ht="13.5" customHeight="1" x14ac:dyDescent="0.2">
      <c r="A259" s="375" t="str">
        <f>T([1]p29!$C$13:$G$13)</f>
        <v>Rodrigo Cohen Mota Nemer</v>
      </c>
      <c r="B259" s="376"/>
      <c r="C259" s="376"/>
      <c r="D259" s="376"/>
      <c r="E259" s="376"/>
      <c r="F259" s="376"/>
      <c r="G259" s="376"/>
      <c r="H259" s="376"/>
      <c r="I259" s="376"/>
      <c r="J259" s="376"/>
      <c r="K259" s="376"/>
      <c r="L259" s="376"/>
      <c r="M259" s="376"/>
      <c r="N259" s="376"/>
      <c r="O259" s="376"/>
      <c r="P259" s="376"/>
      <c r="Q259" s="376"/>
      <c r="R259" s="376"/>
      <c r="S259" s="377"/>
    </row>
    <row r="260" spans="1:19" s="3" customFormat="1" ht="13.5" customHeight="1" x14ac:dyDescent="0.2">
      <c r="A260" s="398" t="str">
        <f>IF([1]p29!$A$247&lt;&gt;0,[1]p29!$A$247,"")</f>
        <v>Programa Institucional de Residência Pedagógica</v>
      </c>
      <c r="B260" s="398"/>
      <c r="C260" s="398"/>
      <c r="D260" s="398"/>
      <c r="E260" s="398"/>
      <c r="F260" s="398"/>
      <c r="G260" s="398"/>
      <c r="H260" s="398"/>
      <c r="I260" s="388" t="str">
        <f>IF([1]p29!$B$248&lt;&gt;0,[1]p29!$B$248,"")</f>
        <v>Participação em equipe executora e projetos de monitoria,  PET, PIBID, PIBITI, etc..  no âmbito do Departamento ou Curso</v>
      </c>
      <c r="J260" s="379"/>
      <c r="K260" s="379"/>
      <c r="L260" s="379"/>
      <c r="M260" s="379"/>
      <c r="N260" s="379"/>
      <c r="O260" s="379"/>
      <c r="P260" s="379"/>
      <c r="Q260" s="380"/>
      <c r="R260" s="26">
        <f>IF([1]p29!$J$247&lt;&gt;0,[1]p29!$J$247,"")</f>
        <v>44866</v>
      </c>
      <c r="S260" s="26">
        <f>IF([1]p29!$K$247&lt;&gt;0,[1]p29!$K$247,"")</f>
        <v>45412</v>
      </c>
    </row>
    <row r="261" spans="1:19" s="3" customFormat="1" ht="13.5" customHeight="1" x14ac:dyDescent="0.2">
      <c r="A261" s="388" t="str">
        <f>IF([1]p29!$A$250&lt;&gt;0,[1]p29!$A$250,"")</f>
        <v>Comissão de Avaliação e Acompanhamento do Curso de Bacharelado em Matemática pelo INEP/MEC</v>
      </c>
      <c r="B261" s="379"/>
      <c r="C261" s="379"/>
      <c r="D261" s="379"/>
      <c r="E261" s="379"/>
      <c r="F261" s="379"/>
      <c r="G261" s="379"/>
      <c r="H261" s="379"/>
      <c r="I261" s="388" t="str">
        <f>IF([1]p29!$B$251&lt;&gt;0,[1]p29!$B$251,"")</f>
        <v>Participação em comissões de assessorias à Administração Colegiada da Unidade</v>
      </c>
      <c r="J261" s="379"/>
      <c r="K261" s="379"/>
      <c r="L261" s="379"/>
      <c r="M261" s="379"/>
      <c r="N261" s="379"/>
      <c r="O261" s="379"/>
      <c r="P261" s="379"/>
      <c r="Q261" s="380"/>
      <c r="R261" s="26">
        <f>IF([1]p29!$J$250&lt;&gt;0,[1]p29!$J$250,"")</f>
        <v>45341</v>
      </c>
      <c r="S261" s="26">
        <f>IF([1]p29!$K$250&lt;&gt;0,[1]p29!$K$250,"")</f>
        <v>45657</v>
      </c>
    </row>
    <row r="262" spans="1:19" s="3" customFormat="1" ht="13.5" customHeight="1" x14ac:dyDescent="0.2">
      <c r="A262" s="388" t="str">
        <f>IF([1]p29!$A$253&lt;&gt;0,[1]p29!$A$253,"")</f>
        <v>Seleção PET-Matemática e Estatística</v>
      </c>
      <c r="B262" s="379"/>
      <c r="C262" s="379"/>
      <c r="D262" s="379"/>
      <c r="E262" s="379"/>
      <c r="F262" s="379"/>
      <c r="G262" s="379"/>
      <c r="H262" s="379"/>
      <c r="I262" s="388" t="str">
        <f>IF([1]p29!$B$254&lt;&gt;0,[1]p29!$B$254,"")</f>
        <v>Participação em processo seletivo de alunos de graduação candidatos à bolsas institucionais</v>
      </c>
      <c r="J262" s="379"/>
      <c r="K262" s="379"/>
      <c r="L262" s="379"/>
      <c r="M262" s="379"/>
      <c r="N262" s="379"/>
      <c r="O262" s="379"/>
      <c r="P262" s="379"/>
      <c r="Q262" s="380"/>
      <c r="R262" s="26">
        <f>IF([1]p29!$J$253&lt;&gt;0,[1]p29!$J$253,"")</f>
        <v>45363</v>
      </c>
      <c r="S262" s="26">
        <f>IF([1]p29!$K$253&lt;&gt;0,[1]p29!$K$253,"")</f>
        <v>45391</v>
      </c>
    </row>
    <row r="263" spans="1:19" s="3" customFormat="1" ht="13.5" customHeight="1" x14ac:dyDescent="0.2">
      <c r="A263" s="388" t="str">
        <f>IF([1]p29!$A$256&lt;&gt;0,[1]p29!$A$256,"")</f>
        <v/>
      </c>
      <c r="B263" s="379"/>
      <c r="C263" s="379"/>
      <c r="D263" s="379"/>
      <c r="E263" s="379"/>
      <c r="F263" s="379"/>
      <c r="G263" s="379"/>
      <c r="H263" s="379"/>
      <c r="I263" s="388" t="str">
        <f>IF([1]p29!$B$257&lt;&gt;0,[1]p29!$B$257,"")</f>
        <v/>
      </c>
      <c r="J263" s="379"/>
      <c r="K263" s="379"/>
      <c r="L263" s="379"/>
      <c r="M263" s="379"/>
      <c r="N263" s="379"/>
      <c r="O263" s="379"/>
      <c r="P263" s="379"/>
      <c r="Q263" s="380"/>
      <c r="R263" s="26" t="str">
        <f>IF([1]p29!$J$256&lt;&gt;0,[1]p29!$J$256,"")</f>
        <v/>
      </c>
      <c r="S263" s="26" t="str">
        <f>IF([1]p29!$K$256&lt;&gt;0,[1]p29!$K$256,"")</f>
        <v/>
      </c>
    </row>
    <row r="264" spans="1:19" s="3" customFormat="1" ht="13.5" customHeight="1" x14ac:dyDescent="0.2">
      <c r="A264" s="388" t="str">
        <f>IF([1]p29!$A$259&lt;&gt;0,[1]p29!$A$259,"")</f>
        <v/>
      </c>
      <c r="B264" s="379"/>
      <c r="C264" s="379"/>
      <c r="D264" s="379"/>
      <c r="E264" s="379"/>
      <c r="F264" s="379"/>
      <c r="G264" s="379"/>
      <c r="H264" s="380"/>
      <c r="I264" s="388" t="str">
        <f>IF([1]p29!$B$260&lt;&gt;0,[1]p29!$B$260,"")</f>
        <v/>
      </c>
      <c r="J264" s="379"/>
      <c r="K264" s="379"/>
      <c r="L264" s="379"/>
      <c r="M264" s="379"/>
      <c r="N264" s="379"/>
      <c r="O264" s="379"/>
      <c r="P264" s="379"/>
      <c r="Q264" s="380"/>
      <c r="R264" s="26" t="str">
        <f>IF([1]p29!$J$259&lt;&gt;0,[1]p29!$J$259,"")</f>
        <v/>
      </c>
      <c r="S264" s="26" t="str">
        <f>IF([1]p29!$K$259&lt;&gt;0,[1]p29!$K$259,"")</f>
        <v/>
      </c>
    </row>
    <row r="265" spans="1:19" s="3" customFormat="1" ht="13.5" customHeight="1" x14ac:dyDescent="0.2">
      <c r="A265" s="388" t="str">
        <f>IF([1]p29!$A$262&lt;&gt;0,[1]p29!$A$262,"")</f>
        <v/>
      </c>
      <c r="B265" s="379"/>
      <c r="C265" s="379"/>
      <c r="D265" s="379"/>
      <c r="E265" s="379"/>
      <c r="F265" s="379"/>
      <c r="G265" s="379"/>
      <c r="H265" s="379"/>
      <c r="I265" s="388" t="str">
        <f>IF([1]p29!$B$263&lt;&gt;0,[1]p29!$B$263,"")</f>
        <v/>
      </c>
      <c r="J265" s="379"/>
      <c r="K265" s="379"/>
      <c r="L265" s="379"/>
      <c r="M265" s="379"/>
      <c r="N265" s="379"/>
      <c r="O265" s="379"/>
      <c r="P265" s="379"/>
      <c r="Q265" s="380"/>
      <c r="R265" s="26" t="str">
        <f>IF([1]p29!$J$262&lt;&gt;0,[1]p29!$J$262,"")</f>
        <v/>
      </c>
      <c r="S265" s="26" t="str">
        <f>IF([1]p29!$K$262&lt;&gt;0,[1]p29!$K$262,"")</f>
        <v/>
      </c>
    </row>
    <row r="266" spans="1:19" s="3" customFormat="1" ht="13.5" customHeight="1" x14ac:dyDescent="0.2">
      <c r="A266" s="388" t="str">
        <f>IF([1]p29!$A$265&lt;&gt;0,[1]p29!$A$265,"")</f>
        <v/>
      </c>
      <c r="B266" s="379"/>
      <c r="C266" s="379"/>
      <c r="D266" s="379"/>
      <c r="E266" s="379"/>
      <c r="F266" s="379"/>
      <c r="G266" s="379"/>
      <c r="H266" s="379"/>
      <c r="I266" s="388" t="str">
        <f>IF([1]p29!$B$266&lt;&gt;0,[1]p29!$B$266,"")</f>
        <v/>
      </c>
      <c r="J266" s="379"/>
      <c r="K266" s="379"/>
      <c r="L266" s="379"/>
      <c r="M266" s="379"/>
      <c r="N266" s="379"/>
      <c r="O266" s="379"/>
      <c r="P266" s="379"/>
      <c r="Q266" s="380"/>
      <c r="R266" s="26" t="str">
        <f>IF([1]p29!$J$265&lt;&gt;0,[1]p29!$J$265,"")</f>
        <v/>
      </c>
      <c r="S266" s="26" t="str">
        <f>IF([1]p29!$K$265&lt;&gt;0,[1]p29!$K$265,"")</f>
        <v/>
      </c>
    </row>
    <row r="267" spans="1:19" s="6" customFormat="1" x14ac:dyDescent="0.2">
      <c r="A267" s="393"/>
      <c r="B267" s="393"/>
      <c r="C267" s="393"/>
      <c r="D267" s="393"/>
      <c r="E267" s="393"/>
      <c r="F267" s="393"/>
      <c r="G267" s="393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2" customFormat="1" ht="13.5" customHeight="1" x14ac:dyDescent="0.2">
      <c r="A268" s="375" t="str">
        <f>T([1]p30!$C$13:$G$13)</f>
        <v>Romildo Nascimento de Lima</v>
      </c>
      <c r="B268" s="376"/>
      <c r="C268" s="376"/>
      <c r="D268" s="376"/>
      <c r="E268" s="376"/>
      <c r="F268" s="376"/>
      <c r="G268" s="376"/>
      <c r="H268" s="376"/>
      <c r="I268" s="376"/>
      <c r="J268" s="376"/>
      <c r="K268" s="376"/>
      <c r="L268" s="376"/>
      <c r="M268" s="376"/>
      <c r="N268" s="376"/>
      <c r="O268" s="376"/>
      <c r="P268" s="376"/>
      <c r="Q268" s="376"/>
      <c r="R268" s="376"/>
      <c r="S268" s="377"/>
    </row>
    <row r="269" spans="1:19" s="3" customFormat="1" ht="13.5" customHeight="1" x14ac:dyDescent="0.2">
      <c r="A269" s="398" t="str">
        <f>IF([1]p30!$A$247&lt;&gt;0,[1]p30!$A$247,"")</f>
        <v>TUTORIA DE ALUNOS DE GRADUAÇÃO</v>
      </c>
      <c r="B269" s="398"/>
      <c r="C269" s="398"/>
      <c r="D269" s="398"/>
      <c r="E269" s="398"/>
      <c r="F269" s="398"/>
      <c r="G269" s="398"/>
      <c r="H269" s="398"/>
      <c r="I269" s="388" t="str">
        <f>IF([1]p30!$B$248&lt;&gt;0,[1]p30!$B$248,"")</f>
        <v/>
      </c>
      <c r="J269" s="379"/>
      <c r="K269" s="379"/>
      <c r="L269" s="379"/>
      <c r="M269" s="379"/>
      <c r="N269" s="379"/>
      <c r="O269" s="379"/>
      <c r="P269" s="379"/>
      <c r="Q269" s="380"/>
      <c r="R269" s="26" t="str">
        <f>IF([1]p30!$J$247&lt;&gt;0,[1]p30!$J$247,"")</f>
        <v/>
      </c>
      <c r="S269" s="26" t="str">
        <f>IF([1]p30!$K$247&lt;&gt;0,[1]p30!$K$247,"")</f>
        <v/>
      </c>
    </row>
    <row r="270" spans="1:19" s="3" customFormat="1" ht="13.5" customHeight="1" x14ac:dyDescent="0.2">
      <c r="A270" s="388" t="str">
        <f>IF([1]p30!$A$250&lt;&gt;0,[1]p30!$A$250,"")</f>
        <v/>
      </c>
      <c r="B270" s="379"/>
      <c r="C270" s="379"/>
      <c r="D270" s="379"/>
      <c r="E270" s="379"/>
      <c r="F270" s="379"/>
      <c r="G270" s="379"/>
      <c r="H270" s="379"/>
      <c r="I270" s="388" t="str">
        <f>IF([1]p30!$B$251&lt;&gt;0,[1]p30!$B$251,"")</f>
        <v/>
      </c>
      <c r="J270" s="379"/>
      <c r="K270" s="379"/>
      <c r="L270" s="379"/>
      <c r="M270" s="379"/>
      <c r="N270" s="379"/>
      <c r="O270" s="379"/>
      <c r="P270" s="379"/>
      <c r="Q270" s="380"/>
      <c r="R270" s="26" t="str">
        <f>IF([1]p30!$J$250&lt;&gt;0,[1]p30!$J$250,"")</f>
        <v/>
      </c>
      <c r="S270" s="26" t="str">
        <f>IF([1]p30!$K$250&lt;&gt;0,[1]p30!$K$250,"")</f>
        <v/>
      </c>
    </row>
    <row r="271" spans="1:19" s="3" customFormat="1" ht="13.5" customHeight="1" x14ac:dyDescent="0.2">
      <c r="A271" s="388" t="str">
        <f>IF([1]p30!$A$253&lt;&gt;0,[1]p30!$A$253,"")</f>
        <v/>
      </c>
      <c r="B271" s="379"/>
      <c r="C271" s="379"/>
      <c r="D271" s="379"/>
      <c r="E271" s="379"/>
      <c r="F271" s="379"/>
      <c r="G271" s="379"/>
      <c r="H271" s="379"/>
      <c r="I271" s="388" t="str">
        <f>IF([1]p30!$B$254&lt;&gt;0,[1]p30!$B$254,"")</f>
        <v/>
      </c>
      <c r="J271" s="379"/>
      <c r="K271" s="379"/>
      <c r="L271" s="379"/>
      <c r="M271" s="379"/>
      <c r="N271" s="379"/>
      <c r="O271" s="379"/>
      <c r="P271" s="379"/>
      <c r="Q271" s="380"/>
      <c r="R271" s="26" t="str">
        <f>IF([1]p30!$J$253&lt;&gt;0,[1]p30!$J$253,"")</f>
        <v/>
      </c>
      <c r="S271" s="26" t="str">
        <f>IF([1]p30!$K$253&lt;&gt;0,[1]p30!$K$253,"")</f>
        <v/>
      </c>
    </row>
    <row r="272" spans="1:19" s="3" customFormat="1" ht="13.5" customHeight="1" x14ac:dyDescent="0.2">
      <c r="A272" s="388" t="str">
        <f>IF([1]p30!$A$256&lt;&gt;0,[1]p30!$A$256,"")</f>
        <v/>
      </c>
      <c r="B272" s="379"/>
      <c r="C272" s="379"/>
      <c r="D272" s="379"/>
      <c r="E272" s="379"/>
      <c r="F272" s="379"/>
      <c r="G272" s="379"/>
      <c r="H272" s="379"/>
      <c r="I272" s="388" t="str">
        <f>IF([1]p30!$B$257&lt;&gt;0,[1]p30!$B$257,"")</f>
        <v/>
      </c>
      <c r="J272" s="379"/>
      <c r="K272" s="379"/>
      <c r="L272" s="379"/>
      <c r="M272" s="379"/>
      <c r="N272" s="379"/>
      <c r="O272" s="379"/>
      <c r="P272" s="379"/>
      <c r="Q272" s="380"/>
      <c r="R272" s="26" t="str">
        <f>IF([1]p30!$J$256&lt;&gt;0,[1]p30!$J$256,"")</f>
        <v/>
      </c>
      <c r="S272" s="26" t="str">
        <f>IF([1]p30!$K$256&lt;&gt;0,[1]p30!$K$256,"")</f>
        <v/>
      </c>
    </row>
    <row r="273" spans="1:19" s="3" customFormat="1" ht="13.5" customHeight="1" x14ac:dyDescent="0.2">
      <c r="A273" s="388" t="str">
        <f>IF([1]p30!$A$259&lt;&gt;0,[1]p30!$A$259,"")</f>
        <v/>
      </c>
      <c r="B273" s="379"/>
      <c r="C273" s="379"/>
      <c r="D273" s="379"/>
      <c r="E273" s="379"/>
      <c r="F273" s="379"/>
      <c r="G273" s="379"/>
      <c r="H273" s="380"/>
      <c r="I273" s="388" t="str">
        <f>IF([1]p30!$B$260&lt;&gt;0,[1]p30!$B$260,"")</f>
        <v/>
      </c>
      <c r="J273" s="379"/>
      <c r="K273" s="379"/>
      <c r="L273" s="379"/>
      <c r="M273" s="379"/>
      <c r="N273" s="379"/>
      <c r="O273" s="379"/>
      <c r="P273" s="379"/>
      <c r="Q273" s="380"/>
      <c r="R273" s="26" t="str">
        <f>IF([1]p30!$J$259&lt;&gt;0,[1]p30!$J$259,"")</f>
        <v/>
      </c>
      <c r="S273" s="26" t="str">
        <f>IF([1]p30!$K$259&lt;&gt;0,[1]p30!$K$259,"")</f>
        <v/>
      </c>
    </row>
    <row r="274" spans="1:19" s="3" customFormat="1" ht="13.5" customHeight="1" x14ac:dyDescent="0.2">
      <c r="A274" s="388" t="str">
        <f>IF([1]p30!$A$262&lt;&gt;0,[1]p30!$A$262,"")</f>
        <v/>
      </c>
      <c r="B274" s="379"/>
      <c r="C274" s="379"/>
      <c r="D274" s="379"/>
      <c r="E274" s="379"/>
      <c r="F274" s="379"/>
      <c r="G274" s="379"/>
      <c r="H274" s="379"/>
      <c r="I274" s="388" t="str">
        <f>IF([1]p30!$B$263&lt;&gt;0,[1]p30!$B$263,"")</f>
        <v/>
      </c>
      <c r="J274" s="379"/>
      <c r="K274" s="379"/>
      <c r="L274" s="379"/>
      <c r="M274" s="379"/>
      <c r="N274" s="379"/>
      <c r="O274" s="379"/>
      <c r="P274" s="379"/>
      <c r="Q274" s="380"/>
      <c r="R274" s="26" t="str">
        <f>IF([1]p30!$J$262&lt;&gt;0,[1]p30!$J$262,"")</f>
        <v/>
      </c>
      <c r="S274" s="26" t="str">
        <f>IF([1]p30!$K$262&lt;&gt;0,[1]p30!$K$262,"")</f>
        <v/>
      </c>
    </row>
    <row r="275" spans="1:19" s="3" customFormat="1" ht="13.5" customHeight="1" x14ac:dyDescent="0.2">
      <c r="A275" s="388" t="str">
        <f>IF([1]p30!$A$265&lt;&gt;0,[1]p30!$A$265,"")</f>
        <v/>
      </c>
      <c r="B275" s="379"/>
      <c r="C275" s="379"/>
      <c r="D275" s="379"/>
      <c r="E275" s="379"/>
      <c r="F275" s="379"/>
      <c r="G275" s="379"/>
      <c r="H275" s="379"/>
      <c r="I275" s="388" t="str">
        <f>IF([1]p30!$B$266&lt;&gt;0,[1]p30!$B$266,"")</f>
        <v/>
      </c>
      <c r="J275" s="379"/>
      <c r="K275" s="379"/>
      <c r="L275" s="379"/>
      <c r="M275" s="379"/>
      <c r="N275" s="379"/>
      <c r="O275" s="379"/>
      <c r="P275" s="379"/>
      <c r="Q275" s="380"/>
      <c r="R275" s="26" t="str">
        <f>IF([1]p30!$J$265&lt;&gt;0,[1]p30!$J$265,"")</f>
        <v/>
      </c>
      <c r="S275" s="26" t="str">
        <f>IF([1]p30!$K$265&lt;&gt;0,[1]p30!$K$265,"")</f>
        <v/>
      </c>
    </row>
    <row r="276" spans="1:19" s="6" customFormat="1" x14ac:dyDescent="0.2">
      <c r="A276" s="393"/>
      <c r="B276" s="393"/>
      <c r="C276" s="393"/>
      <c r="D276" s="393"/>
      <c r="E276" s="393"/>
      <c r="F276" s="393"/>
      <c r="G276" s="393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2" customFormat="1" ht="13.5" customHeight="1" x14ac:dyDescent="0.2">
      <c r="A277" s="375" t="str">
        <f>T([1]p31!$C$13:$G$13)</f>
        <v>Severino Horácio da Silva</v>
      </c>
      <c r="B277" s="376"/>
      <c r="C277" s="376"/>
      <c r="D277" s="376"/>
      <c r="E277" s="376"/>
      <c r="F277" s="376"/>
      <c r="G277" s="376"/>
      <c r="H277" s="376"/>
      <c r="I277" s="376"/>
      <c r="J277" s="376"/>
      <c r="K277" s="376"/>
      <c r="L277" s="376"/>
      <c r="M277" s="376"/>
      <c r="N277" s="376"/>
      <c r="O277" s="376"/>
      <c r="P277" s="376"/>
      <c r="Q277" s="376"/>
      <c r="R277" s="376"/>
      <c r="S277" s="377"/>
    </row>
    <row r="278" spans="1:19" s="3" customFormat="1" ht="13.5" customHeight="1" x14ac:dyDescent="0.2">
      <c r="A278" s="398" t="str">
        <f>IF([1]p31!$A$247&lt;&gt;0,[1]p31!$A$247,"")</f>
        <v>Comissão de Avaliação e Acompanhamento do Curso de Bacharelado em Matemática da Umat</v>
      </c>
      <c r="B278" s="398"/>
      <c r="C278" s="398"/>
      <c r="D278" s="398"/>
      <c r="E278" s="398"/>
      <c r="F278" s="398"/>
      <c r="G278" s="398"/>
      <c r="H278" s="398"/>
      <c r="I278" s="388" t="str">
        <f>IF([1]p31!$B$248&lt;&gt;0,[1]p31!$B$248,"")</f>
        <v>Participação em comissões de assessorias à Administração Colegiada da Unidade</v>
      </c>
      <c r="J278" s="379"/>
      <c r="K278" s="379"/>
      <c r="L278" s="379"/>
      <c r="M278" s="379"/>
      <c r="N278" s="379"/>
      <c r="O278" s="379"/>
      <c r="P278" s="379"/>
      <c r="Q278" s="380"/>
      <c r="R278" s="26">
        <f>IF([1]p31!$J$247&lt;&gt;0,[1]p31!$J$247,"")</f>
        <v>45331</v>
      </c>
      <c r="S278" s="26" t="str">
        <f>IF([1]p31!$K$247&lt;&gt;0,[1]p31!$K$247,"")</f>
        <v/>
      </c>
    </row>
    <row r="279" spans="1:19" s="3" customFormat="1" ht="13.5" customHeight="1" x14ac:dyDescent="0.2">
      <c r="A279" s="388" t="str">
        <f>IF([1]p31!$A$250&lt;&gt;0,[1]p31!$A$250,"")</f>
        <v>Comissão Administrativa específica para analisar a situação acadêmica da aluna Daíse Lopes Mendes</v>
      </c>
      <c r="B279" s="379"/>
      <c r="C279" s="379"/>
      <c r="D279" s="379"/>
      <c r="E279" s="379"/>
      <c r="F279" s="379"/>
      <c r="G279" s="379"/>
      <c r="H279" s="379"/>
      <c r="I279" s="388" t="str">
        <f>IF([1]p31!$B$251&lt;&gt;0,[1]p31!$B$251,"")</f>
        <v/>
      </c>
      <c r="J279" s="379"/>
      <c r="K279" s="379"/>
      <c r="L279" s="379"/>
      <c r="M279" s="379"/>
      <c r="N279" s="379"/>
      <c r="O279" s="379"/>
      <c r="P279" s="379"/>
      <c r="Q279" s="380"/>
      <c r="R279" s="26">
        <f>IF([1]p31!$J$250&lt;&gt;0,[1]p31!$J$250,"")</f>
        <v>45329</v>
      </c>
      <c r="S279" s="26">
        <f>IF([1]p31!$K$250&lt;&gt;0,[1]p31!$K$250,"")</f>
        <v>45344</v>
      </c>
    </row>
    <row r="280" spans="1:19" s="3" customFormat="1" ht="13.5" customHeight="1" x14ac:dyDescent="0.2">
      <c r="A280" s="388" t="str">
        <f>IF([1]p31!$A$253&lt;&gt;0,[1]p31!$A$253,"")</f>
        <v/>
      </c>
      <c r="B280" s="379"/>
      <c r="C280" s="379"/>
      <c r="D280" s="379"/>
      <c r="E280" s="379"/>
      <c r="F280" s="379"/>
      <c r="G280" s="379"/>
      <c r="H280" s="379"/>
      <c r="I280" s="388" t="str">
        <f>IF([1]p31!$B$254&lt;&gt;0,[1]p31!$B$254,"")</f>
        <v/>
      </c>
      <c r="J280" s="379"/>
      <c r="K280" s="379"/>
      <c r="L280" s="379"/>
      <c r="M280" s="379"/>
      <c r="N280" s="379"/>
      <c r="O280" s="379"/>
      <c r="P280" s="379"/>
      <c r="Q280" s="380"/>
      <c r="R280" s="26" t="str">
        <f>IF([1]p31!$J$253&lt;&gt;0,[1]p31!$J$253,"")</f>
        <v/>
      </c>
      <c r="S280" s="26" t="str">
        <f>IF([1]p31!$K$253&lt;&gt;0,[1]p31!$K$253,"")</f>
        <v/>
      </c>
    </row>
    <row r="281" spans="1:19" s="3" customFormat="1" ht="13.5" customHeight="1" x14ac:dyDescent="0.2">
      <c r="A281" s="388" t="str">
        <f>IF([1]p31!$A$256&lt;&gt;0,[1]p31!$A$256,"")</f>
        <v/>
      </c>
      <c r="B281" s="379"/>
      <c r="C281" s="379"/>
      <c r="D281" s="379"/>
      <c r="E281" s="379"/>
      <c r="F281" s="379"/>
      <c r="G281" s="379"/>
      <c r="H281" s="379"/>
      <c r="I281" s="388" t="str">
        <f>IF([1]p31!$B$257&lt;&gt;0,[1]p31!$B$257,"")</f>
        <v/>
      </c>
      <c r="J281" s="379"/>
      <c r="K281" s="379"/>
      <c r="L281" s="379"/>
      <c r="M281" s="379"/>
      <c r="N281" s="379"/>
      <c r="O281" s="379"/>
      <c r="P281" s="379"/>
      <c r="Q281" s="380"/>
      <c r="R281" s="26" t="str">
        <f>IF([1]p31!$J$256&lt;&gt;0,[1]p31!$J$256,"")</f>
        <v/>
      </c>
      <c r="S281" s="26" t="str">
        <f>IF([1]p31!$K$256&lt;&gt;0,[1]p31!$K$256,"")</f>
        <v/>
      </c>
    </row>
    <row r="282" spans="1:19" s="3" customFormat="1" ht="13.5" customHeight="1" x14ac:dyDescent="0.2">
      <c r="A282" s="388" t="str">
        <f>IF([1]p31!$A$259&lt;&gt;0,[1]p31!$A$259,"")</f>
        <v/>
      </c>
      <c r="B282" s="379"/>
      <c r="C282" s="379"/>
      <c r="D282" s="379"/>
      <c r="E282" s="379"/>
      <c r="F282" s="379"/>
      <c r="G282" s="379"/>
      <c r="H282" s="380"/>
      <c r="I282" s="388" t="str">
        <f>IF([1]p31!$B$260&lt;&gt;0,[1]p31!$B$260,"")</f>
        <v/>
      </c>
      <c r="J282" s="379"/>
      <c r="K282" s="379"/>
      <c r="L282" s="379"/>
      <c r="M282" s="379"/>
      <c r="N282" s="379"/>
      <c r="O282" s="379"/>
      <c r="P282" s="379"/>
      <c r="Q282" s="380"/>
      <c r="R282" s="26" t="str">
        <f>IF([1]p31!$J$259&lt;&gt;0,[1]p31!$J$259,"")</f>
        <v/>
      </c>
      <c r="S282" s="26" t="str">
        <f>IF([1]p31!$K$259&lt;&gt;0,[1]p31!$K$259,"")</f>
        <v/>
      </c>
    </row>
    <row r="283" spans="1:19" s="3" customFormat="1" ht="13.5" customHeight="1" x14ac:dyDescent="0.2">
      <c r="A283" s="388" t="str">
        <f>IF([1]p31!$A$262&lt;&gt;0,[1]p31!$A$262,"")</f>
        <v/>
      </c>
      <c r="B283" s="379"/>
      <c r="C283" s="379"/>
      <c r="D283" s="379"/>
      <c r="E283" s="379"/>
      <c r="F283" s="379"/>
      <c r="G283" s="379"/>
      <c r="H283" s="379"/>
      <c r="I283" s="388" t="str">
        <f>IF([1]p31!$B$263&lt;&gt;0,[1]p31!$B$263,"")</f>
        <v/>
      </c>
      <c r="J283" s="379"/>
      <c r="K283" s="379"/>
      <c r="L283" s="379"/>
      <c r="M283" s="379"/>
      <c r="N283" s="379"/>
      <c r="O283" s="379"/>
      <c r="P283" s="379"/>
      <c r="Q283" s="380"/>
      <c r="R283" s="26" t="str">
        <f>IF([1]p31!$J$262&lt;&gt;0,[1]p31!$J$262,"")</f>
        <v/>
      </c>
      <c r="S283" s="26" t="str">
        <f>IF([1]p31!$K$262&lt;&gt;0,[1]p31!$K$262,"")</f>
        <v/>
      </c>
    </row>
    <row r="284" spans="1:19" s="3" customFormat="1" ht="13.5" customHeight="1" x14ac:dyDescent="0.2">
      <c r="A284" s="388" t="str">
        <f>IF([1]p31!$A$265&lt;&gt;0,[1]p31!$A$265,"")</f>
        <v/>
      </c>
      <c r="B284" s="379"/>
      <c r="C284" s="379"/>
      <c r="D284" s="379"/>
      <c r="E284" s="379"/>
      <c r="F284" s="379"/>
      <c r="G284" s="379"/>
      <c r="H284" s="379"/>
      <c r="I284" s="388" t="str">
        <f>IF([1]p31!$B$266&lt;&gt;0,[1]p31!$B$266,"")</f>
        <v/>
      </c>
      <c r="J284" s="379"/>
      <c r="K284" s="379"/>
      <c r="L284" s="379"/>
      <c r="M284" s="379"/>
      <c r="N284" s="379"/>
      <c r="O284" s="379"/>
      <c r="P284" s="379"/>
      <c r="Q284" s="380"/>
      <c r="R284" s="26" t="str">
        <f>IF([1]p31!$J$265&lt;&gt;0,[1]p31!$J$265,"")</f>
        <v/>
      </c>
      <c r="S284" s="26" t="str">
        <f>IF([1]p31!$K$265&lt;&gt;0,[1]p31!$K$265,"")</f>
        <v/>
      </c>
    </row>
    <row r="285" spans="1:19" s="6" customFormat="1" x14ac:dyDescent="0.2">
      <c r="A285" s="393"/>
      <c r="B285" s="393"/>
      <c r="C285" s="393"/>
      <c r="D285" s="393"/>
      <c r="E285" s="393"/>
      <c r="F285" s="393"/>
      <c r="G285" s="393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2" customFormat="1" ht="13.5" customHeight="1" x14ac:dyDescent="0.2">
      <c r="A286" s="375" t="str">
        <f>T([1]p32!$C$13:$G$13)</f>
        <v>Wenia Valdevino Félix de Lima</v>
      </c>
      <c r="B286" s="376"/>
      <c r="C286" s="376"/>
      <c r="D286" s="376"/>
      <c r="E286" s="376"/>
      <c r="F286" s="376"/>
      <c r="G286" s="376"/>
      <c r="H286" s="376"/>
      <c r="I286" s="376"/>
      <c r="J286" s="376"/>
      <c r="K286" s="376"/>
      <c r="L286" s="376"/>
      <c r="M286" s="376"/>
      <c r="N286" s="376"/>
      <c r="O286" s="376"/>
      <c r="P286" s="376"/>
      <c r="Q286" s="376"/>
      <c r="R286" s="376"/>
      <c r="S286" s="377"/>
    </row>
    <row r="287" spans="1:19" s="3" customFormat="1" ht="13.5" customHeight="1" x14ac:dyDescent="0.2">
      <c r="A287" s="398" t="str">
        <f>IF([1]p32!$A$247&lt;&gt;0,[1]p32!$A$247,"")</f>
        <v/>
      </c>
      <c r="B287" s="398"/>
      <c r="C287" s="398"/>
      <c r="D287" s="398"/>
      <c r="E287" s="398"/>
      <c r="F287" s="398"/>
      <c r="G287" s="398"/>
      <c r="H287" s="398"/>
      <c r="I287" s="388" t="str">
        <f>IF([1]p32!$B$248&lt;&gt;0,[1]p32!$B$248,"")</f>
        <v/>
      </c>
      <c r="J287" s="379"/>
      <c r="K287" s="379"/>
      <c r="L287" s="379"/>
      <c r="M287" s="379"/>
      <c r="N287" s="379"/>
      <c r="O287" s="379"/>
      <c r="P287" s="379"/>
      <c r="Q287" s="380"/>
      <c r="R287" s="26" t="str">
        <f>IF([1]p32!$J$247&lt;&gt;0,[1]p32!$J$247,"")</f>
        <v/>
      </c>
      <c r="S287" s="26" t="str">
        <f>IF([1]p32!$K$247&lt;&gt;0,[1]p32!$K$247,"")</f>
        <v/>
      </c>
    </row>
    <row r="288" spans="1:19" s="3" customFormat="1" ht="13.5" customHeight="1" x14ac:dyDescent="0.2">
      <c r="A288" s="388" t="str">
        <f>IF([1]p32!$A$250&lt;&gt;0,[1]p32!$A$250,"")</f>
        <v/>
      </c>
      <c r="B288" s="379"/>
      <c r="C288" s="379"/>
      <c r="D288" s="379"/>
      <c r="E288" s="379"/>
      <c r="F288" s="379"/>
      <c r="G288" s="379"/>
      <c r="H288" s="379"/>
      <c r="I288" s="388" t="str">
        <f>IF([1]p32!$B$251&lt;&gt;0,[1]p32!$B$251,"")</f>
        <v/>
      </c>
      <c r="J288" s="379"/>
      <c r="K288" s="379"/>
      <c r="L288" s="379"/>
      <c r="M288" s="379"/>
      <c r="N288" s="379"/>
      <c r="O288" s="379"/>
      <c r="P288" s="379"/>
      <c r="Q288" s="380"/>
      <c r="R288" s="26" t="str">
        <f>IF([1]p32!$J$250&lt;&gt;0,[1]p32!$J$250,"")</f>
        <v/>
      </c>
      <c r="S288" s="26" t="str">
        <f>IF([1]p32!$K$250&lt;&gt;0,[1]p32!$K$250,"")</f>
        <v/>
      </c>
    </row>
    <row r="289" spans="1:19" s="3" customFormat="1" ht="13.5" customHeight="1" x14ac:dyDescent="0.2">
      <c r="A289" s="388" t="str">
        <f>IF([1]p32!$A$253&lt;&gt;0,[1]p32!$A$253,"")</f>
        <v/>
      </c>
      <c r="B289" s="379"/>
      <c r="C289" s="379"/>
      <c r="D289" s="379"/>
      <c r="E289" s="379"/>
      <c r="F289" s="379"/>
      <c r="G289" s="379"/>
      <c r="H289" s="379"/>
      <c r="I289" s="388" t="str">
        <f>IF([1]p32!$B$254&lt;&gt;0,[1]p32!$B$254,"")</f>
        <v/>
      </c>
      <c r="J289" s="379"/>
      <c r="K289" s="379"/>
      <c r="L289" s="379"/>
      <c r="M289" s="379"/>
      <c r="N289" s="379"/>
      <c r="O289" s="379"/>
      <c r="P289" s="379"/>
      <c r="Q289" s="380"/>
      <c r="R289" s="26" t="str">
        <f>IF([1]p32!$J$253&lt;&gt;0,[1]p32!$J$253,"")</f>
        <v/>
      </c>
      <c r="S289" s="26" t="str">
        <f>IF([1]p32!$K$253&lt;&gt;0,[1]p32!$K$253,"")</f>
        <v/>
      </c>
    </row>
    <row r="290" spans="1:19" s="3" customFormat="1" ht="13.5" customHeight="1" x14ac:dyDescent="0.2">
      <c r="A290" s="388" t="str">
        <f>IF([1]p32!$A$256&lt;&gt;0,[1]p32!$A$256,"")</f>
        <v/>
      </c>
      <c r="B290" s="379"/>
      <c r="C290" s="379"/>
      <c r="D290" s="379"/>
      <c r="E290" s="379"/>
      <c r="F290" s="379"/>
      <c r="G290" s="379"/>
      <c r="H290" s="379"/>
      <c r="I290" s="388" t="str">
        <f>IF([1]p32!$B$257&lt;&gt;0,[1]p32!$B$257,"")</f>
        <v/>
      </c>
      <c r="J290" s="379"/>
      <c r="K290" s="379"/>
      <c r="L290" s="379"/>
      <c r="M290" s="379"/>
      <c r="N290" s="379"/>
      <c r="O290" s="379"/>
      <c r="P290" s="379"/>
      <c r="Q290" s="380"/>
      <c r="R290" s="26" t="str">
        <f>IF([1]p32!$J$256&lt;&gt;0,[1]p32!$J$256,"")</f>
        <v/>
      </c>
      <c r="S290" s="26" t="str">
        <f>IF([1]p32!$K$256&lt;&gt;0,[1]p32!$K$256,"")</f>
        <v/>
      </c>
    </row>
    <row r="291" spans="1:19" s="3" customFormat="1" ht="13.5" customHeight="1" x14ac:dyDescent="0.2">
      <c r="A291" s="388" t="str">
        <f>IF([1]p32!$A$259&lt;&gt;0,[1]p32!$A$259,"")</f>
        <v/>
      </c>
      <c r="B291" s="379"/>
      <c r="C291" s="379"/>
      <c r="D291" s="379"/>
      <c r="E291" s="379"/>
      <c r="F291" s="379"/>
      <c r="G291" s="379"/>
      <c r="H291" s="380"/>
      <c r="I291" s="388" t="str">
        <f>IF([1]p32!$B$260&lt;&gt;0,[1]p32!$B$260,"")</f>
        <v/>
      </c>
      <c r="J291" s="379"/>
      <c r="K291" s="379"/>
      <c r="L291" s="379"/>
      <c r="M291" s="379"/>
      <c r="N291" s="379"/>
      <c r="O291" s="379"/>
      <c r="P291" s="379"/>
      <c r="Q291" s="380"/>
      <c r="R291" s="26" t="str">
        <f>IF([1]p32!$J$259&lt;&gt;0,[1]p32!$J$259,"")</f>
        <v/>
      </c>
      <c r="S291" s="26" t="str">
        <f>IF([1]p32!$K$259&lt;&gt;0,[1]p32!$K$259,"")</f>
        <v/>
      </c>
    </row>
    <row r="292" spans="1:19" s="3" customFormat="1" ht="13.5" customHeight="1" x14ac:dyDescent="0.2">
      <c r="A292" s="388" t="str">
        <f>IF([1]p32!$A$262&lt;&gt;0,[1]p32!$A$262,"")</f>
        <v/>
      </c>
      <c r="B292" s="379"/>
      <c r="C292" s="379"/>
      <c r="D292" s="379"/>
      <c r="E292" s="379"/>
      <c r="F292" s="379"/>
      <c r="G292" s="379"/>
      <c r="H292" s="379"/>
      <c r="I292" s="388" t="str">
        <f>IF([1]p32!$B$263&lt;&gt;0,[1]p32!$B$263,"")</f>
        <v/>
      </c>
      <c r="J292" s="379"/>
      <c r="K292" s="379"/>
      <c r="L292" s="379"/>
      <c r="M292" s="379"/>
      <c r="N292" s="379"/>
      <c r="O292" s="379"/>
      <c r="P292" s="379"/>
      <c r="Q292" s="380"/>
      <c r="R292" s="26" t="str">
        <f>IF([1]p32!$J$262&lt;&gt;0,[1]p32!$J$262,"")</f>
        <v/>
      </c>
      <c r="S292" s="26" t="str">
        <f>IF([1]p32!$K$262&lt;&gt;0,[1]p32!$K$262,"")</f>
        <v/>
      </c>
    </row>
    <row r="293" spans="1:19" s="3" customFormat="1" ht="13.5" customHeight="1" x14ac:dyDescent="0.2">
      <c r="A293" s="388" t="str">
        <f>IF([1]p32!$A$265&lt;&gt;0,[1]p32!$A$265,"")</f>
        <v/>
      </c>
      <c r="B293" s="379"/>
      <c r="C293" s="379"/>
      <c r="D293" s="379"/>
      <c r="E293" s="379"/>
      <c r="F293" s="379"/>
      <c r="G293" s="379"/>
      <c r="H293" s="379"/>
      <c r="I293" s="388" t="str">
        <f>IF([1]p32!$B$266&lt;&gt;0,[1]p32!$B$266,"")</f>
        <v/>
      </c>
      <c r="J293" s="379"/>
      <c r="K293" s="379"/>
      <c r="L293" s="379"/>
      <c r="M293" s="379"/>
      <c r="N293" s="379"/>
      <c r="O293" s="379"/>
      <c r="P293" s="379"/>
      <c r="Q293" s="380"/>
      <c r="R293" s="26" t="str">
        <f>IF([1]p32!$J$265&lt;&gt;0,[1]p32!$J$265,"")</f>
        <v/>
      </c>
      <c r="S293" s="26" t="str">
        <f>IF([1]p32!$K$265&lt;&gt;0,[1]p32!$K$265,"")</f>
        <v/>
      </c>
    </row>
    <row r="294" spans="1:19" s="6" customFormat="1" x14ac:dyDescent="0.2">
      <c r="A294" s="393"/>
      <c r="B294" s="393"/>
      <c r="C294" s="393"/>
      <c r="D294" s="393"/>
      <c r="E294" s="393"/>
      <c r="F294" s="393"/>
      <c r="G294" s="393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2" customFormat="1" ht="13.5" customHeight="1" x14ac:dyDescent="0.2">
      <c r="A295" s="375" t="str">
        <f>T([1]p33!$C$13:$G$13)</f>
        <v>Lucas Siebra Rocha</v>
      </c>
      <c r="B295" s="376"/>
      <c r="C295" s="376"/>
      <c r="D295" s="376"/>
      <c r="E295" s="376"/>
      <c r="F295" s="376"/>
      <c r="G295" s="376"/>
      <c r="H295" s="376"/>
      <c r="I295" s="376"/>
      <c r="J295" s="376"/>
      <c r="K295" s="376"/>
      <c r="L295" s="376"/>
      <c r="M295" s="376"/>
      <c r="N295" s="376"/>
      <c r="O295" s="376"/>
      <c r="P295" s="376"/>
      <c r="Q295" s="376"/>
      <c r="R295" s="376"/>
      <c r="S295" s="377"/>
    </row>
    <row r="296" spans="1:19" s="3" customFormat="1" ht="13.5" customHeight="1" x14ac:dyDescent="0.2">
      <c r="A296" s="398" t="str">
        <f>IF([1]p33!$A$247&lt;&gt;0,[1]p33!$A$247,"")</f>
        <v/>
      </c>
      <c r="B296" s="398"/>
      <c r="C296" s="398"/>
      <c r="D296" s="398"/>
      <c r="E296" s="398"/>
      <c r="F296" s="398"/>
      <c r="G296" s="398"/>
      <c r="H296" s="398"/>
      <c r="I296" s="388" t="str">
        <f>IF([1]p33!$B$248&lt;&gt;0,[1]p33!$B$248,"")</f>
        <v/>
      </c>
      <c r="J296" s="379"/>
      <c r="K296" s="379"/>
      <c r="L296" s="379"/>
      <c r="M296" s="379"/>
      <c r="N296" s="379"/>
      <c r="O296" s="379"/>
      <c r="P296" s="379"/>
      <c r="Q296" s="380"/>
      <c r="R296" s="26" t="str">
        <f>IF([1]p33!$J$247&lt;&gt;0,[1]p33!$J$247,"")</f>
        <v/>
      </c>
      <c r="S296" s="26" t="str">
        <f>IF([1]p33!$K$247&lt;&gt;0,[1]p33!$K$247,"")</f>
        <v/>
      </c>
    </row>
    <row r="297" spans="1:19" s="3" customFormat="1" ht="13.5" customHeight="1" x14ac:dyDescent="0.2">
      <c r="A297" s="388" t="str">
        <f>IF([1]p33!$A$250&lt;&gt;0,[1]p33!$A$250,"")</f>
        <v/>
      </c>
      <c r="B297" s="379"/>
      <c r="C297" s="379"/>
      <c r="D297" s="379"/>
      <c r="E297" s="379"/>
      <c r="F297" s="379"/>
      <c r="G297" s="379"/>
      <c r="H297" s="379"/>
      <c r="I297" s="388" t="str">
        <f>IF([1]p33!$B$251&lt;&gt;0,[1]p33!$B$251,"")</f>
        <v/>
      </c>
      <c r="J297" s="379"/>
      <c r="K297" s="379"/>
      <c r="L297" s="379"/>
      <c r="M297" s="379"/>
      <c r="N297" s="379"/>
      <c r="O297" s="379"/>
      <c r="P297" s="379"/>
      <c r="Q297" s="380"/>
      <c r="R297" s="26" t="str">
        <f>IF([1]p33!$J$250&lt;&gt;0,[1]p33!$J$250,"")</f>
        <v/>
      </c>
      <c r="S297" s="26" t="str">
        <f>IF([1]p33!$K$250&lt;&gt;0,[1]p33!$K$250,"")</f>
        <v/>
      </c>
    </row>
    <row r="298" spans="1:19" s="3" customFormat="1" ht="13.5" customHeight="1" x14ac:dyDescent="0.2">
      <c r="A298" s="388" t="str">
        <f>IF([1]p33!$A$253&lt;&gt;0,[1]p33!$A$253,"")</f>
        <v/>
      </c>
      <c r="B298" s="379"/>
      <c r="C298" s="379"/>
      <c r="D298" s="379"/>
      <c r="E298" s="379"/>
      <c r="F298" s="379"/>
      <c r="G298" s="379"/>
      <c r="H298" s="379"/>
      <c r="I298" s="388" t="str">
        <f>IF([1]p33!$B$254&lt;&gt;0,[1]p33!$B$254,"")</f>
        <v/>
      </c>
      <c r="J298" s="379"/>
      <c r="K298" s="379"/>
      <c r="L298" s="379"/>
      <c r="M298" s="379"/>
      <c r="N298" s="379"/>
      <c r="O298" s="379"/>
      <c r="P298" s="379"/>
      <c r="Q298" s="380"/>
      <c r="R298" s="26" t="str">
        <f>IF([1]p33!$J$253&lt;&gt;0,[1]p33!$J$253,"")</f>
        <v/>
      </c>
      <c r="S298" s="26" t="str">
        <f>IF([1]p33!$K$253&lt;&gt;0,[1]p33!$K$253,"")</f>
        <v/>
      </c>
    </row>
    <row r="299" spans="1:19" s="3" customFormat="1" ht="13.5" customHeight="1" x14ac:dyDescent="0.2">
      <c r="A299" s="388" t="str">
        <f>IF([1]p33!$A$256&lt;&gt;0,[1]p33!$A$256,"")</f>
        <v/>
      </c>
      <c r="B299" s="379"/>
      <c r="C299" s="379"/>
      <c r="D299" s="379"/>
      <c r="E299" s="379"/>
      <c r="F299" s="379"/>
      <c r="G299" s="379"/>
      <c r="H299" s="379"/>
      <c r="I299" s="388" t="str">
        <f>IF([1]p33!$B$257&lt;&gt;0,[1]p33!$B$257,"")</f>
        <v/>
      </c>
      <c r="J299" s="379"/>
      <c r="K299" s="379"/>
      <c r="L299" s="379"/>
      <c r="M299" s="379"/>
      <c r="N299" s="379"/>
      <c r="O299" s="379"/>
      <c r="P299" s="379"/>
      <c r="Q299" s="380"/>
      <c r="R299" s="26" t="str">
        <f>IF([1]p33!$J$256&lt;&gt;0,[1]p33!$J$256,"")</f>
        <v/>
      </c>
      <c r="S299" s="26" t="str">
        <f>IF([1]p33!$K$256&lt;&gt;0,[1]p33!$K$256,"")</f>
        <v/>
      </c>
    </row>
    <row r="300" spans="1:19" s="3" customFormat="1" ht="13.5" customHeight="1" x14ac:dyDescent="0.2">
      <c r="A300" s="388" t="str">
        <f>IF([1]p33!$A$259&lt;&gt;0,[1]p33!$A$259,"")</f>
        <v/>
      </c>
      <c r="B300" s="379"/>
      <c r="C300" s="379"/>
      <c r="D300" s="379"/>
      <c r="E300" s="379"/>
      <c r="F300" s="379"/>
      <c r="G300" s="379"/>
      <c r="H300" s="380"/>
      <c r="I300" s="388" t="str">
        <f>IF([1]p33!$B$260&lt;&gt;0,[1]p33!$B$260,"")</f>
        <v/>
      </c>
      <c r="J300" s="379"/>
      <c r="K300" s="379"/>
      <c r="L300" s="379"/>
      <c r="M300" s="379"/>
      <c r="N300" s="379"/>
      <c r="O300" s="379"/>
      <c r="P300" s="379"/>
      <c r="Q300" s="380"/>
      <c r="R300" s="26" t="str">
        <f>IF([1]p33!$J$259&lt;&gt;0,[1]p33!$J$259,"")</f>
        <v/>
      </c>
      <c r="S300" s="26" t="str">
        <f>IF([1]p33!$K$259&lt;&gt;0,[1]p33!$K$259,"")</f>
        <v/>
      </c>
    </row>
    <row r="301" spans="1:19" s="3" customFormat="1" ht="13.5" customHeight="1" x14ac:dyDescent="0.2">
      <c r="A301" s="388" t="str">
        <f>IF([1]p33!$A$262&lt;&gt;0,[1]p33!$A$262,"")</f>
        <v/>
      </c>
      <c r="B301" s="379"/>
      <c r="C301" s="379"/>
      <c r="D301" s="379"/>
      <c r="E301" s="379"/>
      <c r="F301" s="379"/>
      <c r="G301" s="379"/>
      <c r="H301" s="379"/>
      <c r="I301" s="388" t="str">
        <f>IF([1]p33!$B$263&lt;&gt;0,[1]p33!$B$263,"")</f>
        <v/>
      </c>
      <c r="J301" s="379"/>
      <c r="K301" s="379"/>
      <c r="L301" s="379"/>
      <c r="M301" s="379"/>
      <c r="N301" s="379"/>
      <c r="O301" s="379"/>
      <c r="P301" s="379"/>
      <c r="Q301" s="380"/>
      <c r="R301" s="26" t="str">
        <f>IF([1]p33!$J$262&lt;&gt;0,[1]p33!$J$262,"")</f>
        <v/>
      </c>
      <c r="S301" s="26" t="str">
        <f>IF([1]p33!$K$262&lt;&gt;0,[1]p33!$K$262,"")</f>
        <v/>
      </c>
    </row>
    <row r="302" spans="1:19" s="3" customFormat="1" ht="13.5" customHeight="1" x14ac:dyDescent="0.2">
      <c r="A302" s="388" t="str">
        <f>IF([1]p33!$A$265&lt;&gt;0,[1]p33!$A$265,"")</f>
        <v/>
      </c>
      <c r="B302" s="379"/>
      <c r="C302" s="379"/>
      <c r="D302" s="379"/>
      <c r="E302" s="379"/>
      <c r="F302" s="379"/>
      <c r="G302" s="379"/>
      <c r="H302" s="379"/>
      <c r="I302" s="388" t="str">
        <f>IF([1]p33!$B$266&lt;&gt;0,[1]p33!$B$266,"")</f>
        <v/>
      </c>
      <c r="J302" s="379"/>
      <c r="K302" s="379"/>
      <c r="L302" s="379"/>
      <c r="M302" s="379"/>
      <c r="N302" s="379"/>
      <c r="O302" s="379"/>
      <c r="P302" s="379"/>
      <c r="Q302" s="380"/>
      <c r="R302" s="26" t="str">
        <f>IF([1]p33!$J$265&lt;&gt;0,[1]p33!$J$265,"")</f>
        <v/>
      </c>
      <c r="S302" s="26" t="str">
        <f>IF([1]p33!$K$265&lt;&gt;0,[1]p33!$K$265,"")</f>
        <v/>
      </c>
    </row>
    <row r="303" spans="1:19" s="6" customFormat="1" x14ac:dyDescent="0.2">
      <c r="A303" s="393"/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2" customFormat="1" ht="13.5" customHeight="1" x14ac:dyDescent="0.2">
      <c r="A304" s="375" t="str">
        <f>T([1]p34!$C$13:$G$13)</f>
        <v/>
      </c>
      <c r="B304" s="376"/>
      <c r="C304" s="376"/>
      <c r="D304" s="376"/>
      <c r="E304" s="376"/>
      <c r="F304" s="376"/>
      <c r="G304" s="376"/>
      <c r="H304" s="376"/>
      <c r="I304" s="376"/>
      <c r="J304" s="376"/>
      <c r="K304" s="376"/>
      <c r="L304" s="376"/>
      <c r="M304" s="376"/>
      <c r="N304" s="376"/>
      <c r="O304" s="376"/>
      <c r="P304" s="376"/>
      <c r="Q304" s="376"/>
      <c r="R304" s="376"/>
      <c r="S304" s="377"/>
    </row>
    <row r="305" spans="1:19" s="3" customFormat="1" ht="13.5" customHeight="1" x14ac:dyDescent="0.2">
      <c r="A305" s="398" t="str">
        <f>IF([1]p34!$A$247&lt;&gt;0,[1]p34!$A$247,"")</f>
        <v/>
      </c>
      <c r="B305" s="398"/>
      <c r="C305" s="398"/>
      <c r="D305" s="398"/>
      <c r="E305" s="398"/>
      <c r="F305" s="398"/>
      <c r="G305" s="398"/>
      <c r="H305" s="398"/>
      <c r="I305" s="388" t="str">
        <f>IF([1]p34!$B$248&lt;&gt;0,[1]p34!$B$248,"")</f>
        <v/>
      </c>
      <c r="J305" s="379"/>
      <c r="K305" s="379"/>
      <c r="L305" s="379"/>
      <c r="M305" s="379"/>
      <c r="N305" s="379"/>
      <c r="O305" s="379"/>
      <c r="P305" s="379"/>
      <c r="Q305" s="380"/>
      <c r="R305" s="26" t="str">
        <f>IF([1]p34!$J$247&lt;&gt;0,[1]p34!$J$247,"")</f>
        <v/>
      </c>
      <c r="S305" s="26" t="str">
        <f>IF([1]p34!$K$247&lt;&gt;0,[1]p34!$K$247,"")</f>
        <v/>
      </c>
    </row>
    <row r="306" spans="1:19" s="3" customFormat="1" ht="13.5" customHeight="1" x14ac:dyDescent="0.2">
      <c r="A306" s="388" t="str">
        <f>IF([1]p34!$A$250&lt;&gt;0,[1]p34!$A$250,"")</f>
        <v/>
      </c>
      <c r="B306" s="379"/>
      <c r="C306" s="379"/>
      <c r="D306" s="379"/>
      <c r="E306" s="379"/>
      <c r="F306" s="379"/>
      <c r="G306" s="379"/>
      <c r="H306" s="379"/>
      <c r="I306" s="388" t="str">
        <f>IF([1]p34!$B$251&lt;&gt;0,[1]p34!$B$251,"")</f>
        <v/>
      </c>
      <c r="J306" s="379"/>
      <c r="K306" s="379"/>
      <c r="L306" s="379"/>
      <c r="M306" s="379"/>
      <c r="N306" s="379"/>
      <c r="O306" s="379"/>
      <c r="P306" s="379"/>
      <c r="Q306" s="380"/>
      <c r="R306" s="26" t="str">
        <f>IF([1]p34!$J$250&lt;&gt;0,[1]p34!$J$250,"")</f>
        <v/>
      </c>
      <c r="S306" s="26" t="str">
        <f>IF([1]p34!$K$250&lt;&gt;0,[1]p34!$K$250,"")</f>
        <v/>
      </c>
    </row>
    <row r="307" spans="1:19" s="3" customFormat="1" ht="13.5" customHeight="1" x14ac:dyDescent="0.2">
      <c r="A307" s="388" t="str">
        <f>IF([1]p34!$A$253&lt;&gt;0,[1]p34!$A$253,"")</f>
        <v/>
      </c>
      <c r="B307" s="379"/>
      <c r="C307" s="379"/>
      <c r="D307" s="379"/>
      <c r="E307" s="379"/>
      <c r="F307" s="379"/>
      <c r="G307" s="379"/>
      <c r="H307" s="379"/>
      <c r="I307" s="388" t="str">
        <f>IF([1]p34!$B$254&lt;&gt;0,[1]p34!$B$254,"")</f>
        <v/>
      </c>
      <c r="J307" s="379"/>
      <c r="K307" s="379"/>
      <c r="L307" s="379"/>
      <c r="M307" s="379"/>
      <c r="N307" s="379"/>
      <c r="O307" s="379"/>
      <c r="P307" s="379"/>
      <c r="Q307" s="380"/>
      <c r="R307" s="26" t="str">
        <f>IF([1]p34!$J$253&lt;&gt;0,[1]p34!$J$253,"")</f>
        <v/>
      </c>
      <c r="S307" s="26" t="str">
        <f>IF([1]p34!$K$253&lt;&gt;0,[1]p34!$K$253,"")</f>
        <v/>
      </c>
    </row>
    <row r="308" spans="1:19" s="3" customFormat="1" ht="13.5" customHeight="1" x14ac:dyDescent="0.2">
      <c r="A308" s="388" t="str">
        <f>IF([1]p34!$A$256&lt;&gt;0,[1]p34!$A$256,"")</f>
        <v/>
      </c>
      <c r="B308" s="379"/>
      <c r="C308" s="379"/>
      <c r="D308" s="379"/>
      <c r="E308" s="379"/>
      <c r="F308" s="379"/>
      <c r="G308" s="379"/>
      <c r="H308" s="379"/>
      <c r="I308" s="388" t="str">
        <f>IF([1]p34!$B$257&lt;&gt;0,[1]p34!$B$257,"")</f>
        <v/>
      </c>
      <c r="J308" s="379"/>
      <c r="K308" s="379"/>
      <c r="L308" s="379"/>
      <c r="M308" s="379"/>
      <c r="N308" s="379"/>
      <c r="O308" s="379"/>
      <c r="P308" s="379"/>
      <c r="Q308" s="380"/>
      <c r="R308" s="26" t="str">
        <f>IF([1]p34!$J$256&lt;&gt;0,[1]p34!$J$256,"")</f>
        <v/>
      </c>
      <c r="S308" s="26" t="str">
        <f>IF([1]p34!$K$256&lt;&gt;0,[1]p34!$K$256,"")</f>
        <v/>
      </c>
    </row>
    <row r="309" spans="1:19" s="3" customFormat="1" ht="13.5" customHeight="1" x14ac:dyDescent="0.2">
      <c r="A309" s="388" t="str">
        <f>IF([1]p34!$A$259&lt;&gt;0,[1]p34!$A$259,"")</f>
        <v/>
      </c>
      <c r="B309" s="379"/>
      <c r="C309" s="379"/>
      <c r="D309" s="379"/>
      <c r="E309" s="379"/>
      <c r="F309" s="379"/>
      <c r="G309" s="379"/>
      <c r="H309" s="380"/>
      <c r="I309" s="388" t="str">
        <f>IF([1]p34!$B$260&lt;&gt;0,[1]p34!$B$260,"")</f>
        <v/>
      </c>
      <c r="J309" s="379"/>
      <c r="K309" s="379"/>
      <c r="L309" s="379"/>
      <c r="M309" s="379"/>
      <c r="N309" s="379"/>
      <c r="O309" s="379"/>
      <c r="P309" s="379"/>
      <c r="Q309" s="380"/>
      <c r="R309" s="26" t="str">
        <f>IF([1]p34!$J$259&lt;&gt;0,[1]p34!$J$259,"")</f>
        <v/>
      </c>
      <c r="S309" s="26" t="str">
        <f>IF([1]p34!$K$259&lt;&gt;0,[1]p34!$K$259,"")</f>
        <v/>
      </c>
    </row>
    <row r="310" spans="1:19" s="3" customFormat="1" ht="13.5" customHeight="1" x14ac:dyDescent="0.2">
      <c r="A310" s="388" t="str">
        <f>IF([1]p34!$A$262&lt;&gt;0,[1]p34!$A$262,"")</f>
        <v/>
      </c>
      <c r="B310" s="379"/>
      <c r="C310" s="379"/>
      <c r="D310" s="379"/>
      <c r="E310" s="379"/>
      <c r="F310" s="379"/>
      <c r="G310" s="379"/>
      <c r="H310" s="379"/>
      <c r="I310" s="388" t="str">
        <f>IF([1]p34!$B$263&lt;&gt;0,[1]p34!$B$263,"")</f>
        <v/>
      </c>
      <c r="J310" s="379"/>
      <c r="K310" s="379"/>
      <c r="L310" s="379"/>
      <c r="M310" s="379"/>
      <c r="N310" s="379"/>
      <c r="O310" s="379"/>
      <c r="P310" s="379"/>
      <c r="Q310" s="380"/>
      <c r="R310" s="26" t="str">
        <f>IF([1]p34!$J$262&lt;&gt;0,[1]p34!$J$262,"")</f>
        <v/>
      </c>
      <c r="S310" s="26" t="str">
        <f>IF([1]p34!$K$262&lt;&gt;0,[1]p34!$K$262,"")</f>
        <v/>
      </c>
    </row>
    <row r="311" spans="1:19" s="3" customFormat="1" ht="13.5" customHeight="1" x14ac:dyDescent="0.2">
      <c r="A311" s="388" t="str">
        <f>IF([1]p34!$A$265&lt;&gt;0,[1]p34!$A$265,"")</f>
        <v/>
      </c>
      <c r="B311" s="379"/>
      <c r="C311" s="379"/>
      <c r="D311" s="379"/>
      <c r="E311" s="379"/>
      <c r="F311" s="379"/>
      <c r="G311" s="379"/>
      <c r="H311" s="379"/>
      <c r="I311" s="388" t="str">
        <f>IF([1]p34!$B$266&lt;&gt;0,[1]p34!$B$266,"")</f>
        <v/>
      </c>
      <c r="J311" s="379"/>
      <c r="K311" s="379"/>
      <c r="L311" s="379"/>
      <c r="M311" s="379"/>
      <c r="N311" s="379"/>
      <c r="O311" s="379"/>
      <c r="P311" s="379"/>
      <c r="Q311" s="380"/>
      <c r="R311" s="26" t="str">
        <f>IF([1]p34!$J$265&lt;&gt;0,[1]p34!$J$265,"")</f>
        <v/>
      </c>
      <c r="S311" s="26" t="str">
        <f>IF([1]p34!$K$265&lt;&gt;0,[1]p34!$K$265,"")</f>
        <v/>
      </c>
    </row>
    <row r="312" spans="1:19" s="6" customFormat="1" x14ac:dyDescent="0.2">
      <c r="A312" s="393"/>
      <c r="B312" s="393"/>
      <c r="C312" s="393"/>
      <c r="D312" s="393"/>
      <c r="E312" s="393"/>
      <c r="F312" s="393"/>
      <c r="G312" s="393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2" customFormat="1" ht="13.5" customHeight="1" x14ac:dyDescent="0.2">
      <c r="A313" s="375" t="str">
        <f>T([1]p35!$C$13:$G$13)</f>
        <v/>
      </c>
      <c r="B313" s="376"/>
      <c r="C313" s="376"/>
      <c r="D313" s="376"/>
      <c r="E313" s="376"/>
      <c r="F313" s="376"/>
      <c r="G313" s="376"/>
      <c r="H313" s="376"/>
      <c r="I313" s="376"/>
      <c r="J313" s="376"/>
      <c r="K313" s="376"/>
      <c r="L313" s="376"/>
      <c r="M313" s="376"/>
      <c r="N313" s="376"/>
      <c r="O313" s="376"/>
      <c r="P313" s="376"/>
      <c r="Q313" s="376"/>
      <c r="R313" s="376"/>
      <c r="S313" s="377"/>
    </row>
    <row r="314" spans="1:19" s="3" customFormat="1" ht="13.5" customHeight="1" x14ac:dyDescent="0.2">
      <c r="A314" s="398" t="str">
        <f>IF([1]p35!$A$247&lt;&gt;0,[1]p35!$A$247,"")</f>
        <v/>
      </c>
      <c r="B314" s="398"/>
      <c r="C314" s="398"/>
      <c r="D314" s="398"/>
      <c r="E314" s="398"/>
      <c r="F314" s="398"/>
      <c r="G314" s="398"/>
      <c r="H314" s="398"/>
      <c r="I314" s="388" t="str">
        <f>IF([1]p35!$B$248&lt;&gt;0,[1]p35!$B$248,"")</f>
        <v/>
      </c>
      <c r="J314" s="379"/>
      <c r="K314" s="379"/>
      <c r="L314" s="379"/>
      <c r="M314" s="379"/>
      <c r="N314" s="379"/>
      <c r="O314" s="379"/>
      <c r="P314" s="379"/>
      <c r="Q314" s="380"/>
      <c r="R314" s="26" t="str">
        <f>IF([1]p35!$J$247&lt;&gt;0,[1]p35!$J$247,"")</f>
        <v/>
      </c>
      <c r="S314" s="26" t="str">
        <f>IF([1]p35!$K$247&lt;&gt;0,[1]p35!$K$247,"")</f>
        <v/>
      </c>
    </row>
    <row r="315" spans="1:19" s="3" customFormat="1" ht="13.5" customHeight="1" x14ac:dyDescent="0.2">
      <c r="A315" s="388" t="str">
        <f>IF([1]p35!$A$250&lt;&gt;0,[1]p35!$A$250,"")</f>
        <v/>
      </c>
      <c r="B315" s="379"/>
      <c r="C315" s="379"/>
      <c r="D315" s="379"/>
      <c r="E315" s="379"/>
      <c r="F315" s="379"/>
      <c r="G315" s="379"/>
      <c r="H315" s="379"/>
      <c r="I315" s="388" t="str">
        <f>IF([1]p35!$B$251&lt;&gt;0,[1]p35!$B$251,"")</f>
        <v/>
      </c>
      <c r="J315" s="379"/>
      <c r="K315" s="379"/>
      <c r="L315" s="379"/>
      <c r="M315" s="379"/>
      <c r="N315" s="379"/>
      <c r="O315" s="379"/>
      <c r="P315" s="379"/>
      <c r="Q315" s="380"/>
      <c r="R315" s="26" t="str">
        <f>IF([1]p35!$J$250&lt;&gt;0,[1]p35!$J$250,"")</f>
        <v/>
      </c>
      <c r="S315" s="26" t="str">
        <f>IF([1]p35!$K$250&lt;&gt;0,[1]p35!$K$250,"")</f>
        <v/>
      </c>
    </row>
    <row r="316" spans="1:19" s="3" customFormat="1" ht="13.5" customHeight="1" x14ac:dyDescent="0.2">
      <c r="A316" s="388" t="str">
        <f>IF([1]p35!$A$253&lt;&gt;0,[1]p35!$A$253,"")</f>
        <v/>
      </c>
      <c r="B316" s="379"/>
      <c r="C316" s="379"/>
      <c r="D316" s="379"/>
      <c r="E316" s="379"/>
      <c r="F316" s="379"/>
      <c r="G316" s="379"/>
      <c r="H316" s="379"/>
      <c r="I316" s="388" t="str">
        <f>IF([1]p35!$B$254&lt;&gt;0,[1]p35!$B$254,"")</f>
        <v/>
      </c>
      <c r="J316" s="379"/>
      <c r="K316" s="379"/>
      <c r="L316" s="379"/>
      <c r="M316" s="379"/>
      <c r="N316" s="379"/>
      <c r="O316" s="379"/>
      <c r="P316" s="379"/>
      <c r="Q316" s="380"/>
      <c r="R316" s="26" t="str">
        <f>IF([1]p35!$J$253&lt;&gt;0,[1]p35!$J$253,"")</f>
        <v/>
      </c>
      <c r="S316" s="26" t="str">
        <f>IF([1]p35!$K$253&lt;&gt;0,[1]p35!$K$253,"")</f>
        <v/>
      </c>
    </row>
    <row r="317" spans="1:19" s="3" customFormat="1" ht="13.5" customHeight="1" x14ac:dyDescent="0.2">
      <c r="A317" s="388" t="str">
        <f>IF([1]p35!$A$256&lt;&gt;0,[1]p35!$A$256,"")</f>
        <v/>
      </c>
      <c r="B317" s="379"/>
      <c r="C317" s="379"/>
      <c r="D317" s="379"/>
      <c r="E317" s="379"/>
      <c r="F317" s="379"/>
      <c r="G317" s="379"/>
      <c r="H317" s="379"/>
      <c r="I317" s="388" t="str">
        <f>IF([1]p35!$B$257&lt;&gt;0,[1]p35!$B$257,"")</f>
        <v/>
      </c>
      <c r="J317" s="379"/>
      <c r="K317" s="379"/>
      <c r="L317" s="379"/>
      <c r="M317" s="379"/>
      <c r="N317" s="379"/>
      <c r="O317" s="379"/>
      <c r="P317" s="379"/>
      <c r="Q317" s="380"/>
      <c r="R317" s="26" t="str">
        <f>IF([1]p35!$J$256&lt;&gt;0,[1]p35!$J$256,"")</f>
        <v/>
      </c>
      <c r="S317" s="26" t="str">
        <f>IF([1]p35!$K$256&lt;&gt;0,[1]p35!$K$256,"")</f>
        <v/>
      </c>
    </row>
    <row r="318" spans="1:19" s="3" customFormat="1" ht="13.5" customHeight="1" x14ac:dyDescent="0.2">
      <c r="A318" s="388" t="str">
        <f>IF([1]p35!$A$259&lt;&gt;0,[1]p35!$A$259,"")</f>
        <v/>
      </c>
      <c r="B318" s="379"/>
      <c r="C318" s="379"/>
      <c r="D318" s="379"/>
      <c r="E318" s="379"/>
      <c r="F318" s="379"/>
      <c r="G318" s="379"/>
      <c r="H318" s="380"/>
      <c r="I318" s="388" t="str">
        <f>IF([1]p35!$B$260&lt;&gt;0,[1]p35!$B$260,"")</f>
        <v/>
      </c>
      <c r="J318" s="379"/>
      <c r="K318" s="379"/>
      <c r="L318" s="379"/>
      <c r="M318" s="379"/>
      <c r="N318" s="379"/>
      <c r="O318" s="379"/>
      <c r="P318" s="379"/>
      <c r="Q318" s="380"/>
      <c r="R318" s="26" t="str">
        <f>IF([1]p35!$J$259&lt;&gt;0,[1]p35!$J$259,"")</f>
        <v/>
      </c>
      <c r="S318" s="26" t="str">
        <f>IF([1]p35!$K$259&lt;&gt;0,[1]p35!$K$259,"")</f>
        <v/>
      </c>
    </row>
    <row r="319" spans="1:19" s="3" customFormat="1" ht="13.5" customHeight="1" x14ac:dyDescent="0.2">
      <c r="A319" s="388" t="str">
        <f>IF([1]p35!$A$262&lt;&gt;0,[1]p35!$A$262,"")</f>
        <v/>
      </c>
      <c r="B319" s="379"/>
      <c r="C319" s="379"/>
      <c r="D319" s="379"/>
      <c r="E319" s="379"/>
      <c r="F319" s="379"/>
      <c r="G319" s="379"/>
      <c r="H319" s="379"/>
      <c r="I319" s="388" t="str">
        <f>IF([1]p35!$B$263&lt;&gt;0,[1]p35!$B$263,"")</f>
        <v/>
      </c>
      <c r="J319" s="379"/>
      <c r="K319" s="379"/>
      <c r="L319" s="379"/>
      <c r="M319" s="379"/>
      <c r="N319" s="379"/>
      <c r="O319" s="379"/>
      <c r="P319" s="379"/>
      <c r="Q319" s="380"/>
      <c r="R319" s="26" t="str">
        <f>IF([1]p35!$J$262&lt;&gt;0,[1]p35!$J$262,"")</f>
        <v/>
      </c>
      <c r="S319" s="26" t="str">
        <f>IF([1]p35!$K$262&lt;&gt;0,[1]p35!$K$262,"")</f>
        <v/>
      </c>
    </row>
    <row r="320" spans="1:19" s="3" customFormat="1" ht="13.5" customHeight="1" x14ac:dyDescent="0.2">
      <c r="A320" s="388" t="str">
        <f>IF([1]p35!$A$265&lt;&gt;0,[1]p35!$A$265,"")</f>
        <v/>
      </c>
      <c r="B320" s="379"/>
      <c r="C320" s="379"/>
      <c r="D320" s="379"/>
      <c r="E320" s="379"/>
      <c r="F320" s="379"/>
      <c r="G320" s="379"/>
      <c r="H320" s="379"/>
      <c r="I320" s="388" t="str">
        <f>IF([1]p35!$B$266&lt;&gt;0,[1]p35!$B$266,"")</f>
        <v/>
      </c>
      <c r="J320" s="379"/>
      <c r="K320" s="379"/>
      <c r="L320" s="379"/>
      <c r="M320" s="379"/>
      <c r="N320" s="379"/>
      <c r="O320" s="379"/>
      <c r="P320" s="379"/>
      <c r="Q320" s="380"/>
      <c r="R320" s="26" t="str">
        <f>IF([1]p35!$J$265&lt;&gt;0,[1]p35!$J$265,"")</f>
        <v/>
      </c>
      <c r="S320" s="26" t="str">
        <f>IF([1]p35!$K$265&lt;&gt;0,[1]p35!$K$265,"")</f>
        <v/>
      </c>
    </row>
    <row r="321" spans="1:19" s="6" customFormat="1" x14ac:dyDescent="0.2">
      <c r="A321" s="393"/>
      <c r="B321" s="393"/>
      <c r="C321" s="393"/>
      <c r="D321" s="393"/>
      <c r="E321" s="393"/>
      <c r="F321" s="393"/>
      <c r="G321" s="393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2" customFormat="1" ht="13.5" customHeight="1" x14ac:dyDescent="0.2">
      <c r="A322" s="375" t="str">
        <f>T([1]p36!$C$13:$G$13)</f>
        <v/>
      </c>
      <c r="B322" s="376"/>
      <c r="C322" s="376"/>
      <c r="D322" s="376"/>
      <c r="E322" s="376"/>
      <c r="F322" s="376"/>
      <c r="G322" s="376"/>
      <c r="H322" s="376"/>
      <c r="I322" s="376"/>
      <c r="J322" s="376"/>
      <c r="K322" s="376"/>
      <c r="L322" s="376"/>
      <c r="M322" s="376"/>
      <c r="N322" s="376"/>
      <c r="O322" s="376"/>
      <c r="P322" s="376"/>
      <c r="Q322" s="376"/>
      <c r="R322" s="376"/>
      <c r="S322" s="377"/>
    </row>
    <row r="323" spans="1:19" s="3" customFormat="1" ht="13.5" customHeight="1" x14ac:dyDescent="0.2">
      <c r="A323" s="398" t="str">
        <f>IF([1]p36!$A$247&lt;&gt;0,[1]p36!$A$247,"")</f>
        <v/>
      </c>
      <c r="B323" s="398"/>
      <c r="C323" s="398"/>
      <c r="D323" s="398"/>
      <c r="E323" s="398"/>
      <c r="F323" s="398"/>
      <c r="G323" s="398"/>
      <c r="H323" s="398"/>
      <c r="I323" s="388" t="str">
        <f>IF([1]p36!$B$248&lt;&gt;0,[1]p36!$B$248,"")</f>
        <v/>
      </c>
      <c r="J323" s="379"/>
      <c r="K323" s="379"/>
      <c r="L323" s="379"/>
      <c r="M323" s="379"/>
      <c r="N323" s="379"/>
      <c r="O323" s="379"/>
      <c r="P323" s="379"/>
      <c r="Q323" s="380"/>
      <c r="R323" s="26" t="str">
        <f>IF([1]p36!$J$247&lt;&gt;0,[1]p36!$J$247,"")</f>
        <v/>
      </c>
      <c r="S323" s="26" t="str">
        <f>IF([1]p36!$K$247&lt;&gt;0,[1]p36!$K$247,"")</f>
        <v/>
      </c>
    </row>
    <row r="324" spans="1:19" s="3" customFormat="1" ht="13.5" customHeight="1" x14ac:dyDescent="0.2">
      <c r="A324" s="388" t="str">
        <f>IF([1]p36!$A$250&lt;&gt;0,[1]p36!$A$250,"")</f>
        <v/>
      </c>
      <c r="B324" s="379"/>
      <c r="C324" s="379"/>
      <c r="D324" s="379"/>
      <c r="E324" s="379"/>
      <c r="F324" s="379"/>
      <c r="G324" s="379"/>
      <c r="H324" s="379"/>
      <c r="I324" s="388" t="str">
        <f>IF([1]p36!$B$251&lt;&gt;0,[1]p36!$B$251,"")</f>
        <v/>
      </c>
      <c r="J324" s="379"/>
      <c r="K324" s="379"/>
      <c r="L324" s="379"/>
      <c r="M324" s="379"/>
      <c r="N324" s="379"/>
      <c r="O324" s="379"/>
      <c r="P324" s="379"/>
      <c r="Q324" s="380"/>
      <c r="R324" s="26" t="str">
        <f>IF([1]p36!$J$250&lt;&gt;0,[1]p36!$J$250,"")</f>
        <v/>
      </c>
      <c r="S324" s="26" t="str">
        <f>IF([1]p36!$K$250&lt;&gt;0,[1]p36!$K$250,"")</f>
        <v/>
      </c>
    </row>
    <row r="325" spans="1:19" s="3" customFormat="1" ht="13.5" customHeight="1" x14ac:dyDescent="0.2">
      <c r="A325" s="388" t="str">
        <f>IF([1]p36!$A$253&lt;&gt;0,[1]p36!$A$253,"")</f>
        <v/>
      </c>
      <c r="B325" s="379"/>
      <c r="C325" s="379"/>
      <c r="D325" s="379"/>
      <c r="E325" s="379"/>
      <c r="F325" s="379"/>
      <c r="G325" s="379"/>
      <c r="H325" s="379"/>
      <c r="I325" s="388" t="str">
        <f>IF([1]p36!$B$254&lt;&gt;0,[1]p36!$B$254,"")</f>
        <v/>
      </c>
      <c r="J325" s="379"/>
      <c r="K325" s="379"/>
      <c r="L325" s="379"/>
      <c r="M325" s="379"/>
      <c r="N325" s="379"/>
      <c r="O325" s="379"/>
      <c r="P325" s="379"/>
      <c r="Q325" s="380"/>
      <c r="R325" s="26" t="str">
        <f>IF([1]p36!$J$253&lt;&gt;0,[1]p36!$J$253,"")</f>
        <v/>
      </c>
      <c r="S325" s="26" t="str">
        <f>IF([1]p36!$K$253&lt;&gt;0,[1]p36!$K$253,"")</f>
        <v/>
      </c>
    </row>
    <row r="326" spans="1:19" s="3" customFormat="1" ht="13.5" customHeight="1" x14ac:dyDescent="0.2">
      <c r="A326" s="388" t="str">
        <f>IF([1]p36!$A$256&lt;&gt;0,[1]p36!$A$256,"")</f>
        <v/>
      </c>
      <c r="B326" s="379"/>
      <c r="C326" s="379"/>
      <c r="D326" s="379"/>
      <c r="E326" s="379"/>
      <c r="F326" s="379"/>
      <c r="G326" s="379"/>
      <c r="H326" s="379"/>
      <c r="I326" s="388" t="str">
        <f>IF([1]p36!$B$257&lt;&gt;0,[1]p36!$B$257,"")</f>
        <v/>
      </c>
      <c r="J326" s="379"/>
      <c r="K326" s="379"/>
      <c r="L326" s="379"/>
      <c r="M326" s="379"/>
      <c r="N326" s="379"/>
      <c r="O326" s="379"/>
      <c r="P326" s="379"/>
      <c r="Q326" s="380"/>
      <c r="R326" s="26" t="str">
        <f>IF([1]p36!$J$256&lt;&gt;0,[1]p36!$J$256,"")</f>
        <v/>
      </c>
      <c r="S326" s="26" t="str">
        <f>IF([1]p36!$K$256&lt;&gt;0,[1]p36!$K$256,"")</f>
        <v/>
      </c>
    </row>
    <row r="327" spans="1:19" s="3" customFormat="1" ht="13.5" customHeight="1" x14ac:dyDescent="0.2">
      <c r="A327" s="388" t="str">
        <f>IF([1]p36!$A$259&lt;&gt;0,[1]p36!$A$259,"")</f>
        <v/>
      </c>
      <c r="B327" s="379"/>
      <c r="C327" s="379"/>
      <c r="D327" s="379"/>
      <c r="E327" s="379"/>
      <c r="F327" s="379"/>
      <c r="G327" s="379"/>
      <c r="H327" s="380"/>
      <c r="I327" s="388" t="str">
        <f>IF([1]p36!$B$260&lt;&gt;0,[1]p36!$B$260,"")</f>
        <v/>
      </c>
      <c r="J327" s="379"/>
      <c r="K327" s="379"/>
      <c r="L327" s="379"/>
      <c r="M327" s="379"/>
      <c r="N327" s="379"/>
      <c r="O327" s="379"/>
      <c r="P327" s="379"/>
      <c r="Q327" s="380"/>
      <c r="R327" s="26" t="str">
        <f>IF([1]p36!$J$259&lt;&gt;0,[1]p36!$J$259,"")</f>
        <v/>
      </c>
      <c r="S327" s="26" t="str">
        <f>IF([1]p36!$K$259&lt;&gt;0,[1]p36!$K$259,"")</f>
        <v/>
      </c>
    </row>
    <row r="328" spans="1:19" s="3" customFormat="1" ht="13.5" customHeight="1" x14ac:dyDescent="0.2">
      <c r="A328" s="388" t="str">
        <f>IF([1]p36!$A$262&lt;&gt;0,[1]p36!$A$262,"")</f>
        <v/>
      </c>
      <c r="B328" s="379"/>
      <c r="C328" s="379"/>
      <c r="D328" s="379"/>
      <c r="E328" s="379"/>
      <c r="F328" s="379"/>
      <c r="G328" s="379"/>
      <c r="H328" s="379"/>
      <c r="I328" s="388" t="str">
        <f>IF([1]p36!$B$263&lt;&gt;0,[1]p36!$B$263,"")</f>
        <v/>
      </c>
      <c r="J328" s="379"/>
      <c r="K328" s="379"/>
      <c r="L328" s="379"/>
      <c r="M328" s="379"/>
      <c r="N328" s="379"/>
      <c r="O328" s="379"/>
      <c r="P328" s="379"/>
      <c r="Q328" s="380"/>
      <c r="R328" s="26" t="str">
        <f>IF([1]p36!$J$262&lt;&gt;0,[1]p36!$J$262,"")</f>
        <v/>
      </c>
      <c r="S328" s="26" t="str">
        <f>IF([1]p36!$K$262&lt;&gt;0,[1]p36!$K$262,"")</f>
        <v/>
      </c>
    </row>
    <row r="329" spans="1:19" s="3" customFormat="1" ht="13.5" customHeight="1" x14ac:dyDescent="0.2">
      <c r="A329" s="388" t="str">
        <f>IF([1]p36!$A$265&lt;&gt;0,[1]p36!$A$265,"")</f>
        <v/>
      </c>
      <c r="B329" s="379"/>
      <c r="C329" s="379"/>
      <c r="D329" s="379"/>
      <c r="E329" s="379"/>
      <c r="F329" s="379"/>
      <c r="G329" s="379"/>
      <c r="H329" s="379"/>
      <c r="I329" s="388" t="str">
        <f>IF([1]p36!$B$266&lt;&gt;0,[1]p36!$B$266,"")</f>
        <v/>
      </c>
      <c r="J329" s="379"/>
      <c r="K329" s="379"/>
      <c r="L329" s="379"/>
      <c r="M329" s="379"/>
      <c r="N329" s="379"/>
      <c r="O329" s="379"/>
      <c r="P329" s="379"/>
      <c r="Q329" s="380"/>
      <c r="R329" s="26" t="str">
        <f>IF([1]p36!$J$265&lt;&gt;0,[1]p36!$J$265,"")</f>
        <v/>
      </c>
      <c r="S329" s="26" t="str">
        <f>IF([1]p36!$K$265&lt;&gt;0,[1]p36!$K$265,"")</f>
        <v/>
      </c>
    </row>
    <row r="330" spans="1:19" s="6" customFormat="1" x14ac:dyDescent="0.2">
      <c r="A330" s="393"/>
      <c r="B330" s="393"/>
      <c r="C330" s="393"/>
      <c r="D330" s="393"/>
      <c r="E330" s="393"/>
      <c r="F330" s="393"/>
      <c r="G330" s="393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2" customFormat="1" ht="13.5" customHeight="1" x14ac:dyDescent="0.2">
      <c r="A331" s="375" t="str">
        <f>T([1]p37!$C$13:$G$13)</f>
        <v/>
      </c>
      <c r="B331" s="376"/>
      <c r="C331" s="376"/>
      <c r="D331" s="376"/>
      <c r="E331" s="376"/>
      <c r="F331" s="376"/>
      <c r="G331" s="376"/>
      <c r="H331" s="376"/>
      <c r="I331" s="376"/>
      <c r="J331" s="376"/>
      <c r="K331" s="376"/>
      <c r="L331" s="376"/>
      <c r="M331" s="376"/>
      <c r="N331" s="376"/>
      <c r="O331" s="376"/>
      <c r="P331" s="376"/>
      <c r="Q331" s="376"/>
      <c r="R331" s="376"/>
      <c r="S331" s="377"/>
    </row>
    <row r="332" spans="1:19" s="3" customFormat="1" ht="13.5" customHeight="1" x14ac:dyDescent="0.2">
      <c r="A332" s="398" t="str">
        <f>IF([1]p37!$A$247&lt;&gt;0,[1]p37!$A$247,"")</f>
        <v/>
      </c>
      <c r="B332" s="398"/>
      <c r="C332" s="398"/>
      <c r="D332" s="398"/>
      <c r="E332" s="398"/>
      <c r="F332" s="398"/>
      <c r="G332" s="398"/>
      <c r="H332" s="398"/>
      <c r="I332" s="388" t="str">
        <f>IF([1]p37!$B$248&lt;&gt;0,[1]p37!$B$248,"")</f>
        <v/>
      </c>
      <c r="J332" s="379"/>
      <c r="K332" s="379"/>
      <c r="L332" s="379"/>
      <c r="M332" s="379"/>
      <c r="N332" s="379"/>
      <c r="O332" s="379"/>
      <c r="P332" s="379"/>
      <c r="Q332" s="380"/>
      <c r="R332" s="26" t="str">
        <f>IF([1]p37!$J$247&lt;&gt;0,[1]p37!$J$247,"")</f>
        <v/>
      </c>
      <c r="S332" s="26" t="str">
        <f>IF([1]p37!$K$247&lt;&gt;0,[1]p37!$K$247,"")</f>
        <v/>
      </c>
    </row>
    <row r="333" spans="1:19" s="3" customFormat="1" ht="13.5" customHeight="1" x14ac:dyDescent="0.2">
      <c r="A333" s="388" t="str">
        <f>IF([1]p37!$A$250&lt;&gt;0,[1]p37!$A$250,"")</f>
        <v/>
      </c>
      <c r="B333" s="379"/>
      <c r="C333" s="379"/>
      <c r="D333" s="379"/>
      <c r="E333" s="379"/>
      <c r="F333" s="379"/>
      <c r="G333" s="379"/>
      <c r="H333" s="379"/>
      <c r="I333" s="388" t="str">
        <f>IF([1]p37!$B$251&lt;&gt;0,[1]p37!$B$251,"")</f>
        <v/>
      </c>
      <c r="J333" s="379"/>
      <c r="K333" s="379"/>
      <c r="L333" s="379"/>
      <c r="M333" s="379"/>
      <c r="N333" s="379"/>
      <c r="O333" s="379"/>
      <c r="P333" s="379"/>
      <c r="Q333" s="380"/>
      <c r="R333" s="26" t="str">
        <f>IF([1]p37!$J$250&lt;&gt;0,[1]p37!$J$250,"")</f>
        <v/>
      </c>
      <c r="S333" s="26" t="str">
        <f>IF([1]p37!$K$250&lt;&gt;0,[1]p37!$K$250,"")</f>
        <v/>
      </c>
    </row>
    <row r="334" spans="1:19" s="3" customFormat="1" ht="13.5" customHeight="1" x14ac:dyDescent="0.2">
      <c r="A334" s="388" t="str">
        <f>IF([1]p37!$A$253&lt;&gt;0,[1]p37!$A$253,"")</f>
        <v/>
      </c>
      <c r="B334" s="379"/>
      <c r="C334" s="379"/>
      <c r="D334" s="379"/>
      <c r="E334" s="379"/>
      <c r="F334" s="379"/>
      <c r="G334" s="379"/>
      <c r="H334" s="379"/>
      <c r="I334" s="388" t="str">
        <f>IF([1]p37!$B$254&lt;&gt;0,[1]p37!$B$254,"")</f>
        <v/>
      </c>
      <c r="J334" s="379"/>
      <c r="K334" s="379"/>
      <c r="L334" s="379"/>
      <c r="M334" s="379"/>
      <c r="N334" s="379"/>
      <c r="O334" s="379"/>
      <c r="P334" s="379"/>
      <c r="Q334" s="380"/>
      <c r="R334" s="26" t="str">
        <f>IF([1]p37!$J$253&lt;&gt;0,[1]p37!$J$253,"")</f>
        <v/>
      </c>
      <c r="S334" s="26" t="str">
        <f>IF([1]p37!$K$253&lt;&gt;0,[1]p37!$K$253,"")</f>
        <v/>
      </c>
    </row>
    <row r="335" spans="1:19" s="3" customFormat="1" ht="13.5" customHeight="1" x14ac:dyDescent="0.2">
      <c r="A335" s="388" t="str">
        <f>IF([1]p37!$A$256&lt;&gt;0,[1]p37!$A$256,"")</f>
        <v/>
      </c>
      <c r="B335" s="379"/>
      <c r="C335" s="379"/>
      <c r="D335" s="379"/>
      <c r="E335" s="379"/>
      <c r="F335" s="379"/>
      <c r="G335" s="379"/>
      <c r="H335" s="379"/>
      <c r="I335" s="388" t="str">
        <f>IF([1]p37!$B$257&lt;&gt;0,[1]p37!$B$257,"")</f>
        <v/>
      </c>
      <c r="J335" s="379"/>
      <c r="K335" s="379"/>
      <c r="L335" s="379"/>
      <c r="M335" s="379"/>
      <c r="N335" s="379"/>
      <c r="O335" s="379"/>
      <c r="P335" s="379"/>
      <c r="Q335" s="380"/>
      <c r="R335" s="26" t="str">
        <f>IF([1]p37!$J$256&lt;&gt;0,[1]p37!$J$256,"")</f>
        <v/>
      </c>
      <c r="S335" s="26" t="str">
        <f>IF([1]p37!$K$256&lt;&gt;0,[1]p37!$K$256,"")</f>
        <v/>
      </c>
    </row>
    <row r="336" spans="1:19" s="3" customFormat="1" ht="13.5" customHeight="1" x14ac:dyDescent="0.2">
      <c r="A336" s="388" t="str">
        <f>IF([1]p37!$A$259&lt;&gt;0,[1]p37!$A$259,"")</f>
        <v/>
      </c>
      <c r="B336" s="379"/>
      <c r="C336" s="379"/>
      <c r="D336" s="379"/>
      <c r="E336" s="379"/>
      <c r="F336" s="379"/>
      <c r="G336" s="379"/>
      <c r="H336" s="380"/>
      <c r="I336" s="388" t="str">
        <f>IF([1]p37!$B$260&lt;&gt;0,[1]p37!$B$260,"")</f>
        <v/>
      </c>
      <c r="J336" s="379"/>
      <c r="K336" s="379"/>
      <c r="L336" s="379"/>
      <c r="M336" s="379"/>
      <c r="N336" s="379"/>
      <c r="O336" s="379"/>
      <c r="P336" s="379"/>
      <c r="Q336" s="380"/>
      <c r="R336" s="26" t="str">
        <f>IF([1]p37!$J$259&lt;&gt;0,[1]p37!$J$259,"")</f>
        <v/>
      </c>
      <c r="S336" s="26" t="str">
        <f>IF([1]p37!$K$259&lt;&gt;0,[1]p37!$K$259,"")</f>
        <v/>
      </c>
    </row>
    <row r="337" spans="1:19" s="3" customFormat="1" ht="13.5" customHeight="1" x14ac:dyDescent="0.2">
      <c r="A337" s="388" t="str">
        <f>IF([1]p37!$A$262&lt;&gt;0,[1]p37!$A$262,"")</f>
        <v/>
      </c>
      <c r="B337" s="379"/>
      <c r="C337" s="379"/>
      <c r="D337" s="379"/>
      <c r="E337" s="379"/>
      <c r="F337" s="379"/>
      <c r="G337" s="379"/>
      <c r="H337" s="379"/>
      <c r="I337" s="388" t="str">
        <f>IF([1]p37!$B$263&lt;&gt;0,[1]p37!$B$263,"")</f>
        <v/>
      </c>
      <c r="J337" s="379"/>
      <c r="K337" s="379"/>
      <c r="L337" s="379"/>
      <c r="M337" s="379"/>
      <c r="N337" s="379"/>
      <c r="O337" s="379"/>
      <c r="P337" s="379"/>
      <c r="Q337" s="380"/>
      <c r="R337" s="26" t="str">
        <f>IF([1]p37!$J$262&lt;&gt;0,[1]p37!$J$262,"")</f>
        <v/>
      </c>
      <c r="S337" s="26" t="str">
        <f>IF([1]p37!$K$262&lt;&gt;0,[1]p37!$K$262,"")</f>
        <v/>
      </c>
    </row>
    <row r="338" spans="1:19" s="3" customFormat="1" ht="13.5" customHeight="1" x14ac:dyDescent="0.2">
      <c r="A338" s="388" t="str">
        <f>IF([1]p37!$A$265&lt;&gt;0,[1]p37!$A$265,"")</f>
        <v/>
      </c>
      <c r="B338" s="379"/>
      <c r="C338" s="379"/>
      <c r="D338" s="379"/>
      <c r="E338" s="379"/>
      <c r="F338" s="379"/>
      <c r="G338" s="379"/>
      <c r="H338" s="379"/>
      <c r="I338" s="388" t="str">
        <f>IF([1]p37!$B$266&lt;&gt;0,[1]p37!$B$266,"")</f>
        <v/>
      </c>
      <c r="J338" s="379"/>
      <c r="K338" s="379"/>
      <c r="L338" s="379"/>
      <c r="M338" s="379"/>
      <c r="N338" s="379"/>
      <c r="O338" s="379"/>
      <c r="P338" s="379"/>
      <c r="Q338" s="380"/>
      <c r="R338" s="26" t="str">
        <f>IF([1]p37!$J$265&lt;&gt;0,[1]p37!$J$265,"")</f>
        <v/>
      </c>
      <c r="S338" s="26" t="str">
        <f>IF([1]p37!$K$265&lt;&gt;0,[1]p37!$K$265,"")</f>
        <v/>
      </c>
    </row>
    <row r="339" spans="1:19" s="6" customFormat="1" x14ac:dyDescent="0.2">
      <c r="A339" s="393"/>
      <c r="B339" s="393"/>
      <c r="C339" s="393"/>
      <c r="D339" s="393"/>
      <c r="E339" s="393"/>
      <c r="F339" s="393"/>
      <c r="G339" s="393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2" customFormat="1" ht="13.5" customHeight="1" x14ac:dyDescent="0.2">
      <c r="A340" s="375" t="str">
        <f>T([1]p38!$C$13:$G$13)</f>
        <v/>
      </c>
      <c r="B340" s="376"/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7"/>
    </row>
    <row r="341" spans="1:19" s="3" customFormat="1" ht="13.5" customHeight="1" x14ac:dyDescent="0.2">
      <c r="A341" s="398" t="str">
        <f>IF([1]p38!$A$247&lt;&gt;0,[1]p38!$A$247,"")</f>
        <v/>
      </c>
      <c r="B341" s="398"/>
      <c r="C341" s="398"/>
      <c r="D341" s="398"/>
      <c r="E341" s="398"/>
      <c r="F341" s="398"/>
      <c r="G341" s="398"/>
      <c r="H341" s="398"/>
      <c r="I341" s="388" t="str">
        <f>IF([1]p38!$B$248&lt;&gt;0,[1]p38!$B$248,"")</f>
        <v/>
      </c>
      <c r="J341" s="379"/>
      <c r="K341" s="379"/>
      <c r="L341" s="379"/>
      <c r="M341" s="379"/>
      <c r="N341" s="379"/>
      <c r="O341" s="379"/>
      <c r="P341" s="379"/>
      <c r="Q341" s="380"/>
      <c r="R341" s="26" t="str">
        <f>IF([1]p38!$J$247&lt;&gt;0,[1]p38!$J$247,"")</f>
        <v/>
      </c>
      <c r="S341" s="26" t="str">
        <f>IF([1]p38!$K$247&lt;&gt;0,[1]p38!$K$247,"")</f>
        <v/>
      </c>
    </row>
    <row r="342" spans="1:19" s="3" customFormat="1" ht="13.5" customHeight="1" x14ac:dyDescent="0.2">
      <c r="A342" s="388" t="str">
        <f>IF([1]p38!$A$250&lt;&gt;0,[1]p38!$A$250,"")</f>
        <v/>
      </c>
      <c r="B342" s="379"/>
      <c r="C342" s="379"/>
      <c r="D342" s="379"/>
      <c r="E342" s="379"/>
      <c r="F342" s="379"/>
      <c r="G342" s="379"/>
      <c r="H342" s="379"/>
      <c r="I342" s="388" t="str">
        <f>IF([1]p38!$B$251&lt;&gt;0,[1]p38!$B$251,"")</f>
        <v/>
      </c>
      <c r="J342" s="379"/>
      <c r="K342" s="379"/>
      <c r="L342" s="379"/>
      <c r="M342" s="379"/>
      <c r="N342" s="379"/>
      <c r="O342" s="379"/>
      <c r="P342" s="379"/>
      <c r="Q342" s="380"/>
      <c r="R342" s="26" t="str">
        <f>IF([1]p38!$J$250&lt;&gt;0,[1]p38!$J$250,"")</f>
        <v/>
      </c>
      <c r="S342" s="26" t="str">
        <f>IF([1]p38!$K$250&lt;&gt;0,[1]p38!$K$250,"")</f>
        <v/>
      </c>
    </row>
    <row r="343" spans="1:19" s="3" customFormat="1" ht="13.5" customHeight="1" x14ac:dyDescent="0.2">
      <c r="A343" s="388" t="str">
        <f>IF([1]p38!$A$253&lt;&gt;0,[1]p38!$A$253,"")</f>
        <v/>
      </c>
      <c r="B343" s="379"/>
      <c r="C343" s="379"/>
      <c r="D343" s="379"/>
      <c r="E343" s="379"/>
      <c r="F343" s="379"/>
      <c r="G343" s="379"/>
      <c r="H343" s="379"/>
      <c r="I343" s="388" t="str">
        <f>IF([1]p38!$B$254&lt;&gt;0,[1]p38!$B$254,"")</f>
        <v/>
      </c>
      <c r="J343" s="379"/>
      <c r="K343" s="379"/>
      <c r="L343" s="379"/>
      <c r="M343" s="379"/>
      <c r="N343" s="379"/>
      <c r="O343" s="379"/>
      <c r="P343" s="379"/>
      <c r="Q343" s="380"/>
      <c r="R343" s="26" t="str">
        <f>IF([1]p38!$J$253&lt;&gt;0,[1]p38!$J$253,"")</f>
        <v/>
      </c>
      <c r="S343" s="26" t="str">
        <f>IF([1]p38!$K$253&lt;&gt;0,[1]p38!$K$253,"")</f>
        <v/>
      </c>
    </row>
    <row r="344" spans="1:19" s="3" customFormat="1" ht="13.5" customHeight="1" x14ac:dyDescent="0.2">
      <c r="A344" s="388" t="str">
        <f>IF([1]p38!$A$256&lt;&gt;0,[1]p38!$A$256,"")</f>
        <v/>
      </c>
      <c r="B344" s="379"/>
      <c r="C344" s="379"/>
      <c r="D344" s="379"/>
      <c r="E344" s="379"/>
      <c r="F344" s="379"/>
      <c r="G344" s="379"/>
      <c r="H344" s="379"/>
      <c r="I344" s="388" t="str">
        <f>IF([1]p38!$B$257&lt;&gt;0,[1]p38!$B$257,"")</f>
        <v/>
      </c>
      <c r="J344" s="379"/>
      <c r="K344" s="379"/>
      <c r="L344" s="379"/>
      <c r="M344" s="379"/>
      <c r="N344" s="379"/>
      <c r="O344" s="379"/>
      <c r="P344" s="379"/>
      <c r="Q344" s="380"/>
      <c r="R344" s="26" t="str">
        <f>IF([1]p38!$J$256&lt;&gt;0,[1]p38!$J$256,"")</f>
        <v/>
      </c>
      <c r="S344" s="26" t="str">
        <f>IF([1]p38!$K$256&lt;&gt;0,[1]p38!$K$256,"")</f>
        <v/>
      </c>
    </row>
    <row r="345" spans="1:19" s="3" customFormat="1" ht="13.5" customHeight="1" x14ac:dyDescent="0.2">
      <c r="A345" s="388" t="str">
        <f>IF([1]p38!$A$259&lt;&gt;0,[1]p38!$A$259,"")</f>
        <v/>
      </c>
      <c r="B345" s="379"/>
      <c r="C345" s="379"/>
      <c r="D345" s="379"/>
      <c r="E345" s="379"/>
      <c r="F345" s="379"/>
      <c r="G345" s="379"/>
      <c r="H345" s="380"/>
      <c r="I345" s="388" t="str">
        <f>IF([1]p38!$B$260&lt;&gt;0,[1]p38!$B$260,"")</f>
        <v/>
      </c>
      <c r="J345" s="379"/>
      <c r="K345" s="379"/>
      <c r="L345" s="379"/>
      <c r="M345" s="379"/>
      <c r="N345" s="379"/>
      <c r="O345" s="379"/>
      <c r="P345" s="379"/>
      <c r="Q345" s="380"/>
      <c r="R345" s="26" t="str">
        <f>IF([1]p38!$J$259&lt;&gt;0,[1]p38!$J$259,"")</f>
        <v/>
      </c>
      <c r="S345" s="26" t="str">
        <f>IF([1]p38!$K$259&lt;&gt;0,[1]p38!$K$259,"")</f>
        <v/>
      </c>
    </row>
    <row r="346" spans="1:19" s="3" customFormat="1" ht="13.5" customHeight="1" x14ac:dyDescent="0.2">
      <c r="A346" s="388" t="str">
        <f>IF([1]p38!$A$262&lt;&gt;0,[1]p38!$A$262,"")</f>
        <v/>
      </c>
      <c r="B346" s="379"/>
      <c r="C346" s="379"/>
      <c r="D346" s="379"/>
      <c r="E346" s="379"/>
      <c r="F346" s="379"/>
      <c r="G346" s="379"/>
      <c r="H346" s="379"/>
      <c r="I346" s="388" t="str">
        <f>IF([1]p38!$B$263&lt;&gt;0,[1]p38!$B$263,"")</f>
        <v/>
      </c>
      <c r="J346" s="379"/>
      <c r="K346" s="379"/>
      <c r="L346" s="379"/>
      <c r="M346" s="379"/>
      <c r="N346" s="379"/>
      <c r="O346" s="379"/>
      <c r="P346" s="379"/>
      <c r="Q346" s="380"/>
      <c r="R346" s="26" t="str">
        <f>IF([1]p38!$J$262&lt;&gt;0,[1]p38!$J$262,"")</f>
        <v/>
      </c>
      <c r="S346" s="26" t="str">
        <f>IF([1]p38!$K$262&lt;&gt;0,[1]p38!$K$262,"")</f>
        <v/>
      </c>
    </row>
    <row r="347" spans="1:19" s="3" customFormat="1" ht="13.5" customHeight="1" x14ac:dyDescent="0.2">
      <c r="A347" s="388" t="str">
        <f>IF([1]p38!$A$265&lt;&gt;0,[1]p38!$A$265,"")</f>
        <v/>
      </c>
      <c r="B347" s="379"/>
      <c r="C347" s="379"/>
      <c r="D347" s="379"/>
      <c r="E347" s="379"/>
      <c r="F347" s="379"/>
      <c r="G347" s="379"/>
      <c r="H347" s="379"/>
      <c r="I347" s="388" t="str">
        <f>IF([1]p38!$B$266&lt;&gt;0,[1]p38!$B$266,"")</f>
        <v/>
      </c>
      <c r="J347" s="379"/>
      <c r="K347" s="379"/>
      <c r="L347" s="379"/>
      <c r="M347" s="379"/>
      <c r="N347" s="379"/>
      <c r="O347" s="379"/>
      <c r="P347" s="379"/>
      <c r="Q347" s="380"/>
      <c r="R347" s="26" t="str">
        <f>IF([1]p38!$J$265&lt;&gt;0,[1]p38!$J$265,"")</f>
        <v/>
      </c>
      <c r="S347" s="26" t="str">
        <f>IF([1]p38!$K$265&lt;&gt;0,[1]p38!$K$265,"")</f>
        <v/>
      </c>
    </row>
    <row r="348" spans="1:19" s="6" customFormat="1" x14ac:dyDescent="0.2">
      <c r="A348" s="393"/>
      <c r="B348" s="393"/>
      <c r="C348" s="393"/>
      <c r="D348" s="393"/>
      <c r="E348" s="393"/>
      <c r="F348" s="393"/>
      <c r="G348" s="393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2" customFormat="1" ht="13.5" customHeight="1" x14ac:dyDescent="0.2">
      <c r="A349" s="375" t="str">
        <f>T([1]p39!$C$13:$G$13)</f>
        <v/>
      </c>
      <c r="B349" s="376"/>
      <c r="C349" s="376"/>
      <c r="D349" s="376"/>
      <c r="E349" s="376"/>
      <c r="F349" s="376"/>
      <c r="G349" s="376"/>
      <c r="H349" s="376"/>
      <c r="I349" s="376"/>
      <c r="J349" s="376"/>
      <c r="K349" s="376"/>
      <c r="L349" s="376"/>
      <c r="M349" s="376"/>
      <c r="N349" s="376"/>
      <c r="O349" s="376"/>
      <c r="P349" s="376"/>
      <c r="Q349" s="376"/>
      <c r="R349" s="376"/>
      <c r="S349" s="377"/>
    </row>
    <row r="350" spans="1:19" s="3" customFormat="1" ht="13.5" customHeight="1" x14ac:dyDescent="0.2">
      <c r="A350" s="398" t="str">
        <f>IF([1]p39!$A$247&lt;&gt;0,[1]p39!$A$247,"")</f>
        <v/>
      </c>
      <c r="B350" s="398"/>
      <c r="C350" s="398"/>
      <c r="D350" s="398"/>
      <c r="E350" s="398"/>
      <c r="F350" s="398"/>
      <c r="G350" s="398"/>
      <c r="H350" s="398"/>
      <c r="I350" s="388" t="str">
        <f>IF([1]p39!$B$248&lt;&gt;0,[1]p39!$B$248,"")</f>
        <v/>
      </c>
      <c r="J350" s="379"/>
      <c r="K350" s="379"/>
      <c r="L350" s="379"/>
      <c r="M350" s="379"/>
      <c r="N350" s="379"/>
      <c r="O350" s="379"/>
      <c r="P350" s="379"/>
      <c r="Q350" s="380"/>
      <c r="R350" s="26" t="str">
        <f>IF([1]p39!$J$247&lt;&gt;0,[1]p39!$J$247,"")</f>
        <v/>
      </c>
      <c r="S350" s="26" t="str">
        <f>IF([1]p39!$K$247&lt;&gt;0,[1]p39!$K$247,"")</f>
        <v/>
      </c>
    </row>
    <row r="351" spans="1:19" s="3" customFormat="1" ht="13.5" customHeight="1" x14ac:dyDescent="0.2">
      <c r="A351" s="388" t="str">
        <f>IF([1]p39!$A$250&lt;&gt;0,[1]p39!$A$250,"")</f>
        <v/>
      </c>
      <c r="B351" s="379"/>
      <c r="C351" s="379"/>
      <c r="D351" s="379"/>
      <c r="E351" s="379"/>
      <c r="F351" s="379"/>
      <c r="G351" s="379"/>
      <c r="H351" s="379"/>
      <c r="I351" s="388" t="str">
        <f>IF([1]p39!$B$251&lt;&gt;0,[1]p39!$B$251,"")</f>
        <v/>
      </c>
      <c r="J351" s="379"/>
      <c r="K351" s="379"/>
      <c r="L351" s="379"/>
      <c r="M351" s="379"/>
      <c r="N351" s="379"/>
      <c r="O351" s="379"/>
      <c r="P351" s="379"/>
      <c r="Q351" s="380"/>
      <c r="R351" s="26" t="str">
        <f>IF([1]p39!$J$250&lt;&gt;0,[1]p39!$J$250,"")</f>
        <v/>
      </c>
      <c r="S351" s="26" t="str">
        <f>IF([1]p39!$K$250&lt;&gt;0,[1]p39!$K$250,"")</f>
        <v/>
      </c>
    </row>
    <row r="352" spans="1:19" s="3" customFormat="1" ht="13.5" customHeight="1" x14ac:dyDescent="0.2">
      <c r="A352" s="388" t="str">
        <f>IF([1]p39!$A$253&lt;&gt;0,[1]p39!$A$253,"")</f>
        <v/>
      </c>
      <c r="B352" s="379"/>
      <c r="C352" s="379"/>
      <c r="D352" s="379"/>
      <c r="E352" s="379"/>
      <c r="F352" s="379"/>
      <c r="G352" s="379"/>
      <c r="H352" s="379"/>
      <c r="I352" s="388" t="str">
        <f>IF([1]p39!$B$254&lt;&gt;0,[1]p39!$B$254,"")</f>
        <v/>
      </c>
      <c r="J352" s="379"/>
      <c r="K352" s="379"/>
      <c r="L352" s="379"/>
      <c r="M352" s="379"/>
      <c r="N352" s="379"/>
      <c r="O352" s="379"/>
      <c r="P352" s="379"/>
      <c r="Q352" s="380"/>
      <c r="R352" s="26" t="str">
        <f>IF([1]p39!$J$253&lt;&gt;0,[1]p39!$J$253,"")</f>
        <v/>
      </c>
      <c r="S352" s="26" t="str">
        <f>IF([1]p39!$K$253&lt;&gt;0,[1]p39!$K$253,"")</f>
        <v/>
      </c>
    </row>
    <row r="353" spans="1:19" s="3" customFormat="1" ht="13.5" customHeight="1" x14ac:dyDescent="0.2">
      <c r="A353" s="388" t="str">
        <f>IF([1]p39!$A$256&lt;&gt;0,[1]p39!$A$256,"")</f>
        <v/>
      </c>
      <c r="B353" s="379"/>
      <c r="C353" s="379"/>
      <c r="D353" s="379"/>
      <c r="E353" s="379"/>
      <c r="F353" s="379"/>
      <c r="G353" s="379"/>
      <c r="H353" s="379"/>
      <c r="I353" s="388" t="str">
        <f>IF([1]p39!$B$257&lt;&gt;0,[1]p39!$B$257,"")</f>
        <v/>
      </c>
      <c r="J353" s="379"/>
      <c r="K353" s="379"/>
      <c r="L353" s="379"/>
      <c r="M353" s="379"/>
      <c r="N353" s="379"/>
      <c r="O353" s="379"/>
      <c r="P353" s="379"/>
      <c r="Q353" s="380"/>
      <c r="R353" s="26" t="str">
        <f>IF([1]p39!$J$256&lt;&gt;0,[1]p39!$J$256,"")</f>
        <v/>
      </c>
      <c r="S353" s="26" t="str">
        <f>IF([1]p39!$K$256&lt;&gt;0,[1]p39!$K$256,"")</f>
        <v/>
      </c>
    </row>
    <row r="354" spans="1:19" s="3" customFormat="1" ht="13.5" customHeight="1" x14ac:dyDescent="0.2">
      <c r="A354" s="388" t="str">
        <f>IF([1]p39!$A$259&lt;&gt;0,[1]p39!$A$259,"")</f>
        <v/>
      </c>
      <c r="B354" s="379"/>
      <c r="C354" s="379"/>
      <c r="D354" s="379"/>
      <c r="E354" s="379"/>
      <c r="F354" s="379"/>
      <c r="G354" s="379"/>
      <c r="H354" s="380"/>
      <c r="I354" s="388" t="str">
        <f>IF([1]p39!$B$260&lt;&gt;0,[1]p39!$B$260,"")</f>
        <v/>
      </c>
      <c r="J354" s="379"/>
      <c r="K354" s="379"/>
      <c r="L354" s="379"/>
      <c r="M354" s="379"/>
      <c r="N354" s="379"/>
      <c r="O354" s="379"/>
      <c r="P354" s="379"/>
      <c r="Q354" s="380"/>
      <c r="R354" s="26" t="str">
        <f>IF([1]p39!$J$259&lt;&gt;0,[1]p39!$J$259,"")</f>
        <v/>
      </c>
      <c r="S354" s="26" t="str">
        <f>IF([1]p39!$K$259&lt;&gt;0,[1]p39!$K$259,"")</f>
        <v/>
      </c>
    </row>
    <row r="355" spans="1:19" s="3" customFormat="1" ht="13.5" customHeight="1" x14ac:dyDescent="0.2">
      <c r="A355" s="388" t="str">
        <f>IF([1]p39!$A$262&lt;&gt;0,[1]p39!$A$262,"")</f>
        <v/>
      </c>
      <c r="B355" s="379"/>
      <c r="C355" s="379"/>
      <c r="D355" s="379"/>
      <c r="E355" s="379"/>
      <c r="F355" s="379"/>
      <c r="G355" s="379"/>
      <c r="H355" s="379"/>
      <c r="I355" s="388" t="str">
        <f>IF([1]p39!$B$263&lt;&gt;0,[1]p39!$B$263,"")</f>
        <v/>
      </c>
      <c r="J355" s="379"/>
      <c r="K355" s="379"/>
      <c r="L355" s="379"/>
      <c r="M355" s="379"/>
      <c r="N355" s="379"/>
      <c r="O355" s="379"/>
      <c r="P355" s="379"/>
      <c r="Q355" s="380"/>
      <c r="R355" s="26" t="str">
        <f>IF([1]p39!$J$262&lt;&gt;0,[1]p39!$J$262,"")</f>
        <v/>
      </c>
      <c r="S355" s="26" t="str">
        <f>IF([1]p39!$K$262&lt;&gt;0,[1]p39!$K$262,"")</f>
        <v/>
      </c>
    </row>
    <row r="356" spans="1:19" s="3" customFormat="1" ht="13.5" customHeight="1" x14ac:dyDescent="0.2">
      <c r="A356" s="388" t="str">
        <f>IF([1]p39!$A$265&lt;&gt;0,[1]p39!$A$265,"")</f>
        <v/>
      </c>
      <c r="B356" s="379"/>
      <c r="C356" s="379"/>
      <c r="D356" s="379"/>
      <c r="E356" s="379"/>
      <c r="F356" s="379"/>
      <c r="G356" s="379"/>
      <c r="H356" s="379"/>
      <c r="I356" s="388" t="str">
        <f>IF([1]p39!$B$266&lt;&gt;0,[1]p39!$B$266,"")</f>
        <v/>
      </c>
      <c r="J356" s="379"/>
      <c r="K356" s="379"/>
      <c r="L356" s="379"/>
      <c r="M356" s="379"/>
      <c r="N356" s="379"/>
      <c r="O356" s="379"/>
      <c r="P356" s="379"/>
      <c r="Q356" s="380"/>
      <c r="R356" s="26" t="str">
        <f>IF([1]p39!$J$265&lt;&gt;0,[1]p39!$J$265,"")</f>
        <v/>
      </c>
      <c r="S356" s="26" t="str">
        <f>IF([1]p39!$K$265&lt;&gt;0,[1]p39!$K$265,"")</f>
        <v/>
      </c>
    </row>
    <row r="357" spans="1:19" s="6" customFormat="1" x14ac:dyDescent="0.2">
      <c r="A357" s="393"/>
      <c r="B357" s="393"/>
      <c r="C357" s="393"/>
      <c r="D357" s="393"/>
      <c r="E357" s="393"/>
      <c r="F357" s="393"/>
      <c r="G357" s="393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2" customFormat="1" ht="13.5" customHeight="1" x14ac:dyDescent="0.2">
      <c r="A358" s="375" t="str">
        <f>T([1]p40!$C$13:$G$13)</f>
        <v/>
      </c>
      <c r="B358" s="376"/>
      <c r="C358" s="376"/>
      <c r="D358" s="376"/>
      <c r="E358" s="376"/>
      <c r="F358" s="376"/>
      <c r="G358" s="376"/>
      <c r="H358" s="376"/>
      <c r="I358" s="376"/>
      <c r="J358" s="376"/>
      <c r="K358" s="376"/>
      <c r="L358" s="376"/>
      <c r="M358" s="376"/>
      <c r="N358" s="376"/>
      <c r="O358" s="376"/>
      <c r="P358" s="376"/>
      <c r="Q358" s="376"/>
      <c r="R358" s="376"/>
      <c r="S358" s="377"/>
    </row>
    <row r="359" spans="1:19" s="3" customFormat="1" ht="13.5" customHeight="1" x14ac:dyDescent="0.2">
      <c r="A359" s="398" t="str">
        <f>IF([1]p40!$A$247&lt;&gt;0,[1]p40!$A$247,"")</f>
        <v/>
      </c>
      <c r="B359" s="398"/>
      <c r="C359" s="398"/>
      <c r="D359" s="398"/>
      <c r="E359" s="398"/>
      <c r="F359" s="398"/>
      <c r="G359" s="398"/>
      <c r="H359" s="398"/>
      <c r="I359" s="388" t="str">
        <f>IF([1]p40!$B$248&lt;&gt;0,[1]p40!$B$248,"")</f>
        <v/>
      </c>
      <c r="J359" s="379"/>
      <c r="K359" s="379"/>
      <c r="L359" s="379"/>
      <c r="M359" s="379"/>
      <c r="N359" s="379"/>
      <c r="O359" s="379"/>
      <c r="P359" s="379"/>
      <c r="Q359" s="380"/>
      <c r="R359" s="26" t="str">
        <f>IF([1]p40!$J$247&lt;&gt;0,[1]p40!$J$247,"")</f>
        <v/>
      </c>
      <c r="S359" s="26" t="str">
        <f>IF([1]p40!$K$247&lt;&gt;0,[1]p40!$K$247,"")</f>
        <v/>
      </c>
    </row>
    <row r="360" spans="1:19" s="3" customFormat="1" ht="13.5" customHeight="1" x14ac:dyDescent="0.2">
      <c r="A360" s="388" t="str">
        <f>IF([1]p40!$A$250&lt;&gt;0,[1]p40!$A$250,"")</f>
        <v/>
      </c>
      <c r="B360" s="379"/>
      <c r="C360" s="379"/>
      <c r="D360" s="379"/>
      <c r="E360" s="379"/>
      <c r="F360" s="379"/>
      <c r="G360" s="379"/>
      <c r="H360" s="379"/>
      <c r="I360" s="388" t="str">
        <f>IF([1]p40!$B$251&lt;&gt;0,[1]p40!$B$251,"")</f>
        <v/>
      </c>
      <c r="J360" s="379"/>
      <c r="K360" s="379"/>
      <c r="L360" s="379"/>
      <c r="M360" s="379"/>
      <c r="N360" s="379"/>
      <c r="O360" s="379"/>
      <c r="P360" s="379"/>
      <c r="Q360" s="380"/>
      <c r="R360" s="26" t="str">
        <f>IF([1]p40!$J$250&lt;&gt;0,[1]p40!$J$250,"")</f>
        <v/>
      </c>
      <c r="S360" s="26" t="str">
        <f>IF([1]p40!$K$250&lt;&gt;0,[1]p40!$K$250,"")</f>
        <v/>
      </c>
    </row>
    <row r="361" spans="1:19" s="3" customFormat="1" ht="13.5" customHeight="1" x14ac:dyDescent="0.2">
      <c r="A361" s="388" t="str">
        <f>IF([1]p40!$A$253&lt;&gt;0,[1]p40!$A$253,"")</f>
        <v/>
      </c>
      <c r="B361" s="379"/>
      <c r="C361" s="379"/>
      <c r="D361" s="379"/>
      <c r="E361" s="379"/>
      <c r="F361" s="379"/>
      <c r="G361" s="379"/>
      <c r="H361" s="379"/>
      <c r="I361" s="388" t="str">
        <f>IF([1]p40!$B$254&lt;&gt;0,[1]p40!$B$254,"")</f>
        <v/>
      </c>
      <c r="J361" s="379"/>
      <c r="K361" s="379"/>
      <c r="L361" s="379"/>
      <c r="M361" s="379"/>
      <c r="N361" s="379"/>
      <c r="O361" s="379"/>
      <c r="P361" s="379"/>
      <c r="Q361" s="380"/>
      <c r="R361" s="26" t="str">
        <f>IF([1]p40!$J$253&lt;&gt;0,[1]p40!$J$253,"")</f>
        <v/>
      </c>
      <c r="S361" s="26" t="str">
        <f>IF([1]p40!$K$253&lt;&gt;0,[1]p40!$K$253,"")</f>
        <v/>
      </c>
    </row>
    <row r="362" spans="1:19" s="3" customFormat="1" ht="13.5" customHeight="1" x14ac:dyDescent="0.2">
      <c r="A362" s="388" t="str">
        <f>IF([1]p40!$A$256&lt;&gt;0,[1]p40!$A$256,"")</f>
        <v/>
      </c>
      <c r="B362" s="379"/>
      <c r="C362" s="379"/>
      <c r="D362" s="379"/>
      <c r="E362" s="379"/>
      <c r="F362" s="379"/>
      <c r="G362" s="379"/>
      <c r="H362" s="379"/>
      <c r="I362" s="388" t="str">
        <f>IF([1]p40!$B$257&lt;&gt;0,[1]p40!$B$257,"")</f>
        <v/>
      </c>
      <c r="J362" s="379"/>
      <c r="K362" s="379"/>
      <c r="L362" s="379"/>
      <c r="M362" s="379"/>
      <c r="N362" s="379"/>
      <c r="O362" s="379"/>
      <c r="P362" s="379"/>
      <c r="Q362" s="380"/>
      <c r="R362" s="26" t="str">
        <f>IF([1]p40!$J$256&lt;&gt;0,[1]p40!$J$256,"")</f>
        <v/>
      </c>
      <c r="S362" s="26" t="str">
        <f>IF([1]p40!$K$256&lt;&gt;0,[1]p40!$K$256,"")</f>
        <v/>
      </c>
    </row>
    <row r="363" spans="1:19" s="3" customFormat="1" ht="13.5" customHeight="1" x14ac:dyDescent="0.2">
      <c r="A363" s="388" t="str">
        <f>IF([1]p40!$A$259&lt;&gt;0,[1]p40!$A$259,"")</f>
        <v/>
      </c>
      <c r="B363" s="379"/>
      <c r="C363" s="379"/>
      <c r="D363" s="379"/>
      <c r="E363" s="379"/>
      <c r="F363" s="379"/>
      <c r="G363" s="379"/>
      <c r="H363" s="380"/>
      <c r="I363" s="388" t="str">
        <f>IF([1]p40!$B$260&lt;&gt;0,[1]p40!$B$260,"")</f>
        <v/>
      </c>
      <c r="J363" s="379"/>
      <c r="K363" s="379"/>
      <c r="L363" s="379"/>
      <c r="M363" s="379"/>
      <c r="N363" s="379"/>
      <c r="O363" s="379"/>
      <c r="P363" s="379"/>
      <c r="Q363" s="380"/>
      <c r="R363" s="26" t="str">
        <f>IF([1]p40!$J$259&lt;&gt;0,[1]p40!$J$259,"")</f>
        <v/>
      </c>
      <c r="S363" s="26" t="str">
        <f>IF([1]p40!$K$259&lt;&gt;0,[1]p40!$K$259,"")</f>
        <v/>
      </c>
    </row>
    <row r="364" spans="1:19" s="3" customFormat="1" ht="13.5" customHeight="1" x14ac:dyDescent="0.2">
      <c r="A364" s="388" t="str">
        <f>IF([1]p40!$A$262&lt;&gt;0,[1]p40!$A$262,"")</f>
        <v/>
      </c>
      <c r="B364" s="379"/>
      <c r="C364" s="379"/>
      <c r="D364" s="379"/>
      <c r="E364" s="379"/>
      <c r="F364" s="379"/>
      <c r="G364" s="379"/>
      <c r="H364" s="379"/>
      <c r="I364" s="388" t="str">
        <f>IF([1]p40!$B$263&lt;&gt;0,[1]p40!$B$263,"")</f>
        <v/>
      </c>
      <c r="J364" s="379"/>
      <c r="K364" s="379"/>
      <c r="L364" s="379"/>
      <c r="M364" s="379"/>
      <c r="N364" s="379"/>
      <c r="O364" s="379"/>
      <c r="P364" s="379"/>
      <c r="Q364" s="380"/>
      <c r="R364" s="26" t="str">
        <f>IF([1]p40!$J$262&lt;&gt;0,[1]p40!$J$262,"")</f>
        <v/>
      </c>
      <c r="S364" s="26" t="str">
        <f>IF([1]p40!$K$262&lt;&gt;0,[1]p40!$K$262,"")</f>
        <v/>
      </c>
    </row>
    <row r="365" spans="1:19" s="3" customFormat="1" ht="13.5" customHeight="1" x14ac:dyDescent="0.2">
      <c r="A365" s="388" t="str">
        <f>IF([1]p40!$A$265&lt;&gt;0,[1]p40!$A$265,"")</f>
        <v/>
      </c>
      <c r="B365" s="379"/>
      <c r="C365" s="379"/>
      <c r="D365" s="379"/>
      <c r="E365" s="379"/>
      <c r="F365" s="379"/>
      <c r="G365" s="379"/>
      <c r="H365" s="379"/>
      <c r="I365" s="388" t="str">
        <f>IF([1]p40!$B$266&lt;&gt;0,[1]p40!$B$266,"")</f>
        <v/>
      </c>
      <c r="J365" s="379"/>
      <c r="K365" s="379"/>
      <c r="L365" s="379"/>
      <c r="M365" s="379"/>
      <c r="N365" s="379"/>
      <c r="O365" s="379"/>
      <c r="P365" s="379"/>
      <c r="Q365" s="380"/>
      <c r="R365" s="26" t="str">
        <f>IF([1]p40!$J$265&lt;&gt;0,[1]p40!$J$265,"")</f>
        <v/>
      </c>
      <c r="S365" s="26" t="str">
        <f>IF([1]p40!$K$265&lt;&gt;0,[1]p40!$K$265,"")</f>
        <v/>
      </c>
    </row>
    <row r="366" spans="1:19" s="6" customFormat="1" x14ac:dyDescent="0.2">
      <c r="A366" s="393"/>
      <c r="B366" s="393"/>
      <c r="C366" s="393"/>
      <c r="D366" s="393"/>
      <c r="E366" s="393"/>
      <c r="F366" s="393"/>
      <c r="G366" s="393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2" customFormat="1" ht="13.5" customHeight="1" x14ac:dyDescent="0.2">
      <c r="A367" s="375" t="str">
        <f>T([1]p41!$C$13:$G$13)</f>
        <v/>
      </c>
      <c r="B367" s="376"/>
      <c r="C367" s="376"/>
      <c r="D367" s="376"/>
      <c r="E367" s="376"/>
      <c r="F367" s="376"/>
      <c r="G367" s="376"/>
      <c r="H367" s="376"/>
      <c r="I367" s="376"/>
      <c r="J367" s="376"/>
      <c r="K367" s="376"/>
      <c r="L367" s="376"/>
      <c r="M367" s="376"/>
      <c r="N367" s="376"/>
      <c r="O367" s="376"/>
      <c r="P367" s="376"/>
      <c r="Q367" s="376"/>
      <c r="R367" s="376"/>
      <c r="S367" s="377"/>
    </row>
    <row r="368" spans="1:19" s="3" customFormat="1" ht="13.5" customHeight="1" x14ac:dyDescent="0.2">
      <c r="A368" s="398" t="str">
        <f>IF([1]p41!$A$247&lt;&gt;0,[1]p41!$A$247,"")</f>
        <v/>
      </c>
      <c r="B368" s="398"/>
      <c r="C368" s="398"/>
      <c r="D368" s="398"/>
      <c r="E368" s="398"/>
      <c r="F368" s="398"/>
      <c r="G368" s="398"/>
      <c r="H368" s="398"/>
      <c r="I368" s="388" t="str">
        <f>IF([1]p41!$B$248&lt;&gt;0,[1]p41!$B$248,"")</f>
        <v/>
      </c>
      <c r="J368" s="379"/>
      <c r="K368" s="379"/>
      <c r="L368" s="379"/>
      <c r="M368" s="379"/>
      <c r="N368" s="379"/>
      <c r="O368" s="379"/>
      <c r="P368" s="379"/>
      <c r="Q368" s="380"/>
      <c r="R368" s="26" t="str">
        <f>IF([1]p41!$J$247&lt;&gt;0,[1]p41!$J$247,"")</f>
        <v/>
      </c>
      <c r="S368" s="26" t="str">
        <f>IF([1]p41!$K$247&lt;&gt;0,[1]p41!$K$247,"")</f>
        <v/>
      </c>
    </row>
    <row r="369" spans="1:19" s="3" customFormat="1" ht="13.5" customHeight="1" x14ac:dyDescent="0.2">
      <c r="A369" s="388" t="str">
        <f>IF([1]p41!$A$250&lt;&gt;0,[1]p41!$A$250,"")</f>
        <v/>
      </c>
      <c r="B369" s="379"/>
      <c r="C369" s="379"/>
      <c r="D369" s="379"/>
      <c r="E369" s="379"/>
      <c r="F369" s="379"/>
      <c r="G369" s="379"/>
      <c r="H369" s="379"/>
      <c r="I369" s="388" t="str">
        <f>IF([1]p41!$B$251&lt;&gt;0,[1]p41!$B$251,"")</f>
        <v/>
      </c>
      <c r="J369" s="379"/>
      <c r="K369" s="379"/>
      <c r="L369" s="379"/>
      <c r="M369" s="379"/>
      <c r="N369" s="379"/>
      <c r="O369" s="379"/>
      <c r="P369" s="379"/>
      <c r="Q369" s="380"/>
      <c r="R369" s="26" t="str">
        <f>IF([1]p41!$J$250&lt;&gt;0,[1]p41!$J$250,"")</f>
        <v/>
      </c>
      <c r="S369" s="26" t="str">
        <f>IF([1]p41!$K$250&lt;&gt;0,[1]p41!$K$250,"")</f>
        <v/>
      </c>
    </row>
    <row r="370" spans="1:19" s="3" customFormat="1" ht="13.5" customHeight="1" x14ac:dyDescent="0.2">
      <c r="A370" s="388" t="str">
        <f>IF([1]p41!$A$253&lt;&gt;0,[1]p41!$A$253,"")</f>
        <v/>
      </c>
      <c r="B370" s="379"/>
      <c r="C370" s="379"/>
      <c r="D370" s="379"/>
      <c r="E370" s="379"/>
      <c r="F370" s="379"/>
      <c r="G370" s="379"/>
      <c r="H370" s="379"/>
      <c r="I370" s="388" t="str">
        <f>IF([1]p41!$B$254&lt;&gt;0,[1]p41!$B$254,"")</f>
        <v/>
      </c>
      <c r="J370" s="379"/>
      <c r="K370" s="379"/>
      <c r="L370" s="379"/>
      <c r="M370" s="379"/>
      <c r="N370" s="379"/>
      <c r="O370" s="379"/>
      <c r="P370" s="379"/>
      <c r="Q370" s="380"/>
      <c r="R370" s="26" t="str">
        <f>IF([1]p41!$J$253&lt;&gt;0,[1]p41!$J$253,"")</f>
        <v/>
      </c>
      <c r="S370" s="26" t="str">
        <f>IF([1]p41!$K$253&lt;&gt;0,[1]p41!$K$253,"")</f>
        <v/>
      </c>
    </row>
    <row r="371" spans="1:19" s="3" customFormat="1" ht="13.5" customHeight="1" x14ac:dyDescent="0.2">
      <c r="A371" s="388" t="str">
        <f>IF([1]p41!$A$256&lt;&gt;0,[1]p41!$A$256,"")</f>
        <v/>
      </c>
      <c r="B371" s="379"/>
      <c r="C371" s="379"/>
      <c r="D371" s="379"/>
      <c r="E371" s="379"/>
      <c r="F371" s="379"/>
      <c r="G371" s="379"/>
      <c r="H371" s="379"/>
      <c r="I371" s="388" t="str">
        <f>IF([1]p41!$B$257&lt;&gt;0,[1]p41!$B$257,"")</f>
        <v/>
      </c>
      <c r="J371" s="379"/>
      <c r="K371" s="379"/>
      <c r="L371" s="379"/>
      <c r="M371" s="379"/>
      <c r="N371" s="379"/>
      <c r="O371" s="379"/>
      <c r="P371" s="379"/>
      <c r="Q371" s="380"/>
      <c r="R371" s="26" t="str">
        <f>IF([1]p41!$J$256&lt;&gt;0,[1]p41!$J$256,"")</f>
        <v/>
      </c>
      <c r="S371" s="26" t="str">
        <f>IF([1]p41!$K$256&lt;&gt;0,[1]p41!$K$256,"")</f>
        <v/>
      </c>
    </row>
    <row r="372" spans="1:19" s="3" customFormat="1" ht="13.5" customHeight="1" x14ac:dyDescent="0.2">
      <c r="A372" s="388" t="str">
        <f>IF([1]p41!$A$259&lt;&gt;0,[1]p41!$A$259,"")</f>
        <v/>
      </c>
      <c r="B372" s="379"/>
      <c r="C372" s="379"/>
      <c r="D372" s="379"/>
      <c r="E372" s="379"/>
      <c r="F372" s="379"/>
      <c r="G372" s="379"/>
      <c r="H372" s="380"/>
      <c r="I372" s="388" t="str">
        <f>IF([1]p41!$B$260&lt;&gt;0,[1]p41!$B$260,"")</f>
        <v/>
      </c>
      <c r="J372" s="379"/>
      <c r="K372" s="379"/>
      <c r="L372" s="379"/>
      <c r="M372" s="379"/>
      <c r="N372" s="379"/>
      <c r="O372" s="379"/>
      <c r="P372" s="379"/>
      <c r="Q372" s="380"/>
      <c r="R372" s="26" t="str">
        <f>IF([1]p41!$J$259&lt;&gt;0,[1]p41!$J$259,"")</f>
        <v/>
      </c>
      <c r="S372" s="26" t="str">
        <f>IF([1]p41!$K$259&lt;&gt;0,[1]p41!$K$259,"")</f>
        <v/>
      </c>
    </row>
    <row r="373" spans="1:19" s="3" customFormat="1" ht="13.5" customHeight="1" x14ac:dyDescent="0.2">
      <c r="A373" s="388" t="str">
        <f>IF([1]p41!$A$262&lt;&gt;0,[1]p41!$A$262,"")</f>
        <v/>
      </c>
      <c r="B373" s="379"/>
      <c r="C373" s="379"/>
      <c r="D373" s="379"/>
      <c r="E373" s="379"/>
      <c r="F373" s="379"/>
      <c r="G373" s="379"/>
      <c r="H373" s="379"/>
      <c r="I373" s="388" t="str">
        <f>IF([1]p41!$B$263&lt;&gt;0,[1]p41!$B$263,"")</f>
        <v/>
      </c>
      <c r="J373" s="379"/>
      <c r="K373" s="379"/>
      <c r="L373" s="379"/>
      <c r="M373" s="379"/>
      <c r="N373" s="379"/>
      <c r="O373" s="379"/>
      <c r="P373" s="379"/>
      <c r="Q373" s="380"/>
      <c r="R373" s="26" t="str">
        <f>IF([1]p41!$J$262&lt;&gt;0,[1]p41!$J$262,"")</f>
        <v/>
      </c>
      <c r="S373" s="26" t="str">
        <f>IF([1]p41!$K$262&lt;&gt;0,[1]p41!$K$262,"")</f>
        <v/>
      </c>
    </row>
    <row r="374" spans="1:19" s="3" customFormat="1" ht="13.5" customHeight="1" x14ac:dyDescent="0.2">
      <c r="A374" s="388" t="str">
        <f>IF([1]p41!$A$265&lt;&gt;0,[1]p41!$A$265,"")</f>
        <v/>
      </c>
      <c r="B374" s="379"/>
      <c r="C374" s="379"/>
      <c r="D374" s="379"/>
      <c r="E374" s="379"/>
      <c r="F374" s="379"/>
      <c r="G374" s="379"/>
      <c r="H374" s="379"/>
      <c r="I374" s="388" t="str">
        <f>IF([1]p41!$B$266&lt;&gt;0,[1]p41!$B$266,"")</f>
        <v/>
      </c>
      <c r="J374" s="379"/>
      <c r="K374" s="379"/>
      <c r="L374" s="379"/>
      <c r="M374" s="379"/>
      <c r="N374" s="379"/>
      <c r="O374" s="379"/>
      <c r="P374" s="379"/>
      <c r="Q374" s="380"/>
      <c r="R374" s="26" t="str">
        <f>IF([1]p41!$J$265&lt;&gt;0,[1]p41!$J$265,"")</f>
        <v/>
      </c>
      <c r="S374" s="26" t="str">
        <f>IF([1]p41!$K$265&lt;&gt;0,[1]p41!$K$265,"")</f>
        <v/>
      </c>
    </row>
    <row r="375" spans="1:19" s="6" customFormat="1" x14ac:dyDescent="0.2">
      <c r="A375" s="393"/>
      <c r="B375" s="393"/>
      <c r="C375" s="393"/>
      <c r="D375" s="393"/>
      <c r="E375" s="393"/>
      <c r="F375" s="393"/>
      <c r="G375" s="393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2" customFormat="1" ht="13.5" customHeight="1" x14ac:dyDescent="0.2">
      <c r="A376" s="375" t="str">
        <f>T([1]p42!$C$13:$G$13)</f>
        <v/>
      </c>
      <c r="B376" s="376"/>
      <c r="C376" s="376"/>
      <c r="D376" s="376"/>
      <c r="E376" s="376"/>
      <c r="F376" s="376"/>
      <c r="G376" s="376"/>
      <c r="H376" s="376"/>
      <c r="I376" s="376"/>
      <c r="J376" s="376"/>
      <c r="K376" s="376"/>
      <c r="L376" s="376"/>
      <c r="M376" s="376"/>
      <c r="N376" s="376"/>
      <c r="O376" s="376"/>
      <c r="P376" s="376"/>
      <c r="Q376" s="376"/>
      <c r="R376" s="376"/>
      <c r="S376" s="377"/>
    </row>
    <row r="377" spans="1:19" s="3" customFormat="1" ht="13.5" customHeight="1" x14ac:dyDescent="0.2">
      <c r="A377" s="398" t="str">
        <f>IF([1]p42!$A$247&lt;&gt;0,[1]p42!$A$247,"")</f>
        <v/>
      </c>
      <c r="B377" s="398"/>
      <c r="C377" s="398"/>
      <c r="D377" s="398"/>
      <c r="E377" s="398"/>
      <c r="F377" s="398"/>
      <c r="G377" s="398"/>
      <c r="H377" s="398"/>
      <c r="I377" s="388" t="str">
        <f>IF([1]p42!$B$248&lt;&gt;0,[1]p42!$B$248,"")</f>
        <v/>
      </c>
      <c r="J377" s="379"/>
      <c r="K377" s="379"/>
      <c r="L377" s="379"/>
      <c r="M377" s="379"/>
      <c r="N377" s="379"/>
      <c r="O377" s="379"/>
      <c r="P377" s="379"/>
      <c r="Q377" s="380"/>
      <c r="R377" s="26" t="str">
        <f>IF([1]p42!$J$247&lt;&gt;0,[1]p42!$J$247,"")</f>
        <v/>
      </c>
      <c r="S377" s="26" t="str">
        <f>IF([1]p42!$K$247&lt;&gt;0,[1]p42!$K$247,"")</f>
        <v/>
      </c>
    </row>
    <row r="378" spans="1:19" s="3" customFormat="1" ht="13.5" customHeight="1" x14ac:dyDescent="0.2">
      <c r="A378" s="388" t="str">
        <f>IF([1]p42!$A$250&lt;&gt;0,[1]p42!$A$250,"")</f>
        <v/>
      </c>
      <c r="B378" s="379"/>
      <c r="C378" s="379"/>
      <c r="D378" s="379"/>
      <c r="E378" s="379"/>
      <c r="F378" s="379"/>
      <c r="G378" s="379"/>
      <c r="H378" s="379"/>
      <c r="I378" s="388" t="str">
        <f>IF([1]p42!$B$251&lt;&gt;0,[1]p42!$B$251,"")</f>
        <v/>
      </c>
      <c r="J378" s="379"/>
      <c r="K378" s="379"/>
      <c r="L378" s="379"/>
      <c r="M378" s="379"/>
      <c r="N378" s="379"/>
      <c r="O378" s="379"/>
      <c r="P378" s="379"/>
      <c r="Q378" s="380"/>
      <c r="R378" s="26" t="str">
        <f>IF([1]p42!$J$250&lt;&gt;0,[1]p42!$J$250,"")</f>
        <v/>
      </c>
      <c r="S378" s="26" t="str">
        <f>IF([1]p42!$K$250&lt;&gt;0,[1]p42!$K$250,"")</f>
        <v/>
      </c>
    </row>
    <row r="379" spans="1:19" s="3" customFormat="1" ht="13.5" customHeight="1" x14ac:dyDescent="0.2">
      <c r="A379" s="388" t="str">
        <f>IF([1]p42!$A$253&lt;&gt;0,[1]p42!$A$253,"")</f>
        <v/>
      </c>
      <c r="B379" s="379"/>
      <c r="C379" s="379"/>
      <c r="D379" s="379"/>
      <c r="E379" s="379"/>
      <c r="F379" s="379"/>
      <c r="G379" s="379"/>
      <c r="H379" s="379"/>
      <c r="I379" s="388" t="str">
        <f>IF([1]p42!$B$254&lt;&gt;0,[1]p42!$B$254,"")</f>
        <v/>
      </c>
      <c r="J379" s="379"/>
      <c r="K379" s="379"/>
      <c r="L379" s="379"/>
      <c r="M379" s="379"/>
      <c r="N379" s="379"/>
      <c r="O379" s="379"/>
      <c r="P379" s="379"/>
      <c r="Q379" s="380"/>
      <c r="R379" s="26" t="str">
        <f>IF([1]p42!$J$253&lt;&gt;0,[1]p42!$J$253,"")</f>
        <v/>
      </c>
      <c r="S379" s="26" t="str">
        <f>IF([1]p42!$K$253&lt;&gt;0,[1]p42!$K$253,"")</f>
        <v/>
      </c>
    </row>
    <row r="380" spans="1:19" s="3" customFormat="1" ht="13.5" customHeight="1" x14ac:dyDescent="0.2">
      <c r="A380" s="388" t="str">
        <f>IF([1]p42!$A$256&lt;&gt;0,[1]p42!$A$256,"")</f>
        <v/>
      </c>
      <c r="B380" s="379"/>
      <c r="C380" s="379"/>
      <c r="D380" s="379"/>
      <c r="E380" s="379"/>
      <c r="F380" s="379"/>
      <c r="G380" s="379"/>
      <c r="H380" s="379"/>
      <c r="I380" s="388" t="str">
        <f>IF([1]p42!$B$257&lt;&gt;0,[1]p42!$B$257,"")</f>
        <v/>
      </c>
      <c r="J380" s="379"/>
      <c r="K380" s="379"/>
      <c r="L380" s="379"/>
      <c r="M380" s="379"/>
      <c r="N380" s="379"/>
      <c r="O380" s="379"/>
      <c r="P380" s="379"/>
      <c r="Q380" s="380"/>
      <c r="R380" s="26" t="str">
        <f>IF([1]p42!$J$256&lt;&gt;0,[1]p42!$J$256,"")</f>
        <v/>
      </c>
      <c r="S380" s="26" t="str">
        <f>IF([1]p42!$K$256&lt;&gt;0,[1]p42!$K$256,"")</f>
        <v/>
      </c>
    </row>
    <row r="381" spans="1:19" s="3" customFormat="1" ht="13.5" customHeight="1" x14ac:dyDescent="0.2">
      <c r="A381" s="388" t="str">
        <f>IF([1]p42!$A$259&lt;&gt;0,[1]p42!$A$259,"")</f>
        <v/>
      </c>
      <c r="B381" s="379"/>
      <c r="C381" s="379"/>
      <c r="D381" s="379"/>
      <c r="E381" s="379"/>
      <c r="F381" s="379"/>
      <c r="G381" s="379"/>
      <c r="H381" s="380"/>
      <c r="I381" s="388" t="str">
        <f>IF([1]p42!$B$260&lt;&gt;0,[1]p42!$B$260,"")</f>
        <v/>
      </c>
      <c r="J381" s="379"/>
      <c r="K381" s="379"/>
      <c r="L381" s="379"/>
      <c r="M381" s="379"/>
      <c r="N381" s="379"/>
      <c r="O381" s="379"/>
      <c r="P381" s="379"/>
      <c r="Q381" s="380"/>
      <c r="R381" s="26" t="str">
        <f>IF([1]p42!$J$259&lt;&gt;0,[1]p42!$J$259,"")</f>
        <v/>
      </c>
      <c r="S381" s="26" t="str">
        <f>IF([1]p42!$K$259&lt;&gt;0,[1]p42!$K$259,"")</f>
        <v/>
      </c>
    </row>
    <row r="382" spans="1:19" s="3" customFormat="1" ht="13.5" customHeight="1" x14ac:dyDescent="0.2">
      <c r="A382" s="388" t="str">
        <f>IF([1]p42!$A$262&lt;&gt;0,[1]p42!$A$262,"")</f>
        <v/>
      </c>
      <c r="B382" s="379"/>
      <c r="C382" s="379"/>
      <c r="D382" s="379"/>
      <c r="E382" s="379"/>
      <c r="F382" s="379"/>
      <c r="G382" s="379"/>
      <c r="H382" s="379"/>
      <c r="I382" s="388" t="str">
        <f>IF([1]p42!$B$263&lt;&gt;0,[1]p42!$B$263,"")</f>
        <v/>
      </c>
      <c r="J382" s="379"/>
      <c r="K382" s="379"/>
      <c r="L382" s="379"/>
      <c r="M382" s="379"/>
      <c r="N382" s="379"/>
      <c r="O382" s="379"/>
      <c r="P382" s="379"/>
      <c r="Q382" s="380"/>
      <c r="R382" s="26" t="str">
        <f>IF([1]p42!$J$262&lt;&gt;0,[1]p42!$J$262,"")</f>
        <v/>
      </c>
      <c r="S382" s="26" t="str">
        <f>IF([1]p42!$K$262&lt;&gt;0,[1]p42!$K$262,"")</f>
        <v/>
      </c>
    </row>
    <row r="383" spans="1:19" s="3" customFormat="1" ht="13.5" customHeight="1" x14ac:dyDescent="0.2">
      <c r="A383" s="388" t="str">
        <f>IF([1]p42!$A$265&lt;&gt;0,[1]p42!$A$265,"")</f>
        <v/>
      </c>
      <c r="B383" s="379"/>
      <c r="C383" s="379"/>
      <c r="D383" s="379"/>
      <c r="E383" s="379"/>
      <c r="F383" s="379"/>
      <c r="G383" s="379"/>
      <c r="H383" s="379"/>
      <c r="I383" s="388" t="str">
        <f>IF([1]p42!$B$266&lt;&gt;0,[1]p42!$B$266,"")</f>
        <v/>
      </c>
      <c r="J383" s="379"/>
      <c r="K383" s="379"/>
      <c r="L383" s="379"/>
      <c r="M383" s="379"/>
      <c r="N383" s="379"/>
      <c r="O383" s="379"/>
      <c r="P383" s="379"/>
      <c r="Q383" s="380"/>
      <c r="R383" s="26" t="str">
        <f>IF([1]p42!$J$265&lt;&gt;0,[1]p42!$J$265,"")</f>
        <v/>
      </c>
      <c r="S383" s="26" t="str">
        <f>IF([1]p42!$K$265&lt;&gt;0,[1]p42!$K$265,"")</f>
        <v/>
      </c>
    </row>
    <row r="384" spans="1:19" s="6" customFormat="1" x14ac:dyDescent="0.2">
      <c r="A384" s="393"/>
      <c r="B384" s="393"/>
      <c r="C384" s="393"/>
      <c r="D384" s="393"/>
      <c r="E384" s="393"/>
      <c r="F384" s="393"/>
      <c r="G384" s="393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2" customFormat="1" ht="13.5" customHeight="1" x14ac:dyDescent="0.2">
      <c r="A385" s="375" t="str">
        <f>T([1]p43!$C$13:$G$13)</f>
        <v/>
      </c>
      <c r="B385" s="376"/>
      <c r="C385" s="376"/>
      <c r="D385" s="376"/>
      <c r="E385" s="376"/>
      <c r="F385" s="376"/>
      <c r="G385" s="376"/>
      <c r="H385" s="376"/>
      <c r="I385" s="376"/>
      <c r="J385" s="376"/>
      <c r="K385" s="376"/>
      <c r="L385" s="376"/>
      <c r="M385" s="376"/>
      <c r="N385" s="376"/>
      <c r="O385" s="376"/>
      <c r="P385" s="376"/>
      <c r="Q385" s="376"/>
      <c r="R385" s="376"/>
      <c r="S385" s="377"/>
    </row>
    <row r="386" spans="1:19" s="3" customFormat="1" ht="13.5" customHeight="1" x14ac:dyDescent="0.2">
      <c r="A386" s="398" t="str">
        <f>IF([1]p43!$A$247&lt;&gt;0,[1]p43!$A$247,"")</f>
        <v/>
      </c>
      <c r="B386" s="398"/>
      <c r="C386" s="398"/>
      <c r="D386" s="398"/>
      <c r="E386" s="398"/>
      <c r="F386" s="398"/>
      <c r="G386" s="398"/>
      <c r="H386" s="398"/>
      <c r="I386" s="388" t="str">
        <f>IF([1]p43!$B$248&lt;&gt;0,[1]p43!$B$248,"")</f>
        <v/>
      </c>
      <c r="J386" s="379"/>
      <c r="K386" s="379"/>
      <c r="L386" s="379"/>
      <c r="M386" s="379"/>
      <c r="N386" s="379"/>
      <c r="O386" s="379"/>
      <c r="P386" s="379"/>
      <c r="Q386" s="380"/>
      <c r="R386" s="26" t="str">
        <f>IF([1]p43!$J$247&lt;&gt;0,[1]p43!$J$247,"")</f>
        <v/>
      </c>
      <c r="S386" s="26" t="str">
        <f>IF([1]p43!$K$247&lt;&gt;0,[1]p43!$K$247,"")</f>
        <v/>
      </c>
    </row>
    <row r="387" spans="1:19" s="3" customFormat="1" ht="13.5" customHeight="1" x14ac:dyDescent="0.2">
      <c r="A387" s="388" t="str">
        <f>IF([1]p43!$A$250&lt;&gt;0,[1]p43!$A$250,"")</f>
        <v/>
      </c>
      <c r="B387" s="379"/>
      <c r="C387" s="379"/>
      <c r="D387" s="379"/>
      <c r="E387" s="379"/>
      <c r="F387" s="379"/>
      <c r="G387" s="379"/>
      <c r="H387" s="379"/>
      <c r="I387" s="388" t="str">
        <f>IF([1]p43!$B$251&lt;&gt;0,[1]p43!$B$251,"")</f>
        <v/>
      </c>
      <c r="J387" s="379"/>
      <c r="K387" s="379"/>
      <c r="L387" s="379"/>
      <c r="M387" s="379"/>
      <c r="N387" s="379"/>
      <c r="O387" s="379"/>
      <c r="P387" s="379"/>
      <c r="Q387" s="380"/>
      <c r="R387" s="26" t="str">
        <f>IF([1]p43!$J$250&lt;&gt;0,[1]p43!$J$250,"")</f>
        <v/>
      </c>
      <c r="S387" s="26" t="str">
        <f>IF([1]p43!$K$250&lt;&gt;0,[1]p43!$K$250,"")</f>
        <v/>
      </c>
    </row>
    <row r="388" spans="1:19" s="3" customFormat="1" ht="13.5" customHeight="1" x14ac:dyDescent="0.2">
      <c r="A388" s="388" t="str">
        <f>IF([1]p43!$A$253&lt;&gt;0,[1]p43!$A$253,"")</f>
        <v/>
      </c>
      <c r="B388" s="379"/>
      <c r="C388" s="379"/>
      <c r="D388" s="379"/>
      <c r="E388" s="379"/>
      <c r="F388" s="379"/>
      <c r="G388" s="379"/>
      <c r="H388" s="379"/>
      <c r="I388" s="388" t="str">
        <f>IF([1]p43!$B$254&lt;&gt;0,[1]p43!$B$254,"")</f>
        <v/>
      </c>
      <c r="J388" s="379"/>
      <c r="K388" s="379"/>
      <c r="L388" s="379"/>
      <c r="M388" s="379"/>
      <c r="N388" s="379"/>
      <c r="O388" s="379"/>
      <c r="P388" s="379"/>
      <c r="Q388" s="380"/>
      <c r="R388" s="26" t="str">
        <f>IF([1]p43!$J$253&lt;&gt;0,[1]p43!$J$253,"")</f>
        <v/>
      </c>
      <c r="S388" s="26" t="str">
        <f>IF([1]p43!$K$253&lt;&gt;0,[1]p43!$K$253,"")</f>
        <v/>
      </c>
    </row>
    <row r="389" spans="1:19" s="3" customFormat="1" ht="13.5" customHeight="1" x14ac:dyDescent="0.2">
      <c r="A389" s="388" t="str">
        <f>IF([1]p43!$A$256&lt;&gt;0,[1]p43!$A$256,"")</f>
        <v/>
      </c>
      <c r="B389" s="379"/>
      <c r="C389" s="379"/>
      <c r="D389" s="379"/>
      <c r="E389" s="379"/>
      <c r="F389" s="379"/>
      <c r="G389" s="379"/>
      <c r="H389" s="379"/>
      <c r="I389" s="388" t="str">
        <f>IF([1]p43!$B$257&lt;&gt;0,[1]p43!$B$257,"")</f>
        <v/>
      </c>
      <c r="J389" s="379"/>
      <c r="K389" s="379"/>
      <c r="L389" s="379"/>
      <c r="M389" s="379"/>
      <c r="N389" s="379"/>
      <c r="O389" s="379"/>
      <c r="P389" s="379"/>
      <c r="Q389" s="380"/>
      <c r="R389" s="26" t="str">
        <f>IF([1]p43!$J$256&lt;&gt;0,[1]p43!$J$256,"")</f>
        <v/>
      </c>
      <c r="S389" s="26" t="str">
        <f>IF([1]p43!$K$256&lt;&gt;0,[1]p43!$K$256,"")</f>
        <v/>
      </c>
    </row>
    <row r="390" spans="1:19" s="3" customFormat="1" ht="13.5" customHeight="1" x14ac:dyDescent="0.2">
      <c r="A390" s="388" t="str">
        <f>IF([1]p43!$A$259&lt;&gt;0,[1]p43!$A$259,"")</f>
        <v/>
      </c>
      <c r="B390" s="379"/>
      <c r="C390" s="379"/>
      <c r="D390" s="379"/>
      <c r="E390" s="379"/>
      <c r="F390" s="379"/>
      <c r="G390" s="379"/>
      <c r="H390" s="380"/>
      <c r="I390" s="388" t="str">
        <f>IF([1]p43!$B$260&lt;&gt;0,[1]p43!$B$260,"")</f>
        <v/>
      </c>
      <c r="J390" s="379"/>
      <c r="K390" s="379"/>
      <c r="L390" s="379"/>
      <c r="M390" s="379"/>
      <c r="N390" s="379"/>
      <c r="O390" s="379"/>
      <c r="P390" s="379"/>
      <c r="Q390" s="380"/>
      <c r="R390" s="26" t="str">
        <f>IF([1]p43!$J$259&lt;&gt;0,[1]p43!$J$259,"")</f>
        <v/>
      </c>
      <c r="S390" s="26" t="str">
        <f>IF([1]p43!$K$259&lt;&gt;0,[1]p43!$K$259,"")</f>
        <v/>
      </c>
    </row>
    <row r="391" spans="1:19" s="3" customFormat="1" ht="13.5" customHeight="1" x14ac:dyDescent="0.2">
      <c r="A391" s="388" t="str">
        <f>IF([1]p43!$A$262&lt;&gt;0,[1]p43!$A$262,"")</f>
        <v/>
      </c>
      <c r="B391" s="379"/>
      <c r="C391" s="379"/>
      <c r="D391" s="379"/>
      <c r="E391" s="379"/>
      <c r="F391" s="379"/>
      <c r="G391" s="379"/>
      <c r="H391" s="379"/>
      <c r="I391" s="388" t="str">
        <f>IF([1]p43!$B$263&lt;&gt;0,[1]p43!$B$263,"")</f>
        <v/>
      </c>
      <c r="J391" s="379"/>
      <c r="K391" s="379"/>
      <c r="L391" s="379"/>
      <c r="M391" s="379"/>
      <c r="N391" s="379"/>
      <c r="O391" s="379"/>
      <c r="P391" s="379"/>
      <c r="Q391" s="380"/>
      <c r="R391" s="26" t="str">
        <f>IF([1]p43!$J$262&lt;&gt;0,[1]p43!$J$262,"")</f>
        <v/>
      </c>
      <c r="S391" s="26" t="str">
        <f>IF([1]p43!$K$262&lt;&gt;0,[1]p43!$K$262,"")</f>
        <v/>
      </c>
    </row>
    <row r="392" spans="1:19" s="3" customFormat="1" ht="13.5" customHeight="1" x14ac:dyDescent="0.2">
      <c r="A392" s="388" t="str">
        <f>IF([1]p43!$A$265&lt;&gt;0,[1]p43!$A$265,"")</f>
        <v/>
      </c>
      <c r="B392" s="379"/>
      <c r="C392" s="379"/>
      <c r="D392" s="379"/>
      <c r="E392" s="379"/>
      <c r="F392" s="379"/>
      <c r="G392" s="379"/>
      <c r="H392" s="379"/>
      <c r="I392" s="388" t="str">
        <f>IF([1]p43!$B$266&lt;&gt;0,[1]p43!$B$266,"")</f>
        <v/>
      </c>
      <c r="J392" s="379"/>
      <c r="K392" s="379"/>
      <c r="L392" s="379"/>
      <c r="M392" s="379"/>
      <c r="N392" s="379"/>
      <c r="O392" s="379"/>
      <c r="P392" s="379"/>
      <c r="Q392" s="380"/>
      <c r="R392" s="26" t="str">
        <f>IF([1]p43!$J$265&lt;&gt;0,[1]p43!$J$265,"")</f>
        <v/>
      </c>
      <c r="S392" s="26" t="str">
        <f>IF([1]p43!$K$265&lt;&gt;0,[1]p43!$K$265,"")</f>
        <v/>
      </c>
    </row>
    <row r="393" spans="1:19" s="6" customFormat="1" x14ac:dyDescent="0.2">
      <c r="A393" s="393"/>
      <c r="B393" s="393"/>
      <c r="C393" s="393"/>
      <c r="D393" s="393"/>
      <c r="E393" s="393"/>
      <c r="F393" s="393"/>
      <c r="G393" s="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2" customFormat="1" ht="13.5" customHeight="1" x14ac:dyDescent="0.2">
      <c r="A394" s="375" t="str">
        <f>T([1]p44!$C$13:$G$13)</f>
        <v/>
      </c>
      <c r="B394" s="376"/>
      <c r="C394" s="376"/>
      <c r="D394" s="376"/>
      <c r="E394" s="376"/>
      <c r="F394" s="376"/>
      <c r="G394" s="376"/>
      <c r="H394" s="376"/>
      <c r="I394" s="376"/>
      <c r="J394" s="376"/>
      <c r="K394" s="376"/>
      <c r="L394" s="376"/>
      <c r="M394" s="376"/>
      <c r="N394" s="376"/>
      <c r="O394" s="376"/>
      <c r="P394" s="376"/>
      <c r="Q394" s="376"/>
      <c r="R394" s="376"/>
      <c r="S394" s="377"/>
    </row>
    <row r="395" spans="1:19" s="3" customFormat="1" ht="13.5" customHeight="1" x14ac:dyDescent="0.2">
      <c r="A395" s="398" t="str">
        <f>IF([1]p44!$A$247&lt;&gt;0,[1]p44!$A$247,"")</f>
        <v/>
      </c>
      <c r="B395" s="398"/>
      <c r="C395" s="398"/>
      <c r="D395" s="398"/>
      <c r="E395" s="398"/>
      <c r="F395" s="398"/>
      <c r="G395" s="398"/>
      <c r="H395" s="398"/>
      <c r="I395" s="388" t="str">
        <f>IF([1]p44!$B$248&lt;&gt;0,[1]p44!$B$248,"")</f>
        <v/>
      </c>
      <c r="J395" s="379"/>
      <c r="K395" s="379"/>
      <c r="L395" s="379"/>
      <c r="M395" s="379"/>
      <c r="N395" s="379"/>
      <c r="O395" s="379"/>
      <c r="P395" s="379"/>
      <c r="Q395" s="380"/>
      <c r="R395" s="26" t="str">
        <f>IF([1]p44!$J$247&lt;&gt;0,[1]p44!$J$247,"")</f>
        <v/>
      </c>
      <c r="S395" s="26" t="str">
        <f>IF([1]p44!$K$247&lt;&gt;0,[1]p44!$K$247,"")</f>
        <v/>
      </c>
    </row>
    <row r="396" spans="1:19" s="3" customFormat="1" ht="13.5" customHeight="1" x14ac:dyDescent="0.2">
      <c r="A396" s="388" t="str">
        <f>IF([1]p44!$A$250&lt;&gt;0,[1]p44!$A$250,"")</f>
        <v/>
      </c>
      <c r="B396" s="379"/>
      <c r="C396" s="379"/>
      <c r="D396" s="379"/>
      <c r="E396" s="379"/>
      <c r="F396" s="379"/>
      <c r="G396" s="379"/>
      <c r="H396" s="379"/>
      <c r="I396" s="388" t="str">
        <f>IF([1]p44!$B$251&lt;&gt;0,[1]p44!$B$251,"")</f>
        <v/>
      </c>
      <c r="J396" s="379"/>
      <c r="K396" s="379"/>
      <c r="L396" s="379"/>
      <c r="M396" s="379"/>
      <c r="N396" s="379"/>
      <c r="O396" s="379"/>
      <c r="P396" s="379"/>
      <c r="Q396" s="380"/>
      <c r="R396" s="26" t="str">
        <f>IF([1]p44!$J$250&lt;&gt;0,[1]p44!$J$250,"")</f>
        <v/>
      </c>
      <c r="S396" s="26" t="str">
        <f>IF([1]p44!$K$250&lt;&gt;0,[1]p44!$K$250,"")</f>
        <v/>
      </c>
    </row>
    <row r="397" spans="1:19" s="3" customFormat="1" ht="13.5" customHeight="1" x14ac:dyDescent="0.2">
      <c r="A397" s="388" t="str">
        <f>IF([1]p44!$A$253&lt;&gt;0,[1]p44!$A$253,"")</f>
        <v/>
      </c>
      <c r="B397" s="379"/>
      <c r="C397" s="379"/>
      <c r="D397" s="379"/>
      <c r="E397" s="379"/>
      <c r="F397" s="379"/>
      <c r="G397" s="379"/>
      <c r="H397" s="379"/>
      <c r="I397" s="388" t="str">
        <f>IF([1]p44!$B$254&lt;&gt;0,[1]p44!$B$254,"")</f>
        <v/>
      </c>
      <c r="J397" s="379"/>
      <c r="K397" s="379"/>
      <c r="L397" s="379"/>
      <c r="M397" s="379"/>
      <c r="N397" s="379"/>
      <c r="O397" s="379"/>
      <c r="P397" s="379"/>
      <c r="Q397" s="380"/>
      <c r="R397" s="26" t="str">
        <f>IF([1]p44!$J$253&lt;&gt;0,[1]p44!$J$253,"")</f>
        <v/>
      </c>
      <c r="S397" s="26" t="str">
        <f>IF([1]p44!$K$253&lt;&gt;0,[1]p44!$K$253,"")</f>
        <v/>
      </c>
    </row>
    <row r="398" spans="1:19" s="3" customFormat="1" ht="13.5" customHeight="1" x14ac:dyDescent="0.2">
      <c r="A398" s="388" t="str">
        <f>IF([1]p44!$A$256&lt;&gt;0,[1]p44!$A$256,"")</f>
        <v/>
      </c>
      <c r="B398" s="379"/>
      <c r="C398" s="379"/>
      <c r="D398" s="379"/>
      <c r="E398" s="379"/>
      <c r="F398" s="379"/>
      <c r="G398" s="379"/>
      <c r="H398" s="379"/>
      <c r="I398" s="388" t="str">
        <f>IF([1]p44!$B$257&lt;&gt;0,[1]p44!$B$257,"")</f>
        <v/>
      </c>
      <c r="J398" s="379"/>
      <c r="K398" s="379"/>
      <c r="L398" s="379"/>
      <c r="M398" s="379"/>
      <c r="N398" s="379"/>
      <c r="O398" s="379"/>
      <c r="P398" s="379"/>
      <c r="Q398" s="380"/>
      <c r="R398" s="26" t="str">
        <f>IF([1]p44!$J$256&lt;&gt;0,[1]p44!$J$256,"")</f>
        <v/>
      </c>
      <c r="S398" s="26" t="str">
        <f>IF([1]p44!$K$256&lt;&gt;0,[1]p44!$K$256,"")</f>
        <v/>
      </c>
    </row>
    <row r="399" spans="1:19" s="3" customFormat="1" ht="13.5" customHeight="1" x14ac:dyDescent="0.2">
      <c r="A399" s="388" t="str">
        <f>IF([1]p44!$A$259&lt;&gt;0,[1]p44!$A$259,"")</f>
        <v/>
      </c>
      <c r="B399" s="379"/>
      <c r="C399" s="379"/>
      <c r="D399" s="379"/>
      <c r="E399" s="379"/>
      <c r="F399" s="379"/>
      <c r="G399" s="379"/>
      <c r="H399" s="380"/>
      <c r="I399" s="388" t="str">
        <f>IF([1]p44!$B$260&lt;&gt;0,[1]p44!$B$260,"")</f>
        <v/>
      </c>
      <c r="J399" s="379"/>
      <c r="K399" s="379"/>
      <c r="L399" s="379"/>
      <c r="M399" s="379"/>
      <c r="N399" s="379"/>
      <c r="O399" s="379"/>
      <c r="P399" s="379"/>
      <c r="Q399" s="380"/>
      <c r="R399" s="26" t="str">
        <f>IF([1]p44!$J$259&lt;&gt;0,[1]p44!$J$259,"")</f>
        <v/>
      </c>
      <c r="S399" s="26" t="str">
        <f>IF([1]p44!$K$259&lt;&gt;0,[1]p44!$K$259,"")</f>
        <v/>
      </c>
    </row>
    <row r="400" spans="1:19" s="3" customFormat="1" ht="13.5" customHeight="1" x14ac:dyDescent="0.2">
      <c r="A400" s="388" t="str">
        <f>IF([1]p44!$A$262&lt;&gt;0,[1]p44!$A$262,"")</f>
        <v/>
      </c>
      <c r="B400" s="379"/>
      <c r="C400" s="379"/>
      <c r="D400" s="379"/>
      <c r="E400" s="379"/>
      <c r="F400" s="379"/>
      <c r="G400" s="379"/>
      <c r="H400" s="379"/>
      <c r="I400" s="388" t="str">
        <f>IF([1]p44!$B$263&lt;&gt;0,[1]p44!$B$263,"")</f>
        <v/>
      </c>
      <c r="J400" s="379"/>
      <c r="K400" s="379"/>
      <c r="L400" s="379"/>
      <c r="M400" s="379"/>
      <c r="N400" s="379"/>
      <c r="O400" s="379"/>
      <c r="P400" s="379"/>
      <c r="Q400" s="380"/>
      <c r="R400" s="26" t="str">
        <f>IF([1]p44!$J$262&lt;&gt;0,[1]p44!$J$262,"")</f>
        <v/>
      </c>
      <c r="S400" s="26" t="str">
        <f>IF([1]p44!$K$262&lt;&gt;0,[1]p44!$K$262,"")</f>
        <v/>
      </c>
    </row>
    <row r="401" spans="1:19" s="3" customFormat="1" ht="13.5" customHeight="1" x14ac:dyDescent="0.2">
      <c r="A401" s="388" t="str">
        <f>IF([1]p44!$A$265&lt;&gt;0,[1]p44!$A$265,"")</f>
        <v/>
      </c>
      <c r="B401" s="379"/>
      <c r="C401" s="379"/>
      <c r="D401" s="379"/>
      <c r="E401" s="379"/>
      <c r="F401" s="379"/>
      <c r="G401" s="379"/>
      <c r="H401" s="379"/>
      <c r="I401" s="388" t="str">
        <f>IF([1]p44!$B$266&lt;&gt;0,[1]p44!$B$266,"")</f>
        <v/>
      </c>
      <c r="J401" s="379"/>
      <c r="K401" s="379"/>
      <c r="L401" s="379"/>
      <c r="M401" s="379"/>
      <c r="N401" s="379"/>
      <c r="O401" s="379"/>
      <c r="P401" s="379"/>
      <c r="Q401" s="380"/>
      <c r="R401" s="26" t="str">
        <f>IF([1]p44!$J$265&lt;&gt;0,[1]p44!$J$265,"")</f>
        <v/>
      </c>
      <c r="S401" s="26" t="str">
        <f>IF([1]p44!$K$265&lt;&gt;0,[1]p44!$K$265,"")</f>
        <v/>
      </c>
    </row>
    <row r="402" spans="1:19" s="6" customFormat="1" x14ac:dyDescent="0.2">
      <c r="A402" s="393"/>
      <c r="B402" s="393"/>
      <c r="C402" s="393"/>
      <c r="D402" s="393"/>
      <c r="E402" s="393"/>
      <c r="F402" s="393"/>
      <c r="G402" s="393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2" customFormat="1" ht="13.5" customHeight="1" x14ac:dyDescent="0.2">
      <c r="A403" s="375" t="str">
        <f>T([1]p45!$C$13:$G$13)</f>
        <v/>
      </c>
      <c r="B403" s="376"/>
      <c r="C403" s="376"/>
      <c r="D403" s="376"/>
      <c r="E403" s="376"/>
      <c r="F403" s="376"/>
      <c r="G403" s="376"/>
      <c r="H403" s="376"/>
      <c r="I403" s="376"/>
      <c r="J403" s="376"/>
      <c r="K403" s="376"/>
      <c r="L403" s="376"/>
      <c r="M403" s="376"/>
      <c r="N403" s="376"/>
      <c r="O403" s="376"/>
      <c r="P403" s="376"/>
      <c r="Q403" s="376"/>
      <c r="R403" s="376"/>
      <c r="S403" s="377"/>
    </row>
    <row r="404" spans="1:19" s="3" customFormat="1" ht="13.5" customHeight="1" x14ac:dyDescent="0.2">
      <c r="A404" s="398" t="str">
        <f>IF([1]p45!$A$247&lt;&gt;0,[1]p45!$A$247,"")</f>
        <v/>
      </c>
      <c r="B404" s="398"/>
      <c r="C404" s="398"/>
      <c r="D404" s="398"/>
      <c r="E404" s="398"/>
      <c r="F404" s="398"/>
      <c r="G404" s="398"/>
      <c r="H404" s="398"/>
      <c r="I404" s="388" t="str">
        <f>IF([1]p45!$B$248&lt;&gt;0,[1]p45!$B$248,"")</f>
        <v/>
      </c>
      <c r="J404" s="379"/>
      <c r="K404" s="379"/>
      <c r="L404" s="379"/>
      <c r="M404" s="379"/>
      <c r="N404" s="379"/>
      <c r="O404" s="379"/>
      <c r="P404" s="379"/>
      <c r="Q404" s="380"/>
      <c r="R404" s="26" t="str">
        <f>IF([1]p45!$J$247&lt;&gt;0,[1]p45!$J$247,"")</f>
        <v/>
      </c>
      <c r="S404" s="26" t="str">
        <f>IF([1]p45!$K$247&lt;&gt;0,[1]p45!$K$247,"")</f>
        <v/>
      </c>
    </row>
    <row r="405" spans="1:19" s="3" customFormat="1" ht="13.5" customHeight="1" x14ac:dyDescent="0.2">
      <c r="A405" s="388" t="str">
        <f>IF([1]p45!$A$250&lt;&gt;0,[1]p45!$A$250,"")</f>
        <v/>
      </c>
      <c r="B405" s="379"/>
      <c r="C405" s="379"/>
      <c r="D405" s="379"/>
      <c r="E405" s="379"/>
      <c r="F405" s="379"/>
      <c r="G405" s="379"/>
      <c r="H405" s="379"/>
      <c r="I405" s="388" t="str">
        <f>IF([1]p45!$B$251&lt;&gt;0,[1]p45!$B$251,"")</f>
        <v/>
      </c>
      <c r="J405" s="379"/>
      <c r="K405" s="379"/>
      <c r="L405" s="379"/>
      <c r="M405" s="379"/>
      <c r="N405" s="379"/>
      <c r="O405" s="379"/>
      <c r="P405" s="379"/>
      <c r="Q405" s="380"/>
      <c r="R405" s="26" t="str">
        <f>IF([1]p45!$J$250&lt;&gt;0,[1]p45!$J$250,"")</f>
        <v/>
      </c>
      <c r="S405" s="26" t="str">
        <f>IF([1]p45!$K$250&lt;&gt;0,[1]p45!$K$250,"")</f>
        <v/>
      </c>
    </row>
    <row r="406" spans="1:19" s="3" customFormat="1" ht="13.5" customHeight="1" x14ac:dyDescent="0.2">
      <c r="A406" s="388" t="str">
        <f>IF([1]p45!$A$253&lt;&gt;0,[1]p45!$A$253,"")</f>
        <v/>
      </c>
      <c r="B406" s="379"/>
      <c r="C406" s="379"/>
      <c r="D406" s="379"/>
      <c r="E406" s="379"/>
      <c r="F406" s="379"/>
      <c r="G406" s="379"/>
      <c r="H406" s="379"/>
      <c r="I406" s="388" t="str">
        <f>IF([1]p45!$B$254&lt;&gt;0,[1]p45!$B$254,"")</f>
        <v/>
      </c>
      <c r="J406" s="379"/>
      <c r="K406" s="379"/>
      <c r="L406" s="379"/>
      <c r="M406" s="379"/>
      <c r="N406" s="379"/>
      <c r="O406" s="379"/>
      <c r="P406" s="379"/>
      <c r="Q406" s="380"/>
      <c r="R406" s="26" t="str">
        <f>IF([1]p45!$J$253&lt;&gt;0,[1]p45!$J$253,"")</f>
        <v/>
      </c>
      <c r="S406" s="26" t="str">
        <f>IF([1]p45!$K$253&lt;&gt;0,[1]p45!$K$253,"")</f>
        <v/>
      </c>
    </row>
    <row r="407" spans="1:19" s="3" customFormat="1" ht="13.5" customHeight="1" x14ac:dyDescent="0.2">
      <c r="A407" s="388" t="str">
        <f>IF([1]p45!$A$256&lt;&gt;0,[1]p45!$A$256,"")</f>
        <v/>
      </c>
      <c r="B407" s="379"/>
      <c r="C407" s="379"/>
      <c r="D407" s="379"/>
      <c r="E407" s="379"/>
      <c r="F407" s="379"/>
      <c r="G407" s="379"/>
      <c r="H407" s="379"/>
      <c r="I407" s="388" t="str">
        <f>IF([1]p45!$B$257&lt;&gt;0,[1]p45!$B$257,"")</f>
        <v/>
      </c>
      <c r="J407" s="379"/>
      <c r="K407" s="379"/>
      <c r="L407" s="379"/>
      <c r="M407" s="379"/>
      <c r="N407" s="379"/>
      <c r="O407" s="379"/>
      <c r="P407" s="379"/>
      <c r="Q407" s="380"/>
      <c r="R407" s="26" t="str">
        <f>IF([1]p45!$J$256&lt;&gt;0,[1]p45!$J$256,"")</f>
        <v/>
      </c>
      <c r="S407" s="26" t="str">
        <f>IF([1]p45!$K$256&lt;&gt;0,[1]p45!$K$256,"")</f>
        <v/>
      </c>
    </row>
    <row r="408" spans="1:19" s="3" customFormat="1" ht="13.5" customHeight="1" x14ac:dyDescent="0.2">
      <c r="A408" s="388" t="str">
        <f>IF([1]p45!$A$259&lt;&gt;0,[1]p45!$A$259,"")</f>
        <v/>
      </c>
      <c r="B408" s="379"/>
      <c r="C408" s="379"/>
      <c r="D408" s="379"/>
      <c r="E408" s="379"/>
      <c r="F408" s="379"/>
      <c r="G408" s="379"/>
      <c r="H408" s="380"/>
      <c r="I408" s="388" t="str">
        <f>IF([1]p45!$B$260&lt;&gt;0,[1]p45!$B$260,"")</f>
        <v/>
      </c>
      <c r="J408" s="379"/>
      <c r="K408" s="379"/>
      <c r="L408" s="379"/>
      <c r="M408" s="379"/>
      <c r="N408" s="379"/>
      <c r="O408" s="379"/>
      <c r="P408" s="379"/>
      <c r="Q408" s="380"/>
      <c r="R408" s="26" t="str">
        <f>IF([1]p45!$J$259&lt;&gt;0,[1]p45!$J$259,"")</f>
        <v/>
      </c>
      <c r="S408" s="26" t="str">
        <f>IF([1]p45!$K$259&lt;&gt;0,[1]p45!$K$259,"")</f>
        <v/>
      </c>
    </row>
    <row r="409" spans="1:19" s="3" customFormat="1" ht="13.5" customHeight="1" x14ac:dyDescent="0.2">
      <c r="A409" s="388" t="str">
        <f>IF([1]p45!$A$262&lt;&gt;0,[1]p45!$A$262,"")</f>
        <v/>
      </c>
      <c r="B409" s="379"/>
      <c r="C409" s="379"/>
      <c r="D409" s="379"/>
      <c r="E409" s="379"/>
      <c r="F409" s="379"/>
      <c r="G409" s="379"/>
      <c r="H409" s="379"/>
      <c r="I409" s="388" t="str">
        <f>IF([1]p45!$B$263&lt;&gt;0,[1]p45!$B$263,"")</f>
        <v/>
      </c>
      <c r="J409" s="379"/>
      <c r="K409" s="379"/>
      <c r="L409" s="379"/>
      <c r="M409" s="379"/>
      <c r="N409" s="379"/>
      <c r="O409" s="379"/>
      <c r="P409" s="379"/>
      <c r="Q409" s="380"/>
      <c r="R409" s="26" t="str">
        <f>IF([1]p45!$J$262&lt;&gt;0,[1]p45!$J$262,"")</f>
        <v/>
      </c>
      <c r="S409" s="26" t="str">
        <f>IF([1]p45!$K$262&lt;&gt;0,[1]p45!$K$262,"")</f>
        <v/>
      </c>
    </row>
    <row r="410" spans="1:19" s="3" customFormat="1" ht="13.5" customHeight="1" x14ac:dyDescent="0.2">
      <c r="A410" s="388" t="str">
        <f>IF([1]p45!$A$265&lt;&gt;0,[1]p45!$A$265,"")</f>
        <v/>
      </c>
      <c r="B410" s="379"/>
      <c r="C410" s="379"/>
      <c r="D410" s="379"/>
      <c r="E410" s="379"/>
      <c r="F410" s="379"/>
      <c r="G410" s="379"/>
      <c r="H410" s="379"/>
      <c r="I410" s="388" t="str">
        <f>IF([1]p45!$B$266&lt;&gt;0,[1]p45!$B$266,"")</f>
        <v/>
      </c>
      <c r="J410" s="379"/>
      <c r="K410" s="379"/>
      <c r="L410" s="379"/>
      <c r="M410" s="379"/>
      <c r="N410" s="379"/>
      <c r="O410" s="379"/>
      <c r="P410" s="379"/>
      <c r="Q410" s="380"/>
      <c r="R410" s="26" t="str">
        <f>IF([1]p45!$J$265&lt;&gt;0,[1]p45!$J$265,"")</f>
        <v/>
      </c>
      <c r="S410" s="26" t="str">
        <f>IF([1]p45!$K$265&lt;&gt;0,[1]p45!$K$265,"")</f>
        <v/>
      </c>
    </row>
    <row r="411" spans="1:19" s="6" customFormat="1" x14ac:dyDescent="0.2">
      <c r="A411" s="393"/>
      <c r="B411" s="393"/>
      <c r="C411" s="393"/>
      <c r="D411" s="393"/>
      <c r="E411" s="393"/>
      <c r="F411" s="393"/>
      <c r="G411" s="393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2" customFormat="1" ht="13.5" customHeight="1" x14ac:dyDescent="0.2">
      <c r="A412" s="375" t="str">
        <f>T([1]p46!$C$13:$G$13)</f>
        <v/>
      </c>
      <c r="B412" s="376"/>
      <c r="C412" s="376"/>
      <c r="D412" s="376"/>
      <c r="E412" s="376"/>
      <c r="F412" s="376"/>
      <c r="G412" s="376"/>
      <c r="H412" s="376"/>
      <c r="I412" s="376"/>
      <c r="J412" s="376"/>
      <c r="K412" s="376"/>
      <c r="L412" s="376"/>
      <c r="M412" s="376"/>
      <c r="N412" s="376"/>
      <c r="O412" s="376"/>
      <c r="P412" s="376"/>
      <c r="Q412" s="376"/>
      <c r="R412" s="376"/>
      <c r="S412" s="377"/>
    </row>
    <row r="413" spans="1:19" s="3" customFormat="1" ht="13.5" customHeight="1" x14ac:dyDescent="0.2">
      <c r="A413" s="398" t="str">
        <f>IF([1]p46!$A$247&lt;&gt;0,[1]p46!$A$247,"")</f>
        <v/>
      </c>
      <c r="B413" s="398"/>
      <c r="C413" s="398"/>
      <c r="D413" s="398"/>
      <c r="E413" s="398"/>
      <c r="F413" s="398"/>
      <c r="G413" s="398"/>
      <c r="H413" s="398"/>
      <c r="I413" s="388" t="str">
        <f>IF([1]p46!$B$248&lt;&gt;0,[1]p46!$B$248,"")</f>
        <v/>
      </c>
      <c r="J413" s="379"/>
      <c r="K413" s="379"/>
      <c r="L413" s="379"/>
      <c r="M413" s="379"/>
      <c r="N413" s="379"/>
      <c r="O413" s="379"/>
      <c r="P413" s="379"/>
      <c r="Q413" s="380"/>
      <c r="R413" s="26" t="str">
        <f>IF([1]p46!$J$247&lt;&gt;0,[1]p46!$J$247,"")</f>
        <v/>
      </c>
      <c r="S413" s="26" t="str">
        <f>IF([1]p46!$K$247&lt;&gt;0,[1]p46!$K$247,"")</f>
        <v/>
      </c>
    </row>
    <row r="414" spans="1:19" s="3" customFormat="1" ht="13.5" customHeight="1" x14ac:dyDescent="0.2">
      <c r="A414" s="388" t="str">
        <f>IF([1]p46!$A$250&lt;&gt;0,[1]p46!$A$250,"")</f>
        <v/>
      </c>
      <c r="B414" s="379"/>
      <c r="C414" s="379"/>
      <c r="D414" s="379"/>
      <c r="E414" s="379"/>
      <c r="F414" s="379"/>
      <c r="G414" s="379"/>
      <c r="H414" s="379"/>
      <c r="I414" s="388" t="str">
        <f>IF([1]p46!$B$251&lt;&gt;0,[1]p46!$B$251,"")</f>
        <v/>
      </c>
      <c r="J414" s="379"/>
      <c r="K414" s="379"/>
      <c r="L414" s="379"/>
      <c r="M414" s="379"/>
      <c r="N414" s="379"/>
      <c r="O414" s="379"/>
      <c r="P414" s="379"/>
      <c r="Q414" s="380"/>
      <c r="R414" s="26" t="str">
        <f>IF([1]p46!$J$250&lt;&gt;0,[1]p46!$J$250,"")</f>
        <v/>
      </c>
      <c r="S414" s="26" t="str">
        <f>IF([1]p46!$K$250&lt;&gt;0,[1]p46!$K$250,"")</f>
        <v/>
      </c>
    </row>
    <row r="415" spans="1:19" s="3" customFormat="1" ht="13.5" customHeight="1" x14ac:dyDescent="0.2">
      <c r="A415" s="388" t="str">
        <f>IF([1]p46!$A$253&lt;&gt;0,[1]p46!$A$253,"")</f>
        <v/>
      </c>
      <c r="B415" s="379"/>
      <c r="C415" s="379"/>
      <c r="D415" s="379"/>
      <c r="E415" s="379"/>
      <c r="F415" s="379"/>
      <c r="G415" s="379"/>
      <c r="H415" s="379"/>
      <c r="I415" s="388" t="str">
        <f>IF([1]p46!$B$254&lt;&gt;0,[1]p46!$B$254,"")</f>
        <v/>
      </c>
      <c r="J415" s="379"/>
      <c r="K415" s="379"/>
      <c r="L415" s="379"/>
      <c r="M415" s="379"/>
      <c r="N415" s="379"/>
      <c r="O415" s="379"/>
      <c r="P415" s="379"/>
      <c r="Q415" s="380"/>
      <c r="R415" s="26" t="str">
        <f>IF([1]p46!$J$253&lt;&gt;0,[1]p46!$J$253,"")</f>
        <v/>
      </c>
      <c r="S415" s="26" t="str">
        <f>IF([1]p46!$K$253&lt;&gt;0,[1]p46!$K$253,"")</f>
        <v/>
      </c>
    </row>
    <row r="416" spans="1:19" s="3" customFormat="1" ht="13.5" customHeight="1" x14ac:dyDescent="0.2">
      <c r="A416" s="388" t="str">
        <f>IF([1]p46!$A$256&lt;&gt;0,[1]p46!$A$256,"")</f>
        <v/>
      </c>
      <c r="B416" s="379"/>
      <c r="C416" s="379"/>
      <c r="D416" s="379"/>
      <c r="E416" s="379"/>
      <c r="F416" s="379"/>
      <c r="G416" s="379"/>
      <c r="H416" s="379"/>
      <c r="I416" s="388" t="str">
        <f>IF([1]p46!$B$257&lt;&gt;0,[1]p46!$B$257,"")</f>
        <v/>
      </c>
      <c r="J416" s="379"/>
      <c r="K416" s="379"/>
      <c r="L416" s="379"/>
      <c r="M416" s="379"/>
      <c r="N416" s="379"/>
      <c r="O416" s="379"/>
      <c r="P416" s="379"/>
      <c r="Q416" s="380"/>
      <c r="R416" s="26" t="str">
        <f>IF([1]p46!$J$256&lt;&gt;0,[1]p46!$J$256,"")</f>
        <v/>
      </c>
      <c r="S416" s="26" t="str">
        <f>IF([1]p46!$K$256&lt;&gt;0,[1]p46!$K$256,"")</f>
        <v/>
      </c>
    </row>
    <row r="417" spans="1:19" s="3" customFormat="1" ht="13.5" customHeight="1" x14ac:dyDescent="0.2">
      <c r="A417" s="388" t="str">
        <f>IF([1]p46!$A$259&lt;&gt;0,[1]p46!$A$259,"")</f>
        <v/>
      </c>
      <c r="B417" s="379"/>
      <c r="C417" s="379"/>
      <c r="D417" s="379"/>
      <c r="E417" s="379"/>
      <c r="F417" s="379"/>
      <c r="G417" s="379"/>
      <c r="H417" s="380"/>
      <c r="I417" s="388" t="str">
        <f>IF([1]p46!$B$260&lt;&gt;0,[1]p46!$B$260,"")</f>
        <v/>
      </c>
      <c r="J417" s="379"/>
      <c r="K417" s="379"/>
      <c r="L417" s="379"/>
      <c r="M417" s="379"/>
      <c r="N417" s="379"/>
      <c r="O417" s="379"/>
      <c r="P417" s="379"/>
      <c r="Q417" s="380"/>
      <c r="R417" s="26" t="str">
        <f>IF([1]p46!$J$259&lt;&gt;0,[1]p46!$J$259,"")</f>
        <v/>
      </c>
      <c r="S417" s="26" t="str">
        <f>IF([1]p46!$K$259&lt;&gt;0,[1]p46!$K$259,"")</f>
        <v/>
      </c>
    </row>
    <row r="418" spans="1:19" s="3" customFormat="1" ht="13.5" customHeight="1" x14ac:dyDescent="0.2">
      <c r="A418" s="388" t="str">
        <f>IF([1]p46!$A$262&lt;&gt;0,[1]p46!$A$262,"")</f>
        <v/>
      </c>
      <c r="B418" s="379"/>
      <c r="C418" s="379"/>
      <c r="D418" s="379"/>
      <c r="E418" s="379"/>
      <c r="F418" s="379"/>
      <c r="G418" s="379"/>
      <c r="H418" s="379"/>
      <c r="I418" s="388" t="str">
        <f>IF([1]p46!$B$263&lt;&gt;0,[1]p46!$B$263,"")</f>
        <v/>
      </c>
      <c r="J418" s="379"/>
      <c r="K418" s="379"/>
      <c r="L418" s="379"/>
      <c r="M418" s="379"/>
      <c r="N418" s="379"/>
      <c r="O418" s="379"/>
      <c r="P418" s="379"/>
      <c r="Q418" s="380"/>
      <c r="R418" s="26" t="str">
        <f>IF([1]p46!$J$262&lt;&gt;0,[1]p46!$J$262,"")</f>
        <v/>
      </c>
      <c r="S418" s="26" t="str">
        <f>IF([1]p46!$K$262&lt;&gt;0,[1]p46!$K$262,"")</f>
        <v/>
      </c>
    </row>
    <row r="419" spans="1:19" s="3" customFormat="1" ht="13.5" customHeight="1" x14ac:dyDescent="0.2">
      <c r="A419" s="388" t="str">
        <f>IF([1]p46!$A$265&lt;&gt;0,[1]p46!$A$265,"")</f>
        <v/>
      </c>
      <c r="B419" s="379"/>
      <c r="C419" s="379"/>
      <c r="D419" s="379"/>
      <c r="E419" s="379"/>
      <c r="F419" s="379"/>
      <c r="G419" s="379"/>
      <c r="H419" s="379"/>
      <c r="I419" s="388" t="str">
        <f>IF([1]p46!$B$266&lt;&gt;0,[1]p46!$B$266,"")</f>
        <v/>
      </c>
      <c r="J419" s="379"/>
      <c r="K419" s="379"/>
      <c r="L419" s="379"/>
      <c r="M419" s="379"/>
      <c r="N419" s="379"/>
      <c r="O419" s="379"/>
      <c r="P419" s="379"/>
      <c r="Q419" s="380"/>
      <c r="R419" s="26" t="str">
        <f>IF([1]p46!$J$265&lt;&gt;0,[1]p46!$J$265,"")</f>
        <v/>
      </c>
      <c r="S419" s="26" t="str">
        <f>IF([1]p46!$K$265&lt;&gt;0,[1]p46!$K$265,"")</f>
        <v/>
      </c>
    </row>
    <row r="420" spans="1:19" s="6" customFormat="1" x14ac:dyDescent="0.2">
      <c r="A420" s="393"/>
      <c r="B420" s="393"/>
      <c r="C420" s="393"/>
      <c r="D420" s="393"/>
      <c r="E420" s="393"/>
      <c r="F420" s="393"/>
      <c r="G420" s="393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2" customFormat="1" ht="13.5" customHeight="1" x14ac:dyDescent="0.2">
      <c r="A421" s="375" t="str">
        <f>T([1]p47!$C$13:$G$13)</f>
        <v/>
      </c>
      <c r="B421" s="376"/>
      <c r="C421" s="376"/>
      <c r="D421" s="376"/>
      <c r="E421" s="376"/>
      <c r="F421" s="376"/>
      <c r="G421" s="376"/>
      <c r="H421" s="376"/>
      <c r="I421" s="376"/>
      <c r="J421" s="376"/>
      <c r="K421" s="376"/>
      <c r="L421" s="376"/>
      <c r="M421" s="376"/>
      <c r="N421" s="376"/>
      <c r="O421" s="376"/>
      <c r="P421" s="376"/>
      <c r="Q421" s="376"/>
      <c r="R421" s="376"/>
      <c r="S421" s="377"/>
    </row>
    <row r="422" spans="1:19" s="3" customFormat="1" ht="13.5" customHeight="1" x14ac:dyDescent="0.2">
      <c r="A422" s="398" t="str">
        <f>IF([1]p47!$A$247&lt;&gt;0,[1]p47!$A$247,"")</f>
        <v/>
      </c>
      <c r="B422" s="398"/>
      <c r="C422" s="398"/>
      <c r="D422" s="398"/>
      <c r="E422" s="398"/>
      <c r="F422" s="398"/>
      <c r="G422" s="398"/>
      <c r="H422" s="398"/>
      <c r="I422" s="388" t="str">
        <f>IF([1]p47!$B$248&lt;&gt;0,[1]p47!$B$248,"")</f>
        <v/>
      </c>
      <c r="J422" s="379"/>
      <c r="K422" s="379"/>
      <c r="L422" s="379"/>
      <c r="M422" s="379"/>
      <c r="N422" s="379"/>
      <c r="O422" s="379"/>
      <c r="P422" s="379"/>
      <c r="Q422" s="380"/>
      <c r="R422" s="26" t="str">
        <f>IF([1]p47!$J$247&lt;&gt;0,[1]p47!$J$247,"")</f>
        <v/>
      </c>
      <c r="S422" s="26" t="str">
        <f>IF([1]p47!$K$247&lt;&gt;0,[1]p47!$K$247,"")</f>
        <v/>
      </c>
    </row>
    <row r="423" spans="1:19" s="3" customFormat="1" ht="13.5" customHeight="1" x14ac:dyDescent="0.2">
      <c r="A423" s="388" t="str">
        <f>IF([1]p47!$A$250&lt;&gt;0,[1]p47!$A$250,"")</f>
        <v/>
      </c>
      <c r="B423" s="379"/>
      <c r="C423" s="379"/>
      <c r="D423" s="379"/>
      <c r="E423" s="379"/>
      <c r="F423" s="379"/>
      <c r="G423" s="379"/>
      <c r="H423" s="379"/>
      <c r="I423" s="388" t="str">
        <f>IF([1]p47!$B$251&lt;&gt;0,[1]p47!$B$251,"")</f>
        <v/>
      </c>
      <c r="J423" s="379"/>
      <c r="K423" s="379"/>
      <c r="L423" s="379"/>
      <c r="M423" s="379"/>
      <c r="N423" s="379"/>
      <c r="O423" s="379"/>
      <c r="P423" s="379"/>
      <c r="Q423" s="380"/>
      <c r="R423" s="26" t="str">
        <f>IF([1]p47!$J$250&lt;&gt;0,[1]p47!$J$250,"")</f>
        <v/>
      </c>
      <c r="S423" s="26" t="str">
        <f>IF([1]p47!$K$250&lt;&gt;0,[1]p47!$K$250,"")</f>
        <v/>
      </c>
    </row>
    <row r="424" spans="1:19" s="3" customFormat="1" ht="13.5" customHeight="1" x14ac:dyDescent="0.2">
      <c r="A424" s="388" t="str">
        <f>IF([1]p47!$A$253&lt;&gt;0,[1]p47!$A$253,"")</f>
        <v/>
      </c>
      <c r="B424" s="379"/>
      <c r="C424" s="379"/>
      <c r="D424" s="379"/>
      <c r="E424" s="379"/>
      <c r="F424" s="379"/>
      <c r="G424" s="379"/>
      <c r="H424" s="379"/>
      <c r="I424" s="388" t="str">
        <f>IF([1]p47!$B$254&lt;&gt;0,[1]p47!$B$254,"")</f>
        <v/>
      </c>
      <c r="J424" s="379"/>
      <c r="K424" s="379"/>
      <c r="L424" s="379"/>
      <c r="M424" s="379"/>
      <c r="N424" s="379"/>
      <c r="O424" s="379"/>
      <c r="P424" s="379"/>
      <c r="Q424" s="380"/>
      <c r="R424" s="26" t="str">
        <f>IF([1]p47!$J$253&lt;&gt;0,[1]p47!$J$253,"")</f>
        <v/>
      </c>
      <c r="S424" s="26" t="str">
        <f>IF([1]p47!$K$253&lt;&gt;0,[1]p47!$K$253,"")</f>
        <v/>
      </c>
    </row>
    <row r="425" spans="1:19" s="3" customFormat="1" ht="13.5" customHeight="1" x14ac:dyDescent="0.2">
      <c r="A425" s="388" t="str">
        <f>IF([1]p47!$A$256&lt;&gt;0,[1]p47!$A$256,"")</f>
        <v/>
      </c>
      <c r="B425" s="379"/>
      <c r="C425" s="379"/>
      <c r="D425" s="379"/>
      <c r="E425" s="379"/>
      <c r="F425" s="379"/>
      <c r="G425" s="379"/>
      <c r="H425" s="379"/>
      <c r="I425" s="388" t="str">
        <f>IF([1]p47!$B$257&lt;&gt;0,[1]p47!$B$257,"")</f>
        <v/>
      </c>
      <c r="J425" s="379"/>
      <c r="K425" s="379"/>
      <c r="L425" s="379"/>
      <c r="M425" s="379"/>
      <c r="N425" s="379"/>
      <c r="O425" s="379"/>
      <c r="P425" s="379"/>
      <c r="Q425" s="380"/>
      <c r="R425" s="26" t="str">
        <f>IF([1]p47!$J$256&lt;&gt;0,[1]p47!$J$256,"")</f>
        <v/>
      </c>
      <c r="S425" s="26" t="str">
        <f>IF([1]p47!$K$256&lt;&gt;0,[1]p47!$K$256,"")</f>
        <v/>
      </c>
    </row>
    <row r="426" spans="1:19" s="3" customFormat="1" ht="13.5" customHeight="1" x14ac:dyDescent="0.2">
      <c r="A426" s="388" t="str">
        <f>IF([1]p47!$A$259&lt;&gt;0,[1]p47!$A$259,"")</f>
        <v/>
      </c>
      <c r="B426" s="379"/>
      <c r="C426" s="379"/>
      <c r="D426" s="379"/>
      <c r="E426" s="379"/>
      <c r="F426" s="379"/>
      <c r="G426" s="379"/>
      <c r="H426" s="380"/>
      <c r="I426" s="388" t="str">
        <f>IF([1]p47!$B$260&lt;&gt;0,[1]p47!$B$260,"")</f>
        <v/>
      </c>
      <c r="J426" s="379"/>
      <c r="K426" s="379"/>
      <c r="L426" s="379"/>
      <c r="M426" s="379"/>
      <c r="N426" s="379"/>
      <c r="O426" s="379"/>
      <c r="P426" s="379"/>
      <c r="Q426" s="380"/>
      <c r="R426" s="26" t="str">
        <f>IF([1]p47!$J$259&lt;&gt;0,[1]p47!$J$259,"")</f>
        <v/>
      </c>
      <c r="S426" s="26" t="str">
        <f>IF([1]p47!$K$259&lt;&gt;0,[1]p47!$K$259,"")</f>
        <v/>
      </c>
    </row>
    <row r="427" spans="1:19" s="3" customFormat="1" ht="13.5" customHeight="1" x14ac:dyDescent="0.2">
      <c r="A427" s="388" t="str">
        <f>IF([1]p47!$A$262&lt;&gt;0,[1]p47!$A$262,"")</f>
        <v/>
      </c>
      <c r="B427" s="379"/>
      <c r="C427" s="379"/>
      <c r="D427" s="379"/>
      <c r="E427" s="379"/>
      <c r="F427" s="379"/>
      <c r="G427" s="379"/>
      <c r="H427" s="379"/>
      <c r="I427" s="388" t="str">
        <f>IF([1]p47!$B$263&lt;&gt;0,[1]p47!$B$263,"")</f>
        <v/>
      </c>
      <c r="J427" s="379"/>
      <c r="K427" s="379"/>
      <c r="L427" s="379"/>
      <c r="M427" s="379"/>
      <c r="N427" s="379"/>
      <c r="O427" s="379"/>
      <c r="P427" s="379"/>
      <c r="Q427" s="380"/>
      <c r="R427" s="26" t="str">
        <f>IF([1]p47!$J$262&lt;&gt;0,[1]p47!$J$262,"")</f>
        <v/>
      </c>
      <c r="S427" s="26" t="str">
        <f>IF([1]p47!$K$262&lt;&gt;0,[1]p47!$K$262,"")</f>
        <v/>
      </c>
    </row>
    <row r="428" spans="1:19" s="3" customFormat="1" ht="13.5" customHeight="1" x14ac:dyDescent="0.2">
      <c r="A428" s="388" t="str">
        <f>IF([1]p47!$A$265&lt;&gt;0,[1]p47!$A$265,"")</f>
        <v/>
      </c>
      <c r="B428" s="379"/>
      <c r="C428" s="379"/>
      <c r="D428" s="379"/>
      <c r="E428" s="379"/>
      <c r="F428" s="379"/>
      <c r="G428" s="379"/>
      <c r="H428" s="379"/>
      <c r="I428" s="388" t="str">
        <f>IF([1]p47!$B$266&lt;&gt;0,[1]p47!$B$266,"")</f>
        <v/>
      </c>
      <c r="J428" s="379"/>
      <c r="K428" s="379"/>
      <c r="L428" s="379"/>
      <c r="M428" s="379"/>
      <c r="N428" s="379"/>
      <c r="O428" s="379"/>
      <c r="P428" s="379"/>
      <c r="Q428" s="380"/>
      <c r="R428" s="26" t="str">
        <f>IF([1]p47!$J$265&lt;&gt;0,[1]p47!$J$265,"")</f>
        <v/>
      </c>
      <c r="S428" s="26" t="str">
        <f>IF([1]p47!$K$265&lt;&gt;0,[1]p47!$K$265,"")</f>
        <v/>
      </c>
    </row>
    <row r="429" spans="1:19" s="6" customFormat="1" x14ac:dyDescent="0.2">
      <c r="A429" s="393"/>
      <c r="B429" s="393"/>
      <c r="C429" s="393"/>
      <c r="D429" s="393"/>
      <c r="E429" s="393"/>
      <c r="F429" s="393"/>
      <c r="G429" s="393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2" customFormat="1" ht="13.5" customHeight="1" x14ac:dyDescent="0.2">
      <c r="A430" s="375" t="str">
        <f>T([1]p48!$C$13:$G$13)</f>
        <v/>
      </c>
      <c r="B430" s="376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7"/>
    </row>
    <row r="431" spans="1:19" s="3" customFormat="1" ht="13.5" customHeight="1" x14ac:dyDescent="0.2">
      <c r="A431" s="398" t="str">
        <f>IF([1]p48!$A$247&lt;&gt;0,[1]p48!$A$247,"")</f>
        <v/>
      </c>
      <c r="B431" s="398"/>
      <c r="C431" s="398"/>
      <c r="D431" s="398"/>
      <c r="E431" s="398"/>
      <c r="F431" s="398"/>
      <c r="G431" s="398"/>
      <c r="H431" s="398"/>
      <c r="I431" s="388" t="str">
        <f>IF([1]p48!$B$248&lt;&gt;0,[1]p48!$B$248,"")</f>
        <v/>
      </c>
      <c r="J431" s="379"/>
      <c r="K431" s="379"/>
      <c r="L431" s="379"/>
      <c r="M431" s="379"/>
      <c r="N431" s="379"/>
      <c r="O431" s="379"/>
      <c r="P431" s="379"/>
      <c r="Q431" s="380"/>
      <c r="R431" s="26" t="str">
        <f>IF([1]p48!$J$247&lt;&gt;0,[1]p48!$J$247,"")</f>
        <v/>
      </c>
      <c r="S431" s="26" t="str">
        <f>IF([1]p48!$K$247&lt;&gt;0,[1]p48!$K$247,"")</f>
        <v/>
      </c>
    </row>
    <row r="432" spans="1:19" s="3" customFormat="1" ht="13.5" customHeight="1" x14ac:dyDescent="0.2">
      <c r="A432" s="388" t="str">
        <f>IF([1]p48!$A$250&lt;&gt;0,[1]p48!$A$250,"")</f>
        <v/>
      </c>
      <c r="B432" s="379"/>
      <c r="C432" s="379"/>
      <c r="D432" s="379"/>
      <c r="E432" s="379"/>
      <c r="F432" s="379"/>
      <c r="G432" s="379"/>
      <c r="H432" s="379"/>
      <c r="I432" s="388" t="str">
        <f>IF([1]p48!$B$251&lt;&gt;0,[1]p48!$B$251,"")</f>
        <v/>
      </c>
      <c r="J432" s="379"/>
      <c r="K432" s="379"/>
      <c r="L432" s="379"/>
      <c r="M432" s="379"/>
      <c r="N432" s="379"/>
      <c r="O432" s="379"/>
      <c r="P432" s="379"/>
      <c r="Q432" s="380"/>
      <c r="R432" s="26" t="str">
        <f>IF([1]p48!$J$250&lt;&gt;0,[1]p48!$J$250,"")</f>
        <v/>
      </c>
      <c r="S432" s="26" t="str">
        <f>IF([1]p48!$K$250&lt;&gt;0,[1]p48!$K$250,"")</f>
        <v/>
      </c>
    </row>
    <row r="433" spans="1:19" s="3" customFormat="1" ht="13.5" customHeight="1" x14ac:dyDescent="0.2">
      <c r="A433" s="388" t="str">
        <f>IF([1]p48!$A$253&lt;&gt;0,[1]p48!$A$253,"")</f>
        <v/>
      </c>
      <c r="B433" s="379"/>
      <c r="C433" s="379"/>
      <c r="D433" s="379"/>
      <c r="E433" s="379"/>
      <c r="F433" s="379"/>
      <c r="G433" s="379"/>
      <c r="H433" s="379"/>
      <c r="I433" s="388" t="str">
        <f>IF([1]p48!$B$254&lt;&gt;0,[1]p48!$B$254,"")</f>
        <v/>
      </c>
      <c r="J433" s="379"/>
      <c r="K433" s="379"/>
      <c r="L433" s="379"/>
      <c r="M433" s="379"/>
      <c r="N433" s="379"/>
      <c r="O433" s="379"/>
      <c r="P433" s="379"/>
      <c r="Q433" s="380"/>
      <c r="R433" s="26" t="str">
        <f>IF([1]p48!$J$253&lt;&gt;0,[1]p48!$J$253,"")</f>
        <v/>
      </c>
      <c r="S433" s="26" t="str">
        <f>IF([1]p48!$K$253&lt;&gt;0,[1]p48!$K$253,"")</f>
        <v/>
      </c>
    </row>
    <row r="434" spans="1:19" s="3" customFormat="1" ht="13.5" customHeight="1" x14ac:dyDescent="0.2">
      <c r="A434" s="388" t="str">
        <f>IF([1]p48!$A$256&lt;&gt;0,[1]p48!$A$256,"")</f>
        <v/>
      </c>
      <c r="B434" s="379"/>
      <c r="C434" s="379"/>
      <c r="D434" s="379"/>
      <c r="E434" s="379"/>
      <c r="F434" s="379"/>
      <c r="G434" s="379"/>
      <c r="H434" s="379"/>
      <c r="I434" s="388" t="str">
        <f>IF([1]p48!$B$257&lt;&gt;0,[1]p48!$B$257,"")</f>
        <v/>
      </c>
      <c r="J434" s="379"/>
      <c r="K434" s="379"/>
      <c r="L434" s="379"/>
      <c r="M434" s="379"/>
      <c r="N434" s="379"/>
      <c r="O434" s="379"/>
      <c r="P434" s="379"/>
      <c r="Q434" s="380"/>
      <c r="R434" s="26" t="str">
        <f>IF([1]p48!$J$256&lt;&gt;0,[1]p48!$J$256,"")</f>
        <v/>
      </c>
      <c r="S434" s="26" t="str">
        <f>IF([1]p48!$K$256&lt;&gt;0,[1]p48!$K$256,"")</f>
        <v/>
      </c>
    </row>
    <row r="435" spans="1:19" s="3" customFormat="1" ht="13.5" customHeight="1" x14ac:dyDescent="0.2">
      <c r="A435" s="388" t="str">
        <f>IF([1]p48!$A$259&lt;&gt;0,[1]p48!$A$259,"")</f>
        <v/>
      </c>
      <c r="B435" s="379"/>
      <c r="C435" s="379"/>
      <c r="D435" s="379"/>
      <c r="E435" s="379"/>
      <c r="F435" s="379"/>
      <c r="G435" s="379"/>
      <c r="H435" s="380"/>
      <c r="I435" s="388" t="str">
        <f>IF([1]p48!$B$260&lt;&gt;0,[1]p48!$B$260,"")</f>
        <v/>
      </c>
      <c r="J435" s="379"/>
      <c r="K435" s="379"/>
      <c r="L435" s="379"/>
      <c r="M435" s="379"/>
      <c r="N435" s="379"/>
      <c r="O435" s="379"/>
      <c r="P435" s="379"/>
      <c r="Q435" s="380"/>
      <c r="R435" s="26" t="str">
        <f>IF([1]p48!$J$259&lt;&gt;0,[1]p48!$J$259,"")</f>
        <v/>
      </c>
      <c r="S435" s="26" t="str">
        <f>IF([1]p48!$K$259&lt;&gt;0,[1]p48!$K$259,"")</f>
        <v/>
      </c>
    </row>
    <row r="436" spans="1:19" s="3" customFormat="1" ht="13.5" customHeight="1" x14ac:dyDescent="0.2">
      <c r="A436" s="388" t="str">
        <f>IF([1]p48!$A$262&lt;&gt;0,[1]p48!$A$262,"")</f>
        <v/>
      </c>
      <c r="B436" s="379"/>
      <c r="C436" s="379"/>
      <c r="D436" s="379"/>
      <c r="E436" s="379"/>
      <c r="F436" s="379"/>
      <c r="G436" s="379"/>
      <c r="H436" s="379"/>
      <c r="I436" s="388" t="str">
        <f>IF([1]p48!$B$263&lt;&gt;0,[1]p48!$B$263,"")</f>
        <v/>
      </c>
      <c r="J436" s="379"/>
      <c r="K436" s="379"/>
      <c r="L436" s="379"/>
      <c r="M436" s="379"/>
      <c r="N436" s="379"/>
      <c r="O436" s="379"/>
      <c r="P436" s="379"/>
      <c r="Q436" s="380"/>
      <c r="R436" s="26" t="str">
        <f>IF([1]p48!$J$262&lt;&gt;0,[1]p48!$J$262,"")</f>
        <v/>
      </c>
      <c r="S436" s="26" t="str">
        <f>IF([1]p48!$K$262&lt;&gt;0,[1]p48!$K$262,"")</f>
        <v/>
      </c>
    </row>
    <row r="437" spans="1:19" s="3" customFormat="1" ht="13.5" customHeight="1" x14ac:dyDescent="0.2">
      <c r="A437" s="388" t="str">
        <f>IF([1]p48!$A$265&lt;&gt;0,[1]p48!$A$265,"")</f>
        <v/>
      </c>
      <c r="B437" s="379"/>
      <c r="C437" s="379"/>
      <c r="D437" s="379"/>
      <c r="E437" s="379"/>
      <c r="F437" s="379"/>
      <c r="G437" s="379"/>
      <c r="H437" s="379"/>
      <c r="I437" s="388" t="str">
        <f>IF([1]p48!$B$266&lt;&gt;0,[1]p48!$B$266,"")</f>
        <v/>
      </c>
      <c r="J437" s="379"/>
      <c r="K437" s="379"/>
      <c r="L437" s="379"/>
      <c r="M437" s="379"/>
      <c r="N437" s="379"/>
      <c r="O437" s="379"/>
      <c r="P437" s="379"/>
      <c r="Q437" s="380"/>
      <c r="R437" s="26" t="str">
        <f>IF([1]p48!$J$265&lt;&gt;0,[1]p48!$J$265,"")</f>
        <v/>
      </c>
      <c r="S437" s="26" t="str">
        <f>IF([1]p48!$K$265&lt;&gt;0,[1]p48!$K$265,"")</f>
        <v/>
      </c>
    </row>
    <row r="438" spans="1:19" s="6" customFormat="1" x14ac:dyDescent="0.2">
      <c r="A438" s="393"/>
      <c r="B438" s="393"/>
      <c r="C438" s="393"/>
      <c r="D438" s="393"/>
      <c r="E438" s="393"/>
      <c r="F438" s="393"/>
      <c r="G438" s="393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2" customFormat="1" ht="13.5" customHeight="1" x14ac:dyDescent="0.2">
      <c r="A439" s="375" t="str">
        <f>T([1]p49!$C$13:$G$13)</f>
        <v/>
      </c>
      <c r="B439" s="376"/>
      <c r="C439" s="376"/>
      <c r="D439" s="376"/>
      <c r="E439" s="376"/>
      <c r="F439" s="376"/>
      <c r="G439" s="376"/>
      <c r="H439" s="376"/>
      <c r="I439" s="376"/>
      <c r="J439" s="376"/>
      <c r="K439" s="376"/>
      <c r="L439" s="376"/>
      <c r="M439" s="376"/>
      <c r="N439" s="376"/>
      <c r="O439" s="376"/>
      <c r="P439" s="376"/>
      <c r="Q439" s="376"/>
      <c r="R439" s="376"/>
      <c r="S439" s="377"/>
    </row>
    <row r="440" spans="1:19" s="3" customFormat="1" ht="13.5" customHeight="1" x14ac:dyDescent="0.2">
      <c r="A440" s="398" t="str">
        <f>IF([1]p49!$A$247&lt;&gt;0,[1]p49!$A$247,"")</f>
        <v/>
      </c>
      <c r="B440" s="398"/>
      <c r="C440" s="398"/>
      <c r="D440" s="398"/>
      <c r="E440" s="398"/>
      <c r="F440" s="398"/>
      <c r="G440" s="398"/>
      <c r="H440" s="398"/>
      <c r="I440" s="388" t="str">
        <f>IF([1]p49!$B$248&lt;&gt;0,[1]p49!$B$248,"")</f>
        <v/>
      </c>
      <c r="J440" s="379"/>
      <c r="K440" s="379"/>
      <c r="L440" s="379"/>
      <c r="M440" s="379"/>
      <c r="N440" s="379"/>
      <c r="O440" s="379"/>
      <c r="P440" s="379"/>
      <c r="Q440" s="380"/>
      <c r="R440" s="26" t="str">
        <f>IF([1]p49!$J$247&lt;&gt;0,[1]p49!$J$247,"")</f>
        <v/>
      </c>
      <c r="S440" s="26" t="str">
        <f>IF([1]p49!$K$247&lt;&gt;0,[1]p49!$K$247,"")</f>
        <v/>
      </c>
    </row>
    <row r="441" spans="1:19" s="3" customFormat="1" ht="13.5" customHeight="1" x14ac:dyDescent="0.2">
      <c r="A441" s="388" t="str">
        <f>IF([1]p49!$A$250&lt;&gt;0,[1]p49!$A$250,"")</f>
        <v/>
      </c>
      <c r="B441" s="379"/>
      <c r="C441" s="379"/>
      <c r="D441" s="379"/>
      <c r="E441" s="379"/>
      <c r="F441" s="379"/>
      <c r="G441" s="379"/>
      <c r="H441" s="379"/>
      <c r="I441" s="388" t="str">
        <f>IF([1]p49!$B$251&lt;&gt;0,[1]p49!$B$251,"")</f>
        <v/>
      </c>
      <c r="J441" s="379"/>
      <c r="K441" s="379"/>
      <c r="L441" s="379"/>
      <c r="M441" s="379"/>
      <c r="N441" s="379"/>
      <c r="O441" s="379"/>
      <c r="P441" s="379"/>
      <c r="Q441" s="380"/>
      <c r="R441" s="26" t="str">
        <f>IF([1]p49!$J$250&lt;&gt;0,[1]p49!$J$250,"")</f>
        <v/>
      </c>
      <c r="S441" s="26" t="str">
        <f>IF([1]p49!$K$250&lt;&gt;0,[1]p49!$K$250,"")</f>
        <v/>
      </c>
    </row>
    <row r="442" spans="1:19" s="3" customFormat="1" ht="13.5" customHeight="1" x14ac:dyDescent="0.2">
      <c r="A442" s="388" t="str">
        <f>IF([1]p49!$A$253&lt;&gt;0,[1]p49!$A$253,"")</f>
        <v/>
      </c>
      <c r="B442" s="379"/>
      <c r="C442" s="379"/>
      <c r="D442" s="379"/>
      <c r="E442" s="379"/>
      <c r="F442" s="379"/>
      <c r="G442" s="379"/>
      <c r="H442" s="379"/>
      <c r="I442" s="388" t="str">
        <f>IF([1]p49!$B$254&lt;&gt;0,[1]p49!$B$254,"")</f>
        <v/>
      </c>
      <c r="J442" s="379"/>
      <c r="K442" s="379"/>
      <c r="L442" s="379"/>
      <c r="M442" s="379"/>
      <c r="N442" s="379"/>
      <c r="O442" s="379"/>
      <c r="P442" s="379"/>
      <c r="Q442" s="380"/>
      <c r="R442" s="26" t="str">
        <f>IF([1]p49!$J$253&lt;&gt;0,[1]p49!$J$253,"")</f>
        <v/>
      </c>
      <c r="S442" s="26" t="str">
        <f>IF([1]p49!$K$253&lt;&gt;0,[1]p49!$K$253,"")</f>
        <v/>
      </c>
    </row>
    <row r="443" spans="1:19" s="3" customFormat="1" ht="13.5" customHeight="1" x14ac:dyDescent="0.2">
      <c r="A443" s="388" t="str">
        <f>IF([1]p49!$A$256&lt;&gt;0,[1]p49!$A$256,"")</f>
        <v/>
      </c>
      <c r="B443" s="379"/>
      <c r="C443" s="379"/>
      <c r="D443" s="379"/>
      <c r="E443" s="379"/>
      <c r="F443" s="379"/>
      <c r="G443" s="379"/>
      <c r="H443" s="379"/>
      <c r="I443" s="388" t="str">
        <f>IF([1]p49!$B$257&lt;&gt;0,[1]p49!$B$257,"")</f>
        <v/>
      </c>
      <c r="J443" s="379"/>
      <c r="K443" s="379"/>
      <c r="L443" s="379"/>
      <c r="M443" s="379"/>
      <c r="N443" s="379"/>
      <c r="O443" s="379"/>
      <c r="P443" s="379"/>
      <c r="Q443" s="380"/>
      <c r="R443" s="26" t="str">
        <f>IF([1]p49!$J$256&lt;&gt;0,[1]p49!$J$256,"")</f>
        <v/>
      </c>
      <c r="S443" s="26" t="str">
        <f>IF([1]p49!$K$256&lt;&gt;0,[1]p49!$K$256,"")</f>
        <v/>
      </c>
    </row>
    <row r="444" spans="1:19" s="3" customFormat="1" ht="13.5" customHeight="1" x14ac:dyDescent="0.2">
      <c r="A444" s="388" t="str">
        <f>IF([1]p49!$A$259&lt;&gt;0,[1]p49!$A$259,"")</f>
        <v/>
      </c>
      <c r="B444" s="379"/>
      <c r="C444" s="379"/>
      <c r="D444" s="379"/>
      <c r="E444" s="379"/>
      <c r="F444" s="379"/>
      <c r="G444" s="379"/>
      <c r="H444" s="380"/>
      <c r="I444" s="388" t="str">
        <f>IF([1]p49!$B$260&lt;&gt;0,[1]p49!$B$260,"")</f>
        <v/>
      </c>
      <c r="J444" s="379"/>
      <c r="K444" s="379"/>
      <c r="L444" s="379"/>
      <c r="M444" s="379"/>
      <c r="N444" s="379"/>
      <c r="O444" s="379"/>
      <c r="P444" s="379"/>
      <c r="Q444" s="380"/>
      <c r="R444" s="26" t="str">
        <f>IF([1]p49!$J$259&lt;&gt;0,[1]p49!$J$259,"")</f>
        <v/>
      </c>
      <c r="S444" s="26" t="str">
        <f>IF([1]p49!$K$259&lt;&gt;0,[1]p49!$K$259,"")</f>
        <v/>
      </c>
    </row>
    <row r="445" spans="1:19" s="3" customFormat="1" ht="13.5" customHeight="1" x14ac:dyDescent="0.2">
      <c r="A445" s="388" t="str">
        <f>IF([1]p49!$A$262&lt;&gt;0,[1]p49!$A$262,"")</f>
        <v/>
      </c>
      <c r="B445" s="379"/>
      <c r="C445" s="379"/>
      <c r="D445" s="379"/>
      <c r="E445" s="379"/>
      <c r="F445" s="379"/>
      <c r="G445" s="379"/>
      <c r="H445" s="379"/>
      <c r="I445" s="388" t="str">
        <f>IF([1]p49!$B$263&lt;&gt;0,[1]p49!$B$263,"")</f>
        <v/>
      </c>
      <c r="J445" s="379"/>
      <c r="K445" s="379"/>
      <c r="L445" s="379"/>
      <c r="M445" s="379"/>
      <c r="N445" s="379"/>
      <c r="O445" s="379"/>
      <c r="P445" s="379"/>
      <c r="Q445" s="380"/>
      <c r="R445" s="26" t="str">
        <f>IF([1]p49!$J$262&lt;&gt;0,[1]p49!$J$262,"")</f>
        <v/>
      </c>
      <c r="S445" s="26" t="str">
        <f>IF([1]p49!$K$262&lt;&gt;0,[1]p49!$K$262,"")</f>
        <v/>
      </c>
    </row>
    <row r="446" spans="1:19" s="3" customFormat="1" ht="13.5" customHeight="1" x14ac:dyDescent="0.2">
      <c r="A446" s="388" t="str">
        <f>IF([1]p49!$A$265&lt;&gt;0,[1]p49!$A$265,"")</f>
        <v/>
      </c>
      <c r="B446" s="379"/>
      <c r="C446" s="379"/>
      <c r="D446" s="379"/>
      <c r="E446" s="379"/>
      <c r="F446" s="379"/>
      <c r="G446" s="379"/>
      <c r="H446" s="379"/>
      <c r="I446" s="388" t="str">
        <f>IF([1]p49!$B$266&lt;&gt;0,[1]p49!$B$266,"")</f>
        <v/>
      </c>
      <c r="J446" s="379"/>
      <c r="K446" s="379"/>
      <c r="L446" s="379"/>
      <c r="M446" s="379"/>
      <c r="N446" s="379"/>
      <c r="O446" s="379"/>
      <c r="P446" s="379"/>
      <c r="Q446" s="380"/>
      <c r="R446" s="26" t="str">
        <f>IF([1]p49!$J$265&lt;&gt;0,[1]p49!$J$265,"")</f>
        <v/>
      </c>
      <c r="S446" s="26" t="str">
        <f>IF([1]p49!$K$265&lt;&gt;0,[1]p49!$K$265,"")</f>
        <v/>
      </c>
    </row>
    <row r="447" spans="1:19" s="6" customFormat="1" x14ac:dyDescent="0.2">
      <c r="A447" s="393"/>
      <c r="B447" s="393"/>
      <c r="C447" s="393"/>
      <c r="D447" s="393"/>
      <c r="E447" s="393"/>
      <c r="F447" s="393"/>
      <c r="G447" s="393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2" customFormat="1" ht="13.5" customHeight="1" x14ac:dyDescent="0.2">
      <c r="A448" s="375" t="str">
        <f>T([1]p50!$C$13:$G$13)</f>
        <v/>
      </c>
      <c r="B448" s="376"/>
      <c r="C448" s="376"/>
      <c r="D448" s="376"/>
      <c r="E448" s="376"/>
      <c r="F448" s="376"/>
      <c r="G448" s="376"/>
      <c r="H448" s="376"/>
      <c r="I448" s="376"/>
      <c r="J448" s="376"/>
      <c r="K448" s="376"/>
      <c r="L448" s="376"/>
      <c r="M448" s="376"/>
      <c r="N448" s="376"/>
      <c r="O448" s="376"/>
      <c r="P448" s="376"/>
      <c r="Q448" s="376"/>
      <c r="R448" s="376"/>
      <c r="S448" s="377"/>
    </row>
    <row r="449" spans="1:19" s="3" customFormat="1" ht="13.5" customHeight="1" x14ac:dyDescent="0.2">
      <c r="A449" s="398" t="str">
        <f>IF([1]p50!$A$247&lt;&gt;0,[1]p50!$A$247,"")</f>
        <v/>
      </c>
      <c r="B449" s="398"/>
      <c r="C449" s="398"/>
      <c r="D449" s="398"/>
      <c r="E449" s="398"/>
      <c r="F449" s="398"/>
      <c r="G449" s="398"/>
      <c r="H449" s="398"/>
      <c r="I449" s="388" t="str">
        <f>IF([1]p50!$B$248&lt;&gt;0,[1]p50!$B$248,"")</f>
        <v/>
      </c>
      <c r="J449" s="379"/>
      <c r="K449" s="379"/>
      <c r="L449" s="379"/>
      <c r="M449" s="379"/>
      <c r="N449" s="379"/>
      <c r="O449" s="379"/>
      <c r="P449" s="379"/>
      <c r="Q449" s="380"/>
      <c r="R449" s="26" t="str">
        <f>IF([1]p50!$J$247&lt;&gt;0,[1]p50!$J$247,"")</f>
        <v/>
      </c>
      <c r="S449" s="26" t="str">
        <f>IF([1]p50!$K$247&lt;&gt;0,[1]p50!$K$247,"")</f>
        <v/>
      </c>
    </row>
    <row r="450" spans="1:19" s="3" customFormat="1" ht="13.5" customHeight="1" x14ac:dyDescent="0.2">
      <c r="A450" s="388" t="str">
        <f>IF([1]p50!$A$250&lt;&gt;0,[1]p50!$A$250,"")</f>
        <v/>
      </c>
      <c r="B450" s="379"/>
      <c r="C450" s="379"/>
      <c r="D450" s="379"/>
      <c r="E450" s="379"/>
      <c r="F450" s="379"/>
      <c r="G450" s="379"/>
      <c r="H450" s="379"/>
      <c r="I450" s="388" t="str">
        <f>IF([1]p50!$B$251&lt;&gt;0,[1]p50!$B$251,"")</f>
        <v/>
      </c>
      <c r="J450" s="379"/>
      <c r="K450" s="379"/>
      <c r="L450" s="379"/>
      <c r="M450" s="379"/>
      <c r="N450" s="379"/>
      <c r="O450" s="379"/>
      <c r="P450" s="379"/>
      <c r="Q450" s="380"/>
      <c r="R450" s="26" t="str">
        <f>IF([1]p50!$J$250&lt;&gt;0,[1]p50!$J$250,"")</f>
        <v/>
      </c>
      <c r="S450" s="26" t="str">
        <f>IF([1]p50!$K$250&lt;&gt;0,[1]p50!$K$250,"")</f>
        <v/>
      </c>
    </row>
    <row r="451" spans="1:19" s="3" customFormat="1" ht="13.5" customHeight="1" x14ac:dyDescent="0.2">
      <c r="A451" s="388" t="str">
        <f>IF([1]p50!$A$253&lt;&gt;0,[1]p50!$A$253,"")</f>
        <v/>
      </c>
      <c r="B451" s="379"/>
      <c r="C451" s="379"/>
      <c r="D451" s="379"/>
      <c r="E451" s="379"/>
      <c r="F451" s="379"/>
      <c r="G451" s="379"/>
      <c r="H451" s="379"/>
      <c r="I451" s="388" t="str">
        <f>IF([1]p50!$B$254&lt;&gt;0,[1]p50!$B$254,"")</f>
        <v/>
      </c>
      <c r="J451" s="379"/>
      <c r="K451" s="379"/>
      <c r="L451" s="379"/>
      <c r="M451" s="379"/>
      <c r="N451" s="379"/>
      <c r="O451" s="379"/>
      <c r="P451" s="379"/>
      <c r="Q451" s="380"/>
      <c r="R451" s="26" t="str">
        <f>IF([1]p50!$J$253&lt;&gt;0,[1]p50!$J$253,"")</f>
        <v/>
      </c>
      <c r="S451" s="26" t="str">
        <f>IF([1]p50!$K$253&lt;&gt;0,[1]p50!$K$253,"")</f>
        <v/>
      </c>
    </row>
    <row r="452" spans="1:19" s="3" customFormat="1" ht="13.5" customHeight="1" x14ac:dyDescent="0.2">
      <c r="A452" s="388" t="str">
        <f>IF([1]p50!$A$256&lt;&gt;0,[1]p50!$A$256,"")</f>
        <v/>
      </c>
      <c r="B452" s="379"/>
      <c r="C452" s="379"/>
      <c r="D452" s="379"/>
      <c r="E452" s="379"/>
      <c r="F452" s="379"/>
      <c r="G452" s="379"/>
      <c r="H452" s="379"/>
      <c r="I452" s="388" t="str">
        <f>IF([1]p50!$B$257&lt;&gt;0,[1]p50!$B$257,"")</f>
        <v/>
      </c>
      <c r="J452" s="379"/>
      <c r="K452" s="379"/>
      <c r="L452" s="379"/>
      <c r="M452" s="379"/>
      <c r="N452" s="379"/>
      <c r="O452" s="379"/>
      <c r="P452" s="379"/>
      <c r="Q452" s="380"/>
      <c r="R452" s="26" t="str">
        <f>IF([1]p50!$J$256&lt;&gt;0,[1]p50!$J$256,"")</f>
        <v/>
      </c>
      <c r="S452" s="26" t="str">
        <f>IF([1]p50!$K$256&lt;&gt;0,[1]p50!$K$256,"")</f>
        <v/>
      </c>
    </row>
    <row r="453" spans="1:19" s="3" customFormat="1" ht="13.5" customHeight="1" x14ac:dyDescent="0.2">
      <c r="A453" s="388" t="str">
        <f>IF([1]p50!$A$259&lt;&gt;0,[1]p50!$A$259,"")</f>
        <v/>
      </c>
      <c r="B453" s="379"/>
      <c r="C453" s="379"/>
      <c r="D453" s="379"/>
      <c r="E453" s="379"/>
      <c r="F453" s="379"/>
      <c r="G453" s="379"/>
      <c r="H453" s="380"/>
      <c r="I453" s="388" t="str">
        <f>IF([1]p50!$B$260&lt;&gt;0,[1]p50!$B$260,"")</f>
        <v/>
      </c>
      <c r="J453" s="379"/>
      <c r="K453" s="379"/>
      <c r="L453" s="379"/>
      <c r="M453" s="379"/>
      <c r="N453" s="379"/>
      <c r="O453" s="379"/>
      <c r="P453" s="379"/>
      <c r="Q453" s="380"/>
      <c r="R453" s="26" t="str">
        <f>IF([1]p50!$J$259&lt;&gt;0,[1]p50!$J$259,"")</f>
        <v/>
      </c>
      <c r="S453" s="26" t="str">
        <f>IF([1]p50!$K$259&lt;&gt;0,[1]p50!$K$259,"")</f>
        <v/>
      </c>
    </row>
    <row r="454" spans="1:19" s="3" customFormat="1" ht="13.5" customHeight="1" x14ac:dyDescent="0.2">
      <c r="A454" s="388" t="str">
        <f>IF([1]p50!$A$262&lt;&gt;0,[1]p50!$A$262,"")</f>
        <v/>
      </c>
      <c r="B454" s="379"/>
      <c r="C454" s="379"/>
      <c r="D454" s="379"/>
      <c r="E454" s="379"/>
      <c r="F454" s="379"/>
      <c r="G454" s="379"/>
      <c r="H454" s="379"/>
      <c r="I454" s="388" t="str">
        <f>IF([1]p50!$B$263&lt;&gt;0,[1]p50!$B$263,"")</f>
        <v/>
      </c>
      <c r="J454" s="379"/>
      <c r="K454" s="379"/>
      <c r="L454" s="379"/>
      <c r="M454" s="379"/>
      <c r="N454" s="379"/>
      <c r="O454" s="379"/>
      <c r="P454" s="379"/>
      <c r="Q454" s="380"/>
      <c r="R454" s="26" t="str">
        <f>IF([1]p50!$J$262&lt;&gt;0,[1]p50!$J$262,"")</f>
        <v/>
      </c>
      <c r="S454" s="26" t="str">
        <f>IF([1]p50!$K$262&lt;&gt;0,[1]p50!$K$262,"")</f>
        <v/>
      </c>
    </row>
    <row r="455" spans="1:19" s="3" customFormat="1" ht="13.5" customHeight="1" x14ac:dyDescent="0.2">
      <c r="A455" s="388" t="str">
        <f>IF([1]p50!$A$265&lt;&gt;0,[1]p50!$A$265,"")</f>
        <v/>
      </c>
      <c r="B455" s="379"/>
      <c r="C455" s="379"/>
      <c r="D455" s="379"/>
      <c r="E455" s="379"/>
      <c r="F455" s="379"/>
      <c r="G455" s="379"/>
      <c r="H455" s="379"/>
      <c r="I455" s="388" t="str">
        <f>IF([1]p50!$B$266&lt;&gt;0,[1]p50!$B$266,"")</f>
        <v/>
      </c>
      <c r="J455" s="379"/>
      <c r="K455" s="379"/>
      <c r="L455" s="379"/>
      <c r="M455" s="379"/>
      <c r="N455" s="379"/>
      <c r="O455" s="379"/>
      <c r="P455" s="379"/>
      <c r="Q455" s="380"/>
      <c r="R455" s="26" t="str">
        <f>IF([1]p50!$J$265&lt;&gt;0,[1]p50!$J$265,"")</f>
        <v/>
      </c>
      <c r="S455" s="26" t="str">
        <f>IF([1]p50!$K$265&lt;&gt;0,[1]p50!$K$265,"")</f>
        <v/>
      </c>
    </row>
    <row r="456" spans="1:19" x14ac:dyDescent="0.2">
      <c r="A456" s="392"/>
      <c r="B456" s="392"/>
      <c r="C456" s="392"/>
      <c r="D456" s="392"/>
      <c r="E456" s="392"/>
      <c r="F456" s="392"/>
      <c r="G456" s="392"/>
      <c r="H456" s="392"/>
      <c r="I456" s="392"/>
      <c r="J456" s="392"/>
      <c r="K456" s="392"/>
      <c r="L456" s="392"/>
      <c r="M456" s="392"/>
      <c r="N456" s="392"/>
      <c r="O456" s="392"/>
      <c r="P456" s="392"/>
      <c r="Q456" s="392"/>
      <c r="R456" s="392"/>
      <c r="S456" s="392"/>
    </row>
  </sheetData>
  <mergeCells count="807">
    <mergeCell ref="A37:H37"/>
    <mergeCell ref="I37:Q37"/>
    <mergeCell ref="A189:H189"/>
    <mergeCell ref="I185:Q185"/>
    <mergeCell ref="A188:H188"/>
    <mergeCell ref="I189:Q189"/>
    <mergeCell ref="A26:H26"/>
    <mergeCell ref="I26:Q26"/>
    <mergeCell ref="A22:H22"/>
    <mergeCell ref="A28:H28"/>
    <mergeCell ref="I28:Q28"/>
    <mergeCell ref="A24:S24"/>
    <mergeCell ref="A54:H54"/>
    <mergeCell ref="I54:Q54"/>
    <mergeCell ref="A58:H58"/>
    <mergeCell ref="I58:Q58"/>
    <mergeCell ref="A56:H56"/>
    <mergeCell ref="I56:Q56"/>
    <mergeCell ref="A46:H46"/>
    <mergeCell ref="I46:Q46"/>
    <mergeCell ref="A42:S42"/>
    <mergeCell ref="A43:S43"/>
    <mergeCell ref="A44:H44"/>
    <mergeCell ref="I44:Q44"/>
    <mergeCell ref="A45:H45"/>
    <mergeCell ref="I45:Q45"/>
    <mergeCell ref="A1:S1"/>
    <mergeCell ref="A2:S2"/>
    <mergeCell ref="A3:E3"/>
    <mergeCell ref="F3:Q3"/>
    <mergeCell ref="A4:S5"/>
    <mergeCell ref="I14:Q14"/>
    <mergeCell ref="A15:Q15"/>
    <mergeCell ref="A13:H13"/>
    <mergeCell ref="I21:Q21"/>
    <mergeCell ref="A18:H18"/>
    <mergeCell ref="I18:Q18"/>
    <mergeCell ref="A8:H8"/>
    <mergeCell ref="I8:Q8"/>
    <mergeCell ref="A10:H10"/>
    <mergeCell ref="I10:Q10"/>
    <mergeCell ref="A11:H11"/>
    <mergeCell ref="I11:Q11"/>
    <mergeCell ref="A12:H12"/>
    <mergeCell ref="I12:Q12"/>
    <mergeCell ref="A7:S7"/>
    <mergeCell ref="A6:H6"/>
    <mergeCell ref="I6:Q6"/>
    <mergeCell ref="A9:H9"/>
    <mergeCell ref="I9:Q9"/>
    <mergeCell ref="I13:Q13"/>
    <mergeCell ref="A14:H14"/>
    <mergeCell ref="A25:S25"/>
    <mergeCell ref="A19:H19"/>
    <mergeCell ref="I19:Q19"/>
    <mergeCell ref="A20:H20"/>
    <mergeCell ref="I20:Q20"/>
    <mergeCell ref="A21:H21"/>
    <mergeCell ref="A16:S16"/>
    <mergeCell ref="A17:H17"/>
    <mergeCell ref="I17:Q17"/>
    <mergeCell ref="A23:H23"/>
    <mergeCell ref="I23:Q23"/>
    <mergeCell ref="I22:Q22"/>
    <mergeCell ref="A66:H66"/>
    <mergeCell ref="I66:Q66"/>
    <mergeCell ref="A62:H62"/>
    <mergeCell ref="I62:Q62"/>
    <mergeCell ref="A63:H63"/>
    <mergeCell ref="I63:Q63"/>
    <mergeCell ref="A64:H64"/>
    <mergeCell ref="I64:Q64"/>
    <mergeCell ref="A73:H73"/>
    <mergeCell ref="I73:Q73"/>
    <mergeCell ref="A67:H67"/>
    <mergeCell ref="I67:Q67"/>
    <mergeCell ref="A68:H68"/>
    <mergeCell ref="I68:Q68"/>
    <mergeCell ref="A70:S70"/>
    <mergeCell ref="I72:Q72"/>
    <mergeCell ref="A71:H71"/>
    <mergeCell ref="I71:Q71"/>
    <mergeCell ref="A72:H72"/>
    <mergeCell ref="A69:S69"/>
    <mergeCell ref="A79:S79"/>
    <mergeCell ref="I74:Q74"/>
    <mergeCell ref="A75:H75"/>
    <mergeCell ref="I75:Q75"/>
    <mergeCell ref="A78:S78"/>
    <mergeCell ref="A74:H74"/>
    <mergeCell ref="A81:H81"/>
    <mergeCell ref="I81:Q81"/>
    <mergeCell ref="A89:H89"/>
    <mergeCell ref="I89:Q89"/>
    <mergeCell ref="A88:S88"/>
    <mergeCell ref="A82:H82"/>
    <mergeCell ref="A76:H76"/>
    <mergeCell ref="I76:Q76"/>
    <mergeCell ref="I82:Q82"/>
    <mergeCell ref="A77:H77"/>
    <mergeCell ref="I77:Q77"/>
    <mergeCell ref="A80:H80"/>
    <mergeCell ref="I80:Q80"/>
    <mergeCell ref="A83:H83"/>
    <mergeCell ref="I83:Q83"/>
    <mergeCell ref="A87:S87"/>
    <mergeCell ref="A85:H85"/>
    <mergeCell ref="I85:Q85"/>
    <mergeCell ref="A95:H95"/>
    <mergeCell ref="I95:Q95"/>
    <mergeCell ref="A90:H90"/>
    <mergeCell ref="I90:Q90"/>
    <mergeCell ref="A91:H91"/>
    <mergeCell ref="I91:Q91"/>
    <mergeCell ref="A92:H92"/>
    <mergeCell ref="A94:H94"/>
    <mergeCell ref="I94:Q94"/>
    <mergeCell ref="I92:Q92"/>
    <mergeCell ref="A93:H93"/>
    <mergeCell ref="I93:Q93"/>
    <mergeCell ref="A103:H103"/>
    <mergeCell ref="I103:Q103"/>
    <mergeCell ref="A104:H104"/>
    <mergeCell ref="I104:Q104"/>
    <mergeCell ref="I100:Q100"/>
    <mergeCell ref="A96:S96"/>
    <mergeCell ref="A97:S97"/>
    <mergeCell ref="A98:H98"/>
    <mergeCell ref="I98:Q98"/>
    <mergeCell ref="A99:H99"/>
    <mergeCell ref="A101:H101"/>
    <mergeCell ref="I101:Q101"/>
    <mergeCell ref="A102:H102"/>
    <mergeCell ref="I102:Q102"/>
    <mergeCell ref="A100:H100"/>
    <mergeCell ref="I99:Q99"/>
    <mergeCell ref="A105:S105"/>
    <mergeCell ref="A114:S114"/>
    <mergeCell ref="A115:S115"/>
    <mergeCell ref="I108:Q108"/>
    <mergeCell ref="I107:Q107"/>
    <mergeCell ref="A108:H108"/>
    <mergeCell ref="A109:H109"/>
    <mergeCell ref="I109:Q109"/>
    <mergeCell ref="I112:Q112"/>
    <mergeCell ref="A106:S106"/>
    <mergeCell ref="A107:H107"/>
    <mergeCell ref="A121:H121"/>
    <mergeCell ref="I121:Q121"/>
    <mergeCell ref="I120:Q120"/>
    <mergeCell ref="A110:H110"/>
    <mergeCell ref="I111:Q111"/>
    <mergeCell ref="A120:H120"/>
    <mergeCell ref="A116:H116"/>
    <mergeCell ref="I116:Q116"/>
    <mergeCell ref="A123:S123"/>
    <mergeCell ref="A122:H122"/>
    <mergeCell ref="I122:Q122"/>
    <mergeCell ref="I110:Q110"/>
    <mergeCell ref="A111:H111"/>
    <mergeCell ref="A113:H113"/>
    <mergeCell ref="I113:Q113"/>
    <mergeCell ref="A112:H112"/>
    <mergeCell ref="I117:Q117"/>
    <mergeCell ref="A118:H118"/>
    <mergeCell ref="I118:Q118"/>
    <mergeCell ref="A119:H119"/>
    <mergeCell ref="I119:Q119"/>
    <mergeCell ref="A117:H117"/>
    <mergeCell ref="A126:H126"/>
    <mergeCell ref="I126:Q126"/>
    <mergeCell ref="A127:H127"/>
    <mergeCell ref="I127:Q127"/>
    <mergeCell ref="A124:S124"/>
    <mergeCell ref="A125:H125"/>
    <mergeCell ref="I125:Q125"/>
    <mergeCell ref="A128:H128"/>
    <mergeCell ref="I128:Q128"/>
    <mergeCell ref="A154:H154"/>
    <mergeCell ref="I154:Q154"/>
    <mergeCell ref="A158:H158"/>
    <mergeCell ref="A130:H130"/>
    <mergeCell ref="I130:Q130"/>
    <mergeCell ref="A129:H129"/>
    <mergeCell ref="I129:Q129"/>
    <mergeCell ref="A131:H131"/>
    <mergeCell ref="I131:Q131"/>
    <mergeCell ref="I153:Q153"/>
    <mergeCell ref="I152:Q152"/>
    <mergeCell ref="A141:S141"/>
    <mergeCell ref="A142:S142"/>
    <mergeCell ref="A148:H148"/>
    <mergeCell ref="I148:Q148"/>
    <mergeCell ref="A143:H143"/>
    <mergeCell ref="I143:Q143"/>
    <mergeCell ref="A144:H144"/>
    <mergeCell ref="I146:Q146"/>
    <mergeCell ref="A132:S132"/>
    <mergeCell ref="A133:S133"/>
    <mergeCell ref="A138:H138"/>
    <mergeCell ref="I138:Q138"/>
    <mergeCell ref="A137:H137"/>
    <mergeCell ref="I136:Q136"/>
    <mergeCell ref="A139:H139"/>
    <mergeCell ref="I139:Q139"/>
    <mergeCell ref="A140:H140"/>
    <mergeCell ref="I140:Q140"/>
    <mergeCell ref="I144:Q144"/>
    <mergeCell ref="A145:H145"/>
    <mergeCell ref="I145:Q145"/>
    <mergeCell ref="A146:H146"/>
    <mergeCell ref="I137:Q137"/>
    <mergeCell ref="A200:H200"/>
    <mergeCell ref="A197:H197"/>
    <mergeCell ref="I197:Q197"/>
    <mergeCell ref="A195:S195"/>
    <mergeCell ref="A196:S196"/>
    <mergeCell ref="I200:Q200"/>
    <mergeCell ref="I198:Q198"/>
    <mergeCell ref="I194:Q194"/>
    <mergeCell ref="A159:S159"/>
    <mergeCell ref="A160:S160"/>
    <mergeCell ref="A163:H163"/>
    <mergeCell ref="I163:Q163"/>
    <mergeCell ref="A161:H161"/>
    <mergeCell ref="I161:Q161"/>
    <mergeCell ref="A162:H162"/>
    <mergeCell ref="I188:Q188"/>
    <mergeCell ref="A187:S187"/>
    <mergeCell ref="I192:Q192"/>
    <mergeCell ref="A193:H193"/>
    <mergeCell ref="I193:Q193"/>
    <mergeCell ref="A186:S186"/>
    <mergeCell ref="A184:H184"/>
    <mergeCell ref="I184:Q184"/>
    <mergeCell ref="A185:H185"/>
    <mergeCell ref="A191:H191"/>
    <mergeCell ref="I191:Q191"/>
    <mergeCell ref="A192:H192"/>
    <mergeCell ref="A198:H198"/>
    <mergeCell ref="A194:H194"/>
    <mergeCell ref="A190:H190"/>
    <mergeCell ref="I190:Q190"/>
    <mergeCell ref="A199:H199"/>
    <mergeCell ref="I199:Q199"/>
    <mergeCell ref="A215:H215"/>
    <mergeCell ref="I215:Q215"/>
    <mergeCell ref="A216:H216"/>
    <mergeCell ref="I216:Q216"/>
    <mergeCell ref="A201:H201"/>
    <mergeCell ref="A202:H202"/>
    <mergeCell ref="I202:Q202"/>
    <mergeCell ref="A213:S213"/>
    <mergeCell ref="A208:H208"/>
    <mergeCell ref="I208:Q208"/>
    <mergeCell ref="A205:S205"/>
    <mergeCell ref="A203:H203"/>
    <mergeCell ref="I203:Q203"/>
    <mergeCell ref="A211:H211"/>
    <mergeCell ref="I211:Q211"/>
    <mergeCell ref="A212:H212"/>
    <mergeCell ref="I212:Q212"/>
    <mergeCell ref="A209:H209"/>
    <mergeCell ref="I209:Q209"/>
    <mergeCell ref="A210:H210"/>
    <mergeCell ref="A204:S204"/>
    <mergeCell ref="A206:H206"/>
    <mergeCell ref="I206:Q206"/>
    <mergeCell ref="I201:Q201"/>
    <mergeCell ref="I226:Q226"/>
    <mergeCell ref="A227:H227"/>
    <mergeCell ref="I227:Q227"/>
    <mergeCell ref="A214:S214"/>
    <mergeCell ref="A217:H217"/>
    <mergeCell ref="I217:Q217"/>
    <mergeCell ref="A229:H229"/>
    <mergeCell ref="I229:Q229"/>
    <mergeCell ref="A233:H233"/>
    <mergeCell ref="I233:Q233"/>
    <mergeCell ref="A220:H220"/>
    <mergeCell ref="I228:Q228"/>
    <mergeCell ref="A223:S223"/>
    <mergeCell ref="I218:Q218"/>
    <mergeCell ref="A221:H221"/>
    <mergeCell ref="I221:Q221"/>
    <mergeCell ref="A224:H224"/>
    <mergeCell ref="I224:Q224"/>
    <mergeCell ref="I220:Q220"/>
    <mergeCell ref="A225:H225"/>
    <mergeCell ref="A222:S222"/>
    <mergeCell ref="A226:H226"/>
    <mergeCell ref="I225:Q225"/>
    <mergeCell ref="A228:H228"/>
    <mergeCell ref="A234:H234"/>
    <mergeCell ref="I234:Q234"/>
    <mergeCell ref="A230:H230"/>
    <mergeCell ref="I230:Q230"/>
    <mergeCell ref="A240:S240"/>
    <mergeCell ref="A238:H238"/>
    <mergeCell ref="I238:Q238"/>
    <mergeCell ref="A239:H239"/>
    <mergeCell ref="I239:Q239"/>
    <mergeCell ref="A236:H236"/>
    <mergeCell ref="I236:Q236"/>
    <mergeCell ref="A237:H237"/>
    <mergeCell ref="A231:S231"/>
    <mergeCell ref="A232:S232"/>
    <mergeCell ref="I237:Q237"/>
    <mergeCell ref="A235:H235"/>
    <mergeCell ref="I235:Q235"/>
    <mergeCell ref="A244:H244"/>
    <mergeCell ref="I244:Q244"/>
    <mergeCell ref="A249:S249"/>
    <mergeCell ref="A250:S250"/>
    <mergeCell ref="A241:S241"/>
    <mergeCell ref="A242:H242"/>
    <mergeCell ref="I242:Q242"/>
    <mergeCell ref="A243:H243"/>
    <mergeCell ref="I243:Q243"/>
    <mergeCell ref="A245:H245"/>
    <mergeCell ref="A246:H246"/>
    <mergeCell ref="I246:Q246"/>
    <mergeCell ref="I245:Q245"/>
    <mergeCell ref="A252:H252"/>
    <mergeCell ref="I252:Q252"/>
    <mergeCell ref="A253:H253"/>
    <mergeCell ref="A247:H247"/>
    <mergeCell ref="I247:Q247"/>
    <mergeCell ref="I253:Q253"/>
    <mergeCell ref="A251:H251"/>
    <mergeCell ref="I251:Q251"/>
    <mergeCell ref="I264:Q264"/>
    <mergeCell ref="A254:H254"/>
    <mergeCell ref="I254:Q254"/>
    <mergeCell ref="A258:S258"/>
    <mergeCell ref="A256:H256"/>
    <mergeCell ref="I256:Q256"/>
    <mergeCell ref="A257:H257"/>
    <mergeCell ref="I257:Q257"/>
    <mergeCell ref="A255:H255"/>
    <mergeCell ref="I255:Q255"/>
    <mergeCell ref="A248:H248"/>
    <mergeCell ref="I248:Q248"/>
    <mergeCell ref="A259:S259"/>
    <mergeCell ref="A260:H260"/>
    <mergeCell ref="I260:Q260"/>
    <mergeCell ref="A266:H266"/>
    <mergeCell ref="I266:Q266"/>
    <mergeCell ref="A261:H261"/>
    <mergeCell ref="I261:Q261"/>
    <mergeCell ref="A262:H262"/>
    <mergeCell ref="I262:Q262"/>
    <mergeCell ref="A263:H263"/>
    <mergeCell ref="A265:H265"/>
    <mergeCell ref="I265:Q265"/>
    <mergeCell ref="I263:Q263"/>
    <mergeCell ref="A264:H264"/>
    <mergeCell ref="A274:H274"/>
    <mergeCell ref="I274:Q274"/>
    <mergeCell ref="A275:H275"/>
    <mergeCell ref="I275:Q275"/>
    <mergeCell ref="I271:Q271"/>
    <mergeCell ref="A267:S267"/>
    <mergeCell ref="A268:S268"/>
    <mergeCell ref="A269:H269"/>
    <mergeCell ref="I269:Q269"/>
    <mergeCell ref="A270:H270"/>
    <mergeCell ref="A272:H272"/>
    <mergeCell ref="I272:Q272"/>
    <mergeCell ref="A273:H273"/>
    <mergeCell ref="I273:Q273"/>
    <mergeCell ref="A271:H271"/>
    <mergeCell ref="I270:Q270"/>
    <mergeCell ref="A276:S276"/>
    <mergeCell ref="A285:S285"/>
    <mergeCell ref="A286:S286"/>
    <mergeCell ref="I279:Q279"/>
    <mergeCell ref="I278:Q278"/>
    <mergeCell ref="A279:H279"/>
    <mergeCell ref="A280:H280"/>
    <mergeCell ref="I280:Q280"/>
    <mergeCell ref="I283:Q283"/>
    <mergeCell ref="A277:S277"/>
    <mergeCell ref="A278:H278"/>
    <mergeCell ref="A292:H292"/>
    <mergeCell ref="I292:Q292"/>
    <mergeCell ref="I291:Q291"/>
    <mergeCell ref="A281:H281"/>
    <mergeCell ref="I282:Q282"/>
    <mergeCell ref="A291:H291"/>
    <mergeCell ref="A287:H287"/>
    <mergeCell ref="I287:Q287"/>
    <mergeCell ref="A294:S294"/>
    <mergeCell ref="A293:H293"/>
    <mergeCell ref="I293:Q293"/>
    <mergeCell ref="I281:Q281"/>
    <mergeCell ref="A282:H282"/>
    <mergeCell ref="A284:H284"/>
    <mergeCell ref="I284:Q284"/>
    <mergeCell ref="A283:H283"/>
    <mergeCell ref="I288:Q288"/>
    <mergeCell ref="A289:H289"/>
    <mergeCell ref="I289:Q289"/>
    <mergeCell ref="A290:H290"/>
    <mergeCell ref="I290:Q290"/>
    <mergeCell ref="A288:H288"/>
    <mergeCell ref="A297:H297"/>
    <mergeCell ref="I297:Q297"/>
    <mergeCell ref="A298:H298"/>
    <mergeCell ref="I298:Q298"/>
    <mergeCell ref="A295:S295"/>
    <mergeCell ref="A296:H296"/>
    <mergeCell ref="I296:Q296"/>
    <mergeCell ref="I305:Q305"/>
    <mergeCell ref="A301:H301"/>
    <mergeCell ref="I301:Q301"/>
    <mergeCell ref="A300:H300"/>
    <mergeCell ref="I300:Q300"/>
    <mergeCell ref="A302:H302"/>
    <mergeCell ref="I302:Q302"/>
    <mergeCell ref="A312:S312"/>
    <mergeCell ref="A310:H310"/>
    <mergeCell ref="I310:Q310"/>
    <mergeCell ref="A311:H311"/>
    <mergeCell ref="I311:Q311"/>
    <mergeCell ref="I315:Q315"/>
    <mergeCell ref="A313:S313"/>
    <mergeCell ref="A314:H314"/>
    <mergeCell ref="I314:Q314"/>
    <mergeCell ref="A315:H315"/>
    <mergeCell ref="A331:S331"/>
    <mergeCell ref="A316:H316"/>
    <mergeCell ref="I316:Q316"/>
    <mergeCell ref="A317:H317"/>
    <mergeCell ref="A324:H324"/>
    <mergeCell ref="I324:Q324"/>
    <mergeCell ref="A327:H327"/>
    <mergeCell ref="A320:H320"/>
    <mergeCell ref="I320:Q320"/>
    <mergeCell ref="A319:H319"/>
    <mergeCell ref="A321:S321"/>
    <mergeCell ref="A322:S322"/>
    <mergeCell ref="A325:H325"/>
    <mergeCell ref="A328:H328"/>
    <mergeCell ref="I329:Q329"/>
    <mergeCell ref="I317:Q317"/>
    <mergeCell ref="A318:H318"/>
    <mergeCell ref="I319:Q319"/>
    <mergeCell ref="I318:Q318"/>
    <mergeCell ref="I325:Q325"/>
    <mergeCell ref="A326:H326"/>
    <mergeCell ref="A323:H323"/>
    <mergeCell ref="A348:S348"/>
    <mergeCell ref="A346:H346"/>
    <mergeCell ref="I346:Q346"/>
    <mergeCell ref="A347:H347"/>
    <mergeCell ref="I347:Q347"/>
    <mergeCell ref="I351:Q351"/>
    <mergeCell ref="A364:H364"/>
    <mergeCell ref="A352:H352"/>
    <mergeCell ref="I352:Q352"/>
    <mergeCell ref="A353:H353"/>
    <mergeCell ref="A360:H360"/>
    <mergeCell ref="I360:Q360"/>
    <mergeCell ref="A363:H363"/>
    <mergeCell ref="A356:H356"/>
    <mergeCell ref="I356:Q356"/>
    <mergeCell ref="A355:H355"/>
    <mergeCell ref="A357:S357"/>
    <mergeCell ref="A358:S358"/>
    <mergeCell ref="A361:H361"/>
    <mergeCell ref="A349:S349"/>
    <mergeCell ref="A350:H350"/>
    <mergeCell ref="I350:Q350"/>
    <mergeCell ref="A351:H351"/>
    <mergeCell ref="I365:Q365"/>
    <mergeCell ref="I353:Q353"/>
    <mergeCell ref="A354:H354"/>
    <mergeCell ref="I355:Q355"/>
    <mergeCell ref="I354:Q354"/>
    <mergeCell ref="I361:Q361"/>
    <mergeCell ref="A362:H362"/>
    <mergeCell ref="A367:S367"/>
    <mergeCell ref="A368:H368"/>
    <mergeCell ref="I368:Q368"/>
    <mergeCell ref="A359:H359"/>
    <mergeCell ref="I359:Q359"/>
    <mergeCell ref="A366:S366"/>
    <mergeCell ref="A365:H365"/>
    <mergeCell ref="I364:Q364"/>
    <mergeCell ref="I363:Q363"/>
    <mergeCell ref="I362:Q362"/>
    <mergeCell ref="A372:H372"/>
    <mergeCell ref="I372:Q372"/>
    <mergeCell ref="A371:H371"/>
    <mergeCell ref="I371:Q371"/>
    <mergeCell ref="A369:H369"/>
    <mergeCell ref="I369:Q369"/>
    <mergeCell ref="A370:H370"/>
    <mergeCell ref="I370:Q370"/>
    <mergeCell ref="A384:S384"/>
    <mergeCell ref="A382:H382"/>
    <mergeCell ref="I382:Q382"/>
    <mergeCell ref="A383:H383"/>
    <mergeCell ref="I383:Q383"/>
    <mergeCell ref="A381:H381"/>
    <mergeCell ref="I381:Q381"/>
    <mergeCell ref="A378:H378"/>
    <mergeCell ref="I378:Q378"/>
    <mergeCell ref="A377:H377"/>
    <mergeCell ref="I377:Q377"/>
    <mergeCell ref="A379:H379"/>
    <mergeCell ref="I379:Q379"/>
    <mergeCell ref="A375:S375"/>
    <mergeCell ref="A376:S376"/>
    <mergeCell ref="A373:H373"/>
    <mergeCell ref="I387:Q387"/>
    <mergeCell ref="A400:H400"/>
    <mergeCell ref="A388:H388"/>
    <mergeCell ref="I388:Q388"/>
    <mergeCell ref="A389:H389"/>
    <mergeCell ref="A396:H396"/>
    <mergeCell ref="I396:Q396"/>
    <mergeCell ref="A399:H399"/>
    <mergeCell ref="A392:H392"/>
    <mergeCell ref="I392:Q392"/>
    <mergeCell ref="A391:H391"/>
    <mergeCell ref="A393:S393"/>
    <mergeCell ref="A394:S394"/>
    <mergeCell ref="A397:H397"/>
    <mergeCell ref="I401:Q401"/>
    <mergeCell ref="I389:Q389"/>
    <mergeCell ref="A390:H390"/>
    <mergeCell ref="I391:Q391"/>
    <mergeCell ref="I390:Q390"/>
    <mergeCell ref="I397:Q397"/>
    <mergeCell ref="A398:H398"/>
    <mergeCell ref="A403:S403"/>
    <mergeCell ref="A404:H404"/>
    <mergeCell ref="I404:Q404"/>
    <mergeCell ref="A395:H395"/>
    <mergeCell ref="I395:Q395"/>
    <mergeCell ref="A402:S402"/>
    <mergeCell ref="A401:H401"/>
    <mergeCell ref="I400:Q400"/>
    <mergeCell ref="I399:Q399"/>
    <mergeCell ref="I398:Q398"/>
    <mergeCell ref="A408:H408"/>
    <mergeCell ref="I408:Q408"/>
    <mergeCell ref="A407:H407"/>
    <mergeCell ref="I407:Q407"/>
    <mergeCell ref="A405:H405"/>
    <mergeCell ref="I405:Q405"/>
    <mergeCell ref="A406:H406"/>
    <mergeCell ref="I406:Q406"/>
    <mergeCell ref="A413:H413"/>
    <mergeCell ref="I413:Q413"/>
    <mergeCell ref="A409:H409"/>
    <mergeCell ref="I409:Q409"/>
    <mergeCell ref="A410:H410"/>
    <mergeCell ref="I410:Q410"/>
    <mergeCell ref="A418:H418"/>
    <mergeCell ref="I418:Q418"/>
    <mergeCell ref="A419:H419"/>
    <mergeCell ref="I419:Q419"/>
    <mergeCell ref="I426:Q426"/>
    <mergeCell ref="I423:Q423"/>
    <mergeCell ref="I424:Q424"/>
    <mergeCell ref="A436:H436"/>
    <mergeCell ref="I436:Q436"/>
    <mergeCell ref="I435:Q435"/>
    <mergeCell ref="A433:H433"/>
    <mergeCell ref="A420:S420"/>
    <mergeCell ref="A431:H431"/>
    <mergeCell ref="I431:Q431"/>
    <mergeCell ref="A425:H425"/>
    <mergeCell ref="A424:H424"/>
    <mergeCell ref="I425:Q425"/>
    <mergeCell ref="A426:H426"/>
    <mergeCell ref="A428:H428"/>
    <mergeCell ref="I428:Q428"/>
    <mergeCell ref="A427:H427"/>
    <mergeCell ref="I427:Q427"/>
    <mergeCell ref="A38:H38"/>
    <mergeCell ref="I38:Q38"/>
    <mergeCell ref="A39:H39"/>
    <mergeCell ref="I39:Q39"/>
    <mergeCell ref="A456:S456"/>
    <mergeCell ref="A449:H449"/>
    <mergeCell ref="I449:Q449"/>
    <mergeCell ref="A447:S447"/>
    <mergeCell ref="A448:S448"/>
    <mergeCell ref="A450:H450"/>
    <mergeCell ref="A455:H455"/>
    <mergeCell ref="I455:Q455"/>
    <mergeCell ref="I453:Q453"/>
    <mergeCell ref="I452:Q452"/>
    <mergeCell ref="A453:H453"/>
    <mergeCell ref="A454:H454"/>
    <mergeCell ref="I454:Q454"/>
    <mergeCell ref="A452:H452"/>
    <mergeCell ref="A439:S439"/>
    <mergeCell ref="A435:H435"/>
    <mergeCell ref="A429:S429"/>
    <mergeCell ref="A430:S430"/>
    <mergeCell ref="A40:H40"/>
    <mergeCell ref="I40:Q40"/>
    <mergeCell ref="I27:Q27"/>
    <mergeCell ref="A35:H35"/>
    <mergeCell ref="I35:Q35"/>
    <mergeCell ref="A36:H36"/>
    <mergeCell ref="I36:Q36"/>
    <mergeCell ref="A31:H31"/>
    <mergeCell ref="I31:Q31"/>
    <mergeCell ref="A32:H32"/>
    <mergeCell ref="I32:Q32"/>
    <mergeCell ref="A34:S34"/>
    <mergeCell ref="A30:H30"/>
    <mergeCell ref="I30:Q30"/>
    <mergeCell ref="A27:H27"/>
    <mergeCell ref="A33:S33"/>
    <mergeCell ref="A29:H29"/>
    <mergeCell ref="I29:Q29"/>
    <mergeCell ref="A60:S60"/>
    <mergeCell ref="A61:S61"/>
    <mergeCell ref="A65:H65"/>
    <mergeCell ref="I65:Q65"/>
    <mergeCell ref="A41:H41"/>
    <mergeCell ref="I41:Q41"/>
    <mergeCell ref="A57:H57"/>
    <mergeCell ref="I57:Q57"/>
    <mergeCell ref="A55:H55"/>
    <mergeCell ref="I55:Q55"/>
    <mergeCell ref="A53:H53"/>
    <mergeCell ref="I53:Q53"/>
    <mergeCell ref="A51:S51"/>
    <mergeCell ref="A52:S52"/>
    <mergeCell ref="A49:H49"/>
    <mergeCell ref="I49:Q49"/>
    <mergeCell ref="A50:H50"/>
    <mergeCell ref="I50:Q50"/>
    <mergeCell ref="A48:H48"/>
    <mergeCell ref="I48:Q48"/>
    <mergeCell ref="A59:H59"/>
    <mergeCell ref="I59:Q59"/>
    <mergeCell ref="A47:H47"/>
    <mergeCell ref="I47:Q47"/>
    <mergeCell ref="A86:H86"/>
    <mergeCell ref="I86:Q86"/>
    <mergeCell ref="A84:H84"/>
    <mergeCell ref="I84:Q84"/>
    <mergeCell ref="I158:Q158"/>
    <mergeCell ref="A155:H155"/>
    <mergeCell ref="I155:Q155"/>
    <mergeCell ref="A156:H156"/>
    <mergeCell ref="I156:Q156"/>
    <mergeCell ref="A157:H157"/>
    <mergeCell ref="I157:Q157"/>
    <mergeCell ref="A147:H147"/>
    <mergeCell ref="I147:Q147"/>
    <mergeCell ref="A149:H149"/>
    <mergeCell ref="A150:S150"/>
    <mergeCell ref="A151:S151"/>
    <mergeCell ref="A153:H153"/>
    <mergeCell ref="I149:Q149"/>
    <mergeCell ref="A152:H152"/>
    <mergeCell ref="A134:H134"/>
    <mergeCell ref="I134:Q134"/>
    <mergeCell ref="A135:H135"/>
    <mergeCell ref="I135:Q135"/>
    <mergeCell ref="A136:H136"/>
    <mergeCell ref="A178:S178"/>
    <mergeCell ref="A179:H179"/>
    <mergeCell ref="I162:Q162"/>
    <mergeCell ref="A164:H164"/>
    <mergeCell ref="I164:Q164"/>
    <mergeCell ref="A165:H165"/>
    <mergeCell ref="I165:Q165"/>
    <mergeCell ref="A166:H166"/>
    <mergeCell ref="I166:Q166"/>
    <mergeCell ref="A168:S168"/>
    <mergeCell ref="A167:H167"/>
    <mergeCell ref="I167:Q167"/>
    <mergeCell ref="A172:H172"/>
    <mergeCell ref="I172:Q172"/>
    <mergeCell ref="A173:H173"/>
    <mergeCell ref="A175:H175"/>
    <mergeCell ref="A176:H176"/>
    <mergeCell ref="I176:Q176"/>
    <mergeCell ref="I175:Q175"/>
    <mergeCell ref="A183:H183"/>
    <mergeCell ref="I183:Q183"/>
    <mergeCell ref="I173:Q173"/>
    <mergeCell ref="A169:S169"/>
    <mergeCell ref="A170:H170"/>
    <mergeCell ref="I170:Q170"/>
    <mergeCell ref="A171:H171"/>
    <mergeCell ref="I171:Q171"/>
    <mergeCell ref="I219:Q219"/>
    <mergeCell ref="I179:Q179"/>
    <mergeCell ref="A180:H180"/>
    <mergeCell ref="I180:Q180"/>
    <mergeCell ref="A182:H182"/>
    <mergeCell ref="I182:Q182"/>
    <mergeCell ref="I210:Q210"/>
    <mergeCell ref="I207:Q207"/>
    <mergeCell ref="A207:H207"/>
    <mergeCell ref="A174:H174"/>
    <mergeCell ref="I174:Q174"/>
    <mergeCell ref="A181:H181"/>
    <mergeCell ref="I181:Q181"/>
    <mergeCell ref="A177:S177"/>
    <mergeCell ref="A219:H219"/>
    <mergeCell ref="A218:H218"/>
    <mergeCell ref="A306:H306"/>
    <mergeCell ref="I306:Q306"/>
    <mergeCell ref="A299:H299"/>
    <mergeCell ref="I299:Q299"/>
    <mergeCell ref="A305:H305"/>
    <mergeCell ref="A307:H307"/>
    <mergeCell ref="I307:Q307"/>
    <mergeCell ref="A303:S303"/>
    <mergeCell ref="A304:S304"/>
    <mergeCell ref="A338:H338"/>
    <mergeCell ref="I338:Q338"/>
    <mergeCell ref="A336:H336"/>
    <mergeCell ref="I336:Q336"/>
    <mergeCell ref="A335:H335"/>
    <mergeCell ref="I335:Q335"/>
    <mergeCell ref="A308:H308"/>
    <mergeCell ref="I308:Q308"/>
    <mergeCell ref="A309:H309"/>
    <mergeCell ref="I309:Q309"/>
    <mergeCell ref="A337:H337"/>
    <mergeCell ref="I337:Q337"/>
    <mergeCell ref="A333:H333"/>
    <mergeCell ref="I333:Q333"/>
    <mergeCell ref="A334:H334"/>
    <mergeCell ref="I334:Q334"/>
    <mergeCell ref="A332:H332"/>
    <mergeCell ref="I332:Q332"/>
    <mergeCell ref="I323:Q323"/>
    <mergeCell ref="A330:S330"/>
    <mergeCell ref="A329:H329"/>
    <mergeCell ref="I328:Q328"/>
    <mergeCell ref="I327:Q327"/>
    <mergeCell ref="I326:Q326"/>
    <mergeCell ref="A343:H343"/>
    <mergeCell ref="I343:Q343"/>
    <mergeCell ref="A339:S339"/>
    <mergeCell ref="A340:S340"/>
    <mergeCell ref="A345:H345"/>
    <mergeCell ref="I345:Q345"/>
    <mergeCell ref="A342:H342"/>
    <mergeCell ref="I342:Q342"/>
    <mergeCell ref="A341:H341"/>
    <mergeCell ref="I341:Q341"/>
    <mergeCell ref="A344:H344"/>
    <mergeCell ref="I344:Q344"/>
    <mergeCell ref="I373:Q373"/>
    <mergeCell ref="A374:H374"/>
    <mergeCell ref="I374:Q374"/>
    <mergeCell ref="A440:H440"/>
    <mergeCell ref="A380:H380"/>
    <mergeCell ref="I380:Q380"/>
    <mergeCell ref="A417:H417"/>
    <mergeCell ref="I417:Q417"/>
    <mergeCell ref="A385:S385"/>
    <mergeCell ref="A386:H386"/>
    <mergeCell ref="I386:Q386"/>
    <mergeCell ref="A387:H387"/>
    <mergeCell ref="A414:H414"/>
    <mergeCell ref="A415:H415"/>
    <mergeCell ref="I415:Q415"/>
    <mergeCell ref="A411:S411"/>
    <mergeCell ref="A412:S412"/>
    <mergeCell ref="A438:S438"/>
    <mergeCell ref="A437:H437"/>
    <mergeCell ref="I437:Q437"/>
    <mergeCell ref="I414:Q414"/>
    <mergeCell ref="A432:H432"/>
    <mergeCell ref="I432:Q432"/>
    <mergeCell ref="A416:H416"/>
    <mergeCell ref="I416:Q416"/>
    <mergeCell ref="I450:Q450"/>
    <mergeCell ref="A451:H451"/>
    <mergeCell ref="A421:S421"/>
    <mergeCell ref="A422:H422"/>
    <mergeCell ref="I422:Q422"/>
    <mergeCell ref="A423:H423"/>
    <mergeCell ref="A445:H445"/>
    <mergeCell ref="I445:Q445"/>
    <mergeCell ref="A446:H446"/>
    <mergeCell ref="I446:Q446"/>
    <mergeCell ref="I451:Q451"/>
    <mergeCell ref="A444:H444"/>
    <mergeCell ref="I444:Q444"/>
    <mergeCell ref="I441:Q441"/>
    <mergeCell ref="A443:H443"/>
    <mergeCell ref="I443:Q443"/>
    <mergeCell ref="I440:Q440"/>
    <mergeCell ref="A442:H442"/>
    <mergeCell ref="I442:Q442"/>
    <mergeCell ref="I433:Q433"/>
    <mergeCell ref="A434:H434"/>
    <mergeCell ref="I434:Q434"/>
    <mergeCell ref="A441:H441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B03C-3C10-43A6-8B49-474343713337}">
  <dimension ref="A1:S805"/>
  <sheetViews>
    <sheetView topLeftCell="A811" workbookViewId="0">
      <selection sqref="A1:Q1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8.85546875" customWidth="1"/>
    <col min="6" max="6" width="8" customWidth="1"/>
    <col min="7" max="7" width="6.42578125" customWidth="1"/>
    <col min="8" max="8" width="7" customWidth="1"/>
    <col min="9" max="9" width="6.42578125" customWidth="1"/>
    <col min="10" max="10" width="7" customWidth="1"/>
    <col min="11" max="11" width="5.140625" customWidth="1"/>
    <col min="12" max="12" width="7.7109375" customWidth="1"/>
    <col min="13" max="13" width="6.42578125" customWidth="1"/>
    <col min="14" max="14" width="6.5703125" customWidth="1"/>
    <col min="15" max="15" width="5.7109375" customWidth="1"/>
    <col min="16" max="16" width="7.1406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251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82"/>
      <c r="N3" s="369" t="s">
        <v>80</v>
      </c>
      <c r="O3" s="370"/>
      <c r="P3" s="186" t="str">
        <f>[1]p1!$H$4</f>
        <v>2023.2</v>
      </c>
      <c r="Q3" s="336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33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14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19"/>
      <c r="R6"/>
      <c r="S6" s="28"/>
    </row>
    <row r="7" spans="1:19" s="1" customFormat="1" ht="27.75" customHeight="1" x14ac:dyDescent="0.2">
      <c r="A7" s="411" t="str">
        <f>IF([1]p1!$A$231:$L$231&lt;&gt;0,[1]p1!$A$231:$L$231,"")</f>
        <v/>
      </c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</row>
    <row r="8" spans="1:19" s="1" customFormat="1" ht="13.5" customHeight="1" x14ac:dyDescent="0.25">
      <c r="A8" s="49" t="s">
        <v>24</v>
      </c>
      <c r="B8" s="412" t="str">
        <f>IF([1]p1!$B$232:$L$232&lt;&gt;0,[1]p1!$B$232:$L$232,"")</f>
        <v/>
      </c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</row>
    <row r="9" spans="1:19" x14ac:dyDescent="0.2">
      <c r="A9" s="413"/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</row>
    <row r="10" spans="1:19" s="1" customFormat="1" ht="27.75" customHeight="1" x14ac:dyDescent="0.2">
      <c r="A10" s="411" t="str">
        <f>IF([1]p1!$A$234:$L$234&lt;&gt;0,[1]p1!$A$234:$L$234,"")</f>
        <v/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</row>
    <row r="11" spans="1:19" s="1" customFormat="1" ht="13.5" customHeight="1" x14ac:dyDescent="0.25">
      <c r="A11" s="49" t="s">
        <v>24</v>
      </c>
      <c r="B11" s="412" t="str">
        <f>IF([1]p1!$B$235:$L$235&lt;&gt;0,[1]p1!$B$235:$L$235,"")</f>
        <v/>
      </c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</row>
    <row r="12" spans="1:19" x14ac:dyDescent="0.2">
      <c r="A12" s="413"/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</row>
    <row r="13" spans="1:19" s="1" customFormat="1" ht="27.75" customHeight="1" x14ac:dyDescent="0.2">
      <c r="A13" s="411" t="str">
        <f>IF([1]p1!$A$237:$L$237&lt;&gt;0,[1]p1!$A$237:$L$237,"")</f>
        <v/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</row>
    <row r="14" spans="1:19" s="1" customFormat="1" ht="13.5" customHeight="1" x14ac:dyDescent="0.25">
      <c r="A14" s="49" t="s">
        <v>24</v>
      </c>
      <c r="B14" s="412" t="str">
        <f>IF([1]p1!$B$238:$L$238&lt;&gt;0,[1]p1!$B$238:$L$238,"")</f>
        <v/>
      </c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</row>
    <row r="15" spans="1:19" x14ac:dyDescent="0.2">
      <c r="A15" s="413"/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</row>
    <row r="16" spans="1:19" s="1" customFormat="1" ht="27.75" customHeight="1" x14ac:dyDescent="0.2">
      <c r="A16" s="411" t="str">
        <f>IF([1]p1!$A$240:$L$240&lt;&gt;0,[1]p1!$A$240:$L$240,"")</f>
        <v/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</row>
    <row r="17" spans="1:19" s="1" customFormat="1" ht="13.5" customHeight="1" x14ac:dyDescent="0.25">
      <c r="A17" s="49" t="s">
        <v>24</v>
      </c>
      <c r="B17" s="412" t="str">
        <f>IF([1]p1!$B$241:$L$241&lt;&gt;0,[1]p1!$B$241:$L$241,"")</f>
        <v/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</row>
    <row r="18" spans="1:19" x14ac:dyDescent="0.2">
      <c r="A18" s="413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</row>
    <row r="19" spans="1:19" s="1" customFormat="1" ht="27.75" customHeight="1" x14ac:dyDescent="0.2">
      <c r="A19" s="411" t="str">
        <f>IF([1]p1!$A$243:$L$243&lt;&gt;0,[1]p1!$A$243:$L$243,"")</f>
        <v/>
      </c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</row>
    <row r="20" spans="1:19" s="1" customFormat="1" ht="13.5" customHeight="1" x14ac:dyDescent="0.25">
      <c r="A20" s="49" t="s">
        <v>24</v>
      </c>
      <c r="B20" s="412" t="str">
        <f>IF([1]p1!$B$244:$L$244&lt;&gt;0,[1]p1!$B$244:$L$244,"")</f>
        <v/>
      </c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</row>
    <row r="21" spans="1:19" x14ac:dyDescent="0.2">
      <c r="A21" s="413"/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</row>
    <row r="22" spans="1:19" s="33" customFormat="1" ht="11.25" customHeight="1" x14ac:dyDescent="0.2">
      <c r="A22" s="375" t="str">
        <f>T([1]p2!$C$13:$G$13)</f>
        <v>Angelo Roncalli Furtado de Holanda</v>
      </c>
      <c r="B22" s="376"/>
      <c r="C22" s="376"/>
      <c r="D22" s="376"/>
      <c r="E22" s="377"/>
      <c r="F22" s="414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19"/>
      <c r="R22"/>
      <c r="S22" s="28"/>
    </row>
    <row r="23" spans="1:19" s="1" customFormat="1" ht="27.75" customHeight="1" x14ac:dyDescent="0.2">
      <c r="A23" s="411" t="str">
        <f>IF([1]p2!$A$231:$L$231&lt;&gt;0,[1]p2!$A$231:$L$231,"")</f>
        <v/>
      </c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</row>
    <row r="24" spans="1:19" s="1" customFormat="1" ht="13.5" customHeight="1" x14ac:dyDescent="0.25">
      <c r="A24" s="49" t="s">
        <v>24</v>
      </c>
      <c r="B24" s="412" t="str">
        <f>IF([1]p2!$B$232:$L$232&lt;&gt;0,[1]p2!$B$232:$L$232,"")</f>
        <v/>
      </c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</row>
    <row r="25" spans="1:19" x14ac:dyDescent="0.2">
      <c r="A25" s="413"/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</row>
    <row r="26" spans="1:19" s="1" customFormat="1" ht="27.75" customHeight="1" x14ac:dyDescent="0.2">
      <c r="A26" s="411" t="str">
        <f>IF([1]p2!$A$234:$L$234&lt;&gt;0,[1]p2!$A$234:$L$234,"")</f>
        <v/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</row>
    <row r="27" spans="1:19" s="1" customFormat="1" ht="13.5" customHeight="1" x14ac:dyDescent="0.25">
      <c r="A27" s="49" t="s">
        <v>24</v>
      </c>
      <c r="B27" s="412" t="str">
        <f>IF([1]p2!$B$235:$L$235&lt;&gt;0,[1]p2!$B$235:$L$235,"")</f>
        <v/>
      </c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</row>
    <row r="28" spans="1:19" x14ac:dyDescent="0.2">
      <c r="A28" s="413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</row>
    <row r="29" spans="1:19" s="1" customFormat="1" ht="27.75" customHeight="1" x14ac:dyDescent="0.2">
      <c r="A29" s="411" t="str">
        <f>IF([1]p2!$A$237:$L$237&lt;&gt;0,[1]p2!$A$237:$L$237,"")</f>
        <v/>
      </c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</row>
    <row r="30" spans="1:19" s="1" customFormat="1" ht="13.5" customHeight="1" x14ac:dyDescent="0.25">
      <c r="A30" s="49" t="s">
        <v>24</v>
      </c>
      <c r="B30" s="412" t="str">
        <f>IF([1]p2!$B$238:$L$238&lt;&gt;0,[1]p2!$B$238:$L$238,"")</f>
        <v/>
      </c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</row>
    <row r="31" spans="1:19" x14ac:dyDescent="0.2">
      <c r="A31" s="413"/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</row>
    <row r="32" spans="1:19" s="1" customFormat="1" ht="27.75" customHeight="1" x14ac:dyDescent="0.2">
      <c r="A32" s="411" t="str">
        <f>IF([1]p2!$A$240:$L$240&lt;&gt;0,[1]p2!$A$240:$L$240,"")</f>
        <v/>
      </c>
      <c r="B32" s="411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</row>
    <row r="33" spans="1:19" s="1" customFormat="1" ht="13.5" customHeight="1" x14ac:dyDescent="0.25">
      <c r="A33" s="49" t="s">
        <v>24</v>
      </c>
      <c r="B33" s="412" t="str">
        <f>IF([1]p2!$B$241:$L$241&lt;&gt;0,[1]p2!$B$241:$L$241,"")</f>
        <v/>
      </c>
      <c r="C33" s="412"/>
      <c r="D33" s="412"/>
      <c r="E33" s="412"/>
      <c r="F33" s="412"/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/>
    </row>
    <row r="34" spans="1:19" x14ac:dyDescent="0.2">
      <c r="A34" s="413"/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</row>
    <row r="35" spans="1:19" s="1" customFormat="1" ht="27.75" customHeight="1" x14ac:dyDescent="0.2">
      <c r="A35" s="411" t="str">
        <f>IF([1]p2!$A$243:$L$243&lt;&gt;0,[1]p2!$A$243:$L$243,"")</f>
        <v/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</row>
    <row r="36" spans="1:19" s="1" customFormat="1" ht="13.5" customHeight="1" x14ac:dyDescent="0.25">
      <c r="A36" s="49" t="s">
        <v>24</v>
      </c>
      <c r="B36" s="412" t="str">
        <f>IF([1]p2!$B$244:$L$244&lt;&gt;0,[1]p2!$B$244:$L$244,"")</f>
        <v/>
      </c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</row>
    <row r="37" spans="1:19" x14ac:dyDescent="0.2">
      <c r="A37" s="413"/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</row>
    <row r="38" spans="1:19" s="33" customFormat="1" ht="11.25" customHeight="1" x14ac:dyDescent="0.2">
      <c r="A38" s="375" t="str">
        <f>T([1]p3!$C$13:$G$13)</f>
        <v>Antônio Pereira Brandão Júnior</v>
      </c>
      <c r="B38" s="376"/>
      <c r="C38" s="376"/>
      <c r="D38" s="376"/>
      <c r="E38" s="377"/>
      <c r="F38" s="414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19"/>
      <c r="R38"/>
      <c r="S38" s="28"/>
    </row>
    <row r="39" spans="1:19" s="1" customFormat="1" ht="27.75" customHeight="1" x14ac:dyDescent="0.2">
      <c r="A39" s="411" t="str">
        <f>IF([1]p3!$A$231:$L$231&lt;&gt;0,[1]p3!$A$231:$L$231,"")</f>
        <v/>
      </c>
      <c r="B39" s="411"/>
      <c r="C39" s="411"/>
      <c r="D39" s="411"/>
      <c r="E39" s="411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</row>
    <row r="40" spans="1:19" s="1" customFormat="1" ht="13.5" customHeight="1" x14ac:dyDescent="0.25">
      <c r="A40" s="49" t="s">
        <v>24</v>
      </c>
      <c r="B40" s="412" t="str">
        <f>IF([1]p3!$B$232:$L$232&lt;&gt;0,[1]p3!$B$232:$L$232,"")</f>
        <v/>
      </c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</row>
    <row r="41" spans="1:19" x14ac:dyDescent="0.2">
      <c r="A41" s="413"/>
      <c r="B41" s="413"/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</row>
    <row r="42" spans="1:19" s="1" customFormat="1" ht="27.75" customHeight="1" x14ac:dyDescent="0.2">
      <c r="A42" s="411" t="str">
        <f>IF([1]p3!$A$234:$L$234&lt;&gt;0,[1]p3!$A$234:$L$234,"")</f>
        <v/>
      </c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</row>
    <row r="43" spans="1:19" s="1" customFormat="1" ht="13.5" customHeight="1" x14ac:dyDescent="0.25">
      <c r="A43" s="49" t="s">
        <v>24</v>
      </c>
      <c r="B43" s="412" t="str">
        <f>IF([1]p3!$B$235:$L$235&lt;&gt;0,[1]p3!$B$235:$L$235,"")</f>
        <v/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</row>
    <row r="44" spans="1:19" x14ac:dyDescent="0.2">
      <c r="A44" s="413"/>
      <c r="B44" s="413"/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</row>
    <row r="45" spans="1:19" s="1" customFormat="1" ht="27.75" customHeight="1" x14ac:dyDescent="0.2">
      <c r="A45" s="411" t="str">
        <f>IF([1]p3!$A$237:$L$237&lt;&gt;0,[1]p3!$A$237:$L$237,"")</f>
        <v/>
      </c>
      <c r="B45" s="411"/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</row>
    <row r="46" spans="1:19" s="1" customFormat="1" ht="13.5" customHeight="1" x14ac:dyDescent="0.25">
      <c r="A46" s="49" t="s">
        <v>24</v>
      </c>
      <c r="B46" s="412" t="str">
        <f>IF([1]p3!$B$238:$L$238&lt;&gt;0,[1]p3!$B$238:$L$238,"")</f>
        <v/>
      </c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</row>
    <row r="47" spans="1:19" x14ac:dyDescent="0.2">
      <c r="A47" s="413"/>
      <c r="B47" s="413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</row>
    <row r="48" spans="1:19" s="1" customFormat="1" ht="27.75" customHeight="1" x14ac:dyDescent="0.2">
      <c r="A48" s="411" t="str">
        <f>IF([1]p3!$A$240:$L$240&lt;&gt;0,[1]p3!$A$240:$L$240,"")</f>
        <v/>
      </c>
      <c r="B48" s="411"/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</row>
    <row r="49" spans="1:19" s="1" customFormat="1" ht="13.5" customHeight="1" x14ac:dyDescent="0.25">
      <c r="A49" s="49" t="s">
        <v>24</v>
      </c>
      <c r="B49" s="412" t="str">
        <f>IF([1]p3!$B$241:$L$241&lt;&gt;0,[1]p3!$B$241:$L$241,"")</f>
        <v/>
      </c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</row>
    <row r="50" spans="1:19" x14ac:dyDescent="0.2">
      <c r="A50" s="413"/>
      <c r="B50" s="413"/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</row>
    <row r="51" spans="1:19" s="1" customFormat="1" ht="27.75" customHeight="1" x14ac:dyDescent="0.2">
      <c r="A51" s="411" t="str">
        <f>IF([1]p3!$A$243:$L$243&lt;&gt;0,[1]p3!$A$243:$L$243,"")</f>
        <v/>
      </c>
      <c r="B51" s="411"/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</row>
    <row r="52" spans="1:19" s="1" customFormat="1" ht="13.5" customHeight="1" x14ac:dyDescent="0.25">
      <c r="A52" s="49" t="s">
        <v>24</v>
      </c>
      <c r="B52" s="412" t="str">
        <f>IF([1]p3!$B$244:$L$244&lt;&gt;0,[1]p3!$B$244:$L$244,"")</f>
        <v/>
      </c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</row>
    <row r="53" spans="1:19" x14ac:dyDescent="0.2">
      <c r="A53" s="413"/>
      <c r="B53" s="413"/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</row>
    <row r="54" spans="1:19" s="33" customFormat="1" ht="11.25" customHeight="1" x14ac:dyDescent="0.2">
      <c r="A54" s="375" t="str">
        <f>T([1]p4!$C$13:$G$13)</f>
        <v>Bruno Sérgio Vasconcelos de Araújo</v>
      </c>
      <c r="B54" s="376"/>
      <c r="C54" s="376"/>
      <c r="D54" s="376"/>
      <c r="E54" s="377"/>
      <c r="F54" s="414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19"/>
      <c r="R54"/>
      <c r="S54" s="28"/>
    </row>
    <row r="55" spans="1:19" s="1" customFormat="1" ht="27.75" customHeight="1" x14ac:dyDescent="0.2">
      <c r="A55" s="411" t="str">
        <f>IF([1]p4!$A$231:$L$231&lt;&gt;0,[1]p4!$A$231:$L$231,"")</f>
        <v/>
      </c>
      <c r="B55" s="411"/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</row>
    <row r="56" spans="1:19" s="1" customFormat="1" ht="13.5" customHeight="1" x14ac:dyDescent="0.25">
      <c r="A56" s="49" t="s">
        <v>24</v>
      </c>
      <c r="B56" s="412" t="str">
        <f>IF([1]p4!$B$232:$L$232&lt;&gt;0,[1]p4!$B$232:$L$232,"")</f>
        <v/>
      </c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</row>
    <row r="57" spans="1:19" x14ac:dyDescent="0.2">
      <c r="A57" s="413"/>
      <c r="B57" s="413"/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</row>
    <row r="58" spans="1:19" s="1" customFormat="1" ht="27.75" customHeight="1" x14ac:dyDescent="0.2">
      <c r="A58" s="411" t="str">
        <f>IF([1]p4!$A$234:$L$234&lt;&gt;0,[1]p4!$A$234:$L$234,"")</f>
        <v/>
      </c>
      <c r="B58" s="411"/>
      <c r="C58" s="411"/>
      <c r="D58" s="411"/>
      <c r="E58" s="411"/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</row>
    <row r="59" spans="1:19" s="1" customFormat="1" ht="13.5" customHeight="1" x14ac:dyDescent="0.25">
      <c r="A59" s="49" t="s">
        <v>24</v>
      </c>
      <c r="B59" s="412" t="str">
        <f>IF([1]p4!$B$235:$L$235&lt;&gt;0,[1]p4!$B$235:$L$235,"")</f>
        <v/>
      </c>
      <c r="C59" s="412"/>
      <c r="D59" s="412"/>
      <c r="E59" s="412"/>
      <c r="F59" s="412"/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</row>
    <row r="60" spans="1:19" x14ac:dyDescent="0.2">
      <c r="A60" s="413"/>
      <c r="B60" s="413"/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</row>
    <row r="61" spans="1:19" s="1" customFormat="1" ht="27.75" customHeight="1" x14ac:dyDescent="0.2">
      <c r="A61" s="411" t="str">
        <f>IF([1]p4!$A$237:$L$237&lt;&gt;0,[1]p4!$A$237:$L$237,"")</f>
        <v/>
      </c>
      <c r="B61" s="411"/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</row>
    <row r="62" spans="1:19" s="1" customFormat="1" ht="13.5" customHeight="1" x14ac:dyDescent="0.25">
      <c r="A62" s="49" t="s">
        <v>24</v>
      </c>
      <c r="B62" s="412" t="str">
        <f>IF([1]p4!$B$238:$L$238&lt;&gt;0,[1]p4!$B$238:$L$238,"")</f>
        <v/>
      </c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</row>
    <row r="63" spans="1:19" x14ac:dyDescent="0.2">
      <c r="A63" s="413"/>
      <c r="B63" s="413"/>
      <c r="C63" s="413"/>
      <c r="D63" s="413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</row>
    <row r="64" spans="1:19" s="1" customFormat="1" ht="27.75" customHeight="1" x14ac:dyDescent="0.2">
      <c r="A64" s="411" t="str">
        <f>IF([1]p4!$A$240:$L$240&lt;&gt;0,[1]p4!$A$240:$L$240,"")</f>
        <v/>
      </c>
      <c r="B64" s="411"/>
      <c r="C64" s="411"/>
      <c r="D64" s="411"/>
      <c r="E64" s="411"/>
      <c r="F64" s="411"/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</row>
    <row r="65" spans="1:19" s="1" customFormat="1" ht="13.5" customHeight="1" x14ac:dyDescent="0.25">
      <c r="A65" s="49" t="s">
        <v>24</v>
      </c>
      <c r="B65" s="412" t="str">
        <f>IF([1]p4!$B$241:$L$241&lt;&gt;0,[1]p4!$B$241:$L$241,"")</f>
        <v/>
      </c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</row>
    <row r="66" spans="1:19" x14ac:dyDescent="0.2">
      <c r="A66" s="413"/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</row>
    <row r="67" spans="1:19" s="1" customFormat="1" ht="27.75" customHeight="1" x14ac:dyDescent="0.2">
      <c r="A67" s="411" t="str">
        <f>IF([1]p4!$A$243:$L$243&lt;&gt;0,[1]p4!$A$243:$L$243,"")</f>
        <v/>
      </c>
      <c r="B67" s="411"/>
      <c r="C67" s="411"/>
      <c r="D67" s="411"/>
      <c r="E67" s="411"/>
      <c r="F67" s="411"/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</row>
    <row r="68" spans="1:19" s="1" customFormat="1" ht="13.5" customHeight="1" x14ac:dyDescent="0.25">
      <c r="A68" s="49" t="s">
        <v>24</v>
      </c>
      <c r="B68" s="412" t="str">
        <f>IF([1]p4!$B$244:$L$244&lt;&gt;0,[1]p4!$B$244:$L$244,"")</f>
        <v/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</row>
    <row r="69" spans="1:19" x14ac:dyDescent="0.2">
      <c r="A69" s="413"/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</row>
    <row r="70" spans="1:19" s="33" customFormat="1" ht="11.25" customHeight="1" x14ac:dyDescent="0.2">
      <c r="A70" s="375" t="str">
        <f>T([1]p5!$C$13:$G$13)</f>
        <v>Claudianor Oliveira Alves</v>
      </c>
      <c r="B70" s="376"/>
      <c r="C70" s="376"/>
      <c r="D70" s="376"/>
      <c r="E70" s="377"/>
      <c r="F70" s="414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19"/>
      <c r="R70"/>
      <c r="S70" s="28"/>
    </row>
    <row r="71" spans="1:19" s="1" customFormat="1" ht="27.75" customHeight="1" x14ac:dyDescent="0.2">
      <c r="A71" s="411" t="str">
        <f>IF([1]p5!$A$231:$L$231&lt;&gt;0,[1]p5!$A$231:$L$231,"")</f>
        <v/>
      </c>
      <c r="B71" s="411"/>
      <c r="C71" s="411"/>
      <c r="D71" s="411"/>
      <c r="E71" s="411"/>
      <c r="F71" s="411"/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</row>
    <row r="72" spans="1:19" s="1" customFormat="1" ht="13.5" customHeight="1" x14ac:dyDescent="0.25">
      <c r="A72" s="49" t="s">
        <v>24</v>
      </c>
      <c r="B72" s="412" t="str">
        <f>IF([1]p5!$B$232:$L$232&lt;&gt;0,[1]p5!$B$232:$L$232,"")</f>
        <v/>
      </c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</row>
    <row r="73" spans="1:19" x14ac:dyDescent="0.2">
      <c r="A73" s="413"/>
      <c r="B73" s="413"/>
      <c r="C73" s="413"/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</row>
    <row r="74" spans="1:19" s="1" customFormat="1" ht="27.75" customHeight="1" x14ac:dyDescent="0.2">
      <c r="A74" s="411" t="str">
        <f>IF([1]p5!$A$234:$L$234&lt;&gt;0,[1]p5!$A$234:$L$234,"")</f>
        <v/>
      </c>
      <c r="B74" s="411"/>
      <c r="C74" s="411"/>
      <c r="D74" s="411"/>
      <c r="E74" s="411"/>
      <c r="F74" s="411"/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</row>
    <row r="75" spans="1:19" s="1" customFormat="1" ht="13.5" customHeight="1" x14ac:dyDescent="0.25">
      <c r="A75" s="49" t="s">
        <v>24</v>
      </c>
      <c r="B75" s="412" t="str">
        <f>IF([1]p5!$B$235:$L$235&lt;&gt;0,[1]p5!$B$235:$L$235,"")</f>
        <v/>
      </c>
      <c r="C75" s="412"/>
      <c r="D75" s="412"/>
      <c r="E75" s="412"/>
      <c r="F75" s="412"/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</row>
    <row r="76" spans="1:19" x14ac:dyDescent="0.2">
      <c r="A76" s="413"/>
      <c r="B76" s="413"/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</row>
    <row r="77" spans="1:19" s="1" customFormat="1" ht="27.75" customHeight="1" x14ac:dyDescent="0.2">
      <c r="A77" s="411" t="str">
        <f>IF([1]p5!$A$237:$L$237&lt;&gt;0,[1]p5!$A$237:$L$237,"")</f>
        <v/>
      </c>
      <c r="B77" s="411"/>
      <c r="C77" s="411"/>
      <c r="D77" s="411"/>
      <c r="E77" s="411"/>
      <c r="F77" s="411"/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</row>
    <row r="78" spans="1:19" s="1" customFormat="1" ht="13.5" customHeight="1" x14ac:dyDescent="0.25">
      <c r="A78" s="49" t="s">
        <v>24</v>
      </c>
      <c r="B78" s="412" t="str">
        <f>IF([1]p5!$B$238:$L$238&lt;&gt;0,[1]p5!$B$238:$L$238,"")</f>
        <v/>
      </c>
      <c r="C78" s="412"/>
      <c r="D78" s="412"/>
      <c r="E78" s="412"/>
      <c r="F78" s="412"/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</row>
    <row r="79" spans="1:19" x14ac:dyDescent="0.2">
      <c r="A79" s="413"/>
      <c r="B79" s="413"/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</row>
    <row r="80" spans="1:19" s="1" customFormat="1" ht="27.75" customHeight="1" x14ac:dyDescent="0.2">
      <c r="A80" s="411" t="str">
        <f>IF([1]p5!$A$240:$L$240&lt;&gt;0,[1]p5!$A$240:$L$240,"")</f>
        <v/>
      </c>
      <c r="B80" s="411"/>
      <c r="C80" s="411"/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</row>
    <row r="81" spans="1:19" s="1" customFormat="1" ht="13.5" customHeight="1" x14ac:dyDescent="0.25">
      <c r="A81" s="49" t="s">
        <v>24</v>
      </c>
      <c r="B81" s="412" t="str">
        <f>IF([1]p5!$B$241:$L$241&lt;&gt;0,[1]p5!$B$241:$L$241,"")</f>
        <v/>
      </c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</row>
    <row r="82" spans="1:19" x14ac:dyDescent="0.2">
      <c r="A82" s="413"/>
      <c r="B82" s="413"/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</row>
    <row r="83" spans="1:19" s="1" customFormat="1" ht="27.75" customHeight="1" x14ac:dyDescent="0.2">
      <c r="A83" s="411" t="str">
        <f>IF([1]p5!$A$243:$L$243&lt;&gt;0,[1]p5!$A$243:$L$243,"")</f>
        <v/>
      </c>
      <c r="B83" s="411"/>
      <c r="C83" s="411"/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</row>
    <row r="84" spans="1:19" s="1" customFormat="1" ht="13.5" customHeight="1" x14ac:dyDescent="0.25">
      <c r="A84" s="49" t="s">
        <v>24</v>
      </c>
      <c r="B84" s="412" t="str">
        <f>IF([1]p5!$B$244:$L$244&lt;&gt;0,[1]p5!$B$244:$L$244,"")</f>
        <v/>
      </c>
      <c r="C84" s="412"/>
      <c r="D84" s="412"/>
      <c r="E84" s="412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</row>
    <row r="85" spans="1:19" x14ac:dyDescent="0.2">
      <c r="A85" s="413"/>
      <c r="B85" s="413"/>
      <c r="C85" s="413"/>
      <c r="D85" s="413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</row>
    <row r="86" spans="1:19" s="33" customFormat="1" ht="11.25" customHeight="1" x14ac:dyDescent="0.2">
      <c r="A86" s="375" t="str">
        <f>T([1]p6!$C$13:$G$13)</f>
        <v>Daniel Cordeiro de Morais Filho</v>
      </c>
      <c r="B86" s="376"/>
      <c r="C86" s="376"/>
      <c r="D86" s="376"/>
      <c r="E86" s="377"/>
      <c r="F86" s="414"/>
      <c r="G86" s="415"/>
      <c r="H86" s="415"/>
      <c r="I86" s="415"/>
      <c r="J86" s="415"/>
      <c r="K86" s="415"/>
      <c r="L86" s="415"/>
      <c r="M86" s="415"/>
      <c r="N86" s="415"/>
      <c r="O86" s="415"/>
      <c r="P86" s="415"/>
      <c r="Q86" s="19"/>
      <c r="R86"/>
      <c r="S86" s="28"/>
    </row>
    <row r="87" spans="1:19" s="1" customFormat="1" ht="27.75" customHeight="1" x14ac:dyDescent="0.2">
      <c r="A87" s="411" t="str">
        <f>IF([1]p6!$A$231:$L$231&lt;&gt;0,[1]p6!$A$231:$L$231,"")</f>
        <v>Editora da Revista do Professor de Matemática online</v>
      </c>
      <c r="B87" s="411"/>
      <c r="C87" s="411"/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</row>
    <row r="88" spans="1:19" s="1" customFormat="1" ht="13.5" customHeight="1" x14ac:dyDescent="0.25">
      <c r="A88" s="49" t="s">
        <v>24</v>
      </c>
      <c r="B88" s="412" t="str">
        <f>IF([1]p6!$B$232:$L$232&lt;&gt;0,[1]p6!$B$232:$L$232,"")</f>
        <v>Editoração de revista técnico-científica ou artístico-culturail indexada</v>
      </c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</row>
    <row r="89" spans="1:19" x14ac:dyDescent="0.2">
      <c r="A89" s="413"/>
      <c r="B89" s="413"/>
      <c r="C89" s="413"/>
      <c r="D89" s="413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</row>
    <row r="90" spans="1:19" s="1" customFormat="1" ht="27.75" customHeight="1" x14ac:dyDescent="0.2">
      <c r="A90" s="411" t="str">
        <f>IF([1]p6!$A$234:$L$234&lt;&gt;0,[1]p6!$A$234:$L$234,"")</f>
        <v/>
      </c>
      <c r="B90" s="411"/>
      <c r="C90" s="411"/>
      <c r="D90" s="411"/>
      <c r="E90" s="411"/>
      <c r="F90" s="411"/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</row>
    <row r="91" spans="1:19" s="1" customFormat="1" ht="13.5" customHeight="1" x14ac:dyDescent="0.25">
      <c r="A91" s="49" t="s">
        <v>24</v>
      </c>
      <c r="B91" s="412" t="str">
        <f>IF([1]p6!$B$235:$L$235&lt;&gt;0,[1]p6!$B$235:$L$235,"")</f>
        <v/>
      </c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</row>
    <row r="92" spans="1:19" x14ac:dyDescent="0.2">
      <c r="A92" s="413"/>
      <c r="B92" s="413"/>
      <c r="C92" s="413"/>
      <c r="D92" s="413"/>
      <c r="E92" s="413"/>
      <c r="F92" s="413"/>
      <c r="G92" s="413"/>
      <c r="H92" s="413"/>
      <c r="I92" s="413"/>
      <c r="J92" s="413"/>
      <c r="K92" s="413"/>
      <c r="L92" s="413"/>
      <c r="M92" s="413"/>
      <c r="N92" s="413"/>
      <c r="O92" s="413"/>
      <c r="P92" s="413"/>
      <c r="Q92" s="413"/>
    </row>
    <row r="93" spans="1:19" s="1" customFormat="1" ht="27.75" customHeight="1" x14ac:dyDescent="0.2">
      <c r="A93" s="411" t="str">
        <f>IF([1]p6!$A$237:$L$237&lt;&gt;0,[1]p6!$A$237:$L$237,"")</f>
        <v/>
      </c>
      <c r="B93" s="411"/>
      <c r="C93" s="411"/>
      <c r="D93" s="411"/>
      <c r="E93" s="411"/>
      <c r="F93" s="411"/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</row>
    <row r="94" spans="1:19" s="1" customFormat="1" ht="13.5" customHeight="1" x14ac:dyDescent="0.25">
      <c r="A94" s="49" t="s">
        <v>24</v>
      </c>
      <c r="B94" s="412" t="str">
        <f>IF([1]p6!$B$238:$L$238&lt;&gt;0,[1]p6!$B$238:$L$238,"")</f>
        <v/>
      </c>
      <c r="C94" s="412"/>
      <c r="D94" s="412"/>
      <c r="E94" s="412"/>
      <c r="F94" s="412"/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</row>
    <row r="95" spans="1:19" x14ac:dyDescent="0.2">
      <c r="A95" s="413"/>
      <c r="B95" s="413"/>
      <c r="C95" s="413"/>
      <c r="D95" s="413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</row>
    <row r="96" spans="1:19" s="1" customFormat="1" ht="27.75" customHeight="1" x14ac:dyDescent="0.2">
      <c r="A96" s="411" t="str">
        <f>IF([1]p6!$A$240:$L$240&lt;&gt;0,[1]p6!$A$240:$L$240,"")</f>
        <v/>
      </c>
      <c r="B96" s="411"/>
      <c r="C96" s="411"/>
      <c r="D96" s="411"/>
      <c r="E96" s="411"/>
      <c r="F96" s="411"/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</row>
    <row r="97" spans="1:19" s="1" customFormat="1" ht="13.5" customHeight="1" x14ac:dyDescent="0.25">
      <c r="A97" s="49" t="s">
        <v>24</v>
      </c>
      <c r="B97" s="412" t="str">
        <f>IF([1]p6!$B$241:$L$241&lt;&gt;0,[1]p6!$B$241:$L$241,"")</f>
        <v/>
      </c>
      <c r="C97" s="412"/>
      <c r="D97" s="412"/>
      <c r="E97" s="412"/>
      <c r="F97" s="412"/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</row>
    <row r="98" spans="1:19" x14ac:dyDescent="0.2">
      <c r="A98" s="413"/>
      <c r="B98" s="413"/>
      <c r="C98" s="413"/>
      <c r="D98" s="413"/>
      <c r="E98" s="413"/>
      <c r="F98" s="413"/>
      <c r="G98" s="413"/>
      <c r="H98" s="413"/>
      <c r="I98" s="413"/>
      <c r="J98" s="413"/>
      <c r="K98" s="413"/>
      <c r="L98" s="413"/>
      <c r="M98" s="413"/>
      <c r="N98" s="413"/>
      <c r="O98" s="413"/>
      <c r="P98" s="413"/>
      <c r="Q98" s="413"/>
    </row>
    <row r="99" spans="1:19" s="1" customFormat="1" ht="27.75" customHeight="1" x14ac:dyDescent="0.2">
      <c r="A99" s="411" t="str">
        <f>IF([1]p6!$A$243:$L$243&lt;&gt;0,[1]p6!$A$243:$L$243,"")</f>
        <v/>
      </c>
      <c r="B99" s="411"/>
      <c r="C99" s="411"/>
      <c r="D99" s="411"/>
      <c r="E99" s="411"/>
      <c r="F99" s="411"/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</row>
    <row r="100" spans="1:19" s="1" customFormat="1" ht="13.5" customHeight="1" x14ac:dyDescent="0.25">
      <c r="A100" s="49" t="s">
        <v>24</v>
      </c>
      <c r="B100" s="412" t="str">
        <f>IF([1]p6!$B$244:$L$244&lt;&gt;0,[1]p6!$B$244:$L$244,"")</f>
        <v/>
      </c>
      <c r="C100" s="412"/>
      <c r="D100" s="412"/>
      <c r="E100" s="412"/>
      <c r="F100" s="412"/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</row>
    <row r="101" spans="1:19" x14ac:dyDescent="0.2">
      <c r="A101" s="413"/>
      <c r="B101" s="413"/>
      <c r="C101" s="413"/>
      <c r="D101" s="413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</row>
    <row r="102" spans="1:19" s="33" customFormat="1" ht="11.25" customHeight="1" x14ac:dyDescent="0.2">
      <c r="A102" s="375" t="str">
        <f>T([1]p7!$C$13:$G$13)</f>
        <v>Deise Mara Barbosa de Almeida</v>
      </c>
      <c r="B102" s="376"/>
      <c r="C102" s="376"/>
      <c r="D102" s="376"/>
      <c r="E102" s="377"/>
      <c r="F102" s="414"/>
      <c r="G102" s="415"/>
      <c r="H102" s="415"/>
      <c r="I102" s="415"/>
      <c r="J102" s="415"/>
      <c r="K102" s="415"/>
      <c r="L102" s="415"/>
      <c r="M102" s="415"/>
      <c r="N102" s="415"/>
      <c r="O102" s="415"/>
      <c r="P102" s="415"/>
      <c r="Q102" s="19"/>
      <c r="R102"/>
      <c r="S102" s="28"/>
    </row>
    <row r="103" spans="1:19" s="1" customFormat="1" ht="27.75" customHeight="1" x14ac:dyDescent="0.2">
      <c r="A103" s="411" t="str">
        <f>IF([1]p7!$A$231:$L$231&lt;&gt;0,[1]p7!$A$231:$L$231,"")</f>
        <v/>
      </c>
      <c r="B103" s="411"/>
      <c r="C103" s="411"/>
      <c r="D103" s="411"/>
      <c r="E103" s="411"/>
      <c r="F103" s="411"/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</row>
    <row r="104" spans="1:19" s="1" customFormat="1" ht="13.5" customHeight="1" x14ac:dyDescent="0.25">
      <c r="A104" s="49" t="s">
        <v>24</v>
      </c>
      <c r="B104" s="412" t="str">
        <f>IF([1]p7!$B$232:$L$232&lt;&gt;0,[1]p7!$B$232:$L$232,"")</f>
        <v/>
      </c>
      <c r="C104" s="412"/>
      <c r="D104" s="412"/>
      <c r="E104" s="412"/>
      <c r="F104" s="412"/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</row>
    <row r="105" spans="1:19" x14ac:dyDescent="0.2">
      <c r="A105" s="413"/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</row>
    <row r="106" spans="1:19" s="1" customFormat="1" ht="27.75" customHeight="1" x14ac:dyDescent="0.2">
      <c r="A106" s="411" t="str">
        <f>IF([1]p7!$A$234:$L$234&lt;&gt;0,[1]p7!$A$234:$L$234,"")</f>
        <v/>
      </c>
      <c r="B106" s="411"/>
      <c r="C106" s="411"/>
      <c r="D106" s="411"/>
      <c r="E106" s="411"/>
      <c r="F106" s="411"/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</row>
    <row r="107" spans="1:19" s="1" customFormat="1" ht="13.5" customHeight="1" x14ac:dyDescent="0.25">
      <c r="A107" s="49" t="s">
        <v>24</v>
      </c>
      <c r="B107" s="412" t="str">
        <f>IF([1]p7!$B$235:$L$235&lt;&gt;0,[1]p7!$B$235:$L$235,"")</f>
        <v/>
      </c>
      <c r="C107" s="412"/>
      <c r="D107" s="412"/>
      <c r="E107" s="412"/>
      <c r="F107" s="412"/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</row>
    <row r="108" spans="1:19" x14ac:dyDescent="0.2">
      <c r="A108" s="413"/>
      <c r="B108" s="413"/>
      <c r="C108" s="413"/>
      <c r="D108" s="413"/>
      <c r="E108" s="413"/>
      <c r="F108" s="413"/>
      <c r="G108" s="413"/>
      <c r="H108" s="413"/>
      <c r="I108" s="413"/>
      <c r="J108" s="413"/>
      <c r="K108" s="413"/>
      <c r="L108" s="413"/>
      <c r="M108" s="413"/>
      <c r="N108" s="413"/>
      <c r="O108" s="413"/>
      <c r="P108" s="413"/>
      <c r="Q108" s="413"/>
    </row>
    <row r="109" spans="1:19" s="1" customFormat="1" ht="27.75" customHeight="1" x14ac:dyDescent="0.2">
      <c r="A109" s="411" t="str">
        <f>IF([1]p7!$A$237:$L$237&lt;&gt;0,[1]p7!$A$237:$L$237,"")</f>
        <v/>
      </c>
      <c r="B109" s="411"/>
      <c r="C109" s="411"/>
      <c r="D109" s="411"/>
      <c r="E109" s="411"/>
      <c r="F109" s="411"/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</row>
    <row r="110" spans="1:19" s="1" customFormat="1" ht="13.5" customHeight="1" x14ac:dyDescent="0.25">
      <c r="A110" s="49" t="s">
        <v>24</v>
      </c>
      <c r="B110" s="412" t="str">
        <f>IF([1]p7!$B$238:$L$238&lt;&gt;0,[1]p7!$B$238:$L$238,"")</f>
        <v/>
      </c>
      <c r="C110" s="412"/>
      <c r="D110" s="412"/>
      <c r="E110" s="412"/>
      <c r="F110" s="412"/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</row>
    <row r="111" spans="1:19" x14ac:dyDescent="0.2">
      <c r="A111" s="413"/>
      <c r="B111" s="413"/>
      <c r="C111" s="413"/>
      <c r="D111" s="413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</row>
    <row r="112" spans="1:19" s="1" customFormat="1" ht="27.75" customHeight="1" x14ac:dyDescent="0.2">
      <c r="A112" s="411" t="str">
        <f>IF([1]p7!$A$240:$L$240&lt;&gt;0,[1]p7!$A$240:$L$240,"")</f>
        <v/>
      </c>
      <c r="B112" s="411"/>
      <c r="C112" s="411"/>
      <c r="D112" s="411"/>
      <c r="E112" s="411"/>
      <c r="F112" s="411"/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</row>
    <row r="113" spans="1:19" s="1" customFormat="1" ht="13.5" customHeight="1" x14ac:dyDescent="0.25">
      <c r="A113" s="49" t="s">
        <v>24</v>
      </c>
      <c r="B113" s="412" t="str">
        <f>IF([1]p7!$B$241:$L$241&lt;&gt;0,[1]p7!$B$241:$L$241,"")</f>
        <v/>
      </c>
      <c r="C113" s="412"/>
      <c r="D113" s="412"/>
      <c r="E113" s="412"/>
      <c r="F113" s="412"/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</row>
    <row r="114" spans="1:19" x14ac:dyDescent="0.2">
      <c r="A114" s="413"/>
      <c r="B114" s="413"/>
      <c r="C114" s="413"/>
      <c r="D114" s="413"/>
      <c r="E114" s="413"/>
      <c r="F114" s="413"/>
      <c r="G114" s="413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</row>
    <row r="115" spans="1:19" s="1" customFormat="1" ht="27.75" customHeight="1" x14ac:dyDescent="0.2">
      <c r="A115" s="411" t="str">
        <f>IF([1]p7!$A$243:$L$243&lt;&gt;0,[1]p7!$A$243:$L$243,"")</f>
        <v/>
      </c>
      <c r="B115" s="411"/>
      <c r="C115" s="411"/>
      <c r="D115" s="411"/>
      <c r="E115" s="411"/>
      <c r="F115" s="411"/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</row>
    <row r="116" spans="1:19" s="1" customFormat="1" ht="13.5" customHeight="1" x14ac:dyDescent="0.25">
      <c r="A116" s="49" t="s">
        <v>24</v>
      </c>
      <c r="B116" s="412" t="str">
        <f>IF([1]p7!$B$244:$L$244&lt;&gt;0,[1]p7!$B$244:$L$244,"")</f>
        <v/>
      </c>
      <c r="C116" s="412"/>
      <c r="D116" s="412"/>
      <c r="E116" s="412"/>
      <c r="F116" s="412"/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</row>
    <row r="117" spans="1:19" x14ac:dyDescent="0.2">
      <c r="A117" s="413"/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</row>
    <row r="118" spans="1:19" s="33" customFormat="1" ht="11.25" customHeight="1" x14ac:dyDescent="0.2">
      <c r="A118" s="375" t="str">
        <f>T([1]p8!$C$13:$G$13)</f>
        <v>Denilson da Silva Pereira</v>
      </c>
      <c r="B118" s="376"/>
      <c r="C118" s="376"/>
      <c r="D118" s="376"/>
      <c r="E118" s="377"/>
      <c r="F118" s="414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19"/>
      <c r="R118"/>
      <c r="S118" s="28"/>
    </row>
    <row r="119" spans="1:19" s="1" customFormat="1" ht="27.75" customHeight="1" x14ac:dyDescent="0.2">
      <c r="A119" s="411" t="str">
        <f>IF([1]p8!$A$231:$L$231&lt;&gt;0,[1]p8!$A$231:$L$231,"")</f>
        <v/>
      </c>
      <c r="B119" s="411"/>
      <c r="C119" s="411"/>
      <c r="D119" s="411"/>
      <c r="E119" s="411"/>
      <c r="F119" s="411"/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</row>
    <row r="120" spans="1:19" s="1" customFormat="1" ht="13.5" customHeight="1" x14ac:dyDescent="0.25">
      <c r="A120" s="49" t="s">
        <v>24</v>
      </c>
      <c r="B120" s="412" t="str">
        <f>IF([1]p8!$B$232:$L$232&lt;&gt;0,[1]p8!$B$232:$L$232,"")</f>
        <v/>
      </c>
      <c r="C120" s="412"/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</row>
    <row r="121" spans="1:19" x14ac:dyDescent="0.2">
      <c r="A121" s="413"/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</row>
    <row r="122" spans="1:19" s="1" customFormat="1" ht="27.75" customHeight="1" x14ac:dyDescent="0.2">
      <c r="A122" s="411" t="str">
        <f>IF([1]p8!$A$234:$L$234&lt;&gt;0,[1]p8!$A$234:$L$234,"")</f>
        <v/>
      </c>
      <c r="B122" s="411"/>
      <c r="C122" s="411"/>
      <c r="D122" s="411"/>
      <c r="E122" s="411"/>
      <c r="F122" s="411"/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</row>
    <row r="123" spans="1:19" s="1" customFormat="1" ht="13.5" customHeight="1" x14ac:dyDescent="0.25">
      <c r="A123" s="49" t="s">
        <v>24</v>
      </c>
      <c r="B123" s="412" t="str">
        <f>IF([1]p8!$B$235:$L$235&lt;&gt;0,[1]p8!$B$235:$L$235,"")</f>
        <v/>
      </c>
      <c r="C123" s="412"/>
      <c r="D123" s="412"/>
      <c r="E123" s="412"/>
      <c r="F123" s="412"/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</row>
    <row r="124" spans="1:19" x14ac:dyDescent="0.2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</row>
    <row r="125" spans="1:19" s="1" customFormat="1" ht="27.75" customHeight="1" x14ac:dyDescent="0.2">
      <c r="A125" s="411" t="str">
        <f>IF([1]p8!$A$237:$L$237&lt;&gt;0,[1]p8!$A$237:$L$237,"")</f>
        <v/>
      </c>
      <c r="B125" s="411"/>
      <c r="C125" s="411"/>
      <c r="D125" s="411"/>
      <c r="E125" s="411"/>
      <c r="F125" s="411"/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</row>
    <row r="126" spans="1:19" s="1" customFormat="1" ht="13.5" customHeight="1" x14ac:dyDescent="0.25">
      <c r="A126" s="49" t="s">
        <v>24</v>
      </c>
      <c r="B126" s="412" t="str">
        <f>IF([1]p8!$B$238:$L$238&lt;&gt;0,[1]p8!$B$238:$L$238,"")</f>
        <v/>
      </c>
      <c r="C126" s="412"/>
      <c r="D126" s="412"/>
      <c r="E126" s="412"/>
      <c r="F126" s="412"/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</row>
    <row r="127" spans="1:19" x14ac:dyDescent="0.2">
      <c r="A127" s="413"/>
      <c r="B127" s="413"/>
      <c r="C127" s="413"/>
      <c r="D127" s="413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</row>
    <row r="128" spans="1:19" s="1" customFormat="1" ht="27.75" customHeight="1" x14ac:dyDescent="0.2">
      <c r="A128" s="411" t="str">
        <f>IF([1]p8!$A$240:$L$240&lt;&gt;0,[1]p8!$A$240:$L$240,"")</f>
        <v/>
      </c>
      <c r="B128" s="411"/>
      <c r="C128" s="411"/>
      <c r="D128" s="411"/>
      <c r="E128" s="411"/>
      <c r="F128" s="411"/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</row>
    <row r="129" spans="1:19" s="1" customFormat="1" ht="13.5" customHeight="1" x14ac:dyDescent="0.25">
      <c r="A129" s="49" t="s">
        <v>24</v>
      </c>
      <c r="B129" s="412" t="str">
        <f>IF([1]p8!$B$241:$L$241&lt;&gt;0,[1]p8!$B$241:$L$241,"")</f>
        <v/>
      </c>
      <c r="C129" s="412"/>
      <c r="D129" s="412"/>
      <c r="E129" s="412"/>
      <c r="F129" s="412"/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</row>
    <row r="130" spans="1:19" x14ac:dyDescent="0.2">
      <c r="A130" s="413"/>
      <c r="B130" s="413"/>
      <c r="C130" s="413"/>
      <c r="D130" s="413"/>
      <c r="E130" s="413"/>
      <c r="F130" s="413"/>
      <c r="G130" s="413"/>
      <c r="H130" s="413"/>
      <c r="I130" s="413"/>
      <c r="J130" s="413"/>
      <c r="K130" s="413"/>
      <c r="L130" s="413"/>
      <c r="M130" s="413"/>
      <c r="N130" s="413"/>
      <c r="O130" s="413"/>
      <c r="P130" s="413"/>
      <c r="Q130" s="413"/>
    </row>
    <row r="131" spans="1:19" s="1" customFormat="1" ht="27.75" customHeight="1" x14ac:dyDescent="0.2">
      <c r="A131" s="411" t="str">
        <f>IF([1]p8!$A$243:$L$243&lt;&gt;0,[1]p8!$A$243:$L$243,"")</f>
        <v/>
      </c>
      <c r="B131" s="411"/>
      <c r="C131" s="411"/>
      <c r="D131" s="411"/>
      <c r="E131" s="411"/>
      <c r="F131" s="411"/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</row>
    <row r="132" spans="1:19" s="1" customFormat="1" ht="13.5" customHeight="1" x14ac:dyDescent="0.25">
      <c r="A132" s="49" t="s">
        <v>24</v>
      </c>
      <c r="B132" s="412" t="str">
        <f>IF([1]p8!$B$244:$L$244&lt;&gt;0,[1]p8!$B$244:$L$244,"")</f>
        <v/>
      </c>
      <c r="C132" s="412"/>
      <c r="D132" s="412"/>
      <c r="E132" s="412"/>
      <c r="F132" s="412"/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</row>
    <row r="133" spans="1:19" x14ac:dyDescent="0.2">
      <c r="A133" s="413"/>
      <c r="B133" s="413"/>
      <c r="C133" s="413"/>
      <c r="D133" s="413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</row>
    <row r="134" spans="1:19" s="33" customFormat="1" ht="11.25" customHeight="1" x14ac:dyDescent="0.2">
      <c r="A134" s="375" t="str">
        <f>T([1]p9!$C$13:$G$13)</f>
        <v>Diogo de Santana Germano</v>
      </c>
      <c r="B134" s="376"/>
      <c r="C134" s="376"/>
      <c r="D134" s="376"/>
      <c r="E134" s="377"/>
      <c r="F134" s="414"/>
      <c r="G134" s="415"/>
      <c r="H134" s="415"/>
      <c r="I134" s="415"/>
      <c r="J134" s="415"/>
      <c r="K134" s="415"/>
      <c r="L134" s="415"/>
      <c r="M134" s="415"/>
      <c r="N134" s="415"/>
      <c r="O134" s="415"/>
      <c r="P134" s="415"/>
      <c r="Q134" s="19"/>
      <c r="R134"/>
      <c r="S134" s="28"/>
    </row>
    <row r="135" spans="1:19" s="1" customFormat="1" ht="27.75" customHeight="1" x14ac:dyDescent="0.2">
      <c r="A135" s="411" t="str">
        <f>IF([1]p9!$A$231:$L$231&lt;&gt;0,[1]p9!$A$231:$L$231,"")</f>
        <v/>
      </c>
      <c r="B135" s="411"/>
      <c r="C135" s="411"/>
      <c r="D135" s="411"/>
      <c r="E135" s="411"/>
      <c r="F135" s="411"/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</row>
    <row r="136" spans="1:19" s="1" customFormat="1" ht="13.5" customHeight="1" x14ac:dyDescent="0.25">
      <c r="A136" s="49" t="s">
        <v>24</v>
      </c>
      <c r="B136" s="412" t="str">
        <f>IF([1]p9!$B$232:$L$232&lt;&gt;0,[1]p9!$B$232:$L$232,"")</f>
        <v/>
      </c>
      <c r="C136" s="412"/>
      <c r="D136" s="412"/>
      <c r="E136" s="412"/>
      <c r="F136" s="412"/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</row>
    <row r="137" spans="1:19" x14ac:dyDescent="0.2">
      <c r="A137" s="413"/>
      <c r="B137" s="413"/>
      <c r="C137" s="413"/>
      <c r="D137" s="413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</row>
    <row r="138" spans="1:19" s="1" customFormat="1" ht="27.75" customHeight="1" x14ac:dyDescent="0.2">
      <c r="A138" s="411" t="str">
        <f>IF([1]p9!$A$234:$L$234&lt;&gt;0,[1]p9!$A$234:$L$234,"")</f>
        <v/>
      </c>
      <c r="B138" s="411"/>
      <c r="C138" s="411"/>
      <c r="D138" s="411"/>
      <c r="E138" s="411"/>
      <c r="F138" s="411"/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</row>
    <row r="139" spans="1:19" s="1" customFormat="1" ht="13.5" customHeight="1" x14ac:dyDescent="0.25">
      <c r="A139" s="49" t="s">
        <v>24</v>
      </c>
      <c r="B139" s="412" t="str">
        <f>IF([1]p9!$B$235:$L$235&lt;&gt;0,[1]p9!$B$235:$L$235,"")</f>
        <v/>
      </c>
      <c r="C139" s="412"/>
      <c r="D139" s="412"/>
      <c r="E139" s="412"/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</row>
    <row r="140" spans="1:19" x14ac:dyDescent="0.2">
      <c r="A140" s="413"/>
      <c r="B140" s="413"/>
      <c r="C140" s="413"/>
      <c r="D140" s="413"/>
      <c r="E140" s="413"/>
      <c r="F140" s="413"/>
      <c r="G140" s="413"/>
      <c r="H140" s="413"/>
      <c r="I140" s="413"/>
      <c r="J140" s="413"/>
      <c r="K140" s="413"/>
      <c r="L140" s="413"/>
      <c r="M140" s="413"/>
      <c r="N140" s="413"/>
      <c r="O140" s="413"/>
      <c r="P140" s="413"/>
      <c r="Q140" s="413"/>
    </row>
    <row r="141" spans="1:19" s="1" customFormat="1" ht="27.75" customHeight="1" x14ac:dyDescent="0.2">
      <c r="A141" s="411" t="str">
        <f>IF([1]p9!$A$237:$L$237&lt;&gt;0,[1]p9!$A$237:$L$237,"")</f>
        <v/>
      </c>
      <c r="B141" s="411"/>
      <c r="C141" s="411"/>
      <c r="D141" s="411"/>
      <c r="E141" s="411"/>
      <c r="F141" s="411"/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</row>
    <row r="142" spans="1:19" s="1" customFormat="1" ht="13.5" customHeight="1" x14ac:dyDescent="0.25">
      <c r="A142" s="49" t="s">
        <v>24</v>
      </c>
      <c r="B142" s="412" t="str">
        <f>IF([1]p9!$B$238:$L$238&lt;&gt;0,[1]p9!$B$238:$L$238,"")</f>
        <v/>
      </c>
      <c r="C142" s="412"/>
      <c r="D142" s="412"/>
      <c r="E142" s="412"/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</row>
    <row r="143" spans="1:19" x14ac:dyDescent="0.2">
      <c r="A143" s="413"/>
      <c r="B143" s="413"/>
      <c r="C143" s="413"/>
      <c r="D143" s="413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</row>
    <row r="144" spans="1:19" s="1" customFormat="1" ht="27.75" customHeight="1" x14ac:dyDescent="0.2">
      <c r="A144" s="411" t="str">
        <f>IF([1]p9!$A$240:$L$240&lt;&gt;0,[1]p9!$A$240:$L$240,"")</f>
        <v/>
      </c>
      <c r="B144" s="411"/>
      <c r="C144" s="411"/>
      <c r="D144" s="411"/>
      <c r="E144" s="411"/>
      <c r="F144" s="411"/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</row>
    <row r="145" spans="1:19" s="1" customFormat="1" ht="13.5" customHeight="1" x14ac:dyDescent="0.25">
      <c r="A145" s="49" t="s">
        <v>24</v>
      </c>
      <c r="B145" s="412" t="str">
        <f>IF([1]p9!$B$241:$L$241&lt;&gt;0,[1]p9!$B$241:$L$241,"")</f>
        <v/>
      </c>
      <c r="C145" s="412"/>
      <c r="D145" s="412"/>
      <c r="E145" s="412"/>
      <c r="F145" s="412"/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</row>
    <row r="146" spans="1:19" x14ac:dyDescent="0.2">
      <c r="A146" s="413"/>
      <c r="B146" s="413"/>
      <c r="C146" s="413"/>
      <c r="D146" s="413"/>
      <c r="E146" s="413"/>
      <c r="F146" s="413"/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</row>
    <row r="147" spans="1:19" s="1" customFormat="1" ht="27.75" customHeight="1" x14ac:dyDescent="0.2">
      <c r="A147" s="411" t="str">
        <f>IF([1]p9!$A$243:$L$243&lt;&gt;0,[1]p9!$A$243:$L$243,"")</f>
        <v/>
      </c>
      <c r="B147" s="411"/>
      <c r="C147" s="411"/>
      <c r="D147" s="411"/>
      <c r="E147" s="411"/>
      <c r="F147" s="411"/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</row>
    <row r="148" spans="1:19" s="1" customFormat="1" ht="13.5" customHeight="1" x14ac:dyDescent="0.25">
      <c r="A148" s="49" t="s">
        <v>24</v>
      </c>
      <c r="B148" s="412" t="str">
        <f>IF([1]p9!$B$244:$L$244&lt;&gt;0,[1]p9!$B$244:$L$244,"")</f>
        <v/>
      </c>
      <c r="C148" s="412"/>
      <c r="D148" s="412"/>
      <c r="E148" s="412"/>
      <c r="F148" s="412"/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</row>
    <row r="149" spans="1:19" x14ac:dyDescent="0.2">
      <c r="A149" s="413"/>
      <c r="B149" s="413"/>
      <c r="C149" s="413"/>
      <c r="D149" s="413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</row>
    <row r="150" spans="1:19" s="33" customFormat="1" ht="11.25" customHeight="1" x14ac:dyDescent="0.2">
      <c r="A150" s="375" t="str">
        <f>T([1]p10!$C$13:$G$13)</f>
        <v>Diogo Diniz Pereira da Silva e Silva</v>
      </c>
      <c r="B150" s="376"/>
      <c r="C150" s="376"/>
      <c r="D150" s="376"/>
      <c r="E150" s="377"/>
      <c r="F150" s="414"/>
      <c r="G150" s="415"/>
      <c r="H150" s="415"/>
      <c r="I150" s="415"/>
      <c r="J150" s="415"/>
      <c r="K150" s="415"/>
      <c r="L150" s="415"/>
      <c r="M150" s="415"/>
      <c r="N150" s="415"/>
      <c r="O150" s="415"/>
      <c r="P150" s="415"/>
      <c r="Q150" s="19"/>
      <c r="R150"/>
      <c r="S150" s="28"/>
    </row>
    <row r="151" spans="1:19" s="1" customFormat="1" ht="27.75" customHeight="1" x14ac:dyDescent="0.2">
      <c r="A151" s="411" t="str">
        <f>IF([1]p10!$A$231:$L$231&lt;&gt;0,[1]p10!$A$231:$L$231,"")</f>
        <v/>
      </c>
      <c r="B151" s="411"/>
      <c r="C151" s="411"/>
      <c r="D151" s="411"/>
      <c r="E151" s="411"/>
      <c r="F151" s="411"/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</row>
    <row r="152" spans="1:19" s="1" customFormat="1" ht="13.5" customHeight="1" x14ac:dyDescent="0.25">
      <c r="A152" s="49" t="s">
        <v>24</v>
      </c>
      <c r="B152" s="412" t="str">
        <f>IF([1]p10!$B$232:$L$232&lt;&gt;0,[1]p10!$B$232:$L$232,"")</f>
        <v/>
      </c>
      <c r="C152" s="412"/>
      <c r="D152" s="412"/>
      <c r="E152" s="412"/>
      <c r="F152" s="412"/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</row>
    <row r="153" spans="1:19" x14ac:dyDescent="0.2">
      <c r="A153" s="413"/>
      <c r="B153" s="413"/>
      <c r="C153" s="413"/>
      <c r="D153" s="413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</row>
    <row r="154" spans="1:19" s="1" customFormat="1" ht="27.75" customHeight="1" x14ac:dyDescent="0.2">
      <c r="A154" s="411" t="str">
        <f>IF([1]p10!$A$234:$L$234&lt;&gt;0,[1]p10!$A$234:$L$234,"")</f>
        <v/>
      </c>
      <c r="B154" s="411"/>
      <c r="C154" s="411"/>
      <c r="D154" s="411"/>
      <c r="E154" s="411"/>
      <c r="F154" s="411"/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</row>
    <row r="155" spans="1:19" s="1" customFormat="1" ht="13.5" customHeight="1" x14ac:dyDescent="0.25">
      <c r="A155" s="49" t="s">
        <v>24</v>
      </c>
      <c r="B155" s="412" t="str">
        <f>IF([1]p10!$B$235:$L$235&lt;&gt;0,[1]p10!$B$235:$L$235,"")</f>
        <v/>
      </c>
      <c r="C155" s="412"/>
      <c r="D155" s="412"/>
      <c r="E155" s="412"/>
      <c r="F155" s="412"/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</row>
    <row r="156" spans="1:19" x14ac:dyDescent="0.2">
      <c r="A156" s="413"/>
      <c r="B156" s="413"/>
      <c r="C156" s="413"/>
      <c r="D156" s="413"/>
      <c r="E156" s="413"/>
      <c r="F156" s="413"/>
      <c r="G156" s="413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</row>
    <row r="157" spans="1:19" s="1" customFormat="1" ht="27.75" customHeight="1" x14ac:dyDescent="0.2">
      <c r="A157" s="411" t="str">
        <f>IF([1]p10!$A$237:$L$237&lt;&gt;0,[1]p10!$A$237:$L$237,"")</f>
        <v/>
      </c>
      <c r="B157" s="411"/>
      <c r="C157" s="411"/>
      <c r="D157" s="411"/>
      <c r="E157" s="411"/>
      <c r="F157" s="411"/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</row>
    <row r="158" spans="1:19" s="1" customFormat="1" ht="13.5" customHeight="1" x14ac:dyDescent="0.25">
      <c r="A158" s="49" t="s">
        <v>24</v>
      </c>
      <c r="B158" s="412" t="str">
        <f>IF([1]p10!$B$238:$L$238&lt;&gt;0,[1]p10!$B$238:$L$238,"")</f>
        <v/>
      </c>
      <c r="C158" s="412"/>
      <c r="D158" s="412"/>
      <c r="E158" s="412"/>
      <c r="F158" s="412"/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</row>
    <row r="159" spans="1:19" x14ac:dyDescent="0.2">
      <c r="A159" s="413"/>
      <c r="B159" s="413"/>
      <c r="C159" s="413"/>
      <c r="D159" s="413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</row>
    <row r="160" spans="1:19" s="1" customFormat="1" ht="27.75" customHeight="1" x14ac:dyDescent="0.2">
      <c r="A160" s="411" t="str">
        <f>IF([1]p10!$A$240:$L$240&lt;&gt;0,[1]p10!$A$240:$L$240,"")</f>
        <v/>
      </c>
      <c r="B160" s="411"/>
      <c r="C160" s="411"/>
      <c r="D160" s="411"/>
      <c r="E160" s="411"/>
      <c r="F160" s="411"/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</row>
    <row r="161" spans="1:19" s="1" customFormat="1" ht="13.5" customHeight="1" x14ac:dyDescent="0.25">
      <c r="A161" s="49" t="s">
        <v>24</v>
      </c>
      <c r="B161" s="412" t="str">
        <f>IF([1]p10!$B$241:$L$241&lt;&gt;0,[1]p10!$B$241:$L$241,"")</f>
        <v/>
      </c>
      <c r="C161" s="412"/>
      <c r="D161" s="412"/>
      <c r="E161" s="412"/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</row>
    <row r="162" spans="1:19" x14ac:dyDescent="0.2">
      <c r="A162" s="413"/>
      <c r="B162" s="413"/>
      <c r="C162" s="413"/>
      <c r="D162" s="413"/>
      <c r="E162" s="413"/>
      <c r="F162" s="413"/>
      <c r="G162" s="413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</row>
    <row r="163" spans="1:19" s="1" customFormat="1" ht="27.75" customHeight="1" x14ac:dyDescent="0.2">
      <c r="A163" s="411" t="str">
        <f>IF([1]p10!$A$243:$L$243&lt;&gt;0,[1]p10!$A$243:$L$243,"")</f>
        <v/>
      </c>
      <c r="B163" s="411"/>
      <c r="C163" s="411"/>
      <c r="D163" s="411"/>
      <c r="E163" s="411"/>
      <c r="F163" s="411"/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</row>
    <row r="164" spans="1:19" s="1" customFormat="1" ht="13.5" customHeight="1" x14ac:dyDescent="0.25">
      <c r="A164" s="49" t="s">
        <v>24</v>
      </c>
      <c r="B164" s="412" t="str">
        <f>IF([1]p10!$B$244:$L$244&lt;&gt;0,[1]p10!$B$244:$L$244,"")</f>
        <v/>
      </c>
      <c r="C164" s="412"/>
      <c r="D164" s="412"/>
      <c r="E164" s="412"/>
      <c r="F164" s="412"/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</row>
    <row r="165" spans="1:19" x14ac:dyDescent="0.2">
      <c r="A165" s="413"/>
      <c r="B165" s="413"/>
      <c r="C165" s="413"/>
      <c r="D165" s="413"/>
      <c r="E165" s="413"/>
      <c r="F165" s="413"/>
      <c r="G165" s="413"/>
      <c r="H165" s="413"/>
      <c r="I165" s="413"/>
      <c r="J165" s="413"/>
      <c r="K165" s="413"/>
      <c r="L165" s="413"/>
      <c r="M165" s="413"/>
      <c r="N165" s="413"/>
      <c r="O165" s="413"/>
      <c r="P165" s="413"/>
      <c r="Q165" s="413"/>
    </row>
    <row r="166" spans="1:19" s="33" customFormat="1" ht="11.25" customHeight="1" x14ac:dyDescent="0.2">
      <c r="A166" s="375" t="str">
        <f>T([1]p11!$C$13:$G$13)</f>
        <v>Henrique Fernandes de Lima</v>
      </c>
      <c r="B166" s="376"/>
      <c r="C166" s="376"/>
      <c r="D166" s="376"/>
      <c r="E166" s="377"/>
      <c r="F166" s="414"/>
      <c r="G166" s="415"/>
      <c r="H166" s="415"/>
      <c r="I166" s="415"/>
      <c r="J166" s="415"/>
      <c r="K166" s="415"/>
      <c r="L166" s="415"/>
      <c r="M166" s="415"/>
      <c r="N166" s="415"/>
      <c r="O166" s="415"/>
      <c r="P166" s="415"/>
      <c r="Q166" s="19"/>
      <c r="R166"/>
      <c r="S166" s="28"/>
    </row>
    <row r="167" spans="1:19" s="1" customFormat="1" ht="27.75" customHeight="1" x14ac:dyDescent="0.2">
      <c r="A167" s="411" t="str">
        <f>IF([1]p11!$A$231:$L$231&lt;&gt;0,[1]p11!$A$231:$L$231,"")</f>
        <v>Editor da Revista International Electronic Journal of Geometry e-ISSN: 1307-5624</v>
      </c>
      <c r="B167" s="411"/>
      <c r="C167" s="411"/>
      <c r="D167" s="411"/>
      <c r="E167" s="411"/>
      <c r="F167" s="411"/>
      <c r="G167" s="411"/>
      <c r="H167" s="411"/>
      <c r="I167" s="411"/>
      <c r="J167" s="411"/>
      <c r="K167" s="411"/>
      <c r="L167" s="411"/>
      <c r="M167" s="411"/>
      <c r="N167" s="411"/>
      <c r="O167" s="411"/>
      <c r="P167" s="411"/>
      <c r="Q167" s="411"/>
    </row>
    <row r="168" spans="1:19" s="1" customFormat="1" ht="13.5" customHeight="1" x14ac:dyDescent="0.25">
      <c r="A168" s="49" t="s">
        <v>24</v>
      </c>
      <c r="B168" s="412" t="str">
        <f>IF([1]p11!$B$232:$L$232&lt;&gt;0,[1]p11!$B$232:$L$232,"")</f>
        <v>Participação em Conselho Editorial de Revistas técnico-científicas ou artistico-culturais</v>
      </c>
      <c r="C168" s="412"/>
      <c r="D168" s="412"/>
      <c r="E168" s="412"/>
      <c r="F168" s="412"/>
      <c r="G168" s="412"/>
      <c r="H168" s="412"/>
      <c r="I168" s="412"/>
      <c r="J168" s="412"/>
      <c r="K168" s="412"/>
      <c r="L168" s="412"/>
      <c r="M168" s="412"/>
      <c r="N168" s="412"/>
      <c r="O168" s="412"/>
      <c r="P168" s="412"/>
      <c r="Q168" s="412"/>
    </row>
    <row r="169" spans="1:19" x14ac:dyDescent="0.2">
      <c r="A169" s="413"/>
      <c r="B169" s="413"/>
      <c r="C169" s="413"/>
      <c r="D169" s="413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</row>
    <row r="170" spans="1:19" s="1" customFormat="1" ht="27.75" customHeight="1" x14ac:dyDescent="0.2">
      <c r="A170" s="411" t="str">
        <f>IF([1]p11!$A$234:$L$234&lt;&gt;0,[1]p11!$A$234:$L$234,"")</f>
        <v/>
      </c>
      <c r="B170" s="411"/>
      <c r="C170" s="411"/>
      <c r="D170" s="411"/>
      <c r="E170" s="411"/>
      <c r="F170" s="411"/>
      <c r="G170" s="411"/>
      <c r="H170" s="411"/>
      <c r="I170" s="411"/>
      <c r="J170" s="411"/>
      <c r="K170" s="411"/>
      <c r="L170" s="411"/>
      <c r="M170" s="411"/>
      <c r="N170" s="411"/>
      <c r="O170" s="411"/>
      <c r="P170" s="411"/>
      <c r="Q170" s="411"/>
    </row>
    <row r="171" spans="1:19" s="1" customFormat="1" ht="13.5" customHeight="1" x14ac:dyDescent="0.25">
      <c r="A171" s="49" t="s">
        <v>24</v>
      </c>
      <c r="B171" s="412" t="str">
        <f>IF([1]p11!$B$235:$L$235&lt;&gt;0,[1]p11!$B$235:$L$235,"")</f>
        <v/>
      </c>
      <c r="C171" s="412"/>
      <c r="D171" s="412"/>
      <c r="E171" s="412"/>
      <c r="F171" s="412"/>
      <c r="G171" s="412"/>
      <c r="H171" s="412"/>
      <c r="I171" s="412"/>
      <c r="J171" s="412"/>
      <c r="K171" s="412"/>
      <c r="L171" s="412"/>
      <c r="M171" s="412"/>
      <c r="N171" s="412"/>
      <c r="O171" s="412"/>
      <c r="P171" s="412"/>
      <c r="Q171" s="412"/>
    </row>
    <row r="172" spans="1:19" x14ac:dyDescent="0.2">
      <c r="A172" s="413"/>
      <c r="B172" s="413"/>
      <c r="C172" s="413"/>
      <c r="D172" s="413"/>
      <c r="E172" s="413"/>
      <c r="F172" s="413"/>
      <c r="G172" s="413"/>
      <c r="H172" s="413"/>
      <c r="I172" s="413"/>
      <c r="J172" s="413"/>
      <c r="K172" s="413"/>
      <c r="L172" s="413"/>
      <c r="M172" s="413"/>
      <c r="N172" s="413"/>
      <c r="O172" s="413"/>
      <c r="P172" s="413"/>
      <c r="Q172" s="413"/>
    </row>
    <row r="173" spans="1:19" s="1" customFormat="1" ht="27.75" customHeight="1" x14ac:dyDescent="0.2">
      <c r="A173" s="411" t="str">
        <f>IF([1]p11!$A$237:$L$237&lt;&gt;0,[1]p11!$A$237:$L$237,"")</f>
        <v/>
      </c>
      <c r="B173" s="411"/>
      <c r="C173" s="411"/>
      <c r="D173" s="411"/>
      <c r="E173" s="411"/>
      <c r="F173" s="411"/>
      <c r="G173" s="411"/>
      <c r="H173" s="411"/>
      <c r="I173" s="411"/>
      <c r="J173" s="411"/>
      <c r="K173" s="411"/>
      <c r="L173" s="411"/>
      <c r="M173" s="411"/>
      <c r="N173" s="411"/>
      <c r="O173" s="411"/>
      <c r="P173" s="411"/>
      <c r="Q173" s="411"/>
    </row>
    <row r="174" spans="1:19" s="1" customFormat="1" ht="13.5" customHeight="1" x14ac:dyDescent="0.25">
      <c r="A174" s="49" t="s">
        <v>24</v>
      </c>
      <c r="B174" s="412" t="str">
        <f>IF([1]p11!$B$238:$L$238&lt;&gt;0,[1]p11!$B$238:$L$238,"")</f>
        <v/>
      </c>
      <c r="C174" s="412"/>
      <c r="D174" s="412"/>
      <c r="E174" s="412"/>
      <c r="F174" s="412"/>
      <c r="G174" s="412"/>
      <c r="H174" s="412"/>
      <c r="I174" s="412"/>
      <c r="J174" s="412"/>
      <c r="K174" s="412"/>
      <c r="L174" s="412"/>
      <c r="M174" s="412"/>
      <c r="N174" s="412"/>
      <c r="O174" s="412"/>
      <c r="P174" s="412"/>
      <c r="Q174" s="412"/>
    </row>
    <row r="175" spans="1:19" x14ac:dyDescent="0.2">
      <c r="A175" s="413"/>
      <c r="B175" s="413"/>
      <c r="C175" s="413"/>
      <c r="D175" s="413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</row>
    <row r="176" spans="1:19" s="1" customFormat="1" ht="27.75" customHeight="1" x14ac:dyDescent="0.2">
      <c r="A176" s="411" t="str">
        <f>IF([1]p11!$A$240:$L$240&lt;&gt;0,[1]p11!$A$240:$L$240,"")</f>
        <v/>
      </c>
      <c r="B176" s="411"/>
      <c r="C176" s="411"/>
      <c r="D176" s="411"/>
      <c r="E176" s="411"/>
      <c r="F176" s="411"/>
      <c r="G176" s="411"/>
      <c r="H176" s="411"/>
      <c r="I176" s="411"/>
      <c r="J176" s="411"/>
      <c r="K176" s="411"/>
      <c r="L176" s="411"/>
      <c r="M176" s="411"/>
      <c r="N176" s="411"/>
      <c r="O176" s="411"/>
      <c r="P176" s="411"/>
      <c r="Q176" s="411"/>
    </row>
    <row r="177" spans="1:19" s="1" customFormat="1" ht="13.5" customHeight="1" x14ac:dyDescent="0.25">
      <c r="A177" s="49" t="s">
        <v>24</v>
      </c>
      <c r="B177" s="412" t="str">
        <f>IF([1]p11!$B$241:$L$241&lt;&gt;0,[1]p11!$B$241:$L$241,"")</f>
        <v/>
      </c>
      <c r="C177" s="412"/>
      <c r="D177" s="412"/>
      <c r="E177" s="412"/>
      <c r="F177" s="412"/>
      <c r="G177" s="412"/>
      <c r="H177" s="412"/>
      <c r="I177" s="412"/>
      <c r="J177" s="412"/>
      <c r="K177" s="412"/>
      <c r="L177" s="412"/>
      <c r="M177" s="412"/>
      <c r="N177" s="412"/>
      <c r="O177" s="412"/>
      <c r="P177" s="412"/>
      <c r="Q177" s="412"/>
    </row>
    <row r="178" spans="1:19" x14ac:dyDescent="0.2">
      <c r="A178" s="413"/>
      <c r="B178" s="413"/>
      <c r="C178" s="413"/>
      <c r="D178" s="413"/>
      <c r="E178" s="413"/>
      <c r="F178" s="413"/>
      <c r="G178" s="413"/>
      <c r="H178" s="413"/>
      <c r="I178" s="413"/>
      <c r="J178" s="413"/>
      <c r="K178" s="413"/>
      <c r="L178" s="413"/>
      <c r="M178" s="413"/>
      <c r="N178" s="413"/>
      <c r="O178" s="413"/>
      <c r="P178" s="413"/>
      <c r="Q178" s="413"/>
    </row>
    <row r="179" spans="1:19" s="1" customFormat="1" ht="27.75" customHeight="1" x14ac:dyDescent="0.2">
      <c r="A179" s="411" t="str">
        <f>IF([1]p11!$A$243:$L$243&lt;&gt;0,[1]p11!$A$243:$L$243,"")</f>
        <v/>
      </c>
      <c r="B179" s="411"/>
      <c r="C179" s="411"/>
      <c r="D179" s="411"/>
      <c r="E179" s="411"/>
      <c r="F179" s="411"/>
      <c r="G179" s="411"/>
      <c r="H179" s="411"/>
      <c r="I179" s="411"/>
      <c r="J179" s="411"/>
      <c r="K179" s="411"/>
      <c r="L179" s="411"/>
      <c r="M179" s="411"/>
      <c r="N179" s="411"/>
      <c r="O179" s="411"/>
      <c r="P179" s="411"/>
      <c r="Q179" s="411"/>
    </row>
    <row r="180" spans="1:19" s="1" customFormat="1" ht="13.5" customHeight="1" x14ac:dyDescent="0.25">
      <c r="A180" s="49" t="s">
        <v>24</v>
      </c>
      <c r="B180" s="412" t="str">
        <f>IF([1]p11!$B$244:$L$244&lt;&gt;0,[1]p11!$B$244:$L$244,"")</f>
        <v/>
      </c>
      <c r="C180" s="412"/>
      <c r="D180" s="412"/>
      <c r="E180" s="412"/>
      <c r="F180" s="412"/>
      <c r="G180" s="412"/>
      <c r="H180" s="412"/>
      <c r="I180" s="412"/>
      <c r="J180" s="412"/>
      <c r="K180" s="412"/>
      <c r="L180" s="412"/>
      <c r="M180" s="412"/>
      <c r="N180" s="412"/>
      <c r="O180" s="412"/>
      <c r="P180" s="412"/>
      <c r="Q180" s="412"/>
    </row>
    <row r="181" spans="1:19" x14ac:dyDescent="0.2">
      <c r="A181" s="413"/>
      <c r="B181" s="413"/>
      <c r="C181" s="413"/>
      <c r="D181" s="413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</row>
    <row r="182" spans="1:19" s="33" customFormat="1" ht="11.25" customHeight="1" x14ac:dyDescent="0.2">
      <c r="A182" s="375" t="str">
        <f>T([1]p12!$C$13:$G$13)</f>
        <v>Jacqueline Félix de Brito Diniz</v>
      </c>
      <c r="B182" s="376"/>
      <c r="C182" s="376"/>
      <c r="D182" s="376"/>
      <c r="E182" s="377"/>
      <c r="F182" s="414"/>
      <c r="G182" s="415"/>
      <c r="H182" s="415"/>
      <c r="I182" s="415"/>
      <c r="J182" s="415"/>
      <c r="K182" s="415"/>
      <c r="L182" s="415"/>
      <c r="M182" s="415"/>
      <c r="N182" s="415"/>
      <c r="O182" s="415"/>
      <c r="P182" s="415"/>
      <c r="Q182" s="19"/>
      <c r="R182"/>
      <c r="S182" s="28"/>
    </row>
    <row r="183" spans="1:19" s="1" customFormat="1" ht="27.75" customHeight="1" x14ac:dyDescent="0.2">
      <c r="A183" s="411" t="str">
        <f>IF([1]p12!$A$231:$L$231&lt;&gt;0,[1]p12!$A$231:$L$231,"")</f>
        <v/>
      </c>
      <c r="B183" s="411"/>
      <c r="C183" s="411"/>
      <c r="D183" s="411"/>
      <c r="E183" s="411"/>
      <c r="F183" s="411"/>
      <c r="G183" s="411"/>
      <c r="H183" s="411"/>
      <c r="I183" s="411"/>
      <c r="J183" s="411"/>
      <c r="K183" s="411"/>
      <c r="L183" s="411"/>
      <c r="M183" s="411"/>
      <c r="N183" s="411"/>
      <c r="O183" s="411"/>
      <c r="P183" s="411"/>
      <c r="Q183" s="411"/>
    </row>
    <row r="184" spans="1:19" s="1" customFormat="1" ht="13.5" customHeight="1" x14ac:dyDescent="0.25">
      <c r="A184" s="49" t="s">
        <v>24</v>
      </c>
      <c r="B184" s="412" t="str">
        <f>IF([1]p12!$B$232:$L$232&lt;&gt;0,[1]p12!$B$232:$L$232,"")</f>
        <v/>
      </c>
      <c r="C184" s="412"/>
      <c r="D184" s="412"/>
      <c r="E184" s="412"/>
      <c r="F184" s="412"/>
      <c r="G184" s="412"/>
      <c r="H184" s="412"/>
      <c r="I184" s="412"/>
      <c r="J184" s="412"/>
      <c r="K184" s="412"/>
      <c r="L184" s="412"/>
      <c r="M184" s="412"/>
      <c r="N184" s="412"/>
      <c r="O184" s="412"/>
      <c r="P184" s="412"/>
      <c r="Q184" s="412"/>
    </row>
    <row r="185" spans="1:19" x14ac:dyDescent="0.2">
      <c r="A185" s="413"/>
      <c r="B185" s="413"/>
      <c r="C185" s="413"/>
      <c r="D185" s="413"/>
      <c r="E185" s="413"/>
      <c r="F185" s="413"/>
      <c r="G185" s="413"/>
      <c r="H185" s="413"/>
      <c r="I185" s="413"/>
      <c r="J185" s="413"/>
      <c r="K185" s="413"/>
      <c r="L185" s="413"/>
      <c r="M185" s="413"/>
      <c r="N185" s="413"/>
      <c r="O185" s="413"/>
      <c r="P185" s="413"/>
      <c r="Q185" s="413"/>
    </row>
    <row r="186" spans="1:19" s="1" customFormat="1" ht="27.75" customHeight="1" x14ac:dyDescent="0.2">
      <c r="A186" s="411" t="str">
        <f>IF([1]p12!$A$234:$L$234&lt;&gt;0,[1]p12!$A$234:$L$234,"")</f>
        <v/>
      </c>
      <c r="B186" s="411"/>
      <c r="C186" s="411"/>
      <c r="D186" s="411"/>
      <c r="E186" s="411"/>
      <c r="F186" s="411"/>
      <c r="G186" s="411"/>
      <c r="H186" s="411"/>
      <c r="I186" s="411"/>
      <c r="J186" s="411"/>
      <c r="K186" s="411"/>
      <c r="L186" s="411"/>
      <c r="M186" s="411"/>
      <c r="N186" s="411"/>
      <c r="O186" s="411"/>
      <c r="P186" s="411"/>
      <c r="Q186" s="411"/>
    </row>
    <row r="187" spans="1:19" s="1" customFormat="1" ht="13.5" customHeight="1" x14ac:dyDescent="0.25">
      <c r="A187" s="49" t="s">
        <v>24</v>
      </c>
      <c r="B187" s="412" t="str">
        <f>IF([1]p12!$B$235:$L$235&lt;&gt;0,[1]p12!$B$235:$L$235,"")</f>
        <v/>
      </c>
      <c r="C187" s="412"/>
      <c r="D187" s="412"/>
      <c r="E187" s="412"/>
      <c r="F187" s="412"/>
      <c r="G187" s="412"/>
      <c r="H187" s="412"/>
      <c r="I187" s="412"/>
      <c r="J187" s="412"/>
      <c r="K187" s="412"/>
      <c r="L187" s="412"/>
      <c r="M187" s="412"/>
      <c r="N187" s="412"/>
      <c r="O187" s="412"/>
      <c r="P187" s="412"/>
      <c r="Q187" s="412"/>
    </row>
    <row r="188" spans="1:19" x14ac:dyDescent="0.2">
      <c r="A188" s="413"/>
      <c r="B188" s="413"/>
      <c r="C188" s="413"/>
      <c r="D188" s="413"/>
      <c r="E188" s="413"/>
      <c r="F188" s="413"/>
      <c r="G188" s="413"/>
      <c r="H188" s="413"/>
      <c r="I188" s="413"/>
      <c r="J188" s="413"/>
      <c r="K188" s="413"/>
      <c r="L188" s="413"/>
      <c r="M188" s="413"/>
      <c r="N188" s="413"/>
      <c r="O188" s="413"/>
      <c r="P188" s="413"/>
      <c r="Q188" s="413"/>
    </row>
    <row r="189" spans="1:19" s="1" customFormat="1" ht="27.75" customHeight="1" x14ac:dyDescent="0.2">
      <c r="A189" s="411" t="str">
        <f>IF([1]p12!$A$237:$L$237&lt;&gt;0,[1]p12!$A$237:$L$237,"")</f>
        <v/>
      </c>
      <c r="B189" s="411"/>
      <c r="C189" s="411"/>
      <c r="D189" s="411"/>
      <c r="E189" s="411"/>
      <c r="F189" s="411"/>
      <c r="G189" s="411"/>
      <c r="H189" s="411"/>
      <c r="I189" s="411"/>
      <c r="J189" s="411"/>
      <c r="K189" s="411"/>
      <c r="L189" s="411"/>
      <c r="M189" s="411"/>
      <c r="N189" s="411"/>
      <c r="O189" s="411"/>
      <c r="P189" s="411"/>
      <c r="Q189" s="411"/>
    </row>
    <row r="190" spans="1:19" s="1" customFormat="1" ht="13.5" customHeight="1" x14ac:dyDescent="0.25">
      <c r="A190" s="49" t="s">
        <v>24</v>
      </c>
      <c r="B190" s="412" t="str">
        <f>IF([1]p12!$B$238:$L$238&lt;&gt;0,[1]p12!$B$238:$L$238,"")</f>
        <v/>
      </c>
      <c r="C190" s="412"/>
      <c r="D190" s="412"/>
      <c r="E190" s="412"/>
      <c r="F190" s="412"/>
      <c r="G190" s="412"/>
      <c r="H190" s="412"/>
      <c r="I190" s="412"/>
      <c r="J190" s="412"/>
      <c r="K190" s="412"/>
      <c r="L190" s="412"/>
      <c r="M190" s="412"/>
      <c r="N190" s="412"/>
      <c r="O190" s="412"/>
      <c r="P190" s="412"/>
      <c r="Q190" s="412"/>
    </row>
    <row r="191" spans="1:19" x14ac:dyDescent="0.2">
      <c r="A191" s="413"/>
      <c r="B191" s="413"/>
      <c r="C191" s="413"/>
      <c r="D191" s="413"/>
      <c r="E191" s="413"/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</row>
    <row r="192" spans="1:19" s="1" customFormat="1" ht="27.75" customHeight="1" x14ac:dyDescent="0.2">
      <c r="A192" s="411" t="str">
        <f>IF([1]p12!$A$240:$L$240&lt;&gt;0,[1]p12!$A$240:$L$240,"")</f>
        <v/>
      </c>
      <c r="B192" s="411"/>
      <c r="C192" s="411"/>
      <c r="D192" s="411"/>
      <c r="E192" s="411"/>
      <c r="F192" s="411"/>
      <c r="G192" s="411"/>
      <c r="H192" s="411"/>
      <c r="I192" s="411"/>
      <c r="J192" s="411"/>
      <c r="K192" s="411"/>
      <c r="L192" s="411"/>
      <c r="M192" s="411"/>
      <c r="N192" s="411"/>
      <c r="O192" s="411"/>
      <c r="P192" s="411"/>
      <c r="Q192" s="411"/>
    </row>
    <row r="193" spans="1:19" s="1" customFormat="1" ht="13.5" customHeight="1" x14ac:dyDescent="0.25">
      <c r="A193" s="49" t="s">
        <v>24</v>
      </c>
      <c r="B193" s="412" t="str">
        <f>IF([1]p12!$B$241:$L$241&lt;&gt;0,[1]p12!$B$241:$L$241,"")</f>
        <v/>
      </c>
      <c r="C193" s="412"/>
      <c r="D193" s="412"/>
      <c r="E193" s="412"/>
      <c r="F193" s="412"/>
      <c r="G193" s="412"/>
      <c r="H193" s="412"/>
      <c r="I193" s="412"/>
      <c r="J193" s="412"/>
      <c r="K193" s="412"/>
      <c r="L193" s="412"/>
      <c r="M193" s="412"/>
      <c r="N193" s="412"/>
      <c r="O193" s="412"/>
      <c r="P193" s="412"/>
      <c r="Q193" s="412"/>
    </row>
    <row r="194" spans="1:19" x14ac:dyDescent="0.2">
      <c r="A194" s="413"/>
      <c r="B194" s="413"/>
      <c r="C194" s="413"/>
      <c r="D194" s="413"/>
      <c r="E194" s="413"/>
      <c r="F194" s="413"/>
      <c r="G194" s="413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</row>
    <row r="195" spans="1:19" s="1" customFormat="1" ht="27.75" customHeight="1" x14ac:dyDescent="0.2">
      <c r="A195" s="411" t="str">
        <f>IF([1]p12!$A$243:$L$243&lt;&gt;0,[1]p12!$A$243:$L$243,"")</f>
        <v/>
      </c>
      <c r="B195" s="411"/>
      <c r="C195" s="411"/>
      <c r="D195" s="411"/>
      <c r="E195" s="411"/>
      <c r="F195" s="411"/>
      <c r="G195" s="411"/>
      <c r="H195" s="411"/>
      <c r="I195" s="411"/>
      <c r="J195" s="411"/>
      <c r="K195" s="411"/>
      <c r="L195" s="411"/>
      <c r="M195" s="411"/>
      <c r="N195" s="411"/>
      <c r="O195" s="411"/>
      <c r="P195" s="411"/>
      <c r="Q195" s="411"/>
    </row>
    <row r="196" spans="1:19" s="1" customFormat="1" ht="13.5" customHeight="1" x14ac:dyDescent="0.25">
      <c r="A196" s="49" t="s">
        <v>24</v>
      </c>
      <c r="B196" s="412" t="str">
        <f>IF([1]p12!$B$244:$L$244&lt;&gt;0,[1]p12!$B$244:$L$244,"")</f>
        <v/>
      </c>
      <c r="C196" s="412"/>
      <c r="D196" s="412"/>
      <c r="E196" s="412"/>
      <c r="F196" s="412"/>
      <c r="G196" s="412"/>
      <c r="H196" s="412"/>
      <c r="I196" s="412"/>
      <c r="J196" s="412"/>
      <c r="K196" s="412"/>
      <c r="L196" s="412"/>
      <c r="M196" s="412"/>
      <c r="N196" s="412"/>
      <c r="O196" s="412"/>
      <c r="P196" s="412"/>
      <c r="Q196" s="412"/>
    </row>
    <row r="197" spans="1:19" x14ac:dyDescent="0.2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  <c r="K197" s="413"/>
      <c r="L197" s="413"/>
      <c r="M197" s="413"/>
      <c r="N197" s="413"/>
      <c r="O197" s="413"/>
      <c r="P197" s="413"/>
      <c r="Q197" s="413"/>
    </row>
    <row r="198" spans="1:19" s="33" customFormat="1" ht="11.25" customHeight="1" x14ac:dyDescent="0.2">
      <c r="A198" s="375" t="str">
        <f>T([1]p13!$C$13:$G$13)</f>
        <v>Jaime Alves Barbosa Sobrinho</v>
      </c>
      <c r="B198" s="376"/>
      <c r="C198" s="376"/>
      <c r="D198" s="376"/>
      <c r="E198" s="377"/>
      <c r="F198" s="414"/>
      <c r="G198" s="415"/>
      <c r="H198" s="415"/>
      <c r="I198" s="415"/>
      <c r="J198" s="415"/>
      <c r="K198" s="415"/>
      <c r="L198" s="415"/>
      <c r="M198" s="415"/>
      <c r="N198" s="415"/>
      <c r="O198" s="415"/>
      <c r="P198" s="415"/>
      <c r="Q198" s="19"/>
      <c r="R198"/>
      <c r="S198" s="28"/>
    </row>
    <row r="199" spans="1:19" s="1" customFormat="1" ht="27.75" customHeight="1" x14ac:dyDescent="0.2">
      <c r="A199" s="411" t="str">
        <f>IF([1]p13!$A$231:$L$231&lt;&gt;0,[1]p13!$A$231:$L$231,"")</f>
        <v/>
      </c>
      <c r="B199" s="411"/>
      <c r="C199" s="411"/>
      <c r="D199" s="411"/>
      <c r="E199" s="411"/>
      <c r="F199" s="411"/>
      <c r="G199" s="411"/>
      <c r="H199" s="411"/>
      <c r="I199" s="411"/>
      <c r="J199" s="411"/>
      <c r="K199" s="411"/>
      <c r="L199" s="411"/>
      <c r="M199" s="411"/>
      <c r="N199" s="411"/>
      <c r="O199" s="411"/>
      <c r="P199" s="411"/>
      <c r="Q199" s="411"/>
    </row>
    <row r="200" spans="1:19" s="1" customFormat="1" ht="13.5" customHeight="1" x14ac:dyDescent="0.25">
      <c r="A200" s="49" t="s">
        <v>24</v>
      </c>
      <c r="B200" s="412" t="str">
        <f>IF([1]p13!$B$232:$L$232&lt;&gt;0,[1]p13!$B$232:$L$232,"")</f>
        <v/>
      </c>
      <c r="C200" s="412"/>
      <c r="D200" s="412"/>
      <c r="E200" s="412"/>
      <c r="F200" s="412"/>
      <c r="G200" s="412"/>
      <c r="H200" s="412"/>
      <c r="I200" s="412"/>
      <c r="J200" s="412"/>
      <c r="K200" s="412"/>
      <c r="L200" s="412"/>
      <c r="M200" s="412"/>
      <c r="N200" s="412"/>
      <c r="O200" s="412"/>
      <c r="P200" s="412"/>
      <c r="Q200" s="412"/>
    </row>
    <row r="201" spans="1:19" x14ac:dyDescent="0.2">
      <c r="A201" s="413"/>
      <c r="B201" s="413"/>
      <c r="C201" s="413"/>
      <c r="D201" s="413"/>
      <c r="E201" s="413"/>
      <c r="F201" s="413"/>
      <c r="G201" s="413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</row>
    <row r="202" spans="1:19" s="1" customFormat="1" ht="27.75" customHeight="1" x14ac:dyDescent="0.2">
      <c r="A202" s="411" t="str">
        <f>IF([1]p13!$A$234:$L$234&lt;&gt;0,[1]p13!$A$234:$L$234,"")</f>
        <v/>
      </c>
      <c r="B202" s="411"/>
      <c r="C202" s="411"/>
      <c r="D202" s="411"/>
      <c r="E202" s="411"/>
      <c r="F202" s="411"/>
      <c r="G202" s="411"/>
      <c r="H202" s="411"/>
      <c r="I202" s="411"/>
      <c r="J202" s="411"/>
      <c r="K202" s="411"/>
      <c r="L202" s="411"/>
      <c r="M202" s="411"/>
      <c r="N202" s="411"/>
      <c r="O202" s="411"/>
      <c r="P202" s="411"/>
      <c r="Q202" s="411"/>
    </row>
    <row r="203" spans="1:19" s="1" customFormat="1" ht="13.5" customHeight="1" x14ac:dyDescent="0.25">
      <c r="A203" s="49" t="s">
        <v>24</v>
      </c>
      <c r="B203" s="412" t="str">
        <f>IF([1]p13!$B$235:$L$235&lt;&gt;0,[1]p13!$B$235:$L$235,"")</f>
        <v/>
      </c>
      <c r="C203" s="412"/>
      <c r="D203" s="412"/>
      <c r="E203" s="412"/>
      <c r="F203" s="412"/>
      <c r="G203" s="412"/>
      <c r="H203" s="412"/>
      <c r="I203" s="412"/>
      <c r="J203" s="412"/>
      <c r="K203" s="412"/>
      <c r="L203" s="412"/>
      <c r="M203" s="412"/>
      <c r="N203" s="412"/>
      <c r="O203" s="412"/>
      <c r="P203" s="412"/>
      <c r="Q203" s="412"/>
    </row>
    <row r="204" spans="1:19" x14ac:dyDescent="0.2">
      <c r="A204" s="413"/>
      <c r="B204" s="413"/>
      <c r="C204" s="413"/>
      <c r="D204" s="413"/>
      <c r="E204" s="413"/>
      <c r="F204" s="413"/>
      <c r="G204" s="413"/>
      <c r="H204" s="413"/>
      <c r="I204" s="413"/>
      <c r="J204" s="413"/>
      <c r="K204" s="413"/>
      <c r="L204" s="413"/>
      <c r="M204" s="413"/>
      <c r="N204" s="413"/>
      <c r="O204" s="413"/>
      <c r="P204" s="413"/>
      <c r="Q204" s="413"/>
    </row>
    <row r="205" spans="1:19" s="1" customFormat="1" ht="27.75" customHeight="1" x14ac:dyDescent="0.2">
      <c r="A205" s="411" t="str">
        <f>IF([1]p13!$A$237:$L$237&lt;&gt;0,[1]p13!$A$237:$L$237,"")</f>
        <v/>
      </c>
      <c r="B205" s="411"/>
      <c r="C205" s="411"/>
      <c r="D205" s="411"/>
      <c r="E205" s="411"/>
      <c r="F205" s="411"/>
      <c r="G205" s="411"/>
      <c r="H205" s="411"/>
      <c r="I205" s="411"/>
      <c r="J205" s="411"/>
      <c r="K205" s="411"/>
      <c r="L205" s="411"/>
      <c r="M205" s="411"/>
      <c r="N205" s="411"/>
      <c r="O205" s="411"/>
      <c r="P205" s="411"/>
      <c r="Q205" s="411"/>
    </row>
    <row r="206" spans="1:19" s="1" customFormat="1" ht="13.5" customHeight="1" x14ac:dyDescent="0.25">
      <c r="A206" s="49" t="s">
        <v>24</v>
      </c>
      <c r="B206" s="412" t="str">
        <f>IF([1]p13!$B$238:$L$238&lt;&gt;0,[1]p13!$B$238:$L$238,"")</f>
        <v/>
      </c>
      <c r="C206" s="412"/>
      <c r="D206" s="412"/>
      <c r="E206" s="412"/>
      <c r="F206" s="412"/>
      <c r="G206" s="412"/>
      <c r="H206" s="412"/>
      <c r="I206" s="412"/>
      <c r="J206" s="412"/>
      <c r="K206" s="412"/>
      <c r="L206" s="412"/>
      <c r="M206" s="412"/>
      <c r="N206" s="412"/>
      <c r="O206" s="412"/>
      <c r="P206" s="412"/>
      <c r="Q206" s="412"/>
    </row>
    <row r="207" spans="1:19" x14ac:dyDescent="0.2">
      <c r="A207" s="413"/>
      <c r="B207" s="413"/>
      <c r="C207" s="413"/>
      <c r="D207" s="413"/>
      <c r="E207" s="413"/>
      <c r="F207" s="413"/>
      <c r="G207" s="413"/>
      <c r="H207" s="413"/>
      <c r="I207" s="413"/>
      <c r="J207" s="413"/>
      <c r="K207" s="413"/>
      <c r="L207" s="413"/>
      <c r="M207" s="413"/>
      <c r="N207" s="413"/>
      <c r="O207" s="413"/>
      <c r="P207" s="413"/>
      <c r="Q207" s="413"/>
    </row>
    <row r="208" spans="1:19" s="1" customFormat="1" ht="27.75" customHeight="1" x14ac:dyDescent="0.2">
      <c r="A208" s="411" t="str">
        <f>IF([1]p13!$A$240:$L$240&lt;&gt;0,[1]p13!$A$240:$L$240,"")</f>
        <v/>
      </c>
      <c r="B208" s="411"/>
      <c r="C208" s="411"/>
      <c r="D208" s="411"/>
      <c r="E208" s="411"/>
      <c r="F208" s="411"/>
      <c r="G208" s="411"/>
      <c r="H208" s="411"/>
      <c r="I208" s="411"/>
      <c r="J208" s="411"/>
      <c r="K208" s="411"/>
      <c r="L208" s="411"/>
      <c r="M208" s="411"/>
      <c r="N208" s="411"/>
      <c r="O208" s="411"/>
      <c r="P208" s="411"/>
      <c r="Q208" s="411"/>
    </row>
    <row r="209" spans="1:19" s="1" customFormat="1" ht="13.5" customHeight="1" x14ac:dyDescent="0.25">
      <c r="A209" s="49" t="s">
        <v>24</v>
      </c>
      <c r="B209" s="412" t="str">
        <f>IF([1]p13!$B$241:$L$241&lt;&gt;0,[1]p13!$B$241:$L$241,"")</f>
        <v/>
      </c>
      <c r="C209" s="412"/>
      <c r="D209" s="412"/>
      <c r="E209" s="412"/>
      <c r="F209" s="412"/>
      <c r="G209" s="412"/>
      <c r="H209" s="412"/>
      <c r="I209" s="412"/>
      <c r="J209" s="412"/>
      <c r="K209" s="412"/>
      <c r="L209" s="412"/>
      <c r="M209" s="412"/>
      <c r="N209" s="412"/>
      <c r="O209" s="412"/>
      <c r="P209" s="412"/>
      <c r="Q209" s="412"/>
    </row>
    <row r="210" spans="1:19" x14ac:dyDescent="0.2">
      <c r="A210" s="413"/>
      <c r="B210" s="413"/>
      <c r="C210" s="413"/>
      <c r="D210" s="413"/>
      <c r="E210" s="413"/>
      <c r="F210" s="413"/>
      <c r="G210" s="413"/>
      <c r="H210" s="413"/>
      <c r="I210" s="413"/>
      <c r="J210" s="413"/>
      <c r="K210" s="413"/>
      <c r="L210" s="413"/>
      <c r="M210" s="413"/>
      <c r="N210" s="413"/>
      <c r="O210" s="413"/>
      <c r="P210" s="413"/>
      <c r="Q210" s="413"/>
    </row>
    <row r="211" spans="1:19" s="1" customFormat="1" ht="27.75" customHeight="1" x14ac:dyDescent="0.2">
      <c r="A211" s="411" t="str">
        <f>IF([1]p13!$A$243:$L$243&lt;&gt;0,[1]p13!$A$243:$L$243,"")</f>
        <v/>
      </c>
      <c r="B211" s="411"/>
      <c r="C211" s="411"/>
      <c r="D211" s="411"/>
      <c r="E211" s="411"/>
      <c r="F211" s="411"/>
      <c r="G211" s="411"/>
      <c r="H211" s="411"/>
      <c r="I211" s="411"/>
      <c r="J211" s="411"/>
      <c r="K211" s="411"/>
      <c r="L211" s="411"/>
      <c r="M211" s="411"/>
      <c r="N211" s="411"/>
      <c r="O211" s="411"/>
      <c r="P211" s="411"/>
      <c r="Q211" s="411"/>
    </row>
    <row r="212" spans="1:19" s="1" customFormat="1" ht="13.5" customHeight="1" x14ac:dyDescent="0.25">
      <c r="A212" s="49" t="s">
        <v>24</v>
      </c>
      <c r="B212" s="412" t="str">
        <f>IF([1]p13!$B$244:$L$244&lt;&gt;0,[1]p13!$B$244:$L$244,"")</f>
        <v/>
      </c>
      <c r="C212" s="412"/>
      <c r="D212" s="412"/>
      <c r="E212" s="412"/>
      <c r="F212" s="412"/>
      <c r="G212" s="412"/>
      <c r="H212" s="412"/>
      <c r="I212" s="412"/>
      <c r="J212" s="412"/>
      <c r="K212" s="412"/>
      <c r="L212" s="412"/>
      <c r="M212" s="412"/>
      <c r="N212" s="412"/>
      <c r="O212" s="412"/>
      <c r="P212" s="412"/>
      <c r="Q212" s="412"/>
    </row>
    <row r="213" spans="1:19" x14ac:dyDescent="0.2">
      <c r="A213" s="413"/>
      <c r="B213" s="413"/>
      <c r="C213" s="413"/>
      <c r="D213" s="413"/>
      <c r="E213" s="413"/>
      <c r="F213" s="413"/>
      <c r="G213" s="413"/>
      <c r="H213" s="413"/>
      <c r="I213" s="413"/>
      <c r="J213" s="413"/>
      <c r="K213" s="413"/>
      <c r="L213" s="413"/>
      <c r="M213" s="413"/>
      <c r="N213" s="413"/>
      <c r="O213" s="413"/>
      <c r="P213" s="413"/>
      <c r="Q213" s="413"/>
    </row>
    <row r="214" spans="1:19" s="33" customFormat="1" ht="11.25" customHeight="1" x14ac:dyDescent="0.2">
      <c r="A214" s="375" t="str">
        <f>T([1]p14!$C$13:$G$13)</f>
        <v>Jefferson Abrantes dos Santos</v>
      </c>
      <c r="B214" s="376"/>
      <c r="C214" s="376"/>
      <c r="D214" s="376"/>
      <c r="E214" s="377"/>
      <c r="F214" s="414"/>
      <c r="G214" s="415"/>
      <c r="H214" s="415"/>
      <c r="I214" s="415"/>
      <c r="J214" s="415"/>
      <c r="K214" s="415"/>
      <c r="L214" s="415"/>
      <c r="M214" s="415"/>
      <c r="N214" s="415"/>
      <c r="O214" s="415"/>
      <c r="P214" s="415"/>
      <c r="Q214" s="19"/>
      <c r="R214"/>
      <c r="S214" s="28"/>
    </row>
    <row r="215" spans="1:19" s="1" customFormat="1" ht="27.75" customHeight="1" x14ac:dyDescent="0.2">
      <c r="A215" s="411" t="str">
        <f>IF([1]p14!$A$231:$L$231&lt;&gt;0,[1]p14!$A$231:$L$231,"")</f>
        <v/>
      </c>
      <c r="B215" s="411"/>
      <c r="C215" s="411"/>
      <c r="D215" s="411"/>
      <c r="E215" s="411"/>
      <c r="F215" s="411"/>
      <c r="G215" s="411"/>
      <c r="H215" s="411"/>
      <c r="I215" s="411"/>
      <c r="J215" s="411"/>
      <c r="K215" s="411"/>
      <c r="L215" s="411"/>
      <c r="M215" s="411"/>
      <c r="N215" s="411"/>
      <c r="O215" s="411"/>
      <c r="P215" s="411"/>
      <c r="Q215" s="411"/>
    </row>
    <row r="216" spans="1:19" s="1" customFormat="1" ht="13.5" customHeight="1" x14ac:dyDescent="0.25">
      <c r="A216" s="49" t="s">
        <v>24</v>
      </c>
      <c r="B216" s="412" t="str">
        <f>IF([1]p14!$B$232:$L$232&lt;&gt;0,[1]p14!$B$232:$L$232,"")</f>
        <v/>
      </c>
      <c r="C216" s="412"/>
      <c r="D216" s="412"/>
      <c r="E216" s="412"/>
      <c r="F216" s="412"/>
      <c r="G216" s="412"/>
      <c r="H216" s="412"/>
      <c r="I216" s="412"/>
      <c r="J216" s="412"/>
      <c r="K216" s="412"/>
      <c r="L216" s="412"/>
      <c r="M216" s="412"/>
      <c r="N216" s="412"/>
      <c r="O216" s="412"/>
      <c r="P216" s="412"/>
      <c r="Q216" s="412"/>
    </row>
    <row r="217" spans="1:19" x14ac:dyDescent="0.2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</row>
    <row r="218" spans="1:19" s="1" customFormat="1" ht="27.75" customHeight="1" x14ac:dyDescent="0.2">
      <c r="A218" s="411" t="str">
        <f>IF([1]p14!$A$234:$L$234&lt;&gt;0,[1]p14!$A$234:$L$234,"")</f>
        <v/>
      </c>
      <c r="B218" s="411"/>
      <c r="C218" s="411"/>
      <c r="D218" s="411"/>
      <c r="E218" s="411"/>
      <c r="F218" s="411"/>
      <c r="G218" s="411"/>
      <c r="H218" s="411"/>
      <c r="I218" s="411"/>
      <c r="J218" s="411"/>
      <c r="K218" s="411"/>
      <c r="L218" s="411"/>
      <c r="M218" s="411"/>
      <c r="N218" s="411"/>
      <c r="O218" s="411"/>
      <c r="P218" s="411"/>
      <c r="Q218" s="411"/>
    </row>
    <row r="219" spans="1:19" s="1" customFormat="1" ht="13.5" customHeight="1" x14ac:dyDescent="0.25">
      <c r="A219" s="49" t="s">
        <v>24</v>
      </c>
      <c r="B219" s="412" t="str">
        <f>IF([1]p14!$B$235:$L$235&lt;&gt;0,[1]p14!$B$235:$L$235,"")</f>
        <v/>
      </c>
      <c r="C219" s="412"/>
      <c r="D219" s="412"/>
      <c r="E219" s="412"/>
      <c r="F219" s="412"/>
      <c r="G219" s="412"/>
      <c r="H219" s="412"/>
      <c r="I219" s="412"/>
      <c r="J219" s="412"/>
      <c r="K219" s="412"/>
      <c r="L219" s="412"/>
      <c r="M219" s="412"/>
      <c r="N219" s="412"/>
      <c r="O219" s="412"/>
      <c r="P219" s="412"/>
      <c r="Q219" s="412"/>
    </row>
    <row r="220" spans="1:19" x14ac:dyDescent="0.2">
      <c r="A220" s="413"/>
      <c r="B220" s="413"/>
      <c r="C220" s="413"/>
      <c r="D220" s="413"/>
      <c r="E220" s="413"/>
      <c r="F220" s="413"/>
      <c r="G220" s="413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</row>
    <row r="221" spans="1:19" s="1" customFormat="1" ht="27.75" customHeight="1" x14ac:dyDescent="0.2">
      <c r="A221" s="411" t="str">
        <f>IF([1]p14!$A$237:$L$237&lt;&gt;0,[1]p14!$A$237:$L$237,"")</f>
        <v/>
      </c>
      <c r="B221" s="411"/>
      <c r="C221" s="411"/>
      <c r="D221" s="411"/>
      <c r="E221" s="411"/>
      <c r="F221" s="411"/>
      <c r="G221" s="411"/>
      <c r="H221" s="411"/>
      <c r="I221" s="411"/>
      <c r="J221" s="411"/>
      <c r="K221" s="411"/>
      <c r="L221" s="411"/>
      <c r="M221" s="411"/>
      <c r="N221" s="411"/>
      <c r="O221" s="411"/>
      <c r="P221" s="411"/>
      <c r="Q221" s="411"/>
    </row>
    <row r="222" spans="1:19" s="1" customFormat="1" ht="13.5" customHeight="1" x14ac:dyDescent="0.25">
      <c r="A222" s="49" t="s">
        <v>24</v>
      </c>
      <c r="B222" s="412" t="str">
        <f>IF([1]p14!$B$238:$L$238&lt;&gt;0,[1]p14!$B$238:$L$238,"")</f>
        <v/>
      </c>
      <c r="C222" s="412"/>
      <c r="D222" s="412"/>
      <c r="E222" s="412"/>
      <c r="F222" s="412"/>
      <c r="G222" s="412"/>
      <c r="H222" s="412"/>
      <c r="I222" s="412"/>
      <c r="J222" s="412"/>
      <c r="K222" s="412"/>
      <c r="L222" s="412"/>
      <c r="M222" s="412"/>
      <c r="N222" s="412"/>
      <c r="O222" s="412"/>
      <c r="P222" s="412"/>
      <c r="Q222" s="412"/>
    </row>
    <row r="223" spans="1:19" x14ac:dyDescent="0.2">
      <c r="A223" s="413"/>
      <c r="B223" s="413"/>
      <c r="C223" s="413"/>
      <c r="D223" s="413"/>
      <c r="E223" s="413"/>
      <c r="F223" s="413"/>
      <c r="G223" s="41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</row>
    <row r="224" spans="1:19" s="1" customFormat="1" ht="27.75" customHeight="1" x14ac:dyDescent="0.2">
      <c r="A224" s="411" t="str">
        <f>IF([1]p14!$A$240:$L$240&lt;&gt;0,[1]p14!$A$240:$L$240,"")</f>
        <v/>
      </c>
      <c r="B224" s="411"/>
      <c r="C224" s="411"/>
      <c r="D224" s="411"/>
      <c r="E224" s="411"/>
      <c r="F224" s="411"/>
      <c r="G224" s="411"/>
      <c r="H224" s="411"/>
      <c r="I224" s="411"/>
      <c r="J224" s="411"/>
      <c r="K224" s="411"/>
      <c r="L224" s="411"/>
      <c r="M224" s="411"/>
      <c r="N224" s="411"/>
      <c r="O224" s="411"/>
      <c r="P224" s="411"/>
      <c r="Q224" s="411"/>
    </row>
    <row r="225" spans="1:19" s="1" customFormat="1" ht="13.5" customHeight="1" x14ac:dyDescent="0.25">
      <c r="A225" s="49" t="s">
        <v>24</v>
      </c>
      <c r="B225" s="412" t="str">
        <f>IF([1]p14!$B$241:$L$241&lt;&gt;0,[1]p14!$B$241:$L$241,"")</f>
        <v/>
      </c>
      <c r="C225" s="412"/>
      <c r="D225" s="412"/>
      <c r="E225" s="412"/>
      <c r="F225" s="412"/>
      <c r="G225" s="412"/>
      <c r="H225" s="412"/>
      <c r="I225" s="412"/>
      <c r="J225" s="412"/>
      <c r="K225" s="412"/>
      <c r="L225" s="412"/>
      <c r="M225" s="412"/>
      <c r="N225" s="412"/>
      <c r="O225" s="412"/>
      <c r="P225" s="412"/>
      <c r="Q225" s="412"/>
    </row>
    <row r="226" spans="1:19" x14ac:dyDescent="0.2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</row>
    <row r="227" spans="1:19" s="1" customFormat="1" ht="27.75" customHeight="1" x14ac:dyDescent="0.2">
      <c r="A227" s="411" t="str">
        <f>IF([1]p14!$A$243:$L$243&lt;&gt;0,[1]p14!$A$243:$L$243,"")</f>
        <v/>
      </c>
      <c r="B227" s="411"/>
      <c r="C227" s="411"/>
      <c r="D227" s="411"/>
      <c r="E227" s="411"/>
      <c r="F227" s="411"/>
      <c r="G227" s="411"/>
      <c r="H227" s="411"/>
      <c r="I227" s="411"/>
      <c r="J227" s="411"/>
      <c r="K227" s="411"/>
      <c r="L227" s="411"/>
      <c r="M227" s="411"/>
      <c r="N227" s="411"/>
      <c r="O227" s="411"/>
      <c r="P227" s="411"/>
      <c r="Q227" s="411"/>
    </row>
    <row r="228" spans="1:19" s="1" customFormat="1" ht="13.5" customHeight="1" x14ac:dyDescent="0.25">
      <c r="A228" s="49" t="s">
        <v>24</v>
      </c>
      <c r="B228" s="412" t="str">
        <f>IF([1]p14!$B$244:$L$244&lt;&gt;0,[1]p14!$B$244:$L$244,"")</f>
        <v/>
      </c>
      <c r="C228" s="412"/>
      <c r="D228" s="412"/>
      <c r="E228" s="412"/>
      <c r="F228" s="412"/>
      <c r="G228" s="412"/>
      <c r="H228" s="412"/>
      <c r="I228" s="412"/>
      <c r="J228" s="412"/>
      <c r="K228" s="412"/>
      <c r="L228" s="412"/>
      <c r="M228" s="412"/>
      <c r="N228" s="412"/>
      <c r="O228" s="412"/>
      <c r="P228" s="412"/>
      <c r="Q228" s="412"/>
    </row>
    <row r="229" spans="1:19" x14ac:dyDescent="0.2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</row>
    <row r="230" spans="1:19" s="33" customFormat="1" ht="11.25" customHeight="1" x14ac:dyDescent="0.2">
      <c r="A230" s="375" t="str">
        <f>T([1]p15!$C$13:$G$13)</f>
        <v>José de Arimatéia Fernandes</v>
      </c>
      <c r="B230" s="376"/>
      <c r="C230" s="376"/>
      <c r="D230" s="376"/>
      <c r="E230" s="377"/>
      <c r="F230" s="414"/>
      <c r="G230" s="415"/>
      <c r="H230" s="415"/>
      <c r="I230" s="415"/>
      <c r="J230" s="415"/>
      <c r="K230" s="415"/>
      <c r="L230" s="415"/>
      <c r="M230" s="415"/>
      <c r="N230" s="415"/>
      <c r="O230" s="415"/>
      <c r="P230" s="415"/>
      <c r="Q230" s="19"/>
      <c r="R230"/>
      <c r="S230" s="28"/>
    </row>
    <row r="231" spans="1:19" s="1" customFormat="1" ht="27.75" customHeight="1" x14ac:dyDescent="0.2">
      <c r="A231" s="411" t="str">
        <f>IF([1]p15!$A$231:$L$231&lt;&gt;0,[1]p15!$A$231:$L$231,"")</f>
        <v/>
      </c>
      <c r="B231" s="411"/>
      <c r="C231" s="411"/>
      <c r="D231" s="411"/>
      <c r="E231" s="411"/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</row>
    <row r="232" spans="1:19" s="1" customFormat="1" ht="13.5" customHeight="1" x14ac:dyDescent="0.25">
      <c r="A232" s="49" t="s">
        <v>24</v>
      </c>
      <c r="B232" s="412" t="str">
        <f>IF([1]p15!$B$232:$L$232&lt;&gt;0,[1]p15!$B$232:$L$232,"")</f>
        <v/>
      </c>
      <c r="C232" s="412"/>
      <c r="D232" s="412"/>
      <c r="E232" s="412"/>
      <c r="F232" s="412"/>
      <c r="G232" s="412"/>
      <c r="H232" s="412"/>
      <c r="I232" s="412"/>
      <c r="J232" s="412"/>
      <c r="K232" s="412"/>
      <c r="L232" s="412"/>
      <c r="M232" s="412"/>
      <c r="N232" s="412"/>
      <c r="O232" s="412"/>
      <c r="P232" s="412"/>
      <c r="Q232" s="412"/>
    </row>
    <row r="233" spans="1:19" x14ac:dyDescent="0.2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</row>
    <row r="234" spans="1:19" s="1" customFormat="1" ht="27.75" customHeight="1" x14ac:dyDescent="0.2">
      <c r="A234" s="411" t="str">
        <f>IF([1]p15!$A$234:$L$234&lt;&gt;0,[1]p15!$A$234:$L$234,"")</f>
        <v/>
      </c>
      <c r="B234" s="411"/>
      <c r="C234" s="411"/>
      <c r="D234" s="411"/>
      <c r="E234" s="411"/>
      <c r="F234" s="411"/>
      <c r="G234" s="411"/>
      <c r="H234" s="411"/>
      <c r="I234" s="411"/>
      <c r="J234" s="411"/>
      <c r="K234" s="411"/>
      <c r="L234" s="411"/>
      <c r="M234" s="411"/>
      <c r="N234" s="411"/>
      <c r="O234" s="411"/>
      <c r="P234" s="411"/>
      <c r="Q234" s="411"/>
    </row>
    <row r="235" spans="1:19" s="1" customFormat="1" ht="13.5" customHeight="1" x14ac:dyDescent="0.25">
      <c r="A235" s="49" t="s">
        <v>24</v>
      </c>
      <c r="B235" s="412" t="str">
        <f>IF([1]p15!$B$235:$L$235&lt;&gt;0,[1]p15!$B$235:$L$235,"")</f>
        <v/>
      </c>
      <c r="C235" s="412"/>
      <c r="D235" s="412"/>
      <c r="E235" s="412"/>
      <c r="F235" s="412"/>
      <c r="G235" s="412"/>
      <c r="H235" s="412"/>
      <c r="I235" s="412"/>
      <c r="J235" s="412"/>
      <c r="K235" s="412"/>
      <c r="L235" s="412"/>
      <c r="M235" s="412"/>
      <c r="N235" s="412"/>
      <c r="O235" s="412"/>
      <c r="P235" s="412"/>
      <c r="Q235" s="412"/>
    </row>
    <row r="236" spans="1:19" x14ac:dyDescent="0.2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</row>
    <row r="237" spans="1:19" s="1" customFormat="1" ht="27.75" customHeight="1" x14ac:dyDescent="0.2">
      <c r="A237" s="411" t="str">
        <f>IF([1]p15!$A$237:$L$237&lt;&gt;0,[1]p15!$A$237:$L$237,"")</f>
        <v/>
      </c>
      <c r="B237" s="411"/>
      <c r="C237" s="411"/>
      <c r="D237" s="411"/>
      <c r="E237" s="411"/>
      <c r="F237" s="411"/>
      <c r="G237" s="411"/>
      <c r="H237" s="411"/>
      <c r="I237" s="411"/>
      <c r="J237" s="411"/>
      <c r="K237" s="411"/>
      <c r="L237" s="411"/>
      <c r="M237" s="411"/>
      <c r="N237" s="411"/>
      <c r="O237" s="411"/>
      <c r="P237" s="411"/>
      <c r="Q237" s="411"/>
    </row>
    <row r="238" spans="1:19" s="1" customFormat="1" ht="13.5" customHeight="1" x14ac:dyDescent="0.25">
      <c r="A238" s="49" t="s">
        <v>24</v>
      </c>
      <c r="B238" s="412" t="str">
        <f>IF([1]p15!$B$238:$L$238&lt;&gt;0,[1]p15!$B$238:$L$238,"")</f>
        <v/>
      </c>
      <c r="C238" s="412"/>
      <c r="D238" s="412"/>
      <c r="E238" s="412"/>
      <c r="F238" s="412"/>
      <c r="G238" s="412"/>
      <c r="H238" s="412"/>
      <c r="I238" s="412"/>
      <c r="J238" s="412"/>
      <c r="K238" s="412"/>
      <c r="L238" s="412"/>
      <c r="M238" s="412"/>
      <c r="N238" s="412"/>
      <c r="O238" s="412"/>
      <c r="P238" s="412"/>
      <c r="Q238" s="412"/>
    </row>
    <row r="239" spans="1:19" x14ac:dyDescent="0.2">
      <c r="A239" s="413"/>
      <c r="B239" s="413"/>
      <c r="C239" s="413"/>
      <c r="D239" s="413"/>
      <c r="E239" s="413"/>
      <c r="F239" s="413"/>
      <c r="G239" s="413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</row>
    <row r="240" spans="1:19" s="1" customFormat="1" ht="27.75" customHeight="1" x14ac:dyDescent="0.2">
      <c r="A240" s="411" t="str">
        <f>IF([1]p15!$A$240:$L$240&lt;&gt;0,[1]p15!$A$240:$L$240,"")</f>
        <v/>
      </c>
      <c r="B240" s="411"/>
      <c r="C240" s="411"/>
      <c r="D240" s="411"/>
      <c r="E240" s="411"/>
      <c r="F240" s="411"/>
      <c r="G240" s="411"/>
      <c r="H240" s="411"/>
      <c r="I240" s="411"/>
      <c r="J240" s="411"/>
      <c r="K240" s="411"/>
      <c r="L240" s="411"/>
      <c r="M240" s="411"/>
      <c r="N240" s="411"/>
      <c r="O240" s="411"/>
      <c r="P240" s="411"/>
      <c r="Q240" s="411"/>
    </row>
    <row r="241" spans="1:19" s="1" customFormat="1" ht="13.5" customHeight="1" x14ac:dyDescent="0.25">
      <c r="A241" s="49" t="s">
        <v>24</v>
      </c>
      <c r="B241" s="412" t="str">
        <f>IF([1]p15!$B$241:$L$241&lt;&gt;0,[1]p15!$B$241:$L$241,"")</f>
        <v/>
      </c>
      <c r="C241" s="412"/>
      <c r="D241" s="412"/>
      <c r="E241" s="412"/>
      <c r="F241" s="412"/>
      <c r="G241" s="412"/>
      <c r="H241" s="412"/>
      <c r="I241" s="412"/>
      <c r="J241" s="412"/>
      <c r="K241" s="412"/>
      <c r="L241" s="412"/>
      <c r="M241" s="412"/>
      <c r="N241" s="412"/>
      <c r="O241" s="412"/>
      <c r="P241" s="412"/>
      <c r="Q241" s="412"/>
    </row>
    <row r="242" spans="1:19" x14ac:dyDescent="0.2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</row>
    <row r="243" spans="1:19" s="1" customFormat="1" ht="27.75" customHeight="1" x14ac:dyDescent="0.2">
      <c r="A243" s="411" t="str">
        <f>IF([1]p15!$A$243:$L$243&lt;&gt;0,[1]p15!$A$243:$L$243,"")</f>
        <v/>
      </c>
      <c r="B243" s="411"/>
      <c r="C243" s="411"/>
      <c r="D243" s="411"/>
      <c r="E243" s="411"/>
      <c r="F243" s="411"/>
      <c r="G243" s="411"/>
      <c r="H243" s="411"/>
      <c r="I243" s="411"/>
      <c r="J243" s="411"/>
      <c r="K243" s="411"/>
      <c r="L243" s="411"/>
      <c r="M243" s="411"/>
      <c r="N243" s="411"/>
      <c r="O243" s="411"/>
      <c r="P243" s="411"/>
      <c r="Q243" s="411"/>
    </row>
    <row r="244" spans="1:19" s="1" customFormat="1" ht="13.5" customHeight="1" x14ac:dyDescent="0.25">
      <c r="A244" s="49" t="s">
        <v>24</v>
      </c>
      <c r="B244" s="412" t="str">
        <f>IF([1]p15!$B$244:$L$244&lt;&gt;0,[1]p15!$B$244:$L$244,"")</f>
        <v/>
      </c>
      <c r="C244" s="412"/>
      <c r="D244" s="412"/>
      <c r="E244" s="412"/>
      <c r="F244" s="412"/>
      <c r="G244" s="412"/>
      <c r="H244" s="412"/>
      <c r="I244" s="412"/>
      <c r="J244" s="412"/>
      <c r="K244" s="412"/>
      <c r="L244" s="412"/>
      <c r="M244" s="412"/>
      <c r="N244" s="412"/>
      <c r="O244" s="412"/>
      <c r="P244" s="412"/>
      <c r="Q244" s="412"/>
    </row>
    <row r="245" spans="1:19" x14ac:dyDescent="0.2">
      <c r="A245" s="413"/>
      <c r="B245" s="413"/>
      <c r="C245" s="413"/>
      <c r="D245" s="413"/>
      <c r="E245" s="413"/>
      <c r="F245" s="413"/>
      <c r="G245" s="413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</row>
    <row r="246" spans="1:19" s="33" customFormat="1" ht="11.25" customHeight="1" x14ac:dyDescent="0.2">
      <c r="A246" s="375" t="str">
        <f>T([1]p16!$C$13:$G$13)</f>
        <v>Josefa Itailma da Rocha</v>
      </c>
      <c r="B246" s="376"/>
      <c r="C246" s="376"/>
      <c r="D246" s="376"/>
      <c r="E246" s="377"/>
      <c r="F246" s="414"/>
      <c r="G246" s="415"/>
      <c r="H246" s="415"/>
      <c r="I246" s="415"/>
      <c r="J246" s="415"/>
      <c r="K246" s="415"/>
      <c r="L246" s="415"/>
      <c r="M246" s="415"/>
      <c r="N246" s="415"/>
      <c r="O246" s="415"/>
      <c r="P246" s="415"/>
      <c r="Q246" s="19"/>
      <c r="R246"/>
      <c r="S246" s="28"/>
    </row>
    <row r="247" spans="1:19" s="1" customFormat="1" ht="27.75" customHeight="1" x14ac:dyDescent="0.2">
      <c r="A247" s="411" t="str">
        <f>IF([1]p16!$A$231:$L$231&lt;&gt;0,[1]p16!$A$231:$L$231,"")</f>
        <v/>
      </c>
      <c r="B247" s="411"/>
      <c r="C247" s="411"/>
      <c r="D247" s="411"/>
      <c r="E247" s="411"/>
      <c r="F247" s="411"/>
      <c r="G247" s="411"/>
      <c r="H247" s="411"/>
      <c r="I247" s="411"/>
      <c r="J247" s="411"/>
      <c r="K247" s="411"/>
      <c r="L247" s="411"/>
      <c r="M247" s="411"/>
      <c r="N247" s="411"/>
      <c r="O247" s="411"/>
      <c r="P247" s="411"/>
      <c r="Q247" s="411"/>
    </row>
    <row r="248" spans="1:19" s="1" customFormat="1" ht="13.5" customHeight="1" x14ac:dyDescent="0.25">
      <c r="A248" s="49" t="s">
        <v>24</v>
      </c>
      <c r="B248" s="412" t="str">
        <f>IF([1]p16!$B$232:$L$232&lt;&gt;0,[1]p16!$B$232:$L$232,"")</f>
        <v/>
      </c>
      <c r="C248" s="412"/>
      <c r="D248" s="412"/>
      <c r="E248" s="412"/>
      <c r="F248" s="412"/>
      <c r="G248" s="412"/>
      <c r="H248" s="412"/>
      <c r="I248" s="412"/>
      <c r="J248" s="412"/>
      <c r="K248" s="412"/>
      <c r="L248" s="412"/>
      <c r="M248" s="412"/>
      <c r="N248" s="412"/>
      <c r="O248" s="412"/>
      <c r="P248" s="412"/>
      <c r="Q248" s="412"/>
    </row>
    <row r="249" spans="1:19" x14ac:dyDescent="0.2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</row>
    <row r="250" spans="1:19" s="1" customFormat="1" ht="27.75" customHeight="1" x14ac:dyDescent="0.2">
      <c r="A250" s="411" t="str">
        <f>IF([1]p16!$A$234:$L$234&lt;&gt;0,[1]p16!$A$234:$L$234,"")</f>
        <v/>
      </c>
      <c r="B250" s="411"/>
      <c r="C250" s="411"/>
      <c r="D250" s="411"/>
      <c r="E250" s="411"/>
      <c r="F250" s="411"/>
      <c r="G250" s="411"/>
      <c r="H250" s="411"/>
      <c r="I250" s="411"/>
      <c r="J250" s="411"/>
      <c r="K250" s="411"/>
      <c r="L250" s="411"/>
      <c r="M250" s="411"/>
      <c r="N250" s="411"/>
      <c r="O250" s="411"/>
      <c r="P250" s="411"/>
      <c r="Q250" s="411"/>
    </row>
    <row r="251" spans="1:19" s="1" customFormat="1" ht="13.5" customHeight="1" x14ac:dyDescent="0.25">
      <c r="A251" s="49" t="s">
        <v>24</v>
      </c>
      <c r="B251" s="412" t="str">
        <f>IF([1]p16!$B$235:$L$235&lt;&gt;0,[1]p16!$B$235:$L$235,"")</f>
        <v/>
      </c>
      <c r="C251" s="412"/>
      <c r="D251" s="412"/>
      <c r="E251" s="412"/>
      <c r="F251" s="412"/>
      <c r="G251" s="412"/>
      <c r="H251" s="412"/>
      <c r="I251" s="412"/>
      <c r="J251" s="412"/>
      <c r="K251" s="412"/>
      <c r="L251" s="412"/>
      <c r="M251" s="412"/>
      <c r="N251" s="412"/>
      <c r="O251" s="412"/>
      <c r="P251" s="412"/>
      <c r="Q251" s="412"/>
    </row>
    <row r="252" spans="1:19" x14ac:dyDescent="0.2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</row>
    <row r="253" spans="1:19" s="1" customFormat="1" ht="27.75" customHeight="1" x14ac:dyDescent="0.2">
      <c r="A253" s="411" t="str">
        <f>IF([1]p16!$A$237:$L$237&lt;&gt;0,[1]p16!$A$237:$L$237,"")</f>
        <v/>
      </c>
      <c r="B253" s="411"/>
      <c r="C253" s="411"/>
      <c r="D253" s="411"/>
      <c r="E253" s="411"/>
      <c r="F253" s="411"/>
      <c r="G253" s="411"/>
      <c r="H253" s="411"/>
      <c r="I253" s="411"/>
      <c r="J253" s="411"/>
      <c r="K253" s="411"/>
      <c r="L253" s="411"/>
      <c r="M253" s="411"/>
      <c r="N253" s="411"/>
      <c r="O253" s="411"/>
      <c r="P253" s="411"/>
      <c r="Q253" s="411"/>
    </row>
    <row r="254" spans="1:19" s="1" customFormat="1" ht="13.5" customHeight="1" x14ac:dyDescent="0.25">
      <c r="A254" s="49" t="s">
        <v>24</v>
      </c>
      <c r="B254" s="412" t="str">
        <f>IF([1]p16!$B$238:$L$238&lt;&gt;0,[1]p16!$B$238:$L$238,"")</f>
        <v/>
      </c>
      <c r="C254" s="412"/>
      <c r="D254" s="412"/>
      <c r="E254" s="412"/>
      <c r="F254" s="412"/>
      <c r="G254" s="412"/>
      <c r="H254" s="412"/>
      <c r="I254" s="412"/>
      <c r="J254" s="412"/>
      <c r="K254" s="412"/>
      <c r="L254" s="412"/>
      <c r="M254" s="412"/>
      <c r="N254" s="412"/>
      <c r="O254" s="412"/>
      <c r="P254" s="412"/>
      <c r="Q254" s="412"/>
    </row>
    <row r="255" spans="1:19" x14ac:dyDescent="0.2">
      <c r="A255" s="413"/>
      <c r="B255" s="413"/>
      <c r="C255" s="413"/>
      <c r="D255" s="413"/>
      <c r="E255" s="413"/>
      <c r="F255" s="413"/>
      <c r="G255" s="413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</row>
    <row r="256" spans="1:19" s="1" customFormat="1" ht="27.75" customHeight="1" x14ac:dyDescent="0.2">
      <c r="A256" s="411" t="str">
        <f>IF([1]p16!$A$240:$L$240&lt;&gt;0,[1]p16!$A$240:$L$240,"")</f>
        <v/>
      </c>
      <c r="B256" s="411"/>
      <c r="C256" s="411"/>
      <c r="D256" s="411"/>
      <c r="E256" s="411"/>
      <c r="F256" s="411"/>
      <c r="G256" s="411"/>
      <c r="H256" s="411"/>
      <c r="I256" s="411"/>
      <c r="J256" s="411"/>
      <c r="K256" s="411"/>
      <c r="L256" s="411"/>
      <c r="M256" s="411"/>
      <c r="N256" s="411"/>
      <c r="O256" s="411"/>
      <c r="P256" s="411"/>
      <c r="Q256" s="411"/>
    </row>
    <row r="257" spans="1:19" s="1" customFormat="1" ht="13.5" customHeight="1" x14ac:dyDescent="0.25">
      <c r="A257" s="49" t="s">
        <v>24</v>
      </c>
      <c r="B257" s="412" t="str">
        <f>IF([1]p16!$B$241:$L$241&lt;&gt;0,[1]p16!$B$241:$L$241,"")</f>
        <v/>
      </c>
      <c r="C257" s="412"/>
      <c r="D257" s="412"/>
      <c r="E257" s="412"/>
      <c r="F257" s="412"/>
      <c r="G257" s="412"/>
      <c r="H257" s="412"/>
      <c r="I257" s="412"/>
      <c r="J257" s="412"/>
      <c r="K257" s="412"/>
      <c r="L257" s="412"/>
      <c r="M257" s="412"/>
      <c r="N257" s="412"/>
      <c r="O257" s="412"/>
      <c r="P257" s="412"/>
      <c r="Q257" s="412"/>
    </row>
    <row r="258" spans="1:19" x14ac:dyDescent="0.2">
      <c r="A258" s="413"/>
      <c r="B258" s="413"/>
      <c r="C258" s="413"/>
      <c r="D258" s="413"/>
      <c r="E258" s="413"/>
      <c r="F258" s="413"/>
      <c r="G258" s="413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</row>
    <row r="259" spans="1:19" s="1" customFormat="1" ht="27.75" customHeight="1" x14ac:dyDescent="0.2">
      <c r="A259" s="411" t="str">
        <f>IF([1]p16!$A$243:$L$243&lt;&gt;0,[1]p16!$A$243:$L$243,"")</f>
        <v/>
      </c>
      <c r="B259" s="411"/>
      <c r="C259" s="411"/>
      <c r="D259" s="411"/>
      <c r="E259" s="411"/>
      <c r="F259" s="411"/>
      <c r="G259" s="411"/>
      <c r="H259" s="411"/>
      <c r="I259" s="411"/>
      <c r="J259" s="411"/>
      <c r="K259" s="411"/>
      <c r="L259" s="411"/>
      <c r="M259" s="411"/>
      <c r="N259" s="411"/>
      <c r="O259" s="411"/>
      <c r="P259" s="411"/>
      <c r="Q259" s="411"/>
    </row>
    <row r="260" spans="1:19" s="1" customFormat="1" ht="13.5" customHeight="1" x14ac:dyDescent="0.25">
      <c r="A260" s="49" t="s">
        <v>24</v>
      </c>
      <c r="B260" s="412" t="str">
        <f>IF([1]p16!$B$244:$L$244&lt;&gt;0,[1]p16!$B$244:$L$244,"")</f>
        <v/>
      </c>
      <c r="C260" s="412"/>
      <c r="D260" s="412"/>
      <c r="E260" s="412"/>
      <c r="F260" s="412"/>
      <c r="G260" s="412"/>
      <c r="H260" s="412"/>
      <c r="I260" s="412"/>
      <c r="J260" s="412"/>
      <c r="K260" s="412"/>
      <c r="L260" s="412"/>
      <c r="M260" s="412"/>
      <c r="N260" s="412"/>
      <c r="O260" s="412"/>
      <c r="P260" s="412"/>
      <c r="Q260" s="412"/>
    </row>
    <row r="261" spans="1:19" x14ac:dyDescent="0.2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</row>
    <row r="262" spans="1:19" s="33" customFormat="1" ht="11.25" customHeight="1" x14ac:dyDescent="0.2">
      <c r="A262" s="375" t="str">
        <f>T([1]p17!$C$13:$G$13)</f>
        <v>José Fernando Leite Aires</v>
      </c>
      <c r="B262" s="376"/>
      <c r="C262" s="376"/>
      <c r="D262" s="376"/>
      <c r="E262" s="377"/>
      <c r="F262" s="414"/>
      <c r="G262" s="415"/>
      <c r="H262" s="415"/>
      <c r="I262" s="415"/>
      <c r="J262" s="415"/>
      <c r="K262" s="415"/>
      <c r="L262" s="415"/>
      <c r="M262" s="415"/>
      <c r="N262" s="415"/>
      <c r="O262" s="415"/>
      <c r="P262" s="415"/>
      <c r="Q262" s="19"/>
      <c r="R262"/>
      <c r="S262" s="28"/>
    </row>
    <row r="263" spans="1:19" s="1" customFormat="1" ht="27.75" customHeight="1" x14ac:dyDescent="0.2">
      <c r="A263" s="411" t="str">
        <f>IF([1]p17!$A$231:$L$231&lt;&gt;0,[1]p17!$A$231:$L$231,"")</f>
        <v/>
      </c>
      <c r="B263" s="411"/>
      <c r="C263" s="411"/>
      <c r="D263" s="411"/>
      <c r="E263" s="411"/>
      <c r="F263" s="411"/>
      <c r="G263" s="411"/>
      <c r="H263" s="411"/>
      <c r="I263" s="411"/>
      <c r="J263" s="411"/>
      <c r="K263" s="411"/>
      <c r="L263" s="411"/>
      <c r="M263" s="411"/>
      <c r="N263" s="411"/>
      <c r="O263" s="411"/>
      <c r="P263" s="411"/>
      <c r="Q263" s="411"/>
    </row>
    <row r="264" spans="1:19" s="1" customFormat="1" ht="13.5" customHeight="1" x14ac:dyDescent="0.25">
      <c r="A264" s="49" t="s">
        <v>24</v>
      </c>
      <c r="B264" s="412" t="str">
        <f>IF([1]p17!$B$232:$L$232&lt;&gt;0,[1]p17!$B$232:$L$232,"")</f>
        <v/>
      </c>
      <c r="C264" s="412"/>
      <c r="D264" s="412"/>
      <c r="E264" s="412"/>
      <c r="F264" s="412"/>
      <c r="G264" s="412"/>
      <c r="H264" s="412"/>
      <c r="I264" s="412"/>
      <c r="J264" s="412"/>
      <c r="K264" s="412"/>
      <c r="L264" s="412"/>
      <c r="M264" s="412"/>
      <c r="N264" s="412"/>
      <c r="O264" s="412"/>
      <c r="P264" s="412"/>
      <c r="Q264" s="412"/>
    </row>
    <row r="265" spans="1:19" x14ac:dyDescent="0.2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</row>
    <row r="266" spans="1:19" s="1" customFormat="1" ht="27.75" customHeight="1" x14ac:dyDescent="0.2">
      <c r="A266" s="411" t="str">
        <f>IF([1]p17!$A$234:$L$234&lt;&gt;0,[1]p17!$A$234:$L$234,"")</f>
        <v/>
      </c>
      <c r="B266" s="411"/>
      <c r="C266" s="411"/>
      <c r="D266" s="411"/>
      <c r="E266" s="411"/>
      <c r="F266" s="411"/>
      <c r="G266" s="411"/>
      <c r="H266" s="411"/>
      <c r="I266" s="411"/>
      <c r="J266" s="411"/>
      <c r="K266" s="411"/>
      <c r="L266" s="411"/>
      <c r="M266" s="411"/>
      <c r="N266" s="411"/>
      <c r="O266" s="411"/>
      <c r="P266" s="411"/>
      <c r="Q266" s="411"/>
    </row>
    <row r="267" spans="1:19" s="1" customFormat="1" ht="13.5" customHeight="1" x14ac:dyDescent="0.25">
      <c r="A267" s="49" t="s">
        <v>24</v>
      </c>
      <c r="B267" s="412" t="str">
        <f>IF([1]p17!$B$235:$L$235&lt;&gt;0,[1]p17!$B$235:$L$235,"")</f>
        <v/>
      </c>
      <c r="C267" s="412"/>
      <c r="D267" s="412"/>
      <c r="E267" s="412"/>
      <c r="F267" s="412"/>
      <c r="G267" s="412"/>
      <c r="H267" s="412"/>
      <c r="I267" s="412"/>
      <c r="J267" s="412"/>
      <c r="K267" s="412"/>
      <c r="L267" s="412"/>
      <c r="M267" s="412"/>
      <c r="N267" s="412"/>
      <c r="O267" s="412"/>
      <c r="P267" s="412"/>
      <c r="Q267" s="412"/>
    </row>
    <row r="268" spans="1:19" x14ac:dyDescent="0.2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</row>
    <row r="269" spans="1:19" s="1" customFormat="1" ht="27.75" customHeight="1" x14ac:dyDescent="0.2">
      <c r="A269" s="411" t="str">
        <f>IF([1]p17!$A$237:$L$237&lt;&gt;0,[1]p17!$A$237:$L$237,"")</f>
        <v/>
      </c>
      <c r="B269" s="411"/>
      <c r="C269" s="411"/>
      <c r="D269" s="411"/>
      <c r="E269" s="411"/>
      <c r="F269" s="411"/>
      <c r="G269" s="411"/>
      <c r="H269" s="411"/>
      <c r="I269" s="411"/>
      <c r="J269" s="411"/>
      <c r="K269" s="411"/>
      <c r="L269" s="411"/>
      <c r="M269" s="411"/>
      <c r="N269" s="411"/>
      <c r="O269" s="411"/>
      <c r="P269" s="411"/>
      <c r="Q269" s="411"/>
    </row>
    <row r="270" spans="1:19" s="1" customFormat="1" ht="13.5" customHeight="1" x14ac:dyDescent="0.25">
      <c r="A270" s="49" t="s">
        <v>24</v>
      </c>
      <c r="B270" s="412" t="str">
        <f>IF([1]p17!$B$238:$L$238&lt;&gt;0,[1]p17!$B$238:$L$238,"")</f>
        <v/>
      </c>
      <c r="C270" s="412"/>
      <c r="D270" s="412"/>
      <c r="E270" s="412"/>
      <c r="F270" s="412"/>
      <c r="G270" s="412"/>
      <c r="H270" s="412"/>
      <c r="I270" s="412"/>
      <c r="J270" s="412"/>
      <c r="K270" s="412"/>
      <c r="L270" s="412"/>
      <c r="M270" s="412"/>
      <c r="N270" s="412"/>
      <c r="O270" s="412"/>
      <c r="P270" s="412"/>
      <c r="Q270" s="412"/>
    </row>
    <row r="271" spans="1:19" x14ac:dyDescent="0.2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</row>
    <row r="272" spans="1:19" s="1" customFormat="1" ht="27.75" customHeight="1" x14ac:dyDescent="0.2">
      <c r="A272" s="411" t="str">
        <f>IF([1]p17!$A$240:$L$240&lt;&gt;0,[1]p17!$A$240:$L$240,"")</f>
        <v/>
      </c>
      <c r="B272" s="411"/>
      <c r="C272" s="411"/>
      <c r="D272" s="411"/>
      <c r="E272" s="411"/>
      <c r="F272" s="411"/>
      <c r="G272" s="411"/>
      <c r="H272" s="411"/>
      <c r="I272" s="411"/>
      <c r="J272" s="411"/>
      <c r="K272" s="411"/>
      <c r="L272" s="411"/>
      <c r="M272" s="411"/>
      <c r="N272" s="411"/>
      <c r="O272" s="411"/>
      <c r="P272" s="411"/>
      <c r="Q272" s="411"/>
    </row>
    <row r="273" spans="1:19" s="1" customFormat="1" ht="13.5" customHeight="1" x14ac:dyDescent="0.25">
      <c r="A273" s="49" t="s">
        <v>24</v>
      </c>
      <c r="B273" s="412" t="str">
        <f>IF([1]p17!$B$241:$L$241&lt;&gt;0,[1]p17!$B$241:$L$241,"")</f>
        <v/>
      </c>
      <c r="C273" s="412"/>
      <c r="D273" s="412"/>
      <c r="E273" s="412"/>
      <c r="F273" s="412"/>
      <c r="G273" s="412"/>
      <c r="H273" s="412"/>
      <c r="I273" s="412"/>
      <c r="J273" s="412"/>
      <c r="K273" s="412"/>
      <c r="L273" s="412"/>
      <c r="M273" s="412"/>
      <c r="N273" s="412"/>
      <c r="O273" s="412"/>
      <c r="P273" s="412"/>
      <c r="Q273" s="412"/>
    </row>
    <row r="274" spans="1:19" x14ac:dyDescent="0.2">
      <c r="A274" s="413"/>
      <c r="B274" s="413"/>
      <c r="C274" s="413"/>
      <c r="D274" s="413"/>
      <c r="E274" s="413"/>
      <c r="F274" s="413"/>
      <c r="G274" s="413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</row>
    <row r="275" spans="1:19" s="1" customFormat="1" ht="27.75" customHeight="1" x14ac:dyDescent="0.2">
      <c r="A275" s="411" t="str">
        <f>IF([1]p17!$A$243:$L$243&lt;&gt;0,[1]p17!$A$243:$L$243,"")</f>
        <v/>
      </c>
      <c r="B275" s="411"/>
      <c r="C275" s="411"/>
      <c r="D275" s="411"/>
      <c r="E275" s="411"/>
      <c r="F275" s="411"/>
      <c r="G275" s="411"/>
      <c r="H275" s="411"/>
      <c r="I275" s="411"/>
      <c r="J275" s="411"/>
      <c r="K275" s="411"/>
      <c r="L275" s="411"/>
      <c r="M275" s="411"/>
      <c r="N275" s="411"/>
      <c r="O275" s="411"/>
      <c r="P275" s="411"/>
      <c r="Q275" s="411"/>
    </row>
    <row r="276" spans="1:19" s="1" customFormat="1" ht="13.5" customHeight="1" x14ac:dyDescent="0.25">
      <c r="A276" s="49" t="s">
        <v>24</v>
      </c>
      <c r="B276" s="412" t="str">
        <f>IF([1]p17!$B$244:$L$244&lt;&gt;0,[1]p17!$B$244:$L$244,"")</f>
        <v/>
      </c>
      <c r="C276" s="412"/>
      <c r="D276" s="412"/>
      <c r="E276" s="412"/>
      <c r="F276" s="412"/>
      <c r="G276" s="412"/>
      <c r="H276" s="412"/>
      <c r="I276" s="412"/>
      <c r="J276" s="412"/>
      <c r="K276" s="412"/>
      <c r="L276" s="412"/>
      <c r="M276" s="412"/>
      <c r="N276" s="412"/>
      <c r="O276" s="412"/>
      <c r="P276" s="412"/>
      <c r="Q276" s="412"/>
    </row>
    <row r="277" spans="1:19" x14ac:dyDescent="0.2">
      <c r="A277" s="413"/>
      <c r="B277" s="413"/>
      <c r="C277" s="413"/>
      <c r="D277" s="413"/>
      <c r="E277" s="413"/>
      <c r="F277" s="413"/>
      <c r="G277" s="413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</row>
    <row r="278" spans="1:19" s="33" customFormat="1" ht="11.25" customHeight="1" x14ac:dyDescent="0.2">
      <c r="A278" s="375" t="str">
        <f>T([1]p18!$C$13:$G$13)</f>
        <v>Joseilson Raimundo de Lima</v>
      </c>
      <c r="B278" s="376"/>
      <c r="C278" s="376"/>
      <c r="D278" s="376"/>
      <c r="E278" s="377"/>
      <c r="F278" s="414"/>
      <c r="G278" s="415"/>
      <c r="H278" s="415"/>
      <c r="I278" s="415"/>
      <c r="J278" s="415"/>
      <c r="K278" s="415"/>
      <c r="L278" s="415"/>
      <c r="M278" s="415"/>
      <c r="N278" s="415"/>
      <c r="O278" s="415"/>
      <c r="P278" s="415"/>
      <c r="Q278" s="19"/>
      <c r="R278"/>
      <c r="S278" s="28"/>
    </row>
    <row r="279" spans="1:19" s="1" customFormat="1" ht="27.75" customHeight="1" x14ac:dyDescent="0.2">
      <c r="A279" s="411" t="str">
        <f>IF([1]p18!$A$231:$L$231&lt;&gt;0,[1]p18!$A$231:$L$231,"")</f>
        <v/>
      </c>
      <c r="B279" s="411"/>
      <c r="C279" s="411"/>
      <c r="D279" s="411"/>
      <c r="E279" s="411"/>
      <c r="F279" s="411"/>
      <c r="G279" s="411"/>
      <c r="H279" s="411"/>
      <c r="I279" s="411"/>
      <c r="J279" s="411"/>
      <c r="K279" s="411"/>
      <c r="L279" s="411"/>
      <c r="M279" s="411"/>
      <c r="N279" s="411"/>
      <c r="O279" s="411"/>
      <c r="P279" s="411"/>
      <c r="Q279" s="411"/>
    </row>
    <row r="280" spans="1:19" s="1" customFormat="1" ht="13.5" customHeight="1" x14ac:dyDescent="0.25">
      <c r="A280" s="49" t="s">
        <v>24</v>
      </c>
      <c r="B280" s="412" t="str">
        <f>IF([1]p18!$B$232:$L$232&lt;&gt;0,[1]p18!$B$232:$L$232,"")</f>
        <v/>
      </c>
      <c r="C280" s="412"/>
      <c r="D280" s="412"/>
      <c r="E280" s="412"/>
      <c r="F280" s="412"/>
      <c r="G280" s="412"/>
      <c r="H280" s="412"/>
      <c r="I280" s="412"/>
      <c r="J280" s="412"/>
      <c r="K280" s="412"/>
      <c r="L280" s="412"/>
      <c r="M280" s="412"/>
      <c r="N280" s="412"/>
      <c r="O280" s="412"/>
      <c r="P280" s="412"/>
      <c r="Q280" s="412"/>
    </row>
    <row r="281" spans="1:19" x14ac:dyDescent="0.2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</row>
    <row r="282" spans="1:19" s="1" customFormat="1" ht="27.75" customHeight="1" x14ac:dyDescent="0.2">
      <c r="A282" s="411" t="str">
        <f>IF([1]p18!$A$234:$L$234&lt;&gt;0,[1]p18!$A$234:$L$234,"")</f>
        <v/>
      </c>
      <c r="B282" s="411"/>
      <c r="C282" s="411"/>
      <c r="D282" s="411"/>
      <c r="E282" s="411"/>
      <c r="F282" s="411"/>
      <c r="G282" s="411"/>
      <c r="H282" s="411"/>
      <c r="I282" s="411"/>
      <c r="J282" s="411"/>
      <c r="K282" s="411"/>
      <c r="L282" s="411"/>
      <c r="M282" s="411"/>
      <c r="N282" s="411"/>
      <c r="O282" s="411"/>
      <c r="P282" s="411"/>
      <c r="Q282" s="411"/>
    </row>
    <row r="283" spans="1:19" s="1" customFormat="1" ht="13.5" customHeight="1" x14ac:dyDescent="0.25">
      <c r="A283" s="49" t="s">
        <v>24</v>
      </c>
      <c r="B283" s="412" t="str">
        <f>IF([1]p18!$B$235:$L$235&lt;&gt;0,[1]p18!$B$235:$L$235,"")</f>
        <v/>
      </c>
      <c r="C283" s="412"/>
      <c r="D283" s="412"/>
      <c r="E283" s="412"/>
      <c r="F283" s="412"/>
      <c r="G283" s="412"/>
      <c r="H283" s="412"/>
      <c r="I283" s="412"/>
      <c r="J283" s="412"/>
      <c r="K283" s="412"/>
      <c r="L283" s="412"/>
      <c r="M283" s="412"/>
      <c r="N283" s="412"/>
      <c r="O283" s="412"/>
      <c r="P283" s="412"/>
      <c r="Q283" s="412"/>
    </row>
    <row r="284" spans="1:19" x14ac:dyDescent="0.2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</row>
    <row r="285" spans="1:19" s="1" customFormat="1" ht="27.75" customHeight="1" x14ac:dyDescent="0.2">
      <c r="A285" s="411" t="str">
        <f>IF([1]p18!$A$237:$L$237&lt;&gt;0,[1]p18!$A$237:$L$237,"")</f>
        <v/>
      </c>
      <c r="B285" s="411"/>
      <c r="C285" s="411"/>
      <c r="D285" s="411"/>
      <c r="E285" s="411"/>
      <c r="F285" s="411"/>
      <c r="G285" s="411"/>
      <c r="H285" s="411"/>
      <c r="I285" s="411"/>
      <c r="J285" s="411"/>
      <c r="K285" s="411"/>
      <c r="L285" s="411"/>
      <c r="M285" s="411"/>
      <c r="N285" s="411"/>
      <c r="O285" s="411"/>
      <c r="P285" s="411"/>
      <c r="Q285" s="411"/>
    </row>
    <row r="286" spans="1:19" s="1" customFormat="1" ht="13.5" customHeight="1" x14ac:dyDescent="0.25">
      <c r="A286" s="49" t="s">
        <v>24</v>
      </c>
      <c r="B286" s="412" t="str">
        <f>IF([1]p18!$B$238:$L$238&lt;&gt;0,[1]p18!$B$238:$L$238,"")</f>
        <v/>
      </c>
      <c r="C286" s="412"/>
      <c r="D286" s="412"/>
      <c r="E286" s="412"/>
      <c r="F286" s="412"/>
      <c r="G286" s="412"/>
      <c r="H286" s="412"/>
      <c r="I286" s="412"/>
      <c r="J286" s="412"/>
      <c r="K286" s="412"/>
      <c r="L286" s="412"/>
      <c r="M286" s="412"/>
      <c r="N286" s="412"/>
      <c r="O286" s="412"/>
      <c r="P286" s="412"/>
      <c r="Q286" s="412"/>
    </row>
    <row r="287" spans="1:19" x14ac:dyDescent="0.2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</row>
    <row r="288" spans="1:19" s="1" customFormat="1" ht="27.75" customHeight="1" x14ac:dyDescent="0.2">
      <c r="A288" s="411" t="str">
        <f>IF([1]p18!$A$240:$L$240&lt;&gt;0,[1]p18!$A$240:$L$240,"")</f>
        <v/>
      </c>
      <c r="B288" s="411"/>
      <c r="C288" s="411"/>
      <c r="D288" s="411"/>
      <c r="E288" s="411"/>
      <c r="F288" s="411"/>
      <c r="G288" s="411"/>
      <c r="H288" s="411"/>
      <c r="I288" s="411"/>
      <c r="J288" s="411"/>
      <c r="K288" s="411"/>
      <c r="L288" s="411"/>
      <c r="M288" s="411"/>
      <c r="N288" s="411"/>
      <c r="O288" s="411"/>
      <c r="P288" s="411"/>
      <c r="Q288" s="411"/>
    </row>
    <row r="289" spans="1:19" s="1" customFormat="1" ht="13.5" customHeight="1" x14ac:dyDescent="0.25">
      <c r="A289" s="49" t="s">
        <v>24</v>
      </c>
      <c r="B289" s="412" t="str">
        <f>IF([1]p18!$B$241:$L$241&lt;&gt;0,[1]p18!$B$241:$L$241,"")</f>
        <v/>
      </c>
      <c r="C289" s="412"/>
      <c r="D289" s="412"/>
      <c r="E289" s="412"/>
      <c r="F289" s="412"/>
      <c r="G289" s="412"/>
      <c r="H289" s="412"/>
      <c r="I289" s="412"/>
      <c r="J289" s="412"/>
      <c r="K289" s="412"/>
      <c r="L289" s="412"/>
      <c r="M289" s="412"/>
      <c r="N289" s="412"/>
      <c r="O289" s="412"/>
      <c r="P289" s="412"/>
      <c r="Q289" s="412"/>
    </row>
    <row r="290" spans="1:19" x14ac:dyDescent="0.2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</row>
    <row r="291" spans="1:19" s="1" customFormat="1" ht="27.75" customHeight="1" x14ac:dyDescent="0.2">
      <c r="A291" s="411" t="str">
        <f>IF([1]p18!$A$243:$L$243&lt;&gt;0,[1]p18!$A$243:$L$243,"")</f>
        <v/>
      </c>
      <c r="B291" s="411"/>
      <c r="C291" s="411"/>
      <c r="D291" s="411"/>
      <c r="E291" s="411"/>
      <c r="F291" s="411"/>
      <c r="G291" s="411"/>
      <c r="H291" s="411"/>
      <c r="I291" s="411"/>
      <c r="J291" s="411"/>
      <c r="K291" s="411"/>
      <c r="L291" s="411"/>
      <c r="M291" s="411"/>
      <c r="N291" s="411"/>
      <c r="O291" s="411"/>
      <c r="P291" s="411"/>
      <c r="Q291" s="411"/>
    </row>
    <row r="292" spans="1:19" s="1" customFormat="1" ht="13.5" customHeight="1" x14ac:dyDescent="0.25">
      <c r="A292" s="49" t="s">
        <v>24</v>
      </c>
      <c r="B292" s="412" t="str">
        <f>IF([1]p18!$B$244:$L$244&lt;&gt;0,[1]p18!$B$244:$L$244,"")</f>
        <v/>
      </c>
      <c r="C292" s="412"/>
      <c r="D292" s="412"/>
      <c r="E292" s="412"/>
      <c r="F292" s="412"/>
      <c r="G292" s="412"/>
      <c r="H292" s="412"/>
      <c r="I292" s="412"/>
      <c r="J292" s="412"/>
      <c r="K292" s="412"/>
      <c r="L292" s="412"/>
      <c r="M292" s="412"/>
      <c r="N292" s="412"/>
      <c r="O292" s="412"/>
      <c r="P292" s="412"/>
      <c r="Q292" s="412"/>
    </row>
    <row r="293" spans="1:19" x14ac:dyDescent="0.2">
      <c r="A293" s="413"/>
      <c r="B293" s="413"/>
      <c r="C293" s="413"/>
      <c r="D293" s="413"/>
      <c r="E293" s="413"/>
      <c r="F293" s="413"/>
      <c r="G293" s="41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</row>
    <row r="294" spans="1:19" s="33" customFormat="1" ht="11.25" customHeight="1" x14ac:dyDescent="0.2">
      <c r="A294" s="375" t="str">
        <f>T([1]p19!$C$13:$G$13)</f>
        <v>José Lindomberg Possiano Barreiro</v>
      </c>
      <c r="B294" s="376"/>
      <c r="C294" s="376"/>
      <c r="D294" s="376"/>
      <c r="E294" s="377"/>
      <c r="F294" s="414"/>
      <c r="G294" s="415"/>
      <c r="H294" s="415"/>
      <c r="I294" s="415"/>
      <c r="J294" s="415"/>
      <c r="K294" s="415"/>
      <c r="L294" s="415"/>
      <c r="M294" s="415"/>
      <c r="N294" s="415"/>
      <c r="O294" s="415"/>
      <c r="P294" s="415"/>
      <c r="Q294" s="19"/>
      <c r="R294"/>
      <c r="S294" s="28"/>
    </row>
    <row r="295" spans="1:19" s="1" customFormat="1" ht="27.75" customHeight="1" x14ac:dyDescent="0.2">
      <c r="A295" s="411" t="str">
        <f>IF([1]p19!$A$231:$L$231&lt;&gt;0,[1]p19!$A$231:$L$231,"")</f>
        <v/>
      </c>
      <c r="B295" s="411"/>
      <c r="C295" s="411"/>
      <c r="D295" s="411"/>
      <c r="E295" s="411"/>
      <c r="F295" s="411"/>
      <c r="G295" s="411"/>
      <c r="H295" s="411"/>
      <c r="I295" s="411"/>
      <c r="J295" s="411"/>
      <c r="K295" s="411"/>
      <c r="L295" s="411"/>
      <c r="M295" s="411"/>
      <c r="N295" s="411"/>
      <c r="O295" s="411"/>
      <c r="P295" s="411"/>
      <c r="Q295" s="411"/>
    </row>
    <row r="296" spans="1:19" s="1" customFormat="1" ht="13.5" customHeight="1" x14ac:dyDescent="0.25">
      <c r="A296" s="49" t="s">
        <v>24</v>
      </c>
      <c r="B296" s="412" t="str">
        <f>IF([1]p19!$B$232:$L$232&lt;&gt;0,[1]p19!$B$232:$L$232,"")</f>
        <v/>
      </c>
      <c r="C296" s="412"/>
      <c r="D296" s="412"/>
      <c r="E296" s="412"/>
      <c r="F296" s="412"/>
      <c r="G296" s="412"/>
      <c r="H296" s="412"/>
      <c r="I296" s="412"/>
      <c r="J296" s="412"/>
      <c r="K296" s="412"/>
      <c r="L296" s="412"/>
      <c r="M296" s="412"/>
      <c r="N296" s="412"/>
      <c r="O296" s="412"/>
      <c r="P296" s="412"/>
      <c r="Q296" s="412"/>
    </row>
    <row r="297" spans="1:19" x14ac:dyDescent="0.2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</row>
    <row r="298" spans="1:19" s="1" customFormat="1" ht="27.75" customHeight="1" x14ac:dyDescent="0.2">
      <c r="A298" s="411" t="str">
        <f>IF([1]p19!$A$234:$L$234&lt;&gt;0,[1]p19!$A$234:$L$234,"")</f>
        <v/>
      </c>
      <c r="B298" s="411"/>
      <c r="C298" s="411"/>
      <c r="D298" s="411"/>
      <c r="E298" s="411"/>
      <c r="F298" s="411"/>
      <c r="G298" s="411"/>
      <c r="H298" s="411"/>
      <c r="I298" s="411"/>
      <c r="J298" s="411"/>
      <c r="K298" s="411"/>
      <c r="L298" s="411"/>
      <c r="M298" s="411"/>
      <c r="N298" s="411"/>
      <c r="O298" s="411"/>
      <c r="P298" s="411"/>
      <c r="Q298" s="411"/>
    </row>
    <row r="299" spans="1:19" s="1" customFormat="1" ht="13.5" customHeight="1" x14ac:dyDescent="0.25">
      <c r="A299" s="49" t="s">
        <v>24</v>
      </c>
      <c r="B299" s="412" t="str">
        <f>IF([1]p19!$B$235:$L$235&lt;&gt;0,[1]p19!$B$235:$L$235,"")</f>
        <v/>
      </c>
      <c r="C299" s="412"/>
      <c r="D299" s="412"/>
      <c r="E299" s="412"/>
      <c r="F299" s="412"/>
      <c r="G299" s="412"/>
      <c r="H299" s="412"/>
      <c r="I299" s="412"/>
      <c r="J299" s="412"/>
      <c r="K299" s="412"/>
      <c r="L299" s="412"/>
      <c r="M299" s="412"/>
      <c r="N299" s="412"/>
      <c r="O299" s="412"/>
      <c r="P299" s="412"/>
      <c r="Q299" s="412"/>
    </row>
    <row r="300" spans="1:19" x14ac:dyDescent="0.2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</row>
    <row r="301" spans="1:19" s="1" customFormat="1" ht="27.75" customHeight="1" x14ac:dyDescent="0.2">
      <c r="A301" s="411" t="str">
        <f>IF([1]p19!$A$237:$L$237&lt;&gt;0,[1]p19!$A$237:$L$237,"")</f>
        <v/>
      </c>
      <c r="B301" s="411"/>
      <c r="C301" s="411"/>
      <c r="D301" s="411"/>
      <c r="E301" s="411"/>
      <c r="F301" s="411"/>
      <c r="G301" s="411"/>
      <c r="H301" s="411"/>
      <c r="I301" s="411"/>
      <c r="J301" s="411"/>
      <c r="K301" s="411"/>
      <c r="L301" s="411"/>
      <c r="M301" s="411"/>
      <c r="N301" s="411"/>
      <c r="O301" s="411"/>
      <c r="P301" s="411"/>
      <c r="Q301" s="411"/>
    </row>
    <row r="302" spans="1:19" s="1" customFormat="1" ht="13.5" customHeight="1" x14ac:dyDescent="0.25">
      <c r="A302" s="49" t="s">
        <v>24</v>
      </c>
      <c r="B302" s="412" t="str">
        <f>IF([1]p19!$B$238:$L$238&lt;&gt;0,[1]p19!$B$238:$L$238,"")</f>
        <v/>
      </c>
      <c r="C302" s="412"/>
      <c r="D302" s="412"/>
      <c r="E302" s="412"/>
      <c r="F302" s="412"/>
      <c r="G302" s="412"/>
      <c r="H302" s="412"/>
      <c r="I302" s="412"/>
      <c r="J302" s="412"/>
      <c r="K302" s="412"/>
      <c r="L302" s="412"/>
      <c r="M302" s="412"/>
      <c r="N302" s="412"/>
      <c r="O302" s="412"/>
      <c r="P302" s="412"/>
      <c r="Q302" s="412"/>
    </row>
    <row r="303" spans="1:19" x14ac:dyDescent="0.2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</row>
    <row r="304" spans="1:19" s="1" customFormat="1" ht="27.75" customHeight="1" x14ac:dyDescent="0.2">
      <c r="A304" s="411" t="str">
        <f>IF([1]p19!$A$240:$L$240&lt;&gt;0,[1]p19!$A$240:$L$240,"")</f>
        <v/>
      </c>
      <c r="B304" s="411"/>
      <c r="C304" s="411"/>
      <c r="D304" s="411"/>
      <c r="E304" s="411"/>
      <c r="F304" s="411"/>
      <c r="G304" s="411"/>
      <c r="H304" s="411"/>
      <c r="I304" s="411"/>
      <c r="J304" s="411"/>
      <c r="K304" s="411"/>
      <c r="L304" s="411"/>
      <c r="M304" s="411"/>
      <c r="N304" s="411"/>
      <c r="O304" s="411"/>
      <c r="P304" s="411"/>
      <c r="Q304" s="411"/>
    </row>
    <row r="305" spans="1:19" s="1" customFormat="1" ht="13.5" customHeight="1" x14ac:dyDescent="0.25">
      <c r="A305" s="49" t="s">
        <v>24</v>
      </c>
      <c r="B305" s="412" t="str">
        <f>IF([1]p19!$B$241:$L$241&lt;&gt;0,[1]p19!$B$241:$L$241,"")</f>
        <v/>
      </c>
      <c r="C305" s="412"/>
      <c r="D305" s="412"/>
      <c r="E305" s="412"/>
      <c r="F305" s="412"/>
      <c r="G305" s="412"/>
      <c r="H305" s="412"/>
      <c r="I305" s="412"/>
      <c r="J305" s="412"/>
      <c r="K305" s="412"/>
      <c r="L305" s="412"/>
      <c r="M305" s="412"/>
      <c r="N305" s="412"/>
      <c r="O305" s="412"/>
      <c r="P305" s="412"/>
      <c r="Q305" s="412"/>
    </row>
    <row r="306" spans="1:19" x14ac:dyDescent="0.2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</row>
    <row r="307" spans="1:19" s="1" customFormat="1" ht="27.75" customHeight="1" x14ac:dyDescent="0.2">
      <c r="A307" s="411" t="str">
        <f>IF([1]p19!$A$243:$L$243&lt;&gt;0,[1]p19!$A$243:$L$243,"")</f>
        <v/>
      </c>
      <c r="B307" s="411"/>
      <c r="C307" s="411"/>
      <c r="D307" s="411"/>
      <c r="E307" s="411"/>
      <c r="F307" s="411"/>
      <c r="G307" s="411"/>
      <c r="H307" s="411"/>
      <c r="I307" s="411"/>
      <c r="J307" s="411"/>
      <c r="K307" s="411"/>
      <c r="L307" s="411"/>
      <c r="M307" s="411"/>
      <c r="N307" s="411"/>
      <c r="O307" s="411"/>
      <c r="P307" s="411"/>
      <c r="Q307" s="411"/>
    </row>
    <row r="308" spans="1:19" s="1" customFormat="1" ht="13.5" customHeight="1" x14ac:dyDescent="0.25">
      <c r="A308" s="49" t="s">
        <v>24</v>
      </c>
      <c r="B308" s="412" t="str">
        <f>IF([1]p19!$B$244:$L$244&lt;&gt;0,[1]p19!$B$244:$L$244,"")</f>
        <v/>
      </c>
      <c r="C308" s="412"/>
      <c r="D308" s="412"/>
      <c r="E308" s="412"/>
      <c r="F308" s="412"/>
      <c r="G308" s="412"/>
      <c r="H308" s="412"/>
      <c r="I308" s="412"/>
      <c r="J308" s="412"/>
      <c r="K308" s="412"/>
      <c r="L308" s="412"/>
      <c r="M308" s="412"/>
      <c r="N308" s="412"/>
      <c r="O308" s="412"/>
      <c r="P308" s="412"/>
      <c r="Q308" s="412"/>
    </row>
    <row r="309" spans="1:19" x14ac:dyDescent="0.2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</row>
    <row r="310" spans="1:19" s="33" customFormat="1" ht="11.25" customHeight="1" x14ac:dyDescent="0.2">
      <c r="A310" s="375" t="str">
        <f>T([1]p20!$C$13:$G$13)</f>
        <v>José Luiz Neto</v>
      </c>
      <c r="B310" s="376"/>
      <c r="C310" s="376"/>
      <c r="D310" s="376"/>
      <c r="E310" s="377"/>
      <c r="F310" s="414"/>
      <c r="G310" s="415"/>
      <c r="H310" s="415"/>
      <c r="I310" s="415"/>
      <c r="J310" s="415"/>
      <c r="K310" s="415"/>
      <c r="L310" s="415"/>
      <c r="M310" s="415"/>
      <c r="N310" s="415"/>
      <c r="O310" s="415"/>
      <c r="P310" s="415"/>
      <c r="Q310" s="19"/>
      <c r="R310"/>
      <c r="S310" s="28"/>
    </row>
    <row r="311" spans="1:19" s="1" customFormat="1" ht="27.75" customHeight="1" x14ac:dyDescent="0.2">
      <c r="A311" s="411" t="str">
        <f>IF([1]p20!$A$231:$L$231&lt;&gt;0,[1]p20!$A$231:$L$231,"")</f>
        <v/>
      </c>
      <c r="B311" s="411"/>
      <c r="C311" s="411"/>
      <c r="D311" s="411"/>
      <c r="E311" s="411"/>
      <c r="F311" s="411"/>
      <c r="G311" s="411"/>
      <c r="H311" s="411"/>
      <c r="I311" s="411"/>
      <c r="J311" s="411"/>
      <c r="K311" s="411"/>
      <c r="L311" s="411"/>
      <c r="M311" s="411"/>
      <c r="N311" s="411"/>
      <c r="O311" s="411"/>
      <c r="P311" s="411"/>
      <c r="Q311" s="411"/>
    </row>
    <row r="312" spans="1:19" s="1" customFormat="1" ht="13.5" customHeight="1" x14ac:dyDescent="0.25">
      <c r="A312" s="49" t="s">
        <v>24</v>
      </c>
      <c r="B312" s="412" t="str">
        <f>IF([1]p20!$B$232:$L$232&lt;&gt;0,[1]p20!$B$232:$L$232,"")</f>
        <v/>
      </c>
      <c r="C312" s="412"/>
      <c r="D312" s="412"/>
      <c r="E312" s="412"/>
      <c r="F312" s="412"/>
      <c r="G312" s="412"/>
      <c r="H312" s="412"/>
      <c r="I312" s="412"/>
      <c r="J312" s="412"/>
      <c r="K312" s="412"/>
      <c r="L312" s="412"/>
      <c r="M312" s="412"/>
      <c r="N312" s="412"/>
      <c r="O312" s="412"/>
      <c r="P312" s="412"/>
      <c r="Q312" s="412"/>
    </row>
    <row r="313" spans="1:19" x14ac:dyDescent="0.2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</row>
    <row r="314" spans="1:19" s="1" customFormat="1" ht="27.75" customHeight="1" x14ac:dyDescent="0.2">
      <c r="A314" s="411" t="str">
        <f>IF([1]p20!$A$234:$L$234&lt;&gt;0,[1]p20!$A$234:$L$234,"")</f>
        <v/>
      </c>
      <c r="B314" s="411"/>
      <c r="C314" s="411"/>
      <c r="D314" s="411"/>
      <c r="E314" s="411"/>
      <c r="F314" s="411"/>
      <c r="G314" s="411"/>
      <c r="H314" s="411"/>
      <c r="I314" s="411"/>
      <c r="J314" s="411"/>
      <c r="K314" s="411"/>
      <c r="L314" s="411"/>
      <c r="M314" s="411"/>
      <c r="N314" s="411"/>
      <c r="O314" s="411"/>
      <c r="P314" s="411"/>
      <c r="Q314" s="411"/>
    </row>
    <row r="315" spans="1:19" s="1" customFormat="1" ht="13.5" customHeight="1" x14ac:dyDescent="0.25">
      <c r="A315" s="49" t="s">
        <v>24</v>
      </c>
      <c r="B315" s="412" t="str">
        <f>IF([1]p20!$B$235:$L$235&lt;&gt;0,[1]p20!$B$235:$L$235,"")</f>
        <v/>
      </c>
      <c r="C315" s="412"/>
      <c r="D315" s="412"/>
      <c r="E315" s="412"/>
      <c r="F315" s="412"/>
      <c r="G315" s="412"/>
      <c r="H315" s="412"/>
      <c r="I315" s="412"/>
      <c r="J315" s="412"/>
      <c r="K315" s="412"/>
      <c r="L315" s="412"/>
      <c r="M315" s="412"/>
      <c r="N315" s="412"/>
      <c r="O315" s="412"/>
      <c r="P315" s="412"/>
      <c r="Q315" s="412"/>
    </row>
    <row r="316" spans="1:19" x14ac:dyDescent="0.2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</row>
    <row r="317" spans="1:19" s="1" customFormat="1" ht="27.75" customHeight="1" x14ac:dyDescent="0.2">
      <c r="A317" s="411" t="str">
        <f>IF([1]p20!$A$237:$L$237&lt;&gt;0,[1]p20!$A$237:$L$237,"")</f>
        <v/>
      </c>
      <c r="B317" s="411"/>
      <c r="C317" s="411"/>
      <c r="D317" s="411"/>
      <c r="E317" s="411"/>
      <c r="F317" s="411"/>
      <c r="G317" s="411"/>
      <c r="H317" s="411"/>
      <c r="I317" s="411"/>
      <c r="J317" s="411"/>
      <c r="K317" s="411"/>
      <c r="L317" s="411"/>
      <c r="M317" s="411"/>
      <c r="N317" s="411"/>
      <c r="O317" s="411"/>
      <c r="P317" s="411"/>
      <c r="Q317" s="411"/>
    </row>
    <row r="318" spans="1:19" s="1" customFormat="1" ht="13.5" customHeight="1" x14ac:dyDescent="0.25">
      <c r="A318" s="49" t="s">
        <v>24</v>
      </c>
      <c r="B318" s="412" t="str">
        <f>IF([1]p20!$B$238:$L$238&lt;&gt;0,[1]p20!$B$238:$L$238,"")</f>
        <v/>
      </c>
      <c r="C318" s="412"/>
      <c r="D318" s="412"/>
      <c r="E318" s="412"/>
      <c r="F318" s="412"/>
      <c r="G318" s="412"/>
      <c r="H318" s="412"/>
      <c r="I318" s="412"/>
      <c r="J318" s="412"/>
      <c r="K318" s="412"/>
      <c r="L318" s="412"/>
      <c r="M318" s="412"/>
      <c r="N318" s="412"/>
      <c r="O318" s="412"/>
      <c r="P318" s="412"/>
      <c r="Q318" s="412"/>
    </row>
    <row r="319" spans="1:19" x14ac:dyDescent="0.2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</row>
    <row r="320" spans="1:19" s="1" customFormat="1" ht="27.75" customHeight="1" x14ac:dyDescent="0.2">
      <c r="A320" s="411" t="str">
        <f>IF([1]p20!$A$240:$L$240&lt;&gt;0,[1]p20!$A$240:$L$240,"")</f>
        <v/>
      </c>
      <c r="B320" s="411"/>
      <c r="C320" s="411"/>
      <c r="D320" s="411"/>
      <c r="E320" s="411"/>
      <c r="F320" s="411"/>
      <c r="G320" s="411"/>
      <c r="H320" s="411"/>
      <c r="I320" s="411"/>
      <c r="J320" s="411"/>
      <c r="K320" s="411"/>
      <c r="L320" s="411"/>
      <c r="M320" s="411"/>
      <c r="N320" s="411"/>
      <c r="O320" s="411"/>
      <c r="P320" s="411"/>
      <c r="Q320" s="411"/>
    </row>
    <row r="321" spans="1:19" s="1" customFormat="1" ht="13.5" customHeight="1" x14ac:dyDescent="0.25">
      <c r="A321" s="49" t="s">
        <v>24</v>
      </c>
      <c r="B321" s="412" t="str">
        <f>IF([1]p20!$B$241:$L$241&lt;&gt;0,[1]p20!$B$241:$L$241,"")</f>
        <v/>
      </c>
      <c r="C321" s="412"/>
      <c r="D321" s="412"/>
      <c r="E321" s="412"/>
      <c r="F321" s="412"/>
      <c r="G321" s="412"/>
      <c r="H321" s="412"/>
      <c r="I321" s="412"/>
      <c r="J321" s="412"/>
      <c r="K321" s="412"/>
      <c r="L321" s="412"/>
      <c r="M321" s="412"/>
      <c r="N321" s="412"/>
      <c r="O321" s="412"/>
      <c r="P321" s="412"/>
      <c r="Q321" s="412"/>
    </row>
    <row r="322" spans="1:19" x14ac:dyDescent="0.2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</row>
    <row r="323" spans="1:19" s="1" customFormat="1" ht="27.75" customHeight="1" x14ac:dyDescent="0.2">
      <c r="A323" s="411" t="str">
        <f>IF([1]p20!$A$243:$L$243&lt;&gt;0,[1]p20!$A$243:$L$243,"")</f>
        <v/>
      </c>
      <c r="B323" s="411"/>
      <c r="C323" s="411"/>
      <c r="D323" s="411"/>
      <c r="E323" s="411"/>
      <c r="F323" s="411"/>
      <c r="G323" s="411"/>
      <c r="H323" s="411"/>
      <c r="I323" s="411"/>
      <c r="J323" s="411"/>
      <c r="K323" s="411"/>
      <c r="L323" s="411"/>
      <c r="M323" s="411"/>
      <c r="N323" s="411"/>
      <c r="O323" s="411"/>
      <c r="P323" s="411"/>
      <c r="Q323" s="411"/>
    </row>
    <row r="324" spans="1:19" s="1" customFormat="1" ht="13.5" customHeight="1" x14ac:dyDescent="0.25">
      <c r="A324" s="49" t="s">
        <v>24</v>
      </c>
      <c r="B324" s="412" t="str">
        <f>IF([1]p20!$B$244:$L$244&lt;&gt;0,[1]p20!$B$244:$L$244,"")</f>
        <v/>
      </c>
      <c r="C324" s="412"/>
      <c r="D324" s="412"/>
      <c r="E324" s="412"/>
      <c r="F324" s="412"/>
      <c r="G324" s="412"/>
      <c r="H324" s="412"/>
      <c r="I324" s="412"/>
      <c r="J324" s="412"/>
      <c r="K324" s="412"/>
      <c r="L324" s="412"/>
      <c r="M324" s="412"/>
      <c r="N324" s="412"/>
      <c r="O324" s="412"/>
      <c r="P324" s="412"/>
      <c r="Q324" s="412"/>
    </row>
    <row r="325" spans="1:19" x14ac:dyDescent="0.2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</row>
    <row r="326" spans="1:19" s="33" customFormat="1" ht="11.25" customHeight="1" x14ac:dyDescent="0.2">
      <c r="A326" s="375" t="str">
        <f>T([1]p21!$C$13:$G$13)</f>
        <v>Kennerson  Nascimento de Sousa Lima</v>
      </c>
      <c r="B326" s="376"/>
      <c r="C326" s="376"/>
      <c r="D326" s="376"/>
      <c r="E326" s="377"/>
      <c r="F326" s="414"/>
      <c r="G326" s="415"/>
      <c r="H326" s="415"/>
      <c r="I326" s="415"/>
      <c r="J326" s="415"/>
      <c r="K326" s="415"/>
      <c r="L326" s="415"/>
      <c r="M326" s="415"/>
      <c r="N326" s="415"/>
      <c r="O326" s="415"/>
      <c r="P326" s="415"/>
      <c r="Q326" s="19"/>
      <c r="R326"/>
      <c r="S326" s="28"/>
    </row>
    <row r="327" spans="1:19" s="1" customFormat="1" ht="27.75" customHeight="1" x14ac:dyDescent="0.2">
      <c r="A327" s="411" t="str">
        <f>IF([1]p21!$A$231:$L$231&lt;&gt;0,[1]p21!$A$231:$L$231,"")</f>
        <v/>
      </c>
      <c r="B327" s="411"/>
      <c r="C327" s="411"/>
      <c r="D327" s="411"/>
      <c r="E327" s="411"/>
      <c r="F327" s="411"/>
      <c r="G327" s="411"/>
      <c r="H327" s="411"/>
      <c r="I327" s="411"/>
      <c r="J327" s="411"/>
      <c r="K327" s="411"/>
      <c r="L327" s="411"/>
      <c r="M327" s="411"/>
      <c r="N327" s="411"/>
      <c r="O327" s="411"/>
      <c r="P327" s="411"/>
      <c r="Q327" s="411"/>
    </row>
    <row r="328" spans="1:19" s="1" customFormat="1" ht="13.5" customHeight="1" x14ac:dyDescent="0.25">
      <c r="A328" s="49" t="s">
        <v>24</v>
      </c>
      <c r="B328" s="412" t="str">
        <f>IF([1]p21!$B$232:$L$232&lt;&gt;0,[1]p21!$B$232:$L$232,"")</f>
        <v/>
      </c>
      <c r="C328" s="412"/>
      <c r="D328" s="412"/>
      <c r="E328" s="412"/>
      <c r="F328" s="412"/>
      <c r="G328" s="412"/>
      <c r="H328" s="412"/>
      <c r="I328" s="412"/>
      <c r="J328" s="412"/>
      <c r="K328" s="412"/>
      <c r="L328" s="412"/>
      <c r="M328" s="412"/>
      <c r="N328" s="412"/>
      <c r="O328" s="412"/>
      <c r="P328" s="412"/>
      <c r="Q328" s="412"/>
    </row>
    <row r="329" spans="1:19" x14ac:dyDescent="0.2">
      <c r="A329" s="413"/>
      <c r="B329" s="413"/>
      <c r="C329" s="413"/>
      <c r="D329" s="413"/>
      <c r="E329" s="413"/>
      <c r="F329" s="413"/>
      <c r="G329" s="413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</row>
    <row r="330" spans="1:19" s="1" customFormat="1" ht="27.75" customHeight="1" x14ac:dyDescent="0.2">
      <c r="A330" s="411" t="str">
        <f>IF([1]p21!$A$234:$L$234&lt;&gt;0,[1]p21!$A$234:$L$234,"")</f>
        <v/>
      </c>
      <c r="B330" s="411"/>
      <c r="C330" s="411"/>
      <c r="D330" s="411"/>
      <c r="E330" s="411"/>
      <c r="F330" s="411"/>
      <c r="G330" s="411"/>
      <c r="H330" s="411"/>
      <c r="I330" s="411"/>
      <c r="J330" s="411"/>
      <c r="K330" s="411"/>
      <c r="L330" s="411"/>
      <c r="M330" s="411"/>
      <c r="N330" s="411"/>
      <c r="O330" s="411"/>
      <c r="P330" s="411"/>
      <c r="Q330" s="411"/>
    </row>
    <row r="331" spans="1:19" s="1" customFormat="1" ht="13.5" customHeight="1" x14ac:dyDescent="0.25">
      <c r="A331" s="49" t="s">
        <v>24</v>
      </c>
      <c r="B331" s="412" t="str">
        <f>IF([1]p21!$B$235:$L$235&lt;&gt;0,[1]p21!$B$235:$L$235,"")</f>
        <v/>
      </c>
      <c r="C331" s="412"/>
      <c r="D331" s="412"/>
      <c r="E331" s="412"/>
      <c r="F331" s="412"/>
      <c r="G331" s="412"/>
      <c r="H331" s="412"/>
      <c r="I331" s="412"/>
      <c r="J331" s="412"/>
      <c r="K331" s="412"/>
      <c r="L331" s="412"/>
      <c r="M331" s="412"/>
      <c r="N331" s="412"/>
      <c r="O331" s="412"/>
      <c r="P331" s="412"/>
      <c r="Q331" s="412"/>
    </row>
    <row r="332" spans="1:19" x14ac:dyDescent="0.2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</row>
    <row r="333" spans="1:19" s="1" customFormat="1" ht="27.75" customHeight="1" x14ac:dyDescent="0.2">
      <c r="A333" s="411" t="str">
        <f>IF([1]p21!$A$237:$L$237&lt;&gt;0,[1]p21!$A$237:$L$237,"")</f>
        <v/>
      </c>
      <c r="B333" s="411"/>
      <c r="C333" s="411"/>
      <c r="D333" s="411"/>
      <c r="E333" s="411"/>
      <c r="F333" s="411"/>
      <c r="G333" s="411"/>
      <c r="H333" s="411"/>
      <c r="I333" s="411"/>
      <c r="J333" s="411"/>
      <c r="K333" s="411"/>
      <c r="L333" s="411"/>
      <c r="M333" s="411"/>
      <c r="N333" s="411"/>
      <c r="O333" s="411"/>
      <c r="P333" s="411"/>
      <c r="Q333" s="411"/>
    </row>
    <row r="334" spans="1:19" s="1" customFormat="1" ht="13.5" customHeight="1" x14ac:dyDescent="0.25">
      <c r="A334" s="49" t="s">
        <v>24</v>
      </c>
      <c r="B334" s="412" t="str">
        <f>IF([1]p21!$B$238:$L$238&lt;&gt;0,[1]p21!$B$238:$L$238,"")</f>
        <v/>
      </c>
      <c r="C334" s="412"/>
      <c r="D334" s="412"/>
      <c r="E334" s="412"/>
      <c r="F334" s="412"/>
      <c r="G334" s="412"/>
      <c r="H334" s="412"/>
      <c r="I334" s="412"/>
      <c r="J334" s="412"/>
      <c r="K334" s="412"/>
      <c r="L334" s="412"/>
      <c r="M334" s="412"/>
      <c r="N334" s="412"/>
      <c r="O334" s="412"/>
      <c r="P334" s="412"/>
      <c r="Q334" s="412"/>
    </row>
    <row r="335" spans="1:19" x14ac:dyDescent="0.2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</row>
    <row r="336" spans="1:19" s="1" customFormat="1" ht="27.75" customHeight="1" x14ac:dyDescent="0.2">
      <c r="A336" s="411" t="str">
        <f>IF([1]p21!$A$240:$L$240&lt;&gt;0,[1]p21!$A$240:$L$240,"")</f>
        <v/>
      </c>
      <c r="B336" s="411"/>
      <c r="C336" s="411"/>
      <c r="D336" s="411"/>
      <c r="E336" s="411"/>
      <c r="F336" s="411"/>
      <c r="G336" s="411"/>
      <c r="H336" s="411"/>
      <c r="I336" s="411"/>
      <c r="J336" s="411"/>
      <c r="K336" s="411"/>
      <c r="L336" s="411"/>
      <c r="M336" s="411"/>
      <c r="N336" s="411"/>
      <c r="O336" s="411"/>
      <c r="P336" s="411"/>
      <c r="Q336" s="411"/>
    </row>
    <row r="337" spans="1:19" s="1" customFormat="1" ht="13.5" customHeight="1" x14ac:dyDescent="0.25">
      <c r="A337" s="49" t="s">
        <v>24</v>
      </c>
      <c r="B337" s="412" t="str">
        <f>IF([1]p21!$B$241:$L$241&lt;&gt;0,[1]p21!$B$241:$L$241,"")</f>
        <v/>
      </c>
      <c r="C337" s="412"/>
      <c r="D337" s="412"/>
      <c r="E337" s="412"/>
      <c r="F337" s="412"/>
      <c r="G337" s="412"/>
      <c r="H337" s="412"/>
      <c r="I337" s="412"/>
      <c r="J337" s="412"/>
      <c r="K337" s="412"/>
      <c r="L337" s="412"/>
      <c r="M337" s="412"/>
      <c r="N337" s="412"/>
      <c r="O337" s="412"/>
      <c r="P337" s="412"/>
      <c r="Q337" s="412"/>
    </row>
    <row r="338" spans="1:19" x14ac:dyDescent="0.2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</row>
    <row r="339" spans="1:19" s="1" customFormat="1" ht="27.75" customHeight="1" x14ac:dyDescent="0.2">
      <c r="A339" s="411" t="str">
        <f>IF([1]p21!$A$243:$L$243&lt;&gt;0,[1]p21!$A$243:$L$243,"")</f>
        <v/>
      </c>
      <c r="B339" s="411"/>
      <c r="C339" s="411"/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1"/>
      <c r="O339" s="411"/>
      <c r="P339" s="411"/>
      <c r="Q339" s="411"/>
    </row>
    <row r="340" spans="1:19" s="1" customFormat="1" ht="13.5" customHeight="1" x14ac:dyDescent="0.25">
      <c r="A340" s="49" t="s">
        <v>24</v>
      </c>
      <c r="B340" s="412" t="str">
        <f>IF([1]p21!$B$244:$L$244&lt;&gt;0,[1]p21!$B$244:$L$244,"")</f>
        <v/>
      </c>
      <c r="C340" s="412"/>
      <c r="D340" s="412"/>
      <c r="E340" s="412"/>
      <c r="F340" s="412"/>
      <c r="G340" s="412"/>
      <c r="H340" s="412"/>
      <c r="I340" s="412"/>
      <c r="J340" s="412"/>
      <c r="K340" s="412"/>
      <c r="L340" s="412"/>
      <c r="M340" s="412"/>
      <c r="N340" s="412"/>
      <c r="O340" s="412"/>
      <c r="P340" s="412"/>
      <c r="Q340" s="412"/>
    </row>
    <row r="341" spans="1:19" x14ac:dyDescent="0.2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</row>
    <row r="342" spans="1:19" s="33" customFormat="1" ht="11.25" customHeight="1" x14ac:dyDescent="0.2">
      <c r="A342" s="375" t="str">
        <f>T([1]p22!$C$13:$G$13)</f>
        <v>Leomaques Francisco Silva Bernardo</v>
      </c>
      <c r="B342" s="376"/>
      <c r="C342" s="376"/>
      <c r="D342" s="376"/>
      <c r="E342" s="377"/>
      <c r="F342" s="414"/>
      <c r="G342" s="415"/>
      <c r="H342" s="415"/>
      <c r="I342" s="415"/>
      <c r="J342" s="415"/>
      <c r="K342" s="415"/>
      <c r="L342" s="415"/>
      <c r="M342" s="415"/>
      <c r="N342" s="415"/>
      <c r="O342" s="415"/>
      <c r="P342" s="415"/>
      <c r="Q342" s="19"/>
      <c r="R342"/>
      <c r="S342" s="28"/>
    </row>
    <row r="343" spans="1:19" s="1" customFormat="1" ht="27.75" customHeight="1" x14ac:dyDescent="0.2">
      <c r="A343" s="411" t="str">
        <f>IF([1]p22!$A$231:$L$231&lt;&gt;0,[1]p22!$A$231:$L$231,"")</f>
        <v/>
      </c>
      <c r="B343" s="411"/>
      <c r="C343" s="411"/>
      <c r="D343" s="411"/>
      <c r="E343" s="411"/>
      <c r="F343" s="411"/>
      <c r="G343" s="411"/>
      <c r="H343" s="411"/>
      <c r="I343" s="411"/>
      <c r="J343" s="411"/>
      <c r="K343" s="411"/>
      <c r="L343" s="411"/>
      <c r="M343" s="411"/>
      <c r="N343" s="411"/>
      <c r="O343" s="411"/>
      <c r="P343" s="411"/>
      <c r="Q343" s="411"/>
    </row>
    <row r="344" spans="1:19" s="1" customFormat="1" ht="13.5" customHeight="1" x14ac:dyDescent="0.25">
      <c r="A344" s="49" t="s">
        <v>24</v>
      </c>
      <c r="B344" s="412" t="str">
        <f>IF([1]p22!$B$232:$L$232&lt;&gt;0,[1]p22!$B$232:$L$232,"")</f>
        <v/>
      </c>
      <c r="C344" s="412"/>
      <c r="D344" s="412"/>
      <c r="E344" s="412"/>
      <c r="F344" s="412"/>
      <c r="G344" s="412"/>
      <c r="H344" s="412"/>
      <c r="I344" s="412"/>
      <c r="J344" s="412"/>
      <c r="K344" s="412"/>
      <c r="L344" s="412"/>
      <c r="M344" s="412"/>
      <c r="N344" s="412"/>
      <c r="O344" s="412"/>
      <c r="P344" s="412"/>
      <c r="Q344" s="412"/>
    </row>
    <row r="345" spans="1:19" x14ac:dyDescent="0.2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</row>
    <row r="346" spans="1:19" s="1" customFormat="1" ht="27.75" customHeight="1" x14ac:dyDescent="0.2">
      <c r="A346" s="411" t="str">
        <f>IF([1]p22!$A$234:$L$234&lt;&gt;0,[1]p22!$A$234:$L$234,"")</f>
        <v/>
      </c>
      <c r="B346" s="411"/>
      <c r="C346" s="411"/>
      <c r="D346" s="411"/>
      <c r="E346" s="411"/>
      <c r="F346" s="411"/>
      <c r="G346" s="411"/>
      <c r="H346" s="411"/>
      <c r="I346" s="411"/>
      <c r="J346" s="411"/>
      <c r="K346" s="411"/>
      <c r="L346" s="411"/>
      <c r="M346" s="411"/>
      <c r="N346" s="411"/>
      <c r="O346" s="411"/>
      <c r="P346" s="411"/>
      <c r="Q346" s="411"/>
    </row>
    <row r="347" spans="1:19" s="1" customFormat="1" ht="13.5" customHeight="1" x14ac:dyDescent="0.25">
      <c r="A347" s="49" t="s">
        <v>24</v>
      </c>
      <c r="B347" s="412" t="str">
        <f>IF([1]p22!$B$235:$L$235&lt;&gt;0,[1]p22!$B$235:$L$235,"")</f>
        <v/>
      </c>
      <c r="C347" s="412"/>
      <c r="D347" s="412"/>
      <c r="E347" s="412"/>
      <c r="F347" s="412"/>
      <c r="G347" s="412"/>
      <c r="H347" s="412"/>
      <c r="I347" s="412"/>
      <c r="J347" s="412"/>
      <c r="K347" s="412"/>
      <c r="L347" s="412"/>
      <c r="M347" s="412"/>
      <c r="N347" s="412"/>
      <c r="O347" s="412"/>
      <c r="P347" s="412"/>
      <c r="Q347" s="412"/>
    </row>
    <row r="348" spans="1:19" x14ac:dyDescent="0.2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</row>
    <row r="349" spans="1:19" s="1" customFormat="1" ht="27.75" customHeight="1" x14ac:dyDescent="0.2">
      <c r="A349" s="411" t="str">
        <f>IF([1]p22!$A$237:$L$237&lt;&gt;0,[1]p22!$A$237:$L$237,"")</f>
        <v/>
      </c>
      <c r="B349" s="411"/>
      <c r="C349" s="411"/>
      <c r="D349" s="411"/>
      <c r="E349" s="411"/>
      <c r="F349" s="411"/>
      <c r="G349" s="411"/>
      <c r="H349" s="411"/>
      <c r="I349" s="411"/>
      <c r="J349" s="411"/>
      <c r="K349" s="411"/>
      <c r="L349" s="411"/>
      <c r="M349" s="411"/>
      <c r="N349" s="411"/>
      <c r="O349" s="411"/>
      <c r="P349" s="411"/>
      <c r="Q349" s="411"/>
    </row>
    <row r="350" spans="1:19" s="1" customFormat="1" ht="13.5" customHeight="1" x14ac:dyDescent="0.25">
      <c r="A350" s="49" t="s">
        <v>24</v>
      </c>
      <c r="B350" s="412" t="str">
        <f>IF([1]p22!$B$238:$L$238&lt;&gt;0,[1]p22!$B$238:$L$238,"")</f>
        <v/>
      </c>
      <c r="C350" s="412"/>
      <c r="D350" s="412"/>
      <c r="E350" s="412"/>
      <c r="F350" s="412"/>
      <c r="G350" s="412"/>
      <c r="H350" s="412"/>
      <c r="I350" s="412"/>
      <c r="J350" s="412"/>
      <c r="K350" s="412"/>
      <c r="L350" s="412"/>
      <c r="M350" s="412"/>
      <c r="N350" s="412"/>
      <c r="O350" s="412"/>
      <c r="P350" s="412"/>
      <c r="Q350" s="412"/>
    </row>
    <row r="351" spans="1:19" x14ac:dyDescent="0.2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</row>
    <row r="352" spans="1:19" s="1" customFormat="1" ht="27.75" customHeight="1" x14ac:dyDescent="0.2">
      <c r="A352" s="411" t="str">
        <f>IF([1]p22!$A$240:$L$240&lt;&gt;0,[1]p22!$A$240:$L$240,"")</f>
        <v/>
      </c>
      <c r="B352" s="411"/>
      <c r="C352" s="411"/>
      <c r="D352" s="411"/>
      <c r="E352" s="411"/>
      <c r="F352" s="411"/>
      <c r="G352" s="411"/>
      <c r="H352" s="411"/>
      <c r="I352" s="411"/>
      <c r="J352" s="411"/>
      <c r="K352" s="411"/>
      <c r="L352" s="411"/>
      <c r="M352" s="411"/>
      <c r="N352" s="411"/>
      <c r="O352" s="411"/>
      <c r="P352" s="411"/>
      <c r="Q352" s="411"/>
    </row>
    <row r="353" spans="1:19" s="1" customFormat="1" ht="13.5" customHeight="1" x14ac:dyDescent="0.25">
      <c r="A353" s="49" t="s">
        <v>24</v>
      </c>
      <c r="B353" s="412" t="str">
        <f>IF([1]p22!$B$241:$L$241&lt;&gt;0,[1]p22!$B$241:$L$241,"")</f>
        <v/>
      </c>
      <c r="C353" s="412"/>
      <c r="D353" s="412"/>
      <c r="E353" s="412"/>
      <c r="F353" s="412"/>
      <c r="G353" s="412"/>
      <c r="H353" s="412"/>
      <c r="I353" s="412"/>
      <c r="J353" s="412"/>
      <c r="K353" s="412"/>
      <c r="L353" s="412"/>
      <c r="M353" s="412"/>
      <c r="N353" s="412"/>
      <c r="O353" s="412"/>
      <c r="P353" s="412"/>
      <c r="Q353" s="412"/>
    </row>
    <row r="354" spans="1:19" x14ac:dyDescent="0.2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</row>
    <row r="355" spans="1:19" s="1" customFormat="1" ht="27.75" customHeight="1" x14ac:dyDescent="0.2">
      <c r="A355" s="411" t="str">
        <f>IF([1]p22!$A$243:$L$243&lt;&gt;0,[1]p22!$A$243:$L$243,"")</f>
        <v/>
      </c>
      <c r="B355" s="411"/>
      <c r="C355" s="411"/>
      <c r="D355" s="411"/>
      <c r="E355" s="411"/>
      <c r="F355" s="411"/>
      <c r="G355" s="411"/>
      <c r="H355" s="411"/>
      <c r="I355" s="411"/>
      <c r="J355" s="411"/>
      <c r="K355" s="411"/>
      <c r="L355" s="411"/>
      <c r="M355" s="411"/>
      <c r="N355" s="411"/>
      <c r="O355" s="411"/>
      <c r="P355" s="411"/>
      <c r="Q355" s="411"/>
    </row>
    <row r="356" spans="1:19" s="1" customFormat="1" ht="13.5" customHeight="1" x14ac:dyDescent="0.25">
      <c r="A356" s="49" t="s">
        <v>24</v>
      </c>
      <c r="B356" s="412" t="str">
        <f>IF([1]p22!$B$244:$L$244&lt;&gt;0,[1]p22!$B$244:$L$244,"")</f>
        <v/>
      </c>
      <c r="C356" s="412"/>
      <c r="D356" s="412"/>
      <c r="E356" s="412"/>
      <c r="F356" s="412"/>
      <c r="G356" s="412"/>
      <c r="H356" s="412"/>
      <c r="I356" s="412"/>
      <c r="J356" s="412"/>
      <c r="K356" s="412"/>
      <c r="L356" s="412"/>
      <c r="M356" s="412"/>
      <c r="N356" s="412"/>
      <c r="O356" s="412"/>
      <c r="P356" s="412"/>
      <c r="Q356" s="412"/>
    </row>
    <row r="357" spans="1:19" x14ac:dyDescent="0.2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</row>
    <row r="358" spans="1:19" s="33" customFormat="1" ht="11.25" customHeight="1" x14ac:dyDescent="0.2">
      <c r="A358" s="375" t="str">
        <f>T([1]p23!$C$13:$G$13)</f>
        <v>José Luiz Neto</v>
      </c>
      <c r="B358" s="376"/>
      <c r="C358" s="376"/>
      <c r="D358" s="376"/>
      <c r="E358" s="377"/>
      <c r="F358" s="414"/>
      <c r="G358" s="415"/>
      <c r="H358" s="415"/>
      <c r="I358" s="415"/>
      <c r="J358" s="415"/>
      <c r="K358" s="415"/>
      <c r="L358" s="415"/>
      <c r="M358" s="415"/>
      <c r="N358" s="415"/>
      <c r="O358" s="415"/>
      <c r="P358" s="415"/>
      <c r="Q358" s="19"/>
      <c r="R358"/>
      <c r="S358" s="28"/>
    </row>
    <row r="359" spans="1:19" s="1" customFormat="1" ht="27.75" customHeight="1" x14ac:dyDescent="0.2">
      <c r="A359" s="411" t="str">
        <f>IF([1]p23!$A$231:$L$231&lt;&gt;0,[1]p23!$A$231:$L$231,"")</f>
        <v/>
      </c>
      <c r="B359" s="411"/>
      <c r="C359" s="411"/>
      <c r="D359" s="411"/>
      <c r="E359" s="411"/>
      <c r="F359" s="411"/>
      <c r="G359" s="411"/>
      <c r="H359" s="411"/>
      <c r="I359" s="411"/>
      <c r="J359" s="411"/>
      <c r="K359" s="411"/>
      <c r="L359" s="411"/>
      <c r="M359" s="411"/>
      <c r="N359" s="411"/>
      <c r="O359" s="411"/>
      <c r="P359" s="411"/>
      <c r="Q359" s="411"/>
    </row>
    <row r="360" spans="1:19" s="1" customFormat="1" ht="13.5" customHeight="1" x14ac:dyDescent="0.25">
      <c r="A360" s="49" t="s">
        <v>24</v>
      </c>
      <c r="B360" s="412" t="str">
        <f>IF([1]p23!$B$232:$L$232&lt;&gt;0,[1]p23!$B$232:$L$232,"")</f>
        <v/>
      </c>
      <c r="C360" s="412"/>
      <c r="D360" s="412"/>
      <c r="E360" s="412"/>
      <c r="F360" s="412"/>
      <c r="G360" s="412"/>
      <c r="H360" s="412"/>
      <c r="I360" s="412"/>
      <c r="J360" s="412"/>
      <c r="K360" s="412"/>
      <c r="L360" s="412"/>
      <c r="M360" s="412"/>
      <c r="N360" s="412"/>
      <c r="O360" s="412"/>
      <c r="P360" s="412"/>
      <c r="Q360" s="412"/>
    </row>
    <row r="361" spans="1:19" x14ac:dyDescent="0.2">
      <c r="A361" s="413"/>
      <c r="B361" s="413"/>
      <c r="C361" s="413"/>
      <c r="D361" s="413"/>
      <c r="E361" s="413"/>
      <c r="F361" s="413"/>
      <c r="G361" s="413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</row>
    <row r="362" spans="1:19" s="1" customFormat="1" ht="27.75" customHeight="1" x14ac:dyDescent="0.2">
      <c r="A362" s="411" t="str">
        <f>IF([1]p23!$A$234:$L$234&lt;&gt;0,[1]p23!$A$234:$L$234,"")</f>
        <v/>
      </c>
      <c r="B362" s="411"/>
      <c r="C362" s="411"/>
      <c r="D362" s="411"/>
      <c r="E362" s="411"/>
      <c r="F362" s="411"/>
      <c r="G362" s="411"/>
      <c r="H362" s="411"/>
      <c r="I362" s="411"/>
      <c r="J362" s="411"/>
      <c r="K362" s="411"/>
      <c r="L362" s="411"/>
      <c r="M362" s="411"/>
      <c r="N362" s="411"/>
      <c r="O362" s="411"/>
      <c r="P362" s="411"/>
      <c r="Q362" s="411"/>
    </row>
    <row r="363" spans="1:19" s="1" customFormat="1" ht="13.5" customHeight="1" x14ac:dyDescent="0.25">
      <c r="A363" s="49" t="s">
        <v>24</v>
      </c>
      <c r="B363" s="412" t="str">
        <f>IF([1]p23!$B$235:$L$235&lt;&gt;0,[1]p23!$B$235:$L$235,"")</f>
        <v/>
      </c>
      <c r="C363" s="412"/>
      <c r="D363" s="412"/>
      <c r="E363" s="412"/>
      <c r="F363" s="412"/>
      <c r="G363" s="412"/>
      <c r="H363" s="412"/>
      <c r="I363" s="412"/>
      <c r="J363" s="412"/>
      <c r="K363" s="412"/>
      <c r="L363" s="412"/>
      <c r="M363" s="412"/>
      <c r="N363" s="412"/>
      <c r="O363" s="412"/>
      <c r="P363" s="412"/>
      <c r="Q363" s="412"/>
    </row>
    <row r="364" spans="1:19" x14ac:dyDescent="0.2">
      <c r="A364" s="413"/>
      <c r="B364" s="413"/>
      <c r="C364" s="413"/>
      <c r="D364" s="413"/>
      <c r="E364" s="413"/>
      <c r="F364" s="413"/>
      <c r="G364" s="413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</row>
    <row r="365" spans="1:19" s="1" customFormat="1" ht="27.75" customHeight="1" x14ac:dyDescent="0.2">
      <c r="A365" s="411" t="str">
        <f>IF([1]p23!$A$237:$L$237&lt;&gt;0,[1]p23!$A$237:$L$237,"")</f>
        <v/>
      </c>
      <c r="B365" s="411"/>
      <c r="C365" s="411"/>
      <c r="D365" s="411"/>
      <c r="E365" s="411"/>
      <c r="F365" s="411"/>
      <c r="G365" s="411"/>
      <c r="H365" s="411"/>
      <c r="I365" s="411"/>
      <c r="J365" s="411"/>
      <c r="K365" s="411"/>
      <c r="L365" s="411"/>
      <c r="M365" s="411"/>
      <c r="N365" s="411"/>
      <c r="O365" s="411"/>
      <c r="P365" s="411"/>
      <c r="Q365" s="411"/>
    </row>
    <row r="366" spans="1:19" s="1" customFormat="1" ht="13.5" customHeight="1" x14ac:dyDescent="0.25">
      <c r="A366" s="49" t="s">
        <v>24</v>
      </c>
      <c r="B366" s="412" t="str">
        <f>IF([1]p23!$B$238:$L$238&lt;&gt;0,[1]p23!$B$238:$L$238,"")</f>
        <v/>
      </c>
      <c r="C366" s="412"/>
      <c r="D366" s="412"/>
      <c r="E366" s="412"/>
      <c r="F366" s="412"/>
      <c r="G366" s="412"/>
      <c r="H366" s="412"/>
      <c r="I366" s="412"/>
      <c r="J366" s="412"/>
      <c r="K366" s="412"/>
      <c r="L366" s="412"/>
      <c r="M366" s="412"/>
      <c r="N366" s="412"/>
      <c r="O366" s="412"/>
      <c r="P366" s="412"/>
      <c r="Q366" s="412"/>
    </row>
    <row r="367" spans="1:19" x14ac:dyDescent="0.2">
      <c r="A367" s="413"/>
      <c r="B367" s="413"/>
      <c r="C367" s="413"/>
      <c r="D367" s="413"/>
      <c r="E367" s="413"/>
      <c r="F367" s="413"/>
      <c r="G367" s="413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</row>
    <row r="368" spans="1:19" s="1" customFormat="1" ht="27.75" customHeight="1" x14ac:dyDescent="0.2">
      <c r="A368" s="411" t="str">
        <f>IF([1]p23!$A$240:$L$240&lt;&gt;0,[1]p23!$A$240:$L$240,"")</f>
        <v/>
      </c>
      <c r="B368" s="411"/>
      <c r="C368" s="411"/>
      <c r="D368" s="411"/>
      <c r="E368" s="411"/>
      <c r="F368" s="411"/>
      <c r="G368" s="411"/>
      <c r="H368" s="411"/>
      <c r="I368" s="411"/>
      <c r="J368" s="411"/>
      <c r="K368" s="411"/>
      <c r="L368" s="411"/>
      <c r="M368" s="411"/>
      <c r="N368" s="411"/>
      <c r="O368" s="411"/>
      <c r="P368" s="411"/>
      <c r="Q368" s="411"/>
    </row>
    <row r="369" spans="1:19" s="1" customFormat="1" ht="13.5" customHeight="1" x14ac:dyDescent="0.25">
      <c r="A369" s="49" t="s">
        <v>24</v>
      </c>
      <c r="B369" s="412" t="str">
        <f>IF([1]p23!$B$241:$L$241&lt;&gt;0,[1]p23!$B$241:$L$241,"")</f>
        <v/>
      </c>
      <c r="C369" s="412"/>
      <c r="D369" s="412"/>
      <c r="E369" s="412"/>
      <c r="F369" s="412"/>
      <c r="G369" s="412"/>
      <c r="H369" s="412"/>
      <c r="I369" s="412"/>
      <c r="J369" s="412"/>
      <c r="K369" s="412"/>
      <c r="L369" s="412"/>
      <c r="M369" s="412"/>
      <c r="N369" s="412"/>
      <c r="O369" s="412"/>
      <c r="P369" s="412"/>
      <c r="Q369" s="412"/>
    </row>
    <row r="370" spans="1:19" x14ac:dyDescent="0.2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</row>
    <row r="371" spans="1:19" s="1" customFormat="1" ht="27.75" customHeight="1" x14ac:dyDescent="0.2">
      <c r="A371" s="411" t="str">
        <f>IF([1]p23!$A$243:$L$243&lt;&gt;0,[1]p23!$A$243:$L$243,"")</f>
        <v/>
      </c>
      <c r="B371" s="411"/>
      <c r="C371" s="411"/>
      <c r="D371" s="411"/>
      <c r="E371" s="411"/>
      <c r="F371" s="411"/>
      <c r="G371" s="411"/>
      <c r="H371" s="411"/>
      <c r="I371" s="411"/>
      <c r="J371" s="411"/>
      <c r="K371" s="411"/>
      <c r="L371" s="411"/>
      <c r="M371" s="411"/>
      <c r="N371" s="411"/>
      <c r="O371" s="411"/>
      <c r="P371" s="411"/>
      <c r="Q371" s="411"/>
    </row>
    <row r="372" spans="1:19" s="1" customFormat="1" ht="13.5" customHeight="1" x14ac:dyDescent="0.25">
      <c r="A372" s="49" t="s">
        <v>24</v>
      </c>
      <c r="B372" s="412" t="str">
        <f>IF([1]p23!$B$244:$L$244&lt;&gt;0,[1]p23!$B$244:$L$244,"")</f>
        <v/>
      </c>
      <c r="C372" s="412"/>
      <c r="D372" s="412"/>
      <c r="E372" s="412"/>
      <c r="F372" s="412"/>
      <c r="G372" s="412"/>
      <c r="H372" s="412"/>
      <c r="I372" s="412"/>
      <c r="J372" s="412"/>
      <c r="K372" s="412"/>
      <c r="L372" s="412"/>
      <c r="M372" s="412"/>
      <c r="N372" s="412"/>
      <c r="O372" s="412"/>
      <c r="P372" s="412"/>
      <c r="Q372" s="412"/>
    </row>
    <row r="373" spans="1:19" x14ac:dyDescent="0.2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</row>
    <row r="374" spans="1:19" s="33" customFormat="1" ht="11.25" customHeight="1" x14ac:dyDescent="0.2">
      <c r="A374" s="375" t="str">
        <f>T([1]p24!$C$13:$G$13)</f>
        <v>Marcelo Carvalho Ferreira</v>
      </c>
      <c r="B374" s="376"/>
      <c r="C374" s="376"/>
      <c r="D374" s="376"/>
      <c r="E374" s="377"/>
      <c r="F374" s="414"/>
      <c r="G374" s="415"/>
      <c r="H374" s="415"/>
      <c r="I374" s="415"/>
      <c r="J374" s="415"/>
      <c r="K374" s="415"/>
      <c r="L374" s="415"/>
      <c r="M374" s="415"/>
      <c r="N374" s="415"/>
      <c r="O374" s="415"/>
      <c r="P374" s="415"/>
      <c r="Q374" s="19"/>
      <c r="R374"/>
      <c r="S374" s="28"/>
    </row>
    <row r="375" spans="1:19" s="1" customFormat="1" ht="27.75" customHeight="1" x14ac:dyDescent="0.2">
      <c r="A375" s="411" t="str">
        <f>IF([1]p24!$A$231:$L$231&lt;&gt;0,[1]p24!$A$231:$L$231,"")</f>
        <v>Obras artísticas ou culturais apresentadas ou publicadas localmente - Prova do nível 2 da Olimpíada Campinense de Matemática</v>
      </c>
      <c r="B375" s="411"/>
      <c r="C375" s="411"/>
      <c r="D375" s="411"/>
      <c r="E375" s="411"/>
      <c r="F375" s="411"/>
      <c r="G375" s="411"/>
      <c r="H375" s="411"/>
      <c r="I375" s="411"/>
      <c r="J375" s="411"/>
      <c r="K375" s="411"/>
      <c r="L375" s="411"/>
      <c r="M375" s="411"/>
      <c r="N375" s="411"/>
      <c r="O375" s="411"/>
      <c r="P375" s="411"/>
      <c r="Q375" s="411"/>
    </row>
    <row r="376" spans="1:19" s="1" customFormat="1" ht="13.5" customHeight="1" x14ac:dyDescent="0.25">
      <c r="A376" s="49" t="s">
        <v>24</v>
      </c>
      <c r="B376" s="412" t="str">
        <f>IF([1]p24!$B$232:$L$232&lt;&gt;0,[1]p24!$B$232:$L$232,"")</f>
        <v/>
      </c>
      <c r="C376" s="412"/>
      <c r="D376" s="412"/>
      <c r="E376" s="412"/>
      <c r="F376" s="412"/>
      <c r="G376" s="412"/>
      <c r="H376" s="412"/>
      <c r="I376" s="412"/>
      <c r="J376" s="412"/>
      <c r="K376" s="412"/>
      <c r="L376" s="412"/>
      <c r="M376" s="412"/>
      <c r="N376" s="412"/>
      <c r="O376" s="412"/>
      <c r="P376" s="412"/>
      <c r="Q376" s="412"/>
    </row>
    <row r="377" spans="1:19" x14ac:dyDescent="0.2">
      <c r="A377" s="413"/>
      <c r="B377" s="413"/>
      <c r="C377" s="413"/>
      <c r="D377" s="413"/>
      <c r="E377" s="413"/>
      <c r="F377" s="413"/>
      <c r="G377" s="413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</row>
    <row r="378" spans="1:19" s="1" customFormat="1" ht="27.75" customHeight="1" x14ac:dyDescent="0.2">
      <c r="A378" s="411" t="str">
        <f>IF([1]p24!$A$234:$L$234&lt;&gt;0,[1]p24!$A$234:$L$234,"")</f>
        <v/>
      </c>
      <c r="B378" s="411"/>
      <c r="C378" s="411"/>
      <c r="D378" s="411"/>
      <c r="E378" s="411"/>
      <c r="F378" s="411"/>
      <c r="G378" s="411"/>
      <c r="H378" s="411"/>
      <c r="I378" s="411"/>
      <c r="J378" s="411"/>
      <c r="K378" s="411"/>
      <c r="L378" s="411"/>
      <c r="M378" s="411"/>
      <c r="N378" s="411"/>
      <c r="O378" s="411"/>
      <c r="P378" s="411"/>
      <c r="Q378" s="411"/>
    </row>
    <row r="379" spans="1:19" s="1" customFormat="1" ht="13.5" customHeight="1" x14ac:dyDescent="0.25">
      <c r="A379" s="49" t="s">
        <v>24</v>
      </c>
      <c r="B379" s="412" t="str">
        <f>IF([1]p24!$B$235:$L$235&lt;&gt;0,[1]p24!$B$235:$L$235,"")</f>
        <v/>
      </c>
      <c r="C379" s="412"/>
      <c r="D379" s="412"/>
      <c r="E379" s="412"/>
      <c r="F379" s="412"/>
      <c r="G379" s="412"/>
      <c r="H379" s="412"/>
      <c r="I379" s="412"/>
      <c r="J379" s="412"/>
      <c r="K379" s="412"/>
      <c r="L379" s="412"/>
      <c r="M379" s="412"/>
      <c r="N379" s="412"/>
      <c r="O379" s="412"/>
      <c r="P379" s="412"/>
      <c r="Q379" s="412"/>
    </row>
    <row r="380" spans="1:19" x14ac:dyDescent="0.2">
      <c r="A380" s="413"/>
      <c r="B380" s="413"/>
      <c r="C380" s="413"/>
      <c r="D380" s="413"/>
      <c r="E380" s="413"/>
      <c r="F380" s="413"/>
      <c r="G380" s="413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</row>
    <row r="381" spans="1:19" s="1" customFormat="1" ht="27.75" customHeight="1" x14ac:dyDescent="0.2">
      <c r="A381" s="411" t="str">
        <f>IF([1]p24!$A$237:$L$237&lt;&gt;0,[1]p24!$A$237:$L$237,"")</f>
        <v/>
      </c>
      <c r="B381" s="411"/>
      <c r="C381" s="411"/>
      <c r="D381" s="411"/>
      <c r="E381" s="411"/>
      <c r="F381" s="411"/>
      <c r="G381" s="411"/>
      <c r="H381" s="411"/>
      <c r="I381" s="411"/>
      <c r="J381" s="411"/>
      <c r="K381" s="411"/>
      <c r="L381" s="411"/>
      <c r="M381" s="411"/>
      <c r="N381" s="411"/>
      <c r="O381" s="411"/>
      <c r="P381" s="411"/>
      <c r="Q381" s="411"/>
    </row>
    <row r="382" spans="1:19" s="1" customFormat="1" ht="13.5" customHeight="1" x14ac:dyDescent="0.25">
      <c r="A382" s="49" t="s">
        <v>24</v>
      </c>
      <c r="B382" s="412" t="str">
        <f>IF([1]p24!$B$238:$L$238&lt;&gt;0,[1]p24!$B$238:$L$238,"")</f>
        <v/>
      </c>
      <c r="C382" s="412"/>
      <c r="D382" s="412"/>
      <c r="E382" s="412"/>
      <c r="F382" s="412"/>
      <c r="G382" s="412"/>
      <c r="H382" s="412"/>
      <c r="I382" s="412"/>
      <c r="J382" s="412"/>
      <c r="K382" s="412"/>
      <c r="L382" s="412"/>
      <c r="M382" s="412"/>
      <c r="N382" s="412"/>
      <c r="O382" s="412"/>
      <c r="P382" s="412"/>
      <c r="Q382" s="412"/>
    </row>
    <row r="383" spans="1:19" x14ac:dyDescent="0.2">
      <c r="A383" s="413"/>
      <c r="B383" s="413"/>
      <c r="C383" s="413"/>
      <c r="D383" s="413"/>
      <c r="E383" s="413"/>
      <c r="F383" s="413"/>
      <c r="G383" s="41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</row>
    <row r="384" spans="1:19" s="1" customFormat="1" ht="27.75" customHeight="1" x14ac:dyDescent="0.2">
      <c r="A384" s="411" t="str">
        <f>IF([1]p24!$A$240:$L$240&lt;&gt;0,[1]p24!$A$240:$L$240,"")</f>
        <v/>
      </c>
      <c r="B384" s="411"/>
      <c r="C384" s="411"/>
      <c r="D384" s="411"/>
      <c r="E384" s="411"/>
      <c r="F384" s="411"/>
      <c r="G384" s="411"/>
      <c r="H384" s="411"/>
      <c r="I384" s="411"/>
      <c r="J384" s="411"/>
      <c r="K384" s="411"/>
      <c r="L384" s="411"/>
      <c r="M384" s="411"/>
      <c r="N384" s="411"/>
      <c r="O384" s="411"/>
      <c r="P384" s="411"/>
      <c r="Q384" s="411"/>
    </row>
    <row r="385" spans="1:19" s="1" customFormat="1" ht="13.5" customHeight="1" x14ac:dyDescent="0.25">
      <c r="A385" s="49" t="s">
        <v>24</v>
      </c>
      <c r="B385" s="412" t="str">
        <f>IF([1]p24!$B$241:$L$241&lt;&gt;0,[1]p24!$B$241:$L$241,"")</f>
        <v/>
      </c>
      <c r="C385" s="412"/>
      <c r="D385" s="412"/>
      <c r="E385" s="412"/>
      <c r="F385" s="412"/>
      <c r="G385" s="412"/>
      <c r="H385" s="412"/>
      <c r="I385" s="412"/>
      <c r="J385" s="412"/>
      <c r="K385" s="412"/>
      <c r="L385" s="412"/>
      <c r="M385" s="412"/>
      <c r="N385" s="412"/>
      <c r="O385" s="412"/>
      <c r="P385" s="412"/>
      <c r="Q385" s="412"/>
    </row>
    <row r="386" spans="1:19" x14ac:dyDescent="0.2">
      <c r="A386" s="413"/>
      <c r="B386" s="413"/>
      <c r="C386" s="413"/>
      <c r="D386" s="413"/>
      <c r="E386" s="413"/>
      <c r="F386" s="413"/>
      <c r="G386" s="413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</row>
    <row r="387" spans="1:19" s="1" customFormat="1" ht="27.75" customHeight="1" x14ac:dyDescent="0.2">
      <c r="A387" s="411" t="str">
        <f>IF([1]p24!$A$243:$L$243&lt;&gt;0,[1]p24!$A$243:$L$243,"")</f>
        <v/>
      </c>
      <c r="B387" s="411"/>
      <c r="C387" s="411"/>
      <c r="D387" s="411"/>
      <c r="E387" s="411"/>
      <c r="F387" s="411"/>
      <c r="G387" s="411"/>
      <c r="H387" s="411"/>
      <c r="I387" s="411"/>
      <c r="J387" s="411"/>
      <c r="K387" s="411"/>
      <c r="L387" s="411"/>
      <c r="M387" s="411"/>
      <c r="N387" s="411"/>
      <c r="O387" s="411"/>
      <c r="P387" s="411"/>
      <c r="Q387" s="411"/>
    </row>
    <row r="388" spans="1:19" s="1" customFormat="1" ht="13.5" customHeight="1" x14ac:dyDescent="0.25">
      <c r="A388" s="49" t="s">
        <v>24</v>
      </c>
      <c r="B388" s="412" t="str">
        <f>IF([1]p24!$B$244:$L$244&lt;&gt;0,[1]p24!$B$244:$L$244,"")</f>
        <v/>
      </c>
      <c r="C388" s="412"/>
      <c r="D388" s="412"/>
      <c r="E388" s="412"/>
      <c r="F388" s="412"/>
      <c r="G388" s="412"/>
      <c r="H388" s="412"/>
      <c r="I388" s="412"/>
      <c r="J388" s="412"/>
      <c r="K388" s="412"/>
      <c r="L388" s="412"/>
      <c r="M388" s="412"/>
      <c r="N388" s="412"/>
      <c r="O388" s="412"/>
      <c r="P388" s="412"/>
      <c r="Q388" s="412"/>
    </row>
    <row r="389" spans="1:19" x14ac:dyDescent="0.2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</row>
    <row r="390" spans="1:19" s="33" customFormat="1" ht="11.25" customHeight="1" x14ac:dyDescent="0.2">
      <c r="A390" s="375" t="str">
        <f>T([1]p25!$C$13:$G$13)</f>
        <v>Marco Antonio Lázaro Velásquez</v>
      </c>
      <c r="B390" s="376"/>
      <c r="C390" s="376"/>
      <c r="D390" s="376"/>
      <c r="E390" s="377"/>
      <c r="F390" s="414"/>
      <c r="G390" s="415"/>
      <c r="H390" s="415"/>
      <c r="I390" s="415"/>
      <c r="J390" s="415"/>
      <c r="K390" s="415"/>
      <c r="L390" s="415"/>
      <c r="M390" s="415"/>
      <c r="N390" s="415"/>
      <c r="O390" s="415"/>
      <c r="P390" s="415"/>
      <c r="Q390" s="19"/>
      <c r="R390"/>
      <c r="S390" s="28"/>
    </row>
    <row r="391" spans="1:19" s="1" customFormat="1" ht="27.75" customHeight="1" x14ac:dyDescent="0.2">
      <c r="A391" s="411" t="str">
        <f>IF([1]p25!$A$231:$L$231&lt;&gt;0,[1]p25!$A$231:$L$231,"")</f>
        <v/>
      </c>
      <c r="B391" s="411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</row>
    <row r="392" spans="1:19" s="1" customFormat="1" ht="13.5" customHeight="1" x14ac:dyDescent="0.25">
      <c r="A392" s="49" t="s">
        <v>24</v>
      </c>
      <c r="B392" s="412" t="str">
        <f>IF([1]p25!$B$232:$L$232&lt;&gt;0,[1]p25!$B$232:$L$232,"")</f>
        <v/>
      </c>
      <c r="C392" s="412"/>
      <c r="D392" s="412"/>
      <c r="E392" s="412"/>
      <c r="F392" s="412"/>
      <c r="G392" s="412"/>
      <c r="H392" s="412"/>
      <c r="I392" s="412"/>
      <c r="J392" s="412"/>
      <c r="K392" s="412"/>
      <c r="L392" s="412"/>
      <c r="M392" s="412"/>
      <c r="N392" s="412"/>
      <c r="O392" s="412"/>
      <c r="P392" s="412"/>
      <c r="Q392" s="412"/>
    </row>
    <row r="393" spans="1:19" x14ac:dyDescent="0.2">
      <c r="A393" s="413"/>
      <c r="B393" s="413"/>
      <c r="C393" s="413"/>
      <c r="D393" s="413"/>
      <c r="E393" s="413"/>
      <c r="F393" s="413"/>
      <c r="G393" s="41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</row>
    <row r="394" spans="1:19" s="1" customFormat="1" ht="27.75" customHeight="1" x14ac:dyDescent="0.2">
      <c r="A394" s="411" t="str">
        <f>IF([1]p25!$A$234:$L$234&lt;&gt;0,[1]p25!$A$234:$L$234,"")</f>
        <v/>
      </c>
      <c r="B394" s="411"/>
      <c r="C394" s="411"/>
      <c r="D394" s="411"/>
      <c r="E394" s="411"/>
      <c r="F394" s="411"/>
      <c r="G394" s="411"/>
      <c r="H394" s="411"/>
      <c r="I394" s="411"/>
      <c r="J394" s="411"/>
      <c r="K394" s="411"/>
      <c r="L394" s="411"/>
      <c r="M394" s="411"/>
      <c r="N394" s="411"/>
      <c r="O394" s="411"/>
      <c r="P394" s="411"/>
      <c r="Q394" s="411"/>
    </row>
    <row r="395" spans="1:19" s="1" customFormat="1" ht="13.5" customHeight="1" x14ac:dyDescent="0.25">
      <c r="A395" s="49" t="s">
        <v>24</v>
      </c>
      <c r="B395" s="412" t="str">
        <f>IF([1]p25!$B$235:$L$235&lt;&gt;0,[1]p25!$B$235:$L$235,"")</f>
        <v/>
      </c>
      <c r="C395" s="412"/>
      <c r="D395" s="412"/>
      <c r="E395" s="412"/>
      <c r="F395" s="412"/>
      <c r="G395" s="412"/>
      <c r="H395" s="412"/>
      <c r="I395" s="412"/>
      <c r="J395" s="412"/>
      <c r="K395" s="412"/>
      <c r="L395" s="412"/>
      <c r="M395" s="412"/>
      <c r="N395" s="412"/>
      <c r="O395" s="412"/>
      <c r="P395" s="412"/>
      <c r="Q395" s="412"/>
    </row>
    <row r="396" spans="1:19" x14ac:dyDescent="0.2">
      <c r="A396" s="413"/>
      <c r="B396" s="413"/>
      <c r="C396" s="413"/>
      <c r="D396" s="413"/>
      <c r="E396" s="413"/>
      <c r="F396" s="413"/>
      <c r="G396" s="413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</row>
    <row r="397" spans="1:19" s="1" customFormat="1" ht="27.75" customHeight="1" x14ac:dyDescent="0.2">
      <c r="A397" s="411" t="str">
        <f>IF([1]p25!$A$237:$L$237&lt;&gt;0,[1]p25!$A$237:$L$237,"")</f>
        <v/>
      </c>
      <c r="B397" s="411"/>
      <c r="C397" s="411"/>
      <c r="D397" s="411"/>
      <c r="E397" s="411"/>
      <c r="F397" s="411"/>
      <c r="G397" s="411"/>
      <c r="H397" s="411"/>
      <c r="I397" s="411"/>
      <c r="J397" s="411"/>
      <c r="K397" s="411"/>
      <c r="L397" s="411"/>
      <c r="M397" s="411"/>
      <c r="N397" s="411"/>
      <c r="O397" s="411"/>
      <c r="P397" s="411"/>
      <c r="Q397" s="411"/>
    </row>
    <row r="398" spans="1:19" s="1" customFormat="1" ht="13.5" customHeight="1" x14ac:dyDescent="0.25">
      <c r="A398" s="49" t="s">
        <v>24</v>
      </c>
      <c r="B398" s="412" t="str">
        <f>IF([1]p25!$B$238:$L$238&lt;&gt;0,[1]p25!$B$238:$L$238,"")</f>
        <v/>
      </c>
      <c r="C398" s="412"/>
      <c r="D398" s="412"/>
      <c r="E398" s="412"/>
      <c r="F398" s="412"/>
      <c r="G398" s="412"/>
      <c r="H398" s="412"/>
      <c r="I398" s="412"/>
      <c r="J398" s="412"/>
      <c r="K398" s="412"/>
      <c r="L398" s="412"/>
      <c r="M398" s="412"/>
      <c r="N398" s="412"/>
      <c r="O398" s="412"/>
      <c r="P398" s="412"/>
      <c r="Q398" s="412"/>
    </row>
    <row r="399" spans="1:19" x14ac:dyDescent="0.2">
      <c r="A399" s="413"/>
      <c r="B399" s="413"/>
      <c r="C399" s="413"/>
      <c r="D399" s="413"/>
      <c r="E399" s="413"/>
      <c r="F399" s="413"/>
      <c r="G399" s="413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</row>
    <row r="400" spans="1:19" s="1" customFormat="1" ht="27.75" customHeight="1" x14ac:dyDescent="0.2">
      <c r="A400" s="411" t="str">
        <f>IF([1]p25!$A$240:$L$240&lt;&gt;0,[1]p25!$A$240:$L$240,"")</f>
        <v/>
      </c>
      <c r="B400" s="411"/>
      <c r="C400" s="411"/>
      <c r="D400" s="411"/>
      <c r="E400" s="411"/>
      <c r="F400" s="411"/>
      <c r="G400" s="411"/>
      <c r="H400" s="411"/>
      <c r="I400" s="411"/>
      <c r="J400" s="411"/>
      <c r="K400" s="411"/>
      <c r="L400" s="411"/>
      <c r="M400" s="411"/>
      <c r="N400" s="411"/>
      <c r="O400" s="411"/>
      <c r="P400" s="411"/>
      <c r="Q400" s="411"/>
    </row>
    <row r="401" spans="1:19" s="1" customFormat="1" ht="13.5" customHeight="1" x14ac:dyDescent="0.25">
      <c r="A401" s="49" t="s">
        <v>24</v>
      </c>
      <c r="B401" s="412" t="str">
        <f>IF([1]p25!$B$241:$L$241&lt;&gt;0,[1]p25!$B$241:$L$241,"")</f>
        <v/>
      </c>
      <c r="C401" s="412"/>
      <c r="D401" s="412"/>
      <c r="E401" s="412"/>
      <c r="F401" s="412"/>
      <c r="G401" s="412"/>
      <c r="H401" s="412"/>
      <c r="I401" s="412"/>
      <c r="J401" s="412"/>
      <c r="K401" s="412"/>
      <c r="L401" s="412"/>
      <c r="M401" s="412"/>
      <c r="N401" s="412"/>
      <c r="O401" s="412"/>
      <c r="P401" s="412"/>
      <c r="Q401" s="412"/>
    </row>
    <row r="402" spans="1:19" x14ac:dyDescent="0.2">
      <c r="A402" s="413"/>
      <c r="B402" s="413"/>
      <c r="C402" s="413"/>
      <c r="D402" s="413"/>
      <c r="E402" s="413"/>
      <c r="F402" s="413"/>
      <c r="G402" s="413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</row>
    <row r="403" spans="1:19" s="1" customFormat="1" ht="27.75" customHeight="1" x14ac:dyDescent="0.2">
      <c r="A403" s="411" t="str">
        <f>IF([1]p25!$A$243:$L$243&lt;&gt;0,[1]p25!$A$243:$L$243,"")</f>
        <v/>
      </c>
      <c r="B403" s="411"/>
      <c r="C403" s="411"/>
      <c r="D403" s="411"/>
      <c r="E403" s="411"/>
      <c r="F403" s="411"/>
      <c r="G403" s="411"/>
      <c r="H403" s="411"/>
      <c r="I403" s="411"/>
      <c r="J403" s="411"/>
      <c r="K403" s="411"/>
      <c r="L403" s="411"/>
      <c r="M403" s="411"/>
      <c r="N403" s="411"/>
      <c r="O403" s="411"/>
      <c r="P403" s="411"/>
      <c r="Q403" s="411"/>
    </row>
    <row r="404" spans="1:19" s="1" customFormat="1" ht="13.5" customHeight="1" x14ac:dyDescent="0.25">
      <c r="A404" s="49" t="s">
        <v>24</v>
      </c>
      <c r="B404" s="412" t="str">
        <f>IF([1]p25!$B$244:$L$244&lt;&gt;0,[1]p25!$B$244:$L$244,"")</f>
        <v/>
      </c>
      <c r="C404" s="412"/>
      <c r="D404" s="412"/>
      <c r="E404" s="412"/>
      <c r="F404" s="412"/>
      <c r="G404" s="412"/>
      <c r="H404" s="412"/>
      <c r="I404" s="412"/>
      <c r="J404" s="412"/>
      <c r="K404" s="412"/>
      <c r="L404" s="412"/>
      <c r="M404" s="412"/>
      <c r="N404" s="412"/>
      <c r="O404" s="412"/>
      <c r="P404" s="412"/>
      <c r="Q404" s="412"/>
    </row>
    <row r="405" spans="1:19" x14ac:dyDescent="0.2">
      <c r="A405" s="413"/>
      <c r="B405" s="413"/>
      <c r="C405" s="413"/>
      <c r="D405" s="413"/>
      <c r="E405" s="413"/>
      <c r="F405" s="413"/>
      <c r="G405" s="413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</row>
    <row r="406" spans="1:19" s="33" customFormat="1" ht="11.25" customHeight="1" x14ac:dyDescent="0.2">
      <c r="A406" s="375" t="str">
        <f>T([1]p26!$C$13:$G$13)</f>
        <v>Marco Aurélio Soares Souto</v>
      </c>
      <c r="B406" s="376"/>
      <c r="C406" s="376"/>
      <c r="D406" s="376"/>
      <c r="E406" s="377"/>
      <c r="F406" s="414"/>
      <c r="G406" s="415"/>
      <c r="H406" s="415"/>
      <c r="I406" s="415"/>
      <c r="J406" s="415"/>
      <c r="K406" s="415"/>
      <c r="L406" s="415"/>
      <c r="M406" s="415"/>
      <c r="N406" s="415"/>
      <c r="O406" s="415"/>
      <c r="P406" s="415"/>
      <c r="Q406" s="19"/>
      <c r="R406"/>
      <c r="S406" s="28"/>
    </row>
    <row r="407" spans="1:19" s="1" customFormat="1" ht="27.75" customHeight="1" x14ac:dyDescent="0.2">
      <c r="A407" s="411" t="str">
        <f>IF([1]p26!$A$231:$L$231&lt;&gt;0,[1]p26!$A$231:$L$231,"")</f>
        <v/>
      </c>
      <c r="B407" s="411"/>
      <c r="C407" s="411"/>
      <c r="D407" s="411"/>
      <c r="E407" s="411"/>
      <c r="F407" s="411"/>
      <c r="G407" s="411"/>
      <c r="H407" s="411"/>
      <c r="I407" s="411"/>
      <c r="J407" s="411"/>
      <c r="K407" s="411"/>
      <c r="L407" s="411"/>
      <c r="M407" s="411"/>
      <c r="N407" s="411"/>
      <c r="O407" s="411"/>
      <c r="P407" s="411"/>
      <c r="Q407" s="411"/>
    </row>
    <row r="408" spans="1:19" s="1" customFormat="1" ht="13.5" customHeight="1" x14ac:dyDescent="0.25">
      <c r="A408" s="49" t="s">
        <v>24</v>
      </c>
      <c r="B408" s="412" t="str">
        <f>IF([1]p26!$B$232:$L$232&lt;&gt;0,[1]p26!$B$232:$L$232,"")</f>
        <v/>
      </c>
      <c r="C408" s="412"/>
      <c r="D408" s="412"/>
      <c r="E408" s="412"/>
      <c r="F408" s="412"/>
      <c r="G408" s="412"/>
      <c r="H408" s="412"/>
      <c r="I408" s="412"/>
      <c r="J408" s="412"/>
      <c r="K408" s="412"/>
      <c r="L408" s="412"/>
      <c r="M408" s="412"/>
      <c r="N408" s="412"/>
      <c r="O408" s="412"/>
      <c r="P408" s="412"/>
      <c r="Q408" s="412"/>
    </row>
    <row r="409" spans="1:19" x14ac:dyDescent="0.2">
      <c r="A409" s="413"/>
      <c r="B409" s="413"/>
      <c r="C409" s="413"/>
      <c r="D409" s="413"/>
      <c r="E409" s="413"/>
      <c r="F409" s="413"/>
      <c r="G409" s="413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</row>
    <row r="410" spans="1:19" s="1" customFormat="1" ht="27.75" customHeight="1" x14ac:dyDescent="0.2">
      <c r="A410" s="411" t="str">
        <f>IF([1]p26!$A$234:$L$234&lt;&gt;0,[1]p26!$A$234:$L$234,"")</f>
        <v/>
      </c>
      <c r="B410" s="411"/>
      <c r="C410" s="411"/>
      <c r="D410" s="411"/>
      <c r="E410" s="411"/>
      <c r="F410" s="411"/>
      <c r="G410" s="411"/>
      <c r="H410" s="411"/>
      <c r="I410" s="411"/>
      <c r="J410" s="411"/>
      <c r="K410" s="411"/>
      <c r="L410" s="411"/>
      <c r="M410" s="411"/>
      <c r="N410" s="411"/>
      <c r="O410" s="411"/>
      <c r="P410" s="411"/>
      <c r="Q410" s="411"/>
    </row>
    <row r="411" spans="1:19" s="1" customFormat="1" ht="13.5" customHeight="1" x14ac:dyDescent="0.25">
      <c r="A411" s="49" t="s">
        <v>24</v>
      </c>
      <c r="B411" s="412" t="str">
        <f>IF([1]p26!$B$235:$L$235&lt;&gt;0,[1]p26!$B$235:$L$235,"")</f>
        <v/>
      </c>
      <c r="C411" s="412"/>
      <c r="D411" s="412"/>
      <c r="E411" s="412"/>
      <c r="F411" s="412"/>
      <c r="G411" s="412"/>
      <c r="H411" s="412"/>
      <c r="I411" s="412"/>
      <c r="J411" s="412"/>
      <c r="K411" s="412"/>
      <c r="L411" s="412"/>
      <c r="M411" s="412"/>
      <c r="N411" s="412"/>
      <c r="O411" s="412"/>
      <c r="P411" s="412"/>
      <c r="Q411" s="412"/>
    </row>
    <row r="412" spans="1:19" x14ac:dyDescent="0.2">
      <c r="A412" s="413"/>
      <c r="B412" s="413"/>
      <c r="C412" s="413"/>
      <c r="D412" s="413"/>
      <c r="E412" s="413"/>
      <c r="F412" s="413"/>
      <c r="G412" s="413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</row>
    <row r="413" spans="1:19" s="1" customFormat="1" ht="27.75" customHeight="1" x14ac:dyDescent="0.2">
      <c r="A413" s="411" t="str">
        <f>IF([1]p26!$A$237:$L$237&lt;&gt;0,[1]p26!$A$237:$L$237,"")</f>
        <v/>
      </c>
      <c r="B413" s="411"/>
      <c r="C413" s="411"/>
      <c r="D413" s="411"/>
      <c r="E413" s="411"/>
      <c r="F413" s="411"/>
      <c r="G413" s="411"/>
      <c r="H413" s="411"/>
      <c r="I413" s="411"/>
      <c r="J413" s="411"/>
      <c r="K413" s="411"/>
      <c r="L413" s="411"/>
      <c r="M413" s="411"/>
      <c r="N413" s="411"/>
      <c r="O413" s="411"/>
      <c r="P413" s="411"/>
      <c r="Q413" s="411"/>
    </row>
    <row r="414" spans="1:19" s="1" customFormat="1" ht="13.5" customHeight="1" x14ac:dyDescent="0.25">
      <c r="A414" s="49" t="s">
        <v>24</v>
      </c>
      <c r="B414" s="412" t="str">
        <f>IF([1]p26!$B$238:$L$238&lt;&gt;0,[1]p26!$B$238:$L$238,"")</f>
        <v/>
      </c>
      <c r="C414" s="412"/>
      <c r="D414" s="412"/>
      <c r="E414" s="412"/>
      <c r="F414" s="412"/>
      <c r="G414" s="412"/>
      <c r="H414" s="412"/>
      <c r="I414" s="412"/>
      <c r="J414" s="412"/>
      <c r="K414" s="412"/>
      <c r="L414" s="412"/>
      <c r="M414" s="412"/>
      <c r="N414" s="412"/>
      <c r="O414" s="412"/>
      <c r="P414" s="412"/>
      <c r="Q414" s="412"/>
    </row>
    <row r="415" spans="1:19" x14ac:dyDescent="0.2">
      <c r="A415" s="413"/>
      <c r="B415" s="413"/>
      <c r="C415" s="413"/>
      <c r="D415" s="413"/>
      <c r="E415" s="413"/>
      <c r="F415" s="413"/>
      <c r="G415" s="413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</row>
    <row r="416" spans="1:19" s="1" customFormat="1" ht="27.75" customHeight="1" x14ac:dyDescent="0.2">
      <c r="A416" s="411" t="str">
        <f>IF([1]p26!$A$240:$L$240&lt;&gt;0,[1]p26!$A$240:$L$240,"")</f>
        <v/>
      </c>
      <c r="B416" s="411"/>
      <c r="C416" s="411"/>
      <c r="D416" s="411"/>
      <c r="E416" s="411"/>
      <c r="F416" s="411"/>
      <c r="G416" s="411"/>
      <c r="H416" s="411"/>
      <c r="I416" s="411"/>
      <c r="J416" s="411"/>
      <c r="K416" s="411"/>
      <c r="L416" s="411"/>
      <c r="M416" s="411"/>
      <c r="N416" s="411"/>
      <c r="O416" s="411"/>
      <c r="P416" s="411"/>
      <c r="Q416" s="411"/>
    </row>
    <row r="417" spans="1:19" s="1" customFormat="1" ht="13.5" customHeight="1" x14ac:dyDescent="0.25">
      <c r="A417" s="49" t="s">
        <v>24</v>
      </c>
      <c r="B417" s="412" t="str">
        <f>IF([1]p26!$B$241:$L$241&lt;&gt;0,[1]p26!$B$241:$L$241,"")</f>
        <v/>
      </c>
      <c r="C417" s="412"/>
      <c r="D417" s="412"/>
      <c r="E417" s="412"/>
      <c r="F417" s="412"/>
      <c r="G417" s="412"/>
      <c r="H417" s="412"/>
      <c r="I417" s="412"/>
      <c r="J417" s="412"/>
      <c r="K417" s="412"/>
      <c r="L417" s="412"/>
      <c r="M417" s="412"/>
      <c r="N417" s="412"/>
      <c r="O417" s="412"/>
      <c r="P417" s="412"/>
      <c r="Q417" s="412"/>
    </row>
    <row r="418" spans="1:19" x14ac:dyDescent="0.2">
      <c r="A418" s="413"/>
      <c r="B418" s="413"/>
      <c r="C418" s="413"/>
      <c r="D418" s="413"/>
      <c r="E418" s="413"/>
      <c r="F418" s="413"/>
      <c r="G418" s="413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</row>
    <row r="419" spans="1:19" s="1" customFormat="1" ht="27.75" customHeight="1" x14ac:dyDescent="0.2">
      <c r="A419" s="411" t="str">
        <f>IF([1]p26!$A$243:$L$243&lt;&gt;0,[1]p26!$A$243:$L$243,"")</f>
        <v/>
      </c>
      <c r="B419" s="411"/>
      <c r="C419" s="411"/>
      <c r="D419" s="411"/>
      <c r="E419" s="411"/>
      <c r="F419" s="411"/>
      <c r="G419" s="411"/>
      <c r="H419" s="411"/>
      <c r="I419" s="411"/>
      <c r="J419" s="411"/>
      <c r="K419" s="411"/>
      <c r="L419" s="411"/>
      <c r="M419" s="411"/>
      <c r="N419" s="411"/>
      <c r="O419" s="411"/>
      <c r="P419" s="411"/>
      <c r="Q419" s="411"/>
    </row>
    <row r="420" spans="1:19" s="1" customFormat="1" ht="13.5" customHeight="1" x14ac:dyDescent="0.25">
      <c r="A420" s="49" t="s">
        <v>24</v>
      </c>
      <c r="B420" s="412" t="str">
        <f>IF([1]p26!$B$244:$L$244&lt;&gt;0,[1]p26!$B$244:$L$244,"")</f>
        <v/>
      </c>
      <c r="C420" s="412"/>
      <c r="D420" s="412"/>
      <c r="E420" s="412"/>
      <c r="F420" s="412"/>
      <c r="G420" s="412"/>
      <c r="H420" s="412"/>
      <c r="I420" s="412"/>
      <c r="J420" s="412"/>
      <c r="K420" s="412"/>
      <c r="L420" s="412"/>
      <c r="M420" s="412"/>
      <c r="N420" s="412"/>
      <c r="O420" s="412"/>
      <c r="P420" s="412"/>
      <c r="Q420" s="412"/>
    </row>
    <row r="421" spans="1:19" x14ac:dyDescent="0.2">
      <c r="A421" s="413"/>
      <c r="B421" s="413"/>
      <c r="C421" s="413"/>
      <c r="D421" s="413"/>
      <c r="E421" s="413"/>
      <c r="F421" s="413"/>
      <c r="G421" s="413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</row>
    <row r="422" spans="1:19" s="33" customFormat="1" ht="11.25" customHeight="1" x14ac:dyDescent="0.2">
      <c r="A422" s="375" t="str">
        <f>T([1]p27!$C$13:$G$13)</f>
        <v>Maria de Sousa Leite Filha</v>
      </c>
      <c r="B422" s="376"/>
      <c r="C422" s="376"/>
      <c r="D422" s="376"/>
      <c r="E422" s="377"/>
      <c r="F422" s="414"/>
      <c r="G422" s="415"/>
      <c r="H422" s="415"/>
      <c r="I422" s="415"/>
      <c r="J422" s="415"/>
      <c r="K422" s="415"/>
      <c r="L422" s="415"/>
      <c r="M422" s="415"/>
      <c r="N422" s="415"/>
      <c r="O422" s="415"/>
      <c r="P422" s="415"/>
      <c r="Q422" s="19"/>
      <c r="R422"/>
      <c r="S422" s="28"/>
    </row>
    <row r="423" spans="1:19" s="1" customFormat="1" ht="27.75" customHeight="1" x14ac:dyDescent="0.2">
      <c r="A423" s="411" t="str">
        <f>IF([1]p27!$A$231:$L$231&lt;&gt;0,[1]p27!$A$231:$L$231,"")</f>
        <v/>
      </c>
      <c r="B423" s="411"/>
      <c r="C423" s="411"/>
      <c r="D423" s="411"/>
      <c r="E423" s="411"/>
      <c r="F423" s="411"/>
      <c r="G423" s="411"/>
      <c r="H423" s="411"/>
      <c r="I423" s="411"/>
      <c r="J423" s="411"/>
      <c r="K423" s="411"/>
      <c r="L423" s="411"/>
      <c r="M423" s="411"/>
      <c r="N423" s="411"/>
      <c r="O423" s="411"/>
      <c r="P423" s="411"/>
      <c r="Q423" s="411"/>
    </row>
    <row r="424" spans="1:19" s="1" customFormat="1" ht="13.5" customHeight="1" x14ac:dyDescent="0.25">
      <c r="A424" s="49" t="s">
        <v>24</v>
      </c>
      <c r="B424" s="412" t="str">
        <f>IF([1]p27!$B$232:$L$232&lt;&gt;0,[1]p27!$B$232:$L$232,"")</f>
        <v/>
      </c>
      <c r="C424" s="412"/>
      <c r="D424" s="412"/>
      <c r="E424" s="412"/>
      <c r="F424" s="412"/>
      <c r="G424" s="412"/>
      <c r="H424" s="412"/>
      <c r="I424" s="412"/>
      <c r="J424" s="412"/>
      <c r="K424" s="412"/>
      <c r="L424" s="412"/>
      <c r="M424" s="412"/>
      <c r="N424" s="412"/>
      <c r="O424" s="412"/>
      <c r="P424" s="412"/>
      <c r="Q424" s="412"/>
    </row>
    <row r="425" spans="1:19" x14ac:dyDescent="0.2">
      <c r="A425" s="413"/>
      <c r="B425" s="413"/>
      <c r="C425" s="413"/>
      <c r="D425" s="413"/>
      <c r="E425" s="413"/>
      <c r="F425" s="413"/>
      <c r="G425" s="413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</row>
    <row r="426" spans="1:19" s="1" customFormat="1" ht="27.75" customHeight="1" x14ac:dyDescent="0.2">
      <c r="A426" s="411" t="str">
        <f>IF([1]p27!$A$234:$L$234&lt;&gt;0,[1]p27!$A$234:$L$234,"")</f>
        <v/>
      </c>
      <c r="B426" s="411"/>
      <c r="C426" s="411"/>
      <c r="D426" s="411"/>
      <c r="E426" s="411"/>
      <c r="F426" s="411"/>
      <c r="G426" s="411"/>
      <c r="H426" s="411"/>
      <c r="I426" s="411"/>
      <c r="J426" s="411"/>
      <c r="K426" s="411"/>
      <c r="L426" s="411"/>
      <c r="M426" s="411"/>
      <c r="N426" s="411"/>
      <c r="O426" s="411"/>
      <c r="P426" s="411"/>
      <c r="Q426" s="411"/>
    </row>
    <row r="427" spans="1:19" s="1" customFormat="1" ht="13.5" customHeight="1" x14ac:dyDescent="0.25">
      <c r="A427" s="49" t="s">
        <v>24</v>
      </c>
      <c r="B427" s="412" t="str">
        <f>IF([1]p27!$B$235:$L$235&lt;&gt;0,[1]p27!$B$235:$L$235,"")</f>
        <v/>
      </c>
      <c r="C427" s="412"/>
      <c r="D427" s="412"/>
      <c r="E427" s="412"/>
      <c r="F427" s="412"/>
      <c r="G427" s="412"/>
      <c r="H427" s="412"/>
      <c r="I427" s="412"/>
      <c r="J427" s="412"/>
      <c r="K427" s="412"/>
      <c r="L427" s="412"/>
      <c r="M427" s="412"/>
      <c r="N427" s="412"/>
      <c r="O427" s="412"/>
      <c r="P427" s="412"/>
      <c r="Q427" s="412"/>
    </row>
    <row r="428" spans="1:19" x14ac:dyDescent="0.2">
      <c r="A428" s="413"/>
      <c r="B428" s="413"/>
      <c r="C428" s="413"/>
      <c r="D428" s="413"/>
      <c r="E428" s="413"/>
      <c r="F428" s="413"/>
      <c r="G428" s="413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</row>
    <row r="429" spans="1:19" s="1" customFormat="1" ht="27.75" customHeight="1" x14ac:dyDescent="0.2">
      <c r="A429" s="411" t="str">
        <f>IF([1]p27!$A$237:$L$237&lt;&gt;0,[1]p27!$A$237:$L$237,"")</f>
        <v/>
      </c>
      <c r="B429" s="411"/>
      <c r="C429" s="411"/>
      <c r="D429" s="411"/>
      <c r="E429" s="411"/>
      <c r="F429" s="411"/>
      <c r="G429" s="411"/>
      <c r="H429" s="411"/>
      <c r="I429" s="411"/>
      <c r="J429" s="411"/>
      <c r="K429" s="411"/>
      <c r="L429" s="411"/>
      <c r="M429" s="411"/>
      <c r="N429" s="411"/>
      <c r="O429" s="411"/>
      <c r="P429" s="411"/>
      <c r="Q429" s="411"/>
    </row>
    <row r="430" spans="1:19" s="1" customFormat="1" ht="13.5" customHeight="1" x14ac:dyDescent="0.25">
      <c r="A430" s="49" t="s">
        <v>24</v>
      </c>
      <c r="B430" s="412" t="str">
        <f>IF([1]p27!$B$238:$L$238&lt;&gt;0,[1]p27!$B$238:$L$238,"")</f>
        <v/>
      </c>
      <c r="C430" s="412"/>
      <c r="D430" s="412"/>
      <c r="E430" s="412"/>
      <c r="F430" s="412"/>
      <c r="G430" s="412"/>
      <c r="H430" s="412"/>
      <c r="I430" s="412"/>
      <c r="J430" s="412"/>
      <c r="K430" s="412"/>
      <c r="L430" s="412"/>
      <c r="M430" s="412"/>
      <c r="N430" s="412"/>
      <c r="O430" s="412"/>
      <c r="P430" s="412"/>
      <c r="Q430" s="412"/>
    </row>
    <row r="431" spans="1:19" x14ac:dyDescent="0.2">
      <c r="A431" s="413"/>
      <c r="B431" s="413"/>
      <c r="C431" s="413"/>
      <c r="D431" s="413"/>
      <c r="E431" s="413"/>
      <c r="F431" s="413"/>
      <c r="G431" s="413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</row>
    <row r="432" spans="1:19" s="1" customFormat="1" ht="27.75" customHeight="1" x14ac:dyDescent="0.2">
      <c r="A432" s="411" t="str">
        <f>IF([1]p27!$A$240:$L$240&lt;&gt;0,[1]p27!$A$240:$L$240,"")</f>
        <v/>
      </c>
      <c r="B432" s="411"/>
      <c r="C432" s="411"/>
      <c r="D432" s="411"/>
      <c r="E432" s="411"/>
      <c r="F432" s="411"/>
      <c r="G432" s="411"/>
      <c r="H432" s="411"/>
      <c r="I432" s="411"/>
      <c r="J432" s="411"/>
      <c r="K432" s="411"/>
      <c r="L432" s="411"/>
      <c r="M432" s="411"/>
      <c r="N432" s="411"/>
      <c r="O432" s="411"/>
      <c r="P432" s="411"/>
      <c r="Q432" s="411"/>
    </row>
    <row r="433" spans="1:19" s="1" customFormat="1" ht="13.5" customHeight="1" x14ac:dyDescent="0.25">
      <c r="A433" s="49" t="s">
        <v>24</v>
      </c>
      <c r="B433" s="412" t="str">
        <f>IF([1]p27!$B$241:$L$241&lt;&gt;0,[1]p27!$B$241:$L$241,"")</f>
        <v/>
      </c>
      <c r="C433" s="412"/>
      <c r="D433" s="412"/>
      <c r="E433" s="412"/>
      <c r="F433" s="412"/>
      <c r="G433" s="412"/>
      <c r="H433" s="412"/>
      <c r="I433" s="412"/>
      <c r="J433" s="412"/>
      <c r="K433" s="412"/>
      <c r="L433" s="412"/>
      <c r="M433" s="412"/>
      <c r="N433" s="412"/>
      <c r="O433" s="412"/>
      <c r="P433" s="412"/>
      <c r="Q433" s="412"/>
    </row>
    <row r="434" spans="1:19" x14ac:dyDescent="0.2">
      <c r="A434" s="413"/>
      <c r="B434" s="413"/>
      <c r="C434" s="413"/>
      <c r="D434" s="413"/>
      <c r="E434" s="413"/>
      <c r="F434" s="413"/>
      <c r="G434" s="413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</row>
    <row r="435" spans="1:19" s="1" customFormat="1" ht="27.75" customHeight="1" x14ac:dyDescent="0.2">
      <c r="A435" s="411" t="str">
        <f>IF([1]p27!$A$243:$L$243&lt;&gt;0,[1]p27!$A$243:$L$243,"")</f>
        <v/>
      </c>
      <c r="B435" s="411"/>
      <c r="C435" s="411"/>
      <c r="D435" s="411"/>
      <c r="E435" s="411"/>
      <c r="F435" s="411"/>
      <c r="G435" s="411"/>
      <c r="H435" s="411"/>
      <c r="I435" s="411"/>
      <c r="J435" s="411"/>
      <c r="K435" s="411"/>
      <c r="L435" s="411"/>
      <c r="M435" s="411"/>
      <c r="N435" s="411"/>
      <c r="O435" s="411"/>
      <c r="P435" s="411"/>
      <c r="Q435" s="411"/>
    </row>
    <row r="436" spans="1:19" s="1" customFormat="1" ht="13.5" customHeight="1" x14ac:dyDescent="0.25">
      <c r="A436" s="49" t="s">
        <v>24</v>
      </c>
      <c r="B436" s="412" t="str">
        <f>IF([1]p27!$B$244:$L$244&lt;&gt;0,[1]p27!$B$244:$L$244,"")</f>
        <v/>
      </c>
      <c r="C436" s="412"/>
      <c r="D436" s="412"/>
      <c r="E436" s="412"/>
      <c r="F436" s="412"/>
      <c r="G436" s="412"/>
      <c r="H436" s="412"/>
      <c r="I436" s="412"/>
      <c r="J436" s="412"/>
      <c r="K436" s="412"/>
      <c r="L436" s="412"/>
      <c r="M436" s="412"/>
      <c r="N436" s="412"/>
      <c r="O436" s="412"/>
      <c r="P436" s="412"/>
      <c r="Q436" s="412"/>
    </row>
    <row r="437" spans="1:19" x14ac:dyDescent="0.2">
      <c r="A437" s="413"/>
      <c r="B437" s="413"/>
      <c r="C437" s="413"/>
      <c r="D437" s="413"/>
      <c r="E437" s="413"/>
      <c r="F437" s="413"/>
      <c r="G437" s="413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</row>
    <row r="438" spans="1:19" s="33" customFormat="1" ht="11.25" customHeight="1" x14ac:dyDescent="0.2">
      <c r="A438" s="375" t="str">
        <f>T([1]p28!$C$13:$G$13)</f>
        <v>Pammella Queiroz de Souza</v>
      </c>
      <c r="B438" s="376"/>
      <c r="C438" s="376"/>
      <c r="D438" s="376"/>
      <c r="E438" s="377"/>
      <c r="F438" s="414"/>
      <c r="G438" s="415"/>
      <c r="H438" s="415"/>
      <c r="I438" s="415"/>
      <c r="J438" s="415"/>
      <c r="K438" s="415"/>
      <c r="L438" s="415"/>
      <c r="M438" s="415"/>
      <c r="N438" s="415"/>
      <c r="O438" s="415"/>
      <c r="P438" s="415"/>
      <c r="Q438" s="19"/>
      <c r="R438"/>
      <c r="S438" s="28"/>
    </row>
    <row r="439" spans="1:19" s="1" customFormat="1" ht="27.75" customHeight="1" x14ac:dyDescent="0.2">
      <c r="A439" s="411" t="str">
        <f>IF([1]p28!$A$231:$L$231&lt;&gt;0,[1]p28!$A$231:$L$231,"")</f>
        <v/>
      </c>
      <c r="B439" s="411"/>
      <c r="C439" s="411"/>
      <c r="D439" s="411"/>
      <c r="E439" s="411"/>
      <c r="F439" s="411"/>
      <c r="G439" s="411"/>
      <c r="H439" s="411"/>
      <c r="I439" s="411"/>
      <c r="J439" s="411"/>
      <c r="K439" s="411"/>
      <c r="L439" s="411"/>
      <c r="M439" s="411"/>
      <c r="N439" s="411"/>
      <c r="O439" s="411"/>
      <c r="P439" s="411"/>
      <c r="Q439" s="411"/>
    </row>
    <row r="440" spans="1:19" s="1" customFormat="1" ht="13.5" customHeight="1" x14ac:dyDescent="0.25">
      <c r="A440" s="49" t="s">
        <v>24</v>
      </c>
      <c r="B440" s="412" t="str">
        <f>IF([1]p28!$B$232:$L$232&lt;&gt;0,[1]p28!$B$232:$L$232,"")</f>
        <v/>
      </c>
      <c r="C440" s="412"/>
      <c r="D440" s="412"/>
      <c r="E440" s="412"/>
      <c r="F440" s="412"/>
      <c r="G440" s="412"/>
      <c r="H440" s="412"/>
      <c r="I440" s="412"/>
      <c r="J440" s="412"/>
      <c r="K440" s="412"/>
      <c r="L440" s="412"/>
      <c r="M440" s="412"/>
      <c r="N440" s="412"/>
      <c r="O440" s="412"/>
      <c r="P440" s="412"/>
      <c r="Q440" s="412"/>
    </row>
    <row r="441" spans="1:19" x14ac:dyDescent="0.2">
      <c r="A441" s="413"/>
      <c r="B441" s="413"/>
      <c r="C441" s="413"/>
      <c r="D441" s="413"/>
      <c r="E441" s="413"/>
      <c r="F441" s="413"/>
      <c r="G441" s="413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</row>
    <row r="442" spans="1:19" s="1" customFormat="1" ht="27.75" customHeight="1" x14ac:dyDescent="0.2">
      <c r="A442" s="411" t="str">
        <f>IF([1]p28!$A$234:$L$234&lt;&gt;0,[1]p28!$A$234:$L$234,"")</f>
        <v/>
      </c>
      <c r="B442" s="411"/>
      <c r="C442" s="411"/>
      <c r="D442" s="411"/>
      <c r="E442" s="411"/>
      <c r="F442" s="411"/>
      <c r="G442" s="411"/>
      <c r="H442" s="411"/>
      <c r="I442" s="411"/>
      <c r="J442" s="411"/>
      <c r="K442" s="411"/>
      <c r="L442" s="411"/>
      <c r="M442" s="411"/>
      <c r="N442" s="411"/>
      <c r="O442" s="411"/>
      <c r="P442" s="411"/>
      <c r="Q442" s="411"/>
    </row>
    <row r="443" spans="1:19" s="1" customFormat="1" ht="13.5" customHeight="1" x14ac:dyDescent="0.25">
      <c r="A443" s="49" t="s">
        <v>24</v>
      </c>
      <c r="B443" s="412" t="str">
        <f>IF([1]p28!$B$235:$L$235&lt;&gt;0,[1]p28!$B$235:$L$235,"")</f>
        <v/>
      </c>
      <c r="C443" s="412"/>
      <c r="D443" s="412"/>
      <c r="E443" s="412"/>
      <c r="F443" s="412"/>
      <c r="G443" s="412"/>
      <c r="H443" s="412"/>
      <c r="I443" s="412"/>
      <c r="J443" s="412"/>
      <c r="K443" s="412"/>
      <c r="L443" s="412"/>
      <c r="M443" s="412"/>
      <c r="N443" s="412"/>
      <c r="O443" s="412"/>
      <c r="P443" s="412"/>
      <c r="Q443" s="412"/>
    </row>
    <row r="444" spans="1:19" x14ac:dyDescent="0.2">
      <c r="A444" s="413"/>
      <c r="B444" s="413"/>
      <c r="C444" s="413"/>
      <c r="D444" s="413"/>
      <c r="E444" s="413"/>
      <c r="F444" s="413"/>
      <c r="G444" s="413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</row>
    <row r="445" spans="1:19" s="1" customFormat="1" ht="27.75" customHeight="1" x14ac:dyDescent="0.2">
      <c r="A445" s="411" t="str">
        <f>IF([1]p28!$A$237:$L$237&lt;&gt;0,[1]p28!$A$237:$L$237,"")</f>
        <v/>
      </c>
      <c r="B445" s="411"/>
      <c r="C445" s="411"/>
      <c r="D445" s="411"/>
      <c r="E445" s="411"/>
      <c r="F445" s="411"/>
      <c r="G445" s="411"/>
      <c r="H445" s="411"/>
      <c r="I445" s="411"/>
      <c r="J445" s="411"/>
      <c r="K445" s="411"/>
      <c r="L445" s="411"/>
      <c r="M445" s="411"/>
      <c r="N445" s="411"/>
      <c r="O445" s="411"/>
      <c r="P445" s="411"/>
      <c r="Q445" s="411"/>
    </row>
    <row r="446" spans="1:19" s="1" customFormat="1" ht="13.5" customHeight="1" x14ac:dyDescent="0.25">
      <c r="A446" s="49" t="s">
        <v>24</v>
      </c>
      <c r="B446" s="412" t="str">
        <f>IF([1]p28!$B$238:$L$238&lt;&gt;0,[1]p28!$B$238:$L$238,"")</f>
        <v/>
      </c>
      <c r="C446" s="412"/>
      <c r="D446" s="412"/>
      <c r="E446" s="412"/>
      <c r="F446" s="412"/>
      <c r="G446" s="412"/>
      <c r="H446" s="412"/>
      <c r="I446" s="412"/>
      <c r="J446" s="412"/>
      <c r="K446" s="412"/>
      <c r="L446" s="412"/>
      <c r="M446" s="412"/>
      <c r="N446" s="412"/>
      <c r="O446" s="412"/>
      <c r="P446" s="412"/>
      <c r="Q446" s="412"/>
    </row>
    <row r="447" spans="1:19" x14ac:dyDescent="0.2">
      <c r="A447" s="413"/>
      <c r="B447" s="413"/>
      <c r="C447" s="413"/>
      <c r="D447" s="413"/>
      <c r="E447" s="413"/>
      <c r="F447" s="413"/>
      <c r="G447" s="413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</row>
    <row r="448" spans="1:19" s="1" customFormat="1" ht="27.75" customHeight="1" x14ac:dyDescent="0.2">
      <c r="A448" s="411" t="str">
        <f>IF([1]p28!$A$240:$L$240&lt;&gt;0,[1]p28!$A$240:$L$240,"")</f>
        <v/>
      </c>
      <c r="B448" s="411"/>
      <c r="C448" s="411"/>
      <c r="D448" s="411"/>
      <c r="E448" s="411"/>
      <c r="F448" s="411"/>
      <c r="G448" s="411"/>
      <c r="H448" s="411"/>
      <c r="I448" s="411"/>
      <c r="J448" s="411"/>
      <c r="K448" s="411"/>
      <c r="L448" s="411"/>
      <c r="M448" s="411"/>
      <c r="N448" s="411"/>
      <c r="O448" s="411"/>
      <c r="P448" s="411"/>
      <c r="Q448" s="411"/>
    </row>
    <row r="449" spans="1:19" s="1" customFormat="1" ht="13.5" customHeight="1" x14ac:dyDescent="0.25">
      <c r="A449" s="49" t="s">
        <v>24</v>
      </c>
      <c r="B449" s="412" t="str">
        <f>IF([1]p28!$B$241:$L$241&lt;&gt;0,[1]p28!$B$241:$L$241,"")</f>
        <v/>
      </c>
      <c r="C449" s="412"/>
      <c r="D449" s="412"/>
      <c r="E449" s="412"/>
      <c r="F449" s="412"/>
      <c r="G449" s="412"/>
      <c r="H449" s="412"/>
      <c r="I449" s="412"/>
      <c r="J449" s="412"/>
      <c r="K449" s="412"/>
      <c r="L449" s="412"/>
      <c r="M449" s="412"/>
      <c r="N449" s="412"/>
      <c r="O449" s="412"/>
      <c r="P449" s="412"/>
      <c r="Q449" s="412"/>
    </row>
    <row r="450" spans="1:19" x14ac:dyDescent="0.2">
      <c r="A450" s="413"/>
      <c r="B450" s="413"/>
      <c r="C450" s="413"/>
      <c r="D450" s="413"/>
      <c r="E450" s="413"/>
      <c r="F450" s="413"/>
      <c r="G450" s="413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</row>
    <row r="451" spans="1:19" s="1" customFormat="1" ht="27.75" customHeight="1" x14ac:dyDescent="0.2">
      <c r="A451" s="411" t="str">
        <f>IF([1]p28!$A$243:$L$243&lt;&gt;0,[1]p28!$A$243:$L$243,"")</f>
        <v/>
      </c>
      <c r="B451" s="411"/>
      <c r="C451" s="411"/>
      <c r="D451" s="411"/>
      <c r="E451" s="411"/>
      <c r="F451" s="411"/>
      <c r="G451" s="411"/>
      <c r="H451" s="411"/>
      <c r="I451" s="411"/>
      <c r="J451" s="411"/>
      <c r="K451" s="411"/>
      <c r="L451" s="411"/>
      <c r="M451" s="411"/>
      <c r="N451" s="411"/>
      <c r="O451" s="411"/>
      <c r="P451" s="411"/>
      <c r="Q451" s="411"/>
    </row>
    <row r="452" spans="1:19" s="1" customFormat="1" ht="13.5" customHeight="1" x14ac:dyDescent="0.25">
      <c r="A452" s="49" t="s">
        <v>24</v>
      </c>
      <c r="B452" s="412" t="str">
        <f>IF([1]p28!$B$244:$L$244&lt;&gt;0,[1]p28!$B$244:$L$244,"")</f>
        <v/>
      </c>
      <c r="C452" s="412"/>
      <c r="D452" s="412"/>
      <c r="E452" s="412"/>
      <c r="F452" s="412"/>
      <c r="G452" s="412"/>
      <c r="H452" s="412"/>
      <c r="I452" s="412"/>
      <c r="J452" s="412"/>
      <c r="K452" s="412"/>
      <c r="L452" s="412"/>
      <c r="M452" s="412"/>
      <c r="N452" s="412"/>
      <c r="O452" s="412"/>
      <c r="P452" s="412"/>
      <c r="Q452" s="412"/>
    </row>
    <row r="453" spans="1:19" x14ac:dyDescent="0.2">
      <c r="A453" s="413"/>
      <c r="B453" s="413"/>
      <c r="C453" s="413"/>
      <c r="D453" s="413"/>
      <c r="E453" s="413"/>
      <c r="F453" s="413"/>
      <c r="G453" s="41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</row>
    <row r="454" spans="1:19" s="33" customFormat="1" ht="11.25" customHeight="1" x14ac:dyDescent="0.2">
      <c r="A454" s="375" t="str">
        <f>T([1]p29!$C$13:$G$13)</f>
        <v>Rodrigo Cohen Mota Nemer</v>
      </c>
      <c r="B454" s="376"/>
      <c r="C454" s="376"/>
      <c r="D454" s="376"/>
      <c r="E454" s="377"/>
      <c r="F454" s="414"/>
      <c r="G454" s="415"/>
      <c r="H454" s="415"/>
      <c r="I454" s="415"/>
      <c r="J454" s="415"/>
      <c r="K454" s="415"/>
      <c r="L454" s="415"/>
      <c r="M454" s="415"/>
      <c r="N454" s="415"/>
      <c r="O454" s="415"/>
      <c r="P454" s="415"/>
      <c r="Q454" s="19"/>
      <c r="R454"/>
      <c r="S454" s="28"/>
    </row>
    <row r="455" spans="1:19" s="1" customFormat="1" ht="27.75" customHeight="1" x14ac:dyDescent="0.2">
      <c r="A455" s="411" t="str">
        <f>IF([1]p29!$A$231:$L$231&lt;&gt;0,[1]p29!$A$231:$L$231,"")</f>
        <v/>
      </c>
      <c r="B455" s="411"/>
      <c r="C455" s="411"/>
      <c r="D455" s="411"/>
      <c r="E455" s="411"/>
      <c r="F455" s="411"/>
      <c r="G455" s="411"/>
      <c r="H455" s="411"/>
      <c r="I455" s="411"/>
      <c r="J455" s="411"/>
      <c r="K455" s="411"/>
      <c r="L455" s="411"/>
      <c r="M455" s="411"/>
      <c r="N455" s="411"/>
      <c r="O455" s="411"/>
      <c r="P455" s="411"/>
      <c r="Q455" s="411"/>
    </row>
    <row r="456" spans="1:19" s="1" customFormat="1" ht="13.5" customHeight="1" x14ac:dyDescent="0.25">
      <c r="A456" s="49" t="s">
        <v>24</v>
      </c>
      <c r="B456" s="412" t="str">
        <f>IF([1]p29!$B$232:$L$232&lt;&gt;0,[1]p29!$B$232:$L$232,"")</f>
        <v/>
      </c>
      <c r="C456" s="412"/>
      <c r="D456" s="412"/>
      <c r="E456" s="412"/>
      <c r="F456" s="412"/>
      <c r="G456" s="412"/>
      <c r="H456" s="412"/>
      <c r="I456" s="412"/>
      <c r="J456" s="412"/>
      <c r="K456" s="412"/>
      <c r="L456" s="412"/>
      <c r="M456" s="412"/>
      <c r="N456" s="412"/>
      <c r="O456" s="412"/>
      <c r="P456" s="412"/>
      <c r="Q456" s="412"/>
    </row>
    <row r="457" spans="1:19" x14ac:dyDescent="0.2">
      <c r="A457" s="413"/>
      <c r="B457" s="413"/>
      <c r="C457" s="413"/>
      <c r="D457" s="413"/>
      <c r="E457" s="413"/>
      <c r="F457" s="413"/>
      <c r="G457" s="413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</row>
    <row r="458" spans="1:19" s="1" customFormat="1" ht="27.75" customHeight="1" x14ac:dyDescent="0.2">
      <c r="A458" s="411" t="str">
        <f>IF([1]p29!$A$234:$L$234&lt;&gt;0,[1]p29!$A$234:$L$234,"")</f>
        <v/>
      </c>
      <c r="B458" s="411"/>
      <c r="C458" s="411"/>
      <c r="D458" s="411"/>
      <c r="E458" s="411"/>
      <c r="F458" s="411"/>
      <c r="G458" s="411"/>
      <c r="H458" s="411"/>
      <c r="I458" s="411"/>
      <c r="J458" s="411"/>
      <c r="K458" s="411"/>
      <c r="L458" s="411"/>
      <c r="M458" s="411"/>
      <c r="N458" s="411"/>
      <c r="O458" s="411"/>
      <c r="P458" s="411"/>
      <c r="Q458" s="411"/>
    </row>
    <row r="459" spans="1:19" s="1" customFormat="1" ht="13.5" customHeight="1" x14ac:dyDescent="0.25">
      <c r="A459" s="49" t="s">
        <v>24</v>
      </c>
      <c r="B459" s="412" t="str">
        <f>IF([1]p29!$B$235:$L$235&lt;&gt;0,[1]p29!$B$235:$L$235,"")</f>
        <v/>
      </c>
      <c r="C459" s="412"/>
      <c r="D459" s="412"/>
      <c r="E459" s="412"/>
      <c r="F459" s="412"/>
      <c r="G459" s="412"/>
      <c r="H459" s="412"/>
      <c r="I459" s="412"/>
      <c r="J459" s="412"/>
      <c r="K459" s="412"/>
      <c r="L459" s="412"/>
      <c r="M459" s="412"/>
      <c r="N459" s="412"/>
      <c r="O459" s="412"/>
      <c r="P459" s="412"/>
      <c r="Q459" s="412"/>
    </row>
    <row r="460" spans="1:19" x14ac:dyDescent="0.2">
      <c r="A460" s="413"/>
      <c r="B460" s="413"/>
      <c r="C460" s="413"/>
      <c r="D460" s="413"/>
      <c r="E460" s="413"/>
      <c r="F460" s="413"/>
      <c r="G460" s="413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</row>
    <row r="461" spans="1:19" s="1" customFormat="1" ht="27.75" customHeight="1" x14ac:dyDescent="0.2">
      <c r="A461" s="411" t="str">
        <f>IF([1]p29!$A$237:$L$237&lt;&gt;0,[1]p29!$A$237:$L$237,"")</f>
        <v/>
      </c>
      <c r="B461" s="411"/>
      <c r="C461" s="411"/>
      <c r="D461" s="411"/>
      <c r="E461" s="411"/>
      <c r="F461" s="411"/>
      <c r="G461" s="411"/>
      <c r="H461" s="411"/>
      <c r="I461" s="411"/>
      <c r="J461" s="411"/>
      <c r="K461" s="411"/>
      <c r="L461" s="411"/>
      <c r="M461" s="411"/>
      <c r="N461" s="411"/>
      <c r="O461" s="411"/>
      <c r="P461" s="411"/>
      <c r="Q461" s="411"/>
    </row>
    <row r="462" spans="1:19" s="1" customFormat="1" ht="13.5" customHeight="1" x14ac:dyDescent="0.25">
      <c r="A462" s="49" t="s">
        <v>24</v>
      </c>
      <c r="B462" s="412" t="str">
        <f>IF([1]p29!$B$238:$L$238&lt;&gt;0,[1]p29!$B$238:$L$238,"")</f>
        <v/>
      </c>
      <c r="C462" s="412"/>
      <c r="D462" s="412"/>
      <c r="E462" s="412"/>
      <c r="F462" s="412"/>
      <c r="G462" s="412"/>
      <c r="H462" s="412"/>
      <c r="I462" s="412"/>
      <c r="J462" s="412"/>
      <c r="K462" s="412"/>
      <c r="L462" s="412"/>
      <c r="M462" s="412"/>
      <c r="N462" s="412"/>
      <c r="O462" s="412"/>
      <c r="P462" s="412"/>
      <c r="Q462" s="412"/>
    </row>
    <row r="463" spans="1:19" x14ac:dyDescent="0.2">
      <c r="A463" s="413"/>
      <c r="B463" s="413"/>
      <c r="C463" s="413"/>
      <c r="D463" s="413"/>
      <c r="E463" s="413"/>
      <c r="F463" s="413"/>
      <c r="G463" s="41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</row>
    <row r="464" spans="1:19" s="1" customFormat="1" ht="27.75" customHeight="1" x14ac:dyDescent="0.2">
      <c r="A464" s="411" t="str">
        <f>IF([1]p29!$A$240:$L$240&lt;&gt;0,[1]p29!$A$240:$L$240,"")</f>
        <v/>
      </c>
      <c r="B464" s="411"/>
      <c r="C464" s="411"/>
      <c r="D464" s="411"/>
      <c r="E464" s="411"/>
      <c r="F464" s="411"/>
      <c r="G464" s="411"/>
      <c r="H464" s="411"/>
      <c r="I464" s="411"/>
      <c r="J464" s="411"/>
      <c r="K464" s="411"/>
      <c r="L464" s="411"/>
      <c r="M464" s="411"/>
      <c r="N464" s="411"/>
      <c r="O464" s="411"/>
      <c r="P464" s="411"/>
      <c r="Q464" s="411"/>
    </row>
    <row r="465" spans="1:19" s="1" customFormat="1" ht="13.5" customHeight="1" x14ac:dyDescent="0.25">
      <c r="A465" s="49" t="s">
        <v>24</v>
      </c>
      <c r="B465" s="412" t="str">
        <f>IF([1]p29!$B$241:$L$241&lt;&gt;0,[1]p29!$B$241:$L$241,"")</f>
        <v/>
      </c>
      <c r="C465" s="412"/>
      <c r="D465" s="412"/>
      <c r="E465" s="412"/>
      <c r="F465" s="412"/>
      <c r="G465" s="412"/>
      <c r="H465" s="412"/>
      <c r="I465" s="412"/>
      <c r="J465" s="412"/>
      <c r="K465" s="412"/>
      <c r="L465" s="412"/>
      <c r="M465" s="412"/>
      <c r="N465" s="412"/>
      <c r="O465" s="412"/>
      <c r="P465" s="412"/>
      <c r="Q465" s="412"/>
    </row>
    <row r="466" spans="1:19" x14ac:dyDescent="0.2">
      <c r="A466" s="413"/>
      <c r="B466" s="413"/>
      <c r="C466" s="413"/>
      <c r="D466" s="413"/>
      <c r="E466" s="413"/>
      <c r="F466" s="413"/>
      <c r="G466" s="413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</row>
    <row r="467" spans="1:19" s="1" customFormat="1" ht="27.75" customHeight="1" x14ac:dyDescent="0.2">
      <c r="A467" s="411" t="str">
        <f>IF([1]p29!$A$243:$L$243&lt;&gt;0,[1]p29!$A$243:$L$243,"")</f>
        <v/>
      </c>
      <c r="B467" s="411"/>
      <c r="C467" s="411"/>
      <c r="D467" s="411"/>
      <c r="E467" s="411"/>
      <c r="F467" s="411"/>
      <c r="G467" s="411"/>
      <c r="H467" s="411"/>
      <c r="I467" s="411"/>
      <c r="J467" s="411"/>
      <c r="K467" s="411"/>
      <c r="L467" s="411"/>
      <c r="M467" s="411"/>
      <c r="N467" s="411"/>
      <c r="O467" s="411"/>
      <c r="P467" s="411"/>
      <c r="Q467" s="411"/>
    </row>
    <row r="468" spans="1:19" s="1" customFormat="1" ht="13.5" customHeight="1" x14ac:dyDescent="0.25">
      <c r="A468" s="49" t="s">
        <v>24</v>
      </c>
      <c r="B468" s="412" t="str">
        <f>IF([1]p29!$B$244:$L$244&lt;&gt;0,[1]p29!$B$244:$L$244,"")</f>
        <v/>
      </c>
      <c r="C468" s="412"/>
      <c r="D468" s="412"/>
      <c r="E468" s="412"/>
      <c r="F468" s="412"/>
      <c r="G468" s="412"/>
      <c r="H468" s="412"/>
      <c r="I468" s="412"/>
      <c r="J468" s="412"/>
      <c r="K468" s="412"/>
      <c r="L468" s="412"/>
      <c r="M468" s="412"/>
      <c r="N468" s="412"/>
      <c r="O468" s="412"/>
      <c r="P468" s="412"/>
      <c r="Q468" s="412"/>
    </row>
    <row r="469" spans="1:19" x14ac:dyDescent="0.2">
      <c r="A469" s="413"/>
      <c r="B469" s="413"/>
      <c r="C469" s="413"/>
      <c r="D469" s="413"/>
      <c r="E469" s="413"/>
      <c r="F469" s="413"/>
      <c r="G469" s="413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</row>
    <row r="470" spans="1:19" s="33" customFormat="1" ht="11.25" customHeight="1" x14ac:dyDescent="0.2">
      <c r="A470" s="375" t="str">
        <f>T([1]p30!$C$13:$G$13)</f>
        <v>Romildo Nascimento de Lima</v>
      </c>
      <c r="B470" s="376"/>
      <c r="C470" s="376"/>
      <c r="D470" s="376"/>
      <c r="E470" s="377"/>
      <c r="F470" s="414"/>
      <c r="G470" s="415"/>
      <c r="H470" s="415"/>
      <c r="I470" s="415"/>
      <c r="J470" s="415"/>
      <c r="K470" s="415"/>
      <c r="L470" s="415"/>
      <c r="M470" s="415"/>
      <c r="N470" s="415"/>
      <c r="O470" s="415"/>
      <c r="P470" s="415"/>
      <c r="Q470" s="19"/>
      <c r="R470"/>
      <c r="S470" s="28"/>
    </row>
    <row r="471" spans="1:19" s="1" customFormat="1" ht="27.75" customHeight="1" x14ac:dyDescent="0.2">
      <c r="A471" s="411" t="str">
        <f>IF([1]p30!$A$231:$L$231&lt;&gt;0,[1]p30!$A$231:$L$231,"")</f>
        <v/>
      </c>
      <c r="B471" s="411"/>
      <c r="C471" s="411"/>
      <c r="D471" s="411"/>
      <c r="E471" s="411"/>
      <c r="F471" s="411"/>
      <c r="G471" s="411"/>
      <c r="H471" s="411"/>
      <c r="I471" s="411"/>
      <c r="J471" s="411"/>
      <c r="K471" s="411"/>
      <c r="L471" s="411"/>
      <c r="M471" s="411"/>
      <c r="N471" s="411"/>
      <c r="O471" s="411"/>
      <c r="P471" s="411"/>
      <c r="Q471" s="411"/>
    </row>
    <row r="472" spans="1:19" s="1" customFormat="1" ht="13.5" customHeight="1" x14ac:dyDescent="0.25">
      <c r="A472" s="49" t="s">
        <v>24</v>
      </c>
      <c r="B472" s="412" t="str">
        <f>IF([1]p30!$B$232:$L$232&lt;&gt;0,[1]p30!$B$232:$L$232,"")</f>
        <v/>
      </c>
      <c r="C472" s="412"/>
      <c r="D472" s="412"/>
      <c r="E472" s="412"/>
      <c r="F472" s="412"/>
      <c r="G472" s="412"/>
      <c r="H472" s="412"/>
      <c r="I472" s="412"/>
      <c r="J472" s="412"/>
      <c r="K472" s="412"/>
      <c r="L472" s="412"/>
      <c r="M472" s="412"/>
      <c r="N472" s="412"/>
      <c r="O472" s="412"/>
      <c r="P472" s="412"/>
      <c r="Q472" s="412"/>
    </row>
    <row r="473" spans="1:19" x14ac:dyDescent="0.2">
      <c r="A473" s="413"/>
      <c r="B473" s="413"/>
      <c r="C473" s="413"/>
      <c r="D473" s="413"/>
      <c r="E473" s="413"/>
      <c r="F473" s="413"/>
      <c r="G473" s="41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</row>
    <row r="474" spans="1:19" s="1" customFormat="1" ht="27.75" customHeight="1" x14ac:dyDescent="0.2">
      <c r="A474" s="411" t="str">
        <f>IF([1]p30!$A$234:$L$234&lt;&gt;0,[1]p30!$A$234:$L$234,"")</f>
        <v/>
      </c>
      <c r="B474" s="411"/>
      <c r="C474" s="411"/>
      <c r="D474" s="411"/>
      <c r="E474" s="411"/>
      <c r="F474" s="411"/>
      <c r="G474" s="411"/>
      <c r="H474" s="411"/>
      <c r="I474" s="411"/>
      <c r="J474" s="411"/>
      <c r="K474" s="411"/>
      <c r="L474" s="411"/>
      <c r="M474" s="411"/>
      <c r="N474" s="411"/>
      <c r="O474" s="411"/>
      <c r="P474" s="411"/>
      <c r="Q474" s="411"/>
    </row>
    <row r="475" spans="1:19" s="1" customFormat="1" ht="13.5" customHeight="1" x14ac:dyDescent="0.25">
      <c r="A475" s="49" t="s">
        <v>24</v>
      </c>
      <c r="B475" s="412" t="str">
        <f>IF([1]p30!$B$235:$L$235&lt;&gt;0,[1]p30!$B$235:$L$235,"")</f>
        <v/>
      </c>
      <c r="C475" s="412"/>
      <c r="D475" s="412"/>
      <c r="E475" s="412"/>
      <c r="F475" s="412"/>
      <c r="G475" s="412"/>
      <c r="H475" s="412"/>
      <c r="I475" s="412"/>
      <c r="J475" s="412"/>
      <c r="K475" s="412"/>
      <c r="L475" s="412"/>
      <c r="M475" s="412"/>
      <c r="N475" s="412"/>
      <c r="O475" s="412"/>
      <c r="P475" s="412"/>
      <c r="Q475" s="412"/>
    </row>
    <row r="476" spans="1:19" x14ac:dyDescent="0.2">
      <c r="A476" s="413"/>
      <c r="B476" s="413"/>
      <c r="C476" s="413"/>
      <c r="D476" s="413"/>
      <c r="E476" s="413"/>
      <c r="F476" s="413"/>
      <c r="G476" s="413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</row>
    <row r="477" spans="1:19" s="1" customFormat="1" ht="27.75" customHeight="1" x14ac:dyDescent="0.2">
      <c r="A477" s="411" t="str">
        <f>IF([1]p30!$A$237:$L$237&lt;&gt;0,[1]p30!$A$237:$L$237,"")</f>
        <v/>
      </c>
      <c r="B477" s="411"/>
      <c r="C477" s="411"/>
      <c r="D477" s="411"/>
      <c r="E477" s="411"/>
      <c r="F477" s="411"/>
      <c r="G477" s="411"/>
      <c r="H477" s="411"/>
      <c r="I477" s="411"/>
      <c r="J477" s="411"/>
      <c r="K477" s="411"/>
      <c r="L477" s="411"/>
      <c r="M477" s="411"/>
      <c r="N477" s="411"/>
      <c r="O477" s="411"/>
      <c r="P477" s="411"/>
      <c r="Q477" s="411"/>
    </row>
    <row r="478" spans="1:19" s="1" customFormat="1" ht="13.5" customHeight="1" x14ac:dyDescent="0.25">
      <c r="A478" s="49" t="s">
        <v>24</v>
      </c>
      <c r="B478" s="412" t="str">
        <f>IF([1]p30!$B$238:$L$238&lt;&gt;0,[1]p30!$B$238:$L$238,"")</f>
        <v/>
      </c>
      <c r="C478" s="412"/>
      <c r="D478" s="412"/>
      <c r="E478" s="412"/>
      <c r="F478" s="412"/>
      <c r="G478" s="412"/>
      <c r="H478" s="412"/>
      <c r="I478" s="412"/>
      <c r="J478" s="412"/>
      <c r="K478" s="412"/>
      <c r="L478" s="412"/>
      <c r="M478" s="412"/>
      <c r="N478" s="412"/>
      <c r="O478" s="412"/>
      <c r="P478" s="412"/>
      <c r="Q478" s="412"/>
    </row>
    <row r="479" spans="1:19" x14ac:dyDescent="0.2">
      <c r="A479" s="413"/>
      <c r="B479" s="413"/>
      <c r="C479" s="413"/>
      <c r="D479" s="413"/>
      <c r="E479" s="413"/>
      <c r="F479" s="413"/>
      <c r="G479" s="413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</row>
    <row r="480" spans="1:19" s="1" customFormat="1" ht="27.75" customHeight="1" x14ac:dyDescent="0.2">
      <c r="A480" s="411" t="str">
        <f>IF([1]p30!$A$240:$L$240&lt;&gt;0,[1]p30!$A$240:$L$240,"")</f>
        <v/>
      </c>
      <c r="B480" s="411"/>
      <c r="C480" s="411"/>
      <c r="D480" s="411"/>
      <c r="E480" s="411"/>
      <c r="F480" s="411"/>
      <c r="G480" s="411"/>
      <c r="H480" s="411"/>
      <c r="I480" s="411"/>
      <c r="J480" s="411"/>
      <c r="K480" s="411"/>
      <c r="L480" s="411"/>
      <c r="M480" s="411"/>
      <c r="N480" s="411"/>
      <c r="O480" s="411"/>
      <c r="P480" s="411"/>
      <c r="Q480" s="411"/>
    </row>
    <row r="481" spans="1:19" s="1" customFormat="1" ht="13.5" customHeight="1" x14ac:dyDescent="0.25">
      <c r="A481" s="49" t="s">
        <v>24</v>
      </c>
      <c r="B481" s="412" t="str">
        <f>IF([1]p30!$B$241:$L$241&lt;&gt;0,[1]p30!$B$241:$L$241,"")</f>
        <v/>
      </c>
      <c r="C481" s="412"/>
      <c r="D481" s="412"/>
      <c r="E481" s="412"/>
      <c r="F481" s="412"/>
      <c r="G481" s="412"/>
      <c r="H481" s="412"/>
      <c r="I481" s="412"/>
      <c r="J481" s="412"/>
      <c r="K481" s="412"/>
      <c r="L481" s="412"/>
      <c r="M481" s="412"/>
      <c r="N481" s="412"/>
      <c r="O481" s="412"/>
      <c r="P481" s="412"/>
      <c r="Q481" s="412"/>
    </row>
    <row r="482" spans="1:19" x14ac:dyDescent="0.2">
      <c r="A482" s="413"/>
      <c r="B482" s="413"/>
      <c r="C482" s="413"/>
      <c r="D482" s="413"/>
      <c r="E482" s="413"/>
      <c r="F482" s="413"/>
      <c r="G482" s="413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</row>
    <row r="483" spans="1:19" s="1" customFormat="1" ht="27.75" customHeight="1" x14ac:dyDescent="0.2">
      <c r="A483" s="411" t="str">
        <f>IF([1]p30!$A$243:$L$243&lt;&gt;0,[1]p30!$A$243:$L$243,"")</f>
        <v/>
      </c>
      <c r="B483" s="411"/>
      <c r="C483" s="411"/>
      <c r="D483" s="411"/>
      <c r="E483" s="411"/>
      <c r="F483" s="411"/>
      <c r="G483" s="411"/>
      <c r="H483" s="411"/>
      <c r="I483" s="411"/>
      <c r="J483" s="411"/>
      <c r="K483" s="411"/>
      <c r="L483" s="411"/>
      <c r="M483" s="411"/>
      <c r="N483" s="411"/>
      <c r="O483" s="411"/>
      <c r="P483" s="411"/>
      <c r="Q483" s="411"/>
    </row>
    <row r="484" spans="1:19" s="1" customFormat="1" ht="13.5" customHeight="1" x14ac:dyDescent="0.25">
      <c r="A484" s="49" t="s">
        <v>24</v>
      </c>
      <c r="B484" s="412" t="str">
        <f>IF([1]p30!$B$244:$L$244&lt;&gt;0,[1]p30!$B$244:$L$244,"")</f>
        <v/>
      </c>
      <c r="C484" s="412"/>
      <c r="D484" s="412"/>
      <c r="E484" s="412"/>
      <c r="F484" s="412"/>
      <c r="G484" s="412"/>
      <c r="H484" s="412"/>
      <c r="I484" s="412"/>
      <c r="J484" s="412"/>
      <c r="K484" s="412"/>
      <c r="L484" s="412"/>
      <c r="M484" s="412"/>
      <c r="N484" s="412"/>
      <c r="O484" s="412"/>
      <c r="P484" s="412"/>
      <c r="Q484" s="412"/>
    </row>
    <row r="485" spans="1:19" x14ac:dyDescent="0.2">
      <c r="A485" s="413"/>
      <c r="B485" s="413"/>
      <c r="C485" s="413"/>
      <c r="D485" s="413"/>
      <c r="E485" s="413"/>
      <c r="F485" s="413"/>
      <c r="G485" s="413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</row>
    <row r="486" spans="1:19" s="33" customFormat="1" ht="11.25" customHeight="1" x14ac:dyDescent="0.2">
      <c r="A486" s="375" t="str">
        <f>T([1]p31!$C$13:$G$13)</f>
        <v>Severino Horácio da Silva</v>
      </c>
      <c r="B486" s="376"/>
      <c r="C486" s="376"/>
      <c r="D486" s="376"/>
      <c r="E486" s="377"/>
      <c r="F486" s="414"/>
      <c r="G486" s="415"/>
      <c r="H486" s="415"/>
      <c r="I486" s="415"/>
      <c r="J486" s="415"/>
      <c r="K486" s="415"/>
      <c r="L486" s="415"/>
      <c r="M486" s="415"/>
      <c r="N486" s="415"/>
      <c r="O486" s="415"/>
      <c r="P486" s="415"/>
      <c r="Q486" s="19"/>
      <c r="R486"/>
      <c r="S486" s="28"/>
    </row>
    <row r="487" spans="1:19" s="1" customFormat="1" ht="27.75" customHeight="1" x14ac:dyDescent="0.2">
      <c r="A487" s="411" t="str">
        <f>IF([1]p31!$A$231:$L$231&lt;&gt;0,[1]p31!$A$231:$L$231,"")</f>
        <v/>
      </c>
      <c r="B487" s="411"/>
      <c r="C487" s="411"/>
      <c r="D487" s="411"/>
      <c r="E487" s="411"/>
      <c r="F487" s="411"/>
      <c r="G487" s="411"/>
      <c r="H487" s="411"/>
      <c r="I487" s="411"/>
      <c r="J487" s="411"/>
      <c r="K487" s="411"/>
      <c r="L487" s="411"/>
      <c r="M487" s="411"/>
      <c r="N487" s="411"/>
      <c r="O487" s="411"/>
      <c r="P487" s="411"/>
      <c r="Q487" s="411"/>
    </row>
    <row r="488" spans="1:19" s="1" customFormat="1" ht="13.5" customHeight="1" x14ac:dyDescent="0.25">
      <c r="A488" s="49" t="s">
        <v>24</v>
      </c>
      <c r="B488" s="412" t="str">
        <f>IF([1]p31!$B$232:$L$232&lt;&gt;0,[1]p31!$B$232:$L$232,"")</f>
        <v/>
      </c>
      <c r="C488" s="412"/>
      <c r="D488" s="412"/>
      <c r="E488" s="412"/>
      <c r="F488" s="412"/>
      <c r="G488" s="412"/>
      <c r="H488" s="412"/>
      <c r="I488" s="412"/>
      <c r="J488" s="412"/>
      <c r="K488" s="412"/>
      <c r="L488" s="412"/>
      <c r="M488" s="412"/>
      <c r="N488" s="412"/>
      <c r="O488" s="412"/>
      <c r="P488" s="412"/>
      <c r="Q488" s="412"/>
    </row>
    <row r="489" spans="1:19" x14ac:dyDescent="0.2">
      <c r="A489" s="413"/>
      <c r="B489" s="413"/>
      <c r="C489" s="413"/>
      <c r="D489" s="413"/>
      <c r="E489" s="413"/>
      <c r="F489" s="413"/>
      <c r="G489" s="413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</row>
    <row r="490" spans="1:19" s="1" customFormat="1" ht="27.75" customHeight="1" x14ac:dyDescent="0.2">
      <c r="A490" s="411" t="str">
        <f>IF([1]p31!$A$234:$L$234&lt;&gt;0,[1]p31!$A$234:$L$234,"")</f>
        <v/>
      </c>
      <c r="B490" s="411"/>
      <c r="C490" s="411"/>
      <c r="D490" s="411"/>
      <c r="E490" s="411"/>
      <c r="F490" s="411"/>
      <c r="G490" s="411"/>
      <c r="H490" s="411"/>
      <c r="I490" s="411"/>
      <c r="J490" s="411"/>
      <c r="K490" s="411"/>
      <c r="L490" s="411"/>
      <c r="M490" s="411"/>
      <c r="N490" s="411"/>
      <c r="O490" s="411"/>
      <c r="P490" s="411"/>
      <c r="Q490" s="411"/>
    </row>
    <row r="491" spans="1:19" s="1" customFormat="1" ht="13.5" customHeight="1" x14ac:dyDescent="0.25">
      <c r="A491" s="49" t="s">
        <v>24</v>
      </c>
      <c r="B491" s="412" t="str">
        <f>IF([1]p31!$B$235:$L$235&lt;&gt;0,[1]p31!$B$235:$L$235,"")</f>
        <v/>
      </c>
      <c r="C491" s="412"/>
      <c r="D491" s="412"/>
      <c r="E491" s="412"/>
      <c r="F491" s="412"/>
      <c r="G491" s="412"/>
      <c r="H491" s="412"/>
      <c r="I491" s="412"/>
      <c r="J491" s="412"/>
      <c r="K491" s="412"/>
      <c r="L491" s="412"/>
      <c r="M491" s="412"/>
      <c r="N491" s="412"/>
      <c r="O491" s="412"/>
      <c r="P491" s="412"/>
      <c r="Q491" s="412"/>
    </row>
    <row r="492" spans="1:19" x14ac:dyDescent="0.2">
      <c r="A492" s="413"/>
      <c r="B492" s="413"/>
      <c r="C492" s="413"/>
      <c r="D492" s="413"/>
      <c r="E492" s="413"/>
      <c r="F492" s="413"/>
      <c r="G492" s="413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</row>
    <row r="493" spans="1:19" s="1" customFormat="1" ht="27.75" customHeight="1" x14ac:dyDescent="0.2">
      <c r="A493" s="411" t="str">
        <f>IF([1]p31!$A$237:$L$237&lt;&gt;0,[1]p31!$A$237:$L$237,"")</f>
        <v/>
      </c>
      <c r="B493" s="411"/>
      <c r="C493" s="411"/>
      <c r="D493" s="411"/>
      <c r="E493" s="411"/>
      <c r="F493" s="411"/>
      <c r="G493" s="411"/>
      <c r="H493" s="411"/>
      <c r="I493" s="411"/>
      <c r="J493" s="411"/>
      <c r="K493" s="411"/>
      <c r="L493" s="411"/>
      <c r="M493" s="411"/>
      <c r="N493" s="411"/>
      <c r="O493" s="411"/>
      <c r="P493" s="411"/>
      <c r="Q493" s="411"/>
    </row>
    <row r="494" spans="1:19" s="1" customFormat="1" ht="13.5" customHeight="1" x14ac:dyDescent="0.25">
      <c r="A494" s="49" t="s">
        <v>24</v>
      </c>
      <c r="B494" s="412" t="str">
        <f>IF([1]p31!$B$238:$L$238&lt;&gt;0,[1]p31!$B$238:$L$238,"")</f>
        <v/>
      </c>
      <c r="C494" s="412"/>
      <c r="D494" s="412"/>
      <c r="E494" s="412"/>
      <c r="F494" s="412"/>
      <c r="G494" s="412"/>
      <c r="H494" s="412"/>
      <c r="I494" s="412"/>
      <c r="J494" s="412"/>
      <c r="K494" s="412"/>
      <c r="L494" s="412"/>
      <c r="M494" s="412"/>
      <c r="N494" s="412"/>
      <c r="O494" s="412"/>
      <c r="P494" s="412"/>
      <c r="Q494" s="412"/>
    </row>
    <row r="495" spans="1:19" x14ac:dyDescent="0.2">
      <c r="A495" s="413"/>
      <c r="B495" s="413"/>
      <c r="C495" s="413"/>
      <c r="D495" s="413"/>
      <c r="E495" s="413"/>
      <c r="F495" s="413"/>
      <c r="G495" s="413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</row>
    <row r="496" spans="1:19" s="1" customFormat="1" ht="27.75" customHeight="1" x14ac:dyDescent="0.2">
      <c r="A496" s="411" t="str">
        <f>IF([1]p31!$A$240:$L$240&lt;&gt;0,[1]p31!$A$240:$L$240,"")</f>
        <v/>
      </c>
      <c r="B496" s="411"/>
      <c r="C496" s="411"/>
      <c r="D496" s="411"/>
      <c r="E496" s="411"/>
      <c r="F496" s="411"/>
      <c r="G496" s="411"/>
      <c r="H496" s="411"/>
      <c r="I496" s="411"/>
      <c r="J496" s="411"/>
      <c r="K496" s="411"/>
      <c r="L496" s="411"/>
      <c r="M496" s="411"/>
      <c r="N496" s="411"/>
      <c r="O496" s="411"/>
      <c r="P496" s="411"/>
      <c r="Q496" s="411"/>
    </row>
    <row r="497" spans="1:19" s="1" customFormat="1" ht="13.5" customHeight="1" x14ac:dyDescent="0.25">
      <c r="A497" s="49" t="s">
        <v>24</v>
      </c>
      <c r="B497" s="412" t="str">
        <f>IF([1]p31!$B$241:$L$241&lt;&gt;0,[1]p31!$B$241:$L$241,"")</f>
        <v/>
      </c>
      <c r="C497" s="412"/>
      <c r="D497" s="412"/>
      <c r="E497" s="412"/>
      <c r="F497" s="412"/>
      <c r="G497" s="412"/>
      <c r="H497" s="412"/>
      <c r="I497" s="412"/>
      <c r="J497" s="412"/>
      <c r="K497" s="412"/>
      <c r="L497" s="412"/>
      <c r="M497" s="412"/>
      <c r="N497" s="412"/>
      <c r="O497" s="412"/>
      <c r="P497" s="412"/>
      <c r="Q497" s="412"/>
    </row>
    <row r="498" spans="1:19" x14ac:dyDescent="0.2">
      <c r="A498" s="413"/>
      <c r="B498" s="413"/>
      <c r="C498" s="413"/>
      <c r="D498" s="413"/>
      <c r="E498" s="413"/>
      <c r="F498" s="413"/>
      <c r="G498" s="413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</row>
    <row r="499" spans="1:19" s="1" customFormat="1" ht="27.75" customHeight="1" x14ac:dyDescent="0.2">
      <c r="A499" s="411" t="str">
        <f>IF([1]p31!$A$243:$L$243&lt;&gt;0,[1]p31!$A$243:$L$243,"")</f>
        <v/>
      </c>
      <c r="B499" s="411"/>
      <c r="C499" s="411"/>
      <c r="D499" s="411"/>
      <c r="E499" s="411"/>
      <c r="F499" s="411"/>
      <c r="G499" s="411"/>
      <c r="H499" s="411"/>
      <c r="I499" s="411"/>
      <c r="J499" s="411"/>
      <c r="K499" s="411"/>
      <c r="L499" s="411"/>
      <c r="M499" s="411"/>
      <c r="N499" s="411"/>
      <c r="O499" s="411"/>
      <c r="P499" s="411"/>
      <c r="Q499" s="411"/>
    </row>
    <row r="500" spans="1:19" s="1" customFormat="1" ht="13.5" customHeight="1" x14ac:dyDescent="0.25">
      <c r="A500" s="49" t="s">
        <v>24</v>
      </c>
      <c r="B500" s="412" t="str">
        <f>IF([1]p31!$B$244:$L$244&lt;&gt;0,[1]p31!$B$244:$L$244,"")</f>
        <v/>
      </c>
      <c r="C500" s="412"/>
      <c r="D500" s="412"/>
      <c r="E500" s="412"/>
      <c r="F500" s="412"/>
      <c r="G500" s="412"/>
      <c r="H500" s="412"/>
      <c r="I500" s="412"/>
      <c r="J500" s="412"/>
      <c r="K500" s="412"/>
      <c r="L500" s="412"/>
      <c r="M500" s="412"/>
      <c r="N500" s="412"/>
      <c r="O500" s="412"/>
      <c r="P500" s="412"/>
      <c r="Q500" s="412"/>
    </row>
    <row r="501" spans="1:19" x14ac:dyDescent="0.2">
      <c r="A501" s="413"/>
      <c r="B501" s="413"/>
      <c r="C501" s="413"/>
      <c r="D501" s="413"/>
      <c r="E501" s="413"/>
      <c r="F501" s="413"/>
      <c r="G501" s="413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</row>
    <row r="502" spans="1:19" s="33" customFormat="1" ht="11.25" customHeight="1" x14ac:dyDescent="0.2">
      <c r="A502" s="375" t="str">
        <f>T([1]p32!$C$13:$G$13)</f>
        <v>Wenia Valdevino Félix de Lima</v>
      </c>
      <c r="B502" s="376"/>
      <c r="C502" s="376"/>
      <c r="D502" s="376"/>
      <c r="E502" s="377"/>
      <c r="F502" s="414"/>
      <c r="G502" s="415"/>
      <c r="H502" s="415"/>
      <c r="I502" s="415"/>
      <c r="J502" s="415"/>
      <c r="K502" s="415"/>
      <c r="L502" s="415"/>
      <c r="M502" s="415"/>
      <c r="N502" s="415"/>
      <c r="O502" s="415"/>
      <c r="P502" s="415"/>
      <c r="Q502" s="19"/>
      <c r="R502"/>
      <c r="S502" s="28"/>
    </row>
    <row r="503" spans="1:19" s="1" customFormat="1" ht="27.75" customHeight="1" x14ac:dyDescent="0.2">
      <c r="A503" s="411" t="str">
        <f>IF([1]p32!$A$231:$L$231&lt;&gt;0,[1]p32!$A$231:$L$231,"")</f>
        <v/>
      </c>
      <c r="B503" s="411"/>
      <c r="C503" s="411"/>
      <c r="D503" s="411"/>
      <c r="E503" s="411"/>
      <c r="F503" s="411"/>
      <c r="G503" s="411"/>
      <c r="H503" s="411"/>
      <c r="I503" s="411"/>
      <c r="J503" s="411"/>
      <c r="K503" s="411"/>
      <c r="L503" s="411"/>
      <c r="M503" s="411"/>
      <c r="N503" s="411"/>
      <c r="O503" s="411"/>
      <c r="P503" s="411"/>
      <c r="Q503" s="411"/>
    </row>
    <row r="504" spans="1:19" s="1" customFormat="1" ht="13.5" customHeight="1" x14ac:dyDescent="0.25">
      <c r="A504" s="49" t="s">
        <v>24</v>
      </c>
      <c r="B504" s="412" t="str">
        <f>IF([1]p32!$B$232:$L$232&lt;&gt;0,[1]p32!$B$232:$L$232,"")</f>
        <v/>
      </c>
      <c r="C504" s="412"/>
      <c r="D504" s="412"/>
      <c r="E504" s="412"/>
      <c r="F504" s="412"/>
      <c r="G504" s="412"/>
      <c r="H504" s="412"/>
      <c r="I504" s="412"/>
      <c r="J504" s="412"/>
      <c r="K504" s="412"/>
      <c r="L504" s="412"/>
      <c r="M504" s="412"/>
      <c r="N504" s="412"/>
      <c r="O504" s="412"/>
      <c r="P504" s="412"/>
      <c r="Q504" s="412"/>
    </row>
    <row r="505" spans="1:19" x14ac:dyDescent="0.2">
      <c r="A505" s="413"/>
      <c r="B505" s="413"/>
      <c r="C505" s="413"/>
      <c r="D505" s="413"/>
      <c r="E505" s="413"/>
      <c r="F505" s="413"/>
      <c r="G505" s="413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</row>
    <row r="506" spans="1:19" s="1" customFormat="1" ht="27.75" customHeight="1" x14ac:dyDescent="0.2">
      <c r="A506" s="411" t="str">
        <f>IF([1]p32!$A$234:$L$234&lt;&gt;0,[1]p32!$A$234:$L$234,"")</f>
        <v/>
      </c>
      <c r="B506" s="411"/>
      <c r="C506" s="411"/>
      <c r="D506" s="411"/>
      <c r="E506" s="411"/>
      <c r="F506" s="411"/>
      <c r="G506" s="411"/>
      <c r="H506" s="411"/>
      <c r="I506" s="411"/>
      <c r="J506" s="411"/>
      <c r="K506" s="411"/>
      <c r="L506" s="411"/>
      <c r="M506" s="411"/>
      <c r="N506" s="411"/>
      <c r="O506" s="411"/>
      <c r="P506" s="411"/>
      <c r="Q506" s="411"/>
    </row>
    <row r="507" spans="1:19" s="1" customFormat="1" ht="13.5" customHeight="1" x14ac:dyDescent="0.25">
      <c r="A507" s="49" t="s">
        <v>24</v>
      </c>
      <c r="B507" s="412" t="str">
        <f>IF([1]p32!$B$235:$L$235&lt;&gt;0,[1]p32!$B$235:$L$235,"")</f>
        <v/>
      </c>
      <c r="C507" s="412"/>
      <c r="D507" s="412"/>
      <c r="E507" s="412"/>
      <c r="F507" s="412"/>
      <c r="G507" s="412"/>
      <c r="H507" s="412"/>
      <c r="I507" s="412"/>
      <c r="J507" s="412"/>
      <c r="K507" s="412"/>
      <c r="L507" s="412"/>
      <c r="M507" s="412"/>
      <c r="N507" s="412"/>
      <c r="O507" s="412"/>
      <c r="P507" s="412"/>
      <c r="Q507" s="412"/>
    </row>
    <row r="508" spans="1:19" x14ac:dyDescent="0.2">
      <c r="A508" s="413"/>
      <c r="B508" s="413"/>
      <c r="C508" s="413"/>
      <c r="D508" s="413"/>
      <c r="E508" s="413"/>
      <c r="F508" s="413"/>
      <c r="G508" s="413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</row>
    <row r="509" spans="1:19" s="1" customFormat="1" ht="27.75" customHeight="1" x14ac:dyDescent="0.2">
      <c r="A509" s="411" t="str">
        <f>IF([1]p32!$A$237:$L$237&lt;&gt;0,[1]p32!$A$237:$L$237,"")</f>
        <v/>
      </c>
      <c r="B509" s="411"/>
      <c r="C509" s="411"/>
      <c r="D509" s="411"/>
      <c r="E509" s="411"/>
      <c r="F509" s="411"/>
      <c r="G509" s="411"/>
      <c r="H509" s="411"/>
      <c r="I509" s="411"/>
      <c r="J509" s="411"/>
      <c r="K509" s="411"/>
      <c r="L509" s="411"/>
      <c r="M509" s="411"/>
      <c r="N509" s="411"/>
      <c r="O509" s="411"/>
      <c r="P509" s="411"/>
      <c r="Q509" s="411"/>
    </row>
    <row r="510" spans="1:19" s="1" customFormat="1" ht="13.5" customHeight="1" x14ac:dyDescent="0.25">
      <c r="A510" s="49" t="s">
        <v>24</v>
      </c>
      <c r="B510" s="412" t="str">
        <f>IF([1]p32!$B$238:$L$238&lt;&gt;0,[1]p32!$B$238:$L$238,"")</f>
        <v/>
      </c>
      <c r="C510" s="412"/>
      <c r="D510" s="412"/>
      <c r="E510" s="412"/>
      <c r="F510" s="412"/>
      <c r="G510" s="412"/>
      <c r="H510" s="412"/>
      <c r="I510" s="412"/>
      <c r="J510" s="412"/>
      <c r="K510" s="412"/>
      <c r="L510" s="412"/>
      <c r="M510" s="412"/>
      <c r="N510" s="412"/>
      <c r="O510" s="412"/>
      <c r="P510" s="412"/>
      <c r="Q510" s="412"/>
    </row>
    <row r="511" spans="1:19" x14ac:dyDescent="0.2">
      <c r="A511" s="413"/>
      <c r="B511" s="413"/>
      <c r="C511" s="413"/>
      <c r="D511" s="413"/>
      <c r="E511" s="413"/>
      <c r="F511" s="413"/>
      <c r="G511" s="413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</row>
    <row r="512" spans="1:19" s="1" customFormat="1" ht="27.75" customHeight="1" x14ac:dyDescent="0.2">
      <c r="A512" s="411" t="str">
        <f>IF([1]p32!$A$240:$L$240&lt;&gt;0,[1]p32!$A$240:$L$240,"")</f>
        <v/>
      </c>
      <c r="B512" s="411"/>
      <c r="C512" s="411"/>
      <c r="D512" s="411"/>
      <c r="E512" s="411"/>
      <c r="F512" s="411"/>
      <c r="G512" s="411"/>
      <c r="H512" s="411"/>
      <c r="I512" s="411"/>
      <c r="J512" s="411"/>
      <c r="K512" s="411"/>
      <c r="L512" s="411"/>
      <c r="M512" s="411"/>
      <c r="N512" s="411"/>
      <c r="O512" s="411"/>
      <c r="P512" s="411"/>
      <c r="Q512" s="411"/>
    </row>
    <row r="513" spans="1:19" s="1" customFormat="1" ht="13.5" customHeight="1" x14ac:dyDescent="0.25">
      <c r="A513" s="49" t="s">
        <v>24</v>
      </c>
      <c r="B513" s="412" t="str">
        <f>IF([1]p32!$B$241:$L$241&lt;&gt;0,[1]p32!$B$241:$L$241,"")</f>
        <v/>
      </c>
      <c r="C513" s="412"/>
      <c r="D513" s="412"/>
      <c r="E513" s="412"/>
      <c r="F513" s="412"/>
      <c r="G513" s="412"/>
      <c r="H513" s="412"/>
      <c r="I513" s="412"/>
      <c r="J513" s="412"/>
      <c r="K513" s="412"/>
      <c r="L513" s="412"/>
      <c r="M513" s="412"/>
      <c r="N513" s="412"/>
      <c r="O513" s="412"/>
      <c r="P513" s="412"/>
      <c r="Q513" s="412"/>
    </row>
    <row r="514" spans="1:19" x14ac:dyDescent="0.2">
      <c r="A514" s="413"/>
      <c r="B514" s="413"/>
      <c r="C514" s="413"/>
      <c r="D514" s="413"/>
      <c r="E514" s="413"/>
      <c r="F514" s="413"/>
      <c r="G514" s="413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</row>
    <row r="515" spans="1:19" s="1" customFormat="1" ht="27.75" customHeight="1" x14ac:dyDescent="0.2">
      <c r="A515" s="411" t="str">
        <f>IF([1]p32!$A$243:$L$243&lt;&gt;0,[1]p32!$A$243:$L$243,"")</f>
        <v/>
      </c>
      <c r="B515" s="411"/>
      <c r="C515" s="411"/>
      <c r="D515" s="411"/>
      <c r="E515" s="411"/>
      <c r="F515" s="411"/>
      <c r="G515" s="411"/>
      <c r="H515" s="411"/>
      <c r="I515" s="411"/>
      <c r="J515" s="411"/>
      <c r="K515" s="411"/>
      <c r="L515" s="411"/>
      <c r="M515" s="411"/>
      <c r="N515" s="411"/>
      <c r="O515" s="411"/>
      <c r="P515" s="411"/>
      <c r="Q515" s="411"/>
    </row>
    <row r="516" spans="1:19" s="1" customFormat="1" ht="13.5" customHeight="1" x14ac:dyDescent="0.25">
      <c r="A516" s="49" t="s">
        <v>24</v>
      </c>
      <c r="B516" s="412" t="str">
        <f>IF([1]p32!$B$244:$L$244&lt;&gt;0,[1]p32!$B$244:$L$244,"")</f>
        <v/>
      </c>
      <c r="C516" s="412"/>
      <c r="D516" s="412"/>
      <c r="E516" s="412"/>
      <c r="F516" s="412"/>
      <c r="G516" s="412"/>
      <c r="H516" s="412"/>
      <c r="I516" s="412"/>
      <c r="J516" s="412"/>
      <c r="K516" s="412"/>
      <c r="L516" s="412"/>
      <c r="M516" s="412"/>
      <c r="N516" s="412"/>
      <c r="O516" s="412"/>
      <c r="P516" s="412"/>
      <c r="Q516" s="412"/>
    </row>
    <row r="517" spans="1:19" x14ac:dyDescent="0.2">
      <c r="A517" s="413"/>
      <c r="B517" s="413"/>
      <c r="C517" s="413"/>
      <c r="D517" s="413"/>
      <c r="E517" s="413"/>
      <c r="F517" s="413"/>
      <c r="G517" s="413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</row>
    <row r="518" spans="1:19" s="33" customFormat="1" ht="11.25" customHeight="1" x14ac:dyDescent="0.2">
      <c r="A518" s="375" t="str">
        <f>T([1]p33!$C$13:$G$13)</f>
        <v>Lucas Siebra Rocha</v>
      </c>
      <c r="B518" s="376"/>
      <c r="C518" s="376"/>
      <c r="D518" s="376"/>
      <c r="E518" s="377"/>
      <c r="F518" s="414"/>
      <c r="G518" s="415"/>
      <c r="H518" s="415"/>
      <c r="I518" s="415"/>
      <c r="J518" s="415"/>
      <c r="K518" s="415"/>
      <c r="L518" s="415"/>
      <c r="M518" s="415"/>
      <c r="N518" s="415"/>
      <c r="O518" s="415"/>
      <c r="P518" s="415"/>
      <c r="Q518" s="19"/>
      <c r="R518"/>
      <c r="S518" s="28"/>
    </row>
    <row r="519" spans="1:19" s="1" customFormat="1" ht="27.75" customHeight="1" x14ac:dyDescent="0.2">
      <c r="A519" s="411" t="str">
        <f>IF([1]p33!$A$231:$L$231&lt;&gt;0,[1]p33!$A$231:$L$231,"")</f>
        <v/>
      </c>
      <c r="B519" s="411"/>
      <c r="C519" s="411"/>
      <c r="D519" s="411"/>
      <c r="E519" s="411"/>
      <c r="F519" s="411"/>
      <c r="G519" s="411"/>
      <c r="H519" s="411"/>
      <c r="I519" s="411"/>
      <c r="J519" s="411"/>
      <c r="K519" s="411"/>
      <c r="L519" s="411"/>
      <c r="M519" s="411"/>
      <c r="N519" s="411"/>
      <c r="O519" s="411"/>
      <c r="P519" s="411"/>
      <c r="Q519" s="411"/>
    </row>
    <row r="520" spans="1:19" s="1" customFormat="1" ht="13.5" customHeight="1" x14ac:dyDescent="0.25">
      <c r="A520" s="49" t="s">
        <v>24</v>
      </c>
      <c r="B520" s="412" t="str">
        <f>IF([1]p33!$B$232:$L$232&lt;&gt;0,[1]p33!$B$232:$L$232,"")</f>
        <v/>
      </c>
      <c r="C520" s="412"/>
      <c r="D520" s="412"/>
      <c r="E520" s="412"/>
      <c r="F520" s="412"/>
      <c r="G520" s="412"/>
      <c r="H520" s="412"/>
      <c r="I520" s="412"/>
      <c r="J520" s="412"/>
      <c r="K520" s="412"/>
      <c r="L520" s="412"/>
      <c r="M520" s="412"/>
      <c r="N520" s="412"/>
      <c r="O520" s="412"/>
      <c r="P520" s="412"/>
      <c r="Q520" s="412"/>
    </row>
    <row r="521" spans="1:19" x14ac:dyDescent="0.2">
      <c r="A521" s="413"/>
      <c r="B521" s="413"/>
      <c r="C521" s="413"/>
      <c r="D521" s="413"/>
      <c r="E521" s="413"/>
      <c r="F521" s="413"/>
      <c r="G521" s="413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</row>
    <row r="522" spans="1:19" s="1" customFormat="1" ht="27.75" customHeight="1" x14ac:dyDescent="0.2">
      <c r="A522" s="411" t="str">
        <f>IF([1]p33!$A$234:$L$234&lt;&gt;0,[1]p33!$A$234:$L$234,"")</f>
        <v/>
      </c>
      <c r="B522" s="411"/>
      <c r="C522" s="411"/>
      <c r="D522" s="411"/>
      <c r="E522" s="411"/>
      <c r="F522" s="411"/>
      <c r="G522" s="411"/>
      <c r="H522" s="411"/>
      <c r="I522" s="411"/>
      <c r="J522" s="411"/>
      <c r="K522" s="411"/>
      <c r="L522" s="411"/>
      <c r="M522" s="411"/>
      <c r="N522" s="411"/>
      <c r="O522" s="411"/>
      <c r="P522" s="411"/>
      <c r="Q522" s="411"/>
    </row>
    <row r="523" spans="1:19" s="1" customFormat="1" ht="13.5" customHeight="1" x14ac:dyDescent="0.25">
      <c r="A523" s="49" t="s">
        <v>24</v>
      </c>
      <c r="B523" s="412" t="str">
        <f>IF([1]p33!$B$235:$L$235&lt;&gt;0,[1]p33!$B$235:$L$235,"")</f>
        <v/>
      </c>
      <c r="C523" s="412"/>
      <c r="D523" s="412"/>
      <c r="E523" s="412"/>
      <c r="F523" s="412"/>
      <c r="G523" s="412"/>
      <c r="H523" s="412"/>
      <c r="I523" s="412"/>
      <c r="J523" s="412"/>
      <c r="K523" s="412"/>
      <c r="L523" s="412"/>
      <c r="M523" s="412"/>
      <c r="N523" s="412"/>
      <c r="O523" s="412"/>
      <c r="P523" s="412"/>
      <c r="Q523" s="412"/>
    </row>
    <row r="524" spans="1:19" x14ac:dyDescent="0.2">
      <c r="A524" s="413"/>
      <c r="B524" s="413"/>
      <c r="C524" s="413"/>
      <c r="D524" s="413"/>
      <c r="E524" s="413"/>
      <c r="F524" s="413"/>
      <c r="G524" s="413"/>
      <c r="H524" s="413"/>
      <c r="I524" s="413"/>
      <c r="J524" s="413"/>
      <c r="K524" s="413"/>
      <c r="L524" s="413"/>
      <c r="M524" s="413"/>
      <c r="N524" s="413"/>
      <c r="O524" s="413"/>
      <c r="P524" s="413"/>
      <c r="Q524" s="413"/>
    </row>
    <row r="525" spans="1:19" s="1" customFormat="1" ht="27.75" customHeight="1" x14ac:dyDescent="0.2">
      <c r="A525" s="411" t="str">
        <f>IF([1]p33!$A$237:$L$237&lt;&gt;0,[1]p33!$A$237:$L$237,"")</f>
        <v/>
      </c>
      <c r="B525" s="411"/>
      <c r="C525" s="411"/>
      <c r="D525" s="411"/>
      <c r="E525" s="411"/>
      <c r="F525" s="411"/>
      <c r="G525" s="411"/>
      <c r="H525" s="411"/>
      <c r="I525" s="411"/>
      <c r="J525" s="411"/>
      <c r="K525" s="411"/>
      <c r="L525" s="411"/>
      <c r="M525" s="411"/>
      <c r="N525" s="411"/>
      <c r="O525" s="411"/>
      <c r="P525" s="411"/>
      <c r="Q525" s="411"/>
    </row>
    <row r="526" spans="1:19" s="1" customFormat="1" ht="13.5" customHeight="1" x14ac:dyDescent="0.25">
      <c r="A526" s="49" t="s">
        <v>24</v>
      </c>
      <c r="B526" s="412" t="str">
        <f>IF([1]p33!$B$238:$L$238&lt;&gt;0,[1]p33!$B$238:$L$238,"")</f>
        <v/>
      </c>
      <c r="C526" s="412"/>
      <c r="D526" s="412"/>
      <c r="E526" s="412"/>
      <c r="F526" s="412"/>
      <c r="G526" s="412"/>
      <c r="H526" s="412"/>
      <c r="I526" s="412"/>
      <c r="J526" s="412"/>
      <c r="K526" s="412"/>
      <c r="L526" s="412"/>
      <c r="M526" s="412"/>
      <c r="N526" s="412"/>
      <c r="O526" s="412"/>
      <c r="P526" s="412"/>
      <c r="Q526" s="412"/>
    </row>
    <row r="527" spans="1:19" x14ac:dyDescent="0.2">
      <c r="A527" s="413"/>
      <c r="B527" s="413"/>
      <c r="C527" s="413"/>
      <c r="D527" s="413"/>
      <c r="E527" s="413"/>
      <c r="F527" s="413"/>
      <c r="G527" s="413"/>
      <c r="H527" s="413"/>
      <c r="I527" s="413"/>
      <c r="J527" s="413"/>
      <c r="K527" s="413"/>
      <c r="L527" s="413"/>
      <c r="M527" s="413"/>
      <c r="N527" s="413"/>
      <c r="O527" s="413"/>
      <c r="P527" s="413"/>
      <c r="Q527" s="413"/>
    </row>
    <row r="528" spans="1:19" s="1" customFormat="1" ht="27.75" customHeight="1" x14ac:dyDescent="0.2">
      <c r="A528" s="411" t="str">
        <f>IF([1]p33!$A$240:$L$240&lt;&gt;0,[1]p33!$A$240:$L$240,"")</f>
        <v/>
      </c>
      <c r="B528" s="411"/>
      <c r="C528" s="411"/>
      <c r="D528" s="411"/>
      <c r="E528" s="411"/>
      <c r="F528" s="411"/>
      <c r="G528" s="411"/>
      <c r="H528" s="411"/>
      <c r="I528" s="411"/>
      <c r="J528" s="411"/>
      <c r="K528" s="411"/>
      <c r="L528" s="411"/>
      <c r="M528" s="411"/>
      <c r="N528" s="411"/>
      <c r="O528" s="411"/>
      <c r="P528" s="411"/>
      <c r="Q528" s="411"/>
    </row>
    <row r="529" spans="1:19" s="1" customFormat="1" ht="13.5" customHeight="1" x14ac:dyDescent="0.25">
      <c r="A529" s="49" t="s">
        <v>24</v>
      </c>
      <c r="B529" s="412" t="str">
        <f>IF([1]p33!$B$241:$L$241&lt;&gt;0,[1]p33!$B$241:$L$241,"")</f>
        <v/>
      </c>
      <c r="C529" s="412"/>
      <c r="D529" s="412"/>
      <c r="E529" s="412"/>
      <c r="F529" s="412"/>
      <c r="G529" s="412"/>
      <c r="H529" s="412"/>
      <c r="I529" s="412"/>
      <c r="J529" s="412"/>
      <c r="K529" s="412"/>
      <c r="L529" s="412"/>
      <c r="M529" s="412"/>
      <c r="N529" s="412"/>
      <c r="O529" s="412"/>
      <c r="P529" s="412"/>
      <c r="Q529" s="412"/>
    </row>
    <row r="530" spans="1:19" x14ac:dyDescent="0.2">
      <c r="A530" s="413"/>
      <c r="B530" s="413"/>
      <c r="C530" s="413"/>
      <c r="D530" s="413"/>
      <c r="E530" s="413"/>
      <c r="F530" s="413"/>
      <c r="G530" s="413"/>
      <c r="H530" s="413"/>
      <c r="I530" s="413"/>
      <c r="J530" s="413"/>
      <c r="K530" s="413"/>
      <c r="L530" s="413"/>
      <c r="M530" s="413"/>
      <c r="N530" s="413"/>
      <c r="O530" s="413"/>
      <c r="P530" s="413"/>
      <c r="Q530" s="413"/>
    </row>
    <row r="531" spans="1:19" s="1" customFormat="1" ht="27.75" customHeight="1" x14ac:dyDescent="0.2">
      <c r="A531" s="411" t="str">
        <f>IF([1]p33!$A$243:$L$243&lt;&gt;0,[1]p33!$A$243:$L$243,"")</f>
        <v/>
      </c>
      <c r="B531" s="411"/>
      <c r="C531" s="411"/>
      <c r="D531" s="411"/>
      <c r="E531" s="411"/>
      <c r="F531" s="411"/>
      <c r="G531" s="411"/>
      <c r="H531" s="411"/>
      <c r="I531" s="411"/>
      <c r="J531" s="411"/>
      <c r="K531" s="411"/>
      <c r="L531" s="411"/>
      <c r="M531" s="411"/>
      <c r="N531" s="411"/>
      <c r="O531" s="411"/>
      <c r="P531" s="411"/>
      <c r="Q531" s="411"/>
    </row>
    <row r="532" spans="1:19" s="1" customFormat="1" ht="13.5" customHeight="1" x14ac:dyDescent="0.25">
      <c r="A532" s="49" t="s">
        <v>24</v>
      </c>
      <c r="B532" s="412" t="str">
        <f>IF([1]p33!$B$244:$L$244&lt;&gt;0,[1]p33!$B$244:$L$244,"")</f>
        <v/>
      </c>
      <c r="C532" s="412"/>
      <c r="D532" s="412"/>
      <c r="E532" s="412"/>
      <c r="F532" s="412"/>
      <c r="G532" s="412"/>
      <c r="H532" s="412"/>
      <c r="I532" s="412"/>
      <c r="J532" s="412"/>
      <c r="K532" s="412"/>
      <c r="L532" s="412"/>
      <c r="M532" s="412"/>
      <c r="N532" s="412"/>
      <c r="O532" s="412"/>
      <c r="P532" s="412"/>
      <c r="Q532" s="412"/>
    </row>
    <row r="533" spans="1:19" x14ac:dyDescent="0.2">
      <c r="A533" s="413"/>
      <c r="B533" s="413"/>
      <c r="C533" s="413"/>
      <c r="D533" s="413"/>
      <c r="E533" s="413"/>
      <c r="F533" s="413"/>
      <c r="G533" s="413"/>
      <c r="H533" s="413"/>
      <c r="I533" s="413"/>
      <c r="J533" s="413"/>
      <c r="K533" s="413"/>
      <c r="L533" s="413"/>
      <c r="M533" s="413"/>
      <c r="N533" s="413"/>
      <c r="O533" s="413"/>
      <c r="P533" s="413"/>
      <c r="Q533" s="413"/>
    </row>
    <row r="534" spans="1:19" s="33" customFormat="1" ht="11.25" customHeight="1" x14ac:dyDescent="0.2">
      <c r="A534" s="375" t="str">
        <f>T([1]p34!$C$13:$G$13)</f>
        <v/>
      </c>
      <c r="B534" s="376"/>
      <c r="C534" s="376"/>
      <c r="D534" s="376"/>
      <c r="E534" s="377"/>
      <c r="F534" s="414"/>
      <c r="G534" s="415"/>
      <c r="H534" s="415"/>
      <c r="I534" s="415"/>
      <c r="J534" s="415"/>
      <c r="K534" s="415"/>
      <c r="L534" s="415"/>
      <c r="M534" s="415"/>
      <c r="N534" s="415"/>
      <c r="O534" s="415"/>
      <c r="P534" s="415"/>
      <c r="Q534" s="19"/>
      <c r="R534"/>
      <c r="S534" s="28"/>
    </row>
    <row r="535" spans="1:19" s="1" customFormat="1" ht="27.75" customHeight="1" x14ac:dyDescent="0.2">
      <c r="A535" s="411" t="str">
        <f>IF([1]p34!$A$231:$L$231&lt;&gt;0,[1]p34!$A$231:$L$231,"")</f>
        <v/>
      </c>
      <c r="B535" s="411"/>
      <c r="C535" s="411"/>
      <c r="D535" s="411"/>
      <c r="E535" s="411"/>
      <c r="F535" s="411"/>
      <c r="G535" s="411"/>
      <c r="H535" s="411"/>
      <c r="I535" s="411"/>
      <c r="J535" s="411"/>
      <c r="K535" s="411"/>
      <c r="L535" s="411"/>
      <c r="M535" s="411"/>
      <c r="N535" s="411"/>
      <c r="O535" s="411"/>
      <c r="P535" s="411"/>
      <c r="Q535" s="411"/>
    </row>
    <row r="536" spans="1:19" s="1" customFormat="1" ht="13.5" customHeight="1" x14ac:dyDescent="0.25">
      <c r="A536" s="49" t="s">
        <v>24</v>
      </c>
      <c r="B536" s="412" t="str">
        <f>IF([1]p34!$B$232:$L$232&lt;&gt;0,[1]p34!$B$232:$L$232,"")</f>
        <v/>
      </c>
      <c r="C536" s="412"/>
      <c r="D536" s="412"/>
      <c r="E536" s="412"/>
      <c r="F536" s="412"/>
      <c r="G536" s="412"/>
      <c r="H536" s="412"/>
      <c r="I536" s="412"/>
      <c r="J536" s="412"/>
      <c r="K536" s="412"/>
      <c r="L536" s="412"/>
      <c r="M536" s="412"/>
      <c r="N536" s="412"/>
      <c r="O536" s="412"/>
      <c r="P536" s="412"/>
      <c r="Q536" s="412"/>
    </row>
    <row r="537" spans="1:19" x14ac:dyDescent="0.2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  <c r="L537" s="413"/>
      <c r="M537" s="413"/>
      <c r="N537" s="413"/>
      <c r="O537" s="413"/>
      <c r="P537" s="413"/>
      <c r="Q537" s="413"/>
    </row>
    <row r="538" spans="1:19" s="1" customFormat="1" ht="27.75" customHeight="1" x14ac:dyDescent="0.2">
      <c r="A538" s="411" t="str">
        <f>IF([1]p34!$A$234:$L$234&lt;&gt;0,[1]p34!$A$234:$L$234,"")</f>
        <v/>
      </c>
      <c r="B538" s="411"/>
      <c r="C538" s="411"/>
      <c r="D538" s="411"/>
      <c r="E538" s="411"/>
      <c r="F538" s="411"/>
      <c r="G538" s="411"/>
      <c r="H538" s="411"/>
      <c r="I538" s="411"/>
      <c r="J538" s="411"/>
      <c r="K538" s="411"/>
      <c r="L538" s="411"/>
      <c r="M538" s="411"/>
      <c r="N538" s="411"/>
      <c r="O538" s="411"/>
      <c r="P538" s="411"/>
      <c r="Q538" s="411"/>
    </row>
    <row r="539" spans="1:19" s="1" customFormat="1" ht="13.5" customHeight="1" x14ac:dyDescent="0.25">
      <c r="A539" s="49" t="s">
        <v>24</v>
      </c>
      <c r="B539" s="412" t="str">
        <f>IF([1]p34!$B$235:$L$235&lt;&gt;0,[1]p34!$B$235:$L$235,"")</f>
        <v/>
      </c>
      <c r="C539" s="412"/>
      <c r="D539" s="412"/>
      <c r="E539" s="412"/>
      <c r="F539" s="412"/>
      <c r="G539" s="412"/>
      <c r="H539" s="412"/>
      <c r="I539" s="412"/>
      <c r="J539" s="412"/>
      <c r="K539" s="412"/>
      <c r="L539" s="412"/>
      <c r="M539" s="412"/>
      <c r="N539" s="412"/>
      <c r="O539" s="412"/>
      <c r="P539" s="412"/>
      <c r="Q539" s="412"/>
    </row>
    <row r="540" spans="1:19" x14ac:dyDescent="0.2">
      <c r="A540" s="413"/>
      <c r="B540" s="413"/>
      <c r="C540" s="413"/>
      <c r="D540" s="413"/>
      <c r="E540" s="413"/>
      <c r="F540" s="413"/>
      <c r="G540" s="413"/>
      <c r="H540" s="413"/>
      <c r="I540" s="413"/>
      <c r="J540" s="413"/>
      <c r="K540" s="413"/>
      <c r="L540" s="413"/>
      <c r="M540" s="413"/>
      <c r="N540" s="413"/>
      <c r="O540" s="413"/>
      <c r="P540" s="413"/>
      <c r="Q540" s="413"/>
    </row>
    <row r="541" spans="1:19" s="1" customFormat="1" ht="27.75" customHeight="1" x14ac:dyDescent="0.2">
      <c r="A541" s="411" t="str">
        <f>IF([1]p34!$A$237:$L$237&lt;&gt;0,[1]p34!$A$237:$L$237,"")</f>
        <v/>
      </c>
      <c r="B541" s="411"/>
      <c r="C541" s="411"/>
      <c r="D541" s="411"/>
      <c r="E541" s="411"/>
      <c r="F541" s="411"/>
      <c r="G541" s="411"/>
      <c r="H541" s="411"/>
      <c r="I541" s="411"/>
      <c r="J541" s="411"/>
      <c r="K541" s="411"/>
      <c r="L541" s="411"/>
      <c r="M541" s="411"/>
      <c r="N541" s="411"/>
      <c r="O541" s="411"/>
      <c r="P541" s="411"/>
      <c r="Q541" s="411"/>
    </row>
    <row r="542" spans="1:19" s="1" customFormat="1" ht="13.5" customHeight="1" x14ac:dyDescent="0.25">
      <c r="A542" s="49" t="s">
        <v>24</v>
      </c>
      <c r="B542" s="412" t="str">
        <f>IF([1]p34!$B$238:$L$238&lt;&gt;0,[1]p34!$B$238:$L$238,"")</f>
        <v/>
      </c>
      <c r="C542" s="412"/>
      <c r="D542" s="412"/>
      <c r="E542" s="412"/>
      <c r="F542" s="412"/>
      <c r="G542" s="412"/>
      <c r="H542" s="412"/>
      <c r="I542" s="412"/>
      <c r="J542" s="412"/>
      <c r="K542" s="412"/>
      <c r="L542" s="412"/>
      <c r="M542" s="412"/>
      <c r="N542" s="412"/>
      <c r="O542" s="412"/>
      <c r="P542" s="412"/>
      <c r="Q542" s="412"/>
    </row>
    <row r="543" spans="1:19" x14ac:dyDescent="0.2">
      <c r="A543" s="413"/>
      <c r="B543" s="413"/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</row>
    <row r="544" spans="1:19" s="1" customFormat="1" ht="27.75" customHeight="1" x14ac:dyDescent="0.2">
      <c r="A544" s="411" t="str">
        <f>IF([1]p34!$A$240:$L$240&lt;&gt;0,[1]p34!$A$240:$L$240,"")</f>
        <v/>
      </c>
      <c r="B544" s="411"/>
      <c r="C544" s="411"/>
      <c r="D544" s="411"/>
      <c r="E544" s="411"/>
      <c r="F544" s="411"/>
      <c r="G544" s="411"/>
      <c r="H544" s="411"/>
      <c r="I544" s="411"/>
      <c r="J544" s="411"/>
      <c r="K544" s="411"/>
      <c r="L544" s="411"/>
      <c r="M544" s="411"/>
      <c r="N544" s="411"/>
      <c r="O544" s="411"/>
      <c r="P544" s="411"/>
      <c r="Q544" s="411"/>
    </row>
    <row r="545" spans="1:19" s="1" customFormat="1" ht="13.5" customHeight="1" x14ac:dyDescent="0.25">
      <c r="A545" s="49" t="s">
        <v>24</v>
      </c>
      <c r="B545" s="412" t="str">
        <f>IF([1]p34!$B$241:$L$241&lt;&gt;0,[1]p34!$B$241:$L$241,"")</f>
        <v/>
      </c>
      <c r="C545" s="412"/>
      <c r="D545" s="412"/>
      <c r="E545" s="412"/>
      <c r="F545" s="412"/>
      <c r="G545" s="412"/>
      <c r="H545" s="412"/>
      <c r="I545" s="412"/>
      <c r="J545" s="412"/>
      <c r="K545" s="412"/>
      <c r="L545" s="412"/>
      <c r="M545" s="412"/>
      <c r="N545" s="412"/>
      <c r="O545" s="412"/>
      <c r="P545" s="412"/>
      <c r="Q545" s="412"/>
    </row>
    <row r="546" spans="1:19" x14ac:dyDescent="0.2">
      <c r="A546" s="413"/>
      <c r="B546" s="413"/>
      <c r="C546" s="413"/>
      <c r="D546" s="413"/>
      <c r="E546" s="413"/>
      <c r="F546" s="413"/>
      <c r="G546" s="413"/>
      <c r="H546" s="413"/>
      <c r="I546" s="413"/>
      <c r="J546" s="413"/>
      <c r="K546" s="413"/>
      <c r="L546" s="413"/>
      <c r="M546" s="413"/>
      <c r="N546" s="413"/>
      <c r="O546" s="413"/>
      <c r="P546" s="413"/>
      <c r="Q546" s="413"/>
    </row>
    <row r="547" spans="1:19" s="1" customFormat="1" ht="27.75" customHeight="1" x14ac:dyDescent="0.2">
      <c r="A547" s="411" t="str">
        <f>IF([1]p34!$A$243:$L$243&lt;&gt;0,[1]p34!$A$243:$L$243,"")</f>
        <v/>
      </c>
      <c r="B547" s="411"/>
      <c r="C547" s="411"/>
      <c r="D547" s="411"/>
      <c r="E547" s="411"/>
      <c r="F547" s="411"/>
      <c r="G547" s="411"/>
      <c r="H547" s="411"/>
      <c r="I547" s="411"/>
      <c r="J547" s="411"/>
      <c r="K547" s="411"/>
      <c r="L547" s="411"/>
      <c r="M547" s="411"/>
      <c r="N547" s="411"/>
      <c r="O547" s="411"/>
      <c r="P547" s="411"/>
      <c r="Q547" s="411"/>
    </row>
    <row r="548" spans="1:19" s="1" customFormat="1" ht="13.5" customHeight="1" x14ac:dyDescent="0.25">
      <c r="A548" s="49" t="s">
        <v>24</v>
      </c>
      <c r="B548" s="412" t="str">
        <f>IF([1]p34!$B$244:$L$244&lt;&gt;0,[1]p34!$B$244:$L$244,"")</f>
        <v/>
      </c>
      <c r="C548" s="412"/>
      <c r="D548" s="412"/>
      <c r="E548" s="412"/>
      <c r="F548" s="412"/>
      <c r="G548" s="412"/>
      <c r="H548" s="412"/>
      <c r="I548" s="412"/>
      <c r="J548" s="412"/>
      <c r="K548" s="412"/>
      <c r="L548" s="412"/>
      <c r="M548" s="412"/>
      <c r="N548" s="412"/>
      <c r="O548" s="412"/>
      <c r="P548" s="412"/>
      <c r="Q548" s="412"/>
    </row>
    <row r="549" spans="1:19" x14ac:dyDescent="0.2">
      <c r="A549" s="413"/>
      <c r="B549" s="413"/>
      <c r="C549" s="413"/>
      <c r="D549" s="413"/>
      <c r="E549" s="413"/>
      <c r="F549" s="413"/>
      <c r="G549" s="413"/>
      <c r="H549" s="413"/>
      <c r="I549" s="413"/>
      <c r="J549" s="413"/>
      <c r="K549" s="413"/>
      <c r="L549" s="413"/>
      <c r="M549" s="413"/>
      <c r="N549" s="413"/>
      <c r="O549" s="413"/>
      <c r="P549" s="413"/>
      <c r="Q549" s="413"/>
    </row>
    <row r="550" spans="1:19" s="33" customFormat="1" ht="11.25" customHeight="1" x14ac:dyDescent="0.2">
      <c r="A550" s="375" t="str">
        <f>T([1]p35!$C$13:$G$13)</f>
        <v/>
      </c>
      <c r="B550" s="376"/>
      <c r="C550" s="376"/>
      <c r="D550" s="376"/>
      <c r="E550" s="377"/>
      <c r="F550" s="414"/>
      <c r="G550" s="415"/>
      <c r="H550" s="415"/>
      <c r="I550" s="415"/>
      <c r="J550" s="415"/>
      <c r="K550" s="415"/>
      <c r="L550" s="415"/>
      <c r="M550" s="415"/>
      <c r="N550" s="415"/>
      <c r="O550" s="415"/>
      <c r="P550" s="415"/>
      <c r="Q550" s="19"/>
      <c r="R550"/>
      <c r="S550" s="28"/>
    </row>
    <row r="551" spans="1:19" s="1" customFormat="1" ht="27.75" customHeight="1" x14ac:dyDescent="0.2">
      <c r="A551" s="411" t="str">
        <f>IF([1]p35!$A$231:$L$231&lt;&gt;0,[1]p35!$A$231:$L$231,"")</f>
        <v/>
      </c>
      <c r="B551" s="411"/>
      <c r="C551" s="411"/>
      <c r="D551" s="411"/>
      <c r="E551" s="411"/>
      <c r="F551" s="411"/>
      <c r="G551" s="411"/>
      <c r="H551" s="411"/>
      <c r="I551" s="411"/>
      <c r="J551" s="411"/>
      <c r="K551" s="411"/>
      <c r="L551" s="411"/>
      <c r="M551" s="411"/>
      <c r="N551" s="411"/>
      <c r="O551" s="411"/>
      <c r="P551" s="411"/>
      <c r="Q551" s="411"/>
    </row>
    <row r="552" spans="1:19" s="1" customFormat="1" ht="13.5" customHeight="1" x14ac:dyDescent="0.25">
      <c r="A552" s="49" t="s">
        <v>24</v>
      </c>
      <c r="B552" s="412" t="str">
        <f>IF([1]p35!$B$232:$L$232&lt;&gt;0,[1]p35!$B$232:$L$232,"")</f>
        <v/>
      </c>
      <c r="C552" s="412"/>
      <c r="D552" s="412"/>
      <c r="E552" s="412"/>
      <c r="F552" s="412"/>
      <c r="G552" s="412"/>
      <c r="H552" s="412"/>
      <c r="I552" s="412"/>
      <c r="J552" s="412"/>
      <c r="K552" s="412"/>
      <c r="L552" s="412"/>
      <c r="M552" s="412"/>
      <c r="N552" s="412"/>
      <c r="O552" s="412"/>
      <c r="P552" s="412"/>
      <c r="Q552" s="412"/>
    </row>
    <row r="553" spans="1:19" x14ac:dyDescent="0.2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  <c r="L553" s="413"/>
      <c r="M553" s="413"/>
      <c r="N553" s="413"/>
      <c r="O553" s="413"/>
      <c r="P553" s="413"/>
      <c r="Q553" s="413"/>
    </row>
    <row r="554" spans="1:19" s="1" customFormat="1" ht="27.75" customHeight="1" x14ac:dyDescent="0.2">
      <c r="A554" s="411" t="str">
        <f>IF([1]p35!$A$234:$L$234&lt;&gt;0,[1]p35!$A$234:$L$234,"")</f>
        <v/>
      </c>
      <c r="B554" s="411"/>
      <c r="C554" s="411"/>
      <c r="D554" s="411"/>
      <c r="E554" s="411"/>
      <c r="F554" s="411"/>
      <c r="G554" s="411"/>
      <c r="H554" s="411"/>
      <c r="I554" s="411"/>
      <c r="J554" s="411"/>
      <c r="K554" s="411"/>
      <c r="L554" s="411"/>
      <c r="M554" s="411"/>
      <c r="N554" s="411"/>
      <c r="O554" s="411"/>
      <c r="P554" s="411"/>
      <c r="Q554" s="411"/>
    </row>
    <row r="555" spans="1:19" s="1" customFormat="1" ht="13.5" customHeight="1" x14ac:dyDescent="0.25">
      <c r="A555" s="49" t="s">
        <v>24</v>
      </c>
      <c r="B555" s="412" t="str">
        <f>IF([1]p35!$B$235:$L$235&lt;&gt;0,[1]p35!$B$235:$L$235,"")</f>
        <v/>
      </c>
      <c r="C555" s="412"/>
      <c r="D555" s="412"/>
      <c r="E555" s="412"/>
      <c r="F555" s="412"/>
      <c r="G555" s="412"/>
      <c r="H555" s="412"/>
      <c r="I555" s="412"/>
      <c r="J555" s="412"/>
      <c r="K555" s="412"/>
      <c r="L555" s="412"/>
      <c r="M555" s="412"/>
      <c r="N555" s="412"/>
      <c r="O555" s="412"/>
      <c r="P555" s="412"/>
      <c r="Q555" s="412"/>
    </row>
    <row r="556" spans="1:19" x14ac:dyDescent="0.2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  <c r="L556" s="413"/>
      <c r="M556" s="413"/>
      <c r="N556" s="413"/>
      <c r="O556" s="413"/>
      <c r="P556" s="413"/>
      <c r="Q556" s="413"/>
    </row>
    <row r="557" spans="1:19" s="1" customFormat="1" ht="27.75" customHeight="1" x14ac:dyDescent="0.2">
      <c r="A557" s="411" t="str">
        <f>IF([1]p35!$A$237:$L$237&lt;&gt;0,[1]p35!$A$237:$L$237,"")</f>
        <v/>
      </c>
      <c r="B557" s="411"/>
      <c r="C557" s="411"/>
      <c r="D557" s="411"/>
      <c r="E557" s="411"/>
      <c r="F557" s="411"/>
      <c r="G557" s="411"/>
      <c r="H557" s="411"/>
      <c r="I557" s="411"/>
      <c r="J557" s="411"/>
      <c r="K557" s="411"/>
      <c r="L557" s="411"/>
      <c r="M557" s="411"/>
      <c r="N557" s="411"/>
      <c r="O557" s="411"/>
      <c r="P557" s="411"/>
      <c r="Q557" s="411"/>
    </row>
    <row r="558" spans="1:19" s="1" customFormat="1" ht="13.5" customHeight="1" x14ac:dyDescent="0.25">
      <c r="A558" s="49" t="s">
        <v>24</v>
      </c>
      <c r="B558" s="412" t="str">
        <f>IF([1]p35!$B$238:$L$238&lt;&gt;0,[1]p35!$B$238:$L$238,"")</f>
        <v/>
      </c>
      <c r="C558" s="412"/>
      <c r="D558" s="412"/>
      <c r="E558" s="412"/>
      <c r="F558" s="412"/>
      <c r="G558" s="412"/>
      <c r="H558" s="412"/>
      <c r="I558" s="412"/>
      <c r="J558" s="412"/>
      <c r="K558" s="412"/>
      <c r="L558" s="412"/>
      <c r="M558" s="412"/>
      <c r="N558" s="412"/>
      <c r="O558" s="412"/>
      <c r="P558" s="412"/>
      <c r="Q558" s="412"/>
    </row>
    <row r="559" spans="1:19" x14ac:dyDescent="0.2">
      <c r="A559" s="413"/>
      <c r="B559" s="413"/>
      <c r="C559" s="413"/>
      <c r="D559" s="413"/>
      <c r="E559" s="413"/>
      <c r="F559" s="413"/>
      <c r="G559" s="413"/>
      <c r="H559" s="413"/>
      <c r="I559" s="413"/>
      <c r="J559" s="413"/>
      <c r="K559" s="413"/>
      <c r="L559" s="413"/>
      <c r="M559" s="413"/>
      <c r="N559" s="413"/>
      <c r="O559" s="413"/>
      <c r="P559" s="413"/>
      <c r="Q559" s="413"/>
    </row>
    <row r="560" spans="1:19" s="1" customFormat="1" ht="27.75" customHeight="1" x14ac:dyDescent="0.2">
      <c r="A560" s="411" t="str">
        <f>IF([1]p35!$A$240:$L$240&lt;&gt;0,[1]p35!$A$240:$L$240,"")</f>
        <v/>
      </c>
      <c r="B560" s="411"/>
      <c r="C560" s="411"/>
      <c r="D560" s="411"/>
      <c r="E560" s="411"/>
      <c r="F560" s="411"/>
      <c r="G560" s="411"/>
      <c r="H560" s="411"/>
      <c r="I560" s="411"/>
      <c r="J560" s="411"/>
      <c r="K560" s="411"/>
      <c r="L560" s="411"/>
      <c r="M560" s="411"/>
      <c r="N560" s="411"/>
      <c r="O560" s="411"/>
      <c r="P560" s="411"/>
      <c r="Q560" s="411"/>
    </row>
    <row r="561" spans="1:19" s="1" customFormat="1" ht="13.5" customHeight="1" x14ac:dyDescent="0.25">
      <c r="A561" s="49" t="s">
        <v>24</v>
      </c>
      <c r="B561" s="412" t="str">
        <f>IF([1]p35!$B$241:$L$241&lt;&gt;0,[1]p35!$B$241:$L$241,"")</f>
        <v/>
      </c>
      <c r="C561" s="412"/>
      <c r="D561" s="412"/>
      <c r="E561" s="412"/>
      <c r="F561" s="412"/>
      <c r="G561" s="412"/>
      <c r="H561" s="412"/>
      <c r="I561" s="412"/>
      <c r="J561" s="412"/>
      <c r="K561" s="412"/>
      <c r="L561" s="412"/>
      <c r="M561" s="412"/>
      <c r="N561" s="412"/>
      <c r="O561" s="412"/>
      <c r="P561" s="412"/>
      <c r="Q561" s="412"/>
    </row>
    <row r="562" spans="1:19" x14ac:dyDescent="0.2">
      <c r="A562" s="413"/>
      <c r="B562" s="413"/>
      <c r="C562" s="413"/>
      <c r="D562" s="413"/>
      <c r="E562" s="413"/>
      <c r="F562" s="413"/>
      <c r="G562" s="413"/>
      <c r="H562" s="413"/>
      <c r="I562" s="413"/>
      <c r="J562" s="413"/>
      <c r="K562" s="413"/>
      <c r="L562" s="413"/>
      <c r="M562" s="413"/>
      <c r="N562" s="413"/>
      <c r="O562" s="413"/>
      <c r="P562" s="413"/>
      <c r="Q562" s="413"/>
    </row>
    <row r="563" spans="1:19" s="1" customFormat="1" ht="27.75" customHeight="1" x14ac:dyDescent="0.2">
      <c r="A563" s="411" t="str">
        <f>IF([1]p35!$A$243:$L$243&lt;&gt;0,[1]p35!$A$243:$L$243,"")</f>
        <v/>
      </c>
      <c r="B563" s="411"/>
      <c r="C563" s="411"/>
      <c r="D563" s="411"/>
      <c r="E563" s="411"/>
      <c r="F563" s="411"/>
      <c r="G563" s="411"/>
      <c r="H563" s="411"/>
      <c r="I563" s="411"/>
      <c r="J563" s="411"/>
      <c r="K563" s="411"/>
      <c r="L563" s="411"/>
      <c r="M563" s="411"/>
      <c r="N563" s="411"/>
      <c r="O563" s="411"/>
      <c r="P563" s="411"/>
      <c r="Q563" s="411"/>
    </row>
    <row r="564" spans="1:19" s="1" customFormat="1" ht="13.5" customHeight="1" x14ac:dyDescent="0.25">
      <c r="A564" s="49" t="s">
        <v>24</v>
      </c>
      <c r="B564" s="412" t="str">
        <f>IF([1]p35!$B$244:$L$244&lt;&gt;0,[1]p35!$B$244:$L$244,"")</f>
        <v/>
      </c>
      <c r="C564" s="412"/>
      <c r="D564" s="412"/>
      <c r="E564" s="412"/>
      <c r="F564" s="412"/>
      <c r="G564" s="412"/>
      <c r="H564" s="412"/>
      <c r="I564" s="412"/>
      <c r="J564" s="412"/>
      <c r="K564" s="412"/>
      <c r="L564" s="412"/>
      <c r="M564" s="412"/>
      <c r="N564" s="412"/>
      <c r="O564" s="412"/>
      <c r="P564" s="412"/>
      <c r="Q564" s="412"/>
    </row>
    <row r="565" spans="1:19" x14ac:dyDescent="0.2">
      <c r="A565" s="413"/>
      <c r="B565" s="413"/>
      <c r="C565" s="413"/>
      <c r="D565" s="413"/>
      <c r="E565" s="413"/>
      <c r="F565" s="413"/>
      <c r="G565" s="413"/>
      <c r="H565" s="413"/>
      <c r="I565" s="413"/>
      <c r="J565" s="413"/>
      <c r="K565" s="413"/>
      <c r="L565" s="413"/>
      <c r="M565" s="413"/>
      <c r="N565" s="413"/>
      <c r="O565" s="413"/>
      <c r="P565" s="413"/>
      <c r="Q565" s="413"/>
    </row>
    <row r="566" spans="1:19" s="33" customFormat="1" ht="11.25" customHeight="1" x14ac:dyDescent="0.2">
      <c r="A566" s="375" t="str">
        <f>T([1]p36!$C$13:$G$13)</f>
        <v/>
      </c>
      <c r="B566" s="376"/>
      <c r="C566" s="376"/>
      <c r="D566" s="376"/>
      <c r="E566" s="377"/>
      <c r="F566" s="414"/>
      <c r="G566" s="415"/>
      <c r="H566" s="415"/>
      <c r="I566" s="415"/>
      <c r="J566" s="415"/>
      <c r="K566" s="415"/>
      <c r="L566" s="415"/>
      <c r="M566" s="415"/>
      <c r="N566" s="415"/>
      <c r="O566" s="415"/>
      <c r="P566" s="415"/>
      <c r="Q566" s="19"/>
      <c r="R566"/>
      <c r="S566" s="28"/>
    </row>
    <row r="567" spans="1:19" s="1" customFormat="1" ht="27.75" customHeight="1" x14ac:dyDescent="0.2">
      <c r="A567" s="411" t="str">
        <f>IF([1]p36!$A$231:$L$231&lt;&gt;0,[1]p36!$A$231:$L$231,"")</f>
        <v/>
      </c>
      <c r="B567" s="411"/>
      <c r="C567" s="411"/>
      <c r="D567" s="411"/>
      <c r="E567" s="411"/>
      <c r="F567" s="411"/>
      <c r="G567" s="411"/>
      <c r="H567" s="411"/>
      <c r="I567" s="411"/>
      <c r="J567" s="411"/>
      <c r="K567" s="411"/>
      <c r="L567" s="411"/>
      <c r="M567" s="411"/>
      <c r="N567" s="411"/>
      <c r="O567" s="411"/>
      <c r="P567" s="411"/>
      <c r="Q567" s="411"/>
    </row>
    <row r="568" spans="1:19" s="1" customFormat="1" ht="13.5" customHeight="1" x14ac:dyDescent="0.25">
      <c r="A568" s="49" t="s">
        <v>24</v>
      </c>
      <c r="B568" s="412" t="str">
        <f>IF([1]p36!$B$232:$L$232&lt;&gt;0,[1]p36!$B$232:$L$232,"")</f>
        <v/>
      </c>
      <c r="C568" s="412"/>
      <c r="D568" s="412"/>
      <c r="E568" s="412"/>
      <c r="F568" s="412"/>
      <c r="G568" s="412"/>
      <c r="H568" s="412"/>
      <c r="I568" s="412"/>
      <c r="J568" s="412"/>
      <c r="K568" s="412"/>
      <c r="L568" s="412"/>
      <c r="M568" s="412"/>
      <c r="N568" s="412"/>
      <c r="O568" s="412"/>
      <c r="P568" s="412"/>
      <c r="Q568" s="412"/>
    </row>
    <row r="569" spans="1:19" x14ac:dyDescent="0.2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  <c r="L569" s="413"/>
      <c r="M569" s="413"/>
      <c r="N569" s="413"/>
      <c r="O569" s="413"/>
      <c r="P569" s="413"/>
      <c r="Q569" s="413"/>
    </row>
    <row r="570" spans="1:19" s="1" customFormat="1" ht="27.75" customHeight="1" x14ac:dyDescent="0.2">
      <c r="A570" s="411" t="str">
        <f>IF([1]p36!$A$234:$L$234&lt;&gt;0,[1]p36!$A$234:$L$234,"")</f>
        <v/>
      </c>
      <c r="B570" s="411"/>
      <c r="C570" s="411"/>
      <c r="D570" s="411"/>
      <c r="E570" s="411"/>
      <c r="F570" s="411"/>
      <c r="G570" s="411"/>
      <c r="H570" s="411"/>
      <c r="I570" s="411"/>
      <c r="J570" s="411"/>
      <c r="K570" s="411"/>
      <c r="L570" s="411"/>
      <c r="M570" s="411"/>
      <c r="N570" s="411"/>
      <c r="O570" s="411"/>
      <c r="P570" s="411"/>
      <c r="Q570" s="411"/>
    </row>
    <row r="571" spans="1:19" s="1" customFormat="1" ht="13.5" customHeight="1" x14ac:dyDescent="0.25">
      <c r="A571" s="49" t="s">
        <v>24</v>
      </c>
      <c r="B571" s="412" t="str">
        <f>IF([1]p36!$B$235:$L$235&lt;&gt;0,[1]p36!$B$235:$L$235,"")</f>
        <v/>
      </c>
      <c r="C571" s="412"/>
      <c r="D571" s="412"/>
      <c r="E571" s="412"/>
      <c r="F571" s="412"/>
      <c r="G571" s="412"/>
      <c r="H571" s="412"/>
      <c r="I571" s="412"/>
      <c r="J571" s="412"/>
      <c r="K571" s="412"/>
      <c r="L571" s="412"/>
      <c r="M571" s="412"/>
      <c r="N571" s="412"/>
      <c r="O571" s="412"/>
      <c r="P571" s="412"/>
      <c r="Q571" s="412"/>
    </row>
    <row r="572" spans="1:19" x14ac:dyDescent="0.2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  <c r="L572" s="413"/>
      <c r="M572" s="413"/>
      <c r="N572" s="413"/>
      <c r="O572" s="413"/>
      <c r="P572" s="413"/>
      <c r="Q572" s="413"/>
    </row>
    <row r="573" spans="1:19" s="1" customFormat="1" ht="27.75" customHeight="1" x14ac:dyDescent="0.2">
      <c r="A573" s="411" t="str">
        <f>IF([1]p36!$A$237:$L$237&lt;&gt;0,[1]p36!$A$237:$L$237,"")</f>
        <v/>
      </c>
      <c r="B573" s="411"/>
      <c r="C573" s="411"/>
      <c r="D573" s="411"/>
      <c r="E573" s="411"/>
      <c r="F573" s="411"/>
      <c r="G573" s="411"/>
      <c r="H573" s="411"/>
      <c r="I573" s="411"/>
      <c r="J573" s="411"/>
      <c r="K573" s="411"/>
      <c r="L573" s="411"/>
      <c r="M573" s="411"/>
      <c r="N573" s="411"/>
      <c r="O573" s="411"/>
      <c r="P573" s="411"/>
      <c r="Q573" s="411"/>
    </row>
    <row r="574" spans="1:19" s="1" customFormat="1" ht="13.5" customHeight="1" x14ac:dyDescent="0.25">
      <c r="A574" s="49" t="s">
        <v>24</v>
      </c>
      <c r="B574" s="412" t="str">
        <f>IF([1]p36!$B$238:$L$238&lt;&gt;0,[1]p36!$B$238:$L$238,"")</f>
        <v/>
      </c>
      <c r="C574" s="412"/>
      <c r="D574" s="412"/>
      <c r="E574" s="412"/>
      <c r="F574" s="412"/>
      <c r="G574" s="412"/>
      <c r="H574" s="412"/>
      <c r="I574" s="412"/>
      <c r="J574" s="412"/>
      <c r="K574" s="412"/>
      <c r="L574" s="412"/>
      <c r="M574" s="412"/>
      <c r="N574" s="412"/>
      <c r="O574" s="412"/>
      <c r="P574" s="412"/>
      <c r="Q574" s="412"/>
    </row>
    <row r="575" spans="1:19" x14ac:dyDescent="0.2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  <c r="L575" s="413"/>
      <c r="M575" s="413"/>
      <c r="N575" s="413"/>
      <c r="O575" s="413"/>
      <c r="P575" s="413"/>
      <c r="Q575" s="413"/>
    </row>
    <row r="576" spans="1:19" s="1" customFormat="1" ht="27.75" customHeight="1" x14ac:dyDescent="0.2">
      <c r="A576" s="411" t="str">
        <f>IF([1]p36!$A$240:$L$240&lt;&gt;0,[1]p36!$A$240:$L$240,"")</f>
        <v/>
      </c>
      <c r="B576" s="411"/>
      <c r="C576" s="411"/>
      <c r="D576" s="411"/>
      <c r="E576" s="411"/>
      <c r="F576" s="411"/>
      <c r="G576" s="411"/>
      <c r="H576" s="411"/>
      <c r="I576" s="411"/>
      <c r="J576" s="411"/>
      <c r="K576" s="411"/>
      <c r="L576" s="411"/>
      <c r="M576" s="411"/>
      <c r="N576" s="411"/>
      <c r="O576" s="411"/>
      <c r="P576" s="411"/>
      <c r="Q576" s="411"/>
    </row>
    <row r="577" spans="1:19" s="1" customFormat="1" ht="13.5" customHeight="1" x14ac:dyDescent="0.25">
      <c r="A577" s="49" t="s">
        <v>24</v>
      </c>
      <c r="B577" s="412" t="str">
        <f>IF([1]p36!$B$241:$L$241&lt;&gt;0,[1]p36!$B$241:$L$241,"")</f>
        <v/>
      </c>
      <c r="C577" s="412"/>
      <c r="D577" s="412"/>
      <c r="E577" s="412"/>
      <c r="F577" s="412"/>
      <c r="G577" s="412"/>
      <c r="H577" s="412"/>
      <c r="I577" s="412"/>
      <c r="J577" s="412"/>
      <c r="K577" s="412"/>
      <c r="L577" s="412"/>
      <c r="M577" s="412"/>
      <c r="N577" s="412"/>
      <c r="O577" s="412"/>
      <c r="P577" s="412"/>
      <c r="Q577" s="412"/>
    </row>
    <row r="578" spans="1:19" x14ac:dyDescent="0.2">
      <c r="A578" s="413"/>
      <c r="B578" s="413"/>
      <c r="C578" s="413"/>
      <c r="D578" s="413"/>
      <c r="E578" s="413"/>
      <c r="F578" s="413"/>
      <c r="G578" s="413"/>
      <c r="H578" s="413"/>
      <c r="I578" s="413"/>
      <c r="J578" s="413"/>
      <c r="K578" s="413"/>
      <c r="L578" s="413"/>
      <c r="M578" s="413"/>
      <c r="N578" s="413"/>
      <c r="O578" s="413"/>
      <c r="P578" s="413"/>
      <c r="Q578" s="413"/>
    </row>
    <row r="579" spans="1:19" s="1" customFormat="1" ht="27.75" customHeight="1" x14ac:dyDescent="0.2">
      <c r="A579" s="411" t="str">
        <f>IF([1]p36!$A$243:$L$243&lt;&gt;0,[1]p36!$A$243:$L$243,"")</f>
        <v/>
      </c>
      <c r="B579" s="411"/>
      <c r="C579" s="411"/>
      <c r="D579" s="411"/>
      <c r="E579" s="411"/>
      <c r="F579" s="411"/>
      <c r="G579" s="411"/>
      <c r="H579" s="411"/>
      <c r="I579" s="411"/>
      <c r="J579" s="411"/>
      <c r="K579" s="411"/>
      <c r="L579" s="411"/>
      <c r="M579" s="411"/>
      <c r="N579" s="411"/>
      <c r="O579" s="411"/>
      <c r="P579" s="411"/>
      <c r="Q579" s="411"/>
    </row>
    <row r="580" spans="1:19" s="1" customFormat="1" ht="13.5" customHeight="1" x14ac:dyDescent="0.25">
      <c r="A580" s="49" t="s">
        <v>24</v>
      </c>
      <c r="B580" s="412" t="str">
        <f>IF([1]p36!$B$244:$L$244&lt;&gt;0,[1]p36!$B$244:$L$244,"")</f>
        <v/>
      </c>
      <c r="C580" s="412"/>
      <c r="D580" s="412"/>
      <c r="E580" s="412"/>
      <c r="F580" s="412"/>
      <c r="G580" s="412"/>
      <c r="H580" s="412"/>
      <c r="I580" s="412"/>
      <c r="J580" s="412"/>
      <c r="K580" s="412"/>
      <c r="L580" s="412"/>
      <c r="M580" s="412"/>
      <c r="N580" s="412"/>
      <c r="O580" s="412"/>
      <c r="P580" s="412"/>
      <c r="Q580" s="412"/>
    </row>
    <row r="581" spans="1:19" x14ac:dyDescent="0.2">
      <c r="A581" s="413"/>
      <c r="B581" s="413"/>
      <c r="C581" s="413"/>
      <c r="D581" s="413"/>
      <c r="E581" s="413"/>
      <c r="F581" s="413"/>
      <c r="G581" s="413"/>
      <c r="H581" s="413"/>
      <c r="I581" s="413"/>
      <c r="J581" s="413"/>
      <c r="K581" s="413"/>
      <c r="L581" s="413"/>
      <c r="M581" s="413"/>
      <c r="N581" s="413"/>
      <c r="O581" s="413"/>
      <c r="P581" s="413"/>
      <c r="Q581" s="413"/>
    </row>
    <row r="582" spans="1:19" s="33" customFormat="1" ht="11.25" customHeight="1" x14ac:dyDescent="0.2">
      <c r="A582" s="375" t="str">
        <f>T([1]p37!$C$13:$G$13)</f>
        <v/>
      </c>
      <c r="B582" s="376"/>
      <c r="C582" s="376"/>
      <c r="D582" s="376"/>
      <c r="E582" s="377"/>
      <c r="F582" s="414"/>
      <c r="G582" s="415"/>
      <c r="H582" s="415"/>
      <c r="I582" s="415"/>
      <c r="J582" s="415"/>
      <c r="K582" s="415"/>
      <c r="L582" s="415"/>
      <c r="M582" s="415"/>
      <c r="N582" s="415"/>
      <c r="O582" s="415"/>
      <c r="P582" s="415"/>
      <c r="Q582" s="19"/>
      <c r="R582"/>
      <c r="S582" s="28"/>
    </row>
    <row r="583" spans="1:19" s="1" customFormat="1" ht="27.75" customHeight="1" x14ac:dyDescent="0.2">
      <c r="A583" s="411" t="str">
        <f>IF([1]p37!$A$231:$L$231&lt;&gt;0,[1]p37!$A$231:$L$231,"")</f>
        <v/>
      </c>
      <c r="B583" s="411"/>
      <c r="C583" s="411"/>
      <c r="D583" s="411"/>
      <c r="E583" s="411"/>
      <c r="F583" s="411"/>
      <c r="G583" s="411"/>
      <c r="H583" s="411"/>
      <c r="I583" s="411"/>
      <c r="J583" s="411"/>
      <c r="K583" s="411"/>
      <c r="L583" s="411"/>
      <c r="M583" s="411"/>
      <c r="N583" s="411"/>
      <c r="O583" s="411"/>
      <c r="P583" s="411"/>
      <c r="Q583" s="411"/>
    </row>
    <row r="584" spans="1:19" s="1" customFormat="1" ht="13.5" customHeight="1" x14ac:dyDescent="0.25">
      <c r="A584" s="49" t="s">
        <v>24</v>
      </c>
      <c r="B584" s="412" t="str">
        <f>IF([1]p37!$B$232:$L$232&lt;&gt;0,[1]p37!$B$232:$L$232,"")</f>
        <v/>
      </c>
      <c r="C584" s="412"/>
      <c r="D584" s="412"/>
      <c r="E584" s="412"/>
      <c r="F584" s="412"/>
      <c r="G584" s="412"/>
      <c r="H584" s="412"/>
      <c r="I584" s="412"/>
      <c r="J584" s="412"/>
      <c r="K584" s="412"/>
      <c r="L584" s="412"/>
      <c r="M584" s="412"/>
      <c r="N584" s="412"/>
      <c r="O584" s="412"/>
      <c r="P584" s="412"/>
      <c r="Q584" s="412"/>
    </row>
    <row r="585" spans="1:19" x14ac:dyDescent="0.2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  <c r="L585" s="413"/>
      <c r="M585" s="413"/>
      <c r="N585" s="413"/>
      <c r="O585" s="413"/>
      <c r="P585" s="413"/>
      <c r="Q585" s="413"/>
    </row>
    <row r="586" spans="1:19" s="1" customFormat="1" ht="27.75" customHeight="1" x14ac:dyDescent="0.2">
      <c r="A586" s="411" t="str">
        <f>IF([1]p37!$A$234:$L$234&lt;&gt;0,[1]p37!$A$234:$L$234,"")</f>
        <v/>
      </c>
      <c r="B586" s="411"/>
      <c r="C586" s="411"/>
      <c r="D586" s="411"/>
      <c r="E586" s="411"/>
      <c r="F586" s="411"/>
      <c r="G586" s="411"/>
      <c r="H586" s="411"/>
      <c r="I586" s="411"/>
      <c r="J586" s="411"/>
      <c r="K586" s="411"/>
      <c r="L586" s="411"/>
      <c r="M586" s="411"/>
      <c r="N586" s="411"/>
      <c r="O586" s="411"/>
      <c r="P586" s="411"/>
      <c r="Q586" s="411"/>
    </row>
    <row r="587" spans="1:19" s="1" customFormat="1" ht="13.5" customHeight="1" x14ac:dyDescent="0.25">
      <c r="A587" s="49" t="s">
        <v>24</v>
      </c>
      <c r="B587" s="412" t="str">
        <f>IF([1]p37!$B$235:$L$235&lt;&gt;0,[1]p37!$B$235:$L$235,"")</f>
        <v/>
      </c>
      <c r="C587" s="412"/>
      <c r="D587" s="412"/>
      <c r="E587" s="412"/>
      <c r="F587" s="412"/>
      <c r="G587" s="412"/>
      <c r="H587" s="412"/>
      <c r="I587" s="412"/>
      <c r="J587" s="412"/>
      <c r="K587" s="412"/>
      <c r="L587" s="412"/>
      <c r="M587" s="412"/>
      <c r="N587" s="412"/>
      <c r="O587" s="412"/>
      <c r="P587" s="412"/>
      <c r="Q587" s="412"/>
    </row>
    <row r="588" spans="1:19" x14ac:dyDescent="0.2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  <c r="L588" s="413"/>
      <c r="M588" s="413"/>
      <c r="N588" s="413"/>
      <c r="O588" s="413"/>
      <c r="P588" s="413"/>
      <c r="Q588" s="413"/>
    </row>
    <row r="589" spans="1:19" s="1" customFormat="1" ht="27.75" customHeight="1" x14ac:dyDescent="0.2">
      <c r="A589" s="411" t="str">
        <f>IF([1]p37!$A$237:$L$237&lt;&gt;0,[1]p37!$A$237:$L$237,"")</f>
        <v/>
      </c>
      <c r="B589" s="411"/>
      <c r="C589" s="411"/>
      <c r="D589" s="411"/>
      <c r="E589" s="411"/>
      <c r="F589" s="411"/>
      <c r="G589" s="411"/>
      <c r="H589" s="411"/>
      <c r="I589" s="411"/>
      <c r="J589" s="411"/>
      <c r="K589" s="411"/>
      <c r="L589" s="411"/>
      <c r="M589" s="411"/>
      <c r="N589" s="411"/>
      <c r="O589" s="411"/>
      <c r="P589" s="411"/>
      <c r="Q589" s="411"/>
    </row>
    <row r="590" spans="1:19" s="1" customFormat="1" ht="13.5" customHeight="1" x14ac:dyDescent="0.25">
      <c r="A590" s="49" t="s">
        <v>24</v>
      </c>
      <c r="B590" s="412" t="str">
        <f>IF([1]p37!$B$238:$L$238&lt;&gt;0,[1]p37!$B$238:$L$238,"")</f>
        <v/>
      </c>
      <c r="C590" s="412"/>
      <c r="D590" s="412"/>
      <c r="E590" s="412"/>
      <c r="F590" s="412"/>
      <c r="G590" s="412"/>
      <c r="H590" s="412"/>
      <c r="I590" s="412"/>
      <c r="J590" s="412"/>
      <c r="K590" s="412"/>
      <c r="L590" s="412"/>
      <c r="M590" s="412"/>
      <c r="N590" s="412"/>
      <c r="O590" s="412"/>
      <c r="P590" s="412"/>
      <c r="Q590" s="412"/>
    </row>
    <row r="591" spans="1:19" x14ac:dyDescent="0.2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  <c r="L591" s="413"/>
      <c r="M591" s="413"/>
      <c r="N591" s="413"/>
      <c r="O591" s="413"/>
      <c r="P591" s="413"/>
      <c r="Q591" s="413"/>
    </row>
    <row r="592" spans="1:19" s="1" customFormat="1" ht="27.75" customHeight="1" x14ac:dyDescent="0.2">
      <c r="A592" s="411" t="str">
        <f>IF([1]p37!$A$240:$L$240&lt;&gt;0,[1]p37!$A$240:$L$240,"")</f>
        <v/>
      </c>
      <c r="B592" s="411"/>
      <c r="C592" s="411"/>
      <c r="D592" s="411"/>
      <c r="E592" s="411"/>
      <c r="F592" s="411"/>
      <c r="G592" s="411"/>
      <c r="H592" s="411"/>
      <c r="I592" s="411"/>
      <c r="J592" s="411"/>
      <c r="K592" s="411"/>
      <c r="L592" s="411"/>
      <c r="M592" s="411"/>
      <c r="N592" s="411"/>
      <c r="O592" s="411"/>
      <c r="P592" s="411"/>
      <c r="Q592" s="411"/>
    </row>
    <row r="593" spans="1:19" s="1" customFormat="1" ht="13.5" customHeight="1" x14ac:dyDescent="0.25">
      <c r="A593" s="49" t="s">
        <v>24</v>
      </c>
      <c r="B593" s="412" t="str">
        <f>IF([1]p37!$B$241:$L$241&lt;&gt;0,[1]p37!$B$241:$L$241,"")</f>
        <v/>
      </c>
      <c r="C593" s="412"/>
      <c r="D593" s="412"/>
      <c r="E593" s="412"/>
      <c r="F593" s="412"/>
      <c r="G593" s="412"/>
      <c r="H593" s="412"/>
      <c r="I593" s="412"/>
      <c r="J593" s="412"/>
      <c r="K593" s="412"/>
      <c r="L593" s="412"/>
      <c r="M593" s="412"/>
      <c r="N593" s="412"/>
      <c r="O593" s="412"/>
      <c r="P593" s="412"/>
      <c r="Q593" s="412"/>
    </row>
    <row r="594" spans="1:19" x14ac:dyDescent="0.2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  <c r="L594" s="413"/>
      <c r="M594" s="413"/>
      <c r="N594" s="413"/>
      <c r="O594" s="413"/>
      <c r="P594" s="413"/>
      <c r="Q594" s="413"/>
    </row>
    <row r="595" spans="1:19" s="1" customFormat="1" ht="27.75" customHeight="1" x14ac:dyDescent="0.2">
      <c r="A595" s="411" t="str">
        <f>IF([1]p37!$A$243:$L$243&lt;&gt;0,[1]p37!$A$243:$L$243,"")</f>
        <v/>
      </c>
      <c r="B595" s="411"/>
      <c r="C595" s="411"/>
      <c r="D595" s="411"/>
      <c r="E595" s="411"/>
      <c r="F595" s="411"/>
      <c r="G595" s="411"/>
      <c r="H595" s="411"/>
      <c r="I595" s="411"/>
      <c r="J595" s="411"/>
      <c r="K595" s="411"/>
      <c r="L595" s="411"/>
      <c r="M595" s="411"/>
      <c r="N595" s="411"/>
      <c r="O595" s="411"/>
      <c r="P595" s="411"/>
      <c r="Q595" s="411"/>
    </row>
    <row r="596" spans="1:19" s="1" customFormat="1" ht="13.5" customHeight="1" x14ac:dyDescent="0.25">
      <c r="A596" s="49" t="s">
        <v>24</v>
      </c>
      <c r="B596" s="412" t="str">
        <f>IF([1]p37!$B$244:$L$244&lt;&gt;0,[1]p37!$B$244:$L$244,"")</f>
        <v/>
      </c>
      <c r="C596" s="412"/>
      <c r="D596" s="412"/>
      <c r="E596" s="412"/>
      <c r="F596" s="412"/>
      <c r="G596" s="412"/>
      <c r="H596" s="412"/>
      <c r="I596" s="412"/>
      <c r="J596" s="412"/>
      <c r="K596" s="412"/>
      <c r="L596" s="412"/>
      <c r="M596" s="412"/>
      <c r="N596" s="412"/>
      <c r="O596" s="412"/>
      <c r="P596" s="412"/>
      <c r="Q596" s="412"/>
    </row>
    <row r="597" spans="1:19" x14ac:dyDescent="0.2">
      <c r="A597" s="413"/>
      <c r="B597" s="413"/>
      <c r="C597" s="413"/>
      <c r="D597" s="413"/>
      <c r="E597" s="413"/>
      <c r="F597" s="413"/>
      <c r="G597" s="413"/>
      <c r="H597" s="413"/>
      <c r="I597" s="413"/>
      <c r="J597" s="413"/>
      <c r="K597" s="413"/>
      <c r="L597" s="413"/>
      <c r="M597" s="413"/>
      <c r="N597" s="413"/>
      <c r="O597" s="413"/>
      <c r="P597" s="413"/>
      <c r="Q597" s="413"/>
    </row>
    <row r="598" spans="1:19" s="33" customFormat="1" ht="11.25" customHeight="1" x14ac:dyDescent="0.2">
      <c r="A598" s="375" t="str">
        <f>T([1]p38!$C$13:$G$13)</f>
        <v/>
      </c>
      <c r="B598" s="376"/>
      <c r="C598" s="376"/>
      <c r="D598" s="376"/>
      <c r="E598" s="377"/>
      <c r="F598" s="414"/>
      <c r="G598" s="415"/>
      <c r="H598" s="415"/>
      <c r="I598" s="415"/>
      <c r="J598" s="415"/>
      <c r="K598" s="415"/>
      <c r="L598" s="415"/>
      <c r="M598" s="415"/>
      <c r="N598" s="415"/>
      <c r="O598" s="415"/>
      <c r="P598" s="415"/>
      <c r="Q598" s="19"/>
      <c r="R598"/>
      <c r="S598" s="28"/>
    </row>
    <row r="599" spans="1:19" s="1" customFormat="1" ht="27.75" customHeight="1" x14ac:dyDescent="0.2">
      <c r="A599" s="411" t="str">
        <f>IF([1]p38!$A$231:$L$231&lt;&gt;0,[1]p38!$A$231:$L$231,"")</f>
        <v/>
      </c>
      <c r="B599" s="411"/>
      <c r="C599" s="411"/>
      <c r="D599" s="411"/>
      <c r="E599" s="411"/>
      <c r="F599" s="411"/>
      <c r="G599" s="411"/>
      <c r="H599" s="411"/>
      <c r="I599" s="411"/>
      <c r="J599" s="411"/>
      <c r="K599" s="411"/>
      <c r="L599" s="411"/>
      <c r="M599" s="411"/>
      <c r="N599" s="411"/>
      <c r="O599" s="411"/>
      <c r="P599" s="411"/>
      <c r="Q599" s="411"/>
    </row>
    <row r="600" spans="1:19" s="1" customFormat="1" ht="13.5" customHeight="1" x14ac:dyDescent="0.25">
      <c r="A600" s="49" t="s">
        <v>24</v>
      </c>
      <c r="B600" s="412" t="str">
        <f>IF([1]p38!$B$232:$L$232&lt;&gt;0,[1]p38!$B$232:$L$232,"")</f>
        <v/>
      </c>
      <c r="C600" s="412"/>
      <c r="D600" s="412"/>
      <c r="E600" s="412"/>
      <c r="F600" s="412"/>
      <c r="G600" s="412"/>
      <c r="H600" s="412"/>
      <c r="I600" s="412"/>
      <c r="J600" s="412"/>
      <c r="K600" s="412"/>
      <c r="L600" s="412"/>
      <c r="M600" s="412"/>
      <c r="N600" s="412"/>
      <c r="O600" s="412"/>
      <c r="P600" s="412"/>
      <c r="Q600" s="412"/>
    </row>
    <row r="601" spans="1:19" x14ac:dyDescent="0.2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  <c r="L601" s="413"/>
      <c r="M601" s="413"/>
      <c r="N601" s="413"/>
      <c r="O601" s="413"/>
      <c r="P601" s="413"/>
      <c r="Q601" s="413"/>
    </row>
    <row r="602" spans="1:19" s="1" customFormat="1" ht="27.75" customHeight="1" x14ac:dyDescent="0.2">
      <c r="A602" s="411" t="str">
        <f>IF([1]p38!$A$234:$L$234&lt;&gt;0,[1]p38!$A$234:$L$234,"")</f>
        <v/>
      </c>
      <c r="B602" s="411"/>
      <c r="C602" s="411"/>
      <c r="D602" s="411"/>
      <c r="E602" s="411"/>
      <c r="F602" s="411"/>
      <c r="G602" s="411"/>
      <c r="H602" s="411"/>
      <c r="I602" s="411"/>
      <c r="J602" s="411"/>
      <c r="K602" s="411"/>
      <c r="L602" s="411"/>
      <c r="M602" s="411"/>
      <c r="N602" s="411"/>
      <c r="O602" s="411"/>
      <c r="P602" s="411"/>
      <c r="Q602" s="411"/>
    </row>
    <row r="603" spans="1:19" s="1" customFormat="1" ht="13.5" customHeight="1" x14ac:dyDescent="0.25">
      <c r="A603" s="49" t="s">
        <v>24</v>
      </c>
      <c r="B603" s="412" t="str">
        <f>IF([1]p38!$B$235:$L$235&lt;&gt;0,[1]p38!$B$235:$L$235,"")</f>
        <v/>
      </c>
      <c r="C603" s="412"/>
      <c r="D603" s="412"/>
      <c r="E603" s="412"/>
      <c r="F603" s="412"/>
      <c r="G603" s="412"/>
      <c r="H603" s="412"/>
      <c r="I603" s="412"/>
      <c r="J603" s="412"/>
      <c r="K603" s="412"/>
      <c r="L603" s="412"/>
      <c r="M603" s="412"/>
      <c r="N603" s="412"/>
      <c r="O603" s="412"/>
      <c r="P603" s="412"/>
      <c r="Q603" s="412"/>
    </row>
    <row r="604" spans="1:19" x14ac:dyDescent="0.2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  <c r="L604" s="413"/>
      <c r="M604" s="413"/>
      <c r="N604" s="413"/>
      <c r="O604" s="413"/>
      <c r="P604" s="413"/>
      <c r="Q604" s="413"/>
    </row>
    <row r="605" spans="1:19" s="1" customFormat="1" ht="27.75" customHeight="1" x14ac:dyDescent="0.2">
      <c r="A605" s="411" t="str">
        <f>IF([1]p38!$A$237:$L$237&lt;&gt;0,[1]p38!$A$237:$L$237,"")</f>
        <v/>
      </c>
      <c r="B605" s="411"/>
      <c r="C605" s="411"/>
      <c r="D605" s="411"/>
      <c r="E605" s="411"/>
      <c r="F605" s="411"/>
      <c r="G605" s="411"/>
      <c r="H605" s="411"/>
      <c r="I605" s="411"/>
      <c r="J605" s="411"/>
      <c r="K605" s="411"/>
      <c r="L605" s="411"/>
      <c r="M605" s="411"/>
      <c r="N605" s="411"/>
      <c r="O605" s="411"/>
      <c r="P605" s="411"/>
      <c r="Q605" s="411"/>
    </row>
    <row r="606" spans="1:19" s="1" customFormat="1" ht="13.5" customHeight="1" x14ac:dyDescent="0.25">
      <c r="A606" s="49" t="s">
        <v>24</v>
      </c>
      <c r="B606" s="412" t="str">
        <f>IF([1]p38!$B$238:$L$238&lt;&gt;0,[1]p38!$B$238:$L$238,"")</f>
        <v/>
      </c>
      <c r="C606" s="412"/>
      <c r="D606" s="412"/>
      <c r="E606" s="412"/>
      <c r="F606" s="412"/>
      <c r="G606" s="412"/>
      <c r="H606" s="412"/>
      <c r="I606" s="412"/>
      <c r="J606" s="412"/>
      <c r="K606" s="412"/>
      <c r="L606" s="412"/>
      <c r="M606" s="412"/>
      <c r="N606" s="412"/>
      <c r="O606" s="412"/>
      <c r="P606" s="412"/>
      <c r="Q606" s="412"/>
    </row>
    <row r="607" spans="1:19" x14ac:dyDescent="0.2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  <c r="L607" s="413"/>
      <c r="M607" s="413"/>
      <c r="N607" s="413"/>
      <c r="O607" s="413"/>
      <c r="P607" s="413"/>
      <c r="Q607" s="413"/>
    </row>
    <row r="608" spans="1:19" s="1" customFormat="1" ht="27.75" customHeight="1" x14ac:dyDescent="0.2">
      <c r="A608" s="411" t="str">
        <f>IF([1]p38!$A$240:$L$240&lt;&gt;0,[1]p38!$A$240:$L$240,"")</f>
        <v/>
      </c>
      <c r="B608" s="411"/>
      <c r="C608" s="411"/>
      <c r="D608" s="411"/>
      <c r="E608" s="411"/>
      <c r="F608" s="411"/>
      <c r="G608" s="411"/>
      <c r="H608" s="411"/>
      <c r="I608" s="411"/>
      <c r="J608" s="411"/>
      <c r="K608" s="411"/>
      <c r="L608" s="411"/>
      <c r="M608" s="411"/>
      <c r="N608" s="411"/>
      <c r="O608" s="411"/>
      <c r="P608" s="411"/>
      <c r="Q608" s="411"/>
    </row>
    <row r="609" spans="1:19" s="1" customFormat="1" ht="13.5" customHeight="1" x14ac:dyDescent="0.25">
      <c r="A609" s="49" t="s">
        <v>24</v>
      </c>
      <c r="B609" s="412" t="str">
        <f>IF([1]p38!$B$241:$L$241&lt;&gt;0,[1]p38!$B$241:$L$241,"")</f>
        <v/>
      </c>
      <c r="C609" s="412"/>
      <c r="D609" s="412"/>
      <c r="E609" s="412"/>
      <c r="F609" s="412"/>
      <c r="G609" s="412"/>
      <c r="H609" s="412"/>
      <c r="I609" s="412"/>
      <c r="J609" s="412"/>
      <c r="K609" s="412"/>
      <c r="L609" s="412"/>
      <c r="M609" s="412"/>
      <c r="N609" s="412"/>
      <c r="O609" s="412"/>
      <c r="P609" s="412"/>
      <c r="Q609" s="412"/>
    </row>
    <row r="610" spans="1:19" x14ac:dyDescent="0.2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  <c r="L610" s="413"/>
      <c r="M610" s="413"/>
      <c r="N610" s="413"/>
      <c r="O610" s="413"/>
      <c r="P610" s="413"/>
      <c r="Q610" s="413"/>
    </row>
    <row r="611" spans="1:19" s="1" customFormat="1" ht="27.75" customHeight="1" x14ac:dyDescent="0.2">
      <c r="A611" s="411" t="str">
        <f>IF([1]p38!$A$243:$L$243&lt;&gt;0,[1]p38!$A$243:$L$243,"")</f>
        <v/>
      </c>
      <c r="B611" s="411"/>
      <c r="C611" s="411"/>
      <c r="D611" s="411"/>
      <c r="E611" s="411"/>
      <c r="F611" s="411"/>
      <c r="G611" s="411"/>
      <c r="H611" s="411"/>
      <c r="I611" s="411"/>
      <c r="J611" s="411"/>
      <c r="K611" s="411"/>
      <c r="L611" s="411"/>
      <c r="M611" s="411"/>
      <c r="N611" s="411"/>
      <c r="O611" s="411"/>
      <c r="P611" s="411"/>
      <c r="Q611" s="411"/>
    </row>
    <row r="612" spans="1:19" s="1" customFormat="1" ht="13.5" customHeight="1" x14ac:dyDescent="0.25">
      <c r="A612" s="49" t="s">
        <v>24</v>
      </c>
      <c r="B612" s="412" t="str">
        <f>IF([1]p38!$B$244:$L$244&lt;&gt;0,[1]p38!$B$244:$L$244,"")</f>
        <v/>
      </c>
      <c r="C612" s="412"/>
      <c r="D612" s="412"/>
      <c r="E612" s="412"/>
      <c r="F612" s="412"/>
      <c r="G612" s="412"/>
      <c r="H612" s="412"/>
      <c r="I612" s="412"/>
      <c r="J612" s="412"/>
      <c r="K612" s="412"/>
      <c r="L612" s="412"/>
      <c r="M612" s="412"/>
      <c r="N612" s="412"/>
      <c r="O612" s="412"/>
      <c r="P612" s="412"/>
      <c r="Q612" s="412"/>
    </row>
    <row r="613" spans="1:19" x14ac:dyDescent="0.2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  <c r="L613" s="413"/>
      <c r="M613" s="413"/>
      <c r="N613" s="413"/>
      <c r="O613" s="413"/>
      <c r="P613" s="413"/>
      <c r="Q613" s="413"/>
    </row>
    <row r="614" spans="1:19" s="33" customFormat="1" ht="11.25" customHeight="1" x14ac:dyDescent="0.2">
      <c r="A614" s="375" t="str">
        <f>T([1]p39!$C$13:$G$13)</f>
        <v/>
      </c>
      <c r="B614" s="376"/>
      <c r="C614" s="376"/>
      <c r="D614" s="376"/>
      <c r="E614" s="377"/>
      <c r="F614" s="414"/>
      <c r="G614" s="415"/>
      <c r="H614" s="415"/>
      <c r="I614" s="415"/>
      <c r="J614" s="415"/>
      <c r="K614" s="415"/>
      <c r="L614" s="415"/>
      <c r="M614" s="415"/>
      <c r="N614" s="415"/>
      <c r="O614" s="415"/>
      <c r="P614" s="415"/>
      <c r="Q614" s="19"/>
      <c r="R614"/>
      <c r="S614" s="28"/>
    </row>
    <row r="615" spans="1:19" s="1" customFormat="1" ht="27.75" customHeight="1" x14ac:dyDescent="0.2">
      <c r="A615" s="411" t="str">
        <f>IF([1]p39!$A$231:$L$231&lt;&gt;0,[1]p39!$A$231:$L$231,"")</f>
        <v/>
      </c>
      <c r="B615" s="411"/>
      <c r="C615" s="411"/>
      <c r="D615" s="411"/>
      <c r="E615" s="411"/>
      <c r="F615" s="411"/>
      <c r="G615" s="411"/>
      <c r="H615" s="411"/>
      <c r="I615" s="411"/>
      <c r="J615" s="411"/>
      <c r="K615" s="411"/>
      <c r="L615" s="411"/>
      <c r="M615" s="411"/>
      <c r="N615" s="411"/>
      <c r="O615" s="411"/>
      <c r="P615" s="411"/>
      <c r="Q615" s="411"/>
    </row>
    <row r="616" spans="1:19" s="1" customFormat="1" ht="13.5" customHeight="1" x14ac:dyDescent="0.25">
      <c r="A616" s="49" t="s">
        <v>24</v>
      </c>
      <c r="B616" s="412" t="str">
        <f>IF([1]p39!$B$232:$L$232&lt;&gt;0,[1]p39!$B$232:$L$232,"")</f>
        <v/>
      </c>
      <c r="C616" s="412"/>
      <c r="D616" s="412"/>
      <c r="E616" s="412"/>
      <c r="F616" s="412"/>
      <c r="G616" s="412"/>
      <c r="H616" s="412"/>
      <c r="I616" s="412"/>
      <c r="J616" s="412"/>
      <c r="K616" s="412"/>
      <c r="L616" s="412"/>
      <c r="M616" s="412"/>
      <c r="N616" s="412"/>
      <c r="O616" s="412"/>
      <c r="P616" s="412"/>
      <c r="Q616" s="412"/>
    </row>
    <row r="617" spans="1:19" x14ac:dyDescent="0.2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  <c r="L617" s="413"/>
      <c r="M617" s="413"/>
      <c r="N617" s="413"/>
      <c r="O617" s="413"/>
      <c r="P617" s="413"/>
      <c r="Q617" s="413"/>
    </row>
    <row r="618" spans="1:19" s="1" customFormat="1" ht="27.75" customHeight="1" x14ac:dyDescent="0.2">
      <c r="A618" s="411" t="str">
        <f>IF([1]p39!$A$234:$L$234&lt;&gt;0,[1]p39!$A$234:$L$234,"")</f>
        <v/>
      </c>
      <c r="B618" s="411"/>
      <c r="C618" s="411"/>
      <c r="D618" s="411"/>
      <c r="E618" s="411"/>
      <c r="F618" s="411"/>
      <c r="G618" s="411"/>
      <c r="H618" s="411"/>
      <c r="I618" s="411"/>
      <c r="J618" s="411"/>
      <c r="K618" s="411"/>
      <c r="L618" s="411"/>
      <c r="M618" s="411"/>
      <c r="N618" s="411"/>
      <c r="O618" s="411"/>
      <c r="P618" s="411"/>
      <c r="Q618" s="411"/>
    </row>
    <row r="619" spans="1:19" s="1" customFormat="1" ht="13.5" customHeight="1" x14ac:dyDescent="0.25">
      <c r="A619" s="49" t="s">
        <v>24</v>
      </c>
      <c r="B619" s="412" t="str">
        <f>IF([1]p39!$B$235:$L$235&lt;&gt;0,[1]p39!$B$235:$L$235,"")</f>
        <v/>
      </c>
      <c r="C619" s="412"/>
      <c r="D619" s="412"/>
      <c r="E619" s="412"/>
      <c r="F619" s="412"/>
      <c r="G619" s="412"/>
      <c r="H619" s="412"/>
      <c r="I619" s="412"/>
      <c r="J619" s="412"/>
      <c r="K619" s="412"/>
      <c r="L619" s="412"/>
      <c r="M619" s="412"/>
      <c r="N619" s="412"/>
      <c r="O619" s="412"/>
      <c r="P619" s="412"/>
      <c r="Q619" s="412"/>
    </row>
    <row r="620" spans="1:19" x14ac:dyDescent="0.2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  <c r="L620" s="413"/>
      <c r="M620" s="413"/>
      <c r="N620" s="413"/>
      <c r="O620" s="413"/>
      <c r="P620" s="413"/>
      <c r="Q620" s="413"/>
    </row>
    <row r="621" spans="1:19" s="1" customFormat="1" ht="27.75" customHeight="1" x14ac:dyDescent="0.2">
      <c r="A621" s="411" t="str">
        <f>IF([1]p39!$A$237:$L$237&lt;&gt;0,[1]p39!$A$237:$L$237,"")</f>
        <v/>
      </c>
      <c r="B621" s="411"/>
      <c r="C621" s="411"/>
      <c r="D621" s="411"/>
      <c r="E621" s="411"/>
      <c r="F621" s="411"/>
      <c r="G621" s="411"/>
      <c r="H621" s="411"/>
      <c r="I621" s="411"/>
      <c r="J621" s="411"/>
      <c r="K621" s="411"/>
      <c r="L621" s="411"/>
      <c r="M621" s="411"/>
      <c r="N621" s="411"/>
      <c r="O621" s="411"/>
      <c r="P621" s="411"/>
      <c r="Q621" s="411"/>
    </row>
    <row r="622" spans="1:19" s="1" customFormat="1" ht="13.5" customHeight="1" x14ac:dyDescent="0.25">
      <c r="A622" s="49" t="s">
        <v>24</v>
      </c>
      <c r="B622" s="412" t="str">
        <f>IF([1]p39!$B$238:$L$238&lt;&gt;0,[1]p39!$B$238:$L$238,"")</f>
        <v/>
      </c>
      <c r="C622" s="412"/>
      <c r="D622" s="412"/>
      <c r="E622" s="412"/>
      <c r="F622" s="412"/>
      <c r="G622" s="412"/>
      <c r="H622" s="412"/>
      <c r="I622" s="412"/>
      <c r="J622" s="412"/>
      <c r="K622" s="412"/>
      <c r="L622" s="412"/>
      <c r="M622" s="412"/>
      <c r="N622" s="412"/>
      <c r="O622" s="412"/>
      <c r="P622" s="412"/>
      <c r="Q622" s="412"/>
    </row>
    <row r="623" spans="1:19" x14ac:dyDescent="0.2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  <c r="L623" s="413"/>
      <c r="M623" s="413"/>
      <c r="N623" s="413"/>
      <c r="O623" s="413"/>
      <c r="P623" s="413"/>
      <c r="Q623" s="413"/>
    </row>
    <row r="624" spans="1:19" s="1" customFormat="1" ht="27.75" customHeight="1" x14ac:dyDescent="0.2">
      <c r="A624" s="411" t="str">
        <f>IF([1]p39!$A$240:$L$240&lt;&gt;0,[1]p39!$A$240:$L$240,"")</f>
        <v/>
      </c>
      <c r="B624" s="411"/>
      <c r="C624" s="411"/>
      <c r="D624" s="411"/>
      <c r="E624" s="411"/>
      <c r="F624" s="411"/>
      <c r="G624" s="411"/>
      <c r="H624" s="411"/>
      <c r="I624" s="411"/>
      <c r="J624" s="411"/>
      <c r="K624" s="411"/>
      <c r="L624" s="411"/>
      <c r="M624" s="411"/>
      <c r="N624" s="411"/>
      <c r="O624" s="411"/>
      <c r="P624" s="411"/>
      <c r="Q624" s="411"/>
    </row>
    <row r="625" spans="1:19" s="1" customFormat="1" ht="13.5" customHeight="1" x14ac:dyDescent="0.25">
      <c r="A625" s="49" t="s">
        <v>24</v>
      </c>
      <c r="B625" s="412" t="str">
        <f>IF([1]p39!$B$241:$L$241&lt;&gt;0,[1]p39!$B$241:$L$241,"")</f>
        <v/>
      </c>
      <c r="C625" s="412"/>
      <c r="D625" s="412"/>
      <c r="E625" s="412"/>
      <c r="F625" s="412"/>
      <c r="G625" s="412"/>
      <c r="H625" s="412"/>
      <c r="I625" s="412"/>
      <c r="J625" s="412"/>
      <c r="K625" s="412"/>
      <c r="L625" s="412"/>
      <c r="M625" s="412"/>
      <c r="N625" s="412"/>
      <c r="O625" s="412"/>
      <c r="P625" s="412"/>
      <c r="Q625" s="412"/>
    </row>
    <row r="626" spans="1:19" x14ac:dyDescent="0.2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  <c r="L626" s="413"/>
      <c r="M626" s="413"/>
      <c r="N626" s="413"/>
      <c r="O626" s="413"/>
      <c r="P626" s="413"/>
      <c r="Q626" s="413"/>
    </row>
    <row r="627" spans="1:19" s="1" customFormat="1" ht="27.75" customHeight="1" x14ac:dyDescent="0.2">
      <c r="A627" s="411" t="str">
        <f>IF([1]p39!$A$243:$L$243&lt;&gt;0,[1]p39!$A$243:$L$243,"")</f>
        <v/>
      </c>
      <c r="B627" s="411"/>
      <c r="C627" s="411"/>
      <c r="D627" s="411"/>
      <c r="E627" s="411"/>
      <c r="F627" s="411"/>
      <c r="G627" s="411"/>
      <c r="H627" s="411"/>
      <c r="I627" s="411"/>
      <c r="J627" s="411"/>
      <c r="K627" s="411"/>
      <c r="L627" s="411"/>
      <c r="M627" s="411"/>
      <c r="N627" s="411"/>
      <c r="O627" s="411"/>
      <c r="P627" s="411"/>
      <c r="Q627" s="411"/>
    </row>
    <row r="628" spans="1:19" s="1" customFormat="1" ht="13.5" customHeight="1" x14ac:dyDescent="0.25">
      <c r="A628" s="49" t="s">
        <v>24</v>
      </c>
      <c r="B628" s="412" t="str">
        <f>IF([1]p39!$B$244:$L$244&lt;&gt;0,[1]p39!$B$244:$L$244,"")</f>
        <v/>
      </c>
      <c r="C628" s="412"/>
      <c r="D628" s="412"/>
      <c r="E628" s="412"/>
      <c r="F628" s="412"/>
      <c r="G628" s="412"/>
      <c r="H628" s="412"/>
      <c r="I628" s="412"/>
      <c r="J628" s="412"/>
      <c r="K628" s="412"/>
      <c r="L628" s="412"/>
      <c r="M628" s="412"/>
      <c r="N628" s="412"/>
      <c r="O628" s="412"/>
      <c r="P628" s="412"/>
      <c r="Q628" s="412"/>
    </row>
    <row r="629" spans="1:19" x14ac:dyDescent="0.2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  <c r="L629" s="413"/>
      <c r="M629" s="413"/>
      <c r="N629" s="413"/>
      <c r="O629" s="413"/>
      <c r="P629" s="413"/>
      <c r="Q629" s="413"/>
    </row>
    <row r="630" spans="1:19" s="33" customFormat="1" ht="11.25" customHeight="1" x14ac:dyDescent="0.2">
      <c r="A630" s="375" t="str">
        <f>T([1]p40!$C$13:$G$13)</f>
        <v/>
      </c>
      <c r="B630" s="376"/>
      <c r="C630" s="376"/>
      <c r="D630" s="376"/>
      <c r="E630" s="377"/>
      <c r="F630" s="414"/>
      <c r="G630" s="415"/>
      <c r="H630" s="415"/>
      <c r="I630" s="415"/>
      <c r="J630" s="415"/>
      <c r="K630" s="415"/>
      <c r="L630" s="415"/>
      <c r="M630" s="415"/>
      <c r="N630" s="415"/>
      <c r="O630" s="415"/>
      <c r="P630" s="415"/>
      <c r="Q630" s="19"/>
      <c r="R630"/>
      <c r="S630" s="28"/>
    </row>
    <row r="631" spans="1:19" s="1" customFormat="1" ht="27.75" customHeight="1" x14ac:dyDescent="0.2">
      <c r="A631" s="411" t="str">
        <f>IF([1]p40!$A$231:$L$231&lt;&gt;0,[1]p40!$A$231:$L$231,"")</f>
        <v/>
      </c>
      <c r="B631" s="411"/>
      <c r="C631" s="411"/>
      <c r="D631" s="411"/>
      <c r="E631" s="411"/>
      <c r="F631" s="411"/>
      <c r="G631" s="411"/>
      <c r="H631" s="411"/>
      <c r="I631" s="411"/>
      <c r="J631" s="411"/>
      <c r="K631" s="411"/>
      <c r="L631" s="411"/>
      <c r="M631" s="411"/>
      <c r="N631" s="411"/>
      <c r="O631" s="411"/>
      <c r="P631" s="411"/>
      <c r="Q631" s="411"/>
    </row>
    <row r="632" spans="1:19" s="1" customFormat="1" ht="13.5" customHeight="1" x14ac:dyDescent="0.25">
      <c r="A632" s="49" t="s">
        <v>24</v>
      </c>
      <c r="B632" s="412" t="str">
        <f>IF([1]p40!$B$232:$L$232&lt;&gt;0,[1]p40!$B$232:$L$232,"")</f>
        <v/>
      </c>
      <c r="C632" s="412"/>
      <c r="D632" s="412"/>
      <c r="E632" s="412"/>
      <c r="F632" s="412"/>
      <c r="G632" s="412"/>
      <c r="H632" s="412"/>
      <c r="I632" s="412"/>
      <c r="J632" s="412"/>
      <c r="K632" s="412"/>
      <c r="L632" s="412"/>
      <c r="M632" s="412"/>
      <c r="N632" s="412"/>
      <c r="O632" s="412"/>
      <c r="P632" s="412"/>
      <c r="Q632" s="412"/>
    </row>
    <row r="633" spans="1:19" x14ac:dyDescent="0.2">
      <c r="A633" s="413"/>
      <c r="B633" s="413"/>
      <c r="C633" s="413"/>
      <c r="D633" s="413"/>
      <c r="E633" s="413"/>
      <c r="F633" s="413"/>
      <c r="G633" s="413"/>
      <c r="H633" s="413"/>
      <c r="I633" s="413"/>
      <c r="J633" s="413"/>
      <c r="K633" s="413"/>
      <c r="L633" s="413"/>
      <c r="M633" s="413"/>
      <c r="N633" s="413"/>
      <c r="O633" s="413"/>
      <c r="P633" s="413"/>
      <c r="Q633" s="413"/>
    </row>
    <row r="634" spans="1:19" s="1" customFormat="1" ht="27.75" customHeight="1" x14ac:dyDescent="0.2">
      <c r="A634" s="411" t="str">
        <f>IF([1]p40!$A$234:$L$234&lt;&gt;0,[1]p40!$A$234:$L$234,"")</f>
        <v/>
      </c>
      <c r="B634" s="411"/>
      <c r="C634" s="411"/>
      <c r="D634" s="411"/>
      <c r="E634" s="411"/>
      <c r="F634" s="411"/>
      <c r="G634" s="411"/>
      <c r="H634" s="411"/>
      <c r="I634" s="411"/>
      <c r="J634" s="411"/>
      <c r="K634" s="411"/>
      <c r="L634" s="411"/>
      <c r="M634" s="411"/>
      <c r="N634" s="411"/>
      <c r="O634" s="411"/>
      <c r="P634" s="411"/>
      <c r="Q634" s="411"/>
    </row>
    <row r="635" spans="1:19" s="1" customFormat="1" ht="13.5" customHeight="1" x14ac:dyDescent="0.25">
      <c r="A635" s="49" t="s">
        <v>24</v>
      </c>
      <c r="B635" s="412" t="str">
        <f>IF([1]p40!$B$235:$L$235&lt;&gt;0,[1]p40!$B$235:$L$235,"")</f>
        <v/>
      </c>
      <c r="C635" s="412"/>
      <c r="D635" s="412"/>
      <c r="E635" s="412"/>
      <c r="F635" s="412"/>
      <c r="G635" s="412"/>
      <c r="H635" s="412"/>
      <c r="I635" s="412"/>
      <c r="J635" s="412"/>
      <c r="K635" s="412"/>
      <c r="L635" s="412"/>
      <c r="M635" s="412"/>
      <c r="N635" s="412"/>
      <c r="O635" s="412"/>
      <c r="P635" s="412"/>
      <c r="Q635" s="412"/>
    </row>
    <row r="636" spans="1:19" x14ac:dyDescent="0.2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  <c r="L636" s="413"/>
      <c r="M636" s="413"/>
      <c r="N636" s="413"/>
      <c r="O636" s="413"/>
      <c r="P636" s="413"/>
      <c r="Q636" s="413"/>
    </row>
    <row r="637" spans="1:19" s="1" customFormat="1" ht="27.75" customHeight="1" x14ac:dyDescent="0.2">
      <c r="A637" s="411" t="str">
        <f>IF([1]p40!$A$237:$L$237&lt;&gt;0,[1]p40!$A$237:$L$237,"")</f>
        <v/>
      </c>
      <c r="B637" s="411"/>
      <c r="C637" s="411"/>
      <c r="D637" s="411"/>
      <c r="E637" s="411"/>
      <c r="F637" s="411"/>
      <c r="G637" s="411"/>
      <c r="H637" s="411"/>
      <c r="I637" s="411"/>
      <c r="J637" s="411"/>
      <c r="K637" s="411"/>
      <c r="L637" s="411"/>
      <c r="M637" s="411"/>
      <c r="N637" s="411"/>
      <c r="O637" s="411"/>
      <c r="P637" s="411"/>
      <c r="Q637" s="411"/>
    </row>
    <row r="638" spans="1:19" s="1" customFormat="1" ht="13.5" customHeight="1" x14ac:dyDescent="0.25">
      <c r="A638" s="49" t="s">
        <v>24</v>
      </c>
      <c r="B638" s="412" t="str">
        <f>IF([1]p40!$B$238:$L$238&lt;&gt;0,[1]p40!$B$238:$L$238,"")</f>
        <v/>
      </c>
      <c r="C638" s="412"/>
      <c r="D638" s="412"/>
      <c r="E638" s="412"/>
      <c r="F638" s="412"/>
      <c r="G638" s="412"/>
      <c r="H638" s="412"/>
      <c r="I638" s="412"/>
      <c r="J638" s="412"/>
      <c r="K638" s="412"/>
      <c r="L638" s="412"/>
      <c r="M638" s="412"/>
      <c r="N638" s="412"/>
      <c r="O638" s="412"/>
      <c r="P638" s="412"/>
      <c r="Q638" s="412"/>
    </row>
    <row r="639" spans="1:19" x14ac:dyDescent="0.2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  <c r="L639" s="413"/>
      <c r="M639" s="413"/>
      <c r="N639" s="413"/>
      <c r="O639" s="413"/>
      <c r="P639" s="413"/>
      <c r="Q639" s="413"/>
    </row>
    <row r="640" spans="1:19" s="1" customFormat="1" ht="27.75" customHeight="1" x14ac:dyDescent="0.2">
      <c r="A640" s="411" t="str">
        <f>IF([1]p40!$A$240:$L$240&lt;&gt;0,[1]p40!$A$240:$L$240,"")</f>
        <v/>
      </c>
      <c r="B640" s="411"/>
      <c r="C640" s="411"/>
      <c r="D640" s="411"/>
      <c r="E640" s="411"/>
      <c r="F640" s="411"/>
      <c r="G640" s="411"/>
      <c r="H640" s="411"/>
      <c r="I640" s="411"/>
      <c r="J640" s="411"/>
      <c r="K640" s="411"/>
      <c r="L640" s="411"/>
      <c r="M640" s="411"/>
      <c r="N640" s="411"/>
      <c r="O640" s="411"/>
      <c r="P640" s="411"/>
      <c r="Q640" s="411"/>
    </row>
    <row r="641" spans="1:19" s="1" customFormat="1" ht="13.5" customHeight="1" x14ac:dyDescent="0.25">
      <c r="A641" s="49" t="s">
        <v>24</v>
      </c>
      <c r="B641" s="412" t="str">
        <f>IF([1]p40!$B$241:$L$241&lt;&gt;0,[1]p40!$B$241:$L$241,"")</f>
        <v/>
      </c>
      <c r="C641" s="412"/>
      <c r="D641" s="412"/>
      <c r="E641" s="412"/>
      <c r="F641" s="412"/>
      <c r="G641" s="412"/>
      <c r="H641" s="412"/>
      <c r="I641" s="412"/>
      <c r="J641" s="412"/>
      <c r="K641" s="412"/>
      <c r="L641" s="412"/>
      <c r="M641" s="412"/>
      <c r="N641" s="412"/>
      <c r="O641" s="412"/>
      <c r="P641" s="412"/>
      <c r="Q641" s="412"/>
    </row>
    <row r="642" spans="1:19" x14ac:dyDescent="0.2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  <c r="L642" s="413"/>
      <c r="M642" s="413"/>
      <c r="N642" s="413"/>
      <c r="O642" s="413"/>
      <c r="P642" s="413"/>
      <c r="Q642" s="413"/>
    </row>
    <row r="643" spans="1:19" s="1" customFormat="1" ht="27.75" customHeight="1" x14ac:dyDescent="0.2">
      <c r="A643" s="411" t="str">
        <f>IF([1]p40!$A$243:$L$243&lt;&gt;0,[1]p40!$A$243:$L$243,"")</f>
        <v/>
      </c>
      <c r="B643" s="411"/>
      <c r="C643" s="411"/>
      <c r="D643" s="411"/>
      <c r="E643" s="411"/>
      <c r="F643" s="411"/>
      <c r="G643" s="411"/>
      <c r="H643" s="411"/>
      <c r="I643" s="411"/>
      <c r="J643" s="411"/>
      <c r="K643" s="411"/>
      <c r="L643" s="411"/>
      <c r="M643" s="411"/>
      <c r="N643" s="411"/>
      <c r="O643" s="411"/>
      <c r="P643" s="411"/>
      <c r="Q643" s="411"/>
    </row>
    <row r="644" spans="1:19" s="1" customFormat="1" ht="13.5" customHeight="1" x14ac:dyDescent="0.25">
      <c r="A644" s="49" t="s">
        <v>24</v>
      </c>
      <c r="B644" s="412" t="str">
        <f>IF([1]p40!$B$244:$L$244&lt;&gt;0,[1]p40!$B$244:$L$244,"")</f>
        <v/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</row>
    <row r="645" spans="1:19" x14ac:dyDescent="0.2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</row>
    <row r="646" spans="1:19" s="33" customFormat="1" ht="11.25" customHeight="1" x14ac:dyDescent="0.2">
      <c r="A646" s="375" t="str">
        <f>T([1]p41!$C$13:$G$13)</f>
        <v/>
      </c>
      <c r="B646" s="376"/>
      <c r="C646" s="376"/>
      <c r="D646" s="376"/>
      <c r="E646" s="377"/>
      <c r="F646" s="414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19"/>
      <c r="R646"/>
      <c r="S646" s="28"/>
    </row>
    <row r="647" spans="1:19" s="1" customFormat="1" ht="27.75" customHeight="1" x14ac:dyDescent="0.2">
      <c r="A647" s="411" t="str">
        <f>IF([1]p41!$A$231:$L$231&lt;&gt;0,[1]p41!$A$231:$L$231,"")</f>
        <v/>
      </c>
      <c r="B647" s="411"/>
      <c r="C647" s="411"/>
      <c r="D647" s="411"/>
      <c r="E647" s="411"/>
      <c r="F647" s="411"/>
      <c r="G647" s="411"/>
      <c r="H647" s="411"/>
      <c r="I647" s="411"/>
      <c r="J647" s="411"/>
      <c r="K647" s="411"/>
      <c r="L647" s="411"/>
      <c r="M647" s="411"/>
      <c r="N647" s="411"/>
      <c r="O647" s="411"/>
      <c r="P647" s="411"/>
      <c r="Q647" s="411"/>
    </row>
    <row r="648" spans="1:19" s="1" customFormat="1" ht="13.5" customHeight="1" x14ac:dyDescent="0.25">
      <c r="A648" s="49" t="s">
        <v>24</v>
      </c>
      <c r="B648" s="412" t="str">
        <f>IF([1]p41!$B$232:$L$232&lt;&gt;0,[1]p41!$B$232:$L$232,"")</f>
        <v/>
      </c>
      <c r="C648" s="412"/>
      <c r="D648" s="412"/>
      <c r="E648" s="412"/>
      <c r="F648" s="412"/>
      <c r="G648" s="412"/>
      <c r="H648" s="412"/>
      <c r="I648" s="412"/>
      <c r="J648" s="412"/>
      <c r="K648" s="412"/>
      <c r="L648" s="412"/>
      <c r="M648" s="412"/>
      <c r="N648" s="412"/>
      <c r="O648" s="412"/>
      <c r="P648" s="412"/>
      <c r="Q648" s="412"/>
    </row>
    <row r="649" spans="1:19" x14ac:dyDescent="0.2">
      <c r="A649" s="413"/>
      <c r="B649" s="413"/>
      <c r="C649" s="413"/>
      <c r="D649" s="413"/>
      <c r="E649" s="413"/>
      <c r="F649" s="413"/>
      <c r="G649" s="413"/>
      <c r="H649" s="413"/>
      <c r="I649" s="413"/>
      <c r="J649" s="413"/>
      <c r="K649" s="413"/>
      <c r="L649" s="413"/>
      <c r="M649" s="413"/>
      <c r="N649" s="413"/>
      <c r="O649" s="413"/>
      <c r="P649" s="413"/>
      <c r="Q649" s="413"/>
    </row>
    <row r="650" spans="1:19" s="1" customFormat="1" ht="27.75" customHeight="1" x14ac:dyDescent="0.2">
      <c r="A650" s="411" t="str">
        <f>IF([1]p41!$A$234:$L$234&lt;&gt;0,[1]p41!$A$234:$L$234,"")</f>
        <v/>
      </c>
      <c r="B650" s="411"/>
      <c r="C650" s="411"/>
      <c r="D650" s="411"/>
      <c r="E650" s="411"/>
      <c r="F650" s="411"/>
      <c r="G650" s="411"/>
      <c r="H650" s="411"/>
      <c r="I650" s="411"/>
      <c r="J650" s="411"/>
      <c r="K650" s="411"/>
      <c r="L650" s="411"/>
      <c r="M650" s="411"/>
      <c r="N650" s="411"/>
      <c r="O650" s="411"/>
      <c r="P650" s="411"/>
      <c r="Q650" s="411"/>
    </row>
    <row r="651" spans="1:19" s="1" customFormat="1" ht="13.5" customHeight="1" x14ac:dyDescent="0.25">
      <c r="A651" s="49" t="s">
        <v>24</v>
      </c>
      <c r="B651" s="412" t="str">
        <f>IF([1]p41!$B$235:$L$235&lt;&gt;0,[1]p41!$B$235:$L$235,"")</f>
        <v/>
      </c>
      <c r="C651" s="412"/>
      <c r="D651" s="412"/>
      <c r="E651" s="412"/>
      <c r="F651" s="412"/>
      <c r="G651" s="412"/>
      <c r="H651" s="412"/>
      <c r="I651" s="412"/>
      <c r="J651" s="412"/>
      <c r="K651" s="412"/>
      <c r="L651" s="412"/>
      <c r="M651" s="412"/>
      <c r="N651" s="412"/>
      <c r="O651" s="412"/>
      <c r="P651" s="412"/>
      <c r="Q651" s="412"/>
    </row>
    <row r="652" spans="1:19" x14ac:dyDescent="0.2">
      <c r="A652" s="413"/>
      <c r="B652" s="413"/>
      <c r="C652" s="413"/>
      <c r="D652" s="413"/>
      <c r="E652" s="413"/>
      <c r="F652" s="413"/>
      <c r="G652" s="413"/>
      <c r="H652" s="413"/>
      <c r="I652" s="413"/>
      <c r="J652" s="413"/>
      <c r="K652" s="413"/>
      <c r="L652" s="413"/>
      <c r="M652" s="413"/>
      <c r="N652" s="413"/>
      <c r="O652" s="413"/>
      <c r="P652" s="413"/>
      <c r="Q652" s="413"/>
    </row>
    <row r="653" spans="1:19" s="1" customFormat="1" ht="27.75" customHeight="1" x14ac:dyDescent="0.2">
      <c r="A653" s="411" t="str">
        <f>IF([1]p41!$A$237:$L$237&lt;&gt;0,[1]p41!$A$237:$L$237,"")</f>
        <v/>
      </c>
      <c r="B653" s="411"/>
      <c r="C653" s="411"/>
      <c r="D653" s="411"/>
      <c r="E653" s="411"/>
      <c r="F653" s="411"/>
      <c r="G653" s="411"/>
      <c r="H653" s="411"/>
      <c r="I653" s="411"/>
      <c r="J653" s="411"/>
      <c r="K653" s="411"/>
      <c r="L653" s="411"/>
      <c r="M653" s="411"/>
      <c r="N653" s="411"/>
      <c r="O653" s="411"/>
      <c r="P653" s="411"/>
      <c r="Q653" s="411"/>
    </row>
    <row r="654" spans="1:19" s="1" customFormat="1" ht="13.5" customHeight="1" x14ac:dyDescent="0.25">
      <c r="A654" s="49" t="s">
        <v>24</v>
      </c>
      <c r="B654" s="412" t="str">
        <f>IF([1]p41!$B$238:$L$238&lt;&gt;0,[1]p41!$B$238:$L$238,"")</f>
        <v/>
      </c>
      <c r="C654" s="412"/>
      <c r="D654" s="412"/>
      <c r="E654" s="412"/>
      <c r="F654" s="412"/>
      <c r="G654" s="412"/>
      <c r="H654" s="412"/>
      <c r="I654" s="412"/>
      <c r="J654" s="412"/>
      <c r="K654" s="412"/>
      <c r="L654" s="412"/>
      <c r="M654" s="412"/>
      <c r="N654" s="412"/>
      <c r="O654" s="412"/>
      <c r="P654" s="412"/>
      <c r="Q654" s="412"/>
    </row>
    <row r="655" spans="1:19" x14ac:dyDescent="0.2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  <c r="L655" s="413"/>
      <c r="M655" s="413"/>
      <c r="N655" s="413"/>
      <c r="O655" s="413"/>
      <c r="P655" s="413"/>
      <c r="Q655" s="413"/>
    </row>
    <row r="656" spans="1:19" s="1" customFormat="1" ht="27.75" customHeight="1" x14ac:dyDescent="0.2">
      <c r="A656" s="411" t="str">
        <f>IF([1]p41!$A$240:$L$240&lt;&gt;0,[1]p41!$A$240:$L$240,"")</f>
        <v/>
      </c>
      <c r="B656" s="411"/>
      <c r="C656" s="411"/>
      <c r="D656" s="411"/>
      <c r="E656" s="411"/>
      <c r="F656" s="411"/>
      <c r="G656" s="411"/>
      <c r="H656" s="411"/>
      <c r="I656" s="411"/>
      <c r="J656" s="411"/>
      <c r="K656" s="411"/>
      <c r="L656" s="411"/>
      <c r="M656" s="411"/>
      <c r="N656" s="411"/>
      <c r="O656" s="411"/>
      <c r="P656" s="411"/>
      <c r="Q656" s="411"/>
    </row>
    <row r="657" spans="1:19" s="1" customFormat="1" ht="13.5" customHeight="1" x14ac:dyDescent="0.25">
      <c r="A657" s="49" t="s">
        <v>24</v>
      </c>
      <c r="B657" s="412" t="str">
        <f>IF([1]p41!$B$241:$L$241&lt;&gt;0,[1]p41!$B$241:$L$241,"")</f>
        <v/>
      </c>
      <c r="C657" s="412"/>
      <c r="D657" s="412"/>
      <c r="E657" s="412"/>
      <c r="F657" s="412"/>
      <c r="G657" s="412"/>
      <c r="H657" s="412"/>
      <c r="I657" s="412"/>
      <c r="J657" s="412"/>
      <c r="K657" s="412"/>
      <c r="L657" s="412"/>
      <c r="M657" s="412"/>
      <c r="N657" s="412"/>
      <c r="O657" s="412"/>
      <c r="P657" s="412"/>
      <c r="Q657" s="412"/>
    </row>
    <row r="658" spans="1:19" x14ac:dyDescent="0.2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  <c r="L658" s="413"/>
      <c r="M658" s="413"/>
      <c r="N658" s="413"/>
      <c r="O658" s="413"/>
      <c r="P658" s="413"/>
      <c r="Q658" s="413"/>
    </row>
    <row r="659" spans="1:19" s="1" customFormat="1" ht="27.75" customHeight="1" x14ac:dyDescent="0.2">
      <c r="A659" s="411" t="str">
        <f>IF([1]p41!$A$243:$L$243&lt;&gt;0,[1]p41!$A$243:$L$243,"")</f>
        <v/>
      </c>
      <c r="B659" s="411"/>
      <c r="C659" s="411"/>
      <c r="D659" s="411"/>
      <c r="E659" s="411"/>
      <c r="F659" s="411"/>
      <c r="G659" s="411"/>
      <c r="H659" s="411"/>
      <c r="I659" s="411"/>
      <c r="J659" s="411"/>
      <c r="K659" s="411"/>
      <c r="L659" s="411"/>
      <c r="M659" s="411"/>
      <c r="N659" s="411"/>
      <c r="O659" s="411"/>
      <c r="P659" s="411"/>
      <c r="Q659" s="411"/>
    </row>
    <row r="660" spans="1:19" s="1" customFormat="1" ht="13.5" customHeight="1" x14ac:dyDescent="0.25">
      <c r="A660" s="49" t="s">
        <v>24</v>
      </c>
      <c r="B660" s="412" t="str">
        <f>IF([1]p41!$B$244:$L$244&lt;&gt;0,[1]p41!$B$244:$L$244,"")</f>
        <v/>
      </c>
      <c r="C660" s="412"/>
      <c r="D660" s="412"/>
      <c r="E660" s="412"/>
      <c r="F660" s="412"/>
      <c r="G660" s="412"/>
      <c r="H660" s="412"/>
      <c r="I660" s="412"/>
      <c r="J660" s="412"/>
      <c r="K660" s="412"/>
      <c r="L660" s="412"/>
      <c r="M660" s="412"/>
      <c r="N660" s="412"/>
      <c r="O660" s="412"/>
      <c r="P660" s="412"/>
      <c r="Q660" s="412"/>
    </row>
    <row r="661" spans="1:19" x14ac:dyDescent="0.2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  <c r="L661" s="413"/>
      <c r="M661" s="413"/>
      <c r="N661" s="413"/>
      <c r="O661" s="413"/>
      <c r="P661" s="413"/>
      <c r="Q661" s="413"/>
    </row>
    <row r="662" spans="1:19" s="33" customFormat="1" ht="11.25" customHeight="1" x14ac:dyDescent="0.2">
      <c r="A662" s="375" t="str">
        <f>T([1]p42!$C$13:$G$13)</f>
        <v/>
      </c>
      <c r="B662" s="376"/>
      <c r="C662" s="376"/>
      <c r="D662" s="376"/>
      <c r="E662" s="377"/>
      <c r="F662" s="414"/>
      <c r="G662" s="415"/>
      <c r="H662" s="415"/>
      <c r="I662" s="415"/>
      <c r="J662" s="415"/>
      <c r="K662" s="415"/>
      <c r="L662" s="415"/>
      <c r="M662" s="415"/>
      <c r="N662" s="415"/>
      <c r="O662" s="415"/>
      <c r="P662" s="415"/>
      <c r="Q662" s="19"/>
      <c r="R662"/>
      <c r="S662" s="28"/>
    </row>
    <row r="663" spans="1:19" s="1" customFormat="1" ht="27.75" customHeight="1" x14ac:dyDescent="0.2">
      <c r="A663" s="411" t="str">
        <f>IF([1]p42!$A$231:$L$231&lt;&gt;0,[1]p42!$A$231:$L$231,"")</f>
        <v/>
      </c>
      <c r="B663" s="411"/>
      <c r="C663" s="411"/>
      <c r="D663" s="411"/>
      <c r="E663" s="411"/>
      <c r="F663" s="411"/>
      <c r="G663" s="411"/>
      <c r="H663" s="411"/>
      <c r="I663" s="411"/>
      <c r="J663" s="411"/>
      <c r="K663" s="411"/>
      <c r="L663" s="411"/>
      <c r="M663" s="411"/>
      <c r="N663" s="411"/>
      <c r="O663" s="411"/>
      <c r="P663" s="411"/>
      <c r="Q663" s="411"/>
    </row>
    <row r="664" spans="1:19" s="1" customFormat="1" ht="13.5" customHeight="1" x14ac:dyDescent="0.25">
      <c r="A664" s="49" t="s">
        <v>24</v>
      </c>
      <c r="B664" s="412" t="str">
        <f>IF([1]p42!$B$232:$L$232&lt;&gt;0,[1]p42!$B$232:$L$232,"")</f>
        <v/>
      </c>
      <c r="C664" s="412"/>
      <c r="D664" s="412"/>
      <c r="E664" s="412"/>
      <c r="F664" s="412"/>
      <c r="G664" s="412"/>
      <c r="H664" s="412"/>
      <c r="I664" s="412"/>
      <c r="J664" s="412"/>
      <c r="K664" s="412"/>
      <c r="L664" s="412"/>
      <c r="M664" s="412"/>
      <c r="N664" s="412"/>
      <c r="O664" s="412"/>
      <c r="P664" s="412"/>
      <c r="Q664" s="412"/>
    </row>
    <row r="665" spans="1:19" x14ac:dyDescent="0.2">
      <c r="A665" s="413"/>
      <c r="B665" s="413"/>
      <c r="C665" s="413"/>
      <c r="D665" s="413"/>
      <c r="E665" s="413"/>
      <c r="F665" s="413"/>
      <c r="G665" s="413"/>
      <c r="H665" s="413"/>
      <c r="I665" s="413"/>
      <c r="J665" s="413"/>
      <c r="K665" s="413"/>
      <c r="L665" s="413"/>
      <c r="M665" s="413"/>
      <c r="N665" s="413"/>
      <c r="O665" s="413"/>
      <c r="P665" s="413"/>
      <c r="Q665" s="413"/>
    </row>
    <row r="666" spans="1:19" s="1" customFormat="1" ht="27.75" customHeight="1" x14ac:dyDescent="0.2">
      <c r="A666" s="411" t="str">
        <f>IF([1]p42!$A$234:$L$234&lt;&gt;0,[1]p42!$A$234:$L$234,"")</f>
        <v/>
      </c>
      <c r="B666" s="411"/>
      <c r="C666" s="411"/>
      <c r="D666" s="411"/>
      <c r="E666" s="411"/>
      <c r="F666" s="411"/>
      <c r="G666" s="411"/>
      <c r="H666" s="411"/>
      <c r="I666" s="411"/>
      <c r="J666" s="411"/>
      <c r="K666" s="411"/>
      <c r="L666" s="411"/>
      <c r="M666" s="411"/>
      <c r="N666" s="411"/>
      <c r="O666" s="411"/>
      <c r="P666" s="411"/>
      <c r="Q666" s="411"/>
    </row>
    <row r="667" spans="1:19" s="1" customFormat="1" ht="13.5" customHeight="1" x14ac:dyDescent="0.25">
      <c r="A667" s="49" t="s">
        <v>24</v>
      </c>
      <c r="B667" s="412" t="str">
        <f>IF([1]p42!$B$235:$L$235&lt;&gt;0,[1]p42!$B$235:$L$235,"")</f>
        <v/>
      </c>
      <c r="C667" s="412"/>
      <c r="D667" s="412"/>
      <c r="E667" s="412"/>
      <c r="F667" s="412"/>
      <c r="G667" s="412"/>
      <c r="H667" s="412"/>
      <c r="I667" s="412"/>
      <c r="J667" s="412"/>
      <c r="K667" s="412"/>
      <c r="L667" s="412"/>
      <c r="M667" s="412"/>
      <c r="N667" s="412"/>
      <c r="O667" s="412"/>
      <c r="P667" s="412"/>
      <c r="Q667" s="412"/>
    </row>
    <row r="668" spans="1:19" x14ac:dyDescent="0.2">
      <c r="A668" s="413"/>
      <c r="B668" s="413"/>
      <c r="C668" s="413"/>
      <c r="D668" s="413"/>
      <c r="E668" s="413"/>
      <c r="F668" s="413"/>
      <c r="G668" s="413"/>
      <c r="H668" s="413"/>
      <c r="I668" s="413"/>
      <c r="J668" s="413"/>
      <c r="K668" s="413"/>
      <c r="L668" s="413"/>
      <c r="M668" s="413"/>
      <c r="N668" s="413"/>
      <c r="O668" s="413"/>
      <c r="P668" s="413"/>
      <c r="Q668" s="413"/>
    </row>
    <row r="669" spans="1:19" s="1" customFormat="1" ht="27.75" customHeight="1" x14ac:dyDescent="0.2">
      <c r="A669" s="411" t="str">
        <f>IF([1]p42!$A$237:$L$237&lt;&gt;0,[1]p42!$A$237:$L$237,"")</f>
        <v/>
      </c>
      <c r="B669" s="411"/>
      <c r="C669" s="411"/>
      <c r="D669" s="411"/>
      <c r="E669" s="411"/>
      <c r="F669" s="411"/>
      <c r="G669" s="411"/>
      <c r="H669" s="411"/>
      <c r="I669" s="411"/>
      <c r="J669" s="411"/>
      <c r="K669" s="411"/>
      <c r="L669" s="411"/>
      <c r="M669" s="411"/>
      <c r="N669" s="411"/>
      <c r="O669" s="411"/>
      <c r="P669" s="411"/>
      <c r="Q669" s="411"/>
    </row>
    <row r="670" spans="1:19" s="1" customFormat="1" ht="13.5" customHeight="1" x14ac:dyDescent="0.25">
      <c r="A670" s="49" t="s">
        <v>24</v>
      </c>
      <c r="B670" s="412" t="str">
        <f>IF([1]p42!$B$238:$L$238&lt;&gt;0,[1]p42!$B$238:$L$238,"")</f>
        <v/>
      </c>
      <c r="C670" s="412"/>
      <c r="D670" s="412"/>
      <c r="E670" s="412"/>
      <c r="F670" s="412"/>
      <c r="G670" s="412"/>
      <c r="H670" s="412"/>
      <c r="I670" s="412"/>
      <c r="J670" s="412"/>
      <c r="K670" s="412"/>
      <c r="L670" s="412"/>
      <c r="M670" s="412"/>
      <c r="N670" s="412"/>
      <c r="O670" s="412"/>
      <c r="P670" s="412"/>
      <c r="Q670" s="412"/>
    </row>
    <row r="671" spans="1:19" x14ac:dyDescent="0.2">
      <c r="A671" s="413"/>
      <c r="B671" s="413"/>
      <c r="C671" s="413"/>
      <c r="D671" s="413"/>
      <c r="E671" s="413"/>
      <c r="F671" s="413"/>
      <c r="G671" s="413"/>
      <c r="H671" s="413"/>
      <c r="I671" s="413"/>
      <c r="J671" s="413"/>
      <c r="K671" s="413"/>
      <c r="L671" s="413"/>
      <c r="M671" s="413"/>
      <c r="N671" s="413"/>
      <c r="O671" s="413"/>
      <c r="P671" s="413"/>
      <c r="Q671" s="413"/>
    </row>
    <row r="672" spans="1:19" s="1" customFormat="1" ht="27.75" customHeight="1" x14ac:dyDescent="0.2">
      <c r="A672" s="411" t="str">
        <f>IF([1]p42!$A$240:$L$240&lt;&gt;0,[1]p42!$A$240:$L$240,"")</f>
        <v/>
      </c>
      <c r="B672" s="411"/>
      <c r="C672" s="411"/>
      <c r="D672" s="411"/>
      <c r="E672" s="411"/>
      <c r="F672" s="411"/>
      <c r="G672" s="411"/>
      <c r="H672" s="411"/>
      <c r="I672" s="411"/>
      <c r="J672" s="411"/>
      <c r="K672" s="411"/>
      <c r="L672" s="411"/>
      <c r="M672" s="411"/>
      <c r="N672" s="411"/>
      <c r="O672" s="411"/>
      <c r="P672" s="411"/>
      <c r="Q672" s="411"/>
    </row>
    <row r="673" spans="1:19" s="1" customFormat="1" ht="13.5" customHeight="1" x14ac:dyDescent="0.25">
      <c r="A673" s="49" t="s">
        <v>24</v>
      </c>
      <c r="B673" s="412" t="str">
        <f>IF([1]p42!$B$241:$L$241&lt;&gt;0,[1]p42!$B$241:$L$241,"")</f>
        <v/>
      </c>
      <c r="C673" s="412"/>
      <c r="D673" s="412"/>
      <c r="E673" s="412"/>
      <c r="F673" s="412"/>
      <c r="G673" s="412"/>
      <c r="H673" s="412"/>
      <c r="I673" s="412"/>
      <c r="J673" s="412"/>
      <c r="K673" s="412"/>
      <c r="L673" s="412"/>
      <c r="M673" s="412"/>
      <c r="N673" s="412"/>
      <c r="O673" s="412"/>
      <c r="P673" s="412"/>
      <c r="Q673" s="412"/>
    </row>
    <row r="674" spans="1:19" x14ac:dyDescent="0.2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</row>
    <row r="675" spans="1:19" s="1" customFormat="1" ht="27.75" customHeight="1" x14ac:dyDescent="0.2">
      <c r="A675" s="411" t="str">
        <f>IF([1]p42!$A$243:$L$243&lt;&gt;0,[1]p42!$A$243:$L$243,"")</f>
        <v/>
      </c>
      <c r="B675" s="411"/>
      <c r="C675" s="411"/>
      <c r="D675" s="411"/>
      <c r="E675" s="411"/>
      <c r="F675" s="411"/>
      <c r="G675" s="411"/>
      <c r="H675" s="411"/>
      <c r="I675" s="411"/>
      <c r="J675" s="411"/>
      <c r="K675" s="411"/>
      <c r="L675" s="411"/>
      <c r="M675" s="411"/>
      <c r="N675" s="411"/>
      <c r="O675" s="411"/>
      <c r="P675" s="411"/>
      <c r="Q675" s="411"/>
    </row>
    <row r="676" spans="1:19" s="1" customFormat="1" ht="13.5" customHeight="1" x14ac:dyDescent="0.25">
      <c r="A676" s="49" t="s">
        <v>24</v>
      </c>
      <c r="B676" s="412" t="str">
        <f>IF([1]p42!$B$244:$L$244&lt;&gt;0,[1]p42!$B$244:$L$244,"")</f>
        <v/>
      </c>
      <c r="C676" s="412"/>
      <c r="D676" s="412"/>
      <c r="E676" s="412"/>
      <c r="F676" s="412"/>
      <c r="G676" s="412"/>
      <c r="H676" s="412"/>
      <c r="I676" s="412"/>
      <c r="J676" s="412"/>
      <c r="K676" s="412"/>
      <c r="L676" s="412"/>
      <c r="M676" s="412"/>
      <c r="N676" s="412"/>
      <c r="O676" s="412"/>
      <c r="P676" s="412"/>
      <c r="Q676" s="412"/>
    </row>
    <row r="677" spans="1:19" x14ac:dyDescent="0.2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  <c r="L677" s="413"/>
      <c r="M677" s="413"/>
      <c r="N677" s="413"/>
      <c r="O677" s="413"/>
      <c r="P677" s="413"/>
      <c r="Q677" s="413"/>
    </row>
    <row r="678" spans="1:19" s="33" customFormat="1" ht="11.25" customHeight="1" x14ac:dyDescent="0.2">
      <c r="A678" s="375" t="str">
        <f>T([1]p43!$C$13:$G$13)</f>
        <v/>
      </c>
      <c r="B678" s="376"/>
      <c r="C678" s="376"/>
      <c r="D678" s="376"/>
      <c r="E678" s="377"/>
      <c r="F678" s="414"/>
      <c r="G678" s="415"/>
      <c r="H678" s="415"/>
      <c r="I678" s="415"/>
      <c r="J678" s="415"/>
      <c r="K678" s="415"/>
      <c r="L678" s="415"/>
      <c r="M678" s="415"/>
      <c r="N678" s="415"/>
      <c r="O678" s="415"/>
      <c r="P678" s="415"/>
      <c r="Q678" s="19"/>
      <c r="R678"/>
      <c r="S678" s="28"/>
    </row>
    <row r="679" spans="1:19" s="1" customFormat="1" ht="27.75" customHeight="1" x14ac:dyDescent="0.2">
      <c r="A679" s="411" t="str">
        <f>IF([1]p43!$A$231:$L$231&lt;&gt;0,[1]p43!$A$231:$L$231,"")</f>
        <v/>
      </c>
      <c r="B679" s="411"/>
      <c r="C679" s="411"/>
      <c r="D679" s="411"/>
      <c r="E679" s="411"/>
      <c r="F679" s="411"/>
      <c r="G679" s="411"/>
      <c r="H679" s="411"/>
      <c r="I679" s="411"/>
      <c r="J679" s="411"/>
      <c r="K679" s="411"/>
      <c r="L679" s="411"/>
      <c r="M679" s="411"/>
      <c r="N679" s="411"/>
      <c r="O679" s="411"/>
      <c r="P679" s="411"/>
      <c r="Q679" s="411"/>
    </row>
    <row r="680" spans="1:19" s="1" customFormat="1" ht="13.5" customHeight="1" x14ac:dyDescent="0.25">
      <c r="A680" s="49" t="s">
        <v>24</v>
      </c>
      <c r="B680" s="412" t="str">
        <f>IF([1]p43!$B$232:$L$232&lt;&gt;0,[1]p43!$B$232:$L$232,"")</f>
        <v/>
      </c>
      <c r="C680" s="412"/>
      <c r="D680" s="412"/>
      <c r="E680" s="412"/>
      <c r="F680" s="412"/>
      <c r="G680" s="412"/>
      <c r="H680" s="412"/>
      <c r="I680" s="412"/>
      <c r="J680" s="412"/>
      <c r="K680" s="412"/>
      <c r="L680" s="412"/>
      <c r="M680" s="412"/>
      <c r="N680" s="412"/>
      <c r="O680" s="412"/>
      <c r="P680" s="412"/>
      <c r="Q680" s="412"/>
    </row>
    <row r="681" spans="1:19" x14ac:dyDescent="0.2">
      <c r="A681" s="413"/>
      <c r="B681" s="413"/>
      <c r="C681" s="413"/>
      <c r="D681" s="413"/>
      <c r="E681" s="413"/>
      <c r="F681" s="413"/>
      <c r="G681" s="413"/>
      <c r="H681" s="413"/>
      <c r="I681" s="413"/>
      <c r="J681" s="413"/>
      <c r="K681" s="413"/>
      <c r="L681" s="413"/>
      <c r="M681" s="413"/>
      <c r="N681" s="413"/>
      <c r="O681" s="413"/>
      <c r="P681" s="413"/>
      <c r="Q681" s="413"/>
    </row>
    <row r="682" spans="1:19" s="1" customFormat="1" ht="27.75" customHeight="1" x14ac:dyDescent="0.2">
      <c r="A682" s="411" t="str">
        <f>IF([1]p43!$A$234:$L$234&lt;&gt;0,[1]p43!$A$234:$L$234,"")</f>
        <v/>
      </c>
      <c r="B682" s="411"/>
      <c r="C682" s="411"/>
      <c r="D682" s="411"/>
      <c r="E682" s="411"/>
      <c r="F682" s="411"/>
      <c r="G682" s="411"/>
      <c r="H682" s="411"/>
      <c r="I682" s="411"/>
      <c r="J682" s="411"/>
      <c r="K682" s="411"/>
      <c r="L682" s="411"/>
      <c r="M682" s="411"/>
      <c r="N682" s="411"/>
      <c r="O682" s="411"/>
      <c r="P682" s="411"/>
      <c r="Q682" s="411"/>
    </row>
    <row r="683" spans="1:19" s="1" customFormat="1" ht="13.5" customHeight="1" x14ac:dyDescent="0.25">
      <c r="A683" s="49" t="s">
        <v>24</v>
      </c>
      <c r="B683" s="412" t="str">
        <f>IF([1]p43!$B$235:$L$235&lt;&gt;0,[1]p43!$B$235:$L$235,"")</f>
        <v/>
      </c>
      <c r="C683" s="412"/>
      <c r="D683" s="412"/>
      <c r="E683" s="412"/>
      <c r="F683" s="412"/>
      <c r="G683" s="412"/>
      <c r="H683" s="412"/>
      <c r="I683" s="412"/>
      <c r="J683" s="412"/>
      <c r="K683" s="412"/>
      <c r="L683" s="412"/>
      <c r="M683" s="412"/>
      <c r="N683" s="412"/>
      <c r="O683" s="412"/>
      <c r="P683" s="412"/>
      <c r="Q683" s="412"/>
    </row>
    <row r="684" spans="1:19" x14ac:dyDescent="0.2">
      <c r="A684" s="413"/>
      <c r="B684" s="413"/>
      <c r="C684" s="413"/>
      <c r="D684" s="413"/>
      <c r="E684" s="413"/>
      <c r="F684" s="413"/>
      <c r="G684" s="413"/>
      <c r="H684" s="413"/>
      <c r="I684" s="413"/>
      <c r="J684" s="413"/>
      <c r="K684" s="413"/>
      <c r="L684" s="413"/>
      <c r="M684" s="413"/>
      <c r="N684" s="413"/>
      <c r="O684" s="413"/>
      <c r="P684" s="413"/>
      <c r="Q684" s="413"/>
    </row>
    <row r="685" spans="1:19" s="1" customFormat="1" ht="27.75" customHeight="1" x14ac:dyDescent="0.2">
      <c r="A685" s="411" t="str">
        <f>IF([1]p43!$A$237:$L$237&lt;&gt;0,[1]p43!$A$237:$L$237,"")</f>
        <v/>
      </c>
      <c r="B685" s="411"/>
      <c r="C685" s="411"/>
      <c r="D685" s="411"/>
      <c r="E685" s="411"/>
      <c r="F685" s="411"/>
      <c r="G685" s="411"/>
      <c r="H685" s="411"/>
      <c r="I685" s="411"/>
      <c r="J685" s="411"/>
      <c r="K685" s="411"/>
      <c r="L685" s="411"/>
      <c r="M685" s="411"/>
      <c r="N685" s="411"/>
      <c r="O685" s="411"/>
      <c r="P685" s="411"/>
      <c r="Q685" s="411"/>
    </row>
    <row r="686" spans="1:19" s="1" customFormat="1" ht="13.5" customHeight="1" x14ac:dyDescent="0.25">
      <c r="A686" s="49" t="s">
        <v>24</v>
      </c>
      <c r="B686" s="412" t="str">
        <f>IF([1]p43!$B$238:$L$238&lt;&gt;0,[1]p43!$B$238:$L$238,"")</f>
        <v/>
      </c>
      <c r="C686" s="412"/>
      <c r="D686" s="412"/>
      <c r="E686" s="412"/>
      <c r="F686" s="412"/>
      <c r="G686" s="412"/>
      <c r="H686" s="412"/>
      <c r="I686" s="412"/>
      <c r="J686" s="412"/>
      <c r="K686" s="412"/>
      <c r="L686" s="412"/>
      <c r="M686" s="412"/>
      <c r="N686" s="412"/>
      <c r="O686" s="412"/>
      <c r="P686" s="412"/>
      <c r="Q686" s="412"/>
    </row>
    <row r="687" spans="1:19" x14ac:dyDescent="0.2">
      <c r="A687" s="413"/>
      <c r="B687" s="413"/>
      <c r="C687" s="413"/>
      <c r="D687" s="413"/>
      <c r="E687" s="413"/>
      <c r="F687" s="413"/>
      <c r="G687" s="413"/>
      <c r="H687" s="413"/>
      <c r="I687" s="413"/>
      <c r="J687" s="413"/>
      <c r="K687" s="413"/>
      <c r="L687" s="413"/>
      <c r="M687" s="413"/>
      <c r="N687" s="413"/>
      <c r="O687" s="413"/>
      <c r="P687" s="413"/>
      <c r="Q687" s="413"/>
    </row>
    <row r="688" spans="1:19" s="1" customFormat="1" ht="27.75" customHeight="1" x14ac:dyDescent="0.2">
      <c r="A688" s="411" t="str">
        <f>IF([1]p43!$A$240:$L$240&lt;&gt;0,[1]p43!$A$240:$L$240,"")</f>
        <v/>
      </c>
      <c r="B688" s="411"/>
      <c r="C688" s="411"/>
      <c r="D688" s="411"/>
      <c r="E688" s="411"/>
      <c r="F688" s="411"/>
      <c r="G688" s="411"/>
      <c r="H688" s="411"/>
      <c r="I688" s="411"/>
      <c r="J688" s="411"/>
      <c r="K688" s="411"/>
      <c r="L688" s="411"/>
      <c r="M688" s="411"/>
      <c r="N688" s="411"/>
      <c r="O688" s="411"/>
      <c r="P688" s="411"/>
      <c r="Q688" s="411"/>
    </row>
    <row r="689" spans="1:19" s="1" customFormat="1" ht="13.5" customHeight="1" x14ac:dyDescent="0.25">
      <c r="A689" s="49" t="s">
        <v>24</v>
      </c>
      <c r="B689" s="412" t="str">
        <f>IF([1]p43!$B$241:$L$241&lt;&gt;0,[1]p43!$B$241:$L$241,"")</f>
        <v/>
      </c>
      <c r="C689" s="412"/>
      <c r="D689" s="412"/>
      <c r="E689" s="412"/>
      <c r="F689" s="412"/>
      <c r="G689" s="412"/>
      <c r="H689" s="412"/>
      <c r="I689" s="412"/>
      <c r="J689" s="412"/>
      <c r="K689" s="412"/>
      <c r="L689" s="412"/>
      <c r="M689" s="412"/>
      <c r="N689" s="412"/>
      <c r="O689" s="412"/>
      <c r="P689" s="412"/>
      <c r="Q689" s="412"/>
    </row>
    <row r="690" spans="1:19" x14ac:dyDescent="0.2">
      <c r="A690" s="413"/>
      <c r="B690" s="413"/>
      <c r="C690" s="413"/>
      <c r="D690" s="413"/>
      <c r="E690" s="413"/>
      <c r="F690" s="413"/>
      <c r="G690" s="413"/>
      <c r="H690" s="413"/>
      <c r="I690" s="413"/>
      <c r="J690" s="413"/>
      <c r="K690" s="413"/>
      <c r="L690" s="413"/>
      <c r="M690" s="413"/>
      <c r="N690" s="413"/>
      <c r="O690" s="413"/>
      <c r="P690" s="413"/>
      <c r="Q690" s="413"/>
    </row>
    <row r="691" spans="1:19" s="1" customFormat="1" ht="27.75" customHeight="1" x14ac:dyDescent="0.2">
      <c r="A691" s="411" t="str">
        <f>IF([1]p43!$A$243:$L$243&lt;&gt;0,[1]p43!$A$243:$L$243,"")</f>
        <v/>
      </c>
      <c r="B691" s="411"/>
      <c r="C691" s="411"/>
      <c r="D691" s="411"/>
      <c r="E691" s="411"/>
      <c r="F691" s="411"/>
      <c r="G691" s="411"/>
      <c r="H691" s="411"/>
      <c r="I691" s="411"/>
      <c r="J691" s="411"/>
      <c r="K691" s="411"/>
      <c r="L691" s="411"/>
      <c r="M691" s="411"/>
      <c r="N691" s="411"/>
      <c r="O691" s="411"/>
      <c r="P691" s="411"/>
      <c r="Q691" s="411"/>
    </row>
    <row r="692" spans="1:19" s="1" customFormat="1" ht="13.5" customHeight="1" x14ac:dyDescent="0.25">
      <c r="A692" s="49" t="s">
        <v>24</v>
      </c>
      <c r="B692" s="412" t="str">
        <f>IF([1]p43!$B$244:$L$244&lt;&gt;0,[1]p43!$B$244:$L$244,"")</f>
        <v/>
      </c>
      <c r="C692" s="412"/>
      <c r="D692" s="412"/>
      <c r="E692" s="412"/>
      <c r="F692" s="412"/>
      <c r="G692" s="412"/>
      <c r="H692" s="412"/>
      <c r="I692" s="412"/>
      <c r="J692" s="412"/>
      <c r="K692" s="412"/>
      <c r="L692" s="412"/>
      <c r="M692" s="412"/>
      <c r="N692" s="412"/>
      <c r="O692" s="412"/>
      <c r="P692" s="412"/>
      <c r="Q692" s="412"/>
    </row>
    <row r="693" spans="1:19" x14ac:dyDescent="0.2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  <c r="L693" s="413"/>
      <c r="M693" s="413"/>
      <c r="N693" s="413"/>
      <c r="O693" s="413"/>
      <c r="P693" s="413"/>
      <c r="Q693" s="413"/>
    </row>
    <row r="694" spans="1:19" s="33" customFormat="1" ht="11.25" customHeight="1" x14ac:dyDescent="0.2">
      <c r="A694" s="375" t="str">
        <f>T([1]p44!$C$13:$G$13)</f>
        <v/>
      </c>
      <c r="B694" s="376"/>
      <c r="C694" s="376"/>
      <c r="D694" s="376"/>
      <c r="E694" s="377"/>
      <c r="F694" s="414"/>
      <c r="G694" s="415"/>
      <c r="H694" s="415"/>
      <c r="I694" s="415"/>
      <c r="J694" s="415"/>
      <c r="K694" s="415"/>
      <c r="L694" s="415"/>
      <c r="M694" s="415"/>
      <c r="N694" s="415"/>
      <c r="O694" s="415"/>
      <c r="P694" s="415"/>
      <c r="Q694" s="19"/>
      <c r="R694"/>
      <c r="S694" s="28"/>
    </row>
    <row r="695" spans="1:19" s="1" customFormat="1" ht="27.75" customHeight="1" x14ac:dyDescent="0.2">
      <c r="A695" s="411" t="str">
        <f>IF([1]p44!$A$231:$L$231&lt;&gt;0,[1]p44!$A$231:$L$231,"")</f>
        <v/>
      </c>
      <c r="B695" s="411"/>
      <c r="C695" s="411"/>
      <c r="D695" s="411"/>
      <c r="E695" s="411"/>
      <c r="F695" s="411"/>
      <c r="G695" s="411"/>
      <c r="H695" s="411"/>
      <c r="I695" s="411"/>
      <c r="J695" s="411"/>
      <c r="K695" s="411"/>
      <c r="L695" s="411"/>
      <c r="M695" s="411"/>
      <c r="N695" s="411"/>
      <c r="O695" s="411"/>
      <c r="P695" s="411"/>
      <c r="Q695" s="411"/>
    </row>
    <row r="696" spans="1:19" s="1" customFormat="1" ht="13.5" customHeight="1" x14ac:dyDescent="0.25">
      <c r="A696" s="49" t="s">
        <v>24</v>
      </c>
      <c r="B696" s="412" t="str">
        <f>IF([1]p44!$B$232:$L$232&lt;&gt;0,[1]p44!$B$232:$L$232,"")</f>
        <v/>
      </c>
      <c r="C696" s="412"/>
      <c r="D696" s="412"/>
      <c r="E696" s="412"/>
      <c r="F696" s="412"/>
      <c r="G696" s="412"/>
      <c r="H696" s="412"/>
      <c r="I696" s="412"/>
      <c r="J696" s="412"/>
      <c r="K696" s="412"/>
      <c r="L696" s="412"/>
      <c r="M696" s="412"/>
      <c r="N696" s="412"/>
      <c r="O696" s="412"/>
      <c r="P696" s="412"/>
      <c r="Q696" s="412"/>
    </row>
    <row r="697" spans="1:19" x14ac:dyDescent="0.2">
      <c r="A697" s="413"/>
      <c r="B697" s="413"/>
      <c r="C697" s="413"/>
      <c r="D697" s="413"/>
      <c r="E697" s="413"/>
      <c r="F697" s="413"/>
      <c r="G697" s="413"/>
      <c r="H697" s="413"/>
      <c r="I697" s="413"/>
      <c r="J697" s="413"/>
      <c r="K697" s="413"/>
      <c r="L697" s="413"/>
      <c r="M697" s="413"/>
      <c r="N697" s="413"/>
      <c r="O697" s="413"/>
      <c r="P697" s="413"/>
      <c r="Q697" s="413"/>
    </row>
    <row r="698" spans="1:19" s="1" customFormat="1" ht="27.75" customHeight="1" x14ac:dyDescent="0.2">
      <c r="A698" s="411" t="str">
        <f>IF([1]p44!$A$234:$L$234&lt;&gt;0,[1]p44!$A$234:$L$234,"")</f>
        <v/>
      </c>
      <c r="B698" s="411"/>
      <c r="C698" s="411"/>
      <c r="D698" s="411"/>
      <c r="E698" s="411"/>
      <c r="F698" s="411"/>
      <c r="G698" s="411"/>
      <c r="H698" s="411"/>
      <c r="I698" s="411"/>
      <c r="J698" s="411"/>
      <c r="K698" s="411"/>
      <c r="L698" s="411"/>
      <c r="M698" s="411"/>
      <c r="N698" s="411"/>
      <c r="O698" s="411"/>
      <c r="P698" s="411"/>
      <c r="Q698" s="411"/>
    </row>
    <row r="699" spans="1:19" s="1" customFormat="1" ht="13.5" customHeight="1" x14ac:dyDescent="0.25">
      <c r="A699" s="49" t="s">
        <v>24</v>
      </c>
      <c r="B699" s="412" t="str">
        <f>IF([1]p44!$B$235:$L$235&lt;&gt;0,[1]p44!$B$235:$L$235,"")</f>
        <v/>
      </c>
      <c r="C699" s="412"/>
      <c r="D699" s="412"/>
      <c r="E699" s="412"/>
      <c r="F699" s="412"/>
      <c r="G699" s="412"/>
      <c r="H699" s="412"/>
      <c r="I699" s="412"/>
      <c r="J699" s="412"/>
      <c r="K699" s="412"/>
      <c r="L699" s="412"/>
      <c r="M699" s="412"/>
      <c r="N699" s="412"/>
      <c r="O699" s="412"/>
      <c r="P699" s="412"/>
      <c r="Q699" s="412"/>
    </row>
    <row r="700" spans="1:19" x14ac:dyDescent="0.2">
      <c r="A700" s="413"/>
      <c r="B700" s="413"/>
      <c r="C700" s="413"/>
      <c r="D700" s="413"/>
      <c r="E700" s="413"/>
      <c r="F700" s="413"/>
      <c r="G700" s="413"/>
      <c r="H700" s="413"/>
      <c r="I700" s="413"/>
      <c r="J700" s="413"/>
      <c r="K700" s="413"/>
      <c r="L700" s="413"/>
      <c r="M700" s="413"/>
      <c r="N700" s="413"/>
      <c r="O700" s="413"/>
      <c r="P700" s="413"/>
      <c r="Q700" s="413"/>
    </row>
    <row r="701" spans="1:19" s="1" customFormat="1" ht="27.75" customHeight="1" x14ac:dyDescent="0.2">
      <c r="A701" s="411" t="str">
        <f>IF([1]p44!$A$237:$L$237&lt;&gt;0,[1]p44!$A$237:$L$237,"")</f>
        <v/>
      </c>
      <c r="B701" s="411"/>
      <c r="C701" s="411"/>
      <c r="D701" s="411"/>
      <c r="E701" s="411"/>
      <c r="F701" s="411"/>
      <c r="G701" s="411"/>
      <c r="H701" s="411"/>
      <c r="I701" s="411"/>
      <c r="J701" s="411"/>
      <c r="K701" s="411"/>
      <c r="L701" s="411"/>
      <c r="M701" s="411"/>
      <c r="N701" s="411"/>
      <c r="O701" s="411"/>
      <c r="P701" s="411"/>
      <c r="Q701" s="411"/>
    </row>
    <row r="702" spans="1:19" s="1" customFormat="1" ht="13.5" customHeight="1" x14ac:dyDescent="0.25">
      <c r="A702" s="49" t="s">
        <v>24</v>
      </c>
      <c r="B702" s="412" t="str">
        <f>IF([1]p44!$B$238:$L$238&lt;&gt;0,[1]p44!$B$238:$L$238,"")</f>
        <v/>
      </c>
      <c r="C702" s="412"/>
      <c r="D702" s="412"/>
      <c r="E702" s="412"/>
      <c r="F702" s="412"/>
      <c r="G702" s="412"/>
      <c r="H702" s="412"/>
      <c r="I702" s="412"/>
      <c r="J702" s="412"/>
      <c r="K702" s="412"/>
      <c r="L702" s="412"/>
      <c r="M702" s="412"/>
      <c r="N702" s="412"/>
      <c r="O702" s="412"/>
      <c r="P702" s="412"/>
      <c r="Q702" s="412"/>
    </row>
    <row r="703" spans="1:19" x14ac:dyDescent="0.2">
      <c r="A703" s="413"/>
      <c r="B703" s="413"/>
      <c r="C703" s="413"/>
      <c r="D703" s="413"/>
      <c r="E703" s="413"/>
      <c r="F703" s="413"/>
      <c r="G703" s="413"/>
      <c r="H703" s="413"/>
      <c r="I703" s="413"/>
      <c r="J703" s="413"/>
      <c r="K703" s="413"/>
      <c r="L703" s="413"/>
      <c r="M703" s="413"/>
      <c r="N703" s="413"/>
      <c r="O703" s="413"/>
      <c r="P703" s="413"/>
      <c r="Q703" s="413"/>
    </row>
    <row r="704" spans="1:19" s="1" customFormat="1" ht="27.75" customHeight="1" x14ac:dyDescent="0.2">
      <c r="A704" s="411" t="str">
        <f>IF([1]p44!$A$240:$L$240&lt;&gt;0,[1]p44!$A$240:$L$240,"")</f>
        <v/>
      </c>
      <c r="B704" s="411"/>
      <c r="C704" s="411"/>
      <c r="D704" s="411"/>
      <c r="E704" s="411"/>
      <c r="F704" s="411"/>
      <c r="G704" s="411"/>
      <c r="H704" s="411"/>
      <c r="I704" s="411"/>
      <c r="J704" s="411"/>
      <c r="K704" s="411"/>
      <c r="L704" s="411"/>
      <c r="M704" s="411"/>
      <c r="N704" s="411"/>
      <c r="O704" s="411"/>
      <c r="P704" s="411"/>
      <c r="Q704" s="411"/>
    </row>
    <row r="705" spans="1:19" s="1" customFormat="1" ht="13.5" customHeight="1" x14ac:dyDescent="0.25">
      <c r="A705" s="49" t="s">
        <v>24</v>
      </c>
      <c r="B705" s="412" t="str">
        <f>IF([1]p44!$B$241:$L$241&lt;&gt;0,[1]p44!$B$241:$L$241,"")</f>
        <v/>
      </c>
      <c r="C705" s="412"/>
      <c r="D705" s="412"/>
      <c r="E705" s="412"/>
      <c r="F705" s="412"/>
      <c r="G705" s="412"/>
      <c r="H705" s="412"/>
      <c r="I705" s="412"/>
      <c r="J705" s="412"/>
      <c r="K705" s="412"/>
      <c r="L705" s="412"/>
      <c r="M705" s="412"/>
      <c r="N705" s="412"/>
      <c r="O705" s="412"/>
      <c r="P705" s="412"/>
      <c r="Q705" s="412"/>
    </row>
    <row r="706" spans="1:19" x14ac:dyDescent="0.2">
      <c r="A706" s="413"/>
      <c r="B706" s="413"/>
      <c r="C706" s="413"/>
      <c r="D706" s="413"/>
      <c r="E706" s="413"/>
      <c r="F706" s="413"/>
      <c r="G706" s="413"/>
      <c r="H706" s="413"/>
      <c r="I706" s="413"/>
      <c r="J706" s="413"/>
      <c r="K706" s="413"/>
      <c r="L706" s="413"/>
      <c r="M706" s="413"/>
      <c r="N706" s="413"/>
      <c r="O706" s="413"/>
      <c r="P706" s="413"/>
      <c r="Q706" s="413"/>
    </row>
    <row r="707" spans="1:19" s="1" customFormat="1" ht="27.75" customHeight="1" x14ac:dyDescent="0.2">
      <c r="A707" s="411" t="str">
        <f>IF([1]p44!$A$243:$L$243&lt;&gt;0,[1]p44!$A$243:$L$243,"")</f>
        <v/>
      </c>
      <c r="B707" s="411"/>
      <c r="C707" s="411"/>
      <c r="D707" s="411"/>
      <c r="E707" s="411"/>
      <c r="F707" s="411"/>
      <c r="G707" s="411"/>
      <c r="H707" s="411"/>
      <c r="I707" s="411"/>
      <c r="J707" s="411"/>
      <c r="K707" s="411"/>
      <c r="L707" s="411"/>
      <c r="M707" s="411"/>
      <c r="N707" s="411"/>
      <c r="O707" s="411"/>
      <c r="P707" s="411"/>
      <c r="Q707" s="411"/>
    </row>
    <row r="708" spans="1:19" s="1" customFormat="1" ht="13.5" customHeight="1" x14ac:dyDescent="0.25">
      <c r="A708" s="49" t="s">
        <v>24</v>
      </c>
      <c r="B708" s="412" t="str">
        <f>IF([1]p44!$B$244:$L$244&lt;&gt;0,[1]p44!$B$244:$L$244,"")</f>
        <v/>
      </c>
      <c r="C708" s="412"/>
      <c r="D708" s="412"/>
      <c r="E708" s="412"/>
      <c r="F708" s="412"/>
      <c r="G708" s="412"/>
      <c r="H708" s="412"/>
      <c r="I708" s="412"/>
      <c r="J708" s="412"/>
      <c r="K708" s="412"/>
      <c r="L708" s="412"/>
      <c r="M708" s="412"/>
      <c r="N708" s="412"/>
      <c r="O708" s="412"/>
      <c r="P708" s="412"/>
      <c r="Q708" s="412"/>
    </row>
    <row r="709" spans="1:19" x14ac:dyDescent="0.2">
      <c r="A709" s="413"/>
      <c r="B709" s="413"/>
      <c r="C709" s="413"/>
      <c r="D709" s="413"/>
      <c r="E709" s="413"/>
      <c r="F709" s="413"/>
      <c r="G709" s="413"/>
      <c r="H709" s="413"/>
      <c r="I709" s="413"/>
      <c r="J709" s="413"/>
      <c r="K709" s="413"/>
      <c r="L709" s="413"/>
      <c r="M709" s="413"/>
      <c r="N709" s="413"/>
      <c r="O709" s="413"/>
      <c r="P709" s="413"/>
      <c r="Q709" s="413"/>
    </row>
    <row r="710" spans="1:19" s="33" customFormat="1" ht="11.25" customHeight="1" x14ac:dyDescent="0.2">
      <c r="A710" s="375" t="str">
        <f>T([1]p45!$C$13:$G$13)</f>
        <v/>
      </c>
      <c r="B710" s="376"/>
      <c r="C710" s="376"/>
      <c r="D710" s="376"/>
      <c r="E710" s="377"/>
      <c r="F710" s="414"/>
      <c r="G710" s="415"/>
      <c r="H710" s="415"/>
      <c r="I710" s="415"/>
      <c r="J710" s="415"/>
      <c r="K710" s="415"/>
      <c r="L710" s="415"/>
      <c r="M710" s="415"/>
      <c r="N710" s="415"/>
      <c r="O710" s="415"/>
      <c r="P710" s="415"/>
      <c r="Q710" s="19"/>
      <c r="R710"/>
      <c r="S710" s="28"/>
    </row>
    <row r="711" spans="1:19" s="1" customFormat="1" ht="27.75" customHeight="1" x14ac:dyDescent="0.2">
      <c r="A711" s="411" t="str">
        <f>IF([1]p45!$A$231:$L$231&lt;&gt;0,[1]p45!$A$231:$L$231,"")</f>
        <v/>
      </c>
      <c r="B711" s="411"/>
      <c r="C711" s="411"/>
      <c r="D711" s="411"/>
      <c r="E711" s="411"/>
      <c r="F711" s="411"/>
      <c r="G711" s="411"/>
      <c r="H711" s="411"/>
      <c r="I711" s="411"/>
      <c r="J711" s="411"/>
      <c r="K711" s="411"/>
      <c r="L711" s="411"/>
      <c r="M711" s="411"/>
      <c r="N711" s="411"/>
      <c r="O711" s="411"/>
      <c r="P711" s="411"/>
      <c r="Q711" s="411"/>
    </row>
    <row r="712" spans="1:19" s="1" customFormat="1" ht="13.5" customHeight="1" x14ac:dyDescent="0.25">
      <c r="A712" s="49" t="s">
        <v>24</v>
      </c>
      <c r="B712" s="412" t="str">
        <f>IF([1]p45!$B$232:$L$232&lt;&gt;0,[1]p45!$B$232:$L$232,"")</f>
        <v/>
      </c>
      <c r="C712" s="412"/>
      <c r="D712" s="412"/>
      <c r="E712" s="412"/>
      <c r="F712" s="412"/>
      <c r="G712" s="412"/>
      <c r="H712" s="412"/>
      <c r="I712" s="412"/>
      <c r="J712" s="412"/>
      <c r="K712" s="412"/>
      <c r="L712" s="412"/>
      <c r="M712" s="412"/>
      <c r="N712" s="412"/>
      <c r="O712" s="412"/>
      <c r="P712" s="412"/>
      <c r="Q712" s="412"/>
    </row>
    <row r="713" spans="1:19" x14ac:dyDescent="0.2">
      <c r="A713" s="413"/>
      <c r="B713" s="413"/>
      <c r="C713" s="413"/>
      <c r="D713" s="413"/>
      <c r="E713" s="413"/>
      <c r="F713" s="413"/>
      <c r="G713" s="413"/>
      <c r="H713" s="413"/>
      <c r="I713" s="413"/>
      <c r="J713" s="413"/>
      <c r="K713" s="413"/>
      <c r="L713" s="413"/>
      <c r="M713" s="413"/>
      <c r="N713" s="413"/>
      <c r="O713" s="413"/>
      <c r="P713" s="413"/>
      <c r="Q713" s="413"/>
    </row>
    <row r="714" spans="1:19" s="1" customFormat="1" ht="27.75" customHeight="1" x14ac:dyDescent="0.2">
      <c r="A714" s="411" t="str">
        <f>IF([1]p45!$A$234:$L$234&lt;&gt;0,[1]p45!$A$234:$L$234,"")</f>
        <v/>
      </c>
      <c r="B714" s="411"/>
      <c r="C714" s="411"/>
      <c r="D714" s="411"/>
      <c r="E714" s="411"/>
      <c r="F714" s="411"/>
      <c r="G714" s="411"/>
      <c r="H714" s="411"/>
      <c r="I714" s="411"/>
      <c r="J714" s="411"/>
      <c r="K714" s="411"/>
      <c r="L714" s="411"/>
      <c r="M714" s="411"/>
      <c r="N714" s="411"/>
      <c r="O714" s="411"/>
      <c r="P714" s="411"/>
      <c r="Q714" s="411"/>
    </row>
    <row r="715" spans="1:19" s="1" customFormat="1" ht="13.5" customHeight="1" x14ac:dyDescent="0.25">
      <c r="A715" s="49" t="s">
        <v>24</v>
      </c>
      <c r="B715" s="412" t="str">
        <f>IF([1]p45!$B$235:$L$235&lt;&gt;0,[1]p45!$B$235:$L$235,"")</f>
        <v/>
      </c>
      <c r="C715" s="412"/>
      <c r="D715" s="412"/>
      <c r="E715" s="412"/>
      <c r="F715" s="412"/>
      <c r="G715" s="412"/>
      <c r="H715" s="412"/>
      <c r="I715" s="412"/>
      <c r="J715" s="412"/>
      <c r="K715" s="412"/>
      <c r="L715" s="412"/>
      <c r="M715" s="412"/>
      <c r="N715" s="412"/>
      <c r="O715" s="412"/>
      <c r="P715" s="412"/>
      <c r="Q715" s="412"/>
    </row>
    <row r="716" spans="1:19" x14ac:dyDescent="0.2">
      <c r="A716" s="413"/>
      <c r="B716" s="413"/>
      <c r="C716" s="413"/>
      <c r="D716" s="413"/>
      <c r="E716" s="413"/>
      <c r="F716" s="413"/>
      <c r="G716" s="413"/>
      <c r="H716" s="413"/>
      <c r="I716" s="413"/>
      <c r="J716" s="413"/>
      <c r="K716" s="413"/>
      <c r="L716" s="413"/>
      <c r="M716" s="413"/>
      <c r="N716" s="413"/>
      <c r="O716" s="413"/>
      <c r="P716" s="413"/>
      <c r="Q716" s="413"/>
    </row>
    <row r="717" spans="1:19" s="1" customFormat="1" ht="27.75" customHeight="1" x14ac:dyDescent="0.2">
      <c r="A717" s="411" t="str">
        <f>IF([1]p45!$A$237:$L$237&lt;&gt;0,[1]p45!$A$237:$L$237,"")</f>
        <v/>
      </c>
      <c r="B717" s="411"/>
      <c r="C717" s="411"/>
      <c r="D717" s="411"/>
      <c r="E717" s="411"/>
      <c r="F717" s="411"/>
      <c r="G717" s="411"/>
      <c r="H717" s="411"/>
      <c r="I717" s="411"/>
      <c r="J717" s="411"/>
      <c r="K717" s="411"/>
      <c r="L717" s="411"/>
      <c r="M717" s="411"/>
      <c r="N717" s="411"/>
      <c r="O717" s="411"/>
      <c r="P717" s="411"/>
      <c r="Q717" s="411"/>
    </row>
    <row r="718" spans="1:19" s="1" customFormat="1" ht="13.5" customHeight="1" x14ac:dyDescent="0.25">
      <c r="A718" s="49" t="s">
        <v>24</v>
      </c>
      <c r="B718" s="412" t="str">
        <f>IF([1]p45!$B$238:$L$238&lt;&gt;0,[1]p45!$B$238:$L$238,"")</f>
        <v/>
      </c>
      <c r="C718" s="412"/>
      <c r="D718" s="412"/>
      <c r="E718" s="412"/>
      <c r="F718" s="412"/>
      <c r="G718" s="412"/>
      <c r="H718" s="412"/>
      <c r="I718" s="412"/>
      <c r="J718" s="412"/>
      <c r="K718" s="412"/>
      <c r="L718" s="412"/>
      <c r="M718" s="412"/>
      <c r="N718" s="412"/>
      <c r="O718" s="412"/>
      <c r="P718" s="412"/>
      <c r="Q718" s="412"/>
    </row>
    <row r="719" spans="1:19" x14ac:dyDescent="0.2">
      <c r="A719" s="413"/>
      <c r="B719" s="413"/>
      <c r="C719" s="413"/>
      <c r="D719" s="413"/>
      <c r="E719" s="413"/>
      <c r="F719" s="413"/>
      <c r="G719" s="413"/>
      <c r="H719" s="413"/>
      <c r="I719" s="413"/>
      <c r="J719" s="413"/>
      <c r="K719" s="413"/>
      <c r="L719" s="413"/>
      <c r="M719" s="413"/>
      <c r="N719" s="413"/>
      <c r="O719" s="413"/>
      <c r="P719" s="413"/>
      <c r="Q719" s="413"/>
    </row>
    <row r="720" spans="1:19" s="1" customFormat="1" ht="27.75" customHeight="1" x14ac:dyDescent="0.2">
      <c r="A720" s="411" t="str">
        <f>IF([1]p45!$A$240:$L$240&lt;&gt;0,[1]p45!$A$240:$L$240,"")</f>
        <v/>
      </c>
      <c r="B720" s="411"/>
      <c r="C720" s="411"/>
      <c r="D720" s="411"/>
      <c r="E720" s="411"/>
      <c r="F720" s="411"/>
      <c r="G720" s="411"/>
      <c r="H720" s="411"/>
      <c r="I720" s="411"/>
      <c r="J720" s="411"/>
      <c r="K720" s="411"/>
      <c r="L720" s="411"/>
      <c r="M720" s="411"/>
      <c r="N720" s="411"/>
      <c r="O720" s="411"/>
      <c r="P720" s="411"/>
      <c r="Q720" s="411"/>
    </row>
    <row r="721" spans="1:19" s="1" customFormat="1" ht="13.5" customHeight="1" x14ac:dyDescent="0.25">
      <c r="A721" s="49" t="s">
        <v>24</v>
      </c>
      <c r="B721" s="412" t="str">
        <f>IF([1]p45!$B$241:$L$241&lt;&gt;0,[1]p45!$B$241:$L$241,"")</f>
        <v/>
      </c>
      <c r="C721" s="412"/>
      <c r="D721" s="412"/>
      <c r="E721" s="412"/>
      <c r="F721" s="412"/>
      <c r="G721" s="412"/>
      <c r="H721" s="412"/>
      <c r="I721" s="412"/>
      <c r="J721" s="412"/>
      <c r="K721" s="412"/>
      <c r="L721" s="412"/>
      <c r="M721" s="412"/>
      <c r="N721" s="412"/>
      <c r="O721" s="412"/>
      <c r="P721" s="412"/>
      <c r="Q721" s="412"/>
    </row>
    <row r="722" spans="1:19" x14ac:dyDescent="0.2">
      <c r="A722" s="413"/>
      <c r="B722" s="413"/>
      <c r="C722" s="413"/>
      <c r="D722" s="413"/>
      <c r="E722" s="413"/>
      <c r="F722" s="413"/>
      <c r="G722" s="413"/>
      <c r="H722" s="413"/>
      <c r="I722" s="413"/>
      <c r="J722" s="413"/>
      <c r="K722" s="413"/>
      <c r="L722" s="413"/>
      <c r="M722" s="413"/>
      <c r="N722" s="413"/>
      <c r="O722" s="413"/>
      <c r="P722" s="413"/>
      <c r="Q722" s="413"/>
    </row>
    <row r="723" spans="1:19" s="1" customFormat="1" ht="27.75" customHeight="1" x14ac:dyDescent="0.2">
      <c r="A723" s="411" t="str">
        <f>IF([1]p45!$A$243:$L$243&lt;&gt;0,[1]p45!$A$243:$L$243,"")</f>
        <v/>
      </c>
      <c r="B723" s="411"/>
      <c r="C723" s="411"/>
      <c r="D723" s="411"/>
      <c r="E723" s="411"/>
      <c r="F723" s="411"/>
      <c r="G723" s="411"/>
      <c r="H723" s="411"/>
      <c r="I723" s="411"/>
      <c r="J723" s="411"/>
      <c r="K723" s="411"/>
      <c r="L723" s="411"/>
      <c r="M723" s="411"/>
      <c r="N723" s="411"/>
      <c r="O723" s="411"/>
      <c r="P723" s="411"/>
      <c r="Q723" s="411"/>
    </row>
    <row r="724" spans="1:19" s="1" customFormat="1" ht="13.5" customHeight="1" x14ac:dyDescent="0.25">
      <c r="A724" s="49" t="s">
        <v>24</v>
      </c>
      <c r="B724" s="412" t="str">
        <f>IF([1]p45!$B$244:$L$244&lt;&gt;0,[1]p45!$B$244:$L$244,"")</f>
        <v/>
      </c>
      <c r="C724" s="412"/>
      <c r="D724" s="412"/>
      <c r="E724" s="412"/>
      <c r="F724" s="412"/>
      <c r="G724" s="412"/>
      <c r="H724" s="412"/>
      <c r="I724" s="412"/>
      <c r="J724" s="412"/>
      <c r="K724" s="412"/>
      <c r="L724" s="412"/>
      <c r="M724" s="412"/>
      <c r="N724" s="412"/>
      <c r="O724" s="412"/>
      <c r="P724" s="412"/>
      <c r="Q724" s="412"/>
    </row>
    <row r="725" spans="1:19" x14ac:dyDescent="0.2">
      <c r="A725" s="413"/>
      <c r="B725" s="413"/>
      <c r="C725" s="413"/>
      <c r="D725" s="413"/>
      <c r="E725" s="413"/>
      <c r="F725" s="413"/>
      <c r="G725" s="413"/>
      <c r="H725" s="413"/>
      <c r="I725" s="413"/>
      <c r="J725" s="413"/>
      <c r="K725" s="413"/>
      <c r="L725" s="413"/>
      <c r="M725" s="413"/>
      <c r="N725" s="413"/>
      <c r="O725" s="413"/>
      <c r="P725" s="413"/>
      <c r="Q725" s="413"/>
    </row>
    <row r="726" spans="1:19" s="33" customFormat="1" ht="11.25" customHeight="1" x14ac:dyDescent="0.2">
      <c r="A726" s="375" t="str">
        <f>T([1]p46!$C$13:$G$13)</f>
        <v/>
      </c>
      <c r="B726" s="376"/>
      <c r="C726" s="376"/>
      <c r="D726" s="376"/>
      <c r="E726" s="377"/>
      <c r="F726" s="414"/>
      <c r="G726" s="415"/>
      <c r="H726" s="415"/>
      <c r="I726" s="415"/>
      <c r="J726" s="415"/>
      <c r="K726" s="415"/>
      <c r="L726" s="415"/>
      <c r="M726" s="415"/>
      <c r="N726" s="415"/>
      <c r="O726" s="415"/>
      <c r="P726" s="415"/>
      <c r="Q726" s="19"/>
      <c r="R726"/>
      <c r="S726" s="28"/>
    </row>
    <row r="727" spans="1:19" s="1" customFormat="1" ht="27.75" customHeight="1" x14ac:dyDescent="0.2">
      <c r="A727" s="411" t="str">
        <f>IF([1]p46!$A$231:$L$231&lt;&gt;0,[1]p46!$A$231:$L$231,"")</f>
        <v/>
      </c>
      <c r="B727" s="411"/>
      <c r="C727" s="411"/>
      <c r="D727" s="411"/>
      <c r="E727" s="411"/>
      <c r="F727" s="411"/>
      <c r="G727" s="411"/>
      <c r="H727" s="411"/>
      <c r="I727" s="411"/>
      <c r="J727" s="411"/>
      <c r="K727" s="411"/>
      <c r="L727" s="411"/>
      <c r="M727" s="411"/>
      <c r="N727" s="411"/>
      <c r="O727" s="411"/>
      <c r="P727" s="411"/>
      <c r="Q727" s="411"/>
    </row>
    <row r="728" spans="1:19" s="1" customFormat="1" ht="13.5" customHeight="1" x14ac:dyDescent="0.25">
      <c r="A728" s="49" t="s">
        <v>24</v>
      </c>
      <c r="B728" s="412" t="str">
        <f>IF([1]p46!$B$232:$L$232&lt;&gt;0,[1]p46!$B$232:$L$232,"")</f>
        <v/>
      </c>
      <c r="C728" s="412"/>
      <c r="D728" s="412"/>
      <c r="E728" s="412"/>
      <c r="F728" s="412"/>
      <c r="G728" s="412"/>
      <c r="H728" s="412"/>
      <c r="I728" s="412"/>
      <c r="J728" s="412"/>
      <c r="K728" s="412"/>
      <c r="L728" s="412"/>
      <c r="M728" s="412"/>
      <c r="N728" s="412"/>
      <c r="O728" s="412"/>
      <c r="P728" s="412"/>
      <c r="Q728" s="412"/>
    </row>
    <row r="729" spans="1:19" x14ac:dyDescent="0.2">
      <c r="A729" s="413"/>
      <c r="B729" s="413"/>
      <c r="C729" s="413"/>
      <c r="D729" s="413"/>
      <c r="E729" s="413"/>
      <c r="F729" s="413"/>
      <c r="G729" s="413"/>
      <c r="H729" s="413"/>
      <c r="I729" s="413"/>
      <c r="J729" s="413"/>
      <c r="K729" s="413"/>
      <c r="L729" s="413"/>
      <c r="M729" s="413"/>
      <c r="N729" s="413"/>
      <c r="O729" s="413"/>
      <c r="P729" s="413"/>
      <c r="Q729" s="413"/>
    </row>
    <row r="730" spans="1:19" s="1" customFormat="1" ht="27.75" customHeight="1" x14ac:dyDescent="0.2">
      <c r="A730" s="411" t="str">
        <f>IF([1]p46!$A$234:$L$234&lt;&gt;0,[1]p46!$A$234:$L$234,"")</f>
        <v/>
      </c>
      <c r="B730" s="411"/>
      <c r="C730" s="411"/>
      <c r="D730" s="411"/>
      <c r="E730" s="411"/>
      <c r="F730" s="411"/>
      <c r="G730" s="411"/>
      <c r="H730" s="411"/>
      <c r="I730" s="411"/>
      <c r="J730" s="411"/>
      <c r="K730" s="411"/>
      <c r="L730" s="411"/>
      <c r="M730" s="411"/>
      <c r="N730" s="411"/>
      <c r="O730" s="411"/>
      <c r="P730" s="411"/>
      <c r="Q730" s="411"/>
    </row>
    <row r="731" spans="1:19" s="1" customFormat="1" ht="13.5" customHeight="1" x14ac:dyDescent="0.25">
      <c r="A731" s="49" t="s">
        <v>24</v>
      </c>
      <c r="B731" s="412" t="str">
        <f>IF([1]p46!$B$235:$L$235&lt;&gt;0,[1]p46!$B$235:$L$235,"")</f>
        <v/>
      </c>
      <c r="C731" s="412"/>
      <c r="D731" s="412"/>
      <c r="E731" s="412"/>
      <c r="F731" s="412"/>
      <c r="G731" s="412"/>
      <c r="H731" s="412"/>
      <c r="I731" s="412"/>
      <c r="J731" s="412"/>
      <c r="K731" s="412"/>
      <c r="L731" s="412"/>
      <c r="M731" s="412"/>
      <c r="N731" s="412"/>
      <c r="O731" s="412"/>
      <c r="P731" s="412"/>
      <c r="Q731" s="412"/>
    </row>
    <row r="732" spans="1:19" x14ac:dyDescent="0.2">
      <c r="A732" s="413"/>
      <c r="B732" s="413"/>
      <c r="C732" s="413"/>
      <c r="D732" s="413"/>
      <c r="E732" s="413"/>
      <c r="F732" s="413"/>
      <c r="G732" s="413"/>
      <c r="H732" s="413"/>
      <c r="I732" s="413"/>
      <c r="J732" s="413"/>
      <c r="K732" s="413"/>
      <c r="L732" s="413"/>
      <c r="M732" s="413"/>
      <c r="N732" s="413"/>
      <c r="O732" s="413"/>
      <c r="P732" s="413"/>
      <c r="Q732" s="413"/>
    </row>
    <row r="733" spans="1:19" s="1" customFormat="1" ht="27.75" customHeight="1" x14ac:dyDescent="0.2">
      <c r="A733" s="411" t="str">
        <f>IF([1]p46!$A$237:$L$237&lt;&gt;0,[1]p46!$A$237:$L$237,"")</f>
        <v/>
      </c>
      <c r="B733" s="411"/>
      <c r="C733" s="411"/>
      <c r="D733" s="411"/>
      <c r="E733" s="411"/>
      <c r="F733" s="411"/>
      <c r="G733" s="411"/>
      <c r="H733" s="411"/>
      <c r="I733" s="411"/>
      <c r="J733" s="411"/>
      <c r="K733" s="411"/>
      <c r="L733" s="411"/>
      <c r="M733" s="411"/>
      <c r="N733" s="411"/>
      <c r="O733" s="411"/>
      <c r="P733" s="411"/>
      <c r="Q733" s="411"/>
    </row>
    <row r="734" spans="1:19" s="1" customFormat="1" ht="13.5" customHeight="1" x14ac:dyDescent="0.25">
      <c r="A734" s="49" t="s">
        <v>24</v>
      </c>
      <c r="B734" s="412" t="str">
        <f>IF([1]p46!$B$238:$L$238&lt;&gt;0,[1]p46!$B$238:$L$238,"")</f>
        <v/>
      </c>
      <c r="C734" s="412"/>
      <c r="D734" s="412"/>
      <c r="E734" s="412"/>
      <c r="F734" s="412"/>
      <c r="G734" s="412"/>
      <c r="H734" s="412"/>
      <c r="I734" s="412"/>
      <c r="J734" s="412"/>
      <c r="K734" s="412"/>
      <c r="L734" s="412"/>
      <c r="M734" s="412"/>
      <c r="N734" s="412"/>
      <c r="O734" s="412"/>
      <c r="P734" s="412"/>
      <c r="Q734" s="412"/>
    </row>
    <row r="735" spans="1:19" x14ac:dyDescent="0.2">
      <c r="A735" s="413"/>
      <c r="B735" s="413"/>
      <c r="C735" s="413"/>
      <c r="D735" s="413"/>
      <c r="E735" s="413"/>
      <c r="F735" s="413"/>
      <c r="G735" s="413"/>
      <c r="H735" s="413"/>
      <c r="I735" s="413"/>
      <c r="J735" s="413"/>
      <c r="K735" s="413"/>
      <c r="L735" s="413"/>
      <c r="M735" s="413"/>
      <c r="N735" s="413"/>
      <c r="O735" s="413"/>
      <c r="P735" s="413"/>
      <c r="Q735" s="413"/>
    </row>
    <row r="736" spans="1:19" s="1" customFormat="1" ht="27.75" customHeight="1" x14ac:dyDescent="0.2">
      <c r="A736" s="411" t="str">
        <f>IF([1]p46!$A$240:$L$240&lt;&gt;0,[1]p46!$A$240:$L$240,"")</f>
        <v/>
      </c>
      <c r="B736" s="411"/>
      <c r="C736" s="411"/>
      <c r="D736" s="411"/>
      <c r="E736" s="411"/>
      <c r="F736" s="411"/>
      <c r="G736" s="411"/>
      <c r="H736" s="411"/>
      <c r="I736" s="411"/>
      <c r="J736" s="411"/>
      <c r="K736" s="411"/>
      <c r="L736" s="411"/>
      <c r="M736" s="411"/>
      <c r="N736" s="411"/>
      <c r="O736" s="411"/>
      <c r="P736" s="411"/>
      <c r="Q736" s="411"/>
    </row>
    <row r="737" spans="1:19" s="1" customFormat="1" ht="13.5" customHeight="1" x14ac:dyDescent="0.25">
      <c r="A737" s="49" t="s">
        <v>24</v>
      </c>
      <c r="B737" s="412" t="str">
        <f>IF([1]p46!$B$241:$L$241&lt;&gt;0,[1]p46!$B$241:$L$241,"")</f>
        <v/>
      </c>
      <c r="C737" s="412"/>
      <c r="D737" s="412"/>
      <c r="E737" s="412"/>
      <c r="F737" s="412"/>
      <c r="G737" s="412"/>
      <c r="H737" s="412"/>
      <c r="I737" s="412"/>
      <c r="J737" s="412"/>
      <c r="K737" s="412"/>
      <c r="L737" s="412"/>
      <c r="M737" s="412"/>
      <c r="N737" s="412"/>
      <c r="O737" s="412"/>
      <c r="P737" s="412"/>
      <c r="Q737" s="412"/>
    </row>
    <row r="738" spans="1:19" x14ac:dyDescent="0.2">
      <c r="A738" s="413"/>
      <c r="B738" s="413"/>
      <c r="C738" s="413"/>
      <c r="D738" s="413"/>
      <c r="E738" s="413"/>
      <c r="F738" s="413"/>
      <c r="G738" s="413"/>
      <c r="H738" s="413"/>
      <c r="I738" s="413"/>
      <c r="J738" s="413"/>
      <c r="K738" s="413"/>
      <c r="L738" s="413"/>
      <c r="M738" s="413"/>
      <c r="N738" s="413"/>
      <c r="O738" s="413"/>
      <c r="P738" s="413"/>
      <c r="Q738" s="413"/>
    </row>
    <row r="739" spans="1:19" s="1" customFormat="1" ht="27.75" customHeight="1" x14ac:dyDescent="0.2">
      <c r="A739" s="411" t="str">
        <f>IF([1]p46!$A$243:$L$243&lt;&gt;0,[1]p46!$A$243:$L$243,"")</f>
        <v/>
      </c>
      <c r="B739" s="411"/>
      <c r="C739" s="411"/>
      <c r="D739" s="411"/>
      <c r="E739" s="411"/>
      <c r="F739" s="411"/>
      <c r="G739" s="411"/>
      <c r="H739" s="411"/>
      <c r="I739" s="411"/>
      <c r="J739" s="411"/>
      <c r="K739" s="411"/>
      <c r="L739" s="411"/>
      <c r="M739" s="411"/>
      <c r="N739" s="411"/>
      <c r="O739" s="411"/>
      <c r="P739" s="411"/>
      <c r="Q739" s="411"/>
    </row>
    <row r="740" spans="1:19" s="1" customFormat="1" ht="13.5" customHeight="1" x14ac:dyDescent="0.25">
      <c r="A740" s="49" t="s">
        <v>24</v>
      </c>
      <c r="B740" s="412" t="str">
        <f>IF([1]p46!$B$244:$L$244&lt;&gt;0,[1]p46!$B$244:$L$244,"")</f>
        <v/>
      </c>
      <c r="C740" s="412"/>
      <c r="D740" s="412"/>
      <c r="E740" s="412"/>
      <c r="F740" s="412"/>
      <c r="G740" s="412"/>
      <c r="H740" s="412"/>
      <c r="I740" s="412"/>
      <c r="J740" s="412"/>
      <c r="K740" s="412"/>
      <c r="L740" s="412"/>
      <c r="M740" s="412"/>
      <c r="N740" s="412"/>
      <c r="O740" s="412"/>
      <c r="P740" s="412"/>
      <c r="Q740" s="412"/>
    </row>
    <row r="741" spans="1:19" x14ac:dyDescent="0.2">
      <c r="A741" s="413"/>
      <c r="B741" s="413"/>
      <c r="C741" s="413"/>
      <c r="D741" s="413"/>
      <c r="E741" s="413"/>
      <c r="F741" s="413"/>
      <c r="G741" s="413"/>
      <c r="H741" s="413"/>
      <c r="I741" s="413"/>
      <c r="J741" s="413"/>
      <c r="K741" s="413"/>
      <c r="L741" s="413"/>
      <c r="M741" s="413"/>
      <c r="N741" s="413"/>
      <c r="O741" s="413"/>
      <c r="P741" s="413"/>
      <c r="Q741" s="413"/>
    </row>
    <row r="742" spans="1:19" s="33" customFormat="1" ht="11.25" customHeight="1" x14ac:dyDescent="0.2">
      <c r="A742" s="375" t="str">
        <f>T([1]p47!$C$13:$G$13)</f>
        <v/>
      </c>
      <c r="B742" s="376"/>
      <c r="C742" s="376"/>
      <c r="D742" s="376"/>
      <c r="E742" s="377"/>
      <c r="F742" s="414"/>
      <c r="G742" s="415"/>
      <c r="H742" s="415"/>
      <c r="I742" s="415"/>
      <c r="J742" s="415"/>
      <c r="K742" s="415"/>
      <c r="L742" s="415"/>
      <c r="M742" s="415"/>
      <c r="N742" s="415"/>
      <c r="O742" s="415"/>
      <c r="P742" s="415"/>
      <c r="Q742" s="19"/>
      <c r="R742"/>
      <c r="S742" s="28"/>
    </row>
    <row r="743" spans="1:19" s="1" customFormat="1" ht="27.75" customHeight="1" x14ac:dyDescent="0.2">
      <c r="A743" s="411" t="str">
        <f>IF([1]p47!$A$231:$L$231&lt;&gt;0,[1]p47!$A$231:$L$231,"")</f>
        <v/>
      </c>
      <c r="B743" s="411"/>
      <c r="C743" s="411"/>
      <c r="D743" s="411"/>
      <c r="E743" s="411"/>
      <c r="F743" s="411"/>
      <c r="G743" s="411"/>
      <c r="H743" s="411"/>
      <c r="I743" s="411"/>
      <c r="J743" s="411"/>
      <c r="K743" s="411"/>
      <c r="L743" s="411"/>
      <c r="M743" s="411"/>
      <c r="N743" s="411"/>
      <c r="O743" s="411"/>
      <c r="P743" s="411"/>
      <c r="Q743" s="411"/>
    </row>
    <row r="744" spans="1:19" s="1" customFormat="1" ht="13.5" customHeight="1" x14ac:dyDescent="0.25">
      <c r="A744" s="49" t="s">
        <v>24</v>
      </c>
      <c r="B744" s="412" t="str">
        <f>IF([1]p47!$B$232:$L$232&lt;&gt;0,[1]p47!$B$232:$L$232,"")</f>
        <v/>
      </c>
      <c r="C744" s="412"/>
      <c r="D744" s="412"/>
      <c r="E744" s="412"/>
      <c r="F744" s="412"/>
      <c r="G744" s="412"/>
      <c r="H744" s="412"/>
      <c r="I744" s="412"/>
      <c r="J744" s="412"/>
      <c r="K744" s="412"/>
      <c r="L744" s="412"/>
      <c r="M744" s="412"/>
      <c r="N744" s="412"/>
      <c r="O744" s="412"/>
      <c r="P744" s="412"/>
      <c r="Q744" s="412"/>
    </row>
    <row r="745" spans="1:19" x14ac:dyDescent="0.2">
      <c r="A745" s="413"/>
      <c r="B745" s="413"/>
      <c r="C745" s="413"/>
      <c r="D745" s="413"/>
      <c r="E745" s="413"/>
      <c r="F745" s="413"/>
      <c r="G745" s="413"/>
      <c r="H745" s="413"/>
      <c r="I745" s="413"/>
      <c r="J745" s="413"/>
      <c r="K745" s="413"/>
      <c r="L745" s="413"/>
      <c r="M745" s="413"/>
      <c r="N745" s="413"/>
      <c r="O745" s="413"/>
      <c r="P745" s="413"/>
      <c r="Q745" s="413"/>
    </row>
    <row r="746" spans="1:19" s="1" customFormat="1" ht="27.75" customHeight="1" x14ac:dyDescent="0.2">
      <c r="A746" s="411" t="str">
        <f>IF([1]p47!$A$234:$L$234&lt;&gt;0,[1]p47!$A$234:$L$234,"")</f>
        <v/>
      </c>
      <c r="B746" s="411"/>
      <c r="C746" s="411"/>
      <c r="D746" s="411"/>
      <c r="E746" s="411"/>
      <c r="F746" s="411"/>
      <c r="G746" s="411"/>
      <c r="H746" s="411"/>
      <c r="I746" s="411"/>
      <c r="J746" s="411"/>
      <c r="K746" s="411"/>
      <c r="L746" s="411"/>
      <c r="M746" s="411"/>
      <c r="N746" s="411"/>
      <c r="O746" s="411"/>
      <c r="P746" s="411"/>
      <c r="Q746" s="411"/>
    </row>
    <row r="747" spans="1:19" s="1" customFormat="1" ht="13.5" customHeight="1" x14ac:dyDescent="0.25">
      <c r="A747" s="49" t="s">
        <v>24</v>
      </c>
      <c r="B747" s="412" t="str">
        <f>IF([1]p47!$B$235:$L$235&lt;&gt;0,[1]p47!$B$235:$L$235,"")</f>
        <v/>
      </c>
      <c r="C747" s="412"/>
      <c r="D747" s="412"/>
      <c r="E747" s="412"/>
      <c r="F747" s="412"/>
      <c r="G747" s="412"/>
      <c r="H747" s="412"/>
      <c r="I747" s="412"/>
      <c r="J747" s="412"/>
      <c r="K747" s="412"/>
      <c r="L747" s="412"/>
      <c r="M747" s="412"/>
      <c r="N747" s="412"/>
      <c r="O747" s="412"/>
      <c r="P747" s="412"/>
      <c r="Q747" s="412"/>
    </row>
    <row r="748" spans="1:19" x14ac:dyDescent="0.2">
      <c r="A748" s="413"/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  <c r="L748" s="413"/>
      <c r="M748" s="413"/>
      <c r="N748" s="413"/>
      <c r="O748" s="413"/>
      <c r="P748" s="413"/>
      <c r="Q748" s="413"/>
    </row>
    <row r="749" spans="1:19" s="1" customFormat="1" ht="27.75" customHeight="1" x14ac:dyDescent="0.2">
      <c r="A749" s="411" t="str">
        <f>IF([1]p47!$A$237:$L$237&lt;&gt;0,[1]p47!$A$237:$L$237,"")</f>
        <v/>
      </c>
      <c r="B749" s="411"/>
      <c r="C749" s="411"/>
      <c r="D749" s="411"/>
      <c r="E749" s="411"/>
      <c r="F749" s="411"/>
      <c r="G749" s="411"/>
      <c r="H749" s="411"/>
      <c r="I749" s="411"/>
      <c r="J749" s="411"/>
      <c r="K749" s="411"/>
      <c r="L749" s="411"/>
      <c r="M749" s="411"/>
      <c r="N749" s="411"/>
      <c r="O749" s="411"/>
      <c r="P749" s="411"/>
      <c r="Q749" s="411"/>
    </row>
    <row r="750" spans="1:19" s="1" customFormat="1" ht="13.5" customHeight="1" x14ac:dyDescent="0.25">
      <c r="A750" s="49" t="s">
        <v>24</v>
      </c>
      <c r="B750" s="412" t="str">
        <f>IF([1]p47!$B$238:$L$238&lt;&gt;0,[1]p47!$B$238:$L$238,"")</f>
        <v/>
      </c>
      <c r="C750" s="412"/>
      <c r="D750" s="412"/>
      <c r="E750" s="412"/>
      <c r="F750" s="412"/>
      <c r="G750" s="412"/>
      <c r="H750" s="412"/>
      <c r="I750" s="412"/>
      <c r="J750" s="412"/>
      <c r="K750" s="412"/>
      <c r="L750" s="412"/>
      <c r="M750" s="412"/>
      <c r="N750" s="412"/>
      <c r="O750" s="412"/>
      <c r="P750" s="412"/>
      <c r="Q750" s="412"/>
    </row>
    <row r="751" spans="1:19" x14ac:dyDescent="0.2">
      <c r="A751" s="413"/>
      <c r="B751" s="413"/>
      <c r="C751" s="413"/>
      <c r="D751" s="413"/>
      <c r="E751" s="413"/>
      <c r="F751" s="413"/>
      <c r="G751" s="413"/>
      <c r="H751" s="413"/>
      <c r="I751" s="413"/>
      <c r="J751" s="413"/>
      <c r="K751" s="413"/>
      <c r="L751" s="413"/>
      <c r="M751" s="413"/>
      <c r="N751" s="413"/>
      <c r="O751" s="413"/>
      <c r="P751" s="413"/>
      <c r="Q751" s="413"/>
    </row>
    <row r="752" spans="1:19" s="1" customFormat="1" ht="27.75" customHeight="1" x14ac:dyDescent="0.2">
      <c r="A752" s="411" t="str">
        <f>IF([1]p47!$A$240:$L$240&lt;&gt;0,[1]p47!$A$240:$L$240,"")</f>
        <v/>
      </c>
      <c r="B752" s="411"/>
      <c r="C752" s="411"/>
      <c r="D752" s="411"/>
      <c r="E752" s="411"/>
      <c r="F752" s="411"/>
      <c r="G752" s="411"/>
      <c r="H752" s="411"/>
      <c r="I752" s="411"/>
      <c r="J752" s="411"/>
      <c r="K752" s="411"/>
      <c r="L752" s="411"/>
      <c r="M752" s="411"/>
      <c r="N752" s="411"/>
      <c r="O752" s="411"/>
      <c r="P752" s="411"/>
      <c r="Q752" s="411"/>
    </row>
    <row r="753" spans="1:19" s="1" customFormat="1" ht="13.5" customHeight="1" x14ac:dyDescent="0.25">
      <c r="A753" s="49" t="s">
        <v>24</v>
      </c>
      <c r="B753" s="412" t="str">
        <f>IF([1]p47!$B$241:$L$241&lt;&gt;0,[1]p47!$B$241:$L$241,"")</f>
        <v/>
      </c>
      <c r="C753" s="412"/>
      <c r="D753" s="412"/>
      <c r="E753" s="412"/>
      <c r="F753" s="412"/>
      <c r="G753" s="412"/>
      <c r="H753" s="412"/>
      <c r="I753" s="412"/>
      <c r="J753" s="412"/>
      <c r="K753" s="412"/>
      <c r="L753" s="412"/>
      <c r="M753" s="412"/>
      <c r="N753" s="412"/>
      <c r="O753" s="412"/>
      <c r="P753" s="412"/>
      <c r="Q753" s="412"/>
    </row>
    <row r="754" spans="1:19" x14ac:dyDescent="0.2">
      <c r="A754" s="413"/>
      <c r="B754" s="413"/>
      <c r="C754" s="413"/>
      <c r="D754" s="413"/>
      <c r="E754" s="413"/>
      <c r="F754" s="413"/>
      <c r="G754" s="413"/>
      <c r="H754" s="413"/>
      <c r="I754" s="413"/>
      <c r="J754" s="413"/>
      <c r="K754" s="413"/>
      <c r="L754" s="413"/>
      <c r="M754" s="413"/>
      <c r="N754" s="413"/>
      <c r="O754" s="413"/>
      <c r="P754" s="413"/>
      <c r="Q754" s="413"/>
    </row>
    <row r="755" spans="1:19" s="1" customFormat="1" ht="27.75" customHeight="1" x14ac:dyDescent="0.2">
      <c r="A755" s="411" t="str">
        <f>IF([1]p47!$A$243:$L$243&lt;&gt;0,[1]p47!$A$243:$L$243,"")</f>
        <v/>
      </c>
      <c r="B755" s="411"/>
      <c r="C755" s="411"/>
      <c r="D755" s="411"/>
      <c r="E755" s="411"/>
      <c r="F755" s="411"/>
      <c r="G755" s="411"/>
      <c r="H755" s="411"/>
      <c r="I755" s="411"/>
      <c r="J755" s="411"/>
      <c r="K755" s="411"/>
      <c r="L755" s="411"/>
      <c r="M755" s="411"/>
      <c r="N755" s="411"/>
      <c r="O755" s="411"/>
      <c r="P755" s="411"/>
      <c r="Q755" s="411"/>
    </row>
    <row r="756" spans="1:19" s="1" customFormat="1" ht="13.5" customHeight="1" x14ac:dyDescent="0.25">
      <c r="A756" s="49" t="s">
        <v>24</v>
      </c>
      <c r="B756" s="412" t="str">
        <f>IF([1]p47!$B$244:$L$244&lt;&gt;0,[1]p47!$B$244:$L$244,"")</f>
        <v/>
      </c>
      <c r="C756" s="412"/>
      <c r="D756" s="412"/>
      <c r="E756" s="412"/>
      <c r="F756" s="412"/>
      <c r="G756" s="412"/>
      <c r="H756" s="412"/>
      <c r="I756" s="412"/>
      <c r="J756" s="412"/>
      <c r="K756" s="412"/>
      <c r="L756" s="412"/>
      <c r="M756" s="412"/>
      <c r="N756" s="412"/>
      <c r="O756" s="412"/>
      <c r="P756" s="412"/>
      <c r="Q756" s="412"/>
    </row>
    <row r="757" spans="1:19" x14ac:dyDescent="0.2">
      <c r="A757" s="413"/>
      <c r="B757" s="413"/>
      <c r="C757" s="413"/>
      <c r="D757" s="413"/>
      <c r="E757" s="413"/>
      <c r="F757" s="413"/>
      <c r="G757" s="413"/>
      <c r="H757" s="413"/>
      <c r="I757" s="413"/>
      <c r="J757" s="413"/>
      <c r="K757" s="413"/>
      <c r="L757" s="413"/>
      <c r="M757" s="413"/>
      <c r="N757" s="413"/>
      <c r="O757" s="413"/>
      <c r="P757" s="413"/>
      <c r="Q757" s="413"/>
    </row>
    <row r="758" spans="1:19" s="33" customFormat="1" ht="11.25" customHeight="1" x14ac:dyDescent="0.2">
      <c r="A758" s="375" t="str">
        <f>T([1]p48!$C$13:$G$13)</f>
        <v/>
      </c>
      <c r="B758" s="376"/>
      <c r="C758" s="376"/>
      <c r="D758" s="376"/>
      <c r="E758" s="377"/>
      <c r="F758" s="414"/>
      <c r="G758" s="415"/>
      <c r="H758" s="415"/>
      <c r="I758" s="415"/>
      <c r="J758" s="415"/>
      <c r="K758" s="415"/>
      <c r="L758" s="415"/>
      <c r="M758" s="415"/>
      <c r="N758" s="415"/>
      <c r="O758" s="415"/>
      <c r="P758" s="415"/>
      <c r="Q758" s="19"/>
      <c r="R758"/>
      <c r="S758" s="28"/>
    </row>
    <row r="759" spans="1:19" s="1" customFormat="1" ht="27.75" customHeight="1" x14ac:dyDescent="0.2">
      <c r="A759" s="411" t="str">
        <f>IF([1]p48!$A$231:$L$231&lt;&gt;0,[1]p48!$A$231:$L$231,"")</f>
        <v/>
      </c>
      <c r="B759" s="411"/>
      <c r="C759" s="411"/>
      <c r="D759" s="411"/>
      <c r="E759" s="411"/>
      <c r="F759" s="411"/>
      <c r="G759" s="411"/>
      <c r="H759" s="411"/>
      <c r="I759" s="411"/>
      <c r="J759" s="411"/>
      <c r="K759" s="411"/>
      <c r="L759" s="411"/>
      <c r="M759" s="411"/>
      <c r="N759" s="411"/>
      <c r="O759" s="411"/>
      <c r="P759" s="411"/>
      <c r="Q759" s="411"/>
    </row>
    <row r="760" spans="1:19" s="1" customFormat="1" ht="13.5" customHeight="1" x14ac:dyDescent="0.25">
      <c r="A760" s="49" t="s">
        <v>24</v>
      </c>
      <c r="B760" s="412" t="str">
        <f>IF([1]p48!$B$232:$L$232&lt;&gt;0,[1]p48!$B$232:$L$232,"")</f>
        <v/>
      </c>
      <c r="C760" s="412"/>
      <c r="D760" s="412"/>
      <c r="E760" s="412"/>
      <c r="F760" s="412"/>
      <c r="G760" s="412"/>
      <c r="H760" s="412"/>
      <c r="I760" s="412"/>
      <c r="J760" s="412"/>
      <c r="K760" s="412"/>
      <c r="L760" s="412"/>
      <c r="M760" s="412"/>
      <c r="N760" s="412"/>
      <c r="O760" s="412"/>
      <c r="P760" s="412"/>
      <c r="Q760" s="412"/>
    </row>
    <row r="761" spans="1:19" x14ac:dyDescent="0.2">
      <c r="A761" s="413"/>
      <c r="B761" s="413"/>
      <c r="C761" s="413"/>
      <c r="D761" s="413"/>
      <c r="E761" s="413"/>
      <c r="F761" s="413"/>
      <c r="G761" s="413"/>
      <c r="H761" s="413"/>
      <c r="I761" s="413"/>
      <c r="J761" s="413"/>
      <c r="K761" s="413"/>
      <c r="L761" s="413"/>
      <c r="M761" s="413"/>
      <c r="N761" s="413"/>
      <c r="O761" s="413"/>
      <c r="P761" s="413"/>
      <c r="Q761" s="413"/>
    </row>
    <row r="762" spans="1:19" s="1" customFormat="1" ht="27.75" customHeight="1" x14ac:dyDescent="0.2">
      <c r="A762" s="411" t="str">
        <f>IF([1]p48!$A$234:$L$234&lt;&gt;0,[1]p48!$A$234:$L$234,"")</f>
        <v/>
      </c>
      <c r="B762" s="411"/>
      <c r="C762" s="411"/>
      <c r="D762" s="411"/>
      <c r="E762" s="411"/>
      <c r="F762" s="411"/>
      <c r="G762" s="411"/>
      <c r="H762" s="411"/>
      <c r="I762" s="411"/>
      <c r="J762" s="411"/>
      <c r="K762" s="411"/>
      <c r="L762" s="411"/>
      <c r="M762" s="411"/>
      <c r="N762" s="411"/>
      <c r="O762" s="411"/>
      <c r="P762" s="411"/>
      <c r="Q762" s="411"/>
    </row>
    <row r="763" spans="1:19" s="1" customFormat="1" ht="13.5" customHeight="1" x14ac:dyDescent="0.25">
      <c r="A763" s="49" t="s">
        <v>24</v>
      </c>
      <c r="B763" s="412" t="str">
        <f>IF([1]p48!$B$235:$L$235&lt;&gt;0,[1]p48!$B$235:$L$235,"")</f>
        <v/>
      </c>
      <c r="C763" s="412"/>
      <c r="D763" s="412"/>
      <c r="E763" s="412"/>
      <c r="F763" s="412"/>
      <c r="G763" s="412"/>
      <c r="H763" s="412"/>
      <c r="I763" s="412"/>
      <c r="J763" s="412"/>
      <c r="K763" s="412"/>
      <c r="L763" s="412"/>
      <c r="M763" s="412"/>
      <c r="N763" s="412"/>
      <c r="O763" s="412"/>
      <c r="P763" s="412"/>
      <c r="Q763" s="412"/>
    </row>
    <row r="764" spans="1:19" x14ac:dyDescent="0.2">
      <c r="A764" s="413"/>
      <c r="B764" s="413"/>
      <c r="C764" s="413"/>
      <c r="D764" s="413"/>
      <c r="E764" s="413"/>
      <c r="F764" s="413"/>
      <c r="G764" s="413"/>
      <c r="H764" s="413"/>
      <c r="I764" s="413"/>
      <c r="J764" s="413"/>
      <c r="K764" s="413"/>
      <c r="L764" s="413"/>
      <c r="M764" s="413"/>
      <c r="N764" s="413"/>
      <c r="O764" s="413"/>
      <c r="P764" s="413"/>
      <c r="Q764" s="413"/>
    </row>
    <row r="765" spans="1:19" s="1" customFormat="1" ht="27.75" customHeight="1" x14ac:dyDescent="0.2">
      <c r="A765" s="411" t="str">
        <f>IF([1]p48!$A$237:$L$237&lt;&gt;0,[1]p48!$A$237:$L$237,"")</f>
        <v/>
      </c>
      <c r="B765" s="411"/>
      <c r="C765" s="411"/>
      <c r="D765" s="411"/>
      <c r="E765" s="411"/>
      <c r="F765" s="411"/>
      <c r="G765" s="411"/>
      <c r="H765" s="411"/>
      <c r="I765" s="411"/>
      <c r="J765" s="411"/>
      <c r="K765" s="411"/>
      <c r="L765" s="411"/>
      <c r="M765" s="411"/>
      <c r="N765" s="411"/>
      <c r="O765" s="411"/>
      <c r="P765" s="411"/>
      <c r="Q765" s="411"/>
    </row>
    <row r="766" spans="1:19" s="1" customFormat="1" ht="13.5" customHeight="1" x14ac:dyDescent="0.25">
      <c r="A766" s="49" t="s">
        <v>24</v>
      </c>
      <c r="B766" s="412" t="str">
        <f>IF([1]p48!$B$238:$L$238&lt;&gt;0,[1]p48!$B$238:$L$238,"")</f>
        <v/>
      </c>
      <c r="C766" s="412"/>
      <c r="D766" s="412"/>
      <c r="E766" s="412"/>
      <c r="F766" s="412"/>
      <c r="G766" s="412"/>
      <c r="H766" s="412"/>
      <c r="I766" s="412"/>
      <c r="J766" s="412"/>
      <c r="K766" s="412"/>
      <c r="L766" s="412"/>
      <c r="M766" s="412"/>
      <c r="N766" s="412"/>
      <c r="O766" s="412"/>
      <c r="P766" s="412"/>
      <c r="Q766" s="412"/>
    </row>
    <row r="767" spans="1:19" x14ac:dyDescent="0.2">
      <c r="A767" s="413"/>
      <c r="B767" s="413"/>
      <c r="C767" s="413"/>
      <c r="D767" s="413"/>
      <c r="E767" s="413"/>
      <c r="F767" s="413"/>
      <c r="G767" s="413"/>
      <c r="H767" s="413"/>
      <c r="I767" s="413"/>
      <c r="J767" s="413"/>
      <c r="K767" s="413"/>
      <c r="L767" s="413"/>
      <c r="M767" s="413"/>
      <c r="N767" s="413"/>
      <c r="O767" s="413"/>
      <c r="P767" s="413"/>
      <c r="Q767" s="413"/>
    </row>
    <row r="768" spans="1:19" s="1" customFormat="1" ht="27.75" customHeight="1" x14ac:dyDescent="0.2">
      <c r="A768" s="411" t="str">
        <f>IF([1]p48!$A$240:$L$240&lt;&gt;0,[1]p48!$A$240:$L$240,"")</f>
        <v/>
      </c>
      <c r="B768" s="411"/>
      <c r="C768" s="411"/>
      <c r="D768" s="411"/>
      <c r="E768" s="411"/>
      <c r="F768" s="411"/>
      <c r="G768" s="411"/>
      <c r="H768" s="411"/>
      <c r="I768" s="411"/>
      <c r="J768" s="411"/>
      <c r="K768" s="411"/>
      <c r="L768" s="411"/>
      <c r="M768" s="411"/>
      <c r="N768" s="411"/>
      <c r="O768" s="411"/>
      <c r="P768" s="411"/>
      <c r="Q768" s="411"/>
    </row>
    <row r="769" spans="1:19" s="1" customFormat="1" ht="13.5" customHeight="1" x14ac:dyDescent="0.25">
      <c r="A769" s="49" t="s">
        <v>24</v>
      </c>
      <c r="B769" s="412" t="str">
        <f>IF([1]p48!$B$241:$L$241&lt;&gt;0,[1]p48!$B$241:$L$241,"")</f>
        <v/>
      </c>
      <c r="C769" s="412"/>
      <c r="D769" s="412"/>
      <c r="E769" s="412"/>
      <c r="F769" s="412"/>
      <c r="G769" s="412"/>
      <c r="H769" s="412"/>
      <c r="I769" s="412"/>
      <c r="J769" s="412"/>
      <c r="K769" s="412"/>
      <c r="L769" s="412"/>
      <c r="M769" s="412"/>
      <c r="N769" s="412"/>
      <c r="O769" s="412"/>
      <c r="P769" s="412"/>
      <c r="Q769" s="412"/>
    </row>
    <row r="770" spans="1:19" x14ac:dyDescent="0.2">
      <c r="A770" s="413"/>
      <c r="B770" s="413"/>
      <c r="C770" s="413"/>
      <c r="D770" s="413"/>
      <c r="E770" s="413"/>
      <c r="F770" s="413"/>
      <c r="G770" s="413"/>
      <c r="H770" s="413"/>
      <c r="I770" s="413"/>
      <c r="J770" s="413"/>
      <c r="K770" s="413"/>
      <c r="L770" s="413"/>
      <c r="M770" s="413"/>
      <c r="N770" s="413"/>
      <c r="O770" s="413"/>
      <c r="P770" s="413"/>
      <c r="Q770" s="413"/>
    </row>
    <row r="771" spans="1:19" s="1" customFormat="1" ht="27.75" customHeight="1" x14ac:dyDescent="0.2">
      <c r="A771" s="411" t="str">
        <f>IF([1]p48!$A$243:$L$243&lt;&gt;0,[1]p48!$A$243:$L$243,"")</f>
        <v/>
      </c>
      <c r="B771" s="411"/>
      <c r="C771" s="411"/>
      <c r="D771" s="411"/>
      <c r="E771" s="411"/>
      <c r="F771" s="411"/>
      <c r="G771" s="411"/>
      <c r="H771" s="411"/>
      <c r="I771" s="411"/>
      <c r="J771" s="411"/>
      <c r="K771" s="411"/>
      <c r="L771" s="411"/>
      <c r="M771" s="411"/>
      <c r="N771" s="411"/>
      <c r="O771" s="411"/>
      <c r="P771" s="411"/>
      <c r="Q771" s="411"/>
    </row>
    <row r="772" spans="1:19" s="1" customFormat="1" ht="13.5" customHeight="1" x14ac:dyDescent="0.25">
      <c r="A772" s="49" t="s">
        <v>24</v>
      </c>
      <c r="B772" s="412" t="str">
        <f>IF([1]p48!$B$244:$L$244&lt;&gt;0,[1]p48!$B$244:$L$244,"")</f>
        <v/>
      </c>
      <c r="C772" s="412"/>
      <c r="D772" s="412"/>
      <c r="E772" s="412"/>
      <c r="F772" s="412"/>
      <c r="G772" s="412"/>
      <c r="H772" s="412"/>
      <c r="I772" s="412"/>
      <c r="J772" s="412"/>
      <c r="K772" s="412"/>
      <c r="L772" s="412"/>
      <c r="M772" s="412"/>
      <c r="N772" s="412"/>
      <c r="O772" s="412"/>
      <c r="P772" s="412"/>
      <c r="Q772" s="412"/>
    </row>
    <row r="773" spans="1:19" x14ac:dyDescent="0.2">
      <c r="A773" s="413"/>
      <c r="B773" s="413"/>
      <c r="C773" s="413"/>
      <c r="D773" s="413"/>
      <c r="E773" s="413"/>
      <c r="F773" s="413"/>
      <c r="G773" s="413"/>
      <c r="H773" s="413"/>
      <c r="I773" s="413"/>
      <c r="J773" s="413"/>
      <c r="K773" s="413"/>
      <c r="L773" s="413"/>
      <c r="M773" s="413"/>
      <c r="N773" s="413"/>
      <c r="O773" s="413"/>
      <c r="P773" s="413"/>
      <c r="Q773" s="413"/>
    </row>
    <row r="774" spans="1:19" s="33" customFormat="1" ht="11.25" customHeight="1" x14ac:dyDescent="0.2">
      <c r="A774" s="375" t="str">
        <f>T([1]p49!$C$13:$G$13)</f>
        <v/>
      </c>
      <c r="B774" s="376"/>
      <c r="C774" s="376"/>
      <c r="D774" s="376"/>
      <c r="E774" s="377"/>
      <c r="F774" s="414"/>
      <c r="G774" s="415"/>
      <c r="H774" s="415"/>
      <c r="I774" s="415"/>
      <c r="J774" s="415"/>
      <c r="K774" s="415"/>
      <c r="L774" s="415"/>
      <c r="M774" s="415"/>
      <c r="N774" s="415"/>
      <c r="O774" s="415"/>
      <c r="P774" s="415"/>
      <c r="Q774" s="19"/>
      <c r="R774"/>
      <c r="S774" s="28"/>
    </row>
    <row r="775" spans="1:19" s="1" customFormat="1" ht="27.75" customHeight="1" x14ac:dyDescent="0.2">
      <c r="A775" s="411" t="str">
        <f>IF([1]p49!$A$231:$L$231&lt;&gt;0,[1]p49!$A$231:$L$231,"")</f>
        <v/>
      </c>
      <c r="B775" s="411"/>
      <c r="C775" s="411"/>
      <c r="D775" s="411"/>
      <c r="E775" s="411"/>
      <c r="F775" s="411"/>
      <c r="G775" s="411"/>
      <c r="H775" s="411"/>
      <c r="I775" s="411"/>
      <c r="J775" s="411"/>
      <c r="K775" s="411"/>
      <c r="L775" s="411"/>
      <c r="M775" s="411"/>
      <c r="N775" s="411"/>
      <c r="O775" s="411"/>
      <c r="P775" s="411"/>
      <c r="Q775" s="411"/>
    </row>
    <row r="776" spans="1:19" s="1" customFormat="1" ht="13.5" customHeight="1" x14ac:dyDescent="0.25">
      <c r="A776" s="49" t="s">
        <v>24</v>
      </c>
      <c r="B776" s="412" t="str">
        <f>IF([1]p49!$B$232:$L$232&lt;&gt;0,[1]p49!$B$232:$L$232,"")</f>
        <v/>
      </c>
      <c r="C776" s="412"/>
      <c r="D776" s="412"/>
      <c r="E776" s="412"/>
      <c r="F776" s="412"/>
      <c r="G776" s="412"/>
      <c r="H776" s="412"/>
      <c r="I776" s="412"/>
      <c r="J776" s="412"/>
      <c r="K776" s="412"/>
      <c r="L776" s="412"/>
      <c r="M776" s="412"/>
      <c r="N776" s="412"/>
      <c r="O776" s="412"/>
      <c r="P776" s="412"/>
      <c r="Q776" s="412"/>
    </row>
    <row r="777" spans="1:19" x14ac:dyDescent="0.2">
      <c r="A777" s="413"/>
      <c r="B777" s="413"/>
      <c r="C777" s="413"/>
      <c r="D777" s="413"/>
      <c r="E777" s="413"/>
      <c r="F777" s="413"/>
      <c r="G777" s="413"/>
      <c r="H777" s="413"/>
      <c r="I777" s="413"/>
      <c r="J777" s="413"/>
      <c r="K777" s="413"/>
      <c r="L777" s="413"/>
      <c r="M777" s="413"/>
      <c r="N777" s="413"/>
      <c r="O777" s="413"/>
      <c r="P777" s="413"/>
      <c r="Q777" s="413"/>
    </row>
    <row r="778" spans="1:19" s="1" customFormat="1" ht="27.75" customHeight="1" x14ac:dyDescent="0.2">
      <c r="A778" s="411" t="str">
        <f>IF([1]p49!$A$234:$L$234&lt;&gt;0,[1]p49!$A$234:$L$234,"")</f>
        <v/>
      </c>
      <c r="B778" s="411"/>
      <c r="C778" s="411"/>
      <c r="D778" s="411"/>
      <c r="E778" s="411"/>
      <c r="F778" s="411"/>
      <c r="G778" s="411"/>
      <c r="H778" s="411"/>
      <c r="I778" s="411"/>
      <c r="J778" s="411"/>
      <c r="K778" s="411"/>
      <c r="L778" s="411"/>
      <c r="M778" s="411"/>
      <c r="N778" s="411"/>
      <c r="O778" s="411"/>
      <c r="P778" s="411"/>
      <c r="Q778" s="411"/>
    </row>
    <row r="779" spans="1:19" s="1" customFormat="1" ht="13.5" customHeight="1" x14ac:dyDescent="0.25">
      <c r="A779" s="49" t="s">
        <v>24</v>
      </c>
      <c r="B779" s="412" t="str">
        <f>IF([1]p49!$B$235:$L$235&lt;&gt;0,[1]p49!$B$235:$L$235,"")</f>
        <v/>
      </c>
      <c r="C779" s="412"/>
      <c r="D779" s="412"/>
      <c r="E779" s="412"/>
      <c r="F779" s="412"/>
      <c r="G779" s="412"/>
      <c r="H779" s="412"/>
      <c r="I779" s="412"/>
      <c r="J779" s="412"/>
      <c r="K779" s="412"/>
      <c r="L779" s="412"/>
      <c r="M779" s="412"/>
      <c r="N779" s="412"/>
      <c r="O779" s="412"/>
      <c r="P779" s="412"/>
      <c r="Q779" s="412"/>
    </row>
    <row r="780" spans="1:19" x14ac:dyDescent="0.2">
      <c r="A780" s="413"/>
      <c r="B780" s="413"/>
      <c r="C780" s="413"/>
      <c r="D780" s="413"/>
      <c r="E780" s="413"/>
      <c r="F780" s="413"/>
      <c r="G780" s="413"/>
      <c r="H780" s="413"/>
      <c r="I780" s="413"/>
      <c r="J780" s="413"/>
      <c r="K780" s="413"/>
      <c r="L780" s="413"/>
      <c r="M780" s="413"/>
      <c r="N780" s="413"/>
      <c r="O780" s="413"/>
      <c r="P780" s="413"/>
      <c r="Q780" s="413"/>
    </row>
    <row r="781" spans="1:19" s="1" customFormat="1" ht="27.75" customHeight="1" x14ac:dyDescent="0.2">
      <c r="A781" s="411" t="str">
        <f>IF([1]p49!$A$237:$L$237&lt;&gt;0,[1]p49!$A$237:$L$237,"")</f>
        <v/>
      </c>
      <c r="B781" s="411"/>
      <c r="C781" s="411"/>
      <c r="D781" s="411"/>
      <c r="E781" s="411"/>
      <c r="F781" s="411"/>
      <c r="G781" s="411"/>
      <c r="H781" s="411"/>
      <c r="I781" s="411"/>
      <c r="J781" s="411"/>
      <c r="K781" s="411"/>
      <c r="L781" s="411"/>
      <c r="M781" s="411"/>
      <c r="N781" s="411"/>
      <c r="O781" s="411"/>
      <c r="P781" s="411"/>
      <c r="Q781" s="411"/>
    </row>
    <row r="782" spans="1:19" s="1" customFormat="1" ht="13.5" customHeight="1" x14ac:dyDescent="0.25">
      <c r="A782" s="49" t="s">
        <v>24</v>
      </c>
      <c r="B782" s="412" t="str">
        <f>IF([1]p49!$B$238:$L$238&lt;&gt;0,[1]p49!$B$238:$L$238,"")</f>
        <v/>
      </c>
      <c r="C782" s="412"/>
      <c r="D782" s="412"/>
      <c r="E782" s="412"/>
      <c r="F782" s="412"/>
      <c r="G782" s="412"/>
      <c r="H782" s="412"/>
      <c r="I782" s="412"/>
      <c r="J782" s="412"/>
      <c r="K782" s="412"/>
      <c r="L782" s="412"/>
      <c r="M782" s="412"/>
      <c r="N782" s="412"/>
      <c r="O782" s="412"/>
      <c r="P782" s="412"/>
      <c r="Q782" s="412"/>
    </row>
    <row r="783" spans="1:19" x14ac:dyDescent="0.2">
      <c r="A783" s="413"/>
      <c r="B783" s="413"/>
      <c r="C783" s="413"/>
      <c r="D783" s="413"/>
      <c r="E783" s="413"/>
      <c r="F783" s="413"/>
      <c r="G783" s="413"/>
      <c r="H783" s="413"/>
      <c r="I783" s="413"/>
      <c r="J783" s="413"/>
      <c r="K783" s="413"/>
      <c r="L783" s="413"/>
      <c r="M783" s="413"/>
      <c r="N783" s="413"/>
      <c r="O783" s="413"/>
      <c r="P783" s="413"/>
      <c r="Q783" s="413"/>
    </row>
    <row r="784" spans="1:19" s="1" customFormat="1" ht="27.75" customHeight="1" x14ac:dyDescent="0.2">
      <c r="A784" s="411" t="str">
        <f>IF([1]p49!$A$240:$L$240&lt;&gt;0,[1]p49!$A$240:$L$240,"")</f>
        <v/>
      </c>
      <c r="B784" s="411"/>
      <c r="C784" s="411"/>
      <c r="D784" s="411"/>
      <c r="E784" s="411"/>
      <c r="F784" s="411"/>
      <c r="G784" s="411"/>
      <c r="H784" s="411"/>
      <c r="I784" s="411"/>
      <c r="J784" s="411"/>
      <c r="K784" s="411"/>
      <c r="L784" s="411"/>
      <c r="M784" s="411"/>
      <c r="N784" s="411"/>
      <c r="O784" s="411"/>
      <c r="P784" s="411"/>
      <c r="Q784" s="411"/>
    </row>
    <row r="785" spans="1:19" s="1" customFormat="1" ht="13.5" customHeight="1" x14ac:dyDescent="0.25">
      <c r="A785" s="49" t="s">
        <v>24</v>
      </c>
      <c r="B785" s="412" t="str">
        <f>IF([1]p49!$B$241:$L$241&lt;&gt;0,[1]p49!$B$241:$L$241,"")</f>
        <v/>
      </c>
      <c r="C785" s="412"/>
      <c r="D785" s="412"/>
      <c r="E785" s="412"/>
      <c r="F785" s="412"/>
      <c r="G785" s="412"/>
      <c r="H785" s="412"/>
      <c r="I785" s="412"/>
      <c r="J785" s="412"/>
      <c r="K785" s="412"/>
      <c r="L785" s="412"/>
      <c r="M785" s="412"/>
      <c r="N785" s="412"/>
      <c r="O785" s="412"/>
      <c r="P785" s="412"/>
      <c r="Q785" s="412"/>
    </row>
    <row r="786" spans="1:19" x14ac:dyDescent="0.2">
      <c r="A786" s="413"/>
      <c r="B786" s="413"/>
      <c r="C786" s="413"/>
      <c r="D786" s="413"/>
      <c r="E786" s="413"/>
      <c r="F786" s="413"/>
      <c r="G786" s="413"/>
      <c r="H786" s="413"/>
      <c r="I786" s="413"/>
      <c r="J786" s="413"/>
      <c r="K786" s="413"/>
      <c r="L786" s="413"/>
      <c r="M786" s="413"/>
      <c r="N786" s="413"/>
      <c r="O786" s="413"/>
      <c r="P786" s="413"/>
      <c r="Q786" s="413"/>
    </row>
    <row r="787" spans="1:19" s="1" customFormat="1" ht="27.75" customHeight="1" x14ac:dyDescent="0.2">
      <c r="A787" s="411" t="str">
        <f>IF([1]p49!$A$243:$L$243&lt;&gt;0,[1]p49!$A$243:$L$243,"")</f>
        <v/>
      </c>
      <c r="B787" s="411"/>
      <c r="C787" s="411"/>
      <c r="D787" s="411"/>
      <c r="E787" s="411"/>
      <c r="F787" s="411"/>
      <c r="G787" s="411"/>
      <c r="H787" s="411"/>
      <c r="I787" s="411"/>
      <c r="J787" s="411"/>
      <c r="K787" s="411"/>
      <c r="L787" s="411"/>
      <c r="M787" s="411"/>
      <c r="N787" s="411"/>
      <c r="O787" s="411"/>
      <c r="P787" s="411"/>
      <c r="Q787" s="411"/>
    </row>
    <row r="788" spans="1:19" s="1" customFormat="1" ht="13.5" customHeight="1" x14ac:dyDescent="0.25">
      <c r="A788" s="49" t="s">
        <v>24</v>
      </c>
      <c r="B788" s="412" t="str">
        <f>IF([1]p49!$B$244:$L$244&lt;&gt;0,[1]p49!$B$244:$L$244,"")</f>
        <v/>
      </c>
      <c r="C788" s="412"/>
      <c r="D788" s="412"/>
      <c r="E788" s="412"/>
      <c r="F788" s="412"/>
      <c r="G788" s="412"/>
      <c r="H788" s="412"/>
      <c r="I788" s="412"/>
      <c r="J788" s="412"/>
      <c r="K788" s="412"/>
      <c r="L788" s="412"/>
      <c r="M788" s="412"/>
      <c r="N788" s="412"/>
      <c r="O788" s="412"/>
      <c r="P788" s="412"/>
      <c r="Q788" s="412"/>
    </row>
    <row r="789" spans="1:19" x14ac:dyDescent="0.2">
      <c r="A789" s="413"/>
      <c r="B789" s="413"/>
      <c r="C789" s="413"/>
      <c r="D789" s="413"/>
      <c r="E789" s="413"/>
      <c r="F789" s="413"/>
      <c r="G789" s="413"/>
      <c r="H789" s="413"/>
      <c r="I789" s="413"/>
      <c r="J789" s="413"/>
      <c r="K789" s="413"/>
      <c r="L789" s="413"/>
      <c r="M789" s="413"/>
      <c r="N789" s="413"/>
      <c r="O789" s="413"/>
      <c r="P789" s="413"/>
      <c r="Q789" s="413"/>
    </row>
    <row r="790" spans="1:19" s="33" customFormat="1" ht="11.25" customHeight="1" x14ac:dyDescent="0.2">
      <c r="A790" s="375" t="str">
        <f>T([1]p50!$C$13:$G$13)</f>
        <v/>
      </c>
      <c r="B790" s="376"/>
      <c r="C790" s="376"/>
      <c r="D790" s="376"/>
      <c r="E790" s="377"/>
      <c r="F790" s="414"/>
      <c r="G790" s="415"/>
      <c r="H790" s="415"/>
      <c r="I790" s="415"/>
      <c r="J790" s="415"/>
      <c r="K790" s="415"/>
      <c r="L790" s="415"/>
      <c r="M790" s="415"/>
      <c r="N790" s="415"/>
      <c r="O790" s="415"/>
      <c r="P790" s="415"/>
      <c r="Q790" s="19"/>
      <c r="R790"/>
      <c r="S790" s="28"/>
    </row>
    <row r="791" spans="1:19" s="1" customFormat="1" ht="27.75" customHeight="1" x14ac:dyDescent="0.2">
      <c r="A791" s="411" t="str">
        <f>IF([1]p50!$A$231:$L$231&lt;&gt;0,[1]p50!$A$231:$L$231,"")</f>
        <v/>
      </c>
      <c r="B791" s="411"/>
      <c r="C791" s="411"/>
      <c r="D791" s="411"/>
      <c r="E791" s="411"/>
      <c r="F791" s="411"/>
      <c r="G791" s="411"/>
      <c r="H791" s="411"/>
      <c r="I791" s="411"/>
      <c r="J791" s="411"/>
      <c r="K791" s="411"/>
      <c r="L791" s="411"/>
      <c r="M791" s="411"/>
      <c r="N791" s="411"/>
      <c r="O791" s="411"/>
      <c r="P791" s="411"/>
      <c r="Q791" s="411"/>
    </row>
    <row r="792" spans="1:19" s="1" customFormat="1" ht="13.5" customHeight="1" x14ac:dyDescent="0.25">
      <c r="A792" s="49" t="s">
        <v>24</v>
      </c>
      <c r="B792" s="412" t="str">
        <f>IF([1]p50!$B$232:$L$232&lt;&gt;0,[1]p50!$B$232:$L$232,"")</f>
        <v/>
      </c>
      <c r="C792" s="412"/>
      <c r="D792" s="412"/>
      <c r="E792" s="412"/>
      <c r="F792" s="412"/>
      <c r="G792" s="412"/>
      <c r="H792" s="412"/>
      <c r="I792" s="412"/>
      <c r="J792" s="412"/>
      <c r="K792" s="412"/>
      <c r="L792" s="412"/>
      <c r="M792" s="412"/>
      <c r="N792" s="412"/>
      <c r="O792" s="412"/>
      <c r="P792" s="412"/>
      <c r="Q792" s="412"/>
    </row>
    <row r="793" spans="1:19" x14ac:dyDescent="0.2">
      <c r="A793" s="413"/>
      <c r="B793" s="413"/>
      <c r="C793" s="413"/>
      <c r="D793" s="413"/>
      <c r="E793" s="413"/>
      <c r="F793" s="413"/>
      <c r="G793" s="413"/>
      <c r="H793" s="413"/>
      <c r="I793" s="413"/>
      <c r="J793" s="413"/>
      <c r="K793" s="413"/>
      <c r="L793" s="413"/>
      <c r="M793" s="413"/>
      <c r="N793" s="413"/>
      <c r="O793" s="413"/>
      <c r="P793" s="413"/>
      <c r="Q793" s="413"/>
    </row>
    <row r="794" spans="1:19" s="1" customFormat="1" ht="27.75" customHeight="1" x14ac:dyDescent="0.2">
      <c r="A794" s="411" t="str">
        <f>IF([1]p50!$A$234:$L$234&lt;&gt;0,[1]p50!$A$234:$L$234,"")</f>
        <v/>
      </c>
      <c r="B794" s="411"/>
      <c r="C794" s="411"/>
      <c r="D794" s="411"/>
      <c r="E794" s="411"/>
      <c r="F794" s="411"/>
      <c r="G794" s="411"/>
      <c r="H794" s="411"/>
      <c r="I794" s="411"/>
      <c r="J794" s="411"/>
      <c r="K794" s="411"/>
      <c r="L794" s="411"/>
      <c r="M794" s="411"/>
      <c r="N794" s="411"/>
      <c r="O794" s="411"/>
      <c r="P794" s="411"/>
      <c r="Q794" s="411"/>
    </row>
    <row r="795" spans="1:19" s="1" customFormat="1" ht="13.5" customHeight="1" x14ac:dyDescent="0.25">
      <c r="A795" s="49" t="s">
        <v>24</v>
      </c>
      <c r="B795" s="412" t="str">
        <f>IF([1]p50!$B$235:$L$235&lt;&gt;0,[1]p50!$B$235:$L$235,"")</f>
        <v/>
      </c>
      <c r="C795" s="412"/>
      <c r="D795" s="412"/>
      <c r="E795" s="412"/>
      <c r="F795" s="412"/>
      <c r="G795" s="412"/>
      <c r="H795" s="412"/>
      <c r="I795" s="412"/>
      <c r="J795" s="412"/>
      <c r="K795" s="412"/>
      <c r="L795" s="412"/>
      <c r="M795" s="412"/>
      <c r="N795" s="412"/>
      <c r="O795" s="412"/>
      <c r="P795" s="412"/>
      <c r="Q795" s="412"/>
    </row>
    <row r="796" spans="1:19" x14ac:dyDescent="0.2">
      <c r="A796" s="413"/>
      <c r="B796" s="413"/>
      <c r="C796" s="413"/>
      <c r="D796" s="413"/>
      <c r="E796" s="413"/>
      <c r="F796" s="413"/>
      <c r="G796" s="413"/>
      <c r="H796" s="413"/>
      <c r="I796" s="413"/>
      <c r="J796" s="413"/>
      <c r="K796" s="413"/>
      <c r="L796" s="413"/>
      <c r="M796" s="413"/>
      <c r="N796" s="413"/>
      <c r="O796" s="413"/>
      <c r="P796" s="413"/>
      <c r="Q796" s="413"/>
    </row>
    <row r="797" spans="1:19" s="1" customFormat="1" ht="27.75" customHeight="1" x14ac:dyDescent="0.2">
      <c r="A797" s="411" t="str">
        <f>IF([1]p50!$A$237:$L$237&lt;&gt;0,[1]p50!$A$237:$L$237,"")</f>
        <v/>
      </c>
      <c r="B797" s="411"/>
      <c r="C797" s="411"/>
      <c r="D797" s="411"/>
      <c r="E797" s="411"/>
      <c r="F797" s="411"/>
      <c r="G797" s="411"/>
      <c r="H797" s="411"/>
      <c r="I797" s="411"/>
      <c r="J797" s="411"/>
      <c r="K797" s="411"/>
      <c r="L797" s="411"/>
      <c r="M797" s="411"/>
      <c r="N797" s="411"/>
      <c r="O797" s="411"/>
      <c r="P797" s="411"/>
      <c r="Q797" s="411"/>
    </row>
    <row r="798" spans="1:19" s="1" customFormat="1" ht="13.5" customHeight="1" x14ac:dyDescent="0.25">
      <c r="A798" s="49" t="s">
        <v>24</v>
      </c>
      <c r="B798" s="412" t="str">
        <f>IF([1]p50!$B$238:$L$238&lt;&gt;0,[1]p50!$B$238:$L$238,"")</f>
        <v/>
      </c>
      <c r="C798" s="412"/>
      <c r="D798" s="412"/>
      <c r="E798" s="412"/>
      <c r="F798" s="412"/>
      <c r="G798" s="412"/>
      <c r="H798" s="412"/>
      <c r="I798" s="412"/>
      <c r="J798" s="412"/>
      <c r="K798" s="412"/>
      <c r="L798" s="412"/>
      <c r="M798" s="412"/>
      <c r="N798" s="412"/>
      <c r="O798" s="412"/>
      <c r="P798" s="412"/>
      <c r="Q798" s="412"/>
    </row>
    <row r="799" spans="1:19" x14ac:dyDescent="0.2">
      <c r="A799" s="413"/>
      <c r="B799" s="413"/>
      <c r="C799" s="413"/>
      <c r="D799" s="413"/>
      <c r="E799" s="413"/>
      <c r="F799" s="413"/>
      <c r="G799" s="413"/>
      <c r="H799" s="413"/>
      <c r="I799" s="413"/>
      <c r="J799" s="413"/>
      <c r="K799" s="413"/>
      <c r="L799" s="413"/>
      <c r="M799" s="413"/>
      <c r="N799" s="413"/>
      <c r="O799" s="413"/>
      <c r="P799" s="413"/>
      <c r="Q799" s="413"/>
    </row>
    <row r="800" spans="1:19" s="1" customFormat="1" ht="27.75" customHeight="1" x14ac:dyDescent="0.2">
      <c r="A800" s="411" t="str">
        <f>IF([1]p50!$A$240:$L$240&lt;&gt;0,[1]p50!$A$240:$L$240,"")</f>
        <v/>
      </c>
      <c r="B800" s="411"/>
      <c r="C800" s="411"/>
      <c r="D800" s="411"/>
      <c r="E800" s="411"/>
      <c r="F800" s="411"/>
      <c r="G800" s="411"/>
      <c r="H800" s="411"/>
      <c r="I800" s="411"/>
      <c r="J800" s="411"/>
      <c r="K800" s="411"/>
      <c r="L800" s="411"/>
      <c r="M800" s="411"/>
      <c r="N800" s="411"/>
      <c r="O800" s="411"/>
      <c r="P800" s="411"/>
      <c r="Q800" s="411"/>
    </row>
    <row r="801" spans="1:17" s="1" customFormat="1" ht="13.5" customHeight="1" x14ac:dyDescent="0.25">
      <c r="A801" s="49" t="s">
        <v>24</v>
      </c>
      <c r="B801" s="412" t="str">
        <f>IF([1]p50!$B$241:$L$241&lt;&gt;0,[1]p50!$B$241:$L$241,"")</f>
        <v/>
      </c>
      <c r="C801" s="412"/>
      <c r="D801" s="412"/>
      <c r="E801" s="412"/>
      <c r="F801" s="412"/>
      <c r="G801" s="412"/>
      <c r="H801" s="412"/>
      <c r="I801" s="412"/>
      <c r="J801" s="412"/>
      <c r="K801" s="412"/>
      <c r="L801" s="412"/>
      <c r="M801" s="412"/>
      <c r="N801" s="412"/>
      <c r="O801" s="412"/>
      <c r="P801" s="412"/>
      <c r="Q801" s="412"/>
    </row>
    <row r="802" spans="1:17" x14ac:dyDescent="0.2">
      <c r="A802" s="413"/>
      <c r="B802" s="413"/>
      <c r="C802" s="413"/>
      <c r="D802" s="413"/>
      <c r="E802" s="413"/>
      <c r="F802" s="413"/>
      <c r="G802" s="413"/>
      <c r="H802" s="413"/>
      <c r="I802" s="413"/>
      <c r="J802" s="413"/>
      <c r="K802" s="413"/>
      <c r="L802" s="413"/>
      <c r="M802" s="413"/>
      <c r="N802" s="413"/>
      <c r="O802" s="413"/>
      <c r="P802" s="413"/>
      <c r="Q802" s="413"/>
    </row>
    <row r="803" spans="1:17" s="1" customFormat="1" ht="27.75" customHeight="1" x14ac:dyDescent="0.2">
      <c r="A803" s="411" t="str">
        <f>IF([1]p50!$A$243:$L$243&lt;&gt;0,[1]p50!$A$243:$L$243,"")</f>
        <v/>
      </c>
      <c r="B803" s="411"/>
      <c r="C803" s="411"/>
      <c r="D803" s="411"/>
      <c r="E803" s="411"/>
      <c r="F803" s="411"/>
      <c r="G803" s="411"/>
      <c r="H803" s="411"/>
      <c r="I803" s="411"/>
      <c r="J803" s="411"/>
      <c r="K803" s="411"/>
      <c r="L803" s="411"/>
      <c r="M803" s="411"/>
      <c r="N803" s="411"/>
      <c r="O803" s="411"/>
      <c r="P803" s="411"/>
      <c r="Q803" s="411"/>
    </row>
    <row r="804" spans="1:17" s="1" customFormat="1" ht="13.5" customHeight="1" x14ac:dyDescent="0.25">
      <c r="A804" s="49" t="s">
        <v>24</v>
      </c>
      <c r="B804" s="412" t="str">
        <f>IF([1]p50!$B$244:$L$244&lt;&gt;0,[1]p50!$B$244:$L$244,"")</f>
        <v/>
      </c>
      <c r="C804" s="412"/>
      <c r="D804" s="412"/>
      <c r="E804" s="412"/>
      <c r="F804" s="412"/>
      <c r="G804" s="412"/>
      <c r="H804" s="412"/>
      <c r="I804" s="412"/>
      <c r="J804" s="412"/>
      <c r="K804" s="412"/>
      <c r="L804" s="412"/>
      <c r="M804" s="412"/>
      <c r="N804" s="412"/>
      <c r="O804" s="412"/>
      <c r="P804" s="412"/>
      <c r="Q804" s="412"/>
    </row>
    <row r="805" spans="1:17" x14ac:dyDescent="0.2">
      <c r="A805" s="413"/>
      <c r="B805" s="413"/>
      <c r="C805" s="413"/>
      <c r="D805" s="413"/>
      <c r="E805" s="413"/>
      <c r="F805" s="413"/>
      <c r="G805" s="413"/>
      <c r="H805" s="413"/>
      <c r="I805" s="413"/>
      <c r="J805" s="413"/>
      <c r="K805" s="413"/>
      <c r="L805" s="413"/>
      <c r="M805" s="413"/>
      <c r="N805" s="413"/>
      <c r="O805" s="413"/>
      <c r="P805" s="413"/>
      <c r="Q805" s="413"/>
    </row>
  </sheetData>
  <mergeCells count="857">
    <mergeCell ref="A343:Q343"/>
    <mergeCell ref="B344:Q344"/>
    <mergeCell ref="A333:Q333"/>
    <mergeCell ref="B334:Q334"/>
    <mergeCell ref="A345:Q345"/>
    <mergeCell ref="A339:Q339"/>
    <mergeCell ref="B340:Q340"/>
    <mergeCell ref="A341:Q341"/>
    <mergeCell ref="A342:E342"/>
    <mergeCell ref="F342:P342"/>
    <mergeCell ref="B337:Q337"/>
    <mergeCell ref="A338:Q338"/>
    <mergeCell ref="A335:Q335"/>
    <mergeCell ref="A336:Q336"/>
    <mergeCell ref="B328:Q328"/>
    <mergeCell ref="A329:Q329"/>
    <mergeCell ref="A330:Q330"/>
    <mergeCell ref="B331:Q331"/>
    <mergeCell ref="A332:Q332"/>
    <mergeCell ref="B318:Q318"/>
    <mergeCell ref="A319:Q319"/>
    <mergeCell ref="A320:Q320"/>
    <mergeCell ref="B321:Q321"/>
    <mergeCell ref="A322:Q322"/>
    <mergeCell ref="A323:Q323"/>
    <mergeCell ref="B324:Q324"/>
    <mergeCell ref="A325:Q325"/>
    <mergeCell ref="A314:Q314"/>
    <mergeCell ref="B315:Q315"/>
    <mergeCell ref="A316:Q316"/>
    <mergeCell ref="A317:Q317"/>
    <mergeCell ref="A326:E326"/>
    <mergeCell ref="F326:P326"/>
    <mergeCell ref="A327:Q327"/>
    <mergeCell ref="B296:Q296"/>
    <mergeCell ref="A297:Q297"/>
    <mergeCell ref="A298:Q298"/>
    <mergeCell ref="B299:Q299"/>
    <mergeCell ref="A300:Q300"/>
    <mergeCell ref="B312:Q312"/>
    <mergeCell ref="A313:Q313"/>
    <mergeCell ref="A303:Q303"/>
    <mergeCell ref="A304:Q304"/>
    <mergeCell ref="B305:Q305"/>
    <mergeCell ref="A306:Q306"/>
    <mergeCell ref="A307:Q307"/>
    <mergeCell ref="B308:Q308"/>
    <mergeCell ref="A301:Q301"/>
    <mergeCell ref="B302:Q302"/>
    <mergeCell ref="A309:Q309"/>
    <mergeCell ref="A310:E310"/>
    <mergeCell ref="F310:P310"/>
    <mergeCell ref="A311:Q311"/>
    <mergeCell ref="A285:Q285"/>
    <mergeCell ref="B286:Q286"/>
    <mergeCell ref="A287:Q287"/>
    <mergeCell ref="A288:Q288"/>
    <mergeCell ref="B292:Q292"/>
    <mergeCell ref="A293:Q293"/>
    <mergeCell ref="A294:E294"/>
    <mergeCell ref="F294:P294"/>
    <mergeCell ref="A295:Q295"/>
    <mergeCell ref="A291:Q291"/>
    <mergeCell ref="A275:Q275"/>
    <mergeCell ref="B276:Q276"/>
    <mergeCell ref="A277:Q277"/>
    <mergeCell ref="A278:E278"/>
    <mergeCell ref="F278:P278"/>
    <mergeCell ref="A290:Q290"/>
    <mergeCell ref="B289:Q289"/>
    <mergeCell ref="B264:Q264"/>
    <mergeCell ref="A265:Q265"/>
    <mergeCell ref="A266:Q266"/>
    <mergeCell ref="A279:Q279"/>
    <mergeCell ref="A269:Q269"/>
    <mergeCell ref="B270:Q270"/>
    <mergeCell ref="A271:Q271"/>
    <mergeCell ref="A272:Q272"/>
    <mergeCell ref="B273:Q273"/>
    <mergeCell ref="A274:Q274"/>
    <mergeCell ref="B267:Q267"/>
    <mergeCell ref="A268:Q268"/>
    <mergeCell ref="B280:Q280"/>
    <mergeCell ref="A281:Q281"/>
    <mergeCell ref="A282:Q282"/>
    <mergeCell ref="B283:Q283"/>
    <mergeCell ref="A284:Q284"/>
    <mergeCell ref="B260:Q260"/>
    <mergeCell ref="A261:Q261"/>
    <mergeCell ref="A262:E262"/>
    <mergeCell ref="F262:P262"/>
    <mergeCell ref="A263:Q263"/>
    <mergeCell ref="A249:Q249"/>
    <mergeCell ref="A250:Q250"/>
    <mergeCell ref="B251:Q251"/>
    <mergeCell ref="A252:Q252"/>
    <mergeCell ref="A253:Q253"/>
    <mergeCell ref="B254:Q254"/>
    <mergeCell ref="A255:Q255"/>
    <mergeCell ref="A256:Q256"/>
    <mergeCell ref="A246:E246"/>
    <mergeCell ref="F246:P246"/>
    <mergeCell ref="A247:Q247"/>
    <mergeCell ref="B248:Q248"/>
    <mergeCell ref="B257:Q257"/>
    <mergeCell ref="A258:Q258"/>
    <mergeCell ref="A259:Q259"/>
    <mergeCell ref="A230:E230"/>
    <mergeCell ref="B222:Q222"/>
    <mergeCell ref="F230:P230"/>
    <mergeCell ref="A231:Q231"/>
    <mergeCell ref="B244:Q244"/>
    <mergeCell ref="A245:Q245"/>
    <mergeCell ref="A234:Q234"/>
    <mergeCell ref="B235:Q235"/>
    <mergeCell ref="A236:Q236"/>
    <mergeCell ref="A237:Q237"/>
    <mergeCell ref="B238:Q238"/>
    <mergeCell ref="A239:Q239"/>
    <mergeCell ref="B232:Q232"/>
    <mergeCell ref="A233:Q233"/>
    <mergeCell ref="A240:Q240"/>
    <mergeCell ref="B241:Q241"/>
    <mergeCell ref="A242:Q242"/>
    <mergeCell ref="A243:Q243"/>
    <mergeCell ref="A218:Q218"/>
    <mergeCell ref="B219:Q219"/>
    <mergeCell ref="A223:Q223"/>
    <mergeCell ref="A224:Q224"/>
    <mergeCell ref="B225:Q225"/>
    <mergeCell ref="A226:Q226"/>
    <mergeCell ref="A227:Q227"/>
    <mergeCell ref="B228:Q228"/>
    <mergeCell ref="A229:Q229"/>
    <mergeCell ref="A205:Q205"/>
    <mergeCell ref="B206:Q206"/>
    <mergeCell ref="A207:Q207"/>
    <mergeCell ref="A208:Q208"/>
    <mergeCell ref="B209:Q209"/>
    <mergeCell ref="A221:Q221"/>
    <mergeCell ref="A220:Q220"/>
    <mergeCell ref="A197:Q197"/>
    <mergeCell ref="A198:E198"/>
    <mergeCell ref="F198:P198"/>
    <mergeCell ref="A210:Q210"/>
    <mergeCell ref="A211:Q211"/>
    <mergeCell ref="B200:Q200"/>
    <mergeCell ref="A201:Q201"/>
    <mergeCell ref="A202:Q202"/>
    <mergeCell ref="B203:Q203"/>
    <mergeCell ref="A204:Q204"/>
    <mergeCell ref="B212:Q212"/>
    <mergeCell ref="A213:Q213"/>
    <mergeCell ref="A214:E214"/>
    <mergeCell ref="F214:P214"/>
    <mergeCell ref="A215:Q215"/>
    <mergeCell ref="B216:Q216"/>
    <mergeCell ref="A217:Q217"/>
    <mergeCell ref="A186:Q186"/>
    <mergeCell ref="A199:Q199"/>
    <mergeCell ref="A189:Q189"/>
    <mergeCell ref="B190:Q190"/>
    <mergeCell ref="A191:Q191"/>
    <mergeCell ref="A192:Q192"/>
    <mergeCell ref="B193:Q193"/>
    <mergeCell ref="A194:Q194"/>
    <mergeCell ref="A195:Q195"/>
    <mergeCell ref="B196:Q196"/>
    <mergeCell ref="B187:Q187"/>
    <mergeCell ref="A188:Q188"/>
    <mergeCell ref="A181:Q181"/>
    <mergeCell ref="A182:E182"/>
    <mergeCell ref="F182:P182"/>
    <mergeCell ref="A183:Q183"/>
    <mergeCell ref="B184:Q184"/>
    <mergeCell ref="A185:Q185"/>
    <mergeCell ref="B171:Q171"/>
    <mergeCell ref="A172:Q172"/>
    <mergeCell ref="A173:Q173"/>
    <mergeCell ref="B174:Q174"/>
    <mergeCell ref="B177:Q177"/>
    <mergeCell ref="A178:Q178"/>
    <mergeCell ref="A179:Q179"/>
    <mergeCell ref="B180:Q180"/>
    <mergeCell ref="A162:Q162"/>
    <mergeCell ref="A163:Q163"/>
    <mergeCell ref="A175:Q175"/>
    <mergeCell ref="A176:Q176"/>
    <mergeCell ref="A166:E166"/>
    <mergeCell ref="F166:P166"/>
    <mergeCell ref="A167:Q167"/>
    <mergeCell ref="B168:Q168"/>
    <mergeCell ref="A169:Q169"/>
    <mergeCell ref="A170:Q170"/>
    <mergeCell ref="B164:Q164"/>
    <mergeCell ref="A165:Q165"/>
    <mergeCell ref="A157:Q157"/>
    <mergeCell ref="B158:Q158"/>
    <mergeCell ref="A159:Q159"/>
    <mergeCell ref="A160:Q160"/>
    <mergeCell ref="B161:Q161"/>
    <mergeCell ref="A147:Q147"/>
    <mergeCell ref="B148:Q148"/>
    <mergeCell ref="A149:Q149"/>
    <mergeCell ref="A150:E150"/>
    <mergeCell ref="F150:P150"/>
    <mergeCell ref="A151:Q151"/>
    <mergeCell ref="B152:Q152"/>
    <mergeCell ref="A153:Q153"/>
    <mergeCell ref="A143:Q143"/>
    <mergeCell ref="A144:Q144"/>
    <mergeCell ref="B145:Q145"/>
    <mergeCell ref="A146:Q146"/>
    <mergeCell ref="A154:Q154"/>
    <mergeCell ref="B155:Q155"/>
    <mergeCell ref="A156:Q156"/>
    <mergeCell ref="A128:Q128"/>
    <mergeCell ref="B129:Q129"/>
    <mergeCell ref="A141:Q141"/>
    <mergeCell ref="B142:Q142"/>
    <mergeCell ref="B132:Q132"/>
    <mergeCell ref="A133:Q133"/>
    <mergeCell ref="A134:E134"/>
    <mergeCell ref="F134:P134"/>
    <mergeCell ref="A135:Q135"/>
    <mergeCell ref="B136:Q136"/>
    <mergeCell ref="A130:Q130"/>
    <mergeCell ref="A131:Q131"/>
    <mergeCell ref="A137:Q137"/>
    <mergeCell ref="A138:Q138"/>
    <mergeCell ref="B139:Q139"/>
    <mergeCell ref="A140:Q140"/>
    <mergeCell ref="A124:Q124"/>
    <mergeCell ref="A125:Q125"/>
    <mergeCell ref="B126:Q126"/>
    <mergeCell ref="A127:Q127"/>
    <mergeCell ref="B113:Q113"/>
    <mergeCell ref="A114:Q114"/>
    <mergeCell ref="A115:Q115"/>
    <mergeCell ref="B116:Q116"/>
    <mergeCell ref="A117:Q117"/>
    <mergeCell ref="A118:E118"/>
    <mergeCell ref="F118:P118"/>
    <mergeCell ref="A119:Q119"/>
    <mergeCell ref="A109:Q109"/>
    <mergeCell ref="B110:Q110"/>
    <mergeCell ref="A111:Q111"/>
    <mergeCell ref="A112:Q112"/>
    <mergeCell ref="B120:Q120"/>
    <mergeCell ref="A121:Q121"/>
    <mergeCell ref="A122:Q122"/>
    <mergeCell ref="B123:Q123"/>
    <mergeCell ref="A93:Q93"/>
    <mergeCell ref="B94:Q94"/>
    <mergeCell ref="B107:Q107"/>
    <mergeCell ref="A108:Q108"/>
    <mergeCell ref="B97:Q97"/>
    <mergeCell ref="A98:Q98"/>
    <mergeCell ref="A99:Q99"/>
    <mergeCell ref="B100:Q100"/>
    <mergeCell ref="A101:Q101"/>
    <mergeCell ref="A102:E102"/>
    <mergeCell ref="A95:Q95"/>
    <mergeCell ref="A96:Q96"/>
    <mergeCell ref="F102:P102"/>
    <mergeCell ref="A103:Q103"/>
    <mergeCell ref="B104:Q104"/>
    <mergeCell ref="A105:Q105"/>
    <mergeCell ref="A106:Q106"/>
    <mergeCell ref="B88:Q88"/>
    <mergeCell ref="A89:Q89"/>
    <mergeCell ref="A90:Q90"/>
    <mergeCell ref="B91:Q91"/>
    <mergeCell ref="A92:Q92"/>
    <mergeCell ref="B78:Q78"/>
    <mergeCell ref="A79:Q79"/>
    <mergeCell ref="A80:Q80"/>
    <mergeCell ref="B81:Q81"/>
    <mergeCell ref="A82:Q82"/>
    <mergeCell ref="A83:Q83"/>
    <mergeCell ref="B84:Q84"/>
    <mergeCell ref="A85:Q85"/>
    <mergeCell ref="A74:Q74"/>
    <mergeCell ref="B75:Q75"/>
    <mergeCell ref="A76:Q76"/>
    <mergeCell ref="A77:Q77"/>
    <mergeCell ref="A86:E86"/>
    <mergeCell ref="F86:P86"/>
    <mergeCell ref="A87:Q87"/>
    <mergeCell ref="B59:Q59"/>
    <mergeCell ref="A60:Q60"/>
    <mergeCell ref="B72:Q72"/>
    <mergeCell ref="A73:Q73"/>
    <mergeCell ref="A63:Q63"/>
    <mergeCell ref="A64:Q64"/>
    <mergeCell ref="B65:Q65"/>
    <mergeCell ref="A66:Q66"/>
    <mergeCell ref="A67:Q67"/>
    <mergeCell ref="B68:Q68"/>
    <mergeCell ref="A61:Q61"/>
    <mergeCell ref="B62:Q62"/>
    <mergeCell ref="A69:Q69"/>
    <mergeCell ref="A70:E70"/>
    <mergeCell ref="F70:P70"/>
    <mergeCell ref="A71:Q71"/>
    <mergeCell ref="A55:Q55"/>
    <mergeCell ref="B56:Q56"/>
    <mergeCell ref="A57:Q57"/>
    <mergeCell ref="A58:Q58"/>
    <mergeCell ref="A44:Q44"/>
    <mergeCell ref="A45:Q45"/>
    <mergeCell ref="B46:Q46"/>
    <mergeCell ref="A47:Q47"/>
    <mergeCell ref="A48:Q48"/>
    <mergeCell ref="B49:Q49"/>
    <mergeCell ref="A50:Q50"/>
    <mergeCell ref="A51:Q51"/>
    <mergeCell ref="B40:Q40"/>
    <mergeCell ref="A41:Q41"/>
    <mergeCell ref="A42:Q42"/>
    <mergeCell ref="B43:Q43"/>
    <mergeCell ref="B52:Q52"/>
    <mergeCell ref="A53:Q53"/>
    <mergeCell ref="A54:E54"/>
    <mergeCell ref="F54:P54"/>
    <mergeCell ref="A22:E22"/>
    <mergeCell ref="F22:P22"/>
    <mergeCell ref="A23:Q23"/>
    <mergeCell ref="B24:Q24"/>
    <mergeCell ref="F6:P6"/>
    <mergeCell ref="A25:Q25"/>
    <mergeCell ref="A26:Q26"/>
    <mergeCell ref="A39:Q39"/>
    <mergeCell ref="A29:Q29"/>
    <mergeCell ref="B30:Q30"/>
    <mergeCell ref="A31:Q31"/>
    <mergeCell ref="A32:Q32"/>
    <mergeCell ref="B33:Q33"/>
    <mergeCell ref="A34:Q34"/>
    <mergeCell ref="A35:Q35"/>
    <mergeCell ref="B27:Q27"/>
    <mergeCell ref="A28:Q28"/>
    <mergeCell ref="B36:Q36"/>
    <mergeCell ref="A37:Q37"/>
    <mergeCell ref="A38:E38"/>
    <mergeCell ref="F38:P38"/>
    <mergeCell ref="A1:Q1"/>
    <mergeCell ref="P3:Q3"/>
    <mergeCell ref="N3:O3"/>
    <mergeCell ref="E3:M3"/>
    <mergeCell ref="A2:Q2"/>
    <mergeCell ref="A3:D3"/>
    <mergeCell ref="A7:Q7"/>
    <mergeCell ref="A6:E6"/>
    <mergeCell ref="A346:Q346"/>
    <mergeCell ref="A4:Q5"/>
    <mergeCell ref="B17:Q17"/>
    <mergeCell ref="A18:Q18"/>
    <mergeCell ref="A12:Q12"/>
    <mergeCell ref="A10:Q10"/>
    <mergeCell ref="A13:Q13"/>
    <mergeCell ref="B14:Q14"/>
    <mergeCell ref="B11:Q11"/>
    <mergeCell ref="A15:Q15"/>
    <mergeCell ref="B8:Q8"/>
    <mergeCell ref="A9:Q9"/>
    <mergeCell ref="A16:Q16"/>
    <mergeCell ref="A19:Q19"/>
    <mergeCell ref="B20:Q20"/>
    <mergeCell ref="A21:Q21"/>
    <mergeCell ref="B347:Q347"/>
    <mergeCell ref="B356:Q356"/>
    <mergeCell ref="A357:Q357"/>
    <mergeCell ref="A348:Q348"/>
    <mergeCell ref="A349:Q349"/>
    <mergeCell ref="B350:Q350"/>
    <mergeCell ref="A351:Q351"/>
    <mergeCell ref="A365:Q365"/>
    <mergeCell ref="B366:Q366"/>
    <mergeCell ref="A358:E358"/>
    <mergeCell ref="F358:P358"/>
    <mergeCell ref="A352:Q352"/>
    <mergeCell ref="B353:Q353"/>
    <mergeCell ref="A354:Q354"/>
    <mergeCell ref="A355:Q355"/>
    <mergeCell ref="A359:Q359"/>
    <mergeCell ref="B360:Q360"/>
    <mergeCell ref="A361:Q361"/>
    <mergeCell ref="A362:Q362"/>
    <mergeCell ref="B363:Q363"/>
    <mergeCell ref="A364:Q364"/>
    <mergeCell ref="B385:Q385"/>
    <mergeCell ref="A386:Q386"/>
    <mergeCell ref="A387:Q387"/>
    <mergeCell ref="B388:Q388"/>
    <mergeCell ref="B382:Q382"/>
    <mergeCell ref="A367:Q367"/>
    <mergeCell ref="A368:Q368"/>
    <mergeCell ref="B369:Q369"/>
    <mergeCell ref="A370:Q370"/>
    <mergeCell ref="A371:Q371"/>
    <mergeCell ref="B372:Q372"/>
    <mergeCell ref="A373:Q373"/>
    <mergeCell ref="A374:E374"/>
    <mergeCell ref="F374:P374"/>
    <mergeCell ref="A375:Q375"/>
    <mergeCell ref="B376:Q376"/>
    <mergeCell ref="A377:Q377"/>
    <mergeCell ref="A378:Q378"/>
    <mergeCell ref="B379:Q379"/>
    <mergeCell ref="A380:Q380"/>
    <mergeCell ref="A381:Q381"/>
    <mergeCell ref="A383:Q383"/>
    <mergeCell ref="A384:Q384"/>
    <mergeCell ref="A391:Q391"/>
    <mergeCell ref="B392:Q392"/>
    <mergeCell ref="A393:Q393"/>
    <mergeCell ref="A394:Q394"/>
    <mergeCell ref="B395:Q395"/>
    <mergeCell ref="A396:Q396"/>
    <mergeCell ref="A397:Q397"/>
    <mergeCell ref="B398:Q398"/>
    <mergeCell ref="A389:Q389"/>
    <mergeCell ref="A390:E390"/>
    <mergeCell ref="F390:P390"/>
    <mergeCell ref="A413:Q413"/>
    <mergeCell ref="B414:Q414"/>
    <mergeCell ref="A399:Q399"/>
    <mergeCell ref="A400:Q400"/>
    <mergeCell ref="B401:Q401"/>
    <mergeCell ref="A402:Q402"/>
    <mergeCell ref="A403:Q403"/>
    <mergeCell ref="B404:Q404"/>
    <mergeCell ref="A405:Q405"/>
    <mergeCell ref="A406:E406"/>
    <mergeCell ref="A407:Q407"/>
    <mergeCell ref="B408:Q408"/>
    <mergeCell ref="A409:Q409"/>
    <mergeCell ref="A410:Q410"/>
    <mergeCell ref="B411:Q411"/>
    <mergeCell ref="A412:Q412"/>
    <mergeCell ref="F406:P406"/>
    <mergeCell ref="B433:Q433"/>
    <mergeCell ref="A434:Q434"/>
    <mergeCell ref="A435:Q435"/>
    <mergeCell ref="B436:Q436"/>
    <mergeCell ref="B430:Q430"/>
    <mergeCell ref="A415:Q415"/>
    <mergeCell ref="A416:Q416"/>
    <mergeCell ref="B417:Q417"/>
    <mergeCell ref="A418:Q418"/>
    <mergeCell ref="A419:Q419"/>
    <mergeCell ref="B420:Q420"/>
    <mergeCell ref="A421:Q421"/>
    <mergeCell ref="A422:E422"/>
    <mergeCell ref="F422:P422"/>
    <mergeCell ref="A423:Q423"/>
    <mergeCell ref="B424:Q424"/>
    <mergeCell ref="A425:Q425"/>
    <mergeCell ref="A426:Q426"/>
    <mergeCell ref="B427:Q427"/>
    <mergeCell ref="A428:Q428"/>
    <mergeCell ref="A429:Q429"/>
    <mergeCell ref="A431:Q431"/>
    <mergeCell ref="A432:Q432"/>
    <mergeCell ref="A439:Q439"/>
    <mergeCell ref="B440:Q440"/>
    <mergeCell ref="A441:Q441"/>
    <mergeCell ref="A442:Q442"/>
    <mergeCell ref="B443:Q443"/>
    <mergeCell ref="A444:Q444"/>
    <mergeCell ref="A445:Q445"/>
    <mergeCell ref="B446:Q446"/>
    <mergeCell ref="A437:Q437"/>
    <mergeCell ref="A438:E438"/>
    <mergeCell ref="F438:P438"/>
    <mergeCell ref="A461:Q461"/>
    <mergeCell ref="B462:Q462"/>
    <mergeCell ref="A447:Q447"/>
    <mergeCell ref="A448:Q448"/>
    <mergeCell ref="B449:Q449"/>
    <mergeCell ref="A450:Q450"/>
    <mergeCell ref="A451:Q451"/>
    <mergeCell ref="B452:Q452"/>
    <mergeCell ref="A453:Q453"/>
    <mergeCell ref="A454:E454"/>
    <mergeCell ref="A455:Q455"/>
    <mergeCell ref="B456:Q456"/>
    <mergeCell ref="A457:Q457"/>
    <mergeCell ref="A458:Q458"/>
    <mergeCell ref="B459:Q459"/>
    <mergeCell ref="A460:Q460"/>
    <mergeCell ref="F454:P454"/>
    <mergeCell ref="B481:Q481"/>
    <mergeCell ref="A482:Q482"/>
    <mergeCell ref="A483:Q483"/>
    <mergeCell ref="B484:Q484"/>
    <mergeCell ref="B478:Q478"/>
    <mergeCell ref="A463:Q463"/>
    <mergeCell ref="A464:Q464"/>
    <mergeCell ref="B465:Q465"/>
    <mergeCell ref="A466:Q466"/>
    <mergeCell ref="A467:Q467"/>
    <mergeCell ref="B468:Q468"/>
    <mergeCell ref="A469:Q469"/>
    <mergeCell ref="A470:E470"/>
    <mergeCell ref="F470:P470"/>
    <mergeCell ref="A471:Q471"/>
    <mergeCell ref="B472:Q472"/>
    <mergeCell ref="A473:Q473"/>
    <mergeCell ref="A474:Q474"/>
    <mergeCell ref="B475:Q475"/>
    <mergeCell ref="A476:Q476"/>
    <mergeCell ref="A477:Q477"/>
    <mergeCell ref="A479:Q479"/>
    <mergeCell ref="A480:Q480"/>
    <mergeCell ref="A487:Q487"/>
    <mergeCell ref="B488:Q488"/>
    <mergeCell ref="A489:Q489"/>
    <mergeCell ref="A490:Q490"/>
    <mergeCell ref="B491:Q491"/>
    <mergeCell ref="A492:Q492"/>
    <mergeCell ref="A493:Q493"/>
    <mergeCell ref="B494:Q494"/>
    <mergeCell ref="A485:Q485"/>
    <mergeCell ref="A486:E486"/>
    <mergeCell ref="F486:P486"/>
    <mergeCell ref="A509:Q509"/>
    <mergeCell ref="B510:Q510"/>
    <mergeCell ref="A495:Q495"/>
    <mergeCell ref="A496:Q496"/>
    <mergeCell ref="B497:Q497"/>
    <mergeCell ref="A498:Q498"/>
    <mergeCell ref="A499:Q499"/>
    <mergeCell ref="B500:Q500"/>
    <mergeCell ref="A501:Q501"/>
    <mergeCell ref="A502:E502"/>
    <mergeCell ref="A503:Q503"/>
    <mergeCell ref="B504:Q504"/>
    <mergeCell ref="A505:Q505"/>
    <mergeCell ref="A506:Q506"/>
    <mergeCell ref="B507:Q507"/>
    <mergeCell ref="A508:Q508"/>
    <mergeCell ref="F502:P502"/>
    <mergeCell ref="B529:Q529"/>
    <mergeCell ref="A530:Q530"/>
    <mergeCell ref="A531:Q531"/>
    <mergeCell ref="B532:Q532"/>
    <mergeCell ref="B526:Q526"/>
    <mergeCell ref="A511:Q511"/>
    <mergeCell ref="A512:Q512"/>
    <mergeCell ref="B513:Q513"/>
    <mergeCell ref="A514:Q514"/>
    <mergeCell ref="A515:Q515"/>
    <mergeCell ref="B516:Q516"/>
    <mergeCell ref="A517:Q517"/>
    <mergeCell ref="A518:E518"/>
    <mergeCell ref="F518:P518"/>
    <mergeCell ref="A519:Q519"/>
    <mergeCell ref="B520:Q520"/>
    <mergeCell ref="A521:Q521"/>
    <mergeCell ref="A522:Q522"/>
    <mergeCell ref="B523:Q523"/>
    <mergeCell ref="A524:Q524"/>
    <mergeCell ref="A525:Q525"/>
    <mergeCell ref="A527:Q527"/>
    <mergeCell ref="A528:Q528"/>
    <mergeCell ref="A535:Q535"/>
    <mergeCell ref="B536:Q536"/>
    <mergeCell ref="A537:Q537"/>
    <mergeCell ref="A538:Q538"/>
    <mergeCell ref="B539:Q539"/>
    <mergeCell ref="A540:Q540"/>
    <mergeCell ref="A541:Q541"/>
    <mergeCell ref="B542:Q542"/>
    <mergeCell ref="A533:Q533"/>
    <mergeCell ref="A534:E534"/>
    <mergeCell ref="F534:P534"/>
    <mergeCell ref="A557:Q557"/>
    <mergeCell ref="B558:Q558"/>
    <mergeCell ref="A543:Q543"/>
    <mergeCell ref="A544:Q544"/>
    <mergeCell ref="B545:Q545"/>
    <mergeCell ref="A546:Q546"/>
    <mergeCell ref="A547:Q547"/>
    <mergeCell ref="B548:Q548"/>
    <mergeCell ref="A549:Q549"/>
    <mergeCell ref="A550:E550"/>
    <mergeCell ref="A551:Q551"/>
    <mergeCell ref="B552:Q552"/>
    <mergeCell ref="A553:Q553"/>
    <mergeCell ref="A554:Q554"/>
    <mergeCell ref="B555:Q555"/>
    <mergeCell ref="A556:Q556"/>
    <mergeCell ref="F550:P550"/>
    <mergeCell ref="B577:Q577"/>
    <mergeCell ref="A578:Q578"/>
    <mergeCell ref="A579:Q579"/>
    <mergeCell ref="B580:Q580"/>
    <mergeCell ref="B574:Q574"/>
    <mergeCell ref="A559:Q559"/>
    <mergeCell ref="A560:Q560"/>
    <mergeCell ref="B561:Q561"/>
    <mergeCell ref="A562:Q562"/>
    <mergeCell ref="A563:Q563"/>
    <mergeCell ref="B564:Q564"/>
    <mergeCell ref="A565:Q565"/>
    <mergeCell ref="A566:E566"/>
    <mergeCell ref="F566:P566"/>
    <mergeCell ref="A567:Q567"/>
    <mergeCell ref="B568:Q568"/>
    <mergeCell ref="A569:Q569"/>
    <mergeCell ref="A570:Q570"/>
    <mergeCell ref="B571:Q571"/>
    <mergeCell ref="A572:Q572"/>
    <mergeCell ref="A573:Q573"/>
    <mergeCell ref="A575:Q575"/>
    <mergeCell ref="A576:Q576"/>
    <mergeCell ref="A583:Q583"/>
    <mergeCell ref="B584:Q584"/>
    <mergeCell ref="A585:Q585"/>
    <mergeCell ref="A586:Q586"/>
    <mergeCell ref="B587:Q587"/>
    <mergeCell ref="A588:Q588"/>
    <mergeCell ref="A589:Q589"/>
    <mergeCell ref="B590:Q590"/>
    <mergeCell ref="A581:Q581"/>
    <mergeCell ref="A582:E582"/>
    <mergeCell ref="F582:P582"/>
    <mergeCell ref="A605:Q605"/>
    <mergeCell ref="B606:Q606"/>
    <mergeCell ref="A591:Q591"/>
    <mergeCell ref="A592:Q592"/>
    <mergeCell ref="B593:Q593"/>
    <mergeCell ref="A594:Q594"/>
    <mergeCell ref="A595:Q595"/>
    <mergeCell ref="B596:Q596"/>
    <mergeCell ref="A597:Q597"/>
    <mergeCell ref="A598:E598"/>
    <mergeCell ref="A599:Q599"/>
    <mergeCell ref="B600:Q600"/>
    <mergeCell ref="A601:Q601"/>
    <mergeCell ref="A602:Q602"/>
    <mergeCell ref="B603:Q603"/>
    <mergeCell ref="A604:Q604"/>
    <mergeCell ref="F598:P598"/>
    <mergeCell ref="B625:Q625"/>
    <mergeCell ref="A626:Q626"/>
    <mergeCell ref="A627:Q627"/>
    <mergeCell ref="B628:Q628"/>
    <mergeCell ref="B622:Q622"/>
    <mergeCell ref="A607:Q607"/>
    <mergeCell ref="A608:Q608"/>
    <mergeCell ref="B609:Q609"/>
    <mergeCell ref="A610:Q610"/>
    <mergeCell ref="A611:Q611"/>
    <mergeCell ref="B612:Q612"/>
    <mergeCell ref="A613:Q613"/>
    <mergeCell ref="A614:E614"/>
    <mergeCell ref="F614:P614"/>
    <mergeCell ref="A615:Q615"/>
    <mergeCell ref="B616:Q616"/>
    <mergeCell ref="A617:Q617"/>
    <mergeCell ref="A618:Q618"/>
    <mergeCell ref="B619:Q619"/>
    <mergeCell ref="A620:Q620"/>
    <mergeCell ref="A621:Q621"/>
    <mergeCell ref="A623:Q623"/>
    <mergeCell ref="A624:Q624"/>
    <mergeCell ref="A631:Q631"/>
    <mergeCell ref="B632:Q632"/>
    <mergeCell ref="A633:Q633"/>
    <mergeCell ref="A634:Q634"/>
    <mergeCell ref="B635:Q635"/>
    <mergeCell ref="A636:Q636"/>
    <mergeCell ref="A637:Q637"/>
    <mergeCell ref="B638:Q638"/>
    <mergeCell ref="A629:Q629"/>
    <mergeCell ref="A630:E630"/>
    <mergeCell ref="F630:P630"/>
    <mergeCell ref="A653:Q653"/>
    <mergeCell ref="B654:Q654"/>
    <mergeCell ref="A639:Q639"/>
    <mergeCell ref="A640:Q640"/>
    <mergeCell ref="B641:Q641"/>
    <mergeCell ref="A642:Q642"/>
    <mergeCell ref="A643:Q643"/>
    <mergeCell ref="B644:Q644"/>
    <mergeCell ref="A645:Q645"/>
    <mergeCell ref="A646:E646"/>
    <mergeCell ref="A647:Q647"/>
    <mergeCell ref="B648:Q648"/>
    <mergeCell ref="A649:Q649"/>
    <mergeCell ref="A650:Q650"/>
    <mergeCell ref="B651:Q651"/>
    <mergeCell ref="A652:Q652"/>
    <mergeCell ref="F646:P646"/>
    <mergeCell ref="B673:Q673"/>
    <mergeCell ref="A674:Q674"/>
    <mergeCell ref="A675:Q675"/>
    <mergeCell ref="B676:Q676"/>
    <mergeCell ref="B670:Q670"/>
    <mergeCell ref="A655:Q655"/>
    <mergeCell ref="A656:Q656"/>
    <mergeCell ref="B657:Q657"/>
    <mergeCell ref="A658:Q658"/>
    <mergeCell ref="A659:Q659"/>
    <mergeCell ref="B660:Q660"/>
    <mergeCell ref="A661:Q661"/>
    <mergeCell ref="A662:E662"/>
    <mergeCell ref="F662:P662"/>
    <mergeCell ref="A663:Q663"/>
    <mergeCell ref="B664:Q664"/>
    <mergeCell ref="A665:Q665"/>
    <mergeCell ref="A666:Q666"/>
    <mergeCell ref="B667:Q667"/>
    <mergeCell ref="A668:Q668"/>
    <mergeCell ref="A669:Q669"/>
    <mergeCell ref="A671:Q671"/>
    <mergeCell ref="A672:Q672"/>
    <mergeCell ref="A679:Q679"/>
    <mergeCell ref="B680:Q680"/>
    <mergeCell ref="A681:Q681"/>
    <mergeCell ref="A682:Q682"/>
    <mergeCell ref="B683:Q683"/>
    <mergeCell ref="A684:Q684"/>
    <mergeCell ref="A685:Q685"/>
    <mergeCell ref="B686:Q686"/>
    <mergeCell ref="A677:Q677"/>
    <mergeCell ref="A678:E678"/>
    <mergeCell ref="F678:P678"/>
    <mergeCell ref="A701:Q701"/>
    <mergeCell ref="B702:Q702"/>
    <mergeCell ref="A687:Q687"/>
    <mergeCell ref="A688:Q688"/>
    <mergeCell ref="B689:Q689"/>
    <mergeCell ref="A690:Q690"/>
    <mergeCell ref="A691:Q691"/>
    <mergeCell ref="B692:Q692"/>
    <mergeCell ref="A693:Q693"/>
    <mergeCell ref="A694:E694"/>
    <mergeCell ref="A695:Q695"/>
    <mergeCell ref="B696:Q696"/>
    <mergeCell ref="A697:Q697"/>
    <mergeCell ref="A698:Q698"/>
    <mergeCell ref="B699:Q699"/>
    <mergeCell ref="A700:Q700"/>
    <mergeCell ref="F694:P694"/>
    <mergeCell ref="B721:Q721"/>
    <mergeCell ref="A722:Q722"/>
    <mergeCell ref="A723:Q723"/>
    <mergeCell ref="B724:Q724"/>
    <mergeCell ref="B718:Q718"/>
    <mergeCell ref="A703:Q703"/>
    <mergeCell ref="A704:Q704"/>
    <mergeCell ref="B705:Q705"/>
    <mergeCell ref="A706:Q706"/>
    <mergeCell ref="A707:Q707"/>
    <mergeCell ref="B708:Q708"/>
    <mergeCell ref="A709:Q709"/>
    <mergeCell ref="A710:E710"/>
    <mergeCell ref="F710:P710"/>
    <mergeCell ref="A711:Q711"/>
    <mergeCell ref="B712:Q712"/>
    <mergeCell ref="A713:Q713"/>
    <mergeCell ref="A714:Q714"/>
    <mergeCell ref="B715:Q715"/>
    <mergeCell ref="A716:Q716"/>
    <mergeCell ref="A717:Q717"/>
    <mergeCell ref="A719:Q719"/>
    <mergeCell ref="A720:Q720"/>
    <mergeCell ref="A727:Q727"/>
    <mergeCell ref="B728:Q728"/>
    <mergeCell ref="A729:Q729"/>
    <mergeCell ref="A730:Q730"/>
    <mergeCell ref="B731:Q731"/>
    <mergeCell ref="A732:Q732"/>
    <mergeCell ref="A733:Q733"/>
    <mergeCell ref="B734:Q734"/>
    <mergeCell ref="A725:Q725"/>
    <mergeCell ref="A726:E726"/>
    <mergeCell ref="F726:P726"/>
    <mergeCell ref="A749:Q749"/>
    <mergeCell ref="B750:Q750"/>
    <mergeCell ref="A735:Q735"/>
    <mergeCell ref="A736:Q736"/>
    <mergeCell ref="B737:Q737"/>
    <mergeCell ref="A738:Q738"/>
    <mergeCell ref="A739:Q739"/>
    <mergeCell ref="B740:Q740"/>
    <mergeCell ref="A741:Q741"/>
    <mergeCell ref="A742:E742"/>
    <mergeCell ref="A743:Q743"/>
    <mergeCell ref="B744:Q744"/>
    <mergeCell ref="A745:Q745"/>
    <mergeCell ref="A746:Q746"/>
    <mergeCell ref="B747:Q747"/>
    <mergeCell ref="A748:Q748"/>
    <mergeCell ref="F742:P742"/>
    <mergeCell ref="A751:Q751"/>
    <mergeCell ref="A752:Q752"/>
    <mergeCell ref="B753:Q753"/>
    <mergeCell ref="A754:Q754"/>
    <mergeCell ref="A755:Q755"/>
    <mergeCell ref="B756:Q756"/>
    <mergeCell ref="A757:Q757"/>
    <mergeCell ref="A758:E758"/>
    <mergeCell ref="F758:P758"/>
    <mergeCell ref="A773:Q773"/>
    <mergeCell ref="A774:E774"/>
    <mergeCell ref="F774:P774"/>
    <mergeCell ref="A759:Q759"/>
    <mergeCell ref="B760:Q760"/>
    <mergeCell ref="A761:Q761"/>
    <mergeCell ref="A762:Q762"/>
    <mergeCell ref="B763:Q763"/>
    <mergeCell ref="A764:Q764"/>
    <mergeCell ref="A765:Q765"/>
    <mergeCell ref="A767:Q767"/>
    <mergeCell ref="A768:Q768"/>
    <mergeCell ref="B769:Q769"/>
    <mergeCell ref="A770:Q770"/>
    <mergeCell ref="A771:Q771"/>
    <mergeCell ref="B772:Q772"/>
    <mergeCell ref="B766:Q766"/>
    <mergeCell ref="B792:Q792"/>
    <mergeCell ref="A793:Q793"/>
    <mergeCell ref="A794:Q794"/>
    <mergeCell ref="B795:Q795"/>
    <mergeCell ref="A796:Q796"/>
    <mergeCell ref="F790:P790"/>
    <mergeCell ref="A775:Q775"/>
    <mergeCell ref="B776:Q776"/>
    <mergeCell ref="A777:Q777"/>
    <mergeCell ref="A778:Q778"/>
    <mergeCell ref="B779:Q779"/>
    <mergeCell ref="A780:Q780"/>
    <mergeCell ref="A781:Q781"/>
    <mergeCell ref="B782:Q782"/>
    <mergeCell ref="A783:Q783"/>
    <mergeCell ref="A784:Q784"/>
    <mergeCell ref="B785:Q785"/>
    <mergeCell ref="A786:Q786"/>
    <mergeCell ref="A787:Q787"/>
    <mergeCell ref="B788:Q788"/>
    <mergeCell ref="A789:Q789"/>
    <mergeCell ref="A790:E790"/>
    <mergeCell ref="A791:Q791"/>
    <mergeCell ref="A803:Q803"/>
    <mergeCell ref="B804:Q804"/>
    <mergeCell ref="A805:Q805"/>
    <mergeCell ref="A799:Q799"/>
    <mergeCell ref="A800:Q800"/>
    <mergeCell ref="B801:Q801"/>
    <mergeCell ref="A802:Q802"/>
    <mergeCell ref="A797:Q797"/>
    <mergeCell ref="B798:Q798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10B8-4392-4278-BE93-3534440AC52C}">
  <dimension ref="A1:S355"/>
  <sheetViews>
    <sheetView topLeftCell="A346" workbookViewId="0">
      <selection activeCell="A85" sqref="A85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8.85546875" customWidth="1"/>
    <col min="6" max="6" width="8" customWidth="1"/>
    <col min="7" max="7" width="6.42578125" customWidth="1"/>
    <col min="8" max="8" width="7" customWidth="1"/>
    <col min="9" max="9" width="6.42578125" customWidth="1"/>
    <col min="10" max="10" width="7" customWidth="1"/>
    <col min="11" max="11" width="5.140625" customWidth="1"/>
    <col min="12" max="12" width="7.7109375" customWidth="1"/>
    <col min="13" max="13" width="6.42578125" customWidth="1"/>
    <col min="14" max="14" width="6.5703125" customWidth="1"/>
    <col min="15" max="15" width="5.7109375" customWidth="1"/>
    <col min="16" max="16" width="7.1406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250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82"/>
      <c r="N3" s="369" t="s">
        <v>80</v>
      </c>
      <c r="O3" s="370"/>
      <c r="P3" s="186" t="str">
        <f>[1]p1!$H$4</f>
        <v>2023.2</v>
      </c>
      <c r="Q3" s="336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33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14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19"/>
      <c r="R6"/>
      <c r="S6" s="28"/>
    </row>
    <row r="7" spans="1:19" s="1" customFormat="1" ht="27.75" customHeight="1" x14ac:dyDescent="0.2">
      <c r="A7" s="411" t="str">
        <f>IF([1]p1!$A$224:$L$224&lt;&gt;0,[1]p1!$A$224:$L$224,"")</f>
        <v/>
      </c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</row>
    <row r="8" spans="1:19" s="1" customFormat="1" ht="13.5" customHeight="1" x14ac:dyDescent="0.25">
      <c r="A8" s="49" t="s">
        <v>24</v>
      </c>
      <c r="B8" s="412" t="str">
        <f>IF([1]p1!$B$225:$L$225&lt;&gt;0,[1]p1!$B$225:$L$225,"")</f>
        <v/>
      </c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</row>
    <row r="9" spans="1:19" x14ac:dyDescent="0.2">
      <c r="A9" s="413"/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</row>
    <row r="10" spans="1:19" s="1" customFormat="1" ht="27.75" customHeight="1" x14ac:dyDescent="0.2">
      <c r="A10" s="411" t="str">
        <f>IF([1]p1!$A$227:$L$227&lt;&gt;0,[1]p1!$A$227:$L$227,"")</f>
        <v/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</row>
    <row r="11" spans="1:19" s="1" customFormat="1" ht="13.5" customHeight="1" x14ac:dyDescent="0.25">
      <c r="A11" s="49" t="s">
        <v>24</v>
      </c>
      <c r="B11" s="412" t="str">
        <f>IF([1]p1!$B$228:$L$228&lt;&gt;0,[1]p1!$B$228:$L$228,"")</f>
        <v/>
      </c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</row>
    <row r="12" spans="1:19" x14ac:dyDescent="0.2">
      <c r="A12" s="413"/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</row>
    <row r="13" spans="1:19" s="33" customFormat="1" ht="11.25" customHeight="1" x14ac:dyDescent="0.2">
      <c r="A13" s="375" t="str">
        <f>T([1]p2!$C$13:$G$13)</f>
        <v>Angelo Roncalli Furtado de Holanda</v>
      </c>
      <c r="B13" s="376"/>
      <c r="C13" s="376"/>
      <c r="D13" s="376"/>
      <c r="E13" s="377"/>
      <c r="F13" s="414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19"/>
      <c r="R13"/>
      <c r="S13" s="28"/>
    </row>
    <row r="14" spans="1:19" s="1" customFormat="1" ht="27.75" customHeight="1" x14ac:dyDescent="0.2">
      <c r="A14" s="411" t="str">
        <f>IF([1]p2!$A$224:$L$224&lt;&gt;0,[1]p2!$A$224:$L$224,"")</f>
        <v/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</row>
    <row r="15" spans="1:19" s="1" customFormat="1" ht="13.5" customHeight="1" x14ac:dyDescent="0.25">
      <c r="A15" s="49" t="s">
        <v>24</v>
      </c>
      <c r="B15" s="412" t="str">
        <f>IF([1]p2!$B$225:$L$225&lt;&gt;0,[1]p2!$B$225:$L$225,"")</f>
        <v/>
      </c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</row>
    <row r="16" spans="1:19" x14ac:dyDescent="0.2">
      <c r="A16" s="413"/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</row>
    <row r="17" spans="1:19" s="1" customFormat="1" ht="27.75" customHeight="1" x14ac:dyDescent="0.2">
      <c r="A17" s="411" t="str">
        <f>IF([1]p2!$A$227:$L$227&lt;&gt;0,[1]p2!$A$227:$L$227,"")</f>
        <v/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</row>
    <row r="18" spans="1:19" s="1" customFormat="1" ht="13.5" customHeight="1" x14ac:dyDescent="0.25">
      <c r="A18" s="49" t="s">
        <v>24</v>
      </c>
      <c r="B18" s="412" t="str">
        <f>IF([1]p2!$B$228:$L$228&lt;&gt;0,[1]p2!$B$228:$L$228,"")</f>
        <v/>
      </c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</row>
    <row r="19" spans="1:19" x14ac:dyDescent="0.2">
      <c r="A19" s="413"/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</row>
    <row r="20" spans="1:19" s="33" customFormat="1" ht="11.25" customHeight="1" x14ac:dyDescent="0.2">
      <c r="A20" s="375" t="str">
        <f>T([1]p3!$C$13:$G$13)</f>
        <v>Antônio Pereira Brandão Júnior</v>
      </c>
      <c r="B20" s="376"/>
      <c r="C20" s="376"/>
      <c r="D20" s="376"/>
      <c r="E20" s="377"/>
      <c r="F20" s="414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19"/>
      <c r="R20"/>
      <c r="S20" s="28"/>
    </row>
    <row r="21" spans="1:19" s="1" customFormat="1" ht="27.75" customHeight="1" x14ac:dyDescent="0.2">
      <c r="A21" s="411" t="str">
        <f>IF([1]p3!$A$224:$L$224&lt;&gt;0,[1]p3!$A$224:$L$224,"")</f>
        <v/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</row>
    <row r="22" spans="1:19" s="1" customFormat="1" ht="13.5" customHeight="1" x14ac:dyDescent="0.25">
      <c r="A22" s="49" t="s">
        <v>24</v>
      </c>
      <c r="B22" s="412" t="str">
        <f>IF([1]p3!$B$225:$L$225&lt;&gt;0,[1]p3!$B$225:$L$225,"")</f>
        <v/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</row>
    <row r="23" spans="1:19" x14ac:dyDescent="0.2">
      <c r="A23" s="413"/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</row>
    <row r="24" spans="1:19" s="1" customFormat="1" ht="27.75" customHeight="1" x14ac:dyDescent="0.2">
      <c r="A24" s="411" t="str">
        <f>IF([1]p3!$A$227:$L$227&lt;&gt;0,[1]p3!$A$227:$L$227,"")</f>
        <v/>
      </c>
      <c r="B24" s="411"/>
      <c r="C24" s="411"/>
      <c r="D24" s="411"/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</row>
    <row r="25" spans="1:19" s="1" customFormat="1" ht="13.5" customHeight="1" x14ac:dyDescent="0.25">
      <c r="A25" s="49" t="s">
        <v>24</v>
      </c>
      <c r="B25" s="412" t="str">
        <f>IF([1]p3!$B$228:$L$228&lt;&gt;0,[1]p3!$B$228:$L$228,"")</f>
        <v/>
      </c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</row>
    <row r="26" spans="1:19" x14ac:dyDescent="0.2">
      <c r="A26" s="413"/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</row>
    <row r="27" spans="1:19" s="33" customFormat="1" ht="11.25" customHeight="1" x14ac:dyDescent="0.2">
      <c r="A27" s="375" t="str">
        <f>T([1]p4!$C$13:$G$13)</f>
        <v>Bruno Sérgio Vasconcelos de Araújo</v>
      </c>
      <c r="B27" s="376"/>
      <c r="C27" s="376"/>
      <c r="D27" s="376"/>
      <c r="E27" s="377"/>
      <c r="F27" s="414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19"/>
      <c r="R27"/>
      <c r="S27" s="28"/>
    </row>
    <row r="28" spans="1:19" s="1" customFormat="1" ht="27.75" customHeight="1" x14ac:dyDescent="0.2">
      <c r="A28" s="411" t="str">
        <f>IF([1]p4!$A$224:$L$224&lt;&gt;0,[1]p4!$A$224:$L$224,"")</f>
        <v/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</row>
    <row r="29" spans="1:19" s="1" customFormat="1" ht="13.5" customHeight="1" x14ac:dyDescent="0.25">
      <c r="A29" s="49" t="s">
        <v>24</v>
      </c>
      <c r="B29" s="412" t="str">
        <f>IF([1]p4!$B$225:$L$225&lt;&gt;0,[1]p4!$B$225:$L$225,"")</f>
        <v/>
      </c>
      <c r="C29" s="412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</row>
    <row r="30" spans="1:19" x14ac:dyDescent="0.2">
      <c r="A30" s="413"/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</row>
    <row r="31" spans="1:19" s="1" customFormat="1" ht="27.75" customHeight="1" x14ac:dyDescent="0.2">
      <c r="A31" s="411" t="str">
        <f>IF([1]p4!$A$227:$L$227&lt;&gt;0,[1]p4!$A$227:$L$227,"")</f>
        <v/>
      </c>
      <c r="B31" s="411"/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</row>
    <row r="32" spans="1:19" s="1" customFormat="1" ht="13.5" customHeight="1" x14ac:dyDescent="0.25">
      <c r="A32" s="49" t="s">
        <v>24</v>
      </c>
      <c r="B32" s="412" t="str">
        <f>IF([1]p4!$B$228:$L$228&lt;&gt;0,[1]p4!$B$228:$L$228,"")</f>
        <v/>
      </c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</row>
    <row r="33" spans="1:19" x14ac:dyDescent="0.2">
      <c r="A33" s="413"/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</row>
    <row r="34" spans="1:19" s="33" customFormat="1" ht="11.25" customHeight="1" x14ac:dyDescent="0.2">
      <c r="A34" s="375" t="str">
        <f>T([1]p5!$C$13:$G$13)</f>
        <v>Claudianor Oliveira Alves</v>
      </c>
      <c r="B34" s="376"/>
      <c r="C34" s="376"/>
      <c r="D34" s="376"/>
      <c r="E34" s="377"/>
      <c r="F34" s="414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19"/>
      <c r="R34"/>
      <c r="S34" s="28"/>
    </row>
    <row r="35" spans="1:19" s="1" customFormat="1" ht="27.75" customHeight="1" x14ac:dyDescent="0.2">
      <c r="A35" s="411" t="str">
        <f>IF([1]p5!$A$224:$L$224&lt;&gt;0,[1]p5!$A$224:$L$224,"")</f>
        <v/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</row>
    <row r="36" spans="1:19" s="1" customFormat="1" ht="13.5" customHeight="1" x14ac:dyDescent="0.25">
      <c r="A36" s="49" t="s">
        <v>24</v>
      </c>
      <c r="B36" s="412" t="str">
        <f>IF([1]p5!$B$225:$L$225&lt;&gt;0,[1]p5!$B$225:$L$225,"")</f>
        <v/>
      </c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</row>
    <row r="37" spans="1:19" x14ac:dyDescent="0.2">
      <c r="A37" s="413"/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</row>
    <row r="38" spans="1:19" s="1" customFormat="1" ht="27.75" customHeight="1" x14ac:dyDescent="0.2">
      <c r="A38" s="411" t="str">
        <f>IF([1]p5!$A$227:$L$227&lt;&gt;0,[1]p5!$A$227:$L$227,"")</f>
        <v/>
      </c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</row>
    <row r="39" spans="1:19" s="1" customFormat="1" ht="13.5" customHeight="1" x14ac:dyDescent="0.25">
      <c r="A39" s="49" t="s">
        <v>24</v>
      </c>
      <c r="B39" s="412" t="str">
        <f>IF([1]p5!$B$228:$L$228&lt;&gt;0,[1]p5!$B$228:$L$228,"")</f>
        <v>Obra artística ou cultural apresentada ou publicda internacionalmente</v>
      </c>
      <c r="C39" s="412"/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</row>
    <row r="40" spans="1:19" x14ac:dyDescent="0.2">
      <c r="A40" s="413"/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</row>
    <row r="41" spans="1:19" s="33" customFormat="1" ht="11.25" customHeight="1" x14ac:dyDescent="0.2">
      <c r="A41" s="375" t="str">
        <f>T([1]p6!$C$13:$G$13)</f>
        <v>Daniel Cordeiro de Morais Filho</v>
      </c>
      <c r="B41" s="376"/>
      <c r="C41" s="376"/>
      <c r="D41" s="376"/>
      <c r="E41" s="377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19"/>
      <c r="R41"/>
      <c r="S41" s="28"/>
    </row>
    <row r="42" spans="1:19" s="1" customFormat="1" ht="27.75" customHeight="1" x14ac:dyDescent="0.2">
      <c r="A42" s="411" t="str">
        <f>IF([1]p6!$A$224:$L$224&lt;&gt;0,[1]p6!$A$224:$L$224,"")</f>
        <v/>
      </c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</row>
    <row r="43" spans="1:19" s="1" customFormat="1" ht="13.5" customHeight="1" x14ac:dyDescent="0.25">
      <c r="A43" s="49" t="s">
        <v>24</v>
      </c>
      <c r="B43" s="412" t="str">
        <f>IF([1]p6!$B$225:$L$225&lt;&gt;0,[1]p6!$B$225:$L$225,"")</f>
        <v/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</row>
    <row r="44" spans="1:19" x14ac:dyDescent="0.2">
      <c r="A44" s="413"/>
      <c r="B44" s="413"/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</row>
    <row r="45" spans="1:19" s="1" customFormat="1" ht="27.75" customHeight="1" x14ac:dyDescent="0.2">
      <c r="A45" s="411" t="str">
        <f>IF([1]p6!$A$227:$L$227&lt;&gt;0,[1]p6!$A$227:$L$227,"")</f>
        <v/>
      </c>
      <c r="B45" s="411"/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</row>
    <row r="46" spans="1:19" s="1" customFormat="1" ht="13.5" customHeight="1" x14ac:dyDescent="0.25">
      <c r="A46" s="49" t="s">
        <v>24</v>
      </c>
      <c r="B46" s="412" t="str">
        <f>IF([1]p6!$B$228:$L$228&lt;&gt;0,[1]p6!$B$228:$L$228,"")</f>
        <v/>
      </c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</row>
    <row r="47" spans="1:19" x14ac:dyDescent="0.2">
      <c r="A47" s="413"/>
      <c r="B47" s="413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</row>
    <row r="48" spans="1:19" s="33" customFormat="1" ht="11.25" customHeight="1" x14ac:dyDescent="0.2">
      <c r="A48" s="375" t="str">
        <f>T([1]p7!$C$13:$G$13)</f>
        <v>Deise Mara Barbosa de Almeida</v>
      </c>
      <c r="B48" s="376"/>
      <c r="C48" s="376"/>
      <c r="D48" s="376"/>
      <c r="E48" s="377"/>
      <c r="F48" s="414"/>
      <c r="G48" s="415"/>
      <c r="H48" s="415"/>
      <c r="I48" s="415"/>
      <c r="J48" s="415"/>
      <c r="K48" s="415"/>
      <c r="L48" s="415"/>
      <c r="M48" s="415"/>
      <c r="N48" s="415"/>
      <c r="O48" s="415"/>
      <c r="P48" s="415"/>
      <c r="Q48" s="19"/>
      <c r="R48"/>
      <c r="S48" s="28"/>
    </row>
    <row r="49" spans="1:19" s="1" customFormat="1" ht="27.75" customHeight="1" x14ac:dyDescent="0.2">
      <c r="A49" s="411" t="str">
        <f>IF([1]p7!$A$224:$L$224&lt;&gt;0,[1]p7!$A$224:$L$224,"")</f>
        <v/>
      </c>
      <c r="B49" s="411"/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</row>
    <row r="50" spans="1:19" s="1" customFormat="1" ht="13.5" customHeight="1" x14ac:dyDescent="0.25">
      <c r="A50" s="49" t="s">
        <v>24</v>
      </c>
      <c r="B50" s="412" t="str">
        <f>IF([1]p7!$B$225:$L$225&lt;&gt;0,[1]p7!$B$225:$L$225,"")</f>
        <v/>
      </c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</row>
    <row r="51" spans="1:19" x14ac:dyDescent="0.2">
      <c r="A51" s="413"/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</row>
    <row r="52" spans="1:19" s="1" customFormat="1" ht="27.75" customHeight="1" x14ac:dyDescent="0.2">
      <c r="A52" s="411" t="str">
        <f>IF([1]p7!$A$227:$L$227&lt;&gt;0,[1]p7!$A$227:$L$227,"")</f>
        <v/>
      </c>
      <c r="B52" s="411"/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</row>
    <row r="53" spans="1:19" s="1" customFormat="1" ht="13.5" customHeight="1" x14ac:dyDescent="0.25">
      <c r="A53" s="49" t="s">
        <v>24</v>
      </c>
      <c r="B53" s="412" t="str">
        <f>IF([1]p7!$B$228:$L$228&lt;&gt;0,[1]p7!$B$228:$L$228,"")</f>
        <v/>
      </c>
      <c r="C53" s="412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</row>
    <row r="54" spans="1:19" x14ac:dyDescent="0.2">
      <c r="A54" s="413"/>
      <c r="B54" s="413"/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</row>
    <row r="55" spans="1:19" s="33" customFormat="1" ht="11.25" customHeight="1" x14ac:dyDescent="0.2">
      <c r="A55" s="375" t="str">
        <f>T([1]p8!$C$13:$G$13)</f>
        <v>Denilson da Silva Pereira</v>
      </c>
      <c r="B55" s="376"/>
      <c r="C55" s="376"/>
      <c r="D55" s="376"/>
      <c r="E55" s="377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19"/>
      <c r="R55"/>
      <c r="S55" s="28"/>
    </row>
    <row r="56" spans="1:19" s="1" customFormat="1" ht="27.75" customHeight="1" x14ac:dyDescent="0.2">
      <c r="A56" s="411" t="str">
        <f>IF([1]p8!$A$224:$L$224&lt;&gt;0,[1]p8!$A$224:$L$224,"")</f>
        <v/>
      </c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</row>
    <row r="57" spans="1:19" s="1" customFormat="1" ht="13.5" customHeight="1" x14ac:dyDescent="0.25">
      <c r="A57" s="49" t="s">
        <v>24</v>
      </c>
      <c r="B57" s="412" t="str">
        <f>IF([1]p8!$B$225:$L$225&lt;&gt;0,[1]p8!$B$225:$L$225,"")</f>
        <v/>
      </c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</row>
    <row r="58" spans="1:19" x14ac:dyDescent="0.2">
      <c r="A58" s="413"/>
      <c r="B58" s="413"/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</row>
    <row r="59" spans="1:19" s="1" customFormat="1" ht="27.75" customHeight="1" x14ac:dyDescent="0.2">
      <c r="A59" s="411" t="str">
        <f>IF([1]p8!$A$227:$L$227&lt;&gt;0,[1]p8!$A$227:$L$227,"")</f>
        <v/>
      </c>
      <c r="B59" s="411"/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</row>
    <row r="60" spans="1:19" s="1" customFormat="1" ht="13.5" customHeight="1" x14ac:dyDescent="0.25">
      <c r="A60" s="49" t="s">
        <v>24</v>
      </c>
      <c r="B60" s="412" t="str">
        <f>IF([1]p8!$B$228:$L$228&lt;&gt;0,[1]p8!$B$228:$L$228,"")</f>
        <v/>
      </c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</row>
    <row r="61" spans="1:19" x14ac:dyDescent="0.2">
      <c r="A61" s="413"/>
      <c r="B61" s="413"/>
      <c r="C61" s="413"/>
      <c r="D61" s="413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</row>
    <row r="62" spans="1:19" s="33" customFormat="1" ht="11.25" customHeight="1" x14ac:dyDescent="0.2">
      <c r="A62" s="375" t="str">
        <f>T([1]p9!$C$13:$G$13)</f>
        <v>Diogo de Santana Germano</v>
      </c>
      <c r="B62" s="376"/>
      <c r="C62" s="376"/>
      <c r="D62" s="376"/>
      <c r="E62" s="377"/>
      <c r="F62" s="414"/>
      <c r="G62" s="415"/>
      <c r="H62" s="415"/>
      <c r="I62" s="415"/>
      <c r="J62" s="415"/>
      <c r="K62" s="415"/>
      <c r="L62" s="415"/>
      <c r="M62" s="415"/>
      <c r="N62" s="415"/>
      <c r="O62" s="415"/>
      <c r="P62" s="415"/>
      <c r="Q62" s="19"/>
      <c r="R62"/>
      <c r="S62" s="28"/>
    </row>
    <row r="63" spans="1:19" s="1" customFormat="1" ht="27.75" customHeight="1" x14ac:dyDescent="0.2">
      <c r="A63" s="411" t="str">
        <f>IF([1]p9!$A$224:$L$224&lt;&gt;0,[1]p9!$A$224:$L$224,"")</f>
        <v/>
      </c>
      <c r="B63" s="411"/>
      <c r="C63" s="411"/>
      <c r="D63" s="411"/>
      <c r="E63" s="411"/>
      <c r="F63" s="411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</row>
    <row r="64" spans="1:19" s="1" customFormat="1" ht="13.5" customHeight="1" x14ac:dyDescent="0.25">
      <c r="A64" s="49" t="s">
        <v>24</v>
      </c>
      <c r="B64" s="412" t="str">
        <f>IF([1]p9!$B$225:$L$225&lt;&gt;0,[1]p9!$B$225:$L$225,"")</f>
        <v/>
      </c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</row>
    <row r="65" spans="1:19" x14ac:dyDescent="0.2">
      <c r="A65" s="413"/>
      <c r="B65" s="413"/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</row>
    <row r="66" spans="1:19" s="1" customFormat="1" ht="27.75" customHeight="1" x14ac:dyDescent="0.2">
      <c r="A66" s="411" t="str">
        <f>IF([1]p9!$A$227:$L$227&lt;&gt;0,[1]p9!$A$227:$L$227,"")</f>
        <v/>
      </c>
      <c r="B66" s="411"/>
      <c r="C66" s="411"/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</row>
    <row r="67" spans="1:19" s="1" customFormat="1" ht="13.5" customHeight="1" x14ac:dyDescent="0.25">
      <c r="A67" s="49" t="s">
        <v>24</v>
      </c>
      <c r="B67" s="412" t="str">
        <f>IF([1]p9!$B$228:$L$228&lt;&gt;0,[1]p9!$B$228:$L$228,"")</f>
        <v/>
      </c>
      <c r="C67" s="412"/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</row>
    <row r="68" spans="1:19" x14ac:dyDescent="0.2">
      <c r="A68" s="413"/>
      <c r="B68" s="413"/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3"/>
    </row>
    <row r="69" spans="1:19" s="33" customFormat="1" ht="11.25" customHeight="1" x14ac:dyDescent="0.2">
      <c r="A69" s="375" t="str">
        <f>T([1]p10!$C$13:$G$13)</f>
        <v>Diogo Diniz Pereira da Silva e Silva</v>
      </c>
      <c r="B69" s="376"/>
      <c r="C69" s="376"/>
      <c r="D69" s="376"/>
      <c r="E69" s="377"/>
      <c r="F69" s="414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19"/>
      <c r="R69"/>
      <c r="S69" s="28"/>
    </row>
    <row r="70" spans="1:19" s="1" customFormat="1" ht="27.75" customHeight="1" x14ac:dyDescent="0.2">
      <c r="A70" s="411" t="str">
        <f>IF([1]p10!$A$224:$L$224&lt;&gt;0,[1]p10!$A$224:$L$224,"")</f>
        <v/>
      </c>
      <c r="B70" s="411"/>
      <c r="C70" s="411"/>
      <c r="D70" s="411"/>
      <c r="E70" s="411"/>
      <c r="F70" s="411"/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</row>
    <row r="71" spans="1:19" s="1" customFormat="1" ht="13.5" customHeight="1" x14ac:dyDescent="0.25">
      <c r="A71" s="49" t="s">
        <v>24</v>
      </c>
      <c r="B71" s="412" t="str">
        <f>IF([1]p10!$B$225:$L$225&lt;&gt;0,[1]p10!$B$225:$L$225,"")</f>
        <v/>
      </c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</row>
    <row r="72" spans="1:19" x14ac:dyDescent="0.2">
      <c r="A72" s="413"/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</row>
    <row r="73" spans="1:19" s="1" customFormat="1" ht="27.75" customHeight="1" x14ac:dyDescent="0.2">
      <c r="A73" s="411" t="str">
        <f>IF([1]p10!$A$227:$L$227&lt;&gt;0,[1]p10!$A$227:$L$227,"")</f>
        <v/>
      </c>
      <c r="B73" s="411"/>
      <c r="C73" s="411"/>
      <c r="D73" s="411"/>
      <c r="E73" s="411"/>
      <c r="F73" s="411"/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</row>
    <row r="74" spans="1:19" s="1" customFormat="1" ht="13.5" customHeight="1" x14ac:dyDescent="0.25">
      <c r="A74" s="49" t="s">
        <v>24</v>
      </c>
      <c r="B74" s="412" t="str">
        <f>IF([1]p10!$B$228:$L$228&lt;&gt;0,[1]p10!$B$228:$L$228,"")</f>
        <v/>
      </c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</row>
    <row r="75" spans="1:19" x14ac:dyDescent="0.2">
      <c r="A75" s="413"/>
      <c r="B75" s="413"/>
      <c r="C75" s="413"/>
      <c r="D75" s="413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</row>
    <row r="76" spans="1:19" s="33" customFormat="1" ht="11.25" customHeight="1" x14ac:dyDescent="0.2">
      <c r="A76" s="375" t="str">
        <f>T([1]p11!$C$13:$G$13)</f>
        <v>Henrique Fernandes de Lima</v>
      </c>
      <c r="B76" s="376"/>
      <c r="C76" s="376"/>
      <c r="D76" s="376"/>
      <c r="E76" s="377"/>
      <c r="F76" s="414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19"/>
      <c r="R76"/>
      <c r="S76" s="28"/>
    </row>
    <row r="77" spans="1:19" s="1" customFormat="1" ht="27.75" customHeight="1" x14ac:dyDescent="0.2">
      <c r="A77" s="411" t="str">
        <f>IF([1]p11!$A$224:$L$224&lt;&gt;0,[1]p11!$A$224:$L$224,"")</f>
        <v/>
      </c>
      <c r="B77" s="411"/>
      <c r="C77" s="411"/>
      <c r="D77" s="411"/>
      <c r="E77" s="411"/>
      <c r="F77" s="411"/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</row>
    <row r="78" spans="1:19" s="1" customFormat="1" ht="13.5" customHeight="1" x14ac:dyDescent="0.25">
      <c r="A78" s="49" t="s">
        <v>24</v>
      </c>
      <c r="B78" s="412" t="str">
        <f>IF([1]p11!$B$225:$L$225&lt;&gt;0,[1]p11!$B$225:$L$225,"")</f>
        <v/>
      </c>
      <c r="C78" s="412"/>
      <c r="D78" s="412"/>
      <c r="E78" s="412"/>
      <c r="F78" s="412"/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</row>
    <row r="79" spans="1:19" x14ac:dyDescent="0.2">
      <c r="A79" s="413"/>
      <c r="B79" s="413"/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</row>
    <row r="80" spans="1:19" s="1" customFormat="1" ht="27.75" customHeight="1" x14ac:dyDescent="0.2">
      <c r="A80" s="411" t="str">
        <f>IF([1]p11!$A$227:$L$227&lt;&gt;0,[1]p11!$A$227:$L$227,"")</f>
        <v/>
      </c>
      <c r="B80" s="411"/>
      <c r="C80" s="411"/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</row>
    <row r="81" spans="1:19" s="1" customFormat="1" ht="13.5" customHeight="1" x14ac:dyDescent="0.25">
      <c r="A81" s="49" t="s">
        <v>24</v>
      </c>
      <c r="B81" s="412" t="str">
        <f>IF([1]p11!$B$228:$L$228&lt;&gt;0,[1]p11!$B$228:$L$228,"")</f>
        <v/>
      </c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</row>
    <row r="82" spans="1:19" x14ac:dyDescent="0.2">
      <c r="A82" s="413"/>
      <c r="B82" s="413"/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</row>
    <row r="83" spans="1:19" s="33" customFormat="1" ht="11.25" customHeight="1" x14ac:dyDescent="0.2">
      <c r="A83" s="375" t="str">
        <f>T([1]p12!$C$13:$G$13)</f>
        <v>Jacqueline Félix de Brito Diniz</v>
      </c>
      <c r="B83" s="376"/>
      <c r="C83" s="376"/>
      <c r="D83" s="376"/>
      <c r="E83" s="377"/>
      <c r="F83" s="414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19"/>
      <c r="R83"/>
      <c r="S83" s="28"/>
    </row>
    <row r="84" spans="1:19" s="1" customFormat="1" ht="27.75" customHeight="1" x14ac:dyDescent="0.2">
      <c r="A84" s="411" t="str">
        <f>IF([1]p12!$A$224:$L$224&lt;&gt;0,[1]p12!$A$224:$L$224,"")</f>
        <v/>
      </c>
      <c r="B84" s="411"/>
      <c r="C84" s="411"/>
      <c r="D84" s="411"/>
      <c r="E84" s="411"/>
      <c r="F84" s="411"/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</row>
    <row r="85" spans="1:19" s="1" customFormat="1" ht="13.5" customHeight="1" x14ac:dyDescent="0.25">
      <c r="A85" s="49" t="s">
        <v>24</v>
      </c>
      <c r="B85" s="412" t="str">
        <f>IF([1]p12!$B$225:$L$225&lt;&gt;0,[1]p12!$B$225:$L$225,"")</f>
        <v/>
      </c>
      <c r="C85" s="412"/>
      <c r="D85" s="412"/>
      <c r="E85" s="412"/>
      <c r="F85" s="412"/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</row>
    <row r="86" spans="1:19" x14ac:dyDescent="0.2">
      <c r="A86" s="413"/>
      <c r="B86" s="413"/>
      <c r="C86" s="413"/>
      <c r="D86" s="413"/>
      <c r="E86" s="413"/>
      <c r="F86" s="413"/>
      <c r="G86" s="413"/>
      <c r="H86" s="413"/>
      <c r="I86" s="413"/>
      <c r="J86" s="413"/>
      <c r="K86" s="413"/>
      <c r="L86" s="413"/>
      <c r="M86" s="413"/>
      <c r="N86" s="413"/>
      <c r="O86" s="413"/>
      <c r="P86" s="413"/>
      <c r="Q86" s="413"/>
    </row>
    <row r="87" spans="1:19" s="1" customFormat="1" ht="27.75" customHeight="1" x14ac:dyDescent="0.2">
      <c r="A87" s="411" t="str">
        <f>IF([1]p12!$A$227:$L$227&lt;&gt;0,[1]p12!$A$227:$L$227,"")</f>
        <v/>
      </c>
      <c r="B87" s="411"/>
      <c r="C87" s="411"/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</row>
    <row r="88" spans="1:19" s="1" customFormat="1" ht="13.5" customHeight="1" x14ac:dyDescent="0.25">
      <c r="A88" s="49" t="s">
        <v>24</v>
      </c>
      <c r="B88" s="412" t="str">
        <f>IF([1]p12!$B$228:$L$228&lt;&gt;0,[1]p12!$B$228:$L$228,"")</f>
        <v/>
      </c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</row>
    <row r="89" spans="1:19" x14ac:dyDescent="0.2">
      <c r="A89" s="413"/>
      <c r="B89" s="413"/>
      <c r="C89" s="413"/>
      <c r="D89" s="413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</row>
    <row r="90" spans="1:19" s="33" customFormat="1" ht="11.25" customHeight="1" x14ac:dyDescent="0.2">
      <c r="A90" s="375" t="str">
        <f>T([1]p13!$C$13:$G$13)</f>
        <v>Jaime Alves Barbosa Sobrinho</v>
      </c>
      <c r="B90" s="376"/>
      <c r="C90" s="376"/>
      <c r="D90" s="376"/>
      <c r="E90" s="377"/>
      <c r="F90" s="414"/>
      <c r="G90" s="415"/>
      <c r="H90" s="415"/>
      <c r="I90" s="415"/>
      <c r="J90" s="415"/>
      <c r="K90" s="415"/>
      <c r="L90" s="415"/>
      <c r="M90" s="415"/>
      <c r="N90" s="415"/>
      <c r="O90" s="415"/>
      <c r="P90" s="415"/>
      <c r="Q90" s="19"/>
      <c r="R90"/>
      <c r="S90" s="28"/>
    </row>
    <row r="91" spans="1:19" s="1" customFormat="1" ht="27.75" customHeight="1" x14ac:dyDescent="0.2">
      <c r="A91" s="411" t="str">
        <f>IF([1]p13!$A$224:$L$224&lt;&gt;0,[1]p13!$A$224:$L$224,"")</f>
        <v/>
      </c>
      <c r="B91" s="411"/>
      <c r="C91" s="411"/>
      <c r="D91" s="411"/>
      <c r="E91" s="411"/>
      <c r="F91" s="411"/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</row>
    <row r="92" spans="1:19" s="1" customFormat="1" ht="13.5" customHeight="1" x14ac:dyDescent="0.25">
      <c r="A92" s="49" t="s">
        <v>24</v>
      </c>
      <c r="B92" s="412" t="str">
        <f>IF([1]p13!$B$225:$L$225&lt;&gt;0,[1]p13!$B$225:$L$225,"")</f>
        <v/>
      </c>
      <c r="C92" s="412"/>
      <c r="D92" s="412"/>
      <c r="E92" s="412"/>
      <c r="F92" s="412"/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</row>
    <row r="93" spans="1:19" x14ac:dyDescent="0.2">
      <c r="A93" s="413"/>
      <c r="B93" s="413"/>
      <c r="C93" s="413"/>
      <c r="D93" s="413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</row>
    <row r="94" spans="1:19" s="1" customFormat="1" ht="27.75" customHeight="1" x14ac:dyDescent="0.2">
      <c r="A94" s="411" t="str">
        <f>IF([1]p13!$A$227:$L$227&lt;&gt;0,[1]p13!$A$227:$L$227,"")</f>
        <v/>
      </c>
      <c r="B94" s="411"/>
      <c r="C94" s="411"/>
      <c r="D94" s="411"/>
      <c r="E94" s="411"/>
      <c r="F94" s="411"/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</row>
    <row r="95" spans="1:19" s="1" customFormat="1" ht="13.5" customHeight="1" x14ac:dyDescent="0.25">
      <c r="A95" s="49" t="s">
        <v>24</v>
      </c>
      <c r="B95" s="412" t="str">
        <f>IF([1]p13!$B$228:$L$228&lt;&gt;0,[1]p13!$B$228:$L$228,"")</f>
        <v/>
      </c>
      <c r="C95" s="412"/>
      <c r="D95" s="412"/>
      <c r="E95" s="412"/>
      <c r="F95" s="412"/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</row>
    <row r="96" spans="1:19" x14ac:dyDescent="0.2">
      <c r="A96" s="413"/>
      <c r="B96" s="413"/>
      <c r="C96" s="413"/>
      <c r="D96" s="413"/>
      <c r="E96" s="413"/>
      <c r="F96" s="413"/>
      <c r="G96" s="413"/>
      <c r="H96" s="413"/>
      <c r="I96" s="413"/>
      <c r="J96" s="413"/>
      <c r="K96" s="413"/>
      <c r="L96" s="413"/>
      <c r="M96" s="413"/>
      <c r="N96" s="413"/>
      <c r="O96" s="413"/>
      <c r="P96" s="413"/>
      <c r="Q96" s="413"/>
    </row>
    <row r="97" spans="1:19" s="33" customFormat="1" ht="11.25" customHeight="1" x14ac:dyDescent="0.2">
      <c r="A97" s="375" t="str">
        <f>T([1]p14!$C$13:$G$13)</f>
        <v>Jefferson Abrantes dos Santos</v>
      </c>
      <c r="B97" s="376"/>
      <c r="C97" s="376"/>
      <c r="D97" s="376"/>
      <c r="E97" s="377"/>
      <c r="F97" s="414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19"/>
      <c r="R97"/>
      <c r="S97" s="28"/>
    </row>
    <row r="98" spans="1:19" s="1" customFormat="1" ht="27.75" customHeight="1" x14ac:dyDescent="0.2">
      <c r="A98" s="411" t="str">
        <f>IF([1]p14!$A$224:$L$224&lt;&gt;0,[1]p14!$A$224:$L$224,"")</f>
        <v/>
      </c>
      <c r="B98" s="411"/>
      <c r="C98" s="411"/>
      <c r="D98" s="411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</row>
    <row r="99" spans="1:19" s="1" customFormat="1" ht="13.5" customHeight="1" x14ac:dyDescent="0.25">
      <c r="A99" s="49" t="s">
        <v>24</v>
      </c>
      <c r="B99" s="412" t="str">
        <f>IF([1]p14!$B$225:$L$225&lt;&gt;0,[1]p14!$B$225:$L$225,"")</f>
        <v/>
      </c>
      <c r="C99" s="412"/>
      <c r="D99" s="412"/>
      <c r="E99" s="412"/>
      <c r="F99" s="412"/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</row>
    <row r="100" spans="1:19" x14ac:dyDescent="0.2">
      <c r="A100" s="413"/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</row>
    <row r="101" spans="1:19" s="1" customFormat="1" ht="27.75" customHeight="1" x14ac:dyDescent="0.2">
      <c r="A101" s="411" t="str">
        <f>IF([1]p14!$A$227:$L$227&lt;&gt;0,[1]p14!$A$227:$L$227,"")</f>
        <v/>
      </c>
      <c r="B101" s="411"/>
      <c r="C101" s="411"/>
      <c r="D101" s="411"/>
      <c r="E101" s="411"/>
      <c r="F101" s="411"/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</row>
    <row r="102" spans="1:19" s="1" customFormat="1" ht="13.5" customHeight="1" x14ac:dyDescent="0.25">
      <c r="A102" s="49" t="s">
        <v>24</v>
      </c>
      <c r="B102" s="412" t="str">
        <f>IF([1]p14!$B$228:$L$228&lt;&gt;0,[1]p14!$B$228:$L$228,"")</f>
        <v/>
      </c>
      <c r="C102" s="412"/>
      <c r="D102" s="412"/>
      <c r="E102" s="412"/>
      <c r="F102" s="412"/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</row>
    <row r="103" spans="1:19" x14ac:dyDescent="0.2">
      <c r="A103" s="413"/>
      <c r="B103" s="413"/>
      <c r="C103" s="413"/>
      <c r="D103" s="413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</row>
    <row r="104" spans="1:19" s="33" customFormat="1" ht="11.25" customHeight="1" x14ac:dyDescent="0.2">
      <c r="A104" s="375" t="str">
        <f>T([1]p15!$C$13:$G$13)</f>
        <v>José de Arimatéia Fernandes</v>
      </c>
      <c r="B104" s="376"/>
      <c r="C104" s="376"/>
      <c r="D104" s="376"/>
      <c r="E104" s="377"/>
      <c r="F104" s="414"/>
      <c r="G104" s="415"/>
      <c r="H104" s="415"/>
      <c r="I104" s="415"/>
      <c r="J104" s="415"/>
      <c r="K104" s="415"/>
      <c r="L104" s="415"/>
      <c r="M104" s="415"/>
      <c r="N104" s="415"/>
      <c r="O104" s="415"/>
      <c r="P104" s="415"/>
      <c r="Q104" s="19"/>
      <c r="R104"/>
      <c r="S104" s="28"/>
    </row>
    <row r="105" spans="1:19" s="1" customFormat="1" ht="27.75" customHeight="1" x14ac:dyDescent="0.2">
      <c r="A105" s="411" t="str">
        <f>IF([1]p15!$A$224:$L$224&lt;&gt;0,[1]p15!$A$224:$L$224,"")</f>
        <v/>
      </c>
      <c r="B105" s="411"/>
      <c r="C105" s="411"/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</row>
    <row r="106" spans="1:19" s="1" customFormat="1" ht="13.5" customHeight="1" x14ac:dyDescent="0.25">
      <c r="A106" s="49" t="s">
        <v>24</v>
      </c>
      <c r="B106" s="412" t="str">
        <f>IF([1]p15!$B$225:$L$225&lt;&gt;0,[1]p15!$B$225:$L$225,"")</f>
        <v/>
      </c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</row>
    <row r="107" spans="1:19" x14ac:dyDescent="0.2">
      <c r="A107" s="413"/>
      <c r="B107" s="413"/>
      <c r="C107" s="413"/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</row>
    <row r="108" spans="1:19" s="1" customFormat="1" ht="27.75" customHeight="1" x14ac:dyDescent="0.2">
      <c r="A108" s="411" t="str">
        <f>IF([1]p15!$A$227:$L$227&lt;&gt;0,[1]p15!$A$227:$L$227,"")</f>
        <v/>
      </c>
      <c r="B108" s="411"/>
      <c r="C108" s="411"/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</row>
    <row r="109" spans="1:19" s="1" customFormat="1" ht="13.5" customHeight="1" x14ac:dyDescent="0.25">
      <c r="A109" s="49" t="s">
        <v>24</v>
      </c>
      <c r="B109" s="412" t="str">
        <f>IF([1]p15!$B$228:$L$228&lt;&gt;0,[1]p15!$B$228:$L$228,"")</f>
        <v/>
      </c>
      <c r="C109" s="412"/>
      <c r="D109" s="412"/>
      <c r="E109" s="412"/>
      <c r="F109" s="412"/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</row>
    <row r="110" spans="1:19" x14ac:dyDescent="0.2">
      <c r="A110" s="413"/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</row>
    <row r="111" spans="1:19" s="33" customFormat="1" ht="11.25" customHeight="1" x14ac:dyDescent="0.2">
      <c r="A111" s="375" t="str">
        <f>T([1]p16!$C$13:$G$13)</f>
        <v>Josefa Itailma da Rocha</v>
      </c>
      <c r="B111" s="376"/>
      <c r="C111" s="376"/>
      <c r="D111" s="376"/>
      <c r="E111" s="377"/>
      <c r="F111" s="414"/>
      <c r="G111" s="415"/>
      <c r="H111" s="415"/>
      <c r="I111" s="415"/>
      <c r="J111" s="415"/>
      <c r="K111" s="415"/>
      <c r="L111" s="415"/>
      <c r="M111" s="415"/>
      <c r="N111" s="415"/>
      <c r="O111" s="415"/>
      <c r="P111" s="415"/>
      <c r="Q111" s="19"/>
      <c r="R111"/>
      <c r="S111" s="28"/>
    </row>
    <row r="112" spans="1:19" s="1" customFormat="1" ht="27.75" customHeight="1" x14ac:dyDescent="0.2">
      <c r="A112" s="411" t="str">
        <f>IF([1]p16!$A$224:$L$224&lt;&gt;0,[1]p16!$A$224:$L$224,"")</f>
        <v/>
      </c>
      <c r="B112" s="411"/>
      <c r="C112" s="411"/>
      <c r="D112" s="411"/>
      <c r="E112" s="411"/>
      <c r="F112" s="411"/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</row>
    <row r="113" spans="1:19" s="1" customFormat="1" ht="13.5" customHeight="1" x14ac:dyDescent="0.25">
      <c r="A113" s="49" t="s">
        <v>24</v>
      </c>
      <c r="B113" s="412" t="str">
        <f>IF([1]p16!$B$225:$L$225&lt;&gt;0,[1]p16!$B$225:$L$225,"")</f>
        <v/>
      </c>
      <c r="C113" s="412"/>
      <c r="D113" s="412"/>
      <c r="E113" s="412"/>
      <c r="F113" s="412"/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</row>
    <row r="114" spans="1:19" x14ac:dyDescent="0.2">
      <c r="A114" s="413"/>
      <c r="B114" s="413"/>
      <c r="C114" s="413"/>
      <c r="D114" s="413"/>
      <c r="E114" s="413"/>
      <c r="F114" s="413"/>
      <c r="G114" s="413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</row>
    <row r="115" spans="1:19" s="1" customFormat="1" ht="27.75" customHeight="1" x14ac:dyDescent="0.2">
      <c r="A115" s="411" t="str">
        <f>IF([1]p16!$A$227:$L$227&lt;&gt;0,[1]p16!$A$227:$L$227,"")</f>
        <v/>
      </c>
      <c r="B115" s="411"/>
      <c r="C115" s="411"/>
      <c r="D115" s="411"/>
      <c r="E115" s="411"/>
      <c r="F115" s="411"/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</row>
    <row r="116" spans="1:19" s="1" customFormat="1" ht="13.5" customHeight="1" x14ac:dyDescent="0.25">
      <c r="A116" s="49" t="s">
        <v>24</v>
      </c>
      <c r="B116" s="412" t="str">
        <f>IF([1]p16!$B$228:$L$228&lt;&gt;0,[1]p16!$B$228:$L$228,"")</f>
        <v/>
      </c>
      <c r="C116" s="412"/>
      <c r="D116" s="412"/>
      <c r="E116" s="412"/>
      <c r="F116" s="412"/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</row>
    <row r="117" spans="1:19" x14ac:dyDescent="0.2">
      <c r="A117" s="413"/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</row>
    <row r="118" spans="1:19" s="33" customFormat="1" ht="11.25" customHeight="1" x14ac:dyDescent="0.2">
      <c r="A118" s="375" t="str">
        <f>T([1]p17!$C$13:$G$13)</f>
        <v>José Fernando Leite Aires</v>
      </c>
      <c r="B118" s="376"/>
      <c r="C118" s="376"/>
      <c r="D118" s="376"/>
      <c r="E118" s="377"/>
      <c r="F118" s="414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19"/>
      <c r="R118"/>
      <c r="S118" s="28"/>
    </row>
    <row r="119" spans="1:19" s="1" customFormat="1" ht="27.75" customHeight="1" x14ac:dyDescent="0.2">
      <c r="A119" s="411" t="str">
        <f>IF([1]p17!$A$224:$L$224&lt;&gt;0,[1]p17!$A$224:$L$224,"")</f>
        <v/>
      </c>
      <c r="B119" s="411"/>
      <c r="C119" s="411"/>
      <c r="D119" s="411"/>
      <c r="E119" s="411"/>
      <c r="F119" s="411"/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</row>
    <row r="120" spans="1:19" s="1" customFormat="1" ht="13.5" customHeight="1" x14ac:dyDescent="0.25">
      <c r="A120" s="49" t="s">
        <v>24</v>
      </c>
      <c r="B120" s="412" t="str">
        <f>IF([1]p17!$B$225:$L$225&lt;&gt;0,[1]p17!$B$225:$L$225,"")</f>
        <v/>
      </c>
      <c r="C120" s="412"/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</row>
    <row r="121" spans="1:19" x14ac:dyDescent="0.2">
      <c r="A121" s="413"/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</row>
    <row r="122" spans="1:19" s="1" customFormat="1" ht="27.75" customHeight="1" x14ac:dyDescent="0.2">
      <c r="A122" s="411" t="str">
        <f>IF([1]p17!$A$227:$L$227&lt;&gt;0,[1]p17!$A$227:$L$227,"")</f>
        <v/>
      </c>
      <c r="B122" s="411"/>
      <c r="C122" s="411"/>
      <c r="D122" s="411"/>
      <c r="E122" s="411"/>
      <c r="F122" s="411"/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</row>
    <row r="123" spans="1:19" s="1" customFormat="1" ht="13.5" customHeight="1" x14ac:dyDescent="0.25">
      <c r="A123" s="49" t="s">
        <v>24</v>
      </c>
      <c r="B123" s="412" t="str">
        <f>IF([1]p17!$B$228:$L$228&lt;&gt;0,[1]p17!$B$228:$L$228,"")</f>
        <v/>
      </c>
      <c r="C123" s="412"/>
      <c r="D123" s="412"/>
      <c r="E123" s="412"/>
      <c r="F123" s="412"/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</row>
    <row r="124" spans="1:19" x14ac:dyDescent="0.2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</row>
    <row r="125" spans="1:19" s="33" customFormat="1" ht="11.25" customHeight="1" x14ac:dyDescent="0.2">
      <c r="A125" s="375" t="str">
        <f>T([1]p18!$C$13:$G$13)</f>
        <v>Joseilson Raimundo de Lima</v>
      </c>
      <c r="B125" s="376"/>
      <c r="C125" s="376"/>
      <c r="D125" s="376"/>
      <c r="E125" s="377"/>
      <c r="F125" s="414"/>
      <c r="G125" s="415"/>
      <c r="H125" s="415"/>
      <c r="I125" s="415"/>
      <c r="J125" s="415"/>
      <c r="K125" s="415"/>
      <c r="L125" s="415"/>
      <c r="M125" s="415"/>
      <c r="N125" s="415"/>
      <c r="O125" s="415"/>
      <c r="P125" s="415"/>
      <c r="Q125" s="19"/>
      <c r="R125"/>
      <c r="S125" s="28"/>
    </row>
    <row r="126" spans="1:19" s="1" customFormat="1" ht="27.75" customHeight="1" x14ac:dyDescent="0.2">
      <c r="A126" s="411" t="str">
        <f>IF([1]p18!$A$224:$L$224&lt;&gt;0,[1]p18!$A$224:$L$224,"")</f>
        <v/>
      </c>
      <c r="B126" s="411"/>
      <c r="C126" s="411"/>
      <c r="D126" s="411"/>
      <c r="E126" s="411"/>
      <c r="F126" s="411"/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</row>
    <row r="127" spans="1:19" s="1" customFormat="1" ht="13.5" customHeight="1" x14ac:dyDescent="0.25">
      <c r="A127" s="49" t="s">
        <v>24</v>
      </c>
      <c r="B127" s="412" t="str">
        <f>IF([1]p18!$B$225:$L$225&lt;&gt;0,[1]p18!$B$225:$L$225,"")</f>
        <v/>
      </c>
      <c r="C127" s="412"/>
      <c r="D127" s="412"/>
      <c r="E127" s="412"/>
      <c r="F127" s="412"/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</row>
    <row r="128" spans="1:19" x14ac:dyDescent="0.2">
      <c r="A128" s="413"/>
      <c r="B128" s="413"/>
      <c r="C128" s="413"/>
      <c r="D128" s="413"/>
      <c r="E128" s="413"/>
      <c r="F128" s="413"/>
      <c r="G128" s="413"/>
      <c r="H128" s="413"/>
      <c r="I128" s="413"/>
      <c r="J128" s="413"/>
      <c r="K128" s="413"/>
      <c r="L128" s="413"/>
      <c r="M128" s="413"/>
      <c r="N128" s="413"/>
      <c r="O128" s="413"/>
      <c r="P128" s="413"/>
      <c r="Q128" s="413"/>
    </row>
    <row r="129" spans="1:19" s="1" customFormat="1" ht="27.75" customHeight="1" x14ac:dyDescent="0.2">
      <c r="A129" s="411" t="str">
        <f>IF([1]p18!$A$227:$L$227&lt;&gt;0,[1]p18!$A$227:$L$227,"")</f>
        <v/>
      </c>
      <c r="B129" s="411"/>
      <c r="C129" s="411"/>
      <c r="D129" s="411"/>
      <c r="E129" s="411"/>
      <c r="F129" s="411"/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</row>
    <row r="130" spans="1:19" s="1" customFormat="1" ht="13.5" customHeight="1" x14ac:dyDescent="0.25">
      <c r="A130" s="49" t="s">
        <v>24</v>
      </c>
      <c r="B130" s="412" t="str">
        <f>IF([1]p18!$B$228:$L$228&lt;&gt;0,[1]p18!$B$228:$L$228,"")</f>
        <v/>
      </c>
      <c r="C130" s="412"/>
      <c r="D130" s="412"/>
      <c r="E130" s="412"/>
      <c r="F130" s="412"/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</row>
    <row r="131" spans="1:19" x14ac:dyDescent="0.2">
      <c r="A131" s="413"/>
      <c r="B131" s="413"/>
      <c r="C131" s="413"/>
      <c r="D131" s="413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</row>
    <row r="132" spans="1:19" s="33" customFormat="1" ht="11.25" customHeight="1" x14ac:dyDescent="0.2">
      <c r="A132" s="375" t="str">
        <f>T([1]p19!$C$13:$G$13)</f>
        <v>José Lindomberg Possiano Barreiro</v>
      </c>
      <c r="B132" s="376"/>
      <c r="C132" s="376"/>
      <c r="D132" s="376"/>
      <c r="E132" s="377"/>
      <c r="F132" s="414"/>
      <c r="G132" s="415"/>
      <c r="H132" s="415"/>
      <c r="I132" s="415"/>
      <c r="J132" s="415"/>
      <c r="K132" s="415"/>
      <c r="L132" s="415"/>
      <c r="M132" s="415"/>
      <c r="N132" s="415"/>
      <c r="O132" s="415"/>
      <c r="P132" s="415"/>
      <c r="Q132" s="19"/>
      <c r="R132"/>
      <c r="S132" s="28"/>
    </row>
    <row r="133" spans="1:19" s="1" customFormat="1" ht="27.75" customHeight="1" x14ac:dyDescent="0.2">
      <c r="A133" s="411" t="str">
        <f>IF([1]p19!$A$224:$L$224&lt;&gt;0,[1]p19!$A$224:$L$224,"")</f>
        <v/>
      </c>
      <c r="B133" s="411"/>
      <c r="C133" s="411"/>
      <c r="D133" s="411"/>
      <c r="E133" s="411"/>
      <c r="F133" s="411"/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</row>
    <row r="134" spans="1:19" s="1" customFormat="1" ht="13.5" customHeight="1" x14ac:dyDescent="0.25">
      <c r="A134" s="49" t="s">
        <v>24</v>
      </c>
      <c r="B134" s="412" t="str">
        <f>IF([1]p19!$B$225:$L$225&lt;&gt;0,[1]p19!$B$225:$L$225,"")</f>
        <v/>
      </c>
      <c r="C134" s="412"/>
      <c r="D134" s="412"/>
      <c r="E134" s="412"/>
      <c r="F134" s="412"/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</row>
    <row r="135" spans="1:19" x14ac:dyDescent="0.2">
      <c r="A135" s="413"/>
      <c r="B135" s="413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</row>
    <row r="136" spans="1:19" s="1" customFormat="1" ht="27.75" customHeight="1" x14ac:dyDescent="0.2">
      <c r="A136" s="411" t="str">
        <f>IF([1]p19!$A$227:$L$227&lt;&gt;0,[1]p19!$A$227:$L$227,"")</f>
        <v/>
      </c>
      <c r="B136" s="411"/>
      <c r="C136" s="411"/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</row>
    <row r="137" spans="1:19" s="1" customFormat="1" ht="13.5" customHeight="1" x14ac:dyDescent="0.25">
      <c r="A137" s="49" t="s">
        <v>24</v>
      </c>
      <c r="B137" s="412" t="str">
        <f>IF([1]p19!$B$228:$L$228&lt;&gt;0,[1]p19!$B$228:$L$228,"")</f>
        <v/>
      </c>
      <c r="C137" s="412"/>
      <c r="D137" s="412"/>
      <c r="E137" s="412"/>
      <c r="F137" s="412"/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</row>
    <row r="138" spans="1:19" x14ac:dyDescent="0.2">
      <c r="A138" s="413"/>
      <c r="B138" s="413"/>
      <c r="C138" s="413"/>
      <c r="D138" s="413"/>
      <c r="E138" s="413"/>
      <c r="F138" s="413"/>
      <c r="G138" s="413"/>
      <c r="H138" s="413"/>
      <c r="I138" s="413"/>
      <c r="J138" s="413"/>
      <c r="K138" s="413"/>
      <c r="L138" s="413"/>
      <c r="M138" s="413"/>
      <c r="N138" s="413"/>
      <c r="O138" s="413"/>
      <c r="P138" s="413"/>
      <c r="Q138" s="413"/>
    </row>
    <row r="139" spans="1:19" s="33" customFormat="1" ht="11.25" customHeight="1" x14ac:dyDescent="0.2">
      <c r="A139" s="375" t="str">
        <f>T([1]p20!$C$13:$G$13)</f>
        <v>José Luiz Neto</v>
      </c>
      <c r="B139" s="376"/>
      <c r="C139" s="376"/>
      <c r="D139" s="376"/>
      <c r="E139" s="377"/>
      <c r="F139" s="414"/>
      <c r="G139" s="415"/>
      <c r="H139" s="415"/>
      <c r="I139" s="415"/>
      <c r="J139" s="415"/>
      <c r="K139" s="415"/>
      <c r="L139" s="415"/>
      <c r="M139" s="415"/>
      <c r="N139" s="415"/>
      <c r="O139" s="415"/>
      <c r="P139" s="415"/>
      <c r="Q139" s="19"/>
      <c r="R139"/>
      <c r="S139" s="28"/>
    </row>
    <row r="140" spans="1:19" s="1" customFormat="1" ht="27.75" customHeight="1" x14ac:dyDescent="0.2">
      <c r="A140" s="411" t="str">
        <f>IF([1]p20!$A$224:$L$224&lt;&gt;0,[1]p20!$A$224:$L$224,"")</f>
        <v/>
      </c>
      <c r="B140" s="411"/>
      <c r="C140" s="411"/>
      <c r="D140" s="411"/>
      <c r="E140" s="411"/>
      <c r="F140" s="411"/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</row>
    <row r="141" spans="1:19" s="1" customFormat="1" ht="13.5" customHeight="1" x14ac:dyDescent="0.25">
      <c r="A141" s="49" t="s">
        <v>24</v>
      </c>
      <c r="B141" s="412" t="str">
        <f>IF([1]p20!$B$225:$L$225&lt;&gt;0,[1]p20!$B$225:$L$225,"")</f>
        <v/>
      </c>
      <c r="C141" s="412"/>
      <c r="D141" s="412"/>
      <c r="E141" s="412"/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</row>
    <row r="142" spans="1:19" x14ac:dyDescent="0.2">
      <c r="A142" s="413"/>
      <c r="B142" s="413"/>
      <c r="C142" s="413"/>
      <c r="D142" s="413"/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</row>
    <row r="143" spans="1:19" s="1" customFormat="1" ht="27.75" customHeight="1" x14ac:dyDescent="0.2">
      <c r="A143" s="411" t="str">
        <f>IF([1]p20!$A$227:$L$227&lt;&gt;0,[1]p20!$A$227:$L$227,"")</f>
        <v/>
      </c>
      <c r="B143" s="411"/>
      <c r="C143" s="411"/>
      <c r="D143" s="411"/>
      <c r="E143" s="411"/>
      <c r="F143" s="411"/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</row>
    <row r="144" spans="1:19" s="1" customFormat="1" ht="13.5" customHeight="1" x14ac:dyDescent="0.25">
      <c r="A144" s="49" t="s">
        <v>24</v>
      </c>
      <c r="B144" s="412" t="str">
        <f>IF([1]p20!$B$228:$L$228&lt;&gt;0,[1]p20!$B$228:$L$228,"")</f>
        <v/>
      </c>
      <c r="C144" s="412"/>
      <c r="D144" s="412"/>
      <c r="E144" s="412"/>
      <c r="F144" s="412"/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</row>
    <row r="145" spans="1:19" x14ac:dyDescent="0.2">
      <c r="A145" s="413"/>
      <c r="B145" s="413"/>
      <c r="C145" s="413"/>
      <c r="D145" s="413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</row>
    <row r="146" spans="1:19" s="33" customFormat="1" ht="11.25" customHeight="1" x14ac:dyDescent="0.2">
      <c r="A146" s="375" t="str">
        <f>T([1]p21!$C$13:$G$13)</f>
        <v>Kennerson  Nascimento de Sousa Lima</v>
      </c>
      <c r="B146" s="376"/>
      <c r="C146" s="376"/>
      <c r="D146" s="376"/>
      <c r="E146" s="377"/>
      <c r="F146" s="414"/>
      <c r="G146" s="415"/>
      <c r="H146" s="415"/>
      <c r="I146" s="415"/>
      <c r="J146" s="415"/>
      <c r="K146" s="415"/>
      <c r="L146" s="415"/>
      <c r="M146" s="415"/>
      <c r="N146" s="415"/>
      <c r="O146" s="415"/>
      <c r="P146" s="415"/>
      <c r="Q146" s="19"/>
      <c r="R146"/>
      <c r="S146" s="28"/>
    </row>
    <row r="147" spans="1:19" s="1" customFormat="1" ht="27.75" customHeight="1" x14ac:dyDescent="0.2">
      <c r="A147" s="411" t="str">
        <f>IF([1]p21!$A$224:$L$224&lt;&gt;0,[1]p21!$A$224:$L$224,"")</f>
        <v/>
      </c>
      <c r="B147" s="411"/>
      <c r="C147" s="411"/>
      <c r="D147" s="411"/>
      <c r="E147" s="411"/>
      <c r="F147" s="411"/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</row>
    <row r="148" spans="1:19" s="1" customFormat="1" ht="13.5" customHeight="1" x14ac:dyDescent="0.25">
      <c r="A148" s="49" t="s">
        <v>24</v>
      </c>
      <c r="B148" s="412" t="str">
        <f>IF([1]p21!$B$225:$L$225&lt;&gt;0,[1]p21!$B$225:$L$225,"")</f>
        <v/>
      </c>
      <c r="C148" s="412"/>
      <c r="D148" s="412"/>
      <c r="E148" s="412"/>
      <c r="F148" s="412"/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</row>
    <row r="149" spans="1:19" x14ac:dyDescent="0.2">
      <c r="A149" s="413"/>
      <c r="B149" s="413"/>
      <c r="C149" s="413"/>
      <c r="D149" s="413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</row>
    <row r="150" spans="1:19" s="1" customFormat="1" ht="27.75" customHeight="1" x14ac:dyDescent="0.2">
      <c r="A150" s="411" t="str">
        <f>IF([1]p21!$A$227:$L$227&lt;&gt;0,[1]p21!$A$227:$L$227,"")</f>
        <v/>
      </c>
      <c r="B150" s="411"/>
      <c r="C150" s="411"/>
      <c r="D150" s="411"/>
      <c r="E150" s="411"/>
      <c r="F150" s="411"/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</row>
    <row r="151" spans="1:19" s="1" customFormat="1" ht="13.5" customHeight="1" x14ac:dyDescent="0.25">
      <c r="A151" s="49" t="s">
        <v>24</v>
      </c>
      <c r="B151" s="412" t="str">
        <f>IF([1]p21!$B$228:$L$228&lt;&gt;0,[1]p21!$B$228:$L$228,"")</f>
        <v/>
      </c>
      <c r="C151" s="412"/>
      <c r="D151" s="412"/>
      <c r="E151" s="412"/>
      <c r="F151" s="412"/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</row>
    <row r="152" spans="1:19" x14ac:dyDescent="0.2">
      <c r="A152" s="413"/>
      <c r="B152" s="413"/>
      <c r="C152" s="413"/>
      <c r="D152" s="413"/>
      <c r="E152" s="413"/>
      <c r="F152" s="413"/>
      <c r="G152" s="413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</row>
    <row r="153" spans="1:19" s="33" customFormat="1" ht="11.25" customHeight="1" x14ac:dyDescent="0.2">
      <c r="A153" s="375" t="str">
        <f>T([1]p22!$C$13:$G$13)</f>
        <v>Leomaques Francisco Silva Bernardo</v>
      </c>
      <c r="B153" s="376"/>
      <c r="C153" s="376"/>
      <c r="D153" s="376"/>
      <c r="E153" s="377"/>
      <c r="F153" s="414"/>
      <c r="G153" s="415"/>
      <c r="H153" s="415"/>
      <c r="I153" s="415"/>
      <c r="J153" s="415"/>
      <c r="K153" s="415"/>
      <c r="L153" s="415"/>
      <c r="M153" s="415"/>
      <c r="N153" s="415"/>
      <c r="O153" s="415"/>
      <c r="P153" s="415"/>
      <c r="Q153" s="19"/>
      <c r="R153"/>
      <c r="S153" s="28"/>
    </row>
    <row r="154" spans="1:19" s="1" customFormat="1" ht="27.75" customHeight="1" x14ac:dyDescent="0.2">
      <c r="A154" s="411" t="str">
        <f>IF([1]p22!$A$224:$L$224&lt;&gt;0,[1]p22!$A$224:$L$224,"")</f>
        <v/>
      </c>
      <c r="B154" s="411"/>
      <c r="C154" s="411"/>
      <c r="D154" s="411"/>
      <c r="E154" s="411"/>
      <c r="F154" s="411"/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</row>
    <row r="155" spans="1:19" s="1" customFormat="1" ht="13.5" customHeight="1" x14ac:dyDescent="0.25">
      <c r="A155" s="49" t="s">
        <v>24</v>
      </c>
      <c r="B155" s="412" t="str">
        <f>IF([1]p22!$B$225:$L$225&lt;&gt;0,[1]p22!$B$225:$L$225,"")</f>
        <v/>
      </c>
      <c r="C155" s="412"/>
      <c r="D155" s="412"/>
      <c r="E155" s="412"/>
      <c r="F155" s="412"/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</row>
    <row r="156" spans="1:19" x14ac:dyDescent="0.2">
      <c r="A156" s="413"/>
      <c r="B156" s="413"/>
      <c r="C156" s="413"/>
      <c r="D156" s="413"/>
      <c r="E156" s="413"/>
      <c r="F156" s="413"/>
      <c r="G156" s="413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</row>
    <row r="157" spans="1:19" s="1" customFormat="1" ht="27.75" customHeight="1" x14ac:dyDescent="0.2">
      <c r="A157" s="411" t="str">
        <f>IF([1]p22!$A$227:$L$227&lt;&gt;0,[1]p22!$A$227:$L$227,"")</f>
        <v/>
      </c>
      <c r="B157" s="411"/>
      <c r="C157" s="411"/>
      <c r="D157" s="411"/>
      <c r="E157" s="411"/>
      <c r="F157" s="411"/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</row>
    <row r="158" spans="1:19" s="1" customFormat="1" ht="13.5" customHeight="1" x14ac:dyDescent="0.25">
      <c r="A158" s="49" t="s">
        <v>24</v>
      </c>
      <c r="B158" s="412" t="str">
        <f>IF([1]p22!$B$228:$L$228&lt;&gt;0,[1]p22!$B$228:$L$228,"")</f>
        <v/>
      </c>
      <c r="C158" s="412"/>
      <c r="D158" s="412"/>
      <c r="E158" s="412"/>
      <c r="F158" s="412"/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</row>
    <row r="159" spans="1:19" x14ac:dyDescent="0.2">
      <c r="A159" s="413"/>
      <c r="B159" s="413"/>
      <c r="C159" s="413"/>
      <c r="D159" s="413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</row>
    <row r="160" spans="1:19" s="33" customFormat="1" ht="11.25" customHeight="1" x14ac:dyDescent="0.2">
      <c r="A160" s="375" t="str">
        <f>T([1]p23!$C$13:$G$13)</f>
        <v>José Luiz Neto</v>
      </c>
      <c r="B160" s="376"/>
      <c r="C160" s="376"/>
      <c r="D160" s="376"/>
      <c r="E160" s="377"/>
      <c r="F160" s="414"/>
      <c r="G160" s="415"/>
      <c r="H160" s="415"/>
      <c r="I160" s="415"/>
      <c r="J160" s="415"/>
      <c r="K160" s="415"/>
      <c r="L160" s="415"/>
      <c r="M160" s="415"/>
      <c r="N160" s="415"/>
      <c r="O160" s="415"/>
      <c r="P160" s="415"/>
      <c r="Q160" s="19"/>
      <c r="R160"/>
      <c r="S160" s="28"/>
    </row>
    <row r="161" spans="1:19" s="1" customFormat="1" ht="27.75" customHeight="1" x14ac:dyDescent="0.2">
      <c r="A161" s="411" t="str">
        <f>IF([1]p23!$A$224:$L$224&lt;&gt;0,[1]p23!$A$224:$L$224,"")</f>
        <v/>
      </c>
      <c r="B161" s="411"/>
      <c r="C161" s="411"/>
      <c r="D161" s="411"/>
      <c r="E161" s="411"/>
      <c r="F161" s="411"/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</row>
    <row r="162" spans="1:19" s="1" customFormat="1" ht="13.5" customHeight="1" x14ac:dyDescent="0.25">
      <c r="A162" s="49" t="s">
        <v>24</v>
      </c>
      <c r="B162" s="412" t="str">
        <f>IF([1]p23!$B$225:$L$225&lt;&gt;0,[1]p23!$B$225:$L$225,"")</f>
        <v/>
      </c>
      <c r="C162" s="412"/>
      <c r="D162" s="412"/>
      <c r="E162" s="412"/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</row>
    <row r="163" spans="1:19" x14ac:dyDescent="0.2">
      <c r="A163" s="413"/>
      <c r="B163" s="413"/>
      <c r="C163" s="413"/>
      <c r="D163" s="413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</row>
    <row r="164" spans="1:19" s="1" customFormat="1" ht="27.75" customHeight="1" x14ac:dyDescent="0.2">
      <c r="A164" s="411" t="str">
        <f>IF([1]p23!$A$227:$L$227&lt;&gt;0,[1]p23!$A$227:$L$227,"")</f>
        <v/>
      </c>
      <c r="B164" s="411"/>
      <c r="C164" s="411"/>
      <c r="D164" s="411"/>
      <c r="E164" s="411"/>
      <c r="F164" s="411"/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</row>
    <row r="165" spans="1:19" s="1" customFormat="1" ht="13.5" customHeight="1" x14ac:dyDescent="0.25">
      <c r="A165" s="49" t="s">
        <v>24</v>
      </c>
      <c r="B165" s="412" t="str">
        <f>IF([1]p23!$B$228:$L$228&lt;&gt;0,[1]p23!$B$228:$L$228,"")</f>
        <v/>
      </c>
      <c r="C165" s="412"/>
      <c r="D165" s="412"/>
      <c r="E165" s="412"/>
      <c r="F165" s="412"/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</row>
    <row r="166" spans="1:19" x14ac:dyDescent="0.2">
      <c r="A166" s="413"/>
      <c r="B166" s="413"/>
      <c r="C166" s="413"/>
      <c r="D166" s="413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</row>
    <row r="167" spans="1:19" s="33" customFormat="1" ht="11.25" customHeight="1" x14ac:dyDescent="0.2">
      <c r="A167" s="375" t="str">
        <f>T([1]p24!$C$13:$G$13)</f>
        <v>Marcelo Carvalho Ferreira</v>
      </c>
      <c r="B167" s="376"/>
      <c r="C167" s="376"/>
      <c r="D167" s="376"/>
      <c r="E167" s="377"/>
      <c r="F167" s="414"/>
      <c r="G167" s="415"/>
      <c r="H167" s="415"/>
      <c r="I167" s="415"/>
      <c r="J167" s="415"/>
      <c r="K167" s="415"/>
      <c r="L167" s="415"/>
      <c r="M167" s="415"/>
      <c r="N167" s="415"/>
      <c r="O167" s="415"/>
      <c r="P167" s="415"/>
      <c r="Q167" s="19"/>
      <c r="R167"/>
      <c r="S167" s="28"/>
    </row>
    <row r="168" spans="1:19" s="1" customFormat="1" ht="27.75" customHeight="1" x14ac:dyDescent="0.2">
      <c r="A168" s="411" t="str">
        <f>IF([1]p24!$A$224:$L$224&lt;&gt;0,[1]p24!$A$224:$L$224,"")</f>
        <v/>
      </c>
      <c r="B168" s="411"/>
      <c r="C168" s="411"/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</row>
    <row r="169" spans="1:19" s="1" customFormat="1" ht="13.5" customHeight="1" x14ac:dyDescent="0.25">
      <c r="A169" s="49" t="s">
        <v>24</v>
      </c>
      <c r="B169" s="412" t="str">
        <f>IF([1]p24!$B$225:$L$225&lt;&gt;0,[1]p24!$B$225:$L$225,"")</f>
        <v/>
      </c>
      <c r="C169" s="412"/>
      <c r="D169" s="412"/>
      <c r="E169" s="412"/>
      <c r="F169" s="412"/>
      <c r="G169" s="412"/>
      <c r="H169" s="412"/>
      <c r="I169" s="412"/>
      <c r="J169" s="412"/>
      <c r="K169" s="412"/>
      <c r="L169" s="412"/>
      <c r="M169" s="412"/>
      <c r="N169" s="412"/>
      <c r="O169" s="412"/>
      <c r="P169" s="412"/>
      <c r="Q169" s="412"/>
    </row>
    <row r="170" spans="1:19" x14ac:dyDescent="0.2">
      <c r="A170" s="413"/>
      <c r="B170" s="413"/>
      <c r="C170" s="413"/>
      <c r="D170" s="413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</row>
    <row r="171" spans="1:19" s="1" customFormat="1" ht="27.75" customHeight="1" x14ac:dyDescent="0.2">
      <c r="A171" s="411" t="str">
        <f>IF([1]p24!$A$227:$L$227&lt;&gt;0,[1]p24!$A$227:$L$227,"")</f>
        <v/>
      </c>
      <c r="B171" s="411"/>
      <c r="C171" s="411"/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</row>
    <row r="172" spans="1:19" s="1" customFormat="1" ht="13.5" customHeight="1" x14ac:dyDescent="0.25">
      <c r="A172" s="49" t="s">
        <v>24</v>
      </c>
      <c r="B172" s="412" t="str">
        <f>IF([1]p24!$B$228:$L$228&lt;&gt;0,[1]p24!$B$228:$L$228,"")</f>
        <v/>
      </c>
      <c r="C172" s="412"/>
      <c r="D172" s="412"/>
      <c r="E172" s="412"/>
      <c r="F172" s="412"/>
      <c r="G172" s="412"/>
      <c r="H172" s="412"/>
      <c r="I172" s="412"/>
      <c r="J172" s="412"/>
      <c r="K172" s="412"/>
      <c r="L172" s="412"/>
      <c r="M172" s="412"/>
      <c r="N172" s="412"/>
      <c r="O172" s="412"/>
      <c r="P172" s="412"/>
      <c r="Q172" s="412"/>
    </row>
    <row r="173" spans="1:19" x14ac:dyDescent="0.2">
      <c r="A173" s="413"/>
      <c r="B173" s="413"/>
      <c r="C173" s="413"/>
      <c r="D173" s="413"/>
      <c r="E173" s="413"/>
      <c r="F173" s="413"/>
      <c r="G173" s="41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</row>
    <row r="174" spans="1:19" s="33" customFormat="1" ht="11.25" customHeight="1" x14ac:dyDescent="0.2">
      <c r="A174" s="375" t="str">
        <f>T([1]p25!$C$13:$G$13)</f>
        <v>Marco Antonio Lázaro Velásquez</v>
      </c>
      <c r="B174" s="376"/>
      <c r="C174" s="376"/>
      <c r="D174" s="376"/>
      <c r="E174" s="377"/>
      <c r="F174" s="414"/>
      <c r="G174" s="415"/>
      <c r="H174" s="415"/>
      <c r="I174" s="415"/>
      <c r="J174" s="415"/>
      <c r="K174" s="415"/>
      <c r="L174" s="415"/>
      <c r="M174" s="415"/>
      <c r="N174" s="415"/>
      <c r="O174" s="415"/>
      <c r="P174" s="415"/>
      <c r="Q174" s="19"/>
      <c r="R174"/>
      <c r="S174" s="28"/>
    </row>
    <row r="175" spans="1:19" s="1" customFormat="1" ht="27.75" customHeight="1" x14ac:dyDescent="0.2">
      <c r="A175" s="411" t="str">
        <f>IF([1]p25!$A$224:$L$224&lt;&gt;0,[1]p25!$A$224:$L$224,"")</f>
        <v/>
      </c>
      <c r="B175" s="411"/>
      <c r="C175" s="411"/>
      <c r="D175" s="411"/>
      <c r="E175" s="411"/>
      <c r="F175" s="411"/>
      <c r="G175" s="411"/>
      <c r="H175" s="411"/>
      <c r="I175" s="411"/>
      <c r="J175" s="411"/>
      <c r="K175" s="411"/>
      <c r="L175" s="411"/>
      <c r="M175" s="411"/>
      <c r="N175" s="411"/>
      <c r="O175" s="411"/>
      <c r="P175" s="411"/>
      <c r="Q175" s="411"/>
    </row>
    <row r="176" spans="1:19" s="1" customFormat="1" ht="13.5" customHeight="1" x14ac:dyDescent="0.25">
      <c r="A176" s="49" t="s">
        <v>24</v>
      </c>
      <c r="B176" s="412" t="str">
        <f>IF([1]p25!$B$225:$L$225&lt;&gt;0,[1]p25!$B$225:$L$225,"")</f>
        <v/>
      </c>
      <c r="C176" s="412"/>
      <c r="D176" s="412"/>
      <c r="E176" s="412"/>
      <c r="F176" s="412"/>
      <c r="G176" s="412"/>
      <c r="H176" s="412"/>
      <c r="I176" s="412"/>
      <c r="J176" s="412"/>
      <c r="K176" s="412"/>
      <c r="L176" s="412"/>
      <c r="M176" s="412"/>
      <c r="N176" s="412"/>
      <c r="O176" s="412"/>
      <c r="P176" s="412"/>
      <c r="Q176" s="412"/>
    </row>
    <row r="177" spans="1:19" x14ac:dyDescent="0.2">
      <c r="A177" s="413"/>
      <c r="B177" s="413"/>
      <c r="C177" s="413"/>
      <c r="D177" s="413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</row>
    <row r="178" spans="1:19" s="1" customFormat="1" ht="27.75" customHeight="1" x14ac:dyDescent="0.2">
      <c r="A178" s="411" t="str">
        <f>IF([1]p25!$A$227:$L$227&lt;&gt;0,[1]p25!$A$227:$L$227,"")</f>
        <v/>
      </c>
      <c r="B178" s="411"/>
      <c r="C178" s="411"/>
      <c r="D178" s="411"/>
      <c r="E178" s="411"/>
      <c r="F178" s="411"/>
      <c r="G178" s="411"/>
      <c r="H178" s="411"/>
      <c r="I178" s="411"/>
      <c r="J178" s="411"/>
      <c r="K178" s="411"/>
      <c r="L178" s="411"/>
      <c r="M178" s="411"/>
      <c r="N178" s="411"/>
      <c r="O178" s="411"/>
      <c r="P178" s="411"/>
      <c r="Q178" s="411"/>
    </row>
    <row r="179" spans="1:19" s="1" customFormat="1" ht="13.5" customHeight="1" x14ac:dyDescent="0.25">
      <c r="A179" s="49" t="s">
        <v>24</v>
      </c>
      <c r="B179" s="412" t="str">
        <f>IF([1]p25!$B$228:$L$228&lt;&gt;0,[1]p25!$B$228:$L$228,"")</f>
        <v/>
      </c>
      <c r="C179" s="412"/>
      <c r="D179" s="412"/>
      <c r="E179" s="412"/>
      <c r="F179" s="412"/>
      <c r="G179" s="412"/>
      <c r="H179" s="412"/>
      <c r="I179" s="412"/>
      <c r="J179" s="412"/>
      <c r="K179" s="412"/>
      <c r="L179" s="412"/>
      <c r="M179" s="412"/>
      <c r="N179" s="412"/>
      <c r="O179" s="412"/>
      <c r="P179" s="412"/>
      <c r="Q179" s="412"/>
    </row>
    <row r="180" spans="1:19" x14ac:dyDescent="0.2">
      <c r="A180" s="413"/>
      <c r="B180" s="413"/>
      <c r="C180" s="413"/>
      <c r="D180" s="413"/>
      <c r="E180" s="413"/>
      <c r="F180" s="413"/>
      <c r="G180" s="413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</row>
    <row r="181" spans="1:19" s="33" customFormat="1" ht="11.25" customHeight="1" x14ac:dyDescent="0.2">
      <c r="A181" s="375" t="str">
        <f>T([1]p26!$C$13:$G$13)</f>
        <v>Marco Aurélio Soares Souto</v>
      </c>
      <c r="B181" s="376"/>
      <c r="C181" s="376"/>
      <c r="D181" s="376"/>
      <c r="E181" s="377"/>
      <c r="F181" s="414"/>
      <c r="G181" s="415"/>
      <c r="H181" s="415"/>
      <c r="I181" s="415"/>
      <c r="J181" s="415"/>
      <c r="K181" s="415"/>
      <c r="L181" s="415"/>
      <c r="M181" s="415"/>
      <c r="N181" s="415"/>
      <c r="O181" s="415"/>
      <c r="P181" s="415"/>
      <c r="Q181" s="19"/>
      <c r="R181"/>
      <c r="S181" s="28"/>
    </row>
    <row r="182" spans="1:19" s="1" customFormat="1" ht="27.75" customHeight="1" x14ac:dyDescent="0.2">
      <c r="A182" s="411" t="str">
        <f>IF([1]p26!$A$224:$L$224&lt;&gt;0,[1]p26!$A$224:$L$224,"")</f>
        <v/>
      </c>
      <c r="B182" s="411"/>
      <c r="C182" s="411"/>
      <c r="D182" s="411"/>
      <c r="E182" s="411"/>
      <c r="F182" s="411"/>
      <c r="G182" s="411"/>
      <c r="H182" s="411"/>
      <c r="I182" s="411"/>
      <c r="J182" s="411"/>
      <c r="K182" s="411"/>
      <c r="L182" s="411"/>
      <c r="M182" s="411"/>
      <c r="N182" s="411"/>
      <c r="O182" s="411"/>
      <c r="P182" s="411"/>
      <c r="Q182" s="411"/>
    </row>
    <row r="183" spans="1:19" s="1" customFormat="1" ht="13.5" customHeight="1" x14ac:dyDescent="0.25">
      <c r="A183" s="49" t="s">
        <v>24</v>
      </c>
      <c r="B183" s="412" t="str">
        <f>IF([1]p26!$B$225:$L$225&lt;&gt;0,[1]p26!$B$225:$L$225,"")</f>
        <v/>
      </c>
      <c r="C183" s="412"/>
      <c r="D183" s="412"/>
      <c r="E183" s="412"/>
      <c r="F183" s="412"/>
      <c r="G183" s="412"/>
      <c r="H183" s="412"/>
      <c r="I183" s="412"/>
      <c r="J183" s="412"/>
      <c r="K183" s="412"/>
      <c r="L183" s="412"/>
      <c r="M183" s="412"/>
      <c r="N183" s="412"/>
      <c r="O183" s="412"/>
      <c r="P183" s="412"/>
      <c r="Q183" s="412"/>
    </row>
    <row r="184" spans="1:19" x14ac:dyDescent="0.2">
      <c r="A184" s="413"/>
      <c r="B184" s="413"/>
      <c r="C184" s="413"/>
      <c r="D184" s="413"/>
      <c r="E184" s="413"/>
      <c r="F184" s="413"/>
      <c r="G184" s="413"/>
      <c r="H184" s="413"/>
      <c r="I184" s="413"/>
      <c r="J184" s="413"/>
      <c r="K184" s="413"/>
      <c r="L184" s="413"/>
      <c r="M184" s="413"/>
      <c r="N184" s="413"/>
      <c r="O184" s="413"/>
      <c r="P184" s="413"/>
      <c r="Q184" s="413"/>
    </row>
    <row r="185" spans="1:19" s="1" customFormat="1" ht="27.75" customHeight="1" x14ac:dyDescent="0.2">
      <c r="A185" s="411" t="str">
        <f>IF([1]p26!$A$227:$L$227&lt;&gt;0,[1]p26!$A$227:$L$227,"")</f>
        <v/>
      </c>
      <c r="B185" s="411"/>
      <c r="C185" s="411"/>
      <c r="D185" s="411"/>
      <c r="E185" s="411"/>
      <c r="F185" s="411"/>
      <c r="G185" s="411"/>
      <c r="H185" s="411"/>
      <c r="I185" s="411"/>
      <c r="J185" s="411"/>
      <c r="K185" s="411"/>
      <c r="L185" s="411"/>
      <c r="M185" s="411"/>
      <c r="N185" s="411"/>
      <c r="O185" s="411"/>
      <c r="P185" s="411"/>
      <c r="Q185" s="411"/>
    </row>
    <row r="186" spans="1:19" s="1" customFormat="1" ht="13.5" customHeight="1" x14ac:dyDescent="0.25">
      <c r="A186" s="49" t="s">
        <v>24</v>
      </c>
      <c r="B186" s="412" t="str">
        <f>IF([1]p26!$B$228:$L$228&lt;&gt;0,[1]p26!$B$228:$L$228,"")</f>
        <v/>
      </c>
      <c r="C186" s="412"/>
      <c r="D186" s="412"/>
      <c r="E186" s="412"/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2"/>
    </row>
    <row r="187" spans="1:19" x14ac:dyDescent="0.2">
      <c r="A187" s="413"/>
      <c r="B187" s="413"/>
      <c r="C187" s="413"/>
      <c r="D187" s="413"/>
      <c r="E187" s="413"/>
      <c r="F187" s="413"/>
      <c r="G187" s="413"/>
      <c r="H187" s="413"/>
      <c r="I187" s="413"/>
      <c r="J187" s="413"/>
      <c r="K187" s="413"/>
      <c r="L187" s="413"/>
      <c r="M187" s="413"/>
      <c r="N187" s="413"/>
      <c r="O187" s="413"/>
      <c r="P187" s="413"/>
      <c r="Q187" s="413"/>
    </row>
    <row r="188" spans="1:19" s="33" customFormat="1" ht="11.25" customHeight="1" x14ac:dyDescent="0.2">
      <c r="A188" s="375" t="str">
        <f>T([1]p27!$C$13:$G$13)</f>
        <v>Maria de Sousa Leite Filha</v>
      </c>
      <c r="B188" s="376"/>
      <c r="C188" s="376"/>
      <c r="D188" s="376"/>
      <c r="E188" s="377"/>
      <c r="F188" s="414"/>
      <c r="G188" s="415"/>
      <c r="H188" s="415"/>
      <c r="I188" s="415"/>
      <c r="J188" s="415"/>
      <c r="K188" s="415"/>
      <c r="L188" s="415"/>
      <c r="M188" s="415"/>
      <c r="N188" s="415"/>
      <c r="O188" s="415"/>
      <c r="P188" s="415"/>
      <c r="Q188" s="19"/>
      <c r="R188"/>
      <c r="S188" s="28"/>
    </row>
    <row r="189" spans="1:19" s="1" customFormat="1" ht="27.75" customHeight="1" x14ac:dyDescent="0.2">
      <c r="A189" s="411" t="str">
        <f>IF([1]p27!$A$224:$L$224&lt;&gt;0,[1]p27!$A$224:$L$224,"")</f>
        <v/>
      </c>
      <c r="B189" s="411"/>
      <c r="C189" s="411"/>
      <c r="D189" s="411"/>
      <c r="E189" s="411"/>
      <c r="F189" s="411"/>
      <c r="G189" s="411"/>
      <c r="H189" s="411"/>
      <c r="I189" s="411"/>
      <c r="J189" s="411"/>
      <c r="K189" s="411"/>
      <c r="L189" s="411"/>
      <c r="M189" s="411"/>
      <c r="N189" s="411"/>
      <c r="O189" s="411"/>
      <c r="P189" s="411"/>
      <c r="Q189" s="411"/>
    </row>
    <row r="190" spans="1:19" s="1" customFormat="1" ht="13.5" customHeight="1" x14ac:dyDescent="0.25">
      <c r="A190" s="49" t="s">
        <v>24</v>
      </c>
      <c r="B190" s="412" t="str">
        <f>IF([1]p27!$B$225:$L$225&lt;&gt;0,[1]p27!$B$225:$L$225,"")</f>
        <v/>
      </c>
      <c r="C190" s="412"/>
      <c r="D190" s="412"/>
      <c r="E190" s="412"/>
      <c r="F190" s="412"/>
      <c r="G190" s="412"/>
      <c r="H190" s="412"/>
      <c r="I190" s="412"/>
      <c r="J190" s="412"/>
      <c r="K190" s="412"/>
      <c r="L190" s="412"/>
      <c r="M190" s="412"/>
      <c r="N190" s="412"/>
      <c r="O190" s="412"/>
      <c r="P190" s="412"/>
      <c r="Q190" s="412"/>
    </row>
    <row r="191" spans="1:19" x14ac:dyDescent="0.2">
      <c r="A191" s="413"/>
      <c r="B191" s="413"/>
      <c r="C191" s="413"/>
      <c r="D191" s="413"/>
      <c r="E191" s="413"/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</row>
    <row r="192" spans="1:19" s="1" customFormat="1" ht="27.75" customHeight="1" x14ac:dyDescent="0.2">
      <c r="A192" s="411" t="str">
        <f>IF([1]p27!$A$227:$L$227&lt;&gt;0,[1]p27!$A$227:$L$227,"")</f>
        <v/>
      </c>
      <c r="B192" s="411"/>
      <c r="C192" s="411"/>
      <c r="D192" s="411"/>
      <c r="E192" s="411"/>
      <c r="F192" s="411"/>
      <c r="G192" s="411"/>
      <c r="H192" s="411"/>
      <c r="I192" s="411"/>
      <c r="J192" s="411"/>
      <c r="K192" s="411"/>
      <c r="L192" s="411"/>
      <c r="M192" s="411"/>
      <c r="N192" s="411"/>
      <c r="O192" s="411"/>
      <c r="P192" s="411"/>
      <c r="Q192" s="411"/>
    </row>
    <row r="193" spans="1:19" s="1" customFormat="1" ht="13.5" customHeight="1" x14ac:dyDescent="0.25">
      <c r="A193" s="49" t="s">
        <v>24</v>
      </c>
      <c r="B193" s="412" t="str">
        <f>IF([1]p27!$B$228:$L$228&lt;&gt;0,[1]p27!$B$228:$L$228,"")</f>
        <v/>
      </c>
      <c r="C193" s="412"/>
      <c r="D193" s="412"/>
      <c r="E193" s="412"/>
      <c r="F193" s="412"/>
      <c r="G193" s="412"/>
      <c r="H193" s="412"/>
      <c r="I193" s="412"/>
      <c r="J193" s="412"/>
      <c r="K193" s="412"/>
      <c r="L193" s="412"/>
      <c r="M193" s="412"/>
      <c r="N193" s="412"/>
      <c r="O193" s="412"/>
      <c r="P193" s="412"/>
      <c r="Q193" s="412"/>
    </row>
    <row r="194" spans="1:19" x14ac:dyDescent="0.2">
      <c r="A194" s="413"/>
      <c r="B194" s="413"/>
      <c r="C194" s="413"/>
      <c r="D194" s="413"/>
      <c r="E194" s="413"/>
      <c r="F194" s="413"/>
      <c r="G194" s="413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</row>
    <row r="195" spans="1:19" s="33" customFormat="1" ht="11.25" customHeight="1" x14ac:dyDescent="0.2">
      <c r="A195" s="375" t="str">
        <f>T([1]p28!$C$13:$G$13)</f>
        <v>Pammella Queiroz de Souza</v>
      </c>
      <c r="B195" s="376"/>
      <c r="C195" s="376"/>
      <c r="D195" s="376"/>
      <c r="E195" s="377"/>
      <c r="F195" s="414"/>
      <c r="G195" s="415"/>
      <c r="H195" s="415"/>
      <c r="I195" s="415"/>
      <c r="J195" s="415"/>
      <c r="K195" s="415"/>
      <c r="L195" s="415"/>
      <c r="M195" s="415"/>
      <c r="N195" s="415"/>
      <c r="O195" s="415"/>
      <c r="P195" s="415"/>
      <c r="Q195" s="19"/>
      <c r="R195"/>
      <c r="S195" s="28"/>
    </row>
    <row r="196" spans="1:19" s="1" customFormat="1" ht="27.75" customHeight="1" x14ac:dyDescent="0.2">
      <c r="A196" s="411" t="str">
        <f>IF([1]p28!$A$224:$L$224&lt;&gt;0,[1]p28!$A$224:$L$224,"")</f>
        <v/>
      </c>
      <c r="B196" s="411"/>
      <c r="C196" s="411"/>
      <c r="D196" s="411"/>
      <c r="E196" s="411"/>
      <c r="F196" s="411"/>
      <c r="G196" s="411"/>
      <c r="H196" s="411"/>
      <c r="I196" s="411"/>
      <c r="J196" s="411"/>
      <c r="K196" s="411"/>
      <c r="L196" s="411"/>
      <c r="M196" s="411"/>
      <c r="N196" s="411"/>
      <c r="O196" s="411"/>
      <c r="P196" s="411"/>
      <c r="Q196" s="411"/>
    </row>
    <row r="197" spans="1:19" s="1" customFormat="1" ht="13.5" customHeight="1" x14ac:dyDescent="0.25">
      <c r="A197" s="49" t="s">
        <v>24</v>
      </c>
      <c r="B197" s="412" t="str">
        <f>IF([1]p28!$B$225:$L$225&lt;&gt;0,[1]p28!$B$225:$L$225,"")</f>
        <v/>
      </c>
      <c r="C197" s="412"/>
      <c r="D197" s="412"/>
      <c r="E197" s="412"/>
      <c r="F197" s="412"/>
      <c r="G197" s="412"/>
      <c r="H197" s="412"/>
      <c r="I197" s="412"/>
      <c r="J197" s="412"/>
      <c r="K197" s="412"/>
      <c r="L197" s="412"/>
      <c r="M197" s="412"/>
      <c r="N197" s="412"/>
      <c r="O197" s="412"/>
      <c r="P197" s="412"/>
      <c r="Q197" s="412"/>
    </row>
    <row r="198" spans="1:19" x14ac:dyDescent="0.2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  <c r="K198" s="413"/>
      <c r="L198" s="413"/>
      <c r="M198" s="413"/>
      <c r="N198" s="413"/>
      <c r="O198" s="413"/>
      <c r="P198" s="413"/>
      <c r="Q198" s="413"/>
    </row>
    <row r="199" spans="1:19" s="1" customFormat="1" ht="27.75" customHeight="1" x14ac:dyDescent="0.2">
      <c r="A199" s="411" t="str">
        <f>IF([1]p28!$A$227:$L$227&lt;&gt;0,[1]p28!$A$227:$L$227,"")</f>
        <v/>
      </c>
      <c r="B199" s="411"/>
      <c r="C199" s="411"/>
      <c r="D199" s="411"/>
      <c r="E199" s="411"/>
      <c r="F199" s="411"/>
      <c r="G199" s="411"/>
      <c r="H199" s="411"/>
      <c r="I199" s="411"/>
      <c r="J199" s="411"/>
      <c r="K199" s="411"/>
      <c r="L199" s="411"/>
      <c r="M199" s="411"/>
      <c r="N199" s="411"/>
      <c r="O199" s="411"/>
      <c r="P199" s="411"/>
      <c r="Q199" s="411"/>
    </row>
    <row r="200" spans="1:19" s="1" customFormat="1" ht="13.5" customHeight="1" x14ac:dyDescent="0.25">
      <c r="A200" s="49" t="s">
        <v>24</v>
      </c>
      <c r="B200" s="412" t="str">
        <f>IF([1]p28!$B$228:$L$228&lt;&gt;0,[1]p28!$B$228:$L$228,"")</f>
        <v/>
      </c>
      <c r="C200" s="412"/>
      <c r="D200" s="412"/>
      <c r="E200" s="412"/>
      <c r="F200" s="412"/>
      <c r="G200" s="412"/>
      <c r="H200" s="412"/>
      <c r="I200" s="412"/>
      <c r="J200" s="412"/>
      <c r="K200" s="412"/>
      <c r="L200" s="412"/>
      <c r="M200" s="412"/>
      <c r="N200" s="412"/>
      <c r="O200" s="412"/>
      <c r="P200" s="412"/>
      <c r="Q200" s="412"/>
    </row>
    <row r="201" spans="1:19" x14ac:dyDescent="0.2">
      <c r="A201" s="413"/>
      <c r="B201" s="413"/>
      <c r="C201" s="413"/>
      <c r="D201" s="413"/>
      <c r="E201" s="413"/>
      <c r="F201" s="413"/>
      <c r="G201" s="413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</row>
    <row r="202" spans="1:19" s="33" customFormat="1" ht="11.25" customHeight="1" x14ac:dyDescent="0.2">
      <c r="A202" s="375" t="str">
        <f>T([1]p29!$C$13:$G$13)</f>
        <v>Rodrigo Cohen Mota Nemer</v>
      </c>
      <c r="B202" s="376"/>
      <c r="C202" s="376"/>
      <c r="D202" s="376"/>
      <c r="E202" s="377"/>
      <c r="F202" s="414"/>
      <c r="G202" s="415"/>
      <c r="H202" s="415"/>
      <c r="I202" s="415"/>
      <c r="J202" s="415"/>
      <c r="K202" s="415"/>
      <c r="L202" s="415"/>
      <c r="M202" s="415"/>
      <c r="N202" s="415"/>
      <c r="O202" s="415"/>
      <c r="P202" s="415"/>
      <c r="Q202" s="19"/>
      <c r="R202"/>
      <c r="S202" s="28"/>
    </row>
    <row r="203" spans="1:19" s="1" customFormat="1" ht="27.75" customHeight="1" x14ac:dyDescent="0.2">
      <c r="A203" s="411" t="str">
        <f>IF([1]p29!$A$224:$L$224&lt;&gt;0,[1]p29!$A$224:$L$224,"")</f>
        <v/>
      </c>
      <c r="B203" s="411"/>
      <c r="C203" s="411"/>
      <c r="D203" s="411"/>
      <c r="E203" s="411"/>
      <c r="F203" s="411"/>
      <c r="G203" s="411"/>
      <c r="H203" s="411"/>
      <c r="I203" s="411"/>
      <c r="J203" s="411"/>
      <c r="K203" s="411"/>
      <c r="L203" s="411"/>
      <c r="M203" s="411"/>
      <c r="N203" s="411"/>
      <c r="O203" s="411"/>
      <c r="P203" s="411"/>
      <c r="Q203" s="411"/>
    </row>
    <row r="204" spans="1:19" s="1" customFormat="1" ht="13.5" customHeight="1" x14ac:dyDescent="0.25">
      <c r="A204" s="49" t="s">
        <v>24</v>
      </c>
      <c r="B204" s="412" t="str">
        <f>IF([1]p29!$B$225:$L$225&lt;&gt;0,[1]p29!$B$225:$L$225,"")</f>
        <v/>
      </c>
      <c r="C204" s="412"/>
      <c r="D204" s="412"/>
      <c r="E204" s="412"/>
      <c r="F204" s="412"/>
      <c r="G204" s="412"/>
      <c r="H204" s="412"/>
      <c r="I204" s="412"/>
      <c r="J204" s="412"/>
      <c r="K204" s="412"/>
      <c r="L204" s="412"/>
      <c r="M204" s="412"/>
      <c r="N204" s="412"/>
      <c r="O204" s="412"/>
      <c r="P204" s="412"/>
      <c r="Q204" s="412"/>
    </row>
    <row r="205" spans="1:19" x14ac:dyDescent="0.2">
      <c r="A205" s="413"/>
      <c r="B205" s="413"/>
      <c r="C205" s="413"/>
      <c r="D205" s="413"/>
      <c r="E205" s="413"/>
      <c r="F205" s="413"/>
      <c r="G205" s="413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</row>
    <row r="206" spans="1:19" s="1" customFormat="1" ht="27.75" customHeight="1" x14ac:dyDescent="0.2">
      <c r="A206" s="411" t="str">
        <f>IF([1]p29!$A$227:$L$227&lt;&gt;0,[1]p29!$A$227:$L$227,"")</f>
        <v/>
      </c>
      <c r="B206" s="411"/>
      <c r="C206" s="411"/>
      <c r="D206" s="411"/>
      <c r="E206" s="411"/>
      <c r="F206" s="411"/>
      <c r="G206" s="411"/>
      <c r="H206" s="411"/>
      <c r="I206" s="411"/>
      <c r="J206" s="411"/>
      <c r="K206" s="411"/>
      <c r="L206" s="411"/>
      <c r="M206" s="411"/>
      <c r="N206" s="411"/>
      <c r="O206" s="411"/>
      <c r="P206" s="411"/>
      <c r="Q206" s="411"/>
    </row>
    <row r="207" spans="1:19" s="1" customFormat="1" ht="13.5" customHeight="1" x14ac:dyDescent="0.25">
      <c r="A207" s="49" t="s">
        <v>24</v>
      </c>
      <c r="B207" s="412" t="str">
        <f>IF([1]p29!$B$228:$L$228&lt;&gt;0,[1]p29!$B$228:$L$228,"")</f>
        <v/>
      </c>
      <c r="C207" s="412"/>
      <c r="D207" s="412"/>
      <c r="E207" s="412"/>
      <c r="F207" s="412"/>
      <c r="G207" s="412"/>
      <c r="H207" s="412"/>
      <c r="I207" s="412"/>
      <c r="J207" s="412"/>
      <c r="K207" s="412"/>
      <c r="L207" s="412"/>
      <c r="M207" s="412"/>
      <c r="N207" s="412"/>
      <c r="O207" s="412"/>
      <c r="P207" s="412"/>
      <c r="Q207" s="412"/>
    </row>
    <row r="208" spans="1:19" x14ac:dyDescent="0.2">
      <c r="A208" s="413"/>
      <c r="B208" s="413"/>
      <c r="C208" s="413"/>
      <c r="D208" s="413"/>
      <c r="E208" s="413"/>
      <c r="F208" s="413"/>
      <c r="G208" s="413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</row>
    <row r="209" spans="1:19" s="33" customFormat="1" ht="11.25" customHeight="1" x14ac:dyDescent="0.2">
      <c r="A209" s="375" t="str">
        <f>T([1]p30!$C$13:$G$13)</f>
        <v>Romildo Nascimento de Lima</v>
      </c>
      <c r="B209" s="376"/>
      <c r="C209" s="376"/>
      <c r="D209" s="376"/>
      <c r="E209" s="377"/>
      <c r="F209" s="414"/>
      <c r="G209" s="415"/>
      <c r="H209" s="415"/>
      <c r="I209" s="415"/>
      <c r="J209" s="415"/>
      <c r="K209" s="415"/>
      <c r="L209" s="415"/>
      <c r="M209" s="415"/>
      <c r="N209" s="415"/>
      <c r="O209" s="415"/>
      <c r="P209" s="415"/>
      <c r="Q209" s="19"/>
      <c r="R209"/>
      <c r="S209" s="28"/>
    </row>
    <row r="210" spans="1:19" s="1" customFormat="1" ht="27.75" customHeight="1" x14ac:dyDescent="0.2">
      <c r="A210" s="411" t="str">
        <f>IF([1]p30!$A$224:$L$224&lt;&gt;0,[1]p30!$A$224:$L$224,"")</f>
        <v/>
      </c>
      <c r="B210" s="411"/>
      <c r="C210" s="411"/>
      <c r="D210" s="411"/>
      <c r="E210" s="411"/>
      <c r="F210" s="411"/>
      <c r="G210" s="411"/>
      <c r="H210" s="411"/>
      <c r="I210" s="411"/>
      <c r="J210" s="411"/>
      <c r="K210" s="411"/>
      <c r="L210" s="411"/>
      <c r="M210" s="411"/>
      <c r="N210" s="411"/>
      <c r="O210" s="411"/>
      <c r="P210" s="411"/>
      <c r="Q210" s="411"/>
    </row>
    <row r="211" spans="1:19" s="1" customFormat="1" ht="13.5" customHeight="1" x14ac:dyDescent="0.25">
      <c r="A211" s="49" t="s">
        <v>24</v>
      </c>
      <c r="B211" s="412" t="str">
        <f>IF([1]p30!$B$225:$L$225&lt;&gt;0,[1]p30!$B$225:$L$225,"")</f>
        <v/>
      </c>
      <c r="C211" s="412"/>
      <c r="D211" s="412"/>
      <c r="E211" s="412"/>
      <c r="F211" s="412"/>
      <c r="G211" s="412"/>
      <c r="H211" s="412"/>
      <c r="I211" s="412"/>
      <c r="J211" s="412"/>
      <c r="K211" s="412"/>
      <c r="L211" s="412"/>
      <c r="M211" s="412"/>
      <c r="N211" s="412"/>
      <c r="O211" s="412"/>
      <c r="P211" s="412"/>
      <c r="Q211" s="412"/>
    </row>
    <row r="212" spans="1:19" x14ac:dyDescent="0.2">
      <c r="A212" s="413"/>
      <c r="B212" s="413"/>
      <c r="C212" s="413"/>
      <c r="D212" s="413"/>
      <c r="E212" s="413"/>
      <c r="F212" s="413"/>
      <c r="G212" s="413"/>
      <c r="H212" s="413"/>
      <c r="I212" s="413"/>
      <c r="J212" s="413"/>
      <c r="K212" s="413"/>
      <c r="L212" s="413"/>
      <c r="M212" s="413"/>
      <c r="N212" s="413"/>
      <c r="O212" s="413"/>
      <c r="P212" s="413"/>
      <c r="Q212" s="413"/>
    </row>
    <row r="213" spans="1:19" s="1" customFormat="1" ht="27.75" customHeight="1" x14ac:dyDescent="0.2">
      <c r="A213" s="411" t="str">
        <f>IF([1]p30!$A$227:$L$227&lt;&gt;0,[1]p30!$A$227:$L$227,"")</f>
        <v/>
      </c>
      <c r="B213" s="411"/>
      <c r="C213" s="411"/>
      <c r="D213" s="411"/>
      <c r="E213" s="411"/>
      <c r="F213" s="411"/>
      <c r="G213" s="411"/>
      <c r="H213" s="411"/>
      <c r="I213" s="411"/>
      <c r="J213" s="411"/>
      <c r="K213" s="411"/>
      <c r="L213" s="411"/>
      <c r="M213" s="411"/>
      <c r="N213" s="411"/>
      <c r="O213" s="411"/>
      <c r="P213" s="411"/>
      <c r="Q213" s="411"/>
    </row>
    <row r="214" spans="1:19" s="1" customFormat="1" ht="13.5" customHeight="1" x14ac:dyDescent="0.25">
      <c r="A214" s="49" t="s">
        <v>24</v>
      </c>
      <c r="B214" s="412" t="str">
        <f>IF([1]p30!$B$228:$L$228&lt;&gt;0,[1]p30!$B$228:$L$228,"")</f>
        <v/>
      </c>
      <c r="C214" s="412"/>
      <c r="D214" s="412"/>
      <c r="E214" s="412"/>
      <c r="F214" s="412"/>
      <c r="G214" s="412"/>
      <c r="H214" s="412"/>
      <c r="I214" s="412"/>
      <c r="J214" s="412"/>
      <c r="K214" s="412"/>
      <c r="L214" s="412"/>
      <c r="M214" s="412"/>
      <c r="N214" s="412"/>
      <c r="O214" s="412"/>
      <c r="P214" s="412"/>
      <c r="Q214" s="412"/>
    </row>
    <row r="215" spans="1:19" x14ac:dyDescent="0.2">
      <c r="A215" s="413"/>
      <c r="B215" s="413"/>
      <c r="C215" s="413"/>
      <c r="D215" s="413"/>
      <c r="E215" s="413"/>
      <c r="F215" s="413"/>
      <c r="G215" s="413"/>
      <c r="H215" s="413"/>
      <c r="I215" s="413"/>
      <c r="J215" s="413"/>
      <c r="K215" s="413"/>
      <c r="L215" s="413"/>
      <c r="M215" s="413"/>
      <c r="N215" s="413"/>
      <c r="O215" s="413"/>
      <c r="P215" s="413"/>
      <c r="Q215" s="413"/>
    </row>
    <row r="216" spans="1:19" s="33" customFormat="1" ht="11.25" customHeight="1" x14ac:dyDescent="0.2">
      <c r="A216" s="375" t="str">
        <f>T([1]p31!$C$13:$G$13)</f>
        <v>Severino Horácio da Silva</v>
      </c>
      <c r="B216" s="376"/>
      <c r="C216" s="376"/>
      <c r="D216" s="376"/>
      <c r="E216" s="377"/>
      <c r="F216" s="414"/>
      <c r="G216" s="415"/>
      <c r="H216" s="415"/>
      <c r="I216" s="415"/>
      <c r="J216" s="415"/>
      <c r="K216" s="415"/>
      <c r="L216" s="415"/>
      <c r="M216" s="415"/>
      <c r="N216" s="415"/>
      <c r="O216" s="415"/>
      <c r="P216" s="415"/>
      <c r="Q216" s="19"/>
      <c r="R216"/>
      <c r="S216" s="28"/>
    </row>
    <row r="217" spans="1:19" s="1" customFormat="1" ht="27.75" customHeight="1" x14ac:dyDescent="0.2">
      <c r="A217" s="411" t="str">
        <f>IF([1]p31!$A$224:$L$224&lt;&gt;0,[1]p31!$A$224:$L$224,"")</f>
        <v/>
      </c>
      <c r="B217" s="411"/>
      <c r="C217" s="411"/>
      <c r="D217" s="411"/>
      <c r="E217" s="411"/>
      <c r="F217" s="411"/>
      <c r="G217" s="411"/>
      <c r="H217" s="411"/>
      <c r="I217" s="411"/>
      <c r="J217" s="411"/>
      <c r="K217" s="411"/>
      <c r="L217" s="411"/>
      <c r="M217" s="411"/>
      <c r="N217" s="411"/>
      <c r="O217" s="411"/>
      <c r="P217" s="411"/>
      <c r="Q217" s="411"/>
    </row>
    <row r="218" spans="1:19" s="1" customFormat="1" ht="13.5" customHeight="1" x14ac:dyDescent="0.25">
      <c r="A218" s="49" t="s">
        <v>24</v>
      </c>
      <c r="B218" s="412" t="str">
        <f>IF([1]p31!$B$225:$L$225&lt;&gt;0,[1]p31!$B$225:$L$225,"")</f>
        <v/>
      </c>
      <c r="C218" s="412"/>
      <c r="D218" s="412"/>
      <c r="E218" s="412"/>
      <c r="F218" s="412"/>
      <c r="G218" s="412"/>
      <c r="H218" s="412"/>
      <c r="I218" s="412"/>
      <c r="J218" s="412"/>
      <c r="K218" s="412"/>
      <c r="L218" s="412"/>
      <c r="M218" s="412"/>
      <c r="N218" s="412"/>
      <c r="O218" s="412"/>
      <c r="P218" s="412"/>
      <c r="Q218" s="412"/>
    </row>
    <row r="219" spans="1:19" x14ac:dyDescent="0.2">
      <c r="A219" s="413"/>
      <c r="B219" s="413"/>
      <c r="C219" s="413"/>
      <c r="D219" s="413"/>
      <c r="E219" s="413"/>
      <c r="F219" s="413"/>
      <c r="G219" s="413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</row>
    <row r="220" spans="1:19" s="1" customFormat="1" ht="27.75" customHeight="1" x14ac:dyDescent="0.2">
      <c r="A220" s="411" t="str">
        <f>IF([1]p31!$A$227:$L$227&lt;&gt;0,[1]p31!$A$227:$L$227,"")</f>
        <v/>
      </c>
      <c r="B220" s="411"/>
      <c r="C220" s="411"/>
      <c r="D220" s="411"/>
      <c r="E220" s="411"/>
      <c r="F220" s="411"/>
      <c r="G220" s="411"/>
      <c r="H220" s="411"/>
      <c r="I220" s="411"/>
      <c r="J220" s="411"/>
      <c r="K220" s="411"/>
      <c r="L220" s="411"/>
      <c r="M220" s="411"/>
      <c r="N220" s="411"/>
      <c r="O220" s="411"/>
      <c r="P220" s="411"/>
      <c r="Q220" s="411"/>
    </row>
    <row r="221" spans="1:19" s="1" customFormat="1" ht="13.5" customHeight="1" x14ac:dyDescent="0.25">
      <c r="A221" s="49" t="s">
        <v>24</v>
      </c>
      <c r="B221" s="412" t="str">
        <f>IF([1]p31!$B$228:$L$228&lt;&gt;0,[1]p31!$B$228:$L$228,"")</f>
        <v/>
      </c>
      <c r="C221" s="412"/>
      <c r="D221" s="412"/>
      <c r="E221" s="412"/>
      <c r="F221" s="412"/>
      <c r="G221" s="412"/>
      <c r="H221" s="412"/>
      <c r="I221" s="412"/>
      <c r="J221" s="412"/>
      <c r="K221" s="412"/>
      <c r="L221" s="412"/>
      <c r="M221" s="412"/>
      <c r="N221" s="412"/>
      <c r="O221" s="412"/>
      <c r="P221" s="412"/>
      <c r="Q221" s="412"/>
    </row>
    <row r="222" spans="1:19" x14ac:dyDescent="0.2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</row>
    <row r="223" spans="1:19" s="33" customFormat="1" ht="11.25" customHeight="1" x14ac:dyDescent="0.2">
      <c r="A223" s="375" t="str">
        <f>T([1]p32!$C$13:$G$13)</f>
        <v>Wenia Valdevino Félix de Lima</v>
      </c>
      <c r="B223" s="376"/>
      <c r="C223" s="376"/>
      <c r="D223" s="376"/>
      <c r="E223" s="377"/>
      <c r="F223" s="414"/>
      <c r="G223" s="415"/>
      <c r="H223" s="415"/>
      <c r="I223" s="415"/>
      <c r="J223" s="415"/>
      <c r="K223" s="415"/>
      <c r="L223" s="415"/>
      <c r="M223" s="415"/>
      <c r="N223" s="415"/>
      <c r="O223" s="415"/>
      <c r="P223" s="415"/>
      <c r="Q223" s="19"/>
      <c r="R223"/>
      <c r="S223" s="28"/>
    </row>
    <row r="224" spans="1:19" s="1" customFormat="1" ht="27.75" customHeight="1" x14ac:dyDescent="0.2">
      <c r="A224" s="411" t="str">
        <f>IF([1]p32!$A$224:$L$224&lt;&gt;0,[1]p32!$A$224:$L$224,"")</f>
        <v/>
      </c>
      <c r="B224" s="411"/>
      <c r="C224" s="411"/>
      <c r="D224" s="411"/>
      <c r="E224" s="411"/>
      <c r="F224" s="411"/>
      <c r="G224" s="411"/>
      <c r="H224" s="411"/>
      <c r="I224" s="411"/>
      <c r="J224" s="411"/>
      <c r="K224" s="411"/>
      <c r="L224" s="411"/>
      <c r="M224" s="411"/>
      <c r="N224" s="411"/>
      <c r="O224" s="411"/>
      <c r="P224" s="411"/>
      <c r="Q224" s="411"/>
    </row>
    <row r="225" spans="1:19" s="1" customFormat="1" ht="13.5" customHeight="1" x14ac:dyDescent="0.25">
      <c r="A225" s="49" t="s">
        <v>24</v>
      </c>
      <c r="B225" s="412" t="str">
        <f>IF([1]p32!$B$225:$L$225&lt;&gt;0,[1]p32!$B$225:$L$225,"")</f>
        <v/>
      </c>
      <c r="C225" s="412"/>
      <c r="D225" s="412"/>
      <c r="E225" s="412"/>
      <c r="F225" s="412"/>
      <c r="G225" s="412"/>
      <c r="H225" s="412"/>
      <c r="I225" s="412"/>
      <c r="J225" s="412"/>
      <c r="K225" s="412"/>
      <c r="L225" s="412"/>
      <c r="M225" s="412"/>
      <c r="N225" s="412"/>
      <c r="O225" s="412"/>
      <c r="P225" s="412"/>
      <c r="Q225" s="412"/>
    </row>
    <row r="226" spans="1:19" x14ac:dyDescent="0.2">
      <c r="A226" s="413"/>
      <c r="B226" s="413"/>
      <c r="C226" s="413"/>
      <c r="D226" s="413"/>
      <c r="E226" s="413"/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</row>
    <row r="227" spans="1:19" s="1" customFormat="1" ht="27.75" customHeight="1" x14ac:dyDescent="0.2">
      <c r="A227" s="411" t="str">
        <f>IF([1]p32!$A$227:$L$227&lt;&gt;0,[1]p32!$A$227:$L$227,"")</f>
        <v/>
      </c>
      <c r="B227" s="411"/>
      <c r="C227" s="411"/>
      <c r="D227" s="411"/>
      <c r="E227" s="411"/>
      <c r="F227" s="411"/>
      <c r="G227" s="411"/>
      <c r="H227" s="411"/>
      <c r="I227" s="411"/>
      <c r="J227" s="411"/>
      <c r="K227" s="411"/>
      <c r="L227" s="411"/>
      <c r="M227" s="411"/>
      <c r="N227" s="411"/>
      <c r="O227" s="411"/>
      <c r="P227" s="411"/>
      <c r="Q227" s="411"/>
    </row>
    <row r="228" spans="1:19" s="1" customFormat="1" ht="13.5" customHeight="1" x14ac:dyDescent="0.25">
      <c r="A228" s="49" t="s">
        <v>24</v>
      </c>
      <c r="B228" s="412" t="str">
        <f>IF([1]p32!$B$228:$L$228&lt;&gt;0,[1]p32!$B$228:$L$228,"")</f>
        <v/>
      </c>
      <c r="C228" s="412"/>
      <c r="D228" s="412"/>
      <c r="E228" s="412"/>
      <c r="F228" s="412"/>
      <c r="G228" s="412"/>
      <c r="H228" s="412"/>
      <c r="I228" s="412"/>
      <c r="J228" s="412"/>
      <c r="K228" s="412"/>
      <c r="L228" s="412"/>
      <c r="M228" s="412"/>
      <c r="N228" s="412"/>
      <c r="O228" s="412"/>
      <c r="P228" s="412"/>
      <c r="Q228" s="412"/>
    </row>
    <row r="229" spans="1:19" x14ac:dyDescent="0.2">
      <c r="A229" s="413"/>
      <c r="B229" s="413"/>
      <c r="C229" s="413"/>
      <c r="D229" s="413"/>
      <c r="E229" s="413"/>
      <c r="F229" s="413"/>
      <c r="G229" s="413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</row>
    <row r="230" spans="1:19" s="33" customFormat="1" ht="11.25" customHeight="1" x14ac:dyDescent="0.2">
      <c r="A230" s="375" t="str">
        <f>T([1]p33!$C$13:$G$13)</f>
        <v>Lucas Siebra Rocha</v>
      </c>
      <c r="B230" s="376"/>
      <c r="C230" s="376"/>
      <c r="D230" s="376"/>
      <c r="E230" s="377"/>
      <c r="F230" s="414"/>
      <c r="G230" s="415"/>
      <c r="H230" s="415"/>
      <c r="I230" s="415"/>
      <c r="J230" s="415"/>
      <c r="K230" s="415"/>
      <c r="L230" s="415"/>
      <c r="M230" s="415"/>
      <c r="N230" s="415"/>
      <c r="O230" s="415"/>
      <c r="P230" s="415"/>
      <c r="Q230" s="19"/>
      <c r="R230"/>
      <c r="S230" s="28"/>
    </row>
    <row r="231" spans="1:19" s="1" customFormat="1" ht="27.75" customHeight="1" x14ac:dyDescent="0.2">
      <c r="A231" s="411" t="str">
        <f>IF([1]p33!$A$224:$L$224&lt;&gt;0,[1]p33!$A$224:$L$224,"")</f>
        <v/>
      </c>
      <c r="B231" s="411"/>
      <c r="C231" s="411"/>
      <c r="D231" s="411"/>
      <c r="E231" s="411"/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</row>
    <row r="232" spans="1:19" s="1" customFormat="1" ht="13.5" customHeight="1" x14ac:dyDescent="0.25">
      <c r="A232" s="49" t="s">
        <v>24</v>
      </c>
      <c r="B232" s="412" t="str">
        <f>IF([1]p33!$B$225:$L$225&lt;&gt;0,[1]p33!$B$225:$L$225,"")</f>
        <v/>
      </c>
      <c r="C232" s="412"/>
      <c r="D232" s="412"/>
      <c r="E232" s="412"/>
      <c r="F232" s="412"/>
      <c r="G232" s="412"/>
      <c r="H232" s="412"/>
      <c r="I232" s="412"/>
      <c r="J232" s="412"/>
      <c r="K232" s="412"/>
      <c r="L232" s="412"/>
      <c r="M232" s="412"/>
      <c r="N232" s="412"/>
      <c r="O232" s="412"/>
      <c r="P232" s="412"/>
      <c r="Q232" s="412"/>
    </row>
    <row r="233" spans="1:19" x14ac:dyDescent="0.2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</row>
    <row r="234" spans="1:19" s="1" customFormat="1" ht="27.75" customHeight="1" x14ac:dyDescent="0.2">
      <c r="A234" s="411" t="str">
        <f>IF([1]p33!$A$227:$L$227&lt;&gt;0,[1]p33!$A$227:$L$227,"")</f>
        <v/>
      </c>
      <c r="B234" s="411"/>
      <c r="C234" s="411"/>
      <c r="D234" s="411"/>
      <c r="E234" s="411"/>
      <c r="F234" s="411"/>
      <c r="G234" s="411"/>
      <c r="H234" s="411"/>
      <c r="I234" s="411"/>
      <c r="J234" s="411"/>
      <c r="K234" s="411"/>
      <c r="L234" s="411"/>
      <c r="M234" s="411"/>
      <c r="N234" s="411"/>
      <c r="O234" s="411"/>
      <c r="P234" s="411"/>
      <c r="Q234" s="411"/>
    </row>
    <row r="235" spans="1:19" s="1" customFormat="1" ht="13.5" customHeight="1" x14ac:dyDescent="0.25">
      <c r="A235" s="49" t="s">
        <v>24</v>
      </c>
      <c r="B235" s="412" t="str">
        <f>IF([1]p33!$B$228:$L$228&lt;&gt;0,[1]p33!$B$228:$L$228,"")</f>
        <v/>
      </c>
      <c r="C235" s="412"/>
      <c r="D235" s="412"/>
      <c r="E235" s="412"/>
      <c r="F235" s="412"/>
      <c r="G235" s="412"/>
      <c r="H235" s="412"/>
      <c r="I235" s="412"/>
      <c r="J235" s="412"/>
      <c r="K235" s="412"/>
      <c r="L235" s="412"/>
      <c r="M235" s="412"/>
      <c r="N235" s="412"/>
      <c r="O235" s="412"/>
      <c r="P235" s="412"/>
      <c r="Q235" s="412"/>
    </row>
    <row r="236" spans="1:19" x14ac:dyDescent="0.2">
      <c r="A236" s="413"/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</row>
    <row r="237" spans="1:19" s="33" customFormat="1" ht="11.25" customHeight="1" x14ac:dyDescent="0.2">
      <c r="A237" s="375" t="str">
        <f>T([1]p34!$C$13:$G$13)</f>
        <v/>
      </c>
      <c r="B237" s="376"/>
      <c r="C237" s="376"/>
      <c r="D237" s="376"/>
      <c r="E237" s="377"/>
      <c r="F237" s="414"/>
      <c r="G237" s="415"/>
      <c r="H237" s="415"/>
      <c r="I237" s="415"/>
      <c r="J237" s="415"/>
      <c r="K237" s="415"/>
      <c r="L237" s="415"/>
      <c r="M237" s="415"/>
      <c r="N237" s="415"/>
      <c r="O237" s="415"/>
      <c r="P237" s="415"/>
      <c r="Q237" s="19"/>
      <c r="R237"/>
      <c r="S237" s="28"/>
    </row>
    <row r="238" spans="1:19" s="1" customFormat="1" ht="27.75" customHeight="1" x14ac:dyDescent="0.2">
      <c r="A238" s="411" t="str">
        <f>IF([1]p34!$A$224:$L$224&lt;&gt;0,[1]p34!$A$224:$L$224,"")</f>
        <v/>
      </c>
      <c r="B238" s="411"/>
      <c r="C238" s="411"/>
      <c r="D238" s="411"/>
      <c r="E238" s="411"/>
      <c r="F238" s="411"/>
      <c r="G238" s="411"/>
      <c r="H238" s="411"/>
      <c r="I238" s="411"/>
      <c r="J238" s="411"/>
      <c r="K238" s="411"/>
      <c r="L238" s="411"/>
      <c r="M238" s="411"/>
      <c r="N238" s="411"/>
      <c r="O238" s="411"/>
      <c r="P238" s="411"/>
      <c r="Q238" s="411"/>
    </row>
    <row r="239" spans="1:19" s="1" customFormat="1" ht="13.5" customHeight="1" x14ac:dyDescent="0.25">
      <c r="A239" s="49" t="s">
        <v>24</v>
      </c>
      <c r="B239" s="412" t="str">
        <f>IF([1]p34!$B$225:$L$225&lt;&gt;0,[1]p34!$B$225:$L$225,"")</f>
        <v/>
      </c>
      <c r="C239" s="412"/>
      <c r="D239" s="412"/>
      <c r="E239" s="412"/>
      <c r="F239" s="412"/>
      <c r="G239" s="412"/>
      <c r="H239" s="412"/>
      <c r="I239" s="412"/>
      <c r="J239" s="412"/>
      <c r="K239" s="412"/>
      <c r="L239" s="412"/>
      <c r="M239" s="412"/>
      <c r="N239" s="412"/>
      <c r="O239" s="412"/>
      <c r="P239" s="412"/>
      <c r="Q239" s="412"/>
    </row>
    <row r="240" spans="1:19" x14ac:dyDescent="0.2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</row>
    <row r="241" spans="1:19" s="1" customFormat="1" ht="27.75" customHeight="1" x14ac:dyDescent="0.2">
      <c r="A241" s="411" t="str">
        <f>IF([1]p34!$A$227:$L$227&lt;&gt;0,[1]p34!$A$227:$L$227,"")</f>
        <v/>
      </c>
      <c r="B241" s="411"/>
      <c r="C241" s="411"/>
      <c r="D241" s="411"/>
      <c r="E241" s="411"/>
      <c r="F241" s="411"/>
      <c r="G241" s="411"/>
      <c r="H241" s="411"/>
      <c r="I241" s="411"/>
      <c r="J241" s="411"/>
      <c r="K241" s="411"/>
      <c r="L241" s="411"/>
      <c r="M241" s="411"/>
      <c r="N241" s="411"/>
      <c r="O241" s="411"/>
      <c r="P241" s="411"/>
      <c r="Q241" s="411"/>
    </row>
    <row r="242" spans="1:19" s="1" customFormat="1" ht="13.5" customHeight="1" x14ac:dyDescent="0.25">
      <c r="A242" s="49" t="s">
        <v>24</v>
      </c>
      <c r="B242" s="412" t="str">
        <f>IF([1]p34!$B$228:$L$228&lt;&gt;0,[1]p34!$B$228:$L$228,"")</f>
        <v/>
      </c>
      <c r="C242" s="412"/>
      <c r="D242" s="412"/>
      <c r="E242" s="412"/>
      <c r="F242" s="412"/>
      <c r="G242" s="412"/>
      <c r="H242" s="412"/>
      <c r="I242" s="412"/>
      <c r="J242" s="412"/>
      <c r="K242" s="412"/>
      <c r="L242" s="412"/>
      <c r="M242" s="412"/>
      <c r="N242" s="412"/>
      <c r="O242" s="412"/>
      <c r="P242" s="412"/>
      <c r="Q242" s="412"/>
    </row>
    <row r="243" spans="1:19" x14ac:dyDescent="0.2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</row>
    <row r="244" spans="1:19" s="33" customFormat="1" ht="11.25" customHeight="1" x14ac:dyDescent="0.2">
      <c r="A244" s="375" t="str">
        <f>T([1]p35!$C$13:$G$13)</f>
        <v/>
      </c>
      <c r="B244" s="376"/>
      <c r="C244" s="376"/>
      <c r="D244" s="376"/>
      <c r="E244" s="377"/>
      <c r="F244" s="414"/>
      <c r="G244" s="415"/>
      <c r="H244" s="415"/>
      <c r="I244" s="415"/>
      <c r="J244" s="415"/>
      <c r="K244" s="415"/>
      <c r="L244" s="415"/>
      <c r="M244" s="415"/>
      <c r="N244" s="415"/>
      <c r="O244" s="415"/>
      <c r="P244" s="415"/>
      <c r="Q244" s="19"/>
      <c r="R244"/>
      <c r="S244" s="28"/>
    </row>
    <row r="245" spans="1:19" s="1" customFormat="1" ht="27.75" customHeight="1" x14ac:dyDescent="0.2">
      <c r="A245" s="411" t="str">
        <f>IF([1]p35!$A$224:$L$224&lt;&gt;0,[1]p35!$A$224:$L$224,"")</f>
        <v/>
      </c>
      <c r="B245" s="411"/>
      <c r="C245" s="411"/>
      <c r="D245" s="411"/>
      <c r="E245" s="411"/>
      <c r="F245" s="411"/>
      <c r="G245" s="411"/>
      <c r="H245" s="411"/>
      <c r="I245" s="411"/>
      <c r="J245" s="411"/>
      <c r="K245" s="411"/>
      <c r="L245" s="411"/>
      <c r="M245" s="411"/>
      <c r="N245" s="411"/>
      <c r="O245" s="411"/>
      <c r="P245" s="411"/>
      <c r="Q245" s="411"/>
    </row>
    <row r="246" spans="1:19" s="1" customFormat="1" ht="13.5" customHeight="1" x14ac:dyDescent="0.25">
      <c r="A246" s="49" t="s">
        <v>24</v>
      </c>
      <c r="B246" s="412" t="str">
        <f>IF([1]p35!$B$225:$L$225&lt;&gt;0,[1]p35!$B$225:$L$225,"")</f>
        <v/>
      </c>
      <c r="C246" s="412"/>
      <c r="D246" s="412"/>
      <c r="E246" s="412"/>
      <c r="F246" s="412"/>
      <c r="G246" s="412"/>
      <c r="H246" s="412"/>
      <c r="I246" s="412"/>
      <c r="J246" s="412"/>
      <c r="K246" s="412"/>
      <c r="L246" s="412"/>
      <c r="M246" s="412"/>
      <c r="N246" s="412"/>
      <c r="O246" s="412"/>
      <c r="P246" s="412"/>
      <c r="Q246" s="412"/>
    </row>
    <row r="247" spans="1:19" x14ac:dyDescent="0.2">
      <c r="A247" s="413"/>
      <c r="B247" s="413"/>
      <c r="C247" s="413"/>
      <c r="D247" s="413"/>
      <c r="E247" s="413"/>
      <c r="F247" s="413"/>
      <c r="G247" s="413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</row>
    <row r="248" spans="1:19" s="1" customFormat="1" ht="27.75" customHeight="1" x14ac:dyDescent="0.2">
      <c r="A248" s="411" t="str">
        <f>IF([1]p35!$A$227:$L$227&lt;&gt;0,[1]p35!$A$227:$L$227,"")</f>
        <v/>
      </c>
      <c r="B248" s="411"/>
      <c r="C248" s="411"/>
      <c r="D248" s="411"/>
      <c r="E248" s="411"/>
      <c r="F248" s="411"/>
      <c r="G248" s="411"/>
      <c r="H248" s="411"/>
      <c r="I248" s="411"/>
      <c r="J248" s="411"/>
      <c r="K248" s="411"/>
      <c r="L248" s="411"/>
      <c r="M248" s="411"/>
      <c r="N248" s="411"/>
      <c r="O248" s="411"/>
      <c r="P248" s="411"/>
      <c r="Q248" s="411"/>
    </row>
    <row r="249" spans="1:19" s="1" customFormat="1" ht="13.5" customHeight="1" x14ac:dyDescent="0.25">
      <c r="A249" s="49" t="s">
        <v>24</v>
      </c>
      <c r="B249" s="412" t="str">
        <f>IF([1]p35!$B$228:$L$228&lt;&gt;0,[1]p35!$B$228:$L$228,"")</f>
        <v/>
      </c>
      <c r="C249" s="412"/>
      <c r="D249" s="412"/>
      <c r="E249" s="412"/>
      <c r="F249" s="412"/>
      <c r="G249" s="412"/>
      <c r="H249" s="412"/>
      <c r="I249" s="412"/>
      <c r="J249" s="412"/>
      <c r="K249" s="412"/>
      <c r="L249" s="412"/>
      <c r="M249" s="412"/>
      <c r="N249" s="412"/>
      <c r="O249" s="412"/>
      <c r="P249" s="412"/>
      <c r="Q249" s="412"/>
    </row>
    <row r="250" spans="1:19" x14ac:dyDescent="0.2">
      <c r="A250" s="413"/>
      <c r="B250" s="413"/>
      <c r="C250" s="413"/>
      <c r="D250" s="413"/>
      <c r="E250" s="413"/>
      <c r="F250" s="413"/>
      <c r="G250" s="413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</row>
    <row r="251" spans="1:19" s="33" customFormat="1" ht="11.25" customHeight="1" x14ac:dyDescent="0.2">
      <c r="A251" s="375" t="str">
        <f>T([1]p36!$C$13:$G$13)</f>
        <v/>
      </c>
      <c r="B251" s="376"/>
      <c r="C251" s="376"/>
      <c r="D251" s="376"/>
      <c r="E251" s="377"/>
      <c r="F251" s="414"/>
      <c r="G251" s="415"/>
      <c r="H251" s="415"/>
      <c r="I251" s="415"/>
      <c r="J251" s="415"/>
      <c r="K251" s="415"/>
      <c r="L251" s="415"/>
      <c r="M251" s="415"/>
      <c r="N251" s="415"/>
      <c r="O251" s="415"/>
      <c r="P251" s="415"/>
      <c r="Q251" s="19"/>
      <c r="R251"/>
      <c r="S251" s="28"/>
    </row>
    <row r="252" spans="1:19" s="1" customFormat="1" ht="27.75" customHeight="1" x14ac:dyDescent="0.2">
      <c r="A252" s="411" t="str">
        <f>IF([1]p36!$A$224:$L$224&lt;&gt;0,[1]p36!$A$224:$L$224,"")</f>
        <v/>
      </c>
      <c r="B252" s="411"/>
      <c r="C252" s="411"/>
      <c r="D252" s="411"/>
      <c r="E252" s="411"/>
      <c r="F252" s="411"/>
      <c r="G252" s="411"/>
      <c r="H252" s="411"/>
      <c r="I252" s="411"/>
      <c r="J252" s="411"/>
      <c r="K252" s="411"/>
      <c r="L252" s="411"/>
      <c r="M252" s="411"/>
      <c r="N252" s="411"/>
      <c r="O252" s="411"/>
      <c r="P252" s="411"/>
      <c r="Q252" s="411"/>
    </row>
    <row r="253" spans="1:19" s="1" customFormat="1" ht="13.5" customHeight="1" x14ac:dyDescent="0.25">
      <c r="A253" s="49" t="s">
        <v>24</v>
      </c>
      <c r="B253" s="412" t="str">
        <f>IF([1]p36!$B$225:$L$225&lt;&gt;0,[1]p36!$B$225:$L$225,"")</f>
        <v/>
      </c>
      <c r="C253" s="412"/>
      <c r="D253" s="412"/>
      <c r="E253" s="412"/>
      <c r="F253" s="412"/>
      <c r="G253" s="412"/>
      <c r="H253" s="412"/>
      <c r="I253" s="412"/>
      <c r="J253" s="412"/>
      <c r="K253" s="412"/>
      <c r="L253" s="412"/>
      <c r="M253" s="412"/>
      <c r="N253" s="412"/>
      <c r="O253" s="412"/>
      <c r="P253" s="412"/>
      <c r="Q253" s="412"/>
    </row>
    <row r="254" spans="1:19" x14ac:dyDescent="0.2">
      <c r="A254" s="413"/>
      <c r="B254" s="413"/>
      <c r="C254" s="413"/>
      <c r="D254" s="413"/>
      <c r="E254" s="413"/>
      <c r="F254" s="413"/>
      <c r="G254" s="413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</row>
    <row r="255" spans="1:19" s="1" customFormat="1" ht="27.75" customHeight="1" x14ac:dyDescent="0.2">
      <c r="A255" s="411" t="str">
        <f>IF([1]p36!$A$227:$L$227&lt;&gt;0,[1]p36!$A$227:$L$227,"")</f>
        <v/>
      </c>
      <c r="B255" s="411"/>
      <c r="C255" s="411"/>
      <c r="D255" s="411"/>
      <c r="E255" s="411"/>
      <c r="F255" s="411"/>
      <c r="G255" s="411"/>
      <c r="H255" s="411"/>
      <c r="I255" s="411"/>
      <c r="J255" s="411"/>
      <c r="K255" s="411"/>
      <c r="L255" s="411"/>
      <c r="M255" s="411"/>
      <c r="N255" s="411"/>
      <c r="O255" s="411"/>
      <c r="P255" s="411"/>
      <c r="Q255" s="411"/>
    </row>
    <row r="256" spans="1:19" s="1" customFormat="1" ht="13.5" customHeight="1" x14ac:dyDescent="0.25">
      <c r="A256" s="49" t="s">
        <v>24</v>
      </c>
      <c r="B256" s="412" t="str">
        <f>IF([1]p36!$B$228:$L$228&lt;&gt;0,[1]p36!$B$228:$L$228,"")</f>
        <v/>
      </c>
      <c r="C256" s="412"/>
      <c r="D256" s="412"/>
      <c r="E256" s="412"/>
      <c r="F256" s="412"/>
      <c r="G256" s="412"/>
      <c r="H256" s="412"/>
      <c r="I256" s="412"/>
      <c r="J256" s="412"/>
      <c r="K256" s="412"/>
      <c r="L256" s="412"/>
      <c r="M256" s="412"/>
      <c r="N256" s="412"/>
      <c r="O256" s="412"/>
      <c r="P256" s="412"/>
      <c r="Q256" s="412"/>
    </row>
    <row r="257" spans="1:19" x14ac:dyDescent="0.2">
      <c r="A257" s="413"/>
      <c r="B257" s="413"/>
      <c r="C257" s="413"/>
      <c r="D257" s="413"/>
      <c r="E257" s="413"/>
      <c r="F257" s="413"/>
      <c r="G257" s="413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</row>
    <row r="258" spans="1:19" s="33" customFormat="1" ht="11.25" customHeight="1" x14ac:dyDescent="0.2">
      <c r="A258" s="375" t="str">
        <f>T([1]p37!$C$13:$G$13)</f>
        <v/>
      </c>
      <c r="B258" s="376"/>
      <c r="C258" s="376"/>
      <c r="D258" s="376"/>
      <c r="E258" s="377"/>
      <c r="F258" s="414"/>
      <c r="G258" s="415"/>
      <c r="H258" s="415"/>
      <c r="I258" s="415"/>
      <c r="J258" s="415"/>
      <c r="K258" s="415"/>
      <c r="L258" s="415"/>
      <c r="M258" s="415"/>
      <c r="N258" s="415"/>
      <c r="O258" s="415"/>
      <c r="P258" s="415"/>
      <c r="Q258" s="19"/>
      <c r="R258"/>
      <c r="S258" s="28"/>
    </row>
    <row r="259" spans="1:19" s="1" customFormat="1" ht="27.75" customHeight="1" x14ac:dyDescent="0.2">
      <c r="A259" s="411" t="str">
        <f>IF([1]p37!$A$224:$L$224&lt;&gt;0,[1]p37!$A$224:$L$224,"")</f>
        <v/>
      </c>
      <c r="B259" s="411"/>
      <c r="C259" s="411"/>
      <c r="D259" s="411"/>
      <c r="E259" s="411"/>
      <c r="F259" s="411"/>
      <c r="G259" s="411"/>
      <c r="H259" s="411"/>
      <c r="I259" s="411"/>
      <c r="J259" s="411"/>
      <c r="K259" s="411"/>
      <c r="L259" s="411"/>
      <c r="M259" s="411"/>
      <c r="N259" s="411"/>
      <c r="O259" s="411"/>
      <c r="P259" s="411"/>
      <c r="Q259" s="411"/>
    </row>
    <row r="260" spans="1:19" s="1" customFormat="1" ht="13.5" customHeight="1" x14ac:dyDescent="0.25">
      <c r="A260" s="49" t="s">
        <v>24</v>
      </c>
      <c r="B260" s="412" t="str">
        <f>IF([1]p37!$B$225:$L$225&lt;&gt;0,[1]p37!$B$225:$L$225,"")</f>
        <v/>
      </c>
      <c r="C260" s="412"/>
      <c r="D260" s="412"/>
      <c r="E260" s="412"/>
      <c r="F260" s="412"/>
      <c r="G260" s="412"/>
      <c r="H260" s="412"/>
      <c r="I260" s="412"/>
      <c r="J260" s="412"/>
      <c r="K260" s="412"/>
      <c r="L260" s="412"/>
      <c r="M260" s="412"/>
      <c r="N260" s="412"/>
      <c r="O260" s="412"/>
      <c r="P260" s="412"/>
      <c r="Q260" s="412"/>
    </row>
    <row r="261" spans="1:19" x14ac:dyDescent="0.2">
      <c r="A261" s="413"/>
      <c r="B261" s="413"/>
      <c r="C261" s="413"/>
      <c r="D261" s="413"/>
      <c r="E261" s="413"/>
      <c r="F261" s="413"/>
      <c r="G261" s="413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</row>
    <row r="262" spans="1:19" s="1" customFormat="1" ht="27.75" customHeight="1" x14ac:dyDescent="0.2">
      <c r="A262" s="411" t="str">
        <f>IF([1]p37!$A$227:$L$227&lt;&gt;0,[1]p37!$A$227:$L$227,"")</f>
        <v/>
      </c>
      <c r="B262" s="411"/>
      <c r="C262" s="411"/>
      <c r="D262" s="411"/>
      <c r="E262" s="411"/>
      <c r="F262" s="411"/>
      <c r="G262" s="411"/>
      <c r="H262" s="411"/>
      <c r="I262" s="411"/>
      <c r="J262" s="411"/>
      <c r="K262" s="411"/>
      <c r="L262" s="411"/>
      <c r="M262" s="411"/>
      <c r="N262" s="411"/>
      <c r="O262" s="411"/>
      <c r="P262" s="411"/>
      <c r="Q262" s="411"/>
    </row>
    <row r="263" spans="1:19" s="1" customFormat="1" ht="13.5" customHeight="1" x14ac:dyDescent="0.25">
      <c r="A263" s="49" t="s">
        <v>24</v>
      </c>
      <c r="B263" s="412" t="str">
        <f>IF([1]p37!$B$228:$L$228&lt;&gt;0,[1]p37!$B$228:$L$228,"")</f>
        <v/>
      </c>
      <c r="C263" s="412"/>
      <c r="D263" s="412"/>
      <c r="E263" s="412"/>
      <c r="F263" s="412"/>
      <c r="G263" s="412"/>
      <c r="H263" s="412"/>
      <c r="I263" s="412"/>
      <c r="J263" s="412"/>
      <c r="K263" s="412"/>
      <c r="L263" s="412"/>
      <c r="M263" s="412"/>
      <c r="N263" s="412"/>
      <c r="O263" s="412"/>
      <c r="P263" s="412"/>
      <c r="Q263" s="412"/>
    </row>
    <row r="264" spans="1:19" x14ac:dyDescent="0.2">
      <c r="A264" s="413"/>
      <c r="B264" s="413"/>
      <c r="C264" s="413"/>
      <c r="D264" s="413"/>
      <c r="E264" s="413"/>
      <c r="F264" s="413"/>
      <c r="G264" s="413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</row>
    <row r="265" spans="1:19" s="33" customFormat="1" ht="11.25" customHeight="1" x14ac:dyDescent="0.2">
      <c r="A265" s="375" t="str">
        <f>T([1]p38!$C$13:$G$13)</f>
        <v/>
      </c>
      <c r="B265" s="376"/>
      <c r="C265" s="376"/>
      <c r="D265" s="376"/>
      <c r="E265" s="377"/>
      <c r="F265" s="414"/>
      <c r="G265" s="415"/>
      <c r="H265" s="415"/>
      <c r="I265" s="415"/>
      <c r="J265" s="415"/>
      <c r="K265" s="415"/>
      <c r="L265" s="415"/>
      <c r="M265" s="415"/>
      <c r="N265" s="415"/>
      <c r="O265" s="415"/>
      <c r="P265" s="415"/>
      <c r="Q265" s="19"/>
      <c r="R265"/>
      <c r="S265" s="28"/>
    </row>
    <row r="266" spans="1:19" s="1" customFormat="1" ht="27.75" customHeight="1" x14ac:dyDescent="0.2">
      <c r="A266" s="411" t="str">
        <f>IF([1]p38!$A$224:$L$224&lt;&gt;0,[1]p38!$A$224:$L$224,"")</f>
        <v/>
      </c>
      <c r="B266" s="411"/>
      <c r="C266" s="411"/>
      <c r="D266" s="411"/>
      <c r="E266" s="411"/>
      <c r="F266" s="411"/>
      <c r="G266" s="411"/>
      <c r="H266" s="411"/>
      <c r="I266" s="411"/>
      <c r="J266" s="411"/>
      <c r="K266" s="411"/>
      <c r="L266" s="411"/>
      <c r="M266" s="411"/>
      <c r="N266" s="411"/>
      <c r="O266" s="411"/>
      <c r="P266" s="411"/>
      <c r="Q266" s="411"/>
    </row>
    <row r="267" spans="1:19" s="1" customFormat="1" ht="13.5" customHeight="1" x14ac:dyDescent="0.25">
      <c r="A267" s="49" t="s">
        <v>24</v>
      </c>
      <c r="B267" s="412" t="str">
        <f>IF([1]p38!$B$225:$L$225&lt;&gt;0,[1]p38!$B$225:$L$225,"")</f>
        <v/>
      </c>
      <c r="C267" s="412"/>
      <c r="D267" s="412"/>
      <c r="E267" s="412"/>
      <c r="F267" s="412"/>
      <c r="G267" s="412"/>
      <c r="H267" s="412"/>
      <c r="I267" s="412"/>
      <c r="J267" s="412"/>
      <c r="K267" s="412"/>
      <c r="L267" s="412"/>
      <c r="M267" s="412"/>
      <c r="N267" s="412"/>
      <c r="O267" s="412"/>
      <c r="P267" s="412"/>
      <c r="Q267" s="412"/>
    </row>
    <row r="268" spans="1:19" x14ac:dyDescent="0.2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</row>
    <row r="269" spans="1:19" s="1" customFormat="1" ht="27.75" customHeight="1" x14ac:dyDescent="0.2">
      <c r="A269" s="411" t="str">
        <f>IF([1]p38!$A$227:$L$227&lt;&gt;0,[1]p38!$A$227:$L$227,"")</f>
        <v/>
      </c>
      <c r="B269" s="411"/>
      <c r="C269" s="411"/>
      <c r="D269" s="411"/>
      <c r="E269" s="411"/>
      <c r="F269" s="411"/>
      <c r="G269" s="411"/>
      <c r="H269" s="411"/>
      <c r="I269" s="411"/>
      <c r="J269" s="411"/>
      <c r="K269" s="411"/>
      <c r="L269" s="411"/>
      <c r="M269" s="411"/>
      <c r="N269" s="411"/>
      <c r="O269" s="411"/>
      <c r="P269" s="411"/>
      <c r="Q269" s="411"/>
    </row>
    <row r="270" spans="1:19" s="1" customFormat="1" ht="13.5" customHeight="1" x14ac:dyDescent="0.25">
      <c r="A270" s="49" t="s">
        <v>24</v>
      </c>
      <c r="B270" s="412" t="str">
        <f>IF([1]p38!$B$228:$L$228&lt;&gt;0,[1]p38!$B$228:$L$228,"")</f>
        <v/>
      </c>
      <c r="C270" s="412"/>
      <c r="D270" s="412"/>
      <c r="E270" s="412"/>
      <c r="F270" s="412"/>
      <c r="G270" s="412"/>
      <c r="H270" s="412"/>
      <c r="I270" s="412"/>
      <c r="J270" s="412"/>
      <c r="K270" s="412"/>
      <c r="L270" s="412"/>
      <c r="M270" s="412"/>
      <c r="N270" s="412"/>
      <c r="O270" s="412"/>
      <c r="P270" s="412"/>
      <c r="Q270" s="412"/>
    </row>
    <row r="271" spans="1:19" x14ac:dyDescent="0.2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</row>
    <row r="272" spans="1:19" s="33" customFormat="1" ht="11.25" customHeight="1" x14ac:dyDescent="0.2">
      <c r="A272" s="375" t="str">
        <f>T([1]p39!$C$13:$G$13)</f>
        <v/>
      </c>
      <c r="B272" s="376"/>
      <c r="C272" s="376"/>
      <c r="D272" s="376"/>
      <c r="E272" s="377"/>
      <c r="F272" s="414"/>
      <c r="G272" s="415"/>
      <c r="H272" s="415"/>
      <c r="I272" s="415"/>
      <c r="J272" s="415"/>
      <c r="K272" s="415"/>
      <c r="L272" s="415"/>
      <c r="M272" s="415"/>
      <c r="N272" s="415"/>
      <c r="O272" s="415"/>
      <c r="P272" s="415"/>
      <c r="Q272" s="19"/>
      <c r="R272"/>
      <c r="S272" s="28"/>
    </row>
    <row r="273" spans="1:19" s="1" customFormat="1" ht="27.75" customHeight="1" x14ac:dyDescent="0.2">
      <c r="A273" s="411" t="str">
        <f>IF([1]p39!$A$224:$L$224&lt;&gt;0,[1]p39!$A$224:$L$224,"")</f>
        <v/>
      </c>
      <c r="B273" s="411"/>
      <c r="C273" s="411"/>
      <c r="D273" s="411"/>
      <c r="E273" s="411"/>
      <c r="F273" s="411"/>
      <c r="G273" s="411"/>
      <c r="H273" s="411"/>
      <c r="I273" s="411"/>
      <c r="J273" s="411"/>
      <c r="K273" s="411"/>
      <c r="L273" s="411"/>
      <c r="M273" s="411"/>
      <c r="N273" s="411"/>
      <c r="O273" s="411"/>
      <c r="P273" s="411"/>
      <c r="Q273" s="411"/>
    </row>
    <row r="274" spans="1:19" s="1" customFormat="1" ht="13.5" customHeight="1" x14ac:dyDescent="0.25">
      <c r="A274" s="49" t="s">
        <v>24</v>
      </c>
      <c r="B274" s="412" t="str">
        <f>IF([1]p39!$B$225:$L$225&lt;&gt;0,[1]p39!$B$225:$L$225,"")</f>
        <v/>
      </c>
      <c r="C274" s="412"/>
      <c r="D274" s="412"/>
      <c r="E274" s="412"/>
      <c r="F274" s="412"/>
      <c r="G274" s="412"/>
      <c r="H274" s="412"/>
      <c r="I274" s="412"/>
      <c r="J274" s="412"/>
      <c r="K274" s="412"/>
      <c r="L274" s="412"/>
      <c r="M274" s="412"/>
      <c r="N274" s="412"/>
      <c r="O274" s="412"/>
      <c r="P274" s="412"/>
      <c r="Q274" s="412"/>
    </row>
    <row r="275" spans="1:19" x14ac:dyDescent="0.2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</row>
    <row r="276" spans="1:19" s="1" customFormat="1" ht="27.75" customHeight="1" x14ac:dyDescent="0.2">
      <c r="A276" s="411" t="str">
        <f>IF([1]p39!$A$227:$L$227&lt;&gt;0,[1]p39!$A$227:$L$227,"")</f>
        <v/>
      </c>
      <c r="B276" s="411"/>
      <c r="C276" s="411"/>
      <c r="D276" s="411"/>
      <c r="E276" s="411"/>
      <c r="F276" s="411"/>
      <c r="G276" s="411"/>
      <c r="H276" s="411"/>
      <c r="I276" s="411"/>
      <c r="J276" s="411"/>
      <c r="K276" s="411"/>
      <c r="L276" s="411"/>
      <c r="M276" s="411"/>
      <c r="N276" s="411"/>
      <c r="O276" s="411"/>
      <c r="P276" s="411"/>
      <c r="Q276" s="411"/>
    </row>
    <row r="277" spans="1:19" s="1" customFormat="1" ht="13.5" customHeight="1" x14ac:dyDescent="0.25">
      <c r="A277" s="49" t="s">
        <v>24</v>
      </c>
      <c r="B277" s="412" t="str">
        <f>IF([1]p39!$B$228:$L$228&lt;&gt;0,[1]p39!$B$228:$L$228,"")</f>
        <v/>
      </c>
      <c r="C277" s="412"/>
      <c r="D277" s="412"/>
      <c r="E277" s="412"/>
      <c r="F277" s="412"/>
      <c r="G277" s="412"/>
      <c r="H277" s="412"/>
      <c r="I277" s="412"/>
      <c r="J277" s="412"/>
      <c r="K277" s="412"/>
      <c r="L277" s="412"/>
      <c r="M277" s="412"/>
      <c r="N277" s="412"/>
      <c r="O277" s="412"/>
      <c r="P277" s="412"/>
      <c r="Q277" s="412"/>
    </row>
    <row r="278" spans="1:19" x14ac:dyDescent="0.2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</row>
    <row r="279" spans="1:19" s="33" customFormat="1" ht="11.25" customHeight="1" x14ac:dyDescent="0.2">
      <c r="A279" s="375" t="str">
        <f>T([1]p40!$C$13:$G$13)</f>
        <v/>
      </c>
      <c r="B279" s="376"/>
      <c r="C279" s="376"/>
      <c r="D279" s="376"/>
      <c r="E279" s="377"/>
      <c r="F279" s="414"/>
      <c r="G279" s="415"/>
      <c r="H279" s="415"/>
      <c r="I279" s="415"/>
      <c r="J279" s="415"/>
      <c r="K279" s="415"/>
      <c r="L279" s="415"/>
      <c r="M279" s="415"/>
      <c r="N279" s="415"/>
      <c r="O279" s="415"/>
      <c r="P279" s="415"/>
      <c r="Q279" s="19"/>
      <c r="R279"/>
      <c r="S279" s="28"/>
    </row>
    <row r="280" spans="1:19" s="1" customFormat="1" ht="27.75" customHeight="1" x14ac:dyDescent="0.2">
      <c r="A280" s="411" t="str">
        <f>IF([1]p40!$A$224:$L$224&lt;&gt;0,[1]p40!$A$224:$L$224,"")</f>
        <v/>
      </c>
      <c r="B280" s="411"/>
      <c r="C280" s="411"/>
      <c r="D280" s="411"/>
      <c r="E280" s="411"/>
      <c r="F280" s="411"/>
      <c r="G280" s="411"/>
      <c r="H280" s="411"/>
      <c r="I280" s="411"/>
      <c r="J280" s="411"/>
      <c r="K280" s="411"/>
      <c r="L280" s="411"/>
      <c r="M280" s="411"/>
      <c r="N280" s="411"/>
      <c r="O280" s="411"/>
      <c r="P280" s="411"/>
      <c r="Q280" s="411"/>
    </row>
    <row r="281" spans="1:19" s="1" customFormat="1" ht="13.5" customHeight="1" x14ac:dyDescent="0.25">
      <c r="A281" s="49" t="s">
        <v>24</v>
      </c>
      <c r="B281" s="412" t="str">
        <f>IF([1]p40!$B$225:$L$225&lt;&gt;0,[1]p40!$B$225:$L$225,"")</f>
        <v/>
      </c>
      <c r="C281" s="412"/>
      <c r="D281" s="412"/>
      <c r="E281" s="412"/>
      <c r="F281" s="412"/>
      <c r="G281" s="412"/>
      <c r="H281" s="412"/>
      <c r="I281" s="412"/>
      <c r="J281" s="412"/>
      <c r="K281" s="412"/>
      <c r="L281" s="412"/>
      <c r="M281" s="412"/>
      <c r="N281" s="412"/>
      <c r="O281" s="412"/>
      <c r="P281" s="412"/>
      <c r="Q281" s="412"/>
    </row>
    <row r="282" spans="1:19" x14ac:dyDescent="0.2">
      <c r="A282" s="413"/>
      <c r="B282" s="413"/>
      <c r="C282" s="413"/>
      <c r="D282" s="413"/>
      <c r="E282" s="413"/>
      <c r="F282" s="413"/>
      <c r="G282" s="413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</row>
    <row r="283" spans="1:19" s="1" customFormat="1" ht="27.75" customHeight="1" x14ac:dyDescent="0.2">
      <c r="A283" s="411" t="str">
        <f>IF([1]p40!$A$227:$L$227&lt;&gt;0,[1]p40!$A$227:$L$227,"")</f>
        <v/>
      </c>
      <c r="B283" s="411"/>
      <c r="C283" s="411"/>
      <c r="D283" s="411"/>
      <c r="E283" s="411"/>
      <c r="F283" s="411"/>
      <c r="G283" s="411"/>
      <c r="H283" s="411"/>
      <c r="I283" s="411"/>
      <c r="J283" s="411"/>
      <c r="K283" s="411"/>
      <c r="L283" s="411"/>
      <c r="M283" s="411"/>
      <c r="N283" s="411"/>
      <c r="O283" s="411"/>
      <c r="P283" s="411"/>
      <c r="Q283" s="411"/>
    </row>
    <row r="284" spans="1:19" s="1" customFormat="1" ht="13.5" customHeight="1" x14ac:dyDescent="0.25">
      <c r="A284" s="49" t="s">
        <v>24</v>
      </c>
      <c r="B284" s="412" t="str">
        <f>IF([1]p40!$B$228:$L$228&lt;&gt;0,[1]p40!$B$228:$L$228,"")</f>
        <v/>
      </c>
      <c r="C284" s="412"/>
      <c r="D284" s="412"/>
      <c r="E284" s="412"/>
      <c r="F284" s="412"/>
      <c r="G284" s="412"/>
      <c r="H284" s="412"/>
      <c r="I284" s="412"/>
      <c r="J284" s="412"/>
      <c r="K284" s="412"/>
      <c r="L284" s="412"/>
      <c r="M284" s="412"/>
      <c r="N284" s="412"/>
      <c r="O284" s="412"/>
      <c r="P284" s="412"/>
      <c r="Q284" s="412"/>
    </row>
    <row r="285" spans="1:19" x14ac:dyDescent="0.2">
      <c r="A285" s="413"/>
      <c r="B285" s="413"/>
      <c r="C285" s="413"/>
      <c r="D285" s="413"/>
      <c r="E285" s="413"/>
      <c r="F285" s="413"/>
      <c r="G285" s="413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</row>
    <row r="286" spans="1:19" s="33" customFormat="1" ht="11.25" customHeight="1" x14ac:dyDescent="0.2">
      <c r="A286" s="375" t="str">
        <f>T([1]p41!$C$13:$G$13)</f>
        <v/>
      </c>
      <c r="B286" s="376"/>
      <c r="C286" s="376"/>
      <c r="D286" s="376"/>
      <c r="E286" s="377"/>
      <c r="F286" s="414"/>
      <c r="G286" s="415"/>
      <c r="H286" s="415"/>
      <c r="I286" s="415"/>
      <c r="J286" s="415"/>
      <c r="K286" s="415"/>
      <c r="L286" s="415"/>
      <c r="M286" s="415"/>
      <c r="N286" s="415"/>
      <c r="O286" s="415"/>
      <c r="P286" s="415"/>
      <c r="Q286" s="19"/>
      <c r="R286"/>
      <c r="S286" s="28"/>
    </row>
    <row r="287" spans="1:19" s="1" customFormat="1" ht="27.75" customHeight="1" x14ac:dyDescent="0.2">
      <c r="A287" s="411" t="str">
        <f>IF([1]p41!$A$224:$L$224&lt;&gt;0,[1]p41!$A$224:$L$224,"")</f>
        <v/>
      </c>
      <c r="B287" s="411"/>
      <c r="C287" s="411"/>
      <c r="D287" s="411"/>
      <c r="E287" s="411"/>
      <c r="F287" s="411"/>
      <c r="G287" s="411"/>
      <c r="H287" s="411"/>
      <c r="I287" s="411"/>
      <c r="J287" s="411"/>
      <c r="K287" s="411"/>
      <c r="L287" s="411"/>
      <c r="M287" s="411"/>
      <c r="N287" s="411"/>
      <c r="O287" s="411"/>
      <c r="P287" s="411"/>
      <c r="Q287" s="411"/>
    </row>
    <row r="288" spans="1:19" s="1" customFormat="1" ht="13.5" customHeight="1" x14ac:dyDescent="0.25">
      <c r="A288" s="49" t="s">
        <v>24</v>
      </c>
      <c r="B288" s="412" t="str">
        <f>IF([1]p41!$B$225:$L$225&lt;&gt;0,[1]p41!$B$225:$L$225,"")</f>
        <v/>
      </c>
      <c r="C288" s="412"/>
      <c r="D288" s="412"/>
      <c r="E288" s="412"/>
      <c r="F288" s="412"/>
      <c r="G288" s="412"/>
      <c r="H288" s="412"/>
      <c r="I288" s="412"/>
      <c r="J288" s="412"/>
      <c r="K288" s="412"/>
      <c r="L288" s="412"/>
      <c r="M288" s="412"/>
      <c r="N288" s="412"/>
      <c r="O288" s="412"/>
      <c r="P288" s="412"/>
      <c r="Q288" s="412"/>
    </row>
    <row r="289" spans="1:19" x14ac:dyDescent="0.2">
      <c r="A289" s="413"/>
      <c r="B289" s="413"/>
      <c r="C289" s="413"/>
      <c r="D289" s="413"/>
      <c r="E289" s="413"/>
      <c r="F289" s="413"/>
      <c r="G289" s="413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</row>
    <row r="290" spans="1:19" s="1" customFormat="1" ht="27.75" customHeight="1" x14ac:dyDescent="0.2">
      <c r="A290" s="411" t="str">
        <f>IF([1]p41!$A$227:$L$227&lt;&gt;0,[1]p41!$A$227:$L$227,"")</f>
        <v/>
      </c>
      <c r="B290" s="411"/>
      <c r="C290" s="411"/>
      <c r="D290" s="411"/>
      <c r="E290" s="411"/>
      <c r="F290" s="411"/>
      <c r="G290" s="411"/>
      <c r="H290" s="411"/>
      <c r="I290" s="411"/>
      <c r="J290" s="411"/>
      <c r="K290" s="411"/>
      <c r="L290" s="411"/>
      <c r="M290" s="411"/>
      <c r="N290" s="411"/>
      <c r="O290" s="411"/>
      <c r="P290" s="411"/>
      <c r="Q290" s="411"/>
    </row>
    <row r="291" spans="1:19" s="1" customFormat="1" ht="13.5" customHeight="1" x14ac:dyDescent="0.25">
      <c r="A291" s="49" t="s">
        <v>24</v>
      </c>
      <c r="B291" s="412" t="str">
        <f>IF([1]p41!$B$228:$L$228&lt;&gt;0,[1]p41!$B$228:$L$228,"")</f>
        <v/>
      </c>
      <c r="C291" s="412"/>
      <c r="D291" s="412"/>
      <c r="E291" s="412"/>
      <c r="F291" s="412"/>
      <c r="G291" s="412"/>
      <c r="H291" s="412"/>
      <c r="I291" s="412"/>
      <c r="J291" s="412"/>
      <c r="K291" s="412"/>
      <c r="L291" s="412"/>
      <c r="M291" s="412"/>
      <c r="N291" s="412"/>
      <c r="O291" s="412"/>
      <c r="P291" s="412"/>
      <c r="Q291" s="412"/>
    </row>
    <row r="292" spans="1:19" x14ac:dyDescent="0.2">
      <c r="A292" s="413"/>
      <c r="B292" s="413"/>
      <c r="C292" s="413"/>
      <c r="D292" s="413"/>
      <c r="E292" s="413"/>
      <c r="F292" s="413"/>
      <c r="G292" s="413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</row>
    <row r="293" spans="1:19" s="33" customFormat="1" ht="11.25" customHeight="1" x14ac:dyDescent="0.2">
      <c r="A293" s="375" t="str">
        <f>T([1]p42!$C$13:$G$13)</f>
        <v/>
      </c>
      <c r="B293" s="376"/>
      <c r="C293" s="376"/>
      <c r="D293" s="376"/>
      <c r="E293" s="377"/>
      <c r="F293" s="414"/>
      <c r="G293" s="415"/>
      <c r="H293" s="415"/>
      <c r="I293" s="415"/>
      <c r="J293" s="415"/>
      <c r="K293" s="415"/>
      <c r="L293" s="415"/>
      <c r="M293" s="415"/>
      <c r="N293" s="415"/>
      <c r="O293" s="415"/>
      <c r="P293" s="415"/>
      <c r="Q293" s="19"/>
      <c r="R293"/>
      <c r="S293" s="28"/>
    </row>
    <row r="294" spans="1:19" s="1" customFormat="1" ht="27.75" customHeight="1" x14ac:dyDescent="0.2">
      <c r="A294" s="411" t="str">
        <f>IF([1]p42!$A$224:$L$224&lt;&gt;0,[1]p42!$A$224:$L$224,"")</f>
        <v/>
      </c>
      <c r="B294" s="411"/>
      <c r="C294" s="411"/>
      <c r="D294" s="411"/>
      <c r="E294" s="411"/>
      <c r="F294" s="411"/>
      <c r="G294" s="411"/>
      <c r="H294" s="411"/>
      <c r="I294" s="411"/>
      <c r="J294" s="411"/>
      <c r="K294" s="411"/>
      <c r="L294" s="411"/>
      <c r="M294" s="411"/>
      <c r="N294" s="411"/>
      <c r="O294" s="411"/>
      <c r="P294" s="411"/>
      <c r="Q294" s="411"/>
    </row>
    <row r="295" spans="1:19" s="1" customFormat="1" ht="13.5" customHeight="1" x14ac:dyDescent="0.25">
      <c r="A295" s="49" t="s">
        <v>24</v>
      </c>
      <c r="B295" s="412" t="str">
        <f>IF([1]p42!$B$225:$L$225&lt;&gt;0,[1]p42!$B$225:$L$225,"")</f>
        <v/>
      </c>
      <c r="C295" s="412"/>
      <c r="D295" s="412"/>
      <c r="E295" s="412"/>
      <c r="F295" s="412"/>
      <c r="G295" s="412"/>
      <c r="H295" s="412"/>
      <c r="I295" s="412"/>
      <c r="J295" s="412"/>
      <c r="K295" s="412"/>
      <c r="L295" s="412"/>
      <c r="M295" s="412"/>
      <c r="N295" s="412"/>
      <c r="O295" s="412"/>
      <c r="P295" s="412"/>
      <c r="Q295" s="412"/>
    </row>
    <row r="296" spans="1:19" x14ac:dyDescent="0.2">
      <c r="A296" s="413"/>
      <c r="B296" s="413"/>
      <c r="C296" s="413"/>
      <c r="D296" s="413"/>
      <c r="E296" s="413"/>
      <c r="F296" s="413"/>
      <c r="G296" s="413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</row>
    <row r="297" spans="1:19" s="1" customFormat="1" ht="27.75" customHeight="1" x14ac:dyDescent="0.2">
      <c r="A297" s="411" t="str">
        <f>IF([1]p42!$A$227:$L$227&lt;&gt;0,[1]p42!$A$227:$L$227,"")</f>
        <v/>
      </c>
      <c r="B297" s="411"/>
      <c r="C297" s="411"/>
      <c r="D297" s="411"/>
      <c r="E297" s="411"/>
      <c r="F297" s="411"/>
      <c r="G297" s="411"/>
      <c r="H297" s="411"/>
      <c r="I297" s="411"/>
      <c r="J297" s="411"/>
      <c r="K297" s="411"/>
      <c r="L297" s="411"/>
      <c r="M297" s="411"/>
      <c r="N297" s="411"/>
      <c r="O297" s="411"/>
      <c r="P297" s="411"/>
      <c r="Q297" s="411"/>
    </row>
    <row r="298" spans="1:19" s="1" customFormat="1" ht="13.5" customHeight="1" x14ac:dyDescent="0.25">
      <c r="A298" s="49" t="s">
        <v>24</v>
      </c>
      <c r="B298" s="412" t="str">
        <f>IF([1]p42!$B$228:$L$228&lt;&gt;0,[1]p42!$B$228:$L$228,"")</f>
        <v/>
      </c>
      <c r="C298" s="412"/>
      <c r="D298" s="412"/>
      <c r="E298" s="412"/>
      <c r="F298" s="412"/>
      <c r="G298" s="412"/>
      <c r="H298" s="412"/>
      <c r="I298" s="412"/>
      <c r="J298" s="412"/>
      <c r="K298" s="412"/>
      <c r="L298" s="412"/>
      <c r="M298" s="412"/>
      <c r="N298" s="412"/>
      <c r="O298" s="412"/>
      <c r="P298" s="412"/>
      <c r="Q298" s="412"/>
    </row>
    <row r="299" spans="1:19" x14ac:dyDescent="0.2">
      <c r="A299" s="413"/>
      <c r="B299" s="413"/>
      <c r="C299" s="413"/>
      <c r="D299" s="413"/>
      <c r="E299" s="413"/>
      <c r="F299" s="413"/>
      <c r="G299" s="413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</row>
    <row r="300" spans="1:19" s="33" customFormat="1" ht="11.25" customHeight="1" x14ac:dyDescent="0.2">
      <c r="A300" s="375" t="str">
        <f>T([1]p43!$C$13:$G$13)</f>
        <v/>
      </c>
      <c r="B300" s="376"/>
      <c r="C300" s="376"/>
      <c r="D300" s="376"/>
      <c r="E300" s="377"/>
      <c r="F300" s="414"/>
      <c r="G300" s="415"/>
      <c r="H300" s="415"/>
      <c r="I300" s="415"/>
      <c r="J300" s="415"/>
      <c r="K300" s="415"/>
      <c r="L300" s="415"/>
      <c r="M300" s="415"/>
      <c r="N300" s="415"/>
      <c r="O300" s="415"/>
      <c r="P300" s="415"/>
      <c r="Q300" s="19"/>
      <c r="R300"/>
      <c r="S300" s="28"/>
    </row>
    <row r="301" spans="1:19" s="1" customFormat="1" ht="27.75" customHeight="1" x14ac:dyDescent="0.2">
      <c r="A301" s="411" t="str">
        <f>IF([1]p43!$A$224:$L$224&lt;&gt;0,[1]p43!$A$224:$L$224,"")</f>
        <v/>
      </c>
      <c r="B301" s="411"/>
      <c r="C301" s="411"/>
      <c r="D301" s="411"/>
      <c r="E301" s="411"/>
      <c r="F301" s="411"/>
      <c r="G301" s="411"/>
      <c r="H301" s="411"/>
      <c r="I301" s="411"/>
      <c r="J301" s="411"/>
      <c r="K301" s="411"/>
      <c r="L301" s="411"/>
      <c r="M301" s="411"/>
      <c r="N301" s="411"/>
      <c r="O301" s="411"/>
      <c r="P301" s="411"/>
      <c r="Q301" s="411"/>
    </row>
    <row r="302" spans="1:19" s="1" customFormat="1" ht="13.5" customHeight="1" x14ac:dyDescent="0.25">
      <c r="A302" s="49" t="s">
        <v>24</v>
      </c>
      <c r="B302" s="412" t="str">
        <f>IF([1]p43!$B$225:$L$225&lt;&gt;0,[1]p43!$B$225:$L$225,"")</f>
        <v/>
      </c>
      <c r="C302" s="412"/>
      <c r="D302" s="412"/>
      <c r="E302" s="412"/>
      <c r="F302" s="412"/>
      <c r="G302" s="412"/>
      <c r="H302" s="412"/>
      <c r="I302" s="412"/>
      <c r="J302" s="412"/>
      <c r="K302" s="412"/>
      <c r="L302" s="412"/>
      <c r="M302" s="412"/>
      <c r="N302" s="412"/>
      <c r="O302" s="412"/>
      <c r="P302" s="412"/>
      <c r="Q302" s="412"/>
    </row>
    <row r="303" spans="1:19" x14ac:dyDescent="0.2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</row>
    <row r="304" spans="1:19" s="1" customFormat="1" ht="27.75" customHeight="1" x14ac:dyDescent="0.2">
      <c r="A304" s="411" t="str">
        <f>IF([1]p43!$A$227:$L$227&lt;&gt;0,[1]p43!$A$227:$L$227,"")</f>
        <v/>
      </c>
      <c r="B304" s="411"/>
      <c r="C304" s="411"/>
      <c r="D304" s="411"/>
      <c r="E304" s="411"/>
      <c r="F304" s="411"/>
      <c r="G304" s="411"/>
      <c r="H304" s="411"/>
      <c r="I304" s="411"/>
      <c r="J304" s="411"/>
      <c r="K304" s="411"/>
      <c r="L304" s="411"/>
      <c r="M304" s="411"/>
      <c r="N304" s="411"/>
      <c r="O304" s="411"/>
      <c r="P304" s="411"/>
      <c r="Q304" s="411"/>
    </row>
    <row r="305" spans="1:19" s="1" customFormat="1" ht="13.5" customHeight="1" x14ac:dyDescent="0.25">
      <c r="A305" s="49" t="s">
        <v>24</v>
      </c>
      <c r="B305" s="412" t="str">
        <f>IF([1]p43!$B$228:$L$228&lt;&gt;0,[1]p43!$B$228:$L$228,"")</f>
        <v/>
      </c>
      <c r="C305" s="412"/>
      <c r="D305" s="412"/>
      <c r="E305" s="412"/>
      <c r="F305" s="412"/>
      <c r="G305" s="412"/>
      <c r="H305" s="412"/>
      <c r="I305" s="412"/>
      <c r="J305" s="412"/>
      <c r="K305" s="412"/>
      <c r="L305" s="412"/>
      <c r="M305" s="412"/>
      <c r="N305" s="412"/>
      <c r="O305" s="412"/>
      <c r="P305" s="412"/>
      <c r="Q305" s="412"/>
    </row>
    <row r="306" spans="1:19" x14ac:dyDescent="0.2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</row>
    <row r="307" spans="1:19" s="33" customFormat="1" ht="11.25" customHeight="1" x14ac:dyDescent="0.2">
      <c r="A307" s="375" t="str">
        <f>T([1]p44!$C$13:$G$13)</f>
        <v/>
      </c>
      <c r="B307" s="376"/>
      <c r="C307" s="376"/>
      <c r="D307" s="376"/>
      <c r="E307" s="377"/>
      <c r="F307" s="414"/>
      <c r="G307" s="415"/>
      <c r="H307" s="415"/>
      <c r="I307" s="415"/>
      <c r="J307" s="415"/>
      <c r="K307" s="415"/>
      <c r="L307" s="415"/>
      <c r="M307" s="415"/>
      <c r="N307" s="415"/>
      <c r="O307" s="415"/>
      <c r="P307" s="415"/>
      <c r="Q307" s="19"/>
      <c r="R307"/>
      <c r="S307" s="28"/>
    </row>
    <row r="308" spans="1:19" s="1" customFormat="1" ht="27.75" customHeight="1" x14ac:dyDescent="0.2">
      <c r="A308" s="411" t="str">
        <f>IF([1]p44!$A$224:$L$224&lt;&gt;0,[1]p44!$A$224:$L$224,"")</f>
        <v/>
      </c>
      <c r="B308" s="411"/>
      <c r="C308" s="411"/>
      <c r="D308" s="411"/>
      <c r="E308" s="411"/>
      <c r="F308" s="411"/>
      <c r="G308" s="411"/>
      <c r="H308" s="411"/>
      <c r="I308" s="411"/>
      <c r="J308" s="411"/>
      <c r="K308" s="411"/>
      <c r="L308" s="411"/>
      <c r="M308" s="411"/>
      <c r="N308" s="411"/>
      <c r="O308" s="411"/>
      <c r="P308" s="411"/>
      <c r="Q308" s="411"/>
    </row>
    <row r="309" spans="1:19" s="1" customFormat="1" ht="13.5" customHeight="1" x14ac:dyDescent="0.25">
      <c r="A309" s="49" t="s">
        <v>24</v>
      </c>
      <c r="B309" s="412" t="str">
        <f>IF([1]p44!$B$225:$L$225&lt;&gt;0,[1]p44!$B$225:$L$225,"")</f>
        <v/>
      </c>
      <c r="C309" s="412"/>
      <c r="D309" s="412"/>
      <c r="E309" s="412"/>
      <c r="F309" s="412"/>
      <c r="G309" s="412"/>
      <c r="H309" s="412"/>
      <c r="I309" s="412"/>
      <c r="J309" s="412"/>
      <c r="K309" s="412"/>
      <c r="L309" s="412"/>
      <c r="M309" s="412"/>
      <c r="N309" s="412"/>
      <c r="O309" s="412"/>
      <c r="P309" s="412"/>
      <c r="Q309" s="412"/>
    </row>
    <row r="310" spans="1:19" x14ac:dyDescent="0.2">
      <c r="A310" s="413"/>
      <c r="B310" s="413"/>
      <c r="C310" s="413"/>
      <c r="D310" s="413"/>
      <c r="E310" s="413"/>
      <c r="F310" s="413"/>
      <c r="G310" s="413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</row>
    <row r="311" spans="1:19" s="1" customFormat="1" ht="27.75" customHeight="1" x14ac:dyDescent="0.2">
      <c r="A311" s="411" t="str">
        <f>IF([1]p44!$A$227:$L$227&lt;&gt;0,[1]p44!$A$227:$L$227,"")</f>
        <v/>
      </c>
      <c r="B311" s="411"/>
      <c r="C311" s="411"/>
      <c r="D311" s="411"/>
      <c r="E311" s="411"/>
      <c r="F311" s="411"/>
      <c r="G311" s="411"/>
      <c r="H311" s="411"/>
      <c r="I311" s="411"/>
      <c r="J311" s="411"/>
      <c r="K311" s="411"/>
      <c r="L311" s="411"/>
      <c r="M311" s="411"/>
      <c r="N311" s="411"/>
      <c r="O311" s="411"/>
      <c r="P311" s="411"/>
      <c r="Q311" s="411"/>
    </row>
    <row r="312" spans="1:19" s="1" customFormat="1" ht="13.5" customHeight="1" x14ac:dyDescent="0.25">
      <c r="A312" s="49" t="s">
        <v>24</v>
      </c>
      <c r="B312" s="412" t="str">
        <f>IF([1]p44!$B$228:$L$228&lt;&gt;0,[1]p44!$B$228:$L$228,"")</f>
        <v/>
      </c>
      <c r="C312" s="412"/>
      <c r="D312" s="412"/>
      <c r="E312" s="412"/>
      <c r="F312" s="412"/>
      <c r="G312" s="412"/>
      <c r="H312" s="412"/>
      <c r="I312" s="412"/>
      <c r="J312" s="412"/>
      <c r="K312" s="412"/>
      <c r="L312" s="412"/>
      <c r="M312" s="412"/>
      <c r="N312" s="412"/>
      <c r="O312" s="412"/>
      <c r="P312" s="412"/>
      <c r="Q312" s="412"/>
    </row>
    <row r="313" spans="1:19" x14ac:dyDescent="0.2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</row>
    <row r="314" spans="1:19" s="33" customFormat="1" ht="11.25" customHeight="1" x14ac:dyDescent="0.2">
      <c r="A314" s="375" t="str">
        <f>T([1]p45!$C$13:$G$13)</f>
        <v/>
      </c>
      <c r="B314" s="376"/>
      <c r="C314" s="376"/>
      <c r="D314" s="376"/>
      <c r="E314" s="377"/>
      <c r="F314" s="414"/>
      <c r="G314" s="415"/>
      <c r="H314" s="415"/>
      <c r="I314" s="415"/>
      <c r="J314" s="415"/>
      <c r="K314" s="415"/>
      <c r="L314" s="415"/>
      <c r="M314" s="415"/>
      <c r="N314" s="415"/>
      <c r="O314" s="415"/>
      <c r="P314" s="415"/>
      <c r="Q314" s="19"/>
      <c r="R314"/>
      <c r="S314" s="28"/>
    </row>
    <row r="315" spans="1:19" s="1" customFormat="1" ht="27.75" customHeight="1" x14ac:dyDescent="0.2">
      <c r="A315" s="411" t="str">
        <f>IF([1]p45!$A$224:$L$224&lt;&gt;0,[1]p45!$A$224:$L$224,"")</f>
        <v/>
      </c>
      <c r="B315" s="411"/>
      <c r="C315" s="411"/>
      <c r="D315" s="411"/>
      <c r="E315" s="411"/>
      <c r="F315" s="411"/>
      <c r="G315" s="411"/>
      <c r="H315" s="411"/>
      <c r="I315" s="411"/>
      <c r="J315" s="411"/>
      <c r="K315" s="411"/>
      <c r="L315" s="411"/>
      <c r="M315" s="411"/>
      <c r="N315" s="411"/>
      <c r="O315" s="411"/>
      <c r="P315" s="411"/>
      <c r="Q315" s="411"/>
    </row>
    <row r="316" spans="1:19" s="1" customFormat="1" ht="13.5" customHeight="1" x14ac:dyDescent="0.25">
      <c r="A316" s="49" t="s">
        <v>24</v>
      </c>
      <c r="B316" s="412" t="str">
        <f>IF([1]p45!$B$225:$L$225&lt;&gt;0,[1]p45!$B$225:$L$225,"")</f>
        <v/>
      </c>
      <c r="C316" s="412"/>
      <c r="D316" s="412"/>
      <c r="E316" s="412"/>
      <c r="F316" s="412"/>
      <c r="G316" s="412"/>
      <c r="H316" s="412"/>
      <c r="I316" s="412"/>
      <c r="J316" s="412"/>
      <c r="K316" s="412"/>
      <c r="L316" s="412"/>
      <c r="M316" s="412"/>
      <c r="N316" s="412"/>
      <c r="O316" s="412"/>
      <c r="P316" s="412"/>
      <c r="Q316" s="412"/>
    </row>
    <row r="317" spans="1:19" x14ac:dyDescent="0.2">
      <c r="A317" s="413"/>
      <c r="B317" s="413"/>
      <c r="C317" s="413"/>
      <c r="D317" s="413"/>
      <c r="E317" s="413"/>
      <c r="F317" s="413"/>
      <c r="G317" s="413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</row>
    <row r="318" spans="1:19" s="1" customFormat="1" ht="27.75" customHeight="1" x14ac:dyDescent="0.2">
      <c r="A318" s="411" t="str">
        <f>IF([1]p45!$A$227:$L$227&lt;&gt;0,[1]p45!$A$227:$L$227,"")</f>
        <v/>
      </c>
      <c r="B318" s="411"/>
      <c r="C318" s="411"/>
      <c r="D318" s="411"/>
      <c r="E318" s="411"/>
      <c r="F318" s="411"/>
      <c r="G318" s="411"/>
      <c r="H318" s="411"/>
      <c r="I318" s="411"/>
      <c r="J318" s="411"/>
      <c r="K318" s="411"/>
      <c r="L318" s="411"/>
      <c r="M318" s="411"/>
      <c r="N318" s="411"/>
      <c r="O318" s="411"/>
      <c r="P318" s="411"/>
      <c r="Q318" s="411"/>
    </row>
    <row r="319" spans="1:19" s="1" customFormat="1" ht="13.5" customHeight="1" x14ac:dyDescent="0.25">
      <c r="A319" s="49" t="s">
        <v>24</v>
      </c>
      <c r="B319" s="412" t="str">
        <f>IF([1]p45!$B$228:$L$228&lt;&gt;0,[1]p45!$B$228:$L$228,"")</f>
        <v/>
      </c>
      <c r="C319" s="412"/>
      <c r="D319" s="412"/>
      <c r="E319" s="412"/>
      <c r="F319" s="412"/>
      <c r="G319" s="412"/>
      <c r="H319" s="412"/>
      <c r="I319" s="412"/>
      <c r="J319" s="412"/>
      <c r="K319" s="412"/>
      <c r="L319" s="412"/>
      <c r="M319" s="412"/>
      <c r="N319" s="412"/>
      <c r="O319" s="412"/>
      <c r="P319" s="412"/>
      <c r="Q319" s="412"/>
    </row>
    <row r="320" spans="1:19" x14ac:dyDescent="0.2">
      <c r="A320" s="413"/>
      <c r="B320" s="413"/>
      <c r="C320" s="413"/>
      <c r="D320" s="413"/>
      <c r="E320" s="413"/>
      <c r="F320" s="413"/>
      <c r="G320" s="413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</row>
    <row r="321" spans="1:19" s="33" customFormat="1" ht="11.25" customHeight="1" x14ac:dyDescent="0.2">
      <c r="A321" s="375" t="str">
        <f>T([1]p46!$C$13:$G$13)</f>
        <v/>
      </c>
      <c r="B321" s="376"/>
      <c r="C321" s="376"/>
      <c r="D321" s="376"/>
      <c r="E321" s="377"/>
      <c r="F321" s="414"/>
      <c r="G321" s="415"/>
      <c r="H321" s="415"/>
      <c r="I321" s="415"/>
      <c r="J321" s="415"/>
      <c r="K321" s="415"/>
      <c r="L321" s="415"/>
      <c r="M321" s="415"/>
      <c r="N321" s="415"/>
      <c r="O321" s="415"/>
      <c r="P321" s="415"/>
      <c r="Q321" s="19"/>
      <c r="R321"/>
      <c r="S321" s="28"/>
    </row>
    <row r="322" spans="1:19" s="1" customFormat="1" ht="27.75" customHeight="1" x14ac:dyDescent="0.2">
      <c r="A322" s="411" t="str">
        <f>IF([1]p46!$A$224:$L$224&lt;&gt;0,[1]p46!$A$224:$L$224,"")</f>
        <v/>
      </c>
      <c r="B322" s="411"/>
      <c r="C322" s="411"/>
      <c r="D322" s="411"/>
      <c r="E322" s="411"/>
      <c r="F322" s="411"/>
      <c r="G322" s="411"/>
      <c r="H322" s="411"/>
      <c r="I322" s="411"/>
      <c r="J322" s="411"/>
      <c r="K322" s="411"/>
      <c r="L322" s="411"/>
      <c r="M322" s="411"/>
      <c r="N322" s="411"/>
      <c r="O322" s="411"/>
      <c r="P322" s="411"/>
      <c r="Q322" s="411"/>
    </row>
    <row r="323" spans="1:19" s="1" customFormat="1" ht="13.5" customHeight="1" x14ac:dyDescent="0.25">
      <c r="A323" s="49" t="s">
        <v>24</v>
      </c>
      <c r="B323" s="412" t="str">
        <f>IF([1]p46!$B$225:$L$225&lt;&gt;0,[1]p46!$B$225:$L$225,"")</f>
        <v/>
      </c>
      <c r="C323" s="412"/>
      <c r="D323" s="412"/>
      <c r="E323" s="412"/>
      <c r="F323" s="412"/>
      <c r="G323" s="412"/>
      <c r="H323" s="412"/>
      <c r="I323" s="412"/>
      <c r="J323" s="412"/>
      <c r="K323" s="412"/>
      <c r="L323" s="412"/>
      <c r="M323" s="412"/>
      <c r="N323" s="412"/>
      <c r="O323" s="412"/>
      <c r="P323" s="412"/>
      <c r="Q323" s="412"/>
    </row>
    <row r="324" spans="1:19" x14ac:dyDescent="0.2">
      <c r="A324" s="413"/>
      <c r="B324" s="413"/>
      <c r="C324" s="413"/>
      <c r="D324" s="413"/>
      <c r="E324" s="413"/>
      <c r="F324" s="413"/>
      <c r="G324" s="413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</row>
    <row r="325" spans="1:19" s="1" customFormat="1" ht="27.75" customHeight="1" x14ac:dyDescent="0.2">
      <c r="A325" s="411" t="str">
        <f>IF([1]p46!$A$227:$L$227&lt;&gt;0,[1]p46!$A$227:$L$227,"")</f>
        <v/>
      </c>
      <c r="B325" s="411"/>
      <c r="C325" s="411"/>
      <c r="D325" s="411"/>
      <c r="E325" s="411"/>
      <c r="F325" s="411"/>
      <c r="G325" s="411"/>
      <c r="H325" s="411"/>
      <c r="I325" s="411"/>
      <c r="J325" s="411"/>
      <c r="K325" s="411"/>
      <c r="L325" s="411"/>
      <c r="M325" s="411"/>
      <c r="N325" s="411"/>
      <c r="O325" s="411"/>
      <c r="P325" s="411"/>
      <c r="Q325" s="411"/>
    </row>
    <row r="326" spans="1:19" s="1" customFormat="1" ht="13.5" customHeight="1" x14ac:dyDescent="0.25">
      <c r="A326" s="49" t="s">
        <v>24</v>
      </c>
      <c r="B326" s="412" t="str">
        <f>IF([1]p46!$B$228:$L$228&lt;&gt;0,[1]p46!$B$228:$L$228,"")</f>
        <v/>
      </c>
      <c r="C326" s="412"/>
      <c r="D326" s="412"/>
      <c r="E326" s="412"/>
      <c r="F326" s="412"/>
      <c r="G326" s="412"/>
      <c r="H326" s="412"/>
      <c r="I326" s="412"/>
      <c r="J326" s="412"/>
      <c r="K326" s="412"/>
      <c r="L326" s="412"/>
      <c r="M326" s="412"/>
      <c r="N326" s="412"/>
      <c r="O326" s="412"/>
      <c r="P326" s="412"/>
      <c r="Q326" s="412"/>
    </row>
    <row r="327" spans="1:19" x14ac:dyDescent="0.2">
      <c r="A327" s="413"/>
      <c r="B327" s="413"/>
      <c r="C327" s="413"/>
      <c r="D327" s="413"/>
      <c r="E327" s="413"/>
      <c r="F327" s="413"/>
      <c r="G327" s="413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</row>
    <row r="328" spans="1:19" s="33" customFormat="1" ht="11.25" customHeight="1" x14ac:dyDescent="0.2">
      <c r="A328" s="375" t="str">
        <f>T([1]p47!$C$13:$G$13)</f>
        <v/>
      </c>
      <c r="B328" s="376"/>
      <c r="C328" s="376"/>
      <c r="D328" s="376"/>
      <c r="E328" s="377"/>
      <c r="F328" s="414"/>
      <c r="G328" s="415"/>
      <c r="H328" s="415"/>
      <c r="I328" s="415"/>
      <c r="J328" s="415"/>
      <c r="K328" s="415"/>
      <c r="L328" s="415"/>
      <c r="M328" s="415"/>
      <c r="N328" s="415"/>
      <c r="O328" s="415"/>
      <c r="P328" s="415"/>
      <c r="Q328" s="19"/>
      <c r="R328"/>
      <c r="S328" s="28"/>
    </row>
    <row r="329" spans="1:19" s="1" customFormat="1" ht="27.75" customHeight="1" x14ac:dyDescent="0.2">
      <c r="A329" s="411" t="str">
        <f>IF([1]p47!$A$224:$L$224&lt;&gt;0,[1]p47!$A$224:$L$224,"")</f>
        <v/>
      </c>
      <c r="B329" s="411"/>
      <c r="C329" s="411"/>
      <c r="D329" s="411"/>
      <c r="E329" s="411"/>
      <c r="F329" s="411"/>
      <c r="G329" s="411"/>
      <c r="H329" s="411"/>
      <c r="I329" s="411"/>
      <c r="J329" s="411"/>
      <c r="K329" s="411"/>
      <c r="L329" s="411"/>
      <c r="M329" s="411"/>
      <c r="N329" s="411"/>
      <c r="O329" s="411"/>
      <c r="P329" s="411"/>
      <c r="Q329" s="411"/>
    </row>
    <row r="330" spans="1:19" s="1" customFormat="1" ht="13.5" customHeight="1" x14ac:dyDescent="0.25">
      <c r="A330" s="49" t="s">
        <v>24</v>
      </c>
      <c r="B330" s="412" t="str">
        <f>IF([1]p47!$B$225:$L$225&lt;&gt;0,[1]p47!$B$225:$L$225,"")</f>
        <v/>
      </c>
      <c r="C330" s="412"/>
      <c r="D330" s="412"/>
      <c r="E330" s="412"/>
      <c r="F330" s="412"/>
      <c r="G330" s="412"/>
      <c r="H330" s="412"/>
      <c r="I330" s="412"/>
      <c r="J330" s="412"/>
      <c r="K330" s="412"/>
      <c r="L330" s="412"/>
      <c r="M330" s="412"/>
      <c r="N330" s="412"/>
      <c r="O330" s="412"/>
      <c r="P330" s="412"/>
      <c r="Q330" s="412"/>
    </row>
    <row r="331" spans="1:19" x14ac:dyDescent="0.2">
      <c r="A331" s="413"/>
      <c r="B331" s="413"/>
      <c r="C331" s="413"/>
      <c r="D331" s="413"/>
      <c r="E331" s="413"/>
      <c r="F331" s="413"/>
      <c r="G331" s="413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</row>
    <row r="332" spans="1:19" s="1" customFormat="1" ht="27.75" customHeight="1" x14ac:dyDescent="0.2">
      <c r="A332" s="411" t="str">
        <f>IF([1]p47!$A$227:$L$227&lt;&gt;0,[1]p47!$A$227:$L$227,"")</f>
        <v/>
      </c>
      <c r="B332" s="411"/>
      <c r="C332" s="411"/>
      <c r="D332" s="411"/>
      <c r="E332" s="411"/>
      <c r="F332" s="411"/>
      <c r="G332" s="411"/>
      <c r="H332" s="411"/>
      <c r="I332" s="411"/>
      <c r="J332" s="411"/>
      <c r="K332" s="411"/>
      <c r="L332" s="411"/>
      <c r="M332" s="411"/>
      <c r="N332" s="411"/>
      <c r="O332" s="411"/>
      <c r="P332" s="411"/>
      <c r="Q332" s="411"/>
    </row>
    <row r="333" spans="1:19" s="1" customFormat="1" ht="13.5" customHeight="1" x14ac:dyDescent="0.25">
      <c r="A333" s="49" t="s">
        <v>24</v>
      </c>
      <c r="B333" s="412" t="str">
        <f>IF([1]p47!$B$228:$L$228&lt;&gt;0,[1]p47!$B$228:$L$228,"")</f>
        <v/>
      </c>
      <c r="C333" s="412"/>
      <c r="D333" s="412"/>
      <c r="E333" s="412"/>
      <c r="F333" s="412"/>
      <c r="G333" s="412"/>
      <c r="H333" s="412"/>
      <c r="I333" s="412"/>
      <c r="J333" s="412"/>
      <c r="K333" s="412"/>
      <c r="L333" s="412"/>
      <c r="M333" s="412"/>
      <c r="N333" s="412"/>
      <c r="O333" s="412"/>
      <c r="P333" s="412"/>
      <c r="Q333" s="412"/>
    </row>
    <row r="334" spans="1:19" x14ac:dyDescent="0.2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</row>
    <row r="335" spans="1:19" s="33" customFormat="1" ht="11.25" customHeight="1" x14ac:dyDescent="0.2">
      <c r="A335" s="375" t="str">
        <f>T([1]p48!$C$13:$G$13)</f>
        <v/>
      </c>
      <c r="B335" s="376"/>
      <c r="C335" s="376"/>
      <c r="D335" s="376"/>
      <c r="E335" s="377"/>
      <c r="F335" s="414"/>
      <c r="G335" s="415"/>
      <c r="H335" s="415"/>
      <c r="I335" s="415"/>
      <c r="J335" s="415"/>
      <c r="K335" s="415"/>
      <c r="L335" s="415"/>
      <c r="M335" s="415"/>
      <c r="N335" s="415"/>
      <c r="O335" s="415"/>
      <c r="P335" s="415"/>
      <c r="Q335" s="19"/>
      <c r="R335"/>
      <c r="S335" s="28"/>
    </row>
    <row r="336" spans="1:19" s="1" customFormat="1" ht="27.75" customHeight="1" x14ac:dyDescent="0.2">
      <c r="A336" s="411" t="str">
        <f>IF([1]p48!$A$224:$L$224&lt;&gt;0,[1]p48!$A$224:$L$224,"")</f>
        <v/>
      </c>
      <c r="B336" s="411"/>
      <c r="C336" s="411"/>
      <c r="D336" s="411"/>
      <c r="E336" s="411"/>
      <c r="F336" s="411"/>
      <c r="G336" s="411"/>
      <c r="H336" s="411"/>
      <c r="I336" s="411"/>
      <c r="J336" s="411"/>
      <c r="K336" s="411"/>
      <c r="L336" s="411"/>
      <c r="M336" s="411"/>
      <c r="N336" s="411"/>
      <c r="O336" s="411"/>
      <c r="P336" s="411"/>
      <c r="Q336" s="411"/>
    </row>
    <row r="337" spans="1:19" s="1" customFormat="1" ht="13.5" customHeight="1" x14ac:dyDescent="0.25">
      <c r="A337" s="49" t="s">
        <v>24</v>
      </c>
      <c r="B337" s="412" t="str">
        <f>IF([1]p48!$B$225:$L$225&lt;&gt;0,[1]p48!$B$225:$L$225,"")</f>
        <v/>
      </c>
      <c r="C337" s="412"/>
      <c r="D337" s="412"/>
      <c r="E337" s="412"/>
      <c r="F337" s="412"/>
      <c r="G337" s="412"/>
      <c r="H337" s="412"/>
      <c r="I337" s="412"/>
      <c r="J337" s="412"/>
      <c r="K337" s="412"/>
      <c r="L337" s="412"/>
      <c r="M337" s="412"/>
      <c r="N337" s="412"/>
      <c r="O337" s="412"/>
      <c r="P337" s="412"/>
      <c r="Q337" s="412"/>
    </row>
    <row r="338" spans="1:19" x14ac:dyDescent="0.2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</row>
    <row r="339" spans="1:19" s="1" customFormat="1" ht="27.75" customHeight="1" x14ac:dyDescent="0.2">
      <c r="A339" s="411" t="str">
        <f>IF([1]p48!$A$227:$L$227&lt;&gt;0,[1]p48!$A$227:$L$227,"")</f>
        <v/>
      </c>
      <c r="B339" s="411"/>
      <c r="C339" s="411"/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1"/>
      <c r="O339" s="411"/>
      <c r="P339" s="411"/>
      <c r="Q339" s="411"/>
    </row>
    <row r="340" spans="1:19" s="1" customFormat="1" ht="13.5" customHeight="1" x14ac:dyDescent="0.25">
      <c r="A340" s="49" t="s">
        <v>24</v>
      </c>
      <c r="B340" s="412" t="str">
        <f>IF([1]p48!$B$228:$L$228&lt;&gt;0,[1]p48!$B$228:$L$228,"")</f>
        <v/>
      </c>
      <c r="C340" s="412"/>
      <c r="D340" s="412"/>
      <c r="E340" s="412"/>
      <c r="F340" s="412"/>
      <c r="G340" s="412"/>
      <c r="H340" s="412"/>
      <c r="I340" s="412"/>
      <c r="J340" s="412"/>
      <c r="K340" s="412"/>
      <c r="L340" s="412"/>
      <c r="M340" s="412"/>
      <c r="N340" s="412"/>
      <c r="O340" s="412"/>
      <c r="P340" s="412"/>
      <c r="Q340" s="412"/>
    </row>
    <row r="341" spans="1:19" x14ac:dyDescent="0.2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</row>
    <row r="342" spans="1:19" s="33" customFormat="1" ht="11.25" customHeight="1" x14ac:dyDescent="0.2">
      <c r="A342" s="375" t="str">
        <f>T([1]p49!$C$13:$G$13)</f>
        <v/>
      </c>
      <c r="B342" s="376"/>
      <c r="C342" s="376"/>
      <c r="D342" s="376"/>
      <c r="E342" s="377"/>
      <c r="F342" s="414"/>
      <c r="G342" s="415"/>
      <c r="H342" s="415"/>
      <c r="I342" s="415"/>
      <c r="J342" s="415"/>
      <c r="K342" s="415"/>
      <c r="L342" s="415"/>
      <c r="M342" s="415"/>
      <c r="N342" s="415"/>
      <c r="O342" s="415"/>
      <c r="P342" s="415"/>
      <c r="Q342" s="19"/>
      <c r="R342"/>
      <c r="S342" s="28"/>
    </row>
    <row r="343" spans="1:19" s="1" customFormat="1" ht="27.75" customHeight="1" x14ac:dyDescent="0.2">
      <c r="A343" s="411" t="str">
        <f>IF([1]p49!$A$224:$L$224&lt;&gt;0,[1]p49!$A$224:$L$224,"")</f>
        <v/>
      </c>
      <c r="B343" s="411"/>
      <c r="C343" s="411"/>
      <c r="D343" s="411"/>
      <c r="E343" s="411"/>
      <c r="F343" s="411"/>
      <c r="G343" s="411"/>
      <c r="H343" s="411"/>
      <c r="I343" s="411"/>
      <c r="J343" s="411"/>
      <c r="K343" s="411"/>
      <c r="L343" s="411"/>
      <c r="M343" s="411"/>
      <c r="N343" s="411"/>
      <c r="O343" s="411"/>
      <c r="P343" s="411"/>
      <c r="Q343" s="411"/>
    </row>
    <row r="344" spans="1:19" s="1" customFormat="1" ht="13.5" customHeight="1" x14ac:dyDescent="0.25">
      <c r="A344" s="49" t="s">
        <v>24</v>
      </c>
      <c r="B344" s="412" t="str">
        <f>IF([1]p49!$B$225:$L$225&lt;&gt;0,[1]p49!$B$225:$L$225,"")</f>
        <v/>
      </c>
      <c r="C344" s="412"/>
      <c r="D344" s="412"/>
      <c r="E344" s="412"/>
      <c r="F344" s="412"/>
      <c r="G344" s="412"/>
      <c r="H344" s="412"/>
      <c r="I344" s="412"/>
      <c r="J344" s="412"/>
      <c r="K344" s="412"/>
      <c r="L344" s="412"/>
      <c r="M344" s="412"/>
      <c r="N344" s="412"/>
      <c r="O344" s="412"/>
      <c r="P344" s="412"/>
      <c r="Q344" s="412"/>
    </row>
    <row r="345" spans="1:19" x14ac:dyDescent="0.2">
      <c r="A345" s="413"/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</row>
    <row r="346" spans="1:19" s="1" customFormat="1" ht="27.75" customHeight="1" x14ac:dyDescent="0.2">
      <c r="A346" s="411" t="str">
        <f>IF([1]p49!$A$227:$L$227&lt;&gt;0,[1]p49!$A$227:$L$227,"")</f>
        <v/>
      </c>
      <c r="B346" s="411"/>
      <c r="C346" s="411"/>
      <c r="D346" s="411"/>
      <c r="E346" s="411"/>
      <c r="F346" s="411"/>
      <c r="G346" s="411"/>
      <c r="H346" s="411"/>
      <c r="I346" s="411"/>
      <c r="J346" s="411"/>
      <c r="K346" s="411"/>
      <c r="L346" s="411"/>
      <c r="M346" s="411"/>
      <c r="N346" s="411"/>
      <c r="O346" s="411"/>
      <c r="P346" s="411"/>
      <c r="Q346" s="411"/>
    </row>
    <row r="347" spans="1:19" s="1" customFormat="1" ht="13.5" customHeight="1" x14ac:dyDescent="0.25">
      <c r="A347" s="49" t="s">
        <v>24</v>
      </c>
      <c r="B347" s="412" t="str">
        <f>IF([1]p49!$B$228:$L$228&lt;&gt;0,[1]p49!$B$228:$L$228,"")</f>
        <v/>
      </c>
      <c r="C347" s="412"/>
      <c r="D347" s="412"/>
      <c r="E347" s="412"/>
      <c r="F347" s="412"/>
      <c r="G347" s="412"/>
      <c r="H347" s="412"/>
      <c r="I347" s="412"/>
      <c r="J347" s="412"/>
      <c r="K347" s="412"/>
      <c r="L347" s="412"/>
      <c r="M347" s="412"/>
      <c r="N347" s="412"/>
      <c r="O347" s="412"/>
      <c r="P347" s="412"/>
      <c r="Q347" s="412"/>
    </row>
    <row r="348" spans="1:19" x14ac:dyDescent="0.2">
      <c r="A348" s="413"/>
      <c r="B348" s="413"/>
      <c r="C348" s="413"/>
      <c r="D348" s="413"/>
      <c r="E348" s="413"/>
      <c r="F348" s="413"/>
      <c r="G348" s="413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</row>
    <row r="349" spans="1:19" s="33" customFormat="1" ht="11.25" customHeight="1" x14ac:dyDescent="0.2">
      <c r="A349" s="375" t="str">
        <f>T([1]p50!$C$13:$G$13)</f>
        <v/>
      </c>
      <c r="B349" s="376"/>
      <c r="C349" s="376"/>
      <c r="D349" s="376"/>
      <c r="E349" s="377"/>
      <c r="F349" s="414"/>
      <c r="G349" s="415"/>
      <c r="H349" s="415"/>
      <c r="I349" s="415"/>
      <c r="J349" s="415"/>
      <c r="K349" s="415"/>
      <c r="L349" s="415"/>
      <c r="M349" s="415"/>
      <c r="N349" s="415"/>
      <c r="O349" s="415"/>
      <c r="P349" s="415"/>
      <c r="Q349" s="19"/>
      <c r="R349"/>
      <c r="S349" s="28"/>
    </row>
    <row r="350" spans="1:19" s="1" customFormat="1" ht="27.75" customHeight="1" x14ac:dyDescent="0.2">
      <c r="A350" s="411" t="str">
        <f>IF([1]p50!$A$224:$L$224&lt;&gt;0,[1]p50!$A$224:$L$224,"")</f>
        <v/>
      </c>
      <c r="B350" s="411"/>
      <c r="C350" s="411"/>
      <c r="D350" s="411"/>
      <c r="E350" s="411"/>
      <c r="F350" s="411"/>
      <c r="G350" s="411"/>
      <c r="H350" s="411"/>
      <c r="I350" s="411"/>
      <c r="J350" s="411"/>
      <c r="K350" s="411"/>
      <c r="L350" s="411"/>
      <c r="M350" s="411"/>
      <c r="N350" s="411"/>
      <c r="O350" s="411"/>
      <c r="P350" s="411"/>
      <c r="Q350" s="411"/>
    </row>
    <row r="351" spans="1:19" s="1" customFormat="1" ht="13.5" customHeight="1" x14ac:dyDescent="0.25">
      <c r="A351" s="49" t="s">
        <v>24</v>
      </c>
      <c r="B351" s="412" t="str">
        <f>IF([1]p50!$B$225:$L$225&lt;&gt;0,[1]p50!$B$225:$L$225,"")</f>
        <v/>
      </c>
      <c r="C351" s="412"/>
      <c r="D351" s="412"/>
      <c r="E351" s="412"/>
      <c r="F351" s="412"/>
      <c r="G351" s="412"/>
      <c r="H351" s="412"/>
      <c r="I351" s="412"/>
      <c r="J351" s="412"/>
      <c r="K351" s="412"/>
      <c r="L351" s="412"/>
      <c r="M351" s="412"/>
      <c r="N351" s="412"/>
      <c r="O351" s="412"/>
      <c r="P351" s="412"/>
      <c r="Q351" s="412"/>
    </row>
    <row r="352" spans="1:19" x14ac:dyDescent="0.2">
      <c r="A352" s="413"/>
      <c r="B352" s="413"/>
      <c r="C352" s="413"/>
      <c r="D352" s="413"/>
      <c r="E352" s="413"/>
      <c r="F352" s="413"/>
      <c r="G352" s="413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</row>
    <row r="353" spans="1:17" s="1" customFormat="1" ht="27.75" customHeight="1" x14ac:dyDescent="0.2">
      <c r="A353" s="411" t="str">
        <f>IF([1]p50!$A$227:$L$227&lt;&gt;0,[1]p50!$A$227:$L$227,"")</f>
        <v/>
      </c>
      <c r="B353" s="411"/>
      <c r="C353" s="411"/>
      <c r="D353" s="411"/>
      <c r="E353" s="411"/>
      <c r="F353" s="411"/>
      <c r="G353" s="411"/>
      <c r="H353" s="411"/>
      <c r="I353" s="411"/>
      <c r="J353" s="411"/>
      <c r="K353" s="411"/>
      <c r="L353" s="411"/>
      <c r="M353" s="411"/>
      <c r="N353" s="411"/>
      <c r="O353" s="411"/>
      <c r="P353" s="411"/>
      <c r="Q353" s="411"/>
    </row>
    <row r="354" spans="1:17" s="1" customFormat="1" ht="13.5" customHeight="1" x14ac:dyDescent="0.25">
      <c r="A354" s="49" t="s">
        <v>24</v>
      </c>
      <c r="B354" s="412" t="str">
        <f>IF([1]p50!$B$228:$L$228&lt;&gt;0,[1]p50!$B$228:$L$228,"")</f>
        <v/>
      </c>
      <c r="C354" s="412"/>
      <c r="D354" s="412"/>
      <c r="E354" s="412"/>
      <c r="F354" s="412"/>
      <c r="G354" s="412"/>
      <c r="H354" s="412"/>
      <c r="I354" s="412"/>
      <c r="J354" s="412"/>
      <c r="K354" s="412"/>
      <c r="L354" s="412"/>
      <c r="M354" s="412"/>
      <c r="N354" s="412"/>
      <c r="O354" s="412"/>
      <c r="P354" s="412"/>
      <c r="Q354" s="412"/>
    </row>
    <row r="355" spans="1:17" x14ac:dyDescent="0.2">
      <c r="A355" s="413"/>
      <c r="B355" s="413"/>
      <c r="C355" s="413"/>
      <c r="D355" s="413"/>
      <c r="E355" s="413"/>
      <c r="F355" s="413"/>
      <c r="G355" s="413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</row>
  </sheetData>
  <mergeCells count="407">
    <mergeCell ref="A12:Q12"/>
    <mergeCell ref="A10:Q10"/>
    <mergeCell ref="B11:Q11"/>
    <mergeCell ref="A13:E13"/>
    <mergeCell ref="F13:P13"/>
    <mergeCell ref="A14:Q14"/>
    <mergeCell ref="A24:Q24"/>
    <mergeCell ref="A1:Q1"/>
    <mergeCell ref="P3:Q3"/>
    <mergeCell ref="N3:O3"/>
    <mergeCell ref="E3:M3"/>
    <mergeCell ref="B8:Q8"/>
    <mergeCell ref="A9:Q9"/>
    <mergeCell ref="A4:Q5"/>
    <mergeCell ref="A2:Q2"/>
    <mergeCell ref="A3:D3"/>
    <mergeCell ref="A7:Q7"/>
    <mergeCell ref="A6:E6"/>
    <mergeCell ref="F6:P6"/>
    <mergeCell ref="A28:Q28"/>
    <mergeCell ref="B15:Q15"/>
    <mergeCell ref="A17:Q17"/>
    <mergeCell ref="B18:Q18"/>
    <mergeCell ref="A20:E20"/>
    <mergeCell ref="F20:P20"/>
    <mergeCell ref="B22:Q22"/>
    <mergeCell ref="A21:Q21"/>
    <mergeCell ref="A23:Q23"/>
    <mergeCell ref="A26:Q26"/>
    <mergeCell ref="B25:Q25"/>
    <mergeCell ref="A27:E27"/>
    <mergeCell ref="F27:P27"/>
    <mergeCell ref="A16:Q16"/>
    <mergeCell ref="A19:Q19"/>
    <mergeCell ref="A34:E34"/>
    <mergeCell ref="F34:P34"/>
    <mergeCell ref="A31:Q31"/>
    <mergeCell ref="A30:Q30"/>
    <mergeCell ref="B32:Q32"/>
    <mergeCell ref="A33:Q33"/>
    <mergeCell ref="A42:Q42"/>
    <mergeCell ref="A35:Q35"/>
    <mergeCell ref="A38:Q38"/>
    <mergeCell ref="B36:Q36"/>
    <mergeCell ref="A37:Q37"/>
    <mergeCell ref="B39:Q39"/>
    <mergeCell ref="A40:Q40"/>
    <mergeCell ref="A41:E41"/>
    <mergeCell ref="F41:P41"/>
    <mergeCell ref="B50:Q50"/>
    <mergeCell ref="A45:Q45"/>
    <mergeCell ref="B46:Q46"/>
    <mergeCell ref="B43:Q43"/>
    <mergeCell ref="A44:Q44"/>
    <mergeCell ref="A47:Q47"/>
    <mergeCell ref="A48:E48"/>
    <mergeCell ref="F48:P48"/>
    <mergeCell ref="A49:Q49"/>
    <mergeCell ref="A58:Q58"/>
    <mergeCell ref="A51:Q51"/>
    <mergeCell ref="A54:Q54"/>
    <mergeCell ref="A52:Q52"/>
    <mergeCell ref="B53:Q53"/>
    <mergeCell ref="A56:Q56"/>
    <mergeCell ref="A55:E55"/>
    <mergeCell ref="F55:P55"/>
    <mergeCell ref="B57:Q57"/>
    <mergeCell ref="A63:Q63"/>
    <mergeCell ref="B64:Q64"/>
    <mergeCell ref="A65:Q65"/>
    <mergeCell ref="A59:Q59"/>
    <mergeCell ref="B60:Q60"/>
    <mergeCell ref="A61:Q61"/>
    <mergeCell ref="A62:E62"/>
    <mergeCell ref="F62:P62"/>
    <mergeCell ref="A76:E76"/>
    <mergeCell ref="F76:P76"/>
    <mergeCell ref="A66:Q66"/>
    <mergeCell ref="A77:Q77"/>
    <mergeCell ref="A70:Q70"/>
    <mergeCell ref="B67:Q67"/>
    <mergeCell ref="A68:Q68"/>
    <mergeCell ref="A69:E69"/>
    <mergeCell ref="F69:P69"/>
    <mergeCell ref="F83:P83"/>
    <mergeCell ref="A84:Q84"/>
    <mergeCell ref="B85:Q85"/>
    <mergeCell ref="B78:Q78"/>
    <mergeCell ref="A72:Q72"/>
    <mergeCell ref="B71:Q71"/>
    <mergeCell ref="A73:Q73"/>
    <mergeCell ref="B74:Q74"/>
    <mergeCell ref="A75:Q75"/>
    <mergeCell ref="A89:Q89"/>
    <mergeCell ref="A87:Q87"/>
    <mergeCell ref="B88:Q88"/>
    <mergeCell ref="A90:E90"/>
    <mergeCell ref="F90:P90"/>
    <mergeCell ref="A79:Q79"/>
    <mergeCell ref="A80:Q80"/>
    <mergeCell ref="B81:Q81"/>
    <mergeCell ref="A82:Q82"/>
    <mergeCell ref="A83:E83"/>
    <mergeCell ref="A86:Q86"/>
    <mergeCell ref="A98:Q98"/>
    <mergeCell ref="B95:Q95"/>
    <mergeCell ref="A96:Q96"/>
    <mergeCell ref="A97:E97"/>
    <mergeCell ref="F97:P97"/>
    <mergeCell ref="A91:Q91"/>
    <mergeCell ref="A94:Q94"/>
    <mergeCell ref="B92:Q92"/>
    <mergeCell ref="A93:Q93"/>
    <mergeCell ref="B99:Q99"/>
    <mergeCell ref="A100:Q100"/>
    <mergeCell ref="A101:Q101"/>
    <mergeCell ref="B102:Q102"/>
    <mergeCell ref="A105:Q105"/>
    <mergeCell ref="B106:Q106"/>
    <mergeCell ref="A103:Q103"/>
    <mergeCell ref="A104:E104"/>
    <mergeCell ref="F104:P104"/>
    <mergeCell ref="A107:Q107"/>
    <mergeCell ref="A108:Q108"/>
    <mergeCell ref="B109:Q109"/>
    <mergeCell ref="A110:Q110"/>
    <mergeCell ref="A114:Q114"/>
    <mergeCell ref="A111:E111"/>
    <mergeCell ref="F111:P111"/>
    <mergeCell ref="A112:Q112"/>
    <mergeCell ref="B113:Q113"/>
    <mergeCell ref="A115:Q115"/>
    <mergeCell ref="B116:Q116"/>
    <mergeCell ref="A118:E118"/>
    <mergeCell ref="F118:P118"/>
    <mergeCell ref="A119:Q119"/>
    <mergeCell ref="A121:Q121"/>
    <mergeCell ref="B120:Q120"/>
    <mergeCell ref="A117:Q117"/>
    <mergeCell ref="A126:Q126"/>
    <mergeCell ref="A124:Q124"/>
    <mergeCell ref="A122:Q122"/>
    <mergeCell ref="B123:Q123"/>
    <mergeCell ref="A125:E125"/>
    <mergeCell ref="F125:P125"/>
    <mergeCell ref="A133:Q133"/>
    <mergeCell ref="B134:Q134"/>
    <mergeCell ref="B127:Q127"/>
    <mergeCell ref="A128:Q128"/>
    <mergeCell ref="B130:Q130"/>
    <mergeCell ref="A135:Q135"/>
    <mergeCell ref="A131:Q131"/>
    <mergeCell ref="A132:E132"/>
    <mergeCell ref="F132:P132"/>
    <mergeCell ref="A129:Q129"/>
    <mergeCell ref="A139:E139"/>
    <mergeCell ref="F139:P139"/>
    <mergeCell ref="B141:Q141"/>
    <mergeCell ref="A142:Q142"/>
    <mergeCell ref="A138:Q138"/>
    <mergeCell ref="A136:Q136"/>
    <mergeCell ref="B137:Q137"/>
    <mergeCell ref="A150:Q150"/>
    <mergeCell ref="A146:E146"/>
    <mergeCell ref="F146:P146"/>
    <mergeCell ref="A140:Q140"/>
    <mergeCell ref="A145:Q145"/>
    <mergeCell ref="A149:Q149"/>
    <mergeCell ref="A143:Q143"/>
    <mergeCell ref="B144:Q144"/>
    <mergeCell ref="A147:Q147"/>
    <mergeCell ref="B148:Q148"/>
    <mergeCell ref="F160:P160"/>
    <mergeCell ref="A152:Q152"/>
    <mergeCell ref="A154:Q154"/>
    <mergeCell ref="B151:Q151"/>
    <mergeCell ref="A153:E153"/>
    <mergeCell ref="F153:P153"/>
    <mergeCell ref="A168:Q168"/>
    <mergeCell ref="B169:Q169"/>
    <mergeCell ref="B162:Q162"/>
    <mergeCell ref="A157:Q157"/>
    <mergeCell ref="B155:Q155"/>
    <mergeCell ref="A156:Q156"/>
    <mergeCell ref="B158:Q158"/>
    <mergeCell ref="A159:Q159"/>
    <mergeCell ref="A161:Q161"/>
    <mergeCell ref="A160:E160"/>
    <mergeCell ref="A167:E167"/>
    <mergeCell ref="F167:P167"/>
    <mergeCell ref="A164:Q164"/>
    <mergeCell ref="A163:Q163"/>
    <mergeCell ref="B165:Q165"/>
    <mergeCell ref="A166:Q166"/>
    <mergeCell ref="A170:Q170"/>
    <mergeCell ref="A178:Q178"/>
    <mergeCell ref="A175:Q175"/>
    <mergeCell ref="B176:Q176"/>
    <mergeCell ref="A177:Q177"/>
    <mergeCell ref="A171:Q171"/>
    <mergeCell ref="B172:Q172"/>
    <mergeCell ref="A173:Q173"/>
    <mergeCell ref="A174:E174"/>
    <mergeCell ref="F174:P174"/>
    <mergeCell ref="A188:E188"/>
    <mergeCell ref="F188:P188"/>
    <mergeCell ref="A180:Q180"/>
    <mergeCell ref="B179:Q179"/>
    <mergeCell ref="A181:E181"/>
    <mergeCell ref="F181:P181"/>
    <mergeCell ref="A196:Q196"/>
    <mergeCell ref="B197:Q197"/>
    <mergeCell ref="B190:Q190"/>
    <mergeCell ref="A184:Q184"/>
    <mergeCell ref="A182:Q182"/>
    <mergeCell ref="B183:Q183"/>
    <mergeCell ref="A185:Q185"/>
    <mergeCell ref="B186:Q186"/>
    <mergeCell ref="A189:Q189"/>
    <mergeCell ref="A187:Q187"/>
    <mergeCell ref="A192:Q192"/>
    <mergeCell ref="A191:Q191"/>
    <mergeCell ref="B193:Q193"/>
    <mergeCell ref="A194:Q194"/>
    <mergeCell ref="A195:E195"/>
    <mergeCell ref="F195:P195"/>
    <mergeCell ref="A202:E202"/>
    <mergeCell ref="F202:P202"/>
    <mergeCell ref="A199:Q199"/>
    <mergeCell ref="A198:Q198"/>
    <mergeCell ref="B200:Q200"/>
    <mergeCell ref="A201:Q201"/>
    <mergeCell ref="A217:Q217"/>
    <mergeCell ref="A210:Q210"/>
    <mergeCell ref="A203:Q203"/>
    <mergeCell ref="A206:Q206"/>
    <mergeCell ref="B204:Q204"/>
    <mergeCell ref="A205:Q205"/>
    <mergeCell ref="B207:Q207"/>
    <mergeCell ref="A208:Q208"/>
    <mergeCell ref="A209:E209"/>
    <mergeCell ref="F209:P209"/>
    <mergeCell ref="A212:Q212"/>
    <mergeCell ref="B211:Q211"/>
    <mergeCell ref="A213:Q213"/>
    <mergeCell ref="B214:Q214"/>
    <mergeCell ref="A215:Q215"/>
    <mergeCell ref="A216:E216"/>
    <mergeCell ref="F216:P216"/>
    <mergeCell ref="A219:Q219"/>
    <mergeCell ref="A222:Q222"/>
    <mergeCell ref="A220:Q220"/>
    <mergeCell ref="B221:Q221"/>
    <mergeCell ref="B225:Q225"/>
    <mergeCell ref="B218:Q218"/>
    <mergeCell ref="B228:Q228"/>
    <mergeCell ref="A229:Q229"/>
    <mergeCell ref="A230:E230"/>
    <mergeCell ref="F230:P230"/>
    <mergeCell ref="A224:Q224"/>
    <mergeCell ref="A223:E223"/>
    <mergeCell ref="F223:P223"/>
    <mergeCell ref="A227:Q227"/>
    <mergeCell ref="A226:Q226"/>
    <mergeCell ref="A231:Q231"/>
    <mergeCell ref="B232:Q232"/>
    <mergeCell ref="A233:Q233"/>
    <mergeCell ref="A234:Q234"/>
    <mergeCell ref="A238:Q238"/>
    <mergeCell ref="B235:Q235"/>
    <mergeCell ref="A236:Q236"/>
    <mergeCell ref="A237:E237"/>
    <mergeCell ref="F237:P237"/>
    <mergeCell ref="B246:Q246"/>
    <mergeCell ref="A240:Q240"/>
    <mergeCell ref="B239:Q239"/>
    <mergeCell ref="A241:Q241"/>
    <mergeCell ref="B242:Q242"/>
    <mergeCell ref="A243:Q243"/>
    <mergeCell ref="A244:E244"/>
    <mergeCell ref="F244:P244"/>
    <mergeCell ref="A245:Q245"/>
    <mergeCell ref="A247:Q247"/>
    <mergeCell ref="A250:Q250"/>
    <mergeCell ref="A248:Q248"/>
    <mergeCell ref="B249:Q249"/>
    <mergeCell ref="A252:Q252"/>
    <mergeCell ref="A254:Q254"/>
    <mergeCell ref="A251:E251"/>
    <mergeCell ref="F251:P251"/>
    <mergeCell ref="B253:Q253"/>
    <mergeCell ref="F286:P286"/>
    <mergeCell ref="A287:Q287"/>
    <mergeCell ref="B270:Q270"/>
    <mergeCell ref="A266:Q266"/>
    <mergeCell ref="A269:Q269"/>
    <mergeCell ref="A257:Q257"/>
    <mergeCell ref="A255:Q255"/>
    <mergeCell ref="B256:Q256"/>
    <mergeCell ref="A258:E258"/>
    <mergeCell ref="F258:P258"/>
    <mergeCell ref="A259:Q259"/>
    <mergeCell ref="A262:Q262"/>
    <mergeCell ref="B263:Q263"/>
    <mergeCell ref="A264:Q264"/>
    <mergeCell ref="A265:E265"/>
    <mergeCell ref="F265:P265"/>
    <mergeCell ref="B267:Q267"/>
    <mergeCell ref="A268:Q268"/>
    <mergeCell ref="B260:Q260"/>
    <mergeCell ref="A261:Q261"/>
    <mergeCell ref="A297:Q297"/>
    <mergeCell ref="A301:Q301"/>
    <mergeCell ref="A292:Q292"/>
    <mergeCell ref="A280:Q280"/>
    <mergeCell ref="B281:Q281"/>
    <mergeCell ref="A273:Q273"/>
    <mergeCell ref="B274:Q274"/>
    <mergeCell ref="A271:Q271"/>
    <mergeCell ref="A272:E272"/>
    <mergeCell ref="F272:P272"/>
    <mergeCell ref="A290:Q290"/>
    <mergeCell ref="B288:Q288"/>
    <mergeCell ref="A289:Q289"/>
    <mergeCell ref="A275:Q275"/>
    <mergeCell ref="A276:Q276"/>
    <mergeCell ref="B277:Q277"/>
    <mergeCell ref="A278:Q278"/>
    <mergeCell ref="A282:Q282"/>
    <mergeCell ref="A279:E279"/>
    <mergeCell ref="F279:P279"/>
    <mergeCell ref="A285:Q285"/>
    <mergeCell ref="A283:Q283"/>
    <mergeCell ref="B284:Q284"/>
    <mergeCell ref="A286:E286"/>
    <mergeCell ref="A322:Q322"/>
    <mergeCell ref="B333:Q333"/>
    <mergeCell ref="A334:Q334"/>
    <mergeCell ref="B330:Q330"/>
    <mergeCell ref="A325:Q325"/>
    <mergeCell ref="A329:Q329"/>
    <mergeCell ref="B302:Q302"/>
    <mergeCell ref="A299:Q299"/>
    <mergeCell ref="A300:E300"/>
    <mergeCell ref="F300:P300"/>
    <mergeCell ref="B323:Q323"/>
    <mergeCell ref="A328:E328"/>
    <mergeCell ref="F328:P328"/>
    <mergeCell ref="A332:Q332"/>
    <mergeCell ref="A331:Q331"/>
    <mergeCell ref="A324:Q324"/>
    <mergeCell ref="B326:Q326"/>
    <mergeCell ref="A327:Q327"/>
    <mergeCell ref="A310:Q310"/>
    <mergeCell ref="A303:Q303"/>
    <mergeCell ref="A306:Q306"/>
    <mergeCell ref="A304:Q304"/>
    <mergeCell ref="B305:Q305"/>
    <mergeCell ref="A307:E307"/>
    <mergeCell ref="A355:Q355"/>
    <mergeCell ref="A352:Q352"/>
    <mergeCell ref="A350:Q350"/>
    <mergeCell ref="B351:Q351"/>
    <mergeCell ref="A353:Q353"/>
    <mergeCell ref="F335:P335"/>
    <mergeCell ref="A339:Q339"/>
    <mergeCell ref="B337:Q337"/>
    <mergeCell ref="A346:Q346"/>
    <mergeCell ref="A338:Q338"/>
    <mergeCell ref="A341:Q341"/>
    <mergeCell ref="A342:E342"/>
    <mergeCell ref="F342:P342"/>
    <mergeCell ref="B340:Q340"/>
    <mergeCell ref="B354:Q354"/>
    <mergeCell ref="B347:Q347"/>
    <mergeCell ref="A348:Q348"/>
    <mergeCell ref="A349:E349"/>
    <mergeCell ref="F349:P349"/>
    <mergeCell ref="A336:Q336"/>
    <mergeCell ref="A335:E335"/>
    <mergeCell ref="A345:Q345"/>
    <mergeCell ref="A343:Q343"/>
    <mergeCell ref="B344:Q344"/>
    <mergeCell ref="B29:Q29"/>
    <mergeCell ref="A311:Q311"/>
    <mergeCell ref="B312:Q312"/>
    <mergeCell ref="A313:Q313"/>
    <mergeCell ref="A314:E314"/>
    <mergeCell ref="F314:P314"/>
    <mergeCell ref="A317:Q317"/>
    <mergeCell ref="B319:Q319"/>
    <mergeCell ref="A321:E321"/>
    <mergeCell ref="F321:P321"/>
    <mergeCell ref="A315:Q315"/>
    <mergeCell ref="B316:Q316"/>
    <mergeCell ref="A318:Q318"/>
    <mergeCell ref="A320:Q320"/>
    <mergeCell ref="F307:P307"/>
    <mergeCell ref="A308:Q308"/>
    <mergeCell ref="B309:Q309"/>
    <mergeCell ref="B291:Q291"/>
    <mergeCell ref="A293:E293"/>
    <mergeCell ref="F293:P293"/>
    <mergeCell ref="B295:Q295"/>
    <mergeCell ref="A296:Q296"/>
    <mergeCell ref="B298:Q298"/>
    <mergeCell ref="A294:Q294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1256-C96F-4976-9E2F-CD781D0D9462}">
  <dimension ref="A1:S955"/>
  <sheetViews>
    <sheetView topLeftCell="A85" workbookViewId="0">
      <selection sqref="A1:Q1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8.85546875" customWidth="1"/>
    <col min="6" max="6" width="8" customWidth="1"/>
    <col min="7" max="7" width="6.42578125" customWidth="1"/>
    <col min="8" max="8" width="7" customWidth="1"/>
    <col min="9" max="9" width="6.42578125" customWidth="1"/>
    <col min="10" max="10" width="7" customWidth="1"/>
    <col min="11" max="11" width="5.140625" customWidth="1"/>
    <col min="12" max="12" width="7.7109375" customWidth="1"/>
    <col min="13" max="13" width="6.42578125" customWidth="1"/>
    <col min="14" max="14" width="6.5703125" customWidth="1"/>
    <col min="15" max="15" width="5.7109375" customWidth="1"/>
    <col min="16" max="16" width="7.1406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249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82"/>
      <c r="N3" s="369" t="s">
        <v>80</v>
      </c>
      <c r="O3" s="370"/>
      <c r="P3" s="186" t="str">
        <f>[1]p1!$H$4</f>
        <v>2023.2</v>
      </c>
      <c r="Q3" s="336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33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14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19"/>
      <c r="R6"/>
      <c r="S6" s="28"/>
    </row>
    <row r="7" spans="1:19" s="1" customFormat="1" ht="27.75" customHeight="1" x14ac:dyDescent="0.2">
      <c r="A7" s="411" t="str">
        <f>IF([1]p1!$A$200:$L$200&lt;&gt;0,[1]p1!$A$200:$L$200,"")</f>
        <v/>
      </c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</row>
    <row r="8" spans="1:19" s="1" customFormat="1" ht="13.5" customHeight="1" x14ac:dyDescent="0.25">
      <c r="A8" s="49" t="s">
        <v>24</v>
      </c>
      <c r="B8" s="412" t="str">
        <f>IF([1]p1!$B$201:$L$201&lt;&gt;0,[1]p1!$B$201:$L$201,"")</f>
        <v/>
      </c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</row>
    <row r="9" spans="1:19" x14ac:dyDescent="0.2">
      <c r="A9" s="413"/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</row>
    <row r="10" spans="1:19" s="1" customFormat="1" ht="27.75" customHeight="1" x14ac:dyDescent="0.2">
      <c r="A10" s="411" t="str">
        <f>IF([1]p1!$A$204:$L$204&lt;&gt;0,[1]p1!$A$204:$L$204,"")</f>
        <v/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</row>
    <row r="11" spans="1:19" s="1" customFormat="1" ht="13.5" customHeight="1" x14ac:dyDescent="0.25">
      <c r="A11" s="49" t="s">
        <v>24</v>
      </c>
      <c r="B11" s="412" t="str">
        <f>IF([1]p1!$B$205:$L$205&lt;&gt;0,[1]p1!$B$205:$L$205,"")</f>
        <v/>
      </c>
      <c r="C11" s="412"/>
      <c r="D11" s="412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</row>
    <row r="12" spans="1:19" x14ac:dyDescent="0.2">
      <c r="A12" s="413"/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</row>
    <row r="13" spans="1:19" s="1" customFormat="1" ht="27.75" customHeight="1" x14ac:dyDescent="0.2">
      <c r="A13" s="411" t="str">
        <f>IF([1]p1!$A$208:$L$208&lt;&gt;0,[1]p1!$A$208:$L$208,"")</f>
        <v/>
      </c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</row>
    <row r="14" spans="1:19" s="1" customFormat="1" ht="13.5" customHeight="1" x14ac:dyDescent="0.25">
      <c r="A14" s="49" t="s">
        <v>24</v>
      </c>
      <c r="B14" s="412" t="str">
        <f>IF([1]p1!$B$209:$L$209&lt;&gt;0,[1]p1!$B$209:$L$209,"")</f>
        <v/>
      </c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</row>
    <row r="15" spans="1:19" x14ac:dyDescent="0.2">
      <c r="A15" s="413"/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</row>
    <row r="16" spans="1:19" s="1" customFormat="1" ht="27.75" customHeight="1" x14ac:dyDescent="0.2">
      <c r="A16" s="411" t="str">
        <f>IF([1]p1!$A$212:$L$212&lt;&gt;0,[1]p1!$A$212:$L$212,"")</f>
        <v/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</row>
    <row r="17" spans="1:19" s="1" customFormat="1" ht="13.5" customHeight="1" x14ac:dyDescent="0.25">
      <c r="A17" s="49" t="s">
        <v>24</v>
      </c>
      <c r="B17" s="412" t="str">
        <f>IF([1]p1!$B$213:$L$213&lt;&gt;0,[1]p1!$B$213:$L$213,"")</f>
        <v/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</row>
    <row r="18" spans="1:19" x14ac:dyDescent="0.2">
      <c r="A18" s="413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</row>
    <row r="19" spans="1:19" s="1" customFormat="1" ht="27.75" customHeight="1" x14ac:dyDescent="0.2">
      <c r="A19" s="411" t="str">
        <f>IF([1]p1!$A$216:$L$216&lt;&gt;0,[1]p1!$A$216:$L$216,"")</f>
        <v/>
      </c>
      <c r="B19" s="411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</row>
    <row r="20" spans="1:19" s="1" customFormat="1" ht="13.5" customHeight="1" x14ac:dyDescent="0.25">
      <c r="A20" s="49" t="s">
        <v>24</v>
      </c>
      <c r="B20" s="412" t="str">
        <f>IF([1]p1!$B$217:$L$217&lt;&gt;0,[1]p1!$B$217:$L$217,"")</f>
        <v/>
      </c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</row>
    <row r="21" spans="1:19" x14ac:dyDescent="0.2">
      <c r="A21" s="413"/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</row>
    <row r="22" spans="1:19" s="1" customFormat="1" ht="27.75" customHeight="1" x14ac:dyDescent="0.2">
      <c r="A22" s="411" t="str">
        <f>IF([1]p1!$A$220:$L$220&lt;&gt;0,[1]p1!$A$220:$L$220,"")</f>
        <v/>
      </c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</row>
    <row r="23" spans="1:19" s="1" customFormat="1" ht="13.5" customHeight="1" x14ac:dyDescent="0.25">
      <c r="A23" s="49" t="s">
        <v>24</v>
      </c>
      <c r="B23" s="412" t="str">
        <f>IF([1]p1!$B$221:$L$221&lt;&gt;0,[1]p1!$B$221:$L$221,"")</f>
        <v/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</row>
    <row r="24" spans="1:19" x14ac:dyDescent="0.2">
      <c r="A24" s="413"/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</row>
    <row r="25" spans="1:19" s="33" customFormat="1" ht="11.25" customHeight="1" x14ac:dyDescent="0.2">
      <c r="A25" s="375" t="str">
        <f>T([1]p2!$C$13:$G$13)</f>
        <v>Angelo Roncalli Furtado de Holanda</v>
      </c>
      <c r="B25" s="376"/>
      <c r="C25" s="376"/>
      <c r="D25" s="376"/>
      <c r="E25" s="377"/>
      <c r="F25" s="414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19"/>
      <c r="R25"/>
      <c r="S25" s="28"/>
    </row>
    <row r="26" spans="1:19" s="1" customFormat="1" ht="27.75" customHeight="1" x14ac:dyDescent="0.2">
      <c r="A26" s="411" t="str">
        <f>IF([1]p2!$A$200:$L$200&lt;&gt;0,[1]p2!$A$200:$L$200,"")</f>
        <v/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</row>
    <row r="27" spans="1:19" s="1" customFormat="1" ht="13.5" customHeight="1" x14ac:dyDescent="0.25">
      <c r="A27" s="49" t="s">
        <v>24</v>
      </c>
      <c r="B27" s="412" t="str">
        <f>IF([1]p2!$B$201:$L$201&lt;&gt;0,[1]p2!$B$201:$L$201,"")</f>
        <v/>
      </c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</row>
    <row r="28" spans="1:19" x14ac:dyDescent="0.2">
      <c r="A28" s="413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</row>
    <row r="29" spans="1:19" s="1" customFormat="1" ht="27.75" customHeight="1" x14ac:dyDescent="0.2">
      <c r="A29" s="411" t="str">
        <f>IF([1]p2!$A$204:$L$204&lt;&gt;0,[1]p2!$A$204:$L$204,"")</f>
        <v/>
      </c>
      <c r="B29" s="411"/>
      <c r="C29" s="411"/>
      <c r="D29" s="411"/>
      <c r="E29" s="411"/>
      <c r="F29" s="411"/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</row>
    <row r="30" spans="1:19" s="1" customFormat="1" ht="13.5" customHeight="1" x14ac:dyDescent="0.25">
      <c r="A30" s="49" t="s">
        <v>24</v>
      </c>
      <c r="B30" s="412" t="str">
        <f>IF([1]p2!$B$205:$L$205&lt;&gt;0,[1]p2!$B$205:$L$205,"")</f>
        <v/>
      </c>
      <c r="C30" s="412"/>
      <c r="D30" s="412"/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</row>
    <row r="31" spans="1:19" x14ac:dyDescent="0.2">
      <c r="A31" s="413"/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</row>
    <row r="32" spans="1:19" s="1" customFormat="1" ht="27.75" customHeight="1" x14ac:dyDescent="0.2">
      <c r="A32" s="411" t="str">
        <f>IF([1]p2!$A$208:$L$208&lt;&gt;0,[1]p2!$A$208:$L$208,"")</f>
        <v/>
      </c>
      <c r="B32" s="411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</row>
    <row r="33" spans="1:19" s="1" customFormat="1" ht="13.5" customHeight="1" x14ac:dyDescent="0.25">
      <c r="A33" s="49" t="s">
        <v>24</v>
      </c>
      <c r="B33" s="412" t="str">
        <f>IF([1]p2!$B$209:$L$209&lt;&gt;0,[1]p2!$B$209:$L$209,"")</f>
        <v/>
      </c>
      <c r="C33" s="412"/>
      <c r="D33" s="412"/>
      <c r="E33" s="412"/>
      <c r="F33" s="412"/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/>
    </row>
    <row r="34" spans="1:19" x14ac:dyDescent="0.2">
      <c r="A34" s="413"/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</row>
    <row r="35" spans="1:19" s="1" customFormat="1" ht="27.75" customHeight="1" x14ac:dyDescent="0.2">
      <c r="A35" s="411" t="str">
        <f>IF([1]p2!$A$212:$L$212&lt;&gt;0,[1]p2!$A$212:$L$212,"")</f>
        <v/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</row>
    <row r="36" spans="1:19" s="1" customFormat="1" ht="13.5" customHeight="1" x14ac:dyDescent="0.25">
      <c r="A36" s="49" t="s">
        <v>24</v>
      </c>
      <c r="B36" s="412" t="str">
        <f>IF([1]p2!$B$213:$L$213&lt;&gt;0,[1]p2!$B$213:$L$213,"")</f>
        <v/>
      </c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</row>
    <row r="37" spans="1:19" x14ac:dyDescent="0.2">
      <c r="A37" s="413"/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</row>
    <row r="38" spans="1:19" s="1" customFormat="1" ht="27.75" customHeight="1" x14ac:dyDescent="0.2">
      <c r="A38" s="411" t="str">
        <f>IF([1]p2!$A$216:$L$216&lt;&gt;0,[1]p2!$A$216:$L$216,"")</f>
        <v/>
      </c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</row>
    <row r="39" spans="1:19" s="1" customFormat="1" ht="13.5" customHeight="1" x14ac:dyDescent="0.25">
      <c r="A39" s="49" t="s">
        <v>24</v>
      </c>
      <c r="B39" s="412" t="str">
        <f>IF([1]p2!$B$217:$L$217&lt;&gt;0,[1]p2!$B$217:$L$217,"")</f>
        <v/>
      </c>
      <c r="C39" s="412"/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</row>
    <row r="40" spans="1:19" x14ac:dyDescent="0.2">
      <c r="A40" s="413"/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</row>
    <row r="41" spans="1:19" s="1" customFormat="1" ht="27.75" customHeight="1" x14ac:dyDescent="0.2">
      <c r="A41" s="411" t="str">
        <f>IF([1]p2!$A$220:$L$220&lt;&gt;0,[1]p2!$A$220:$L$220,"")</f>
        <v/>
      </c>
      <c r="B41" s="411"/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</row>
    <row r="42" spans="1:19" s="1" customFormat="1" ht="13.5" customHeight="1" x14ac:dyDescent="0.25">
      <c r="A42" s="49" t="s">
        <v>24</v>
      </c>
      <c r="B42" s="412" t="str">
        <f>IF([1]p2!$B$221:$L$221&lt;&gt;0,[1]p2!$B$221:$L$221,"")</f>
        <v/>
      </c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</row>
    <row r="43" spans="1:19" x14ac:dyDescent="0.2">
      <c r="A43" s="413"/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</row>
    <row r="44" spans="1:19" s="33" customFormat="1" ht="11.25" customHeight="1" x14ac:dyDescent="0.2">
      <c r="A44" s="375" t="str">
        <f>T([1]p3!$C$13:$G$13)</f>
        <v>Antônio Pereira Brandão Júnior</v>
      </c>
      <c r="B44" s="376"/>
      <c r="C44" s="376"/>
      <c r="D44" s="376"/>
      <c r="E44" s="377"/>
      <c r="F44" s="414"/>
      <c r="G44" s="415"/>
      <c r="H44" s="415"/>
      <c r="I44" s="415"/>
      <c r="J44" s="415"/>
      <c r="K44" s="415"/>
      <c r="L44" s="415"/>
      <c r="M44" s="415"/>
      <c r="N44" s="415"/>
      <c r="O44" s="415"/>
      <c r="P44" s="415"/>
      <c r="Q44" s="19"/>
      <c r="R44"/>
      <c r="S44" s="28"/>
    </row>
    <row r="45" spans="1:19" s="1" customFormat="1" ht="27.75" customHeight="1" x14ac:dyDescent="0.2">
      <c r="A45" s="411" t="str">
        <f>IF([1]p3!$A$200:$L$200&lt;&gt;0,[1]p3!$A$200:$L$200,"")</f>
        <v/>
      </c>
      <c r="B45" s="411"/>
      <c r="C45" s="411"/>
      <c r="D45" s="411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</row>
    <row r="46" spans="1:19" s="1" customFormat="1" ht="13.5" customHeight="1" x14ac:dyDescent="0.25">
      <c r="A46" s="49" t="s">
        <v>24</v>
      </c>
      <c r="B46" s="412" t="str">
        <f>IF([1]p3!$B$201:$L$201&lt;&gt;0,[1]p3!$B$201:$L$201,"")</f>
        <v/>
      </c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</row>
    <row r="47" spans="1:19" x14ac:dyDescent="0.2">
      <c r="A47" s="413"/>
      <c r="B47" s="413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</row>
    <row r="48" spans="1:19" s="1" customFormat="1" ht="27.75" customHeight="1" x14ac:dyDescent="0.2">
      <c r="A48" s="411" t="str">
        <f>IF([1]p3!$A$204:$L$204&lt;&gt;0,[1]p3!$A$204:$L$204,"")</f>
        <v/>
      </c>
      <c r="B48" s="411"/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</row>
    <row r="49" spans="1:19" s="1" customFormat="1" ht="13.5" customHeight="1" x14ac:dyDescent="0.25">
      <c r="A49" s="49" t="s">
        <v>24</v>
      </c>
      <c r="B49" s="412" t="str">
        <f>IF([1]p3!$B$205:$L$205&lt;&gt;0,[1]p3!$B$205:$L$205,"")</f>
        <v/>
      </c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</row>
    <row r="50" spans="1:19" x14ac:dyDescent="0.2">
      <c r="A50" s="413"/>
      <c r="B50" s="413"/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</row>
    <row r="51" spans="1:19" s="1" customFormat="1" ht="27.75" customHeight="1" x14ac:dyDescent="0.2">
      <c r="A51" s="411" t="str">
        <f>IF([1]p3!$A$208:$L$208&lt;&gt;0,[1]p3!$A$208:$L$208,"")</f>
        <v/>
      </c>
      <c r="B51" s="411"/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</row>
    <row r="52" spans="1:19" s="1" customFormat="1" ht="13.5" customHeight="1" x14ac:dyDescent="0.25">
      <c r="A52" s="49" t="s">
        <v>24</v>
      </c>
      <c r="B52" s="412" t="str">
        <f>IF([1]p3!$B$209:$L$209&lt;&gt;0,[1]p3!$B$209:$L$209,"")</f>
        <v/>
      </c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</row>
    <row r="53" spans="1:19" x14ac:dyDescent="0.2">
      <c r="A53" s="413"/>
      <c r="B53" s="413"/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</row>
    <row r="54" spans="1:19" s="1" customFormat="1" ht="27.75" customHeight="1" x14ac:dyDescent="0.2">
      <c r="A54" s="411" t="str">
        <f>IF([1]p3!$A$212:$L$212&lt;&gt;0,[1]p3!$A$212:$L$212,"")</f>
        <v/>
      </c>
      <c r="B54" s="411"/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</row>
    <row r="55" spans="1:19" s="1" customFormat="1" ht="13.5" customHeight="1" x14ac:dyDescent="0.25">
      <c r="A55" s="49" t="s">
        <v>24</v>
      </c>
      <c r="B55" s="412" t="str">
        <f>IF([1]p3!$B$213:$L$213&lt;&gt;0,[1]p3!$B$213:$L$213,"")</f>
        <v/>
      </c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</row>
    <row r="56" spans="1:19" x14ac:dyDescent="0.2">
      <c r="A56" s="413"/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</row>
    <row r="57" spans="1:19" s="1" customFormat="1" ht="27.75" customHeight="1" x14ac:dyDescent="0.2">
      <c r="A57" s="411" t="str">
        <f>IF([1]p3!$A$216:$L$216&lt;&gt;0,[1]p3!$A$216:$L$216,"")</f>
        <v/>
      </c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</row>
    <row r="58" spans="1:19" s="1" customFormat="1" ht="13.5" customHeight="1" x14ac:dyDescent="0.25">
      <c r="A58" s="49" t="s">
        <v>24</v>
      </c>
      <c r="B58" s="412" t="str">
        <f>IF([1]p3!$B$217:$L$217&lt;&gt;0,[1]p3!$B$217:$L$217,"")</f>
        <v/>
      </c>
      <c r="C58" s="412"/>
      <c r="D58" s="412"/>
      <c r="E58" s="412"/>
      <c r="F58" s="412"/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</row>
    <row r="59" spans="1:19" x14ac:dyDescent="0.2">
      <c r="A59" s="413"/>
      <c r="B59" s="413"/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</row>
    <row r="60" spans="1:19" s="1" customFormat="1" ht="27.75" customHeight="1" x14ac:dyDescent="0.2">
      <c r="A60" s="411" t="str">
        <f>IF([1]p3!$A$220:$L$220&lt;&gt;0,[1]p3!$A$220:$L$220,"")</f>
        <v/>
      </c>
      <c r="B60" s="411"/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</row>
    <row r="61" spans="1:19" s="1" customFormat="1" ht="13.5" customHeight="1" x14ac:dyDescent="0.25">
      <c r="A61" s="49" t="s">
        <v>24</v>
      </c>
      <c r="B61" s="412" t="str">
        <f>IF([1]p3!$B$221:$L$221&lt;&gt;0,[1]p3!$B$221:$L$221,"")</f>
        <v/>
      </c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</row>
    <row r="62" spans="1:19" x14ac:dyDescent="0.2">
      <c r="A62" s="413"/>
      <c r="B62" s="413"/>
      <c r="C62" s="413"/>
      <c r="D62" s="413"/>
      <c r="E62" s="413"/>
      <c r="F62" s="413"/>
      <c r="G62" s="413"/>
      <c r="H62" s="413"/>
      <c r="I62" s="413"/>
      <c r="J62" s="413"/>
      <c r="K62" s="413"/>
      <c r="L62" s="413"/>
      <c r="M62" s="413"/>
      <c r="N62" s="413"/>
      <c r="O62" s="413"/>
      <c r="P62" s="413"/>
      <c r="Q62" s="413"/>
    </row>
    <row r="63" spans="1:19" s="33" customFormat="1" ht="11.25" customHeight="1" x14ac:dyDescent="0.2">
      <c r="A63" s="375" t="str">
        <f>T([1]p4!$C$13:$G$13)</f>
        <v>Bruno Sérgio Vasconcelos de Araújo</v>
      </c>
      <c r="B63" s="376"/>
      <c r="C63" s="376"/>
      <c r="D63" s="376"/>
      <c r="E63" s="377"/>
      <c r="F63" s="414"/>
      <c r="G63" s="415"/>
      <c r="H63" s="415"/>
      <c r="I63" s="415"/>
      <c r="J63" s="415"/>
      <c r="K63" s="415"/>
      <c r="L63" s="415"/>
      <c r="M63" s="415"/>
      <c r="N63" s="415"/>
      <c r="O63" s="415"/>
      <c r="P63" s="415"/>
      <c r="Q63" s="19"/>
      <c r="R63"/>
      <c r="S63" s="28"/>
    </row>
    <row r="64" spans="1:19" s="1" customFormat="1" ht="27.75" customHeight="1" x14ac:dyDescent="0.2">
      <c r="A64" s="411" t="str">
        <f>IF([1]p4!$A$200:$L$200&lt;&gt;0,[1]p4!$A$200:$L$200,"")</f>
        <v/>
      </c>
      <c r="B64" s="411"/>
      <c r="C64" s="411"/>
      <c r="D64" s="411"/>
      <c r="E64" s="411"/>
      <c r="F64" s="411"/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</row>
    <row r="65" spans="1:17" s="1" customFormat="1" ht="13.5" customHeight="1" x14ac:dyDescent="0.25">
      <c r="A65" s="49" t="s">
        <v>24</v>
      </c>
      <c r="B65" s="412" t="str">
        <f>IF([1]p4!$B$201:$L$201&lt;&gt;0,[1]p4!$B$201:$L$201,"")</f>
        <v/>
      </c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</row>
    <row r="66" spans="1:17" x14ac:dyDescent="0.2">
      <c r="A66" s="413"/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</row>
    <row r="67" spans="1:17" s="1" customFormat="1" ht="27.75" customHeight="1" x14ac:dyDescent="0.2">
      <c r="A67" s="411" t="str">
        <f>IF([1]p4!$A$204:$L$204&lt;&gt;0,[1]p4!$A$204:$L$204,"")</f>
        <v/>
      </c>
      <c r="B67" s="411"/>
      <c r="C67" s="411"/>
      <c r="D67" s="411"/>
      <c r="E67" s="411"/>
      <c r="F67" s="411"/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</row>
    <row r="68" spans="1:17" s="1" customFormat="1" ht="13.5" customHeight="1" x14ac:dyDescent="0.25">
      <c r="A68" s="49" t="s">
        <v>24</v>
      </c>
      <c r="B68" s="412" t="str">
        <f>IF([1]p4!$B$205:$L$205&lt;&gt;0,[1]p4!$B$205:$L$205,"")</f>
        <v/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</row>
    <row r="69" spans="1:17" x14ac:dyDescent="0.2">
      <c r="A69" s="413"/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</row>
    <row r="70" spans="1:17" s="1" customFormat="1" ht="27.75" customHeight="1" x14ac:dyDescent="0.2">
      <c r="A70" s="411" t="str">
        <f>IF([1]p4!$A$208:$L$208&lt;&gt;0,[1]p4!$A$208:$L$208,"")</f>
        <v/>
      </c>
      <c r="B70" s="411"/>
      <c r="C70" s="411"/>
      <c r="D70" s="411"/>
      <c r="E70" s="411"/>
      <c r="F70" s="411"/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</row>
    <row r="71" spans="1:17" s="1" customFormat="1" ht="13.5" customHeight="1" x14ac:dyDescent="0.25">
      <c r="A71" s="49" t="s">
        <v>24</v>
      </c>
      <c r="B71" s="412" t="str">
        <f>IF([1]p4!$B$209:$L$209&lt;&gt;0,[1]p4!$B$209:$L$209,"")</f>
        <v/>
      </c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</row>
    <row r="72" spans="1:17" x14ac:dyDescent="0.2">
      <c r="A72" s="413"/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</row>
    <row r="73" spans="1:17" s="1" customFormat="1" ht="27.75" customHeight="1" x14ac:dyDescent="0.2">
      <c r="A73" s="411" t="str">
        <f>IF([1]p4!$A$212:$L$212&lt;&gt;0,[1]p4!$A$212:$L$212,"")</f>
        <v/>
      </c>
      <c r="B73" s="411"/>
      <c r="C73" s="411"/>
      <c r="D73" s="411"/>
      <c r="E73" s="411"/>
      <c r="F73" s="411"/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</row>
    <row r="74" spans="1:17" s="1" customFormat="1" ht="13.5" customHeight="1" x14ac:dyDescent="0.25">
      <c r="A74" s="49" t="s">
        <v>24</v>
      </c>
      <c r="B74" s="412" t="str">
        <f>IF([1]p4!$B$213:$L$213&lt;&gt;0,[1]p4!$B$213:$L$213,"")</f>
        <v/>
      </c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</row>
    <row r="75" spans="1:17" x14ac:dyDescent="0.2">
      <c r="A75" s="413"/>
      <c r="B75" s="413"/>
      <c r="C75" s="413"/>
      <c r="D75" s="413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</row>
    <row r="76" spans="1:17" s="1" customFormat="1" ht="27.75" customHeight="1" x14ac:dyDescent="0.2">
      <c r="A76" s="411" t="str">
        <f>IF([1]p4!$A$216:$L$216&lt;&gt;0,[1]p4!$A$216:$L$216,"")</f>
        <v/>
      </c>
      <c r="B76" s="411"/>
      <c r="C76" s="411"/>
      <c r="D76" s="411"/>
      <c r="E76" s="411"/>
      <c r="F76" s="411"/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</row>
    <row r="77" spans="1:17" s="1" customFormat="1" ht="13.5" customHeight="1" x14ac:dyDescent="0.25">
      <c r="A77" s="49" t="s">
        <v>24</v>
      </c>
      <c r="B77" s="412" t="str">
        <f>IF([1]p4!$B$217:$L$217&lt;&gt;0,[1]p4!$B$217:$L$217,"")</f>
        <v/>
      </c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</row>
    <row r="78" spans="1:17" x14ac:dyDescent="0.2">
      <c r="A78" s="413"/>
      <c r="B78" s="413"/>
      <c r="C78" s="413"/>
      <c r="D78" s="413"/>
      <c r="E78" s="413"/>
      <c r="F78" s="413"/>
      <c r="G78" s="413"/>
      <c r="H78" s="413"/>
      <c r="I78" s="413"/>
      <c r="J78" s="413"/>
      <c r="K78" s="413"/>
      <c r="L78" s="413"/>
      <c r="M78" s="413"/>
      <c r="N78" s="413"/>
      <c r="O78" s="413"/>
      <c r="P78" s="413"/>
      <c r="Q78" s="413"/>
    </row>
    <row r="79" spans="1:17" s="1" customFormat="1" ht="27.75" customHeight="1" x14ac:dyDescent="0.2">
      <c r="A79" s="411" t="str">
        <f>IF([1]p4!$A$220:$L$220&lt;&gt;0,[1]p4!$A$220:$L$220,"")</f>
        <v/>
      </c>
      <c r="B79" s="411"/>
      <c r="C79" s="411"/>
      <c r="D79" s="411"/>
      <c r="E79" s="411"/>
      <c r="F79" s="411"/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</row>
    <row r="80" spans="1:17" s="1" customFormat="1" ht="13.5" customHeight="1" x14ac:dyDescent="0.25">
      <c r="A80" s="49" t="s">
        <v>24</v>
      </c>
      <c r="B80" s="412" t="str">
        <f>IF([1]p4!$B$221:$L$221&lt;&gt;0,[1]p4!$B$221:$L$221,"")</f>
        <v/>
      </c>
      <c r="C80" s="412"/>
      <c r="D80" s="412"/>
      <c r="E80" s="412"/>
      <c r="F80" s="412"/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</row>
    <row r="81" spans="1:19" x14ac:dyDescent="0.2">
      <c r="A81" s="413"/>
      <c r="B81" s="413"/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</row>
    <row r="82" spans="1:19" s="33" customFormat="1" ht="11.25" customHeight="1" x14ac:dyDescent="0.2">
      <c r="A82" s="375" t="str">
        <f>T([1]p5!$C$13:$G$13)</f>
        <v>Claudianor Oliveira Alves</v>
      </c>
      <c r="B82" s="376"/>
      <c r="C82" s="376"/>
      <c r="D82" s="376"/>
      <c r="E82" s="377"/>
      <c r="F82" s="414"/>
      <c r="G82" s="415"/>
      <c r="H82" s="415"/>
      <c r="I82" s="415"/>
      <c r="J82" s="415"/>
      <c r="K82" s="415"/>
      <c r="L82" s="415"/>
      <c r="M82" s="415"/>
      <c r="N82" s="415"/>
      <c r="O82" s="415"/>
      <c r="P82" s="415"/>
      <c r="Q82" s="19"/>
      <c r="R82"/>
      <c r="S82" s="28"/>
    </row>
    <row r="83" spans="1:19" s="1" customFormat="1" ht="27.75" customHeight="1" x14ac:dyDescent="0.2">
      <c r="A83" s="411" t="str">
        <f>IF([1]p5!$A$200:$L$200&lt;&gt;0,[1]p5!$A$200:$L$200,"")</f>
        <v>Alves, C. O. ou Alves, Claudianor O.; AMBROSIO, V. . Concentrating solutions for a fractional p-Laplacian logarithmic Schrödinger equation. Analysis and Applications, v. 22, p. 311-349, 2024.</v>
      </c>
      <c r="B83" s="411"/>
      <c r="C83" s="411"/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</row>
    <row r="84" spans="1:19" s="1" customFormat="1" ht="13.5" customHeight="1" x14ac:dyDescent="0.25">
      <c r="A84" s="49" t="s">
        <v>24</v>
      </c>
      <c r="B84" s="412" t="str">
        <f>IF([1]p5!$B$201:$L$201&lt;&gt;0,[1]p5!$B$201:$L$201,"")</f>
        <v>Artigo técnico ou científico publicado em periódico indexado internacionalmente</v>
      </c>
      <c r="C84" s="412"/>
      <c r="D84" s="412"/>
      <c r="E84" s="412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</row>
    <row r="85" spans="1:19" x14ac:dyDescent="0.2">
      <c r="A85" s="413"/>
      <c r="B85" s="413"/>
      <c r="C85" s="413"/>
      <c r="D85" s="413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</row>
    <row r="86" spans="1:19" s="1" customFormat="1" ht="27.75" customHeight="1" x14ac:dyDescent="0.2">
      <c r="A86" s="411" t="str">
        <f>IF([1]p5!$A$204:$L$204&lt;&gt;0,[1]p5!$A$204:$L$204,"")</f>
        <v>Alves, C. O. ou Alves, Claudianor O.; SHEN, L. . On existence of solutions for some classes of elliptic problems with supercritical exponential growth, Mathematische Zeitschrift, v. 306, p. 29, 2024.</v>
      </c>
      <c r="B86" s="411"/>
      <c r="C86" s="411"/>
      <c r="D86" s="411"/>
      <c r="E86" s="411"/>
      <c r="F86" s="411"/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</row>
    <row r="87" spans="1:19" s="1" customFormat="1" ht="13.5" customHeight="1" x14ac:dyDescent="0.25">
      <c r="A87" s="49" t="s">
        <v>24</v>
      </c>
      <c r="B87" s="412" t="str">
        <f>IF([1]p5!$B$205:$L$205&lt;&gt;0,[1]p5!$B$205:$L$205,"")</f>
        <v>Artigo técnico ou científico publicado em periódico indexado internacionalmente</v>
      </c>
      <c r="C87" s="412"/>
      <c r="D87" s="412"/>
      <c r="E87" s="412"/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</row>
    <row r="88" spans="1:19" x14ac:dyDescent="0.2">
      <c r="A88" s="413"/>
      <c r="B88" s="413"/>
      <c r="C88" s="413"/>
      <c r="D88" s="413"/>
      <c r="E88" s="413"/>
      <c r="F88" s="413"/>
      <c r="G88" s="413"/>
      <c r="H88" s="413"/>
      <c r="I88" s="413"/>
      <c r="J88" s="413"/>
      <c r="K88" s="413"/>
      <c r="L88" s="413"/>
      <c r="M88" s="413"/>
      <c r="N88" s="413"/>
      <c r="O88" s="413"/>
      <c r="P88" s="413"/>
      <c r="Q88" s="413"/>
    </row>
    <row r="89" spans="1:19" s="1" customFormat="1" ht="27.75" customHeight="1" x14ac:dyDescent="0.2">
      <c r="A89" s="411" t="str">
        <f>IF([1]p5!$A$208:$L$208&lt;&gt;0,[1]p5!$A$208:$L$208,"")</f>
        <v>Alves, C. O. ou Alves, Claudianor O.; LOIUDICE, A. ; GANDAL, S. ; TYAGI, J. . A Brézis-Nirenberg Type Problem for a Class of Degenerate Elliptic Problems Involving the Grushin Operator. JOURNAL OF GEOMETRIC ANALYSIS, v. 34, p. 52, 2024.</v>
      </c>
      <c r="B89" s="411"/>
      <c r="C89" s="411"/>
      <c r="D89" s="411"/>
      <c r="E89" s="411"/>
      <c r="F89" s="411"/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</row>
    <row r="90" spans="1:19" s="1" customFormat="1" ht="13.5" customHeight="1" x14ac:dyDescent="0.25">
      <c r="A90" s="49" t="s">
        <v>24</v>
      </c>
      <c r="B90" s="412" t="str">
        <f>IF([1]p5!$B$209:$L$209&lt;&gt;0,[1]p5!$B$209:$L$209,"")</f>
        <v>Artigo técnico ou científico publicado em periódico indexado internacionalmente</v>
      </c>
      <c r="C90" s="412"/>
      <c r="D90" s="412"/>
      <c r="E90" s="412"/>
      <c r="F90" s="412"/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</row>
    <row r="91" spans="1:19" x14ac:dyDescent="0.2">
      <c r="A91" s="413"/>
      <c r="B91" s="413"/>
      <c r="C91" s="413"/>
      <c r="D91" s="413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</row>
    <row r="92" spans="1:19" s="1" customFormat="1" ht="27.75" customHeight="1" x14ac:dyDescent="0.2">
      <c r="A92" s="411" t="str">
        <f>IF([1]p5!$A$212:$L$212&lt;&gt;0,[1]p5!$A$212:$L$212,"")</f>
        <v>Alves, C. O. ou Alves, Claudianor O.; SILVA, I. S. . Existence of a positive solution for a class of Schrodinger logarithmic equations on exterior domain. ZEITSCHRIFT FUR ANGEWANDTE MATHEMATIK UND PHYSIK, v. 2024, p. 75-77, 2024.</v>
      </c>
      <c r="B92" s="411"/>
      <c r="C92" s="411"/>
      <c r="D92" s="411"/>
      <c r="E92" s="411"/>
      <c r="F92" s="411"/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</row>
    <row r="93" spans="1:19" s="1" customFormat="1" ht="13.5" customHeight="1" x14ac:dyDescent="0.25">
      <c r="A93" s="49" t="s">
        <v>24</v>
      </c>
      <c r="B93" s="412" t="str">
        <f>IF([1]p5!$B$213:$L$213&lt;&gt;0,[1]p5!$B$213:$L$213,"")</f>
        <v>Artigo técnico ou científico publicado em periódico indexado internacionalmente</v>
      </c>
      <c r="C93" s="412"/>
      <c r="D93" s="412"/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</row>
    <row r="94" spans="1:19" x14ac:dyDescent="0.2">
      <c r="A94" s="413"/>
      <c r="B94" s="413"/>
      <c r="C94" s="413"/>
      <c r="D94" s="413"/>
      <c r="E94" s="413"/>
      <c r="F94" s="413"/>
      <c r="G94" s="413"/>
      <c r="H94" s="413"/>
      <c r="I94" s="413"/>
      <c r="J94" s="413"/>
      <c r="K94" s="413"/>
      <c r="L94" s="413"/>
      <c r="M94" s="413"/>
      <c r="N94" s="413"/>
      <c r="O94" s="413"/>
      <c r="P94" s="413"/>
      <c r="Q94" s="413"/>
    </row>
    <row r="95" spans="1:19" s="1" customFormat="1" ht="27.75" customHeight="1" x14ac:dyDescent="0.2">
      <c r="A95" s="411" t="str">
        <f>IF([1]p5!$A$216:$L$216&lt;&gt;0,[1]p5!$A$216:$L$216,"")</f>
        <v>Alves, C. O. ou Alves, Claudianor O.; BOUDJERIOU, T. . Global existence for parabolic p-Laplace equations with supercritical growth in whole. JOURNAL OF MATHEMATICAL ANALYSIS AND APPLICATIONS, v. 535, p. 128244, 2024.</v>
      </c>
      <c r="B95" s="411"/>
      <c r="C95" s="411"/>
      <c r="D95" s="411"/>
      <c r="E95" s="411"/>
      <c r="F95" s="411"/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</row>
    <row r="96" spans="1:19" s="1" customFormat="1" ht="13.5" customHeight="1" x14ac:dyDescent="0.25">
      <c r="A96" s="49" t="s">
        <v>24</v>
      </c>
      <c r="B96" s="412" t="str">
        <f>IF([1]p5!$B$217:$L$217&lt;&gt;0,[1]p5!$B$217:$L$217,"")</f>
        <v/>
      </c>
      <c r="C96" s="412"/>
      <c r="D96" s="412"/>
      <c r="E96" s="412"/>
      <c r="F96" s="412"/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</row>
    <row r="97" spans="1:19" x14ac:dyDescent="0.2">
      <c r="A97" s="413"/>
      <c r="B97" s="413"/>
      <c r="C97" s="413"/>
      <c r="D97" s="413"/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3"/>
    </row>
    <row r="98" spans="1:19" s="1" customFormat="1" ht="27.75" customHeight="1" x14ac:dyDescent="0.2">
      <c r="A98" s="411" t="str">
        <f>IF([1]p5!$A$220:$L$220&lt;&gt;0,[1]p5!$A$220:$L$220,"")</f>
        <v/>
      </c>
      <c r="B98" s="411"/>
      <c r="C98" s="411"/>
      <c r="D98" s="411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</row>
    <row r="99" spans="1:19" s="1" customFormat="1" ht="13.5" customHeight="1" x14ac:dyDescent="0.25">
      <c r="A99" s="49" t="s">
        <v>24</v>
      </c>
      <c r="B99" s="412" t="str">
        <f>IF([1]p5!$B$221:$L$221&lt;&gt;0,[1]p5!$B$221:$L$221,"")</f>
        <v/>
      </c>
      <c r="C99" s="412"/>
      <c r="D99" s="412"/>
      <c r="E99" s="412"/>
      <c r="F99" s="412"/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</row>
    <row r="100" spans="1:19" x14ac:dyDescent="0.2">
      <c r="A100" s="413"/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</row>
    <row r="101" spans="1:19" s="33" customFormat="1" ht="11.25" customHeight="1" x14ac:dyDescent="0.2">
      <c r="A101" s="375" t="str">
        <f>T([1]p6!$C$13:$G$13)</f>
        <v>Daniel Cordeiro de Morais Filho</v>
      </c>
      <c r="B101" s="376"/>
      <c r="C101" s="376"/>
      <c r="D101" s="376"/>
      <c r="E101" s="377"/>
      <c r="F101" s="414"/>
      <c r="G101" s="415"/>
      <c r="H101" s="415"/>
      <c r="I101" s="415"/>
      <c r="J101" s="415"/>
      <c r="K101" s="415"/>
      <c r="L101" s="415"/>
      <c r="M101" s="415"/>
      <c r="N101" s="415"/>
      <c r="O101" s="415"/>
      <c r="P101" s="415"/>
      <c r="Q101" s="19"/>
      <c r="R101"/>
      <c r="S101" s="28"/>
    </row>
    <row r="102" spans="1:19" s="1" customFormat="1" ht="27.75" customHeight="1" x14ac:dyDescent="0.2">
      <c r="A102" s="411" t="str">
        <f>IF([1]p6!$A$200:$L$200&lt;&gt;0,[1]p6!$A$200:$L$200,"")</f>
        <v>Um convite  à Matemática - com técnicas de demonstração e notas hitóricas, Quarta Edição, SBM,  ISB 9788583372240
Ano	2024
pp. 377</v>
      </c>
      <c r="B102" s="411"/>
      <c r="C102" s="411"/>
      <c r="D102" s="411"/>
      <c r="E102" s="411"/>
      <c r="F102" s="411"/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</row>
    <row r="103" spans="1:19" s="1" customFormat="1" ht="13.5" customHeight="1" x14ac:dyDescent="0.25">
      <c r="A103" s="49" t="s">
        <v>24</v>
      </c>
      <c r="B103" s="412" t="str">
        <f>IF([1]p6!$B$201:$L$201&lt;&gt;0,[1]p6!$B$201:$L$201,"")</f>
        <v>Livro técnico-científico ou artístico-culturais publicados na área, com autoria individual, aprovado por Conselho Editorial/Registro ISBN</v>
      </c>
      <c r="C103" s="412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</row>
    <row r="104" spans="1:19" x14ac:dyDescent="0.2">
      <c r="A104" s="413"/>
      <c r="B104" s="413"/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</row>
    <row r="105" spans="1:19" s="1" customFormat="1" ht="27.75" customHeight="1" x14ac:dyDescent="0.2">
      <c r="A105" s="411" t="str">
        <f>IF([1]p6!$A$204:$L$204&lt;&gt;0,[1]p6!$A$204:$L$204,"")</f>
        <v>DE MORAIS FILHO, DANIEL C.; DIAS, L. D. ; SILVA, L. F. R. C. ; SANTOS, B. A. S. . Um resgate histórico-didático do trabalho original sobre a Versiera de Agnesi (a bruxa de Agnesi) para ser usado em sala de aula: entendendo a Matemática para discutir a questão de gênero na Ciência. PROFESSOR DE MATEMÁTICA ONLINE, v. 11, p. 396-413, 2023.</v>
      </c>
      <c r="B105" s="411"/>
      <c r="C105" s="411"/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</row>
    <row r="106" spans="1:19" s="1" customFormat="1" ht="13.5" customHeight="1" x14ac:dyDescent="0.25">
      <c r="A106" s="49" t="s">
        <v>24</v>
      </c>
      <c r="B106" s="412" t="str">
        <f>IF([1]p6!$B$205:$L$205&lt;&gt;0,[1]p6!$B$205:$L$205,"")</f>
        <v>Artigo técnico ou científico publicado em periódico de circulação nacional</v>
      </c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</row>
    <row r="107" spans="1:19" x14ac:dyDescent="0.2">
      <c r="A107" s="413"/>
      <c r="B107" s="413"/>
      <c r="C107" s="413"/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</row>
    <row r="108" spans="1:19" s="1" customFormat="1" ht="27.75" customHeight="1" x14ac:dyDescent="0.2">
      <c r="A108" s="411" t="str">
        <f>IF([1]p6!$A$208:$L$208&lt;&gt;0,[1]p6!$A$208:$L$208,"")</f>
        <v>DE MORAIS FILHO, D. C.; TEODISTA, J. C. S. . Expressões decimais infinitas e a importância de certas demonstrações no Ensino Básico. In: V Encontro Campinense do PROFMAT, 2023, Campina Grande PB. Anais do V ECP. Recife PE: Even 3, 2023. v. 3.</v>
      </c>
      <c r="B108" s="411"/>
      <c r="C108" s="411"/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</row>
    <row r="109" spans="1:19" s="1" customFormat="1" ht="13.5" customHeight="1" x14ac:dyDescent="0.25">
      <c r="A109" s="49" t="s">
        <v>24</v>
      </c>
      <c r="B109" s="412" t="str">
        <f>IF([1]p6!$B$209:$L$209&lt;&gt;0,[1]p6!$B$209:$L$209,"")</f>
        <v>Resumo publlicado em anais de eventos regionais</v>
      </c>
      <c r="C109" s="412"/>
      <c r="D109" s="412"/>
      <c r="E109" s="412"/>
      <c r="F109" s="412"/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</row>
    <row r="110" spans="1:19" x14ac:dyDescent="0.2">
      <c r="A110" s="413"/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</row>
    <row r="111" spans="1:19" s="1" customFormat="1" ht="27.75" customHeight="1" x14ac:dyDescent="0.2">
      <c r="A111" s="411" t="str">
        <f>IF([1]p6!$A$212:$L$212&lt;&gt;0,[1]p6!$A$212:$L$212,"")</f>
        <v>DE MORAIS FILHO, D. C.; MATHIAS, C. V. ; OLIVEIRA, I. M. S. . Geometrização do Teorema de Pitágoras e sua generalização como o Teorema de Pólya. In: V Encontro Campinense do PROFMAT, 2023, Campina Grande PB. Anais do V ECP. Recife PE: Even 3, 2023.</v>
      </c>
      <c r="B111" s="411"/>
      <c r="C111" s="411"/>
      <c r="D111" s="411"/>
      <c r="E111" s="411"/>
      <c r="F111" s="411"/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</row>
    <row r="112" spans="1:19" s="1" customFormat="1" ht="13.5" customHeight="1" x14ac:dyDescent="0.25">
      <c r="A112" s="49" t="s">
        <v>24</v>
      </c>
      <c r="B112" s="412" t="str">
        <f>IF([1]p6!$B$213:$L$213&lt;&gt;0,[1]p6!$B$213:$L$213,"")</f>
        <v>Resumo publlicado em anais de eventos regionais</v>
      </c>
      <c r="C112" s="412"/>
      <c r="D112" s="412"/>
      <c r="E112" s="412"/>
      <c r="F112" s="412"/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</row>
    <row r="113" spans="1:19" x14ac:dyDescent="0.2">
      <c r="A113" s="413"/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</row>
    <row r="114" spans="1:19" s="1" customFormat="1" ht="27.75" customHeight="1" x14ac:dyDescent="0.2">
      <c r="A114" s="411" t="str">
        <f>IF([1]p6!$A$216:$L$216&lt;&gt;0,[1]p6!$A$216:$L$216,"")</f>
        <v/>
      </c>
      <c r="B114" s="411"/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</row>
    <row r="115" spans="1:19" s="1" customFormat="1" ht="13.5" customHeight="1" x14ac:dyDescent="0.25">
      <c r="A115" s="49" t="s">
        <v>24</v>
      </c>
      <c r="B115" s="412" t="str">
        <f>IF([1]p6!$B$217:$L$217&lt;&gt;0,[1]p6!$B$217:$L$217,"")</f>
        <v/>
      </c>
      <c r="C115" s="412"/>
      <c r="D115" s="412"/>
      <c r="E115" s="412"/>
      <c r="F115" s="412"/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</row>
    <row r="116" spans="1:19" x14ac:dyDescent="0.2">
      <c r="A116" s="413"/>
      <c r="B116" s="413"/>
      <c r="C116" s="413"/>
      <c r="D116" s="413"/>
      <c r="E116" s="413"/>
      <c r="F116" s="413"/>
      <c r="G116" s="413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</row>
    <row r="117" spans="1:19" s="1" customFormat="1" ht="27.75" customHeight="1" x14ac:dyDescent="0.2">
      <c r="A117" s="411" t="str">
        <f>IF([1]p6!$A$220:$L$220&lt;&gt;0,[1]p6!$A$220:$L$220,"")</f>
        <v/>
      </c>
      <c r="B117" s="411"/>
      <c r="C117" s="411"/>
      <c r="D117" s="411"/>
      <c r="E117" s="411"/>
      <c r="F117" s="411"/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</row>
    <row r="118" spans="1:19" s="1" customFormat="1" ht="13.5" customHeight="1" x14ac:dyDescent="0.25">
      <c r="A118" s="49" t="s">
        <v>24</v>
      </c>
      <c r="B118" s="412" t="str">
        <f>IF([1]p6!$B$221:$L$221&lt;&gt;0,[1]p6!$B$221:$L$221,"")</f>
        <v/>
      </c>
      <c r="C118" s="412"/>
      <c r="D118" s="412"/>
      <c r="E118" s="412"/>
      <c r="F118" s="412"/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</row>
    <row r="119" spans="1:19" x14ac:dyDescent="0.2">
      <c r="A119" s="413"/>
      <c r="B119" s="413"/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</row>
    <row r="120" spans="1:19" s="33" customFormat="1" ht="11.25" customHeight="1" x14ac:dyDescent="0.2">
      <c r="A120" s="375" t="str">
        <f>T([1]p7!$C$13:$G$13)</f>
        <v>Deise Mara Barbosa de Almeida</v>
      </c>
      <c r="B120" s="376"/>
      <c r="C120" s="376"/>
      <c r="D120" s="376"/>
      <c r="E120" s="377"/>
      <c r="F120" s="414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19"/>
      <c r="R120"/>
      <c r="S120" s="28"/>
    </row>
    <row r="121" spans="1:19" s="1" customFormat="1" ht="27.75" customHeight="1" x14ac:dyDescent="0.2">
      <c r="A121" s="411" t="str">
        <f>IF([1]p7!$A$200:$L$200&lt;&gt;0,[1]p7!$A$200:$L$200,"")</f>
        <v/>
      </c>
      <c r="B121" s="411"/>
      <c r="C121" s="411"/>
      <c r="D121" s="411"/>
      <c r="E121" s="411"/>
      <c r="F121" s="411"/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</row>
    <row r="122" spans="1:19" s="1" customFormat="1" ht="13.5" customHeight="1" x14ac:dyDescent="0.25">
      <c r="A122" s="49" t="s">
        <v>24</v>
      </c>
      <c r="B122" s="412" t="str">
        <f>IF([1]p7!$B$201:$L$201&lt;&gt;0,[1]p7!$B$201:$L$201,"")</f>
        <v/>
      </c>
      <c r="C122" s="412"/>
      <c r="D122" s="412"/>
      <c r="E122" s="412"/>
      <c r="F122" s="412"/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</row>
    <row r="123" spans="1:19" x14ac:dyDescent="0.2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</row>
    <row r="124" spans="1:19" s="1" customFormat="1" ht="27.75" customHeight="1" x14ac:dyDescent="0.2">
      <c r="A124" s="411" t="str">
        <f>IF([1]p7!$A$204:$L$204&lt;&gt;0,[1]p7!$A$204:$L$204,"")</f>
        <v/>
      </c>
      <c r="B124" s="411"/>
      <c r="C124" s="411"/>
      <c r="D124" s="411"/>
      <c r="E124" s="411"/>
      <c r="F124" s="411"/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</row>
    <row r="125" spans="1:19" s="1" customFormat="1" ht="13.5" customHeight="1" x14ac:dyDescent="0.25">
      <c r="A125" s="49" t="s">
        <v>24</v>
      </c>
      <c r="B125" s="412" t="str">
        <f>IF([1]p7!$B$205:$L$205&lt;&gt;0,[1]p7!$B$205:$L$205,"")</f>
        <v/>
      </c>
      <c r="C125" s="412"/>
      <c r="D125" s="412"/>
      <c r="E125" s="412"/>
      <c r="F125" s="412"/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</row>
    <row r="126" spans="1:19" x14ac:dyDescent="0.2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</row>
    <row r="127" spans="1:19" s="1" customFormat="1" ht="27.75" customHeight="1" x14ac:dyDescent="0.2">
      <c r="A127" s="411" t="str">
        <f>IF([1]p7!$A$208:$L$208&lt;&gt;0,[1]p7!$A$208:$L$208,"")</f>
        <v/>
      </c>
      <c r="B127" s="411"/>
      <c r="C127" s="411"/>
      <c r="D127" s="411"/>
      <c r="E127" s="411"/>
      <c r="F127" s="411"/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</row>
    <row r="128" spans="1:19" s="1" customFormat="1" ht="13.5" customHeight="1" x14ac:dyDescent="0.25">
      <c r="A128" s="49" t="s">
        <v>24</v>
      </c>
      <c r="B128" s="412" t="str">
        <f>IF([1]p7!$B$209:$L$209&lt;&gt;0,[1]p7!$B$209:$L$209,"")</f>
        <v/>
      </c>
      <c r="C128" s="412"/>
      <c r="D128" s="412"/>
      <c r="E128" s="412"/>
      <c r="F128" s="412"/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</row>
    <row r="129" spans="1:19" x14ac:dyDescent="0.2">
      <c r="A129" s="413"/>
      <c r="B129" s="413"/>
      <c r="C129" s="413"/>
      <c r="D129" s="413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</row>
    <row r="130" spans="1:19" s="1" customFormat="1" ht="27.75" customHeight="1" x14ac:dyDescent="0.2">
      <c r="A130" s="411" t="str">
        <f>IF([1]p7!$A$212:$L$212&lt;&gt;0,[1]p7!$A$212:$L$212,"")</f>
        <v/>
      </c>
      <c r="B130" s="411"/>
      <c r="C130" s="411"/>
      <c r="D130" s="411"/>
      <c r="E130" s="411"/>
      <c r="F130" s="411"/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</row>
    <row r="131" spans="1:19" s="1" customFormat="1" ht="13.5" customHeight="1" x14ac:dyDescent="0.25">
      <c r="A131" s="49" t="s">
        <v>24</v>
      </c>
      <c r="B131" s="412" t="str">
        <f>IF([1]p7!$B$213:$L$213&lt;&gt;0,[1]p7!$B$213:$L$213,"")</f>
        <v/>
      </c>
      <c r="C131" s="412"/>
      <c r="D131" s="412"/>
      <c r="E131" s="412"/>
      <c r="F131" s="412"/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</row>
    <row r="132" spans="1:19" x14ac:dyDescent="0.2">
      <c r="A132" s="413"/>
      <c r="B132" s="413"/>
      <c r="C132" s="413"/>
      <c r="D132" s="413"/>
      <c r="E132" s="413"/>
      <c r="F132" s="413"/>
      <c r="G132" s="413"/>
      <c r="H132" s="413"/>
      <c r="I132" s="413"/>
      <c r="J132" s="413"/>
      <c r="K132" s="413"/>
      <c r="L132" s="413"/>
      <c r="M132" s="413"/>
      <c r="N132" s="413"/>
      <c r="O132" s="413"/>
      <c r="P132" s="413"/>
      <c r="Q132" s="413"/>
    </row>
    <row r="133" spans="1:19" s="1" customFormat="1" ht="27.75" customHeight="1" x14ac:dyDescent="0.2">
      <c r="A133" s="411" t="str">
        <f>IF([1]p7!$A$216:$L$216&lt;&gt;0,[1]p7!$A$216:$L$216,"")</f>
        <v/>
      </c>
      <c r="B133" s="411"/>
      <c r="C133" s="411"/>
      <c r="D133" s="411"/>
      <c r="E133" s="411"/>
      <c r="F133" s="411"/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</row>
    <row r="134" spans="1:19" s="1" customFormat="1" ht="13.5" customHeight="1" x14ac:dyDescent="0.25">
      <c r="A134" s="49" t="s">
        <v>24</v>
      </c>
      <c r="B134" s="412" t="str">
        <f>IF([1]p7!$B$217:$L$217&lt;&gt;0,[1]p7!$B$217:$L$217,"")</f>
        <v/>
      </c>
      <c r="C134" s="412"/>
      <c r="D134" s="412"/>
      <c r="E134" s="412"/>
      <c r="F134" s="412"/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</row>
    <row r="135" spans="1:19" x14ac:dyDescent="0.2">
      <c r="A135" s="413"/>
      <c r="B135" s="413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</row>
    <row r="136" spans="1:19" s="1" customFormat="1" ht="27.75" customHeight="1" x14ac:dyDescent="0.2">
      <c r="A136" s="411" t="str">
        <f>IF([1]p7!$A$220:$L$220&lt;&gt;0,[1]p7!$A$220:$L$220,"")</f>
        <v/>
      </c>
      <c r="B136" s="411"/>
      <c r="C136" s="411"/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</row>
    <row r="137" spans="1:19" s="1" customFormat="1" ht="13.5" customHeight="1" x14ac:dyDescent="0.25">
      <c r="A137" s="49" t="s">
        <v>24</v>
      </c>
      <c r="B137" s="412" t="str">
        <f>IF([1]p7!$B$221:$L$221&lt;&gt;0,[1]p7!$B$221:$L$221,"")</f>
        <v/>
      </c>
      <c r="C137" s="412"/>
      <c r="D137" s="412"/>
      <c r="E137" s="412"/>
      <c r="F137" s="412"/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</row>
    <row r="138" spans="1:19" x14ac:dyDescent="0.2">
      <c r="A138" s="413"/>
      <c r="B138" s="413"/>
      <c r="C138" s="413"/>
      <c r="D138" s="413"/>
      <c r="E138" s="413"/>
      <c r="F138" s="413"/>
      <c r="G138" s="413"/>
      <c r="H138" s="413"/>
      <c r="I138" s="413"/>
      <c r="J138" s="413"/>
      <c r="K138" s="413"/>
      <c r="L138" s="413"/>
      <c r="M138" s="413"/>
      <c r="N138" s="413"/>
      <c r="O138" s="413"/>
      <c r="P138" s="413"/>
      <c r="Q138" s="413"/>
    </row>
    <row r="139" spans="1:19" s="33" customFormat="1" ht="11.25" customHeight="1" x14ac:dyDescent="0.2">
      <c r="A139" s="375" t="str">
        <f>T([1]p8!$C$13:$G$13)</f>
        <v>Denilson da Silva Pereira</v>
      </c>
      <c r="B139" s="376"/>
      <c r="C139" s="376"/>
      <c r="D139" s="376"/>
      <c r="E139" s="377"/>
      <c r="F139" s="414"/>
      <c r="G139" s="415"/>
      <c r="H139" s="415"/>
      <c r="I139" s="415"/>
      <c r="J139" s="415"/>
      <c r="K139" s="415"/>
      <c r="L139" s="415"/>
      <c r="M139" s="415"/>
      <c r="N139" s="415"/>
      <c r="O139" s="415"/>
      <c r="P139" s="415"/>
      <c r="Q139" s="19"/>
      <c r="R139"/>
      <c r="S139" s="28"/>
    </row>
    <row r="140" spans="1:19" s="1" customFormat="1" ht="27.75" customHeight="1" x14ac:dyDescent="0.2">
      <c r="A140" s="411" t="str">
        <f>IF([1]p8!$A$200:$L$200&lt;&gt;0,[1]p8!$A$200:$L$200,"")</f>
        <v/>
      </c>
      <c r="B140" s="411"/>
      <c r="C140" s="411"/>
      <c r="D140" s="411"/>
      <c r="E140" s="411"/>
      <c r="F140" s="411"/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</row>
    <row r="141" spans="1:19" s="1" customFormat="1" ht="13.5" customHeight="1" x14ac:dyDescent="0.25">
      <c r="A141" s="49" t="s">
        <v>24</v>
      </c>
      <c r="B141" s="412" t="str">
        <f>IF([1]p8!$B$201:$L$201&lt;&gt;0,[1]p8!$B$201:$L$201,"")</f>
        <v/>
      </c>
      <c r="C141" s="412"/>
      <c r="D141" s="412"/>
      <c r="E141" s="412"/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</row>
    <row r="142" spans="1:19" x14ac:dyDescent="0.2">
      <c r="A142" s="413"/>
      <c r="B142" s="413"/>
      <c r="C142" s="413"/>
      <c r="D142" s="413"/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</row>
    <row r="143" spans="1:19" s="1" customFormat="1" ht="27.75" customHeight="1" x14ac:dyDescent="0.2">
      <c r="A143" s="411" t="str">
        <f>IF([1]p8!$A$204:$L$204&lt;&gt;0,[1]p8!$A$204:$L$204,"")</f>
        <v/>
      </c>
      <c r="B143" s="411"/>
      <c r="C143" s="411"/>
      <c r="D143" s="411"/>
      <c r="E143" s="411"/>
      <c r="F143" s="411"/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</row>
    <row r="144" spans="1:19" s="1" customFormat="1" ht="13.5" customHeight="1" x14ac:dyDescent="0.25">
      <c r="A144" s="49" t="s">
        <v>24</v>
      </c>
      <c r="B144" s="412" t="str">
        <f>IF([1]p8!$B$205:$L$205&lt;&gt;0,[1]p8!$B$205:$L$205,"")</f>
        <v/>
      </c>
      <c r="C144" s="412"/>
      <c r="D144" s="412"/>
      <c r="E144" s="412"/>
      <c r="F144" s="412"/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</row>
    <row r="145" spans="1:19" x14ac:dyDescent="0.2">
      <c r="A145" s="413"/>
      <c r="B145" s="413"/>
      <c r="C145" s="413"/>
      <c r="D145" s="413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</row>
    <row r="146" spans="1:19" s="1" customFormat="1" ht="27.75" customHeight="1" x14ac:dyDescent="0.2">
      <c r="A146" s="411" t="str">
        <f>IF([1]p8!$A$208:$L$208&lt;&gt;0,[1]p8!$A$208:$L$208,"")</f>
        <v/>
      </c>
      <c r="B146" s="411"/>
      <c r="C146" s="411"/>
      <c r="D146" s="411"/>
      <c r="E146" s="411"/>
      <c r="F146" s="411"/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</row>
    <row r="147" spans="1:19" s="1" customFormat="1" ht="13.5" customHeight="1" x14ac:dyDescent="0.25">
      <c r="A147" s="49" t="s">
        <v>24</v>
      </c>
      <c r="B147" s="412" t="str">
        <f>IF([1]p8!$B$209:$L$209&lt;&gt;0,[1]p8!$B$209:$L$209,"")</f>
        <v/>
      </c>
      <c r="C147" s="412"/>
      <c r="D147" s="412"/>
      <c r="E147" s="412"/>
      <c r="F147" s="412"/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</row>
    <row r="148" spans="1:19" x14ac:dyDescent="0.2">
      <c r="A148" s="413"/>
      <c r="B148" s="413"/>
      <c r="C148" s="413"/>
      <c r="D148" s="413"/>
      <c r="E148" s="413"/>
      <c r="F148" s="413"/>
      <c r="G148" s="413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</row>
    <row r="149" spans="1:19" s="1" customFormat="1" ht="27.75" customHeight="1" x14ac:dyDescent="0.2">
      <c r="A149" s="411" t="str">
        <f>IF([1]p8!$A$212:$L$212&lt;&gt;0,[1]p8!$A$212:$L$212,"")</f>
        <v/>
      </c>
      <c r="B149" s="411"/>
      <c r="C149" s="411"/>
      <c r="D149" s="411"/>
      <c r="E149" s="411"/>
      <c r="F149" s="411"/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</row>
    <row r="150" spans="1:19" s="1" customFormat="1" ht="13.5" customHeight="1" x14ac:dyDescent="0.25">
      <c r="A150" s="49" t="s">
        <v>24</v>
      </c>
      <c r="B150" s="412" t="str">
        <f>IF([1]p8!$B$213:$L$213&lt;&gt;0,[1]p8!$B$213:$L$213,"")</f>
        <v/>
      </c>
      <c r="C150" s="412"/>
      <c r="D150" s="412"/>
      <c r="E150" s="412"/>
      <c r="F150" s="412"/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</row>
    <row r="151" spans="1:19" x14ac:dyDescent="0.2">
      <c r="A151" s="413"/>
      <c r="B151" s="413"/>
      <c r="C151" s="413"/>
      <c r="D151" s="413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</row>
    <row r="152" spans="1:19" s="1" customFormat="1" ht="27.75" customHeight="1" x14ac:dyDescent="0.2">
      <c r="A152" s="411" t="str">
        <f>IF([1]p8!$A$216:$L$216&lt;&gt;0,[1]p8!$A$216:$L$216,"")</f>
        <v/>
      </c>
      <c r="B152" s="411"/>
      <c r="C152" s="411"/>
      <c r="D152" s="411"/>
      <c r="E152" s="411"/>
      <c r="F152" s="411"/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</row>
    <row r="153" spans="1:19" s="1" customFormat="1" ht="13.5" customHeight="1" x14ac:dyDescent="0.25">
      <c r="A153" s="49" t="s">
        <v>24</v>
      </c>
      <c r="B153" s="412" t="str">
        <f>IF([1]p8!$B$217:$L$217&lt;&gt;0,[1]p8!$B$217:$L$217,"")</f>
        <v/>
      </c>
      <c r="C153" s="412"/>
      <c r="D153" s="412"/>
      <c r="E153" s="412"/>
      <c r="F153" s="412"/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</row>
    <row r="154" spans="1:19" x14ac:dyDescent="0.2">
      <c r="A154" s="413"/>
      <c r="B154" s="413"/>
      <c r="C154" s="413"/>
      <c r="D154" s="413"/>
      <c r="E154" s="413"/>
      <c r="F154" s="413"/>
      <c r="G154" s="413"/>
      <c r="H154" s="413"/>
      <c r="I154" s="413"/>
      <c r="J154" s="413"/>
      <c r="K154" s="413"/>
      <c r="L154" s="413"/>
      <c r="M154" s="413"/>
      <c r="N154" s="413"/>
      <c r="O154" s="413"/>
      <c r="P154" s="413"/>
      <c r="Q154" s="413"/>
    </row>
    <row r="155" spans="1:19" s="1" customFormat="1" ht="27.75" customHeight="1" x14ac:dyDescent="0.2">
      <c r="A155" s="411" t="str">
        <f>IF([1]p8!$A$220:$L$220&lt;&gt;0,[1]p8!$A$220:$L$220,"")</f>
        <v/>
      </c>
      <c r="B155" s="411"/>
      <c r="C155" s="411"/>
      <c r="D155" s="411"/>
      <c r="E155" s="411"/>
      <c r="F155" s="411"/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</row>
    <row r="156" spans="1:19" s="1" customFormat="1" ht="13.5" customHeight="1" x14ac:dyDescent="0.25">
      <c r="A156" s="49" t="s">
        <v>24</v>
      </c>
      <c r="B156" s="412" t="str">
        <f>IF([1]p8!$B$221:$L$221&lt;&gt;0,[1]p8!$B$221:$L$221,"")</f>
        <v/>
      </c>
      <c r="C156" s="412"/>
      <c r="D156" s="412"/>
      <c r="E156" s="412"/>
      <c r="F156" s="412"/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</row>
    <row r="157" spans="1:19" x14ac:dyDescent="0.2">
      <c r="A157" s="413"/>
      <c r="B157" s="413"/>
      <c r="C157" s="413"/>
      <c r="D157" s="413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</row>
    <row r="158" spans="1:19" s="33" customFormat="1" ht="11.25" customHeight="1" x14ac:dyDescent="0.2">
      <c r="A158" s="375" t="str">
        <f>T([1]p9!$C$13:$G$13)</f>
        <v>Diogo de Santana Germano</v>
      </c>
      <c r="B158" s="376"/>
      <c r="C158" s="376"/>
      <c r="D158" s="376"/>
      <c r="E158" s="377"/>
      <c r="F158" s="414"/>
      <c r="G158" s="415"/>
      <c r="H158" s="415"/>
      <c r="I158" s="415"/>
      <c r="J158" s="415"/>
      <c r="K158" s="415"/>
      <c r="L158" s="415"/>
      <c r="M158" s="415"/>
      <c r="N158" s="415"/>
      <c r="O158" s="415"/>
      <c r="P158" s="415"/>
      <c r="Q158" s="19"/>
      <c r="R158"/>
      <c r="S158" s="28"/>
    </row>
    <row r="159" spans="1:19" s="1" customFormat="1" ht="27.75" customHeight="1" x14ac:dyDescent="0.2">
      <c r="A159" s="411" t="str">
        <f>IF([1]p9!$A$200:$L$200&lt;&gt;0,[1]p9!$A$200:$L$200,"")</f>
        <v>U. B. Severo, B. H. C. Ribeiro, D. de S. Germano, Existence of solutions to quasilinear Schrodinger equations with exponential nonlinearity, Electron J. Differential Equations, Vol. 2024, No. 14, pp. 1-14.</v>
      </c>
      <c r="B159" s="411"/>
      <c r="C159" s="411"/>
      <c r="D159" s="411"/>
      <c r="E159" s="411"/>
      <c r="F159" s="411"/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</row>
    <row r="160" spans="1:19" s="1" customFormat="1" ht="13.5" customHeight="1" x14ac:dyDescent="0.25">
      <c r="A160" s="49" t="s">
        <v>24</v>
      </c>
      <c r="B160" s="412" t="str">
        <f>IF([1]p9!$B$201:$L$201&lt;&gt;0,[1]p9!$B$201:$L$201,"")</f>
        <v>Artigo técnico ou científico publicado em periódico indexado internacionalmente</v>
      </c>
      <c r="C160" s="412"/>
      <c r="D160" s="412"/>
      <c r="E160" s="412"/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</row>
    <row r="161" spans="1:17" x14ac:dyDescent="0.2">
      <c r="A161" s="413"/>
      <c r="B161" s="413"/>
      <c r="C161" s="413"/>
      <c r="D161" s="413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</row>
    <row r="162" spans="1:17" s="1" customFormat="1" ht="27.75" customHeight="1" x14ac:dyDescent="0.2">
      <c r="A162" s="411" t="str">
        <f>IF([1]p9!$A$204:$L$204&lt;&gt;0,[1]p9!$A$204:$L$204,"")</f>
        <v/>
      </c>
      <c r="B162" s="411"/>
      <c r="C162" s="411"/>
      <c r="D162" s="411"/>
      <c r="E162" s="411"/>
      <c r="F162" s="411"/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</row>
    <row r="163" spans="1:17" s="1" customFormat="1" ht="13.5" customHeight="1" x14ac:dyDescent="0.25">
      <c r="A163" s="49" t="s">
        <v>24</v>
      </c>
      <c r="B163" s="412" t="str">
        <f>IF([1]p9!$B$205:$L$205&lt;&gt;0,[1]p9!$B$205:$L$205,"")</f>
        <v/>
      </c>
      <c r="C163" s="412"/>
      <c r="D163" s="412"/>
      <c r="E163" s="412"/>
      <c r="F163" s="412"/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</row>
    <row r="164" spans="1:17" x14ac:dyDescent="0.2">
      <c r="A164" s="413"/>
      <c r="B164" s="413"/>
      <c r="C164" s="413"/>
      <c r="D164" s="413"/>
      <c r="E164" s="413"/>
      <c r="F164" s="413"/>
      <c r="G164" s="413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</row>
    <row r="165" spans="1:17" s="1" customFormat="1" ht="27.75" customHeight="1" x14ac:dyDescent="0.2">
      <c r="A165" s="411" t="str">
        <f>IF([1]p9!$A$208:$L$208&lt;&gt;0,[1]p9!$A$208:$L$208,"")</f>
        <v/>
      </c>
      <c r="B165" s="411"/>
      <c r="C165" s="411"/>
      <c r="D165" s="411"/>
      <c r="E165" s="411"/>
      <c r="F165" s="411"/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</row>
    <row r="166" spans="1:17" s="1" customFormat="1" ht="13.5" customHeight="1" x14ac:dyDescent="0.25">
      <c r="A166" s="49" t="s">
        <v>24</v>
      </c>
      <c r="B166" s="412" t="str">
        <f>IF([1]p9!$B$209:$L$209&lt;&gt;0,[1]p9!$B$209:$L$209,"")</f>
        <v/>
      </c>
      <c r="C166" s="412"/>
      <c r="D166" s="412"/>
      <c r="E166" s="412"/>
      <c r="F166" s="412"/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2"/>
    </row>
    <row r="167" spans="1:17" x14ac:dyDescent="0.2">
      <c r="A167" s="413"/>
      <c r="B167" s="413"/>
      <c r="C167" s="413"/>
      <c r="D167" s="413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</row>
    <row r="168" spans="1:17" s="1" customFormat="1" ht="27.75" customHeight="1" x14ac:dyDescent="0.2">
      <c r="A168" s="411" t="str">
        <f>IF([1]p9!$A$212:$L$212&lt;&gt;0,[1]p9!$A$212:$L$212,"")</f>
        <v/>
      </c>
      <c r="B168" s="411"/>
      <c r="C168" s="411"/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</row>
    <row r="169" spans="1:17" s="1" customFormat="1" ht="13.5" customHeight="1" x14ac:dyDescent="0.25">
      <c r="A169" s="49" t="s">
        <v>24</v>
      </c>
      <c r="B169" s="412" t="str">
        <f>IF([1]p9!$B$213:$L$213&lt;&gt;0,[1]p9!$B$213:$L$213,"")</f>
        <v/>
      </c>
      <c r="C169" s="412"/>
      <c r="D169" s="412"/>
      <c r="E169" s="412"/>
      <c r="F169" s="412"/>
      <c r="G169" s="412"/>
      <c r="H169" s="412"/>
      <c r="I169" s="412"/>
      <c r="J169" s="412"/>
      <c r="K169" s="412"/>
      <c r="L169" s="412"/>
      <c r="M169" s="412"/>
      <c r="N169" s="412"/>
      <c r="O169" s="412"/>
      <c r="P169" s="412"/>
      <c r="Q169" s="412"/>
    </row>
    <row r="170" spans="1:17" x14ac:dyDescent="0.2">
      <c r="A170" s="413"/>
      <c r="B170" s="413"/>
      <c r="C170" s="413"/>
      <c r="D170" s="413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</row>
    <row r="171" spans="1:17" s="1" customFormat="1" ht="27.75" customHeight="1" x14ac:dyDescent="0.2">
      <c r="A171" s="411" t="str">
        <f>IF([1]p9!$A$216:$L$216&lt;&gt;0,[1]p9!$A$216:$L$216,"")</f>
        <v/>
      </c>
      <c r="B171" s="411"/>
      <c r="C171" s="411"/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</row>
    <row r="172" spans="1:17" s="1" customFormat="1" ht="13.5" customHeight="1" x14ac:dyDescent="0.25">
      <c r="A172" s="49" t="s">
        <v>24</v>
      </c>
      <c r="B172" s="412" t="str">
        <f>IF([1]p9!$B$217:$L$217&lt;&gt;0,[1]p9!$B$217:$L$217,"")</f>
        <v/>
      </c>
      <c r="C172" s="412"/>
      <c r="D172" s="412"/>
      <c r="E172" s="412"/>
      <c r="F172" s="412"/>
      <c r="G172" s="412"/>
      <c r="H172" s="412"/>
      <c r="I172" s="412"/>
      <c r="J172" s="412"/>
      <c r="K172" s="412"/>
      <c r="L172" s="412"/>
      <c r="M172" s="412"/>
      <c r="N172" s="412"/>
      <c r="O172" s="412"/>
      <c r="P172" s="412"/>
      <c r="Q172" s="412"/>
    </row>
    <row r="173" spans="1:17" x14ac:dyDescent="0.2">
      <c r="A173" s="413"/>
      <c r="B173" s="413"/>
      <c r="C173" s="413"/>
      <c r="D173" s="413"/>
      <c r="E173" s="413"/>
      <c r="F173" s="413"/>
      <c r="G173" s="41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</row>
    <row r="174" spans="1:17" s="1" customFormat="1" ht="27.75" customHeight="1" x14ac:dyDescent="0.2">
      <c r="A174" s="411" t="str">
        <f>IF([1]p9!$A$220:$L$220&lt;&gt;0,[1]p9!$A$220:$L$220,"")</f>
        <v/>
      </c>
      <c r="B174" s="411"/>
      <c r="C174" s="411"/>
      <c r="D174" s="411"/>
      <c r="E174" s="411"/>
      <c r="F174" s="411"/>
      <c r="G174" s="411"/>
      <c r="H174" s="411"/>
      <c r="I174" s="411"/>
      <c r="J174" s="411"/>
      <c r="K174" s="411"/>
      <c r="L174" s="411"/>
      <c r="M174" s="411"/>
      <c r="N174" s="411"/>
      <c r="O174" s="411"/>
      <c r="P174" s="411"/>
      <c r="Q174" s="411"/>
    </row>
    <row r="175" spans="1:17" s="1" customFormat="1" ht="13.5" customHeight="1" x14ac:dyDescent="0.25">
      <c r="A175" s="49" t="s">
        <v>24</v>
      </c>
      <c r="B175" s="412" t="str">
        <f>IF([1]p9!$B$221:$L$221&lt;&gt;0,[1]p9!$B$221:$L$221,"")</f>
        <v/>
      </c>
      <c r="C175" s="412"/>
      <c r="D175" s="412"/>
      <c r="E175" s="412"/>
      <c r="F175" s="412"/>
      <c r="G175" s="412"/>
      <c r="H175" s="412"/>
      <c r="I175" s="412"/>
      <c r="J175" s="412"/>
      <c r="K175" s="412"/>
      <c r="L175" s="412"/>
      <c r="M175" s="412"/>
      <c r="N175" s="412"/>
      <c r="O175" s="412"/>
      <c r="P175" s="412"/>
      <c r="Q175" s="412"/>
    </row>
    <row r="176" spans="1:17" x14ac:dyDescent="0.2">
      <c r="A176" s="413"/>
      <c r="B176" s="413"/>
      <c r="C176" s="413"/>
      <c r="D176" s="413"/>
      <c r="E176" s="413"/>
      <c r="F176" s="413"/>
      <c r="G176" s="413"/>
      <c r="H176" s="413"/>
      <c r="I176" s="413"/>
      <c r="J176" s="413"/>
      <c r="K176" s="413"/>
      <c r="L176" s="413"/>
      <c r="M176" s="413"/>
      <c r="N176" s="413"/>
      <c r="O176" s="413"/>
      <c r="P176" s="413"/>
      <c r="Q176" s="413"/>
    </row>
    <row r="177" spans="1:19" s="33" customFormat="1" ht="11.25" customHeight="1" x14ac:dyDescent="0.2">
      <c r="A177" s="375" t="str">
        <f>T([1]p10!$C$13:$G$13)</f>
        <v>Diogo Diniz Pereira da Silva e Silva</v>
      </c>
      <c r="B177" s="376"/>
      <c r="C177" s="376"/>
      <c r="D177" s="376"/>
      <c r="E177" s="377"/>
      <c r="F177" s="414"/>
      <c r="G177" s="415"/>
      <c r="H177" s="415"/>
      <c r="I177" s="415"/>
      <c r="J177" s="415"/>
      <c r="K177" s="415"/>
      <c r="L177" s="415"/>
      <c r="M177" s="415"/>
      <c r="N177" s="415"/>
      <c r="O177" s="415"/>
      <c r="P177" s="415"/>
      <c r="Q177" s="19"/>
      <c r="R177"/>
      <c r="S177" s="28"/>
    </row>
    <row r="178" spans="1:19" s="1" customFormat="1" ht="27.75" customHeight="1" x14ac:dyDescent="0.2">
      <c r="A178" s="411" t="str">
        <f>IF([1]p10!$A$200:$L$200&lt;&gt;0,[1]p10!$A$200:$L$200,"")</f>
        <v>Diniz, D.; SILVA, J. L. G. ; KOSHLUKOV, P. . Gradings on block-triangular matrix algebras. PROCEEDINGS OF THE AMERICAN MATHEMATICAL SOCIETY, v. 152, p. 119-127, 2024</v>
      </c>
      <c r="B178" s="411"/>
      <c r="C178" s="411"/>
      <c r="D178" s="411"/>
      <c r="E178" s="411"/>
      <c r="F178" s="411"/>
      <c r="G178" s="411"/>
      <c r="H178" s="411"/>
      <c r="I178" s="411"/>
      <c r="J178" s="411"/>
      <c r="K178" s="411"/>
      <c r="L178" s="411"/>
      <c r="M178" s="411"/>
      <c r="N178" s="411"/>
      <c r="O178" s="411"/>
      <c r="P178" s="411"/>
      <c r="Q178" s="411"/>
    </row>
    <row r="179" spans="1:19" s="1" customFormat="1" ht="13.5" customHeight="1" x14ac:dyDescent="0.25">
      <c r="A179" s="49" t="s">
        <v>24</v>
      </c>
      <c r="B179" s="412" t="str">
        <f>IF([1]p10!$B$201:$L$201&lt;&gt;0,[1]p10!$B$201:$L$201,"")</f>
        <v>Artigo técnico ou científico publicado em periódico indexado internacionalmente</v>
      </c>
      <c r="C179" s="412"/>
      <c r="D179" s="412"/>
      <c r="E179" s="412"/>
      <c r="F179" s="412"/>
      <c r="G179" s="412"/>
      <c r="H179" s="412"/>
      <c r="I179" s="412"/>
      <c r="J179" s="412"/>
      <c r="K179" s="412"/>
      <c r="L179" s="412"/>
      <c r="M179" s="412"/>
      <c r="N179" s="412"/>
      <c r="O179" s="412"/>
      <c r="P179" s="412"/>
      <c r="Q179" s="412"/>
    </row>
    <row r="180" spans="1:19" x14ac:dyDescent="0.2">
      <c r="A180" s="413"/>
      <c r="B180" s="413"/>
      <c r="C180" s="413"/>
      <c r="D180" s="413"/>
      <c r="E180" s="413"/>
      <c r="F180" s="413"/>
      <c r="G180" s="413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</row>
    <row r="181" spans="1:19" s="1" customFormat="1" ht="27.75" customHeight="1" x14ac:dyDescent="0.2">
      <c r="A181" s="411" t="str">
        <f>IF([1]p10!$A$204:$L$204&lt;&gt;0,[1]p10!$A$204:$L$204,"")</f>
        <v>Diniz, D.; SILVA, V. R. T. ; GONCALVES, D. J. ; SOUZA, M. S. . The isomorphism problem in the context of PI-theory for two-dimensional Jordan algebras. FINITE FIELDS AND THEIR APPLICATIONS, v. 94, p. 1-30, 2024.</v>
      </c>
      <c r="B181" s="411"/>
      <c r="C181" s="411"/>
      <c r="D181" s="411"/>
      <c r="E181" s="411"/>
      <c r="F181" s="411"/>
      <c r="G181" s="411"/>
      <c r="H181" s="411"/>
      <c r="I181" s="411"/>
      <c r="J181" s="411"/>
      <c r="K181" s="411"/>
      <c r="L181" s="411"/>
      <c r="M181" s="411"/>
      <c r="N181" s="411"/>
      <c r="O181" s="411"/>
      <c r="P181" s="411"/>
      <c r="Q181" s="411"/>
    </row>
    <row r="182" spans="1:19" s="1" customFormat="1" ht="13.5" customHeight="1" x14ac:dyDescent="0.25">
      <c r="A182" s="49" t="s">
        <v>24</v>
      </c>
      <c r="B182" s="412" t="str">
        <f>IF([1]p10!$B$205:$L$205&lt;&gt;0,[1]p10!$B$205:$L$205,"")</f>
        <v>Artigo técnico ou científico publicado em periódico indexado internacionalmente</v>
      </c>
      <c r="C182" s="412"/>
      <c r="D182" s="412"/>
      <c r="E182" s="412"/>
      <c r="F182" s="412"/>
      <c r="G182" s="412"/>
      <c r="H182" s="412"/>
      <c r="I182" s="412"/>
      <c r="J182" s="412"/>
      <c r="K182" s="412"/>
      <c r="L182" s="412"/>
      <c r="M182" s="412"/>
      <c r="N182" s="412"/>
      <c r="O182" s="412"/>
      <c r="P182" s="412"/>
      <c r="Q182" s="412"/>
    </row>
    <row r="183" spans="1:19" x14ac:dyDescent="0.2">
      <c r="A183" s="413"/>
      <c r="B183" s="413"/>
      <c r="C183" s="413"/>
      <c r="D183" s="413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</row>
    <row r="184" spans="1:19" s="1" customFormat="1" ht="27.75" customHeight="1" x14ac:dyDescent="0.2">
      <c r="A184" s="411" t="str">
        <f>IF([1]p10!$A$208:$L$208&lt;&gt;0,[1]p10!$A$208:$L$208,"")</f>
        <v>Diniz, D.; SILVA, J. L. G. ; BORGES, A. R. . Graded identities with involution for the algebra of upper triangular matrices. LINEAR ALGEBRA AND ITS APPLICATIONS, v. 688, p. 120-156, 2024.</v>
      </c>
      <c r="B184" s="411"/>
      <c r="C184" s="411"/>
      <c r="D184" s="411"/>
      <c r="E184" s="411"/>
      <c r="F184" s="411"/>
      <c r="G184" s="411"/>
      <c r="H184" s="411"/>
      <c r="I184" s="411"/>
      <c r="J184" s="411"/>
      <c r="K184" s="411"/>
      <c r="L184" s="411"/>
      <c r="M184" s="411"/>
      <c r="N184" s="411"/>
      <c r="O184" s="411"/>
      <c r="P184" s="411"/>
      <c r="Q184" s="411"/>
    </row>
    <row r="185" spans="1:19" s="1" customFormat="1" ht="13.5" customHeight="1" x14ac:dyDescent="0.25">
      <c r="A185" s="49" t="s">
        <v>24</v>
      </c>
      <c r="B185" s="412" t="str">
        <f>IF([1]p10!$B$209:$L$209&lt;&gt;0,[1]p10!$B$209:$L$209,"")</f>
        <v>Artigo técnico ou científico publicado em periódico indexado internacionalmente</v>
      </c>
      <c r="C185" s="412"/>
      <c r="D185" s="412"/>
      <c r="E185" s="412"/>
      <c r="F185" s="412"/>
      <c r="G185" s="412"/>
      <c r="H185" s="412"/>
      <c r="I185" s="412"/>
      <c r="J185" s="412"/>
      <c r="K185" s="412"/>
      <c r="L185" s="412"/>
      <c r="M185" s="412"/>
      <c r="N185" s="412"/>
      <c r="O185" s="412"/>
      <c r="P185" s="412"/>
      <c r="Q185" s="412"/>
    </row>
    <row r="186" spans="1:19" x14ac:dyDescent="0.2">
      <c r="A186" s="413"/>
      <c r="B186" s="413"/>
      <c r="C186" s="413"/>
      <c r="D186" s="413"/>
      <c r="E186" s="413"/>
      <c r="F186" s="413"/>
      <c r="G186" s="413"/>
      <c r="H186" s="413"/>
      <c r="I186" s="413"/>
      <c r="J186" s="413"/>
      <c r="K186" s="413"/>
      <c r="L186" s="413"/>
      <c r="M186" s="413"/>
      <c r="N186" s="413"/>
      <c r="O186" s="413"/>
      <c r="P186" s="413"/>
      <c r="Q186" s="413"/>
    </row>
    <row r="187" spans="1:19" s="1" customFormat="1" ht="27.75" customHeight="1" x14ac:dyDescent="0.2">
      <c r="A187" s="411" t="str">
        <f>IF([1]p10!$A$212:$L$212&lt;&gt;0,[1]p10!$A$212:$L$212,"")</f>
        <v>Bezerra, C. F. ; Diniz, D. ; KOSHLUKOV, P. . Z-graded identities of the Virasoro algebra. JOURNAL OF ALGEBRA, v. 640, p. 401-431, 2024.</v>
      </c>
      <c r="B187" s="411"/>
      <c r="C187" s="411"/>
      <c r="D187" s="411"/>
      <c r="E187" s="411"/>
      <c r="F187" s="411"/>
      <c r="G187" s="411"/>
      <c r="H187" s="411"/>
      <c r="I187" s="411"/>
      <c r="J187" s="411"/>
      <c r="K187" s="411"/>
      <c r="L187" s="411"/>
      <c r="M187" s="411"/>
      <c r="N187" s="411"/>
      <c r="O187" s="411"/>
      <c r="P187" s="411"/>
      <c r="Q187" s="411"/>
    </row>
    <row r="188" spans="1:19" s="1" customFormat="1" ht="13.5" customHeight="1" x14ac:dyDescent="0.25">
      <c r="A188" s="49" t="s">
        <v>24</v>
      </c>
      <c r="B188" s="412" t="str">
        <f>IF([1]p10!$B$213:$L$213&lt;&gt;0,[1]p10!$B$213:$L$213,"")</f>
        <v>Artigo técnico ou científico publicado em periódico indexado internacionalmente</v>
      </c>
      <c r="C188" s="412"/>
      <c r="D188" s="412"/>
      <c r="E188" s="412"/>
      <c r="F188" s="412"/>
      <c r="G188" s="412"/>
      <c r="H188" s="412"/>
      <c r="I188" s="412"/>
      <c r="J188" s="412"/>
      <c r="K188" s="412"/>
      <c r="L188" s="412"/>
      <c r="M188" s="412"/>
      <c r="N188" s="412"/>
      <c r="O188" s="412"/>
      <c r="P188" s="412"/>
      <c r="Q188" s="412"/>
    </row>
    <row r="189" spans="1:19" x14ac:dyDescent="0.2">
      <c r="A189" s="413"/>
      <c r="B189" s="413"/>
      <c r="C189" s="413"/>
      <c r="D189" s="413"/>
      <c r="E189" s="413"/>
      <c r="F189" s="413"/>
      <c r="G189" s="413"/>
      <c r="H189" s="413"/>
      <c r="I189" s="413"/>
      <c r="J189" s="413"/>
      <c r="K189" s="413"/>
      <c r="L189" s="413"/>
      <c r="M189" s="413"/>
      <c r="N189" s="413"/>
      <c r="O189" s="413"/>
      <c r="P189" s="413"/>
      <c r="Q189" s="413"/>
    </row>
    <row r="190" spans="1:19" s="1" customFormat="1" ht="27.75" customHeight="1" x14ac:dyDescent="0.2">
      <c r="A190" s="411" t="str">
        <f>IF([1]p10!$A$216:$L$216&lt;&gt;0,[1]p10!$A$216:$L$216,"")</f>
        <v/>
      </c>
      <c r="B190" s="411"/>
      <c r="C190" s="411"/>
      <c r="D190" s="411"/>
      <c r="E190" s="411"/>
      <c r="F190" s="411"/>
      <c r="G190" s="411"/>
      <c r="H190" s="411"/>
      <c r="I190" s="411"/>
      <c r="J190" s="411"/>
      <c r="K190" s="411"/>
      <c r="L190" s="411"/>
      <c r="M190" s="411"/>
      <c r="N190" s="411"/>
      <c r="O190" s="411"/>
      <c r="P190" s="411"/>
      <c r="Q190" s="411"/>
    </row>
    <row r="191" spans="1:19" s="1" customFormat="1" ht="13.5" customHeight="1" x14ac:dyDescent="0.25">
      <c r="A191" s="49" t="s">
        <v>24</v>
      </c>
      <c r="B191" s="412" t="str">
        <f>IF([1]p10!$B$217:$L$217&lt;&gt;0,[1]p10!$B$217:$L$217,"")</f>
        <v/>
      </c>
      <c r="C191" s="412"/>
      <c r="D191" s="412"/>
      <c r="E191" s="412"/>
      <c r="F191" s="412"/>
      <c r="G191" s="412"/>
      <c r="H191" s="412"/>
      <c r="I191" s="412"/>
      <c r="J191" s="412"/>
      <c r="K191" s="412"/>
      <c r="L191" s="412"/>
      <c r="M191" s="412"/>
      <c r="N191" s="412"/>
      <c r="O191" s="412"/>
      <c r="P191" s="412"/>
      <c r="Q191" s="412"/>
    </row>
    <row r="192" spans="1:19" x14ac:dyDescent="0.2">
      <c r="A192" s="413"/>
      <c r="B192" s="413"/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</row>
    <row r="193" spans="1:19" s="1" customFormat="1" ht="27.75" customHeight="1" x14ac:dyDescent="0.2">
      <c r="A193" s="411" t="str">
        <f>IF([1]p10!$A$220:$L$220&lt;&gt;0,[1]p10!$A$220:$L$220,"")</f>
        <v/>
      </c>
      <c r="B193" s="411"/>
      <c r="C193" s="411"/>
      <c r="D193" s="411"/>
      <c r="E193" s="411"/>
      <c r="F193" s="411"/>
      <c r="G193" s="411"/>
      <c r="H193" s="411"/>
      <c r="I193" s="411"/>
      <c r="J193" s="411"/>
      <c r="K193" s="411"/>
      <c r="L193" s="411"/>
      <c r="M193" s="411"/>
      <c r="N193" s="411"/>
      <c r="O193" s="411"/>
      <c r="P193" s="411"/>
      <c r="Q193" s="411"/>
    </row>
    <row r="194" spans="1:19" s="1" customFormat="1" ht="13.5" customHeight="1" x14ac:dyDescent="0.25">
      <c r="A194" s="49" t="s">
        <v>24</v>
      </c>
      <c r="B194" s="412" t="str">
        <f>IF([1]p10!$B$221:$L$221&lt;&gt;0,[1]p10!$B$221:$L$221,"")</f>
        <v/>
      </c>
      <c r="C194" s="412"/>
      <c r="D194" s="412"/>
      <c r="E194" s="412"/>
      <c r="F194" s="412"/>
      <c r="G194" s="412"/>
      <c r="H194" s="412"/>
      <c r="I194" s="412"/>
      <c r="J194" s="412"/>
      <c r="K194" s="412"/>
      <c r="L194" s="412"/>
      <c r="M194" s="412"/>
      <c r="N194" s="412"/>
      <c r="O194" s="412"/>
      <c r="P194" s="412"/>
      <c r="Q194" s="412"/>
    </row>
    <row r="195" spans="1:19" x14ac:dyDescent="0.2">
      <c r="A195" s="413"/>
      <c r="B195" s="413"/>
      <c r="C195" s="413"/>
      <c r="D195" s="413"/>
      <c r="E195" s="413"/>
      <c r="F195" s="413"/>
      <c r="G195" s="413"/>
      <c r="H195" s="413"/>
      <c r="I195" s="413"/>
      <c r="J195" s="413"/>
      <c r="K195" s="413"/>
      <c r="L195" s="413"/>
      <c r="M195" s="413"/>
      <c r="N195" s="413"/>
      <c r="O195" s="413"/>
      <c r="P195" s="413"/>
      <c r="Q195" s="413"/>
    </row>
    <row r="196" spans="1:19" s="33" customFormat="1" ht="11.25" customHeight="1" x14ac:dyDescent="0.2">
      <c r="A196" s="375" t="str">
        <f>T([1]p11!$C$13:$G$13)</f>
        <v>Henrique Fernandes de Lima</v>
      </c>
      <c r="B196" s="376"/>
      <c r="C196" s="376"/>
      <c r="D196" s="376"/>
      <c r="E196" s="377"/>
      <c r="F196" s="414"/>
      <c r="G196" s="415"/>
      <c r="H196" s="415"/>
      <c r="I196" s="415"/>
      <c r="J196" s="415"/>
      <c r="K196" s="415"/>
      <c r="L196" s="415"/>
      <c r="M196" s="415"/>
      <c r="N196" s="415"/>
      <c r="O196" s="415"/>
      <c r="P196" s="415"/>
      <c r="Q196" s="19"/>
      <c r="R196"/>
      <c r="S196" s="28"/>
    </row>
    <row r="197" spans="1:19" s="1" customFormat="1" ht="27.75" customHeight="1" x14ac:dyDescent="0.2">
      <c r="A197" s="411" t="str">
        <f>IF([1]p11!$A$200:$L$200&lt;&gt;0,[1]p11!$A$200:$L$200,"")</f>
        <v>CUNHA, A. W. ; LIMA, E. L. ; De Lima, H.F. . Revisiting Gradient Bach Solitons via Maximum Principles. International Electronic Journal Of Geometry, p. 207-2012, 2024.</v>
      </c>
      <c r="B197" s="411"/>
      <c r="C197" s="411"/>
      <c r="D197" s="411"/>
      <c r="E197" s="411"/>
      <c r="F197" s="411"/>
      <c r="G197" s="411"/>
      <c r="H197" s="411"/>
      <c r="I197" s="411"/>
      <c r="J197" s="411"/>
      <c r="K197" s="411"/>
      <c r="L197" s="411"/>
      <c r="M197" s="411"/>
      <c r="N197" s="411"/>
      <c r="O197" s="411"/>
      <c r="P197" s="411"/>
      <c r="Q197" s="411"/>
    </row>
    <row r="198" spans="1:19" s="1" customFormat="1" ht="13.5" customHeight="1" x14ac:dyDescent="0.25">
      <c r="A198" s="49" t="s">
        <v>24</v>
      </c>
      <c r="B198" s="412" t="str">
        <f>IF([1]p11!$B$201:$L$201&lt;&gt;0,[1]p11!$B$201:$L$201,"")</f>
        <v>Artigo técnico ou científico publicado em periódico indexado internacionalmente</v>
      </c>
      <c r="C198" s="412"/>
      <c r="D198" s="412"/>
      <c r="E198" s="412"/>
      <c r="F198" s="412"/>
      <c r="G198" s="412"/>
      <c r="H198" s="412"/>
      <c r="I198" s="412"/>
      <c r="J198" s="412"/>
      <c r="K198" s="412"/>
      <c r="L198" s="412"/>
      <c r="M198" s="412"/>
      <c r="N198" s="412"/>
      <c r="O198" s="412"/>
      <c r="P198" s="412"/>
      <c r="Q198" s="412"/>
    </row>
    <row r="199" spans="1:19" x14ac:dyDescent="0.2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</row>
    <row r="200" spans="1:19" s="1" customFormat="1" ht="27.75" customHeight="1" x14ac:dyDescent="0.2">
      <c r="A200" s="411" t="str">
        <f>IF([1]p11!$A$204:$L$204&lt;&gt;0,[1]p11!$A$204:$L$204,"")</f>
        <v>De Lima, H.F.; GOMES, W. F. ; SANTOS, M. S. ; Velásquez, M.A.L. . ON THE GEOMETRY OF SPACELIKE MEAN CURVATURE FLOW SOLITONS IMMERSED IN A GRW SPACETIME. JOURNAL OF THE AUSTRALIAN MATHEMATICAL SOCIETY, v. 116, p. 221-256, 2024.</v>
      </c>
      <c r="B200" s="411"/>
      <c r="C200" s="411"/>
      <c r="D200" s="411"/>
      <c r="E200" s="411"/>
      <c r="F200" s="411"/>
      <c r="G200" s="411"/>
      <c r="H200" s="411"/>
      <c r="I200" s="411"/>
      <c r="J200" s="411"/>
      <c r="K200" s="411"/>
      <c r="L200" s="411"/>
      <c r="M200" s="411"/>
      <c r="N200" s="411"/>
      <c r="O200" s="411"/>
      <c r="P200" s="411"/>
      <c r="Q200" s="411"/>
    </row>
    <row r="201" spans="1:19" s="1" customFormat="1" ht="13.5" customHeight="1" x14ac:dyDescent="0.25">
      <c r="A201" s="49" t="s">
        <v>24</v>
      </c>
      <c r="B201" s="412" t="str">
        <f>IF([1]p11!$B$205:$L$205&lt;&gt;0,[1]p11!$B$205:$L$205,"")</f>
        <v>Artigo técnico ou científico publicado em periódico indexado internacionalmente</v>
      </c>
      <c r="C201" s="412"/>
      <c r="D201" s="412"/>
      <c r="E201" s="412"/>
      <c r="F201" s="412"/>
      <c r="G201" s="412"/>
      <c r="H201" s="412"/>
      <c r="I201" s="412"/>
      <c r="J201" s="412"/>
      <c r="K201" s="412"/>
      <c r="L201" s="412"/>
      <c r="M201" s="412"/>
      <c r="N201" s="412"/>
      <c r="O201" s="412"/>
      <c r="P201" s="412"/>
      <c r="Q201" s="412"/>
    </row>
    <row r="202" spans="1:19" x14ac:dyDescent="0.2">
      <c r="A202" s="413"/>
      <c r="B202" s="413"/>
      <c r="C202" s="413"/>
      <c r="D202" s="413"/>
      <c r="E202" s="413"/>
      <c r="F202" s="413"/>
      <c r="G202" s="413"/>
      <c r="H202" s="413"/>
      <c r="I202" s="413"/>
      <c r="J202" s="413"/>
      <c r="K202" s="413"/>
      <c r="L202" s="413"/>
      <c r="M202" s="413"/>
      <c r="N202" s="413"/>
      <c r="O202" s="413"/>
      <c r="P202" s="413"/>
      <c r="Q202" s="413"/>
    </row>
    <row r="203" spans="1:19" s="1" customFormat="1" ht="27.75" customHeight="1" x14ac:dyDescent="0.2">
      <c r="A203" s="411" t="str">
        <f>IF([1]p11!$A$208:$L$208&lt;&gt;0,[1]p11!$A$208:$L$208,"")</f>
        <v>SILVA, D. F. ; LIMA JR, E. A. ; De Lima, H.F. . Spacelike submanifolds with parallel Gaussian mean curvature vector: Rigidity and nonexistence. MANUSCRIPTA MATHEMATICA, v. 173, p. 451-462, 2024.</v>
      </c>
      <c r="B203" s="411"/>
      <c r="C203" s="411"/>
      <c r="D203" s="411"/>
      <c r="E203" s="411"/>
      <c r="F203" s="411"/>
      <c r="G203" s="411"/>
      <c r="H203" s="411"/>
      <c r="I203" s="411"/>
      <c r="J203" s="411"/>
      <c r="K203" s="411"/>
      <c r="L203" s="411"/>
      <c r="M203" s="411"/>
      <c r="N203" s="411"/>
      <c r="O203" s="411"/>
      <c r="P203" s="411"/>
      <c r="Q203" s="411"/>
    </row>
    <row r="204" spans="1:19" s="1" customFormat="1" ht="13.5" customHeight="1" x14ac:dyDescent="0.25">
      <c r="A204" s="49" t="s">
        <v>24</v>
      </c>
      <c r="B204" s="412" t="str">
        <f>IF([1]p11!$B$209:$L$209&lt;&gt;0,[1]p11!$B$209:$L$209,"")</f>
        <v>Artigo técnico ou científico publicado em periódico indexado internacionalmente</v>
      </c>
      <c r="C204" s="412"/>
      <c r="D204" s="412"/>
      <c r="E204" s="412"/>
      <c r="F204" s="412"/>
      <c r="G204" s="412"/>
      <c r="H204" s="412"/>
      <c r="I204" s="412"/>
      <c r="J204" s="412"/>
      <c r="K204" s="412"/>
      <c r="L204" s="412"/>
      <c r="M204" s="412"/>
      <c r="N204" s="412"/>
      <c r="O204" s="412"/>
      <c r="P204" s="412"/>
      <c r="Q204" s="412"/>
    </row>
    <row r="205" spans="1:19" x14ac:dyDescent="0.2">
      <c r="A205" s="413"/>
      <c r="B205" s="413"/>
      <c r="C205" s="413"/>
      <c r="D205" s="413"/>
      <c r="E205" s="413"/>
      <c r="F205" s="413"/>
      <c r="G205" s="413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</row>
    <row r="206" spans="1:19" s="1" customFormat="1" ht="27.75" customHeight="1" x14ac:dyDescent="0.2">
      <c r="A206" s="411" t="str">
        <f>IF([1]p11!$A$212:$L$212&lt;&gt;0,[1]p11!$A$212:$L$212,"")</f>
        <v>Velásquez, M.A.L. ; De Lima, H.F. ; LACERDA, J. H. H. . Spacelike mean curvature flow solitons, polynomial volume growth and stochastic completeness of spacelike hypersurfaces immersed into pp-vave spacetimes. Collectanea Mathematica, v. 75, p. 189-211, 2024.</v>
      </c>
      <c r="B206" s="411"/>
      <c r="C206" s="411"/>
      <c r="D206" s="411"/>
      <c r="E206" s="411"/>
      <c r="F206" s="411"/>
      <c r="G206" s="411"/>
      <c r="H206" s="411"/>
      <c r="I206" s="411"/>
      <c r="J206" s="411"/>
      <c r="K206" s="411"/>
      <c r="L206" s="411"/>
      <c r="M206" s="411"/>
      <c r="N206" s="411"/>
      <c r="O206" s="411"/>
      <c r="P206" s="411"/>
      <c r="Q206" s="411"/>
    </row>
    <row r="207" spans="1:19" s="1" customFormat="1" ht="13.5" customHeight="1" x14ac:dyDescent="0.25">
      <c r="A207" s="49" t="s">
        <v>24</v>
      </c>
      <c r="B207" s="412" t="str">
        <f>IF([1]p11!$B$213:$L$213&lt;&gt;0,[1]p11!$B$213:$L$213,"")</f>
        <v>Artigo técnico ou científico publicado em periódico indexado internacionalmente</v>
      </c>
      <c r="C207" s="412"/>
      <c r="D207" s="412"/>
      <c r="E207" s="412"/>
      <c r="F207" s="412"/>
      <c r="G207" s="412"/>
      <c r="H207" s="412"/>
      <c r="I207" s="412"/>
      <c r="J207" s="412"/>
      <c r="K207" s="412"/>
      <c r="L207" s="412"/>
      <c r="M207" s="412"/>
      <c r="N207" s="412"/>
      <c r="O207" s="412"/>
      <c r="P207" s="412"/>
      <c r="Q207" s="412"/>
    </row>
    <row r="208" spans="1:19" x14ac:dyDescent="0.2">
      <c r="A208" s="413"/>
      <c r="B208" s="413"/>
      <c r="C208" s="413"/>
      <c r="D208" s="413"/>
      <c r="E208" s="413"/>
      <c r="F208" s="413"/>
      <c r="G208" s="413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</row>
    <row r="209" spans="1:19" s="1" customFormat="1" ht="27.75" customHeight="1" x14ac:dyDescent="0.2">
      <c r="A209" s="411" t="str">
        <f>IF([1]p11!$A$216:$L$216&lt;&gt;0,[1]p11!$A$216:$L$216,"")</f>
        <v>Araújo, J.G., de Lima, H.F. &amp; Gomes, W.F. On the mean curvature flow solitons in Riemannian spaces endowed with a Killing vector field. European Journal of Mathematics 10, 11 (2024). https://doi.org/10.1007/s40879-024-00726-4</v>
      </c>
      <c r="B209" s="411"/>
      <c r="C209" s="411"/>
      <c r="D209" s="411"/>
      <c r="E209" s="411"/>
      <c r="F209" s="411"/>
      <c r="G209" s="411"/>
      <c r="H209" s="411"/>
      <c r="I209" s="411"/>
      <c r="J209" s="411"/>
      <c r="K209" s="411"/>
      <c r="L209" s="411"/>
      <c r="M209" s="411"/>
      <c r="N209" s="411"/>
      <c r="O209" s="411"/>
      <c r="P209" s="411"/>
      <c r="Q209" s="411"/>
    </row>
    <row r="210" spans="1:19" s="1" customFormat="1" ht="13.5" customHeight="1" x14ac:dyDescent="0.25">
      <c r="A210" s="49" t="s">
        <v>24</v>
      </c>
      <c r="B210" s="412" t="str">
        <f>IF([1]p11!$B$217:$L$217&lt;&gt;0,[1]p11!$B$217:$L$217,"")</f>
        <v>Artigo técnico ou científico publicado em periódico indexado internacionalmente</v>
      </c>
      <c r="C210" s="412"/>
      <c r="D210" s="412"/>
      <c r="E210" s="412"/>
      <c r="F210" s="412"/>
      <c r="G210" s="412"/>
      <c r="H210" s="412"/>
      <c r="I210" s="412"/>
      <c r="J210" s="412"/>
      <c r="K210" s="412"/>
      <c r="L210" s="412"/>
      <c r="M210" s="412"/>
      <c r="N210" s="412"/>
      <c r="O210" s="412"/>
      <c r="P210" s="412"/>
      <c r="Q210" s="412"/>
    </row>
    <row r="211" spans="1:19" x14ac:dyDescent="0.2">
      <c r="A211" s="413"/>
      <c r="B211" s="413"/>
      <c r="C211" s="413"/>
      <c r="D211" s="413"/>
      <c r="E211" s="413"/>
      <c r="F211" s="413"/>
      <c r="G211" s="413"/>
      <c r="H211" s="413"/>
      <c r="I211" s="413"/>
      <c r="J211" s="413"/>
      <c r="K211" s="413"/>
      <c r="L211" s="413"/>
      <c r="M211" s="413"/>
      <c r="N211" s="413"/>
      <c r="O211" s="413"/>
      <c r="P211" s="413"/>
      <c r="Q211" s="413"/>
    </row>
    <row r="212" spans="1:19" s="1" customFormat="1" ht="27.75" customHeight="1" x14ac:dyDescent="0.2">
      <c r="A212" s="411" t="str">
        <f>IF([1]p11!$A$220:$L$220&lt;&gt;0,[1]p11!$A$220:$L$220,"")</f>
        <v>Barboza, W.F.C., de Lima, H.F. &amp; Velásquez, M.A.L. Stochastically Complete, Parabolic and L1-Liouville Spacelike Submanifolds with Parallel Mean Curvature Vector. Potential Anal 60, 27–43 (2024). https://doi.org/10.1007/s11118-022-10043-8</v>
      </c>
      <c r="B212" s="411"/>
      <c r="C212" s="411"/>
      <c r="D212" s="411"/>
      <c r="E212" s="411"/>
      <c r="F212" s="411"/>
      <c r="G212" s="411"/>
      <c r="H212" s="411"/>
      <c r="I212" s="411"/>
      <c r="J212" s="411"/>
      <c r="K212" s="411"/>
      <c r="L212" s="411"/>
      <c r="M212" s="411"/>
      <c r="N212" s="411"/>
      <c r="O212" s="411"/>
      <c r="P212" s="411"/>
      <c r="Q212" s="411"/>
    </row>
    <row r="213" spans="1:19" s="1" customFormat="1" ht="13.5" customHeight="1" x14ac:dyDescent="0.25">
      <c r="A213" s="49" t="s">
        <v>24</v>
      </c>
      <c r="B213" s="412" t="str">
        <f>IF([1]p11!$B$221:$L$221&lt;&gt;0,[1]p11!$B$221:$L$221,"")</f>
        <v>Artigo técnico ou científico publicado em periódico indexado internacionalmente</v>
      </c>
      <c r="C213" s="412"/>
      <c r="D213" s="412"/>
      <c r="E213" s="412"/>
      <c r="F213" s="412"/>
      <c r="G213" s="412"/>
      <c r="H213" s="412"/>
      <c r="I213" s="412"/>
      <c r="J213" s="412"/>
      <c r="K213" s="412"/>
      <c r="L213" s="412"/>
      <c r="M213" s="412"/>
      <c r="N213" s="412"/>
      <c r="O213" s="412"/>
      <c r="P213" s="412"/>
      <c r="Q213" s="412"/>
    </row>
    <row r="214" spans="1:19" x14ac:dyDescent="0.2">
      <c r="A214" s="413"/>
      <c r="B214" s="413"/>
      <c r="C214" s="413"/>
      <c r="D214" s="413"/>
      <c r="E214" s="413"/>
      <c r="F214" s="413"/>
      <c r="G214" s="413"/>
      <c r="H214" s="413"/>
      <c r="I214" s="413"/>
      <c r="J214" s="413"/>
      <c r="K214" s="413"/>
      <c r="L214" s="413"/>
      <c r="M214" s="413"/>
      <c r="N214" s="413"/>
      <c r="O214" s="413"/>
      <c r="P214" s="413"/>
      <c r="Q214" s="413"/>
    </row>
    <row r="215" spans="1:19" s="33" customFormat="1" ht="11.25" customHeight="1" x14ac:dyDescent="0.2">
      <c r="A215" s="375" t="str">
        <f>T([1]p12!$C$13:$G$13)</f>
        <v>Jacqueline Félix de Brito Diniz</v>
      </c>
      <c r="B215" s="376"/>
      <c r="C215" s="376"/>
      <c r="D215" s="376"/>
      <c r="E215" s="377"/>
      <c r="F215" s="414"/>
      <c r="G215" s="415"/>
      <c r="H215" s="415"/>
      <c r="I215" s="415"/>
      <c r="J215" s="415"/>
      <c r="K215" s="415"/>
      <c r="L215" s="415"/>
      <c r="M215" s="415"/>
      <c r="N215" s="415"/>
      <c r="O215" s="415"/>
      <c r="P215" s="415"/>
      <c r="Q215" s="19"/>
      <c r="R215"/>
      <c r="S215" s="28"/>
    </row>
    <row r="216" spans="1:19" s="1" customFormat="1" ht="27.75" customHeight="1" x14ac:dyDescent="0.2">
      <c r="A216" s="411" t="str">
        <f>IF([1]p12!$A$200:$L$200&lt;&gt;0,[1]p12!$A$200:$L$200,"")</f>
        <v/>
      </c>
      <c r="B216" s="411"/>
      <c r="C216" s="411"/>
      <c r="D216" s="411"/>
      <c r="E216" s="411"/>
      <c r="F216" s="411"/>
      <c r="G216" s="411"/>
      <c r="H216" s="411"/>
      <c r="I216" s="411"/>
      <c r="J216" s="411"/>
      <c r="K216" s="411"/>
      <c r="L216" s="411"/>
      <c r="M216" s="411"/>
      <c r="N216" s="411"/>
      <c r="O216" s="411"/>
      <c r="P216" s="411"/>
      <c r="Q216" s="411"/>
    </row>
    <row r="217" spans="1:19" s="1" customFormat="1" ht="13.5" customHeight="1" x14ac:dyDescent="0.25">
      <c r="A217" s="49" t="s">
        <v>24</v>
      </c>
      <c r="B217" s="412" t="str">
        <f>IF([1]p12!$B$201:$L$201&lt;&gt;0,[1]p12!$B$201:$L$201,"")</f>
        <v/>
      </c>
      <c r="C217" s="412"/>
      <c r="D217" s="412"/>
      <c r="E217" s="412"/>
      <c r="F217" s="412"/>
      <c r="G217" s="412"/>
      <c r="H217" s="412"/>
      <c r="I217" s="412"/>
      <c r="J217" s="412"/>
      <c r="K217" s="412"/>
      <c r="L217" s="412"/>
      <c r="M217" s="412"/>
      <c r="N217" s="412"/>
      <c r="O217" s="412"/>
      <c r="P217" s="412"/>
      <c r="Q217" s="412"/>
    </row>
    <row r="218" spans="1:19" x14ac:dyDescent="0.2">
      <c r="A218" s="413"/>
      <c r="B218" s="413"/>
      <c r="C218" s="413"/>
      <c r="D218" s="413"/>
      <c r="E218" s="413"/>
      <c r="F218" s="413"/>
      <c r="G218" s="413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</row>
    <row r="219" spans="1:19" s="1" customFormat="1" ht="27.75" customHeight="1" x14ac:dyDescent="0.2">
      <c r="A219" s="411" t="str">
        <f>IF([1]p12!$A$204:$L$204&lt;&gt;0,[1]p12!$A$204:$L$204,"")</f>
        <v/>
      </c>
      <c r="B219" s="411"/>
      <c r="C219" s="411"/>
      <c r="D219" s="411"/>
      <c r="E219" s="411"/>
      <c r="F219" s="411"/>
      <c r="G219" s="411"/>
      <c r="H219" s="411"/>
      <c r="I219" s="411"/>
      <c r="J219" s="411"/>
      <c r="K219" s="411"/>
      <c r="L219" s="411"/>
      <c r="M219" s="411"/>
      <c r="N219" s="411"/>
      <c r="O219" s="411"/>
      <c r="P219" s="411"/>
      <c r="Q219" s="411"/>
    </row>
    <row r="220" spans="1:19" s="1" customFormat="1" ht="13.5" customHeight="1" x14ac:dyDescent="0.25">
      <c r="A220" s="49" t="s">
        <v>24</v>
      </c>
      <c r="B220" s="412" t="str">
        <f>IF([1]p12!$B$205:$L$205&lt;&gt;0,[1]p12!$B$205:$L$205,"")</f>
        <v/>
      </c>
      <c r="C220" s="412"/>
      <c r="D220" s="412"/>
      <c r="E220" s="412"/>
      <c r="F220" s="412"/>
      <c r="G220" s="412"/>
      <c r="H220" s="412"/>
      <c r="I220" s="412"/>
      <c r="J220" s="412"/>
      <c r="K220" s="412"/>
      <c r="L220" s="412"/>
      <c r="M220" s="412"/>
      <c r="N220" s="412"/>
      <c r="O220" s="412"/>
      <c r="P220" s="412"/>
      <c r="Q220" s="412"/>
    </row>
    <row r="221" spans="1:19" x14ac:dyDescent="0.2">
      <c r="A221" s="413"/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</row>
    <row r="222" spans="1:19" s="1" customFormat="1" ht="27.75" customHeight="1" x14ac:dyDescent="0.2">
      <c r="A222" s="411" t="str">
        <f>IF([1]p12!$A$208:$L$208&lt;&gt;0,[1]p12!$A$208:$L$208,"")</f>
        <v/>
      </c>
      <c r="B222" s="411"/>
      <c r="C222" s="411"/>
      <c r="D222" s="411"/>
      <c r="E222" s="411"/>
      <c r="F222" s="411"/>
      <c r="G222" s="411"/>
      <c r="H222" s="411"/>
      <c r="I222" s="411"/>
      <c r="J222" s="411"/>
      <c r="K222" s="411"/>
      <c r="L222" s="411"/>
      <c r="M222" s="411"/>
      <c r="N222" s="411"/>
      <c r="O222" s="411"/>
      <c r="P222" s="411"/>
      <c r="Q222" s="411"/>
    </row>
    <row r="223" spans="1:19" s="1" customFormat="1" ht="13.5" customHeight="1" x14ac:dyDescent="0.25">
      <c r="A223" s="49" t="s">
        <v>24</v>
      </c>
      <c r="B223" s="412" t="str">
        <f>IF([1]p12!$B$209:$L$209&lt;&gt;0,[1]p12!$B$209:$L$209,"")</f>
        <v/>
      </c>
      <c r="C223" s="412"/>
      <c r="D223" s="412"/>
      <c r="E223" s="412"/>
      <c r="F223" s="412"/>
      <c r="G223" s="412"/>
      <c r="H223" s="412"/>
      <c r="I223" s="412"/>
      <c r="J223" s="412"/>
      <c r="K223" s="412"/>
      <c r="L223" s="412"/>
      <c r="M223" s="412"/>
      <c r="N223" s="412"/>
      <c r="O223" s="412"/>
      <c r="P223" s="412"/>
      <c r="Q223" s="412"/>
    </row>
    <row r="224" spans="1:19" x14ac:dyDescent="0.2">
      <c r="A224" s="413"/>
      <c r="B224" s="413"/>
      <c r="C224" s="413"/>
      <c r="D224" s="413"/>
      <c r="E224" s="413"/>
      <c r="F224" s="413"/>
      <c r="G224" s="413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</row>
    <row r="225" spans="1:19" s="1" customFormat="1" ht="27.75" customHeight="1" x14ac:dyDescent="0.2">
      <c r="A225" s="411" t="str">
        <f>IF([1]p12!$A$212:$L$212&lt;&gt;0,[1]p12!$A$212:$L$212,"")</f>
        <v/>
      </c>
      <c r="B225" s="411"/>
      <c r="C225" s="411"/>
      <c r="D225" s="411"/>
      <c r="E225" s="411"/>
      <c r="F225" s="411"/>
      <c r="G225" s="411"/>
      <c r="H225" s="411"/>
      <c r="I225" s="411"/>
      <c r="J225" s="411"/>
      <c r="K225" s="411"/>
      <c r="L225" s="411"/>
      <c r="M225" s="411"/>
      <c r="N225" s="411"/>
      <c r="O225" s="411"/>
      <c r="P225" s="411"/>
      <c r="Q225" s="411"/>
    </row>
    <row r="226" spans="1:19" s="1" customFormat="1" ht="13.5" customHeight="1" x14ac:dyDescent="0.25">
      <c r="A226" s="49" t="s">
        <v>24</v>
      </c>
      <c r="B226" s="412" t="str">
        <f>IF([1]p12!$B$213:$L$213&lt;&gt;0,[1]p12!$B$213:$L$213,"")</f>
        <v/>
      </c>
      <c r="C226" s="412"/>
      <c r="D226" s="412"/>
      <c r="E226" s="412"/>
      <c r="F226" s="412"/>
      <c r="G226" s="412"/>
      <c r="H226" s="412"/>
      <c r="I226" s="412"/>
      <c r="J226" s="412"/>
      <c r="K226" s="412"/>
      <c r="L226" s="412"/>
      <c r="M226" s="412"/>
      <c r="N226" s="412"/>
      <c r="O226" s="412"/>
      <c r="P226" s="412"/>
      <c r="Q226" s="412"/>
    </row>
    <row r="227" spans="1:19" x14ac:dyDescent="0.2">
      <c r="A227" s="413"/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</row>
    <row r="228" spans="1:19" s="1" customFormat="1" ht="27.75" customHeight="1" x14ac:dyDescent="0.2">
      <c r="A228" s="411" t="str">
        <f>IF([1]p12!$A$216:$L$216&lt;&gt;0,[1]p12!$A$216:$L$216,"")</f>
        <v/>
      </c>
      <c r="B228" s="411"/>
      <c r="C228" s="411"/>
      <c r="D228" s="411"/>
      <c r="E228" s="411"/>
      <c r="F228" s="411"/>
      <c r="G228" s="411"/>
      <c r="H228" s="411"/>
      <c r="I228" s="411"/>
      <c r="J228" s="411"/>
      <c r="K228" s="411"/>
      <c r="L228" s="411"/>
      <c r="M228" s="411"/>
      <c r="N228" s="411"/>
      <c r="O228" s="411"/>
      <c r="P228" s="411"/>
      <c r="Q228" s="411"/>
    </row>
    <row r="229" spans="1:19" s="1" customFormat="1" ht="13.5" customHeight="1" x14ac:dyDescent="0.25">
      <c r="A229" s="49" t="s">
        <v>24</v>
      </c>
      <c r="B229" s="412" t="str">
        <f>IF([1]p12!$B$217:$L$217&lt;&gt;0,[1]p12!$B$217:$L$217,"")</f>
        <v/>
      </c>
      <c r="C229" s="412"/>
      <c r="D229" s="412"/>
      <c r="E229" s="412"/>
      <c r="F229" s="412"/>
      <c r="G229" s="412"/>
      <c r="H229" s="412"/>
      <c r="I229" s="412"/>
      <c r="J229" s="412"/>
      <c r="K229" s="412"/>
      <c r="L229" s="412"/>
      <c r="M229" s="412"/>
      <c r="N229" s="412"/>
      <c r="O229" s="412"/>
      <c r="P229" s="412"/>
      <c r="Q229" s="412"/>
    </row>
    <row r="230" spans="1:19" x14ac:dyDescent="0.2">
      <c r="A230" s="413"/>
      <c r="B230" s="413"/>
      <c r="C230" s="413"/>
      <c r="D230" s="413"/>
      <c r="E230" s="413"/>
      <c r="F230" s="413"/>
      <c r="G230" s="413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</row>
    <row r="231" spans="1:19" s="1" customFormat="1" ht="27.75" customHeight="1" x14ac:dyDescent="0.2">
      <c r="A231" s="411" t="str">
        <f>IF([1]p12!$A$220:$L$220&lt;&gt;0,[1]p12!$A$220:$L$220,"")</f>
        <v/>
      </c>
      <c r="B231" s="411"/>
      <c r="C231" s="411"/>
      <c r="D231" s="411"/>
      <c r="E231" s="411"/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</row>
    <row r="232" spans="1:19" s="1" customFormat="1" ht="13.5" customHeight="1" x14ac:dyDescent="0.25">
      <c r="A232" s="49" t="s">
        <v>24</v>
      </c>
      <c r="B232" s="412" t="str">
        <f>IF([1]p12!$B$221:$L$221&lt;&gt;0,[1]p12!$B$221:$L$221,"")</f>
        <v/>
      </c>
      <c r="C232" s="412"/>
      <c r="D232" s="412"/>
      <c r="E232" s="412"/>
      <c r="F232" s="412"/>
      <c r="G232" s="412"/>
      <c r="H232" s="412"/>
      <c r="I232" s="412"/>
      <c r="J232" s="412"/>
      <c r="K232" s="412"/>
      <c r="L232" s="412"/>
      <c r="M232" s="412"/>
      <c r="N232" s="412"/>
      <c r="O232" s="412"/>
      <c r="P232" s="412"/>
      <c r="Q232" s="412"/>
    </row>
    <row r="233" spans="1:19" x14ac:dyDescent="0.2">
      <c r="A233" s="413"/>
      <c r="B233" s="413"/>
      <c r="C233" s="413"/>
      <c r="D233" s="413"/>
      <c r="E233" s="413"/>
      <c r="F233" s="413"/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</row>
    <row r="234" spans="1:19" s="33" customFormat="1" ht="11.25" customHeight="1" x14ac:dyDescent="0.2">
      <c r="A234" s="375" t="str">
        <f>T([1]p13!$C$13:$G$13)</f>
        <v>Jaime Alves Barbosa Sobrinho</v>
      </c>
      <c r="B234" s="376"/>
      <c r="C234" s="376"/>
      <c r="D234" s="376"/>
      <c r="E234" s="377"/>
      <c r="F234" s="414"/>
      <c r="G234" s="415"/>
      <c r="H234" s="415"/>
      <c r="I234" s="415"/>
      <c r="J234" s="415"/>
      <c r="K234" s="415"/>
      <c r="L234" s="415"/>
      <c r="M234" s="415"/>
      <c r="N234" s="415"/>
      <c r="O234" s="415"/>
      <c r="P234" s="415"/>
      <c r="Q234" s="19"/>
      <c r="R234"/>
      <c r="S234" s="28"/>
    </row>
    <row r="235" spans="1:19" s="1" customFormat="1" ht="27.75" customHeight="1" x14ac:dyDescent="0.2">
      <c r="A235" s="411" t="str">
        <f>IF([1]p13!$A$200:$L$200&lt;&gt;0,[1]p13!$A$200:$L$200,"")</f>
        <v/>
      </c>
      <c r="B235" s="411"/>
      <c r="C235" s="411"/>
      <c r="D235" s="411"/>
      <c r="E235" s="411"/>
      <c r="F235" s="411"/>
      <c r="G235" s="411"/>
      <c r="H235" s="411"/>
      <c r="I235" s="411"/>
      <c r="J235" s="411"/>
      <c r="K235" s="411"/>
      <c r="L235" s="411"/>
      <c r="M235" s="411"/>
      <c r="N235" s="411"/>
      <c r="O235" s="411"/>
      <c r="P235" s="411"/>
      <c r="Q235" s="411"/>
    </row>
    <row r="236" spans="1:19" s="1" customFormat="1" ht="13.5" customHeight="1" x14ac:dyDescent="0.25">
      <c r="A236" s="49" t="s">
        <v>24</v>
      </c>
      <c r="B236" s="412" t="str">
        <f>IF([1]p13!$B$201:$L$201&lt;&gt;0,[1]p13!$B$201:$L$201,"")</f>
        <v/>
      </c>
      <c r="C236" s="412"/>
      <c r="D236" s="412"/>
      <c r="E236" s="412"/>
      <c r="F236" s="412"/>
      <c r="G236" s="412"/>
      <c r="H236" s="412"/>
      <c r="I236" s="412"/>
      <c r="J236" s="412"/>
      <c r="K236" s="412"/>
      <c r="L236" s="412"/>
      <c r="M236" s="412"/>
      <c r="N236" s="412"/>
      <c r="O236" s="412"/>
      <c r="P236" s="412"/>
      <c r="Q236" s="412"/>
    </row>
    <row r="237" spans="1:19" x14ac:dyDescent="0.2">
      <c r="A237" s="413"/>
      <c r="B237" s="413"/>
      <c r="C237" s="413"/>
      <c r="D237" s="413"/>
      <c r="E237" s="413"/>
      <c r="F237" s="413"/>
      <c r="G237" s="413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</row>
    <row r="238" spans="1:19" s="1" customFormat="1" ht="27.75" customHeight="1" x14ac:dyDescent="0.2">
      <c r="A238" s="411" t="str">
        <f>IF([1]p13!$A$204:$L$204&lt;&gt;0,[1]p13!$A$204:$L$204,"")</f>
        <v/>
      </c>
      <c r="B238" s="411"/>
      <c r="C238" s="411"/>
      <c r="D238" s="411"/>
      <c r="E238" s="411"/>
      <c r="F238" s="411"/>
      <c r="G238" s="411"/>
      <c r="H238" s="411"/>
      <c r="I238" s="411"/>
      <c r="J238" s="411"/>
      <c r="K238" s="411"/>
      <c r="L238" s="411"/>
      <c r="M238" s="411"/>
      <c r="N238" s="411"/>
      <c r="O238" s="411"/>
      <c r="P238" s="411"/>
      <c r="Q238" s="411"/>
    </row>
    <row r="239" spans="1:19" s="1" customFormat="1" ht="13.5" customHeight="1" x14ac:dyDescent="0.25">
      <c r="A239" s="49" t="s">
        <v>24</v>
      </c>
      <c r="B239" s="412" t="str">
        <f>IF([1]p13!$B$205:$L$205&lt;&gt;0,[1]p13!$B$205:$L$205,"")</f>
        <v/>
      </c>
      <c r="C239" s="412"/>
      <c r="D239" s="412"/>
      <c r="E239" s="412"/>
      <c r="F239" s="412"/>
      <c r="G239" s="412"/>
      <c r="H239" s="412"/>
      <c r="I239" s="412"/>
      <c r="J239" s="412"/>
      <c r="K239" s="412"/>
      <c r="L239" s="412"/>
      <c r="M239" s="412"/>
      <c r="N239" s="412"/>
      <c r="O239" s="412"/>
      <c r="P239" s="412"/>
      <c r="Q239" s="412"/>
    </row>
    <row r="240" spans="1:19" x14ac:dyDescent="0.2">
      <c r="A240" s="413"/>
      <c r="B240" s="413"/>
      <c r="C240" s="413"/>
      <c r="D240" s="413"/>
      <c r="E240" s="413"/>
      <c r="F240" s="413"/>
      <c r="G240" s="413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</row>
    <row r="241" spans="1:19" s="1" customFormat="1" ht="27.75" customHeight="1" x14ac:dyDescent="0.2">
      <c r="A241" s="411" t="str">
        <f>IF([1]p13!$A$208:$L$208&lt;&gt;0,[1]p13!$A$208:$L$208,"")</f>
        <v/>
      </c>
      <c r="B241" s="411"/>
      <c r="C241" s="411"/>
      <c r="D241" s="411"/>
      <c r="E241" s="411"/>
      <c r="F241" s="411"/>
      <c r="G241" s="411"/>
      <c r="H241" s="411"/>
      <c r="I241" s="411"/>
      <c r="J241" s="411"/>
      <c r="K241" s="411"/>
      <c r="L241" s="411"/>
      <c r="M241" s="411"/>
      <c r="N241" s="411"/>
      <c r="O241" s="411"/>
      <c r="P241" s="411"/>
      <c r="Q241" s="411"/>
    </row>
    <row r="242" spans="1:19" s="1" customFormat="1" ht="13.5" customHeight="1" x14ac:dyDescent="0.25">
      <c r="A242" s="49" t="s">
        <v>24</v>
      </c>
      <c r="B242" s="412" t="str">
        <f>IF([1]p13!$B$209:$L$209&lt;&gt;0,[1]p13!$B$209:$L$209,"")</f>
        <v/>
      </c>
      <c r="C242" s="412"/>
      <c r="D242" s="412"/>
      <c r="E242" s="412"/>
      <c r="F242" s="412"/>
      <c r="G242" s="412"/>
      <c r="H242" s="412"/>
      <c r="I242" s="412"/>
      <c r="J242" s="412"/>
      <c r="K242" s="412"/>
      <c r="L242" s="412"/>
      <c r="M242" s="412"/>
      <c r="N242" s="412"/>
      <c r="O242" s="412"/>
      <c r="P242" s="412"/>
      <c r="Q242" s="412"/>
    </row>
    <row r="243" spans="1:19" x14ac:dyDescent="0.2">
      <c r="A243" s="413"/>
      <c r="B243" s="413"/>
      <c r="C243" s="413"/>
      <c r="D243" s="413"/>
      <c r="E243" s="413"/>
      <c r="F243" s="413"/>
      <c r="G243" s="41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</row>
    <row r="244" spans="1:19" s="1" customFormat="1" ht="27.75" customHeight="1" x14ac:dyDescent="0.2">
      <c r="A244" s="411" t="str">
        <f>IF([1]p13!$A$212:$L$212&lt;&gt;0,[1]p13!$A$212:$L$212,"")</f>
        <v/>
      </c>
      <c r="B244" s="411"/>
      <c r="C244" s="411"/>
      <c r="D244" s="411"/>
      <c r="E244" s="411"/>
      <c r="F244" s="411"/>
      <c r="G244" s="411"/>
      <c r="H244" s="411"/>
      <c r="I244" s="411"/>
      <c r="J244" s="411"/>
      <c r="K244" s="411"/>
      <c r="L244" s="411"/>
      <c r="M244" s="411"/>
      <c r="N244" s="411"/>
      <c r="O244" s="411"/>
      <c r="P244" s="411"/>
      <c r="Q244" s="411"/>
    </row>
    <row r="245" spans="1:19" s="1" customFormat="1" ht="13.5" customHeight="1" x14ac:dyDescent="0.25">
      <c r="A245" s="49" t="s">
        <v>24</v>
      </c>
      <c r="B245" s="412" t="str">
        <f>IF([1]p13!$B$213:$L$213&lt;&gt;0,[1]p13!$B$213:$L$213,"")</f>
        <v/>
      </c>
      <c r="C245" s="412"/>
      <c r="D245" s="412"/>
      <c r="E245" s="412"/>
      <c r="F245" s="412"/>
      <c r="G245" s="412"/>
      <c r="H245" s="412"/>
      <c r="I245" s="412"/>
      <c r="J245" s="412"/>
      <c r="K245" s="412"/>
      <c r="L245" s="412"/>
      <c r="M245" s="412"/>
      <c r="N245" s="412"/>
      <c r="O245" s="412"/>
      <c r="P245" s="412"/>
      <c r="Q245" s="412"/>
    </row>
    <row r="246" spans="1:19" x14ac:dyDescent="0.2">
      <c r="A246" s="413"/>
      <c r="B246" s="413"/>
      <c r="C246" s="413"/>
      <c r="D246" s="413"/>
      <c r="E246" s="413"/>
      <c r="F246" s="413"/>
      <c r="G246" s="413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</row>
    <row r="247" spans="1:19" s="1" customFormat="1" ht="27.75" customHeight="1" x14ac:dyDescent="0.2">
      <c r="A247" s="411" t="str">
        <f>IF([1]p13!$A$216:$L$216&lt;&gt;0,[1]p13!$A$216:$L$216,"")</f>
        <v/>
      </c>
      <c r="B247" s="411"/>
      <c r="C247" s="411"/>
      <c r="D247" s="411"/>
      <c r="E247" s="411"/>
      <c r="F247" s="411"/>
      <c r="G247" s="411"/>
      <c r="H247" s="411"/>
      <c r="I247" s="411"/>
      <c r="J247" s="411"/>
      <c r="K247" s="411"/>
      <c r="L247" s="411"/>
      <c r="M247" s="411"/>
      <c r="N247" s="411"/>
      <c r="O247" s="411"/>
      <c r="P247" s="411"/>
      <c r="Q247" s="411"/>
    </row>
    <row r="248" spans="1:19" s="1" customFormat="1" ht="13.5" customHeight="1" x14ac:dyDescent="0.25">
      <c r="A248" s="49" t="s">
        <v>24</v>
      </c>
      <c r="B248" s="412" t="str">
        <f>IF([1]p13!$B$217:$L$217&lt;&gt;0,[1]p13!$B$217:$L$217,"")</f>
        <v/>
      </c>
      <c r="C248" s="412"/>
      <c r="D248" s="412"/>
      <c r="E248" s="412"/>
      <c r="F248" s="412"/>
      <c r="G248" s="412"/>
      <c r="H248" s="412"/>
      <c r="I248" s="412"/>
      <c r="J248" s="412"/>
      <c r="K248" s="412"/>
      <c r="L248" s="412"/>
      <c r="M248" s="412"/>
      <c r="N248" s="412"/>
      <c r="O248" s="412"/>
      <c r="P248" s="412"/>
      <c r="Q248" s="412"/>
    </row>
    <row r="249" spans="1:19" x14ac:dyDescent="0.2">
      <c r="A249" s="413"/>
      <c r="B249" s="413"/>
      <c r="C249" s="413"/>
      <c r="D249" s="413"/>
      <c r="E249" s="413"/>
      <c r="F249" s="413"/>
      <c r="G249" s="413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</row>
    <row r="250" spans="1:19" s="1" customFormat="1" ht="27.75" customHeight="1" x14ac:dyDescent="0.2">
      <c r="A250" s="411" t="str">
        <f>IF([1]p13!$A$220:$L$220&lt;&gt;0,[1]p13!$A$220:$L$220,"")</f>
        <v/>
      </c>
      <c r="B250" s="411"/>
      <c r="C250" s="411"/>
      <c r="D250" s="411"/>
      <c r="E250" s="411"/>
      <c r="F250" s="411"/>
      <c r="G250" s="411"/>
      <c r="H250" s="411"/>
      <c r="I250" s="411"/>
      <c r="J250" s="411"/>
      <c r="K250" s="411"/>
      <c r="L250" s="411"/>
      <c r="M250" s="411"/>
      <c r="N250" s="411"/>
      <c r="O250" s="411"/>
      <c r="P250" s="411"/>
      <c r="Q250" s="411"/>
    </row>
    <row r="251" spans="1:19" s="1" customFormat="1" ht="13.5" customHeight="1" x14ac:dyDescent="0.25">
      <c r="A251" s="49" t="s">
        <v>24</v>
      </c>
      <c r="B251" s="412" t="str">
        <f>IF([1]p13!$B$221:$L$221&lt;&gt;0,[1]p13!$B$221:$L$221,"")</f>
        <v/>
      </c>
      <c r="C251" s="412"/>
      <c r="D251" s="412"/>
      <c r="E251" s="412"/>
      <c r="F251" s="412"/>
      <c r="G251" s="412"/>
      <c r="H251" s="412"/>
      <c r="I251" s="412"/>
      <c r="J251" s="412"/>
      <c r="K251" s="412"/>
      <c r="L251" s="412"/>
      <c r="M251" s="412"/>
      <c r="N251" s="412"/>
      <c r="O251" s="412"/>
      <c r="P251" s="412"/>
      <c r="Q251" s="412"/>
    </row>
    <row r="252" spans="1:19" x14ac:dyDescent="0.2">
      <c r="A252" s="413"/>
      <c r="B252" s="413"/>
      <c r="C252" s="413"/>
      <c r="D252" s="413"/>
      <c r="E252" s="413"/>
      <c r="F252" s="413"/>
      <c r="G252" s="413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</row>
    <row r="253" spans="1:19" s="33" customFormat="1" ht="11.25" customHeight="1" x14ac:dyDescent="0.2">
      <c r="A253" s="375" t="str">
        <f>T([1]p14!$C$13:$G$13)</f>
        <v>Jefferson Abrantes dos Santos</v>
      </c>
      <c r="B253" s="376"/>
      <c r="C253" s="376"/>
      <c r="D253" s="376"/>
      <c r="E253" s="377"/>
      <c r="F253" s="414"/>
      <c r="G253" s="415"/>
      <c r="H253" s="415"/>
      <c r="I253" s="415"/>
      <c r="J253" s="415"/>
      <c r="K253" s="415"/>
      <c r="L253" s="415"/>
      <c r="M253" s="415"/>
      <c r="N253" s="415"/>
      <c r="O253" s="415"/>
      <c r="P253" s="415"/>
      <c r="Q253" s="19"/>
      <c r="R253"/>
      <c r="S253" s="28"/>
    </row>
    <row r="254" spans="1:19" s="1" customFormat="1" ht="27.75" customHeight="1" x14ac:dyDescent="0.2">
      <c r="A254" s="411" t="str">
        <f>IF([1]p14!$A$200:$L$200&lt;&gt;0,[1]p14!$A$200:$L$200,"")</f>
        <v>Moreira, D. R. ; Abrantes Santos, J ; Monari Soares, S. H. M. . A quantitative version of the Hopf-Oleinik lemma for a quasilinear non-uniformly elliptic operator. Annales Fennici Mathematici, v. 49, p. 337/1-348, 2024.</v>
      </c>
      <c r="B254" s="411"/>
      <c r="C254" s="411"/>
      <c r="D254" s="411"/>
      <c r="E254" s="411"/>
      <c r="F254" s="411"/>
      <c r="G254" s="411"/>
      <c r="H254" s="411"/>
      <c r="I254" s="411"/>
      <c r="J254" s="411"/>
      <c r="K254" s="411"/>
      <c r="L254" s="411"/>
      <c r="M254" s="411"/>
      <c r="N254" s="411"/>
      <c r="O254" s="411"/>
      <c r="P254" s="411"/>
      <c r="Q254" s="411"/>
    </row>
    <row r="255" spans="1:19" s="1" customFormat="1" ht="13.5" customHeight="1" x14ac:dyDescent="0.25">
      <c r="A255" s="49" t="s">
        <v>24</v>
      </c>
      <c r="B255" s="412" t="str">
        <f>IF([1]p14!$B$201:$L$201&lt;&gt;0,[1]p14!$B$201:$L$201,"")</f>
        <v>Artigo técnico ou científico publicado em periódico indexado internacionalmente</v>
      </c>
      <c r="C255" s="412"/>
      <c r="D255" s="412"/>
      <c r="E255" s="412"/>
      <c r="F255" s="412"/>
      <c r="G255" s="412"/>
      <c r="H255" s="412"/>
      <c r="I255" s="412"/>
      <c r="J255" s="412"/>
      <c r="K255" s="412"/>
      <c r="L255" s="412"/>
      <c r="M255" s="412"/>
      <c r="N255" s="412"/>
      <c r="O255" s="412"/>
      <c r="P255" s="412"/>
      <c r="Q255" s="412"/>
    </row>
    <row r="256" spans="1:19" x14ac:dyDescent="0.2">
      <c r="A256" s="413"/>
      <c r="B256" s="413"/>
      <c r="C256" s="413"/>
      <c r="D256" s="413"/>
      <c r="E256" s="413"/>
      <c r="F256" s="413"/>
      <c r="G256" s="413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</row>
    <row r="257" spans="1:19" s="1" customFormat="1" ht="27.75" customHeight="1" x14ac:dyDescent="0.2">
      <c r="A257" s="411" t="str">
        <f>IF([1]p14!$A$204:$L$204&lt;&gt;0,[1]p14!$A$204:$L$204,"")</f>
        <v>Abrantes, J,; Figueiredo, Giovany M. ; Severo, Uberlandio B. . Multi-bump solutions for a strongly degenerate problem with exponential growth in RN. THE JOURNAL OF GEOMETRIC ANALYSIS (ONLINE), v. 34, p. 1/242-51, 2024.</v>
      </c>
      <c r="B257" s="411"/>
      <c r="C257" s="411"/>
      <c r="D257" s="411"/>
      <c r="E257" s="411"/>
      <c r="F257" s="411"/>
      <c r="G257" s="411"/>
      <c r="H257" s="411"/>
      <c r="I257" s="411"/>
      <c r="J257" s="411"/>
      <c r="K257" s="411"/>
      <c r="L257" s="411"/>
      <c r="M257" s="411"/>
      <c r="N257" s="411"/>
      <c r="O257" s="411"/>
      <c r="P257" s="411"/>
      <c r="Q257" s="411"/>
    </row>
    <row r="258" spans="1:19" s="1" customFormat="1" ht="13.5" customHeight="1" x14ac:dyDescent="0.25">
      <c r="A258" s="49" t="s">
        <v>24</v>
      </c>
      <c r="B258" s="412" t="str">
        <f>IF([1]p14!$B$205:$L$205&lt;&gt;0,[1]p14!$B$205:$L$205,"")</f>
        <v>Artigo técnico ou científico publicado em periódico indexado internacionalmente</v>
      </c>
      <c r="C258" s="412"/>
      <c r="D258" s="412"/>
      <c r="E258" s="412"/>
      <c r="F258" s="412"/>
      <c r="G258" s="412"/>
      <c r="H258" s="412"/>
      <c r="I258" s="412"/>
      <c r="J258" s="412"/>
      <c r="K258" s="412"/>
      <c r="L258" s="412"/>
      <c r="M258" s="412"/>
      <c r="N258" s="412"/>
      <c r="O258" s="412"/>
      <c r="P258" s="412"/>
      <c r="Q258" s="412"/>
    </row>
    <row r="259" spans="1:19" x14ac:dyDescent="0.2">
      <c r="A259" s="413"/>
      <c r="B259" s="413"/>
      <c r="C259" s="413"/>
      <c r="D259" s="413"/>
      <c r="E259" s="413"/>
      <c r="F259" s="413"/>
      <c r="G259" s="413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</row>
    <row r="260" spans="1:19" s="1" customFormat="1" ht="27.75" customHeight="1" x14ac:dyDescent="0.2">
      <c r="A260" s="411" t="str">
        <f>IF([1]p14!$A$208:$L$208&lt;&gt;0,[1]p14!$A$208:$L$208,"")</f>
        <v/>
      </c>
      <c r="B260" s="411"/>
      <c r="C260" s="411"/>
      <c r="D260" s="411"/>
      <c r="E260" s="411"/>
      <c r="F260" s="411"/>
      <c r="G260" s="411"/>
      <c r="H260" s="411"/>
      <c r="I260" s="411"/>
      <c r="J260" s="411"/>
      <c r="K260" s="411"/>
      <c r="L260" s="411"/>
      <c r="M260" s="411"/>
      <c r="N260" s="411"/>
      <c r="O260" s="411"/>
      <c r="P260" s="411"/>
      <c r="Q260" s="411"/>
    </row>
    <row r="261" spans="1:19" s="1" customFormat="1" ht="13.5" customHeight="1" x14ac:dyDescent="0.25">
      <c r="A261" s="49" t="s">
        <v>24</v>
      </c>
      <c r="B261" s="412" t="str">
        <f>IF([1]p14!$B$209:$L$209&lt;&gt;0,[1]p14!$B$209:$L$209,"")</f>
        <v/>
      </c>
      <c r="C261" s="412"/>
      <c r="D261" s="412"/>
      <c r="E261" s="412"/>
      <c r="F261" s="412"/>
      <c r="G261" s="412"/>
      <c r="H261" s="412"/>
      <c r="I261" s="412"/>
      <c r="J261" s="412"/>
      <c r="K261" s="412"/>
      <c r="L261" s="412"/>
      <c r="M261" s="412"/>
      <c r="N261" s="412"/>
      <c r="O261" s="412"/>
      <c r="P261" s="412"/>
      <c r="Q261" s="412"/>
    </row>
    <row r="262" spans="1:19" x14ac:dyDescent="0.2">
      <c r="A262" s="413"/>
      <c r="B262" s="413"/>
      <c r="C262" s="413"/>
      <c r="D262" s="413"/>
      <c r="E262" s="413"/>
      <c r="F262" s="413"/>
      <c r="G262" s="413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</row>
    <row r="263" spans="1:19" s="1" customFormat="1" ht="27.75" customHeight="1" x14ac:dyDescent="0.2">
      <c r="A263" s="411" t="str">
        <f>IF([1]p14!$A$212:$L$212&lt;&gt;0,[1]p14!$A$212:$L$212,"")</f>
        <v/>
      </c>
      <c r="B263" s="411"/>
      <c r="C263" s="411"/>
      <c r="D263" s="411"/>
      <c r="E263" s="411"/>
      <c r="F263" s="411"/>
      <c r="G263" s="411"/>
      <c r="H263" s="411"/>
      <c r="I263" s="411"/>
      <c r="J263" s="411"/>
      <c r="K263" s="411"/>
      <c r="L263" s="411"/>
      <c r="M263" s="411"/>
      <c r="N263" s="411"/>
      <c r="O263" s="411"/>
      <c r="P263" s="411"/>
      <c r="Q263" s="411"/>
    </row>
    <row r="264" spans="1:19" s="1" customFormat="1" ht="13.5" customHeight="1" x14ac:dyDescent="0.25">
      <c r="A264" s="49" t="s">
        <v>24</v>
      </c>
      <c r="B264" s="412" t="str">
        <f>IF([1]p14!$B$213:$L$213&lt;&gt;0,[1]p14!$B$213:$L$213,"")</f>
        <v/>
      </c>
      <c r="C264" s="412"/>
      <c r="D264" s="412"/>
      <c r="E264" s="412"/>
      <c r="F264" s="412"/>
      <c r="G264" s="412"/>
      <c r="H264" s="412"/>
      <c r="I264" s="412"/>
      <c r="J264" s="412"/>
      <c r="K264" s="412"/>
      <c r="L264" s="412"/>
      <c r="M264" s="412"/>
      <c r="N264" s="412"/>
      <c r="O264" s="412"/>
      <c r="P264" s="412"/>
      <c r="Q264" s="412"/>
    </row>
    <row r="265" spans="1:19" x14ac:dyDescent="0.2">
      <c r="A265" s="413"/>
      <c r="B265" s="413"/>
      <c r="C265" s="413"/>
      <c r="D265" s="413"/>
      <c r="E265" s="413"/>
      <c r="F265" s="413"/>
      <c r="G265" s="413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</row>
    <row r="266" spans="1:19" s="1" customFormat="1" ht="27.75" customHeight="1" x14ac:dyDescent="0.2">
      <c r="A266" s="411" t="str">
        <f>IF([1]p14!$A$216:$L$216&lt;&gt;0,[1]p14!$A$216:$L$216,"")</f>
        <v/>
      </c>
      <c r="B266" s="411"/>
      <c r="C266" s="411"/>
      <c r="D266" s="411"/>
      <c r="E266" s="411"/>
      <c r="F266" s="411"/>
      <c r="G266" s="411"/>
      <c r="H266" s="411"/>
      <c r="I266" s="411"/>
      <c r="J266" s="411"/>
      <c r="K266" s="411"/>
      <c r="L266" s="411"/>
      <c r="M266" s="411"/>
      <c r="N266" s="411"/>
      <c r="O266" s="411"/>
      <c r="P266" s="411"/>
      <c r="Q266" s="411"/>
    </row>
    <row r="267" spans="1:19" s="1" customFormat="1" ht="13.5" customHeight="1" x14ac:dyDescent="0.25">
      <c r="A267" s="49" t="s">
        <v>24</v>
      </c>
      <c r="B267" s="412" t="str">
        <f>IF([1]p14!$B$217:$L$217&lt;&gt;0,[1]p14!$B$217:$L$217,"")</f>
        <v/>
      </c>
      <c r="C267" s="412"/>
      <c r="D267" s="412"/>
      <c r="E267" s="412"/>
      <c r="F267" s="412"/>
      <c r="G267" s="412"/>
      <c r="H267" s="412"/>
      <c r="I267" s="412"/>
      <c r="J267" s="412"/>
      <c r="K267" s="412"/>
      <c r="L267" s="412"/>
      <c r="M267" s="412"/>
      <c r="N267" s="412"/>
      <c r="O267" s="412"/>
      <c r="P267" s="412"/>
      <c r="Q267" s="412"/>
    </row>
    <row r="268" spans="1:19" x14ac:dyDescent="0.2">
      <c r="A268" s="413"/>
      <c r="B268" s="413"/>
      <c r="C268" s="413"/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</row>
    <row r="269" spans="1:19" s="1" customFormat="1" ht="27.75" customHeight="1" x14ac:dyDescent="0.2">
      <c r="A269" s="411" t="str">
        <f>IF([1]p14!$A$220:$L$220&lt;&gt;0,[1]p14!$A$220:$L$220,"")</f>
        <v/>
      </c>
      <c r="B269" s="411"/>
      <c r="C269" s="411"/>
      <c r="D269" s="411"/>
      <c r="E269" s="411"/>
      <c r="F269" s="411"/>
      <c r="G269" s="411"/>
      <c r="H269" s="411"/>
      <c r="I269" s="411"/>
      <c r="J269" s="411"/>
      <c r="K269" s="411"/>
      <c r="L269" s="411"/>
      <c r="M269" s="411"/>
      <c r="N269" s="411"/>
      <c r="O269" s="411"/>
      <c r="P269" s="411"/>
      <c r="Q269" s="411"/>
    </row>
    <row r="270" spans="1:19" s="1" customFormat="1" ht="13.5" customHeight="1" x14ac:dyDescent="0.25">
      <c r="A270" s="49" t="s">
        <v>24</v>
      </c>
      <c r="B270" s="412" t="str">
        <f>IF([1]p14!$B$221:$L$221&lt;&gt;0,[1]p14!$B$221:$L$221,"")</f>
        <v/>
      </c>
      <c r="C270" s="412"/>
      <c r="D270" s="412"/>
      <c r="E270" s="412"/>
      <c r="F270" s="412"/>
      <c r="G270" s="412"/>
      <c r="H270" s="412"/>
      <c r="I270" s="412"/>
      <c r="J270" s="412"/>
      <c r="K270" s="412"/>
      <c r="L270" s="412"/>
      <c r="M270" s="412"/>
      <c r="N270" s="412"/>
      <c r="O270" s="412"/>
      <c r="P270" s="412"/>
      <c r="Q270" s="412"/>
    </row>
    <row r="271" spans="1:19" x14ac:dyDescent="0.2">
      <c r="A271" s="413"/>
      <c r="B271" s="413"/>
      <c r="C271" s="413"/>
      <c r="D271" s="413"/>
      <c r="E271" s="413"/>
      <c r="F271" s="413"/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</row>
    <row r="272" spans="1:19" s="33" customFormat="1" ht="11.25" customHeight="1" x14ac:dyDescent="0.2">
      <c r="A272" s="375" t="str">
        <f>T([1]p15!$C$13:$G$13)</f>
        <v>José de Arimatéia Fernandes</v>
      </c>
      <c r="B272" s="376"/>
      <c r="C272" s="376"/>
      <c r="D272" s="376"/>
      <c r="E272" s="377"/>
      <c r="F272" s="414"/>
      <c r="G272" s="415"/>
      <c r="H272" s="415"/>
      <c r="I272" s="415"/>
      <c r="J272" s="415"/>
      <c r="K272" s="415"/>
      <c r="L272" s="415"/>
      <c r="M272" s="415"/>
      <c r="N272" s="415"/>
      <c r="O272" s="415"/>
      <c r="P272" s="415"/>
      <c r="Q272" s="19"/>
      <c r="R272"/>
      <c r="S272" s="28"/>
    </row>
    <row r="273" spans="1:17" s="1" customFormat="1" ht="27.75" customHeight="1" x14ac:dyDescent="0.2">
      <c r="A273" s="411" t="str">
        <f>IF([1]p15!$A$200:$L$200&lt;&gt;0,[1]p15!$A$200:$L$200,"")</f>
        <v/>
      </c>
      <c r="B273" s="411"/>
      <c r="C273" s="411"/>
      <c r="D273" s="411"/>
      <c r="E273" s="411"/>
      <c r="F273" s="411"/>
      <c r="G273" s="411"/>
      <c r="H273" s="411"/>
      <c r="I273" s="411"/>
      <c r="J273" s="411"/>
      <c r="K273" s="411"/>
      <c r="L273" s="411"/>
      <c r="M273" s="411"/>
      <c r="N273" s="411"/>
      <c r="O273" s="411"/>
      <c r="P273" s="411"/>
      <c r="Q273" s="411"/>
    </row>
    <row r="274" spans="1:17" s="1" customFormat="1" ht="13.5" customHeight="1" x14ac:dyDescent="0.25">
      <c r="A274" s="49" t="s">
        <v>24</v>
      </c>
      <c r="B274" s="412" t="str">
        <f>IF([1]p15!$B$201:$L$201&lt;&gt;0,[1]p15!$B$201:$L$201,"")</f>
        <v/>
      </c>
      <c r="C274" s="412"/>
      <c r="D274" s="412"/>
      <c r="E274" s="412"/>
      <c r="F274" s="412"/>
      <c r="G274" s="412"/>
      <c r="H274" s="412"/>
      <c r="I274" s="412"/>
      <c r="J274" s="412"/>
      <c r="K274" s="412"/>
      <c r="L274" s="412"/>
      <c r="M274" s="412"/>
      <c r="N274" s="412"/>
      <c r="O274" s="412"/>
      <c r="P274" s="412"/>
      <c r="Q274" s="412"/>
    </row>
    <row r="275" spans="1:17" x14ac:dyDescent="0.2">
      <c r="A275" s="413"/>
      <c r="B275" s="413"/>
      <c r="C275" s="413"/>
      <c r="D275" s="413"/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</row>
    <row r="276" spans="1:17" s="1" customFormat="1" ht="27.75" customHeight="1" x14ac:dyDescent="0.2">
      <c r="A276" s="411" t="str">
        <f>IF([1]p15!$A$204:$L$204&lt;&gt;0,[1]p15!$A$204:$L$204,"")</f>
        <v/>
      </c>
      <c r="B276" s="411"/>
      <c r="C276" s="411"/>
      <c r="D276" s="411"/>
      <c r="E276" s="411"/>
      <c r="F276" s="411"/>
      <c r="G276" s="411"/>
      <c r="H276" s="411"/>
      <c r="I276" s="411"/>
      <c r="J276" s="411"/>
      <c r="K276" s="411"/>
      <c r="L276" s="411"/>
      <c r="M276" s="411"/>
      <c r="N276" s="411"/>
      <c r="O276" s="411"/>
      <c r="P276" s="411"/>
      <c r="Q276" s="411"/>
    </row>
    <row r="277" spans="1:17" s="1" customFormat="1" ht="13.5" customHeight="1" x14ac:dyDescent="0.25">
      <c r="A277" s="49" t="s">
        <v>24</v>
      </c>
      <c r="B277" s="412" t="str">
        <f>IF([1]p15!$B$205:$L$205&lt;&gt;0,[1]p15!$B$205:$L$205,"")</f>
        <v/>
      </c>
      <c r="C277" s="412"/>
      <c r="D277" s="412"/>
      <c r="E277" s="412"/>
      <c r="F277" s="412"/>
      <c r="G277" s="412"/>
      <c r="H277" s="412"/>
      <c r="I277" s="412"/>
      <c r="J277" s="412"/>
      <c r="K277" s="412"/>
      <c r="L277" s="412"/>
      <c r="M277" s="412"/>
      <c r="N277" s="412"/>
      <c r="O277" s="412"/>
      <c r="P277" s="412"/>
      <c r="Q277" s="412"/>
    </row>
    <row r="278" spans="1:17" x14ac:dyDescent="0.2">
      <c r="A278" s="413"/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</row>
    <row r="279" spans="1:17" s="1" customFormat="1" ht="27.75" customHeight="1" x14ac:dyDescent="0.2">
      <c r="A279" s="411" t="str">
        <f>IF([1]p15!$A$208:$L$208&lt;&gt;0,[1]p15!$A$208:$L$208,"")</f>
        <v/>
      </c>
      <c r="B279" s="411"/>
      <c r="C279" s="411"/>
      <c r="D279" s="411"/>
      <c r="E279" s="411"/>
      <c r="F279" s="411"/>
      <c r="G279" s="411"/>
      <c r="H279" s="411"/>
      <c r="I279" s="411"/>
      <c r="J279" s="411"/>
      <c r="K279" s="411"/>
      <c r="L279" s="411"/>
      <c r="M279" s="411"/>
      <c r="N279" s="411"/>
      <c r="O279" s="411"/>
      <c r="P279" s="411"/>
      <c r="Q279" s="411"/>
    </row>
    <row r="280" spans="1:17" s="1" customFormat="1" ht="13.5" customHeight="1" x14ac:dyDescent="0.25">
      <c r="A280" s="49" t="s">
        <v>24</v>
      </c>
      <c r="B280" s="412" t="str">
        <f>IF([1]p15!$B$209:$L$209&lt;&gt;0,[1]p15!$B$209:$L$209,"")</f>
        <v/>
      </c>
      <c r="C280" s="412"/>
      <c r="D280" s="412"/>
      <c r="E280" s="412"/>
      <c r="F280" s="412"/>
      <c r="G280" s="412"/>
      <c r="H280" s="412"/>
      <c r="I280" s="412"/>
      <c r="J280" s="412"/>
      <c r="K280" s="412"/>
      <c r="L280" s="412"/>
      <c r="M280" s="412"/>
      <c r="N280" s="412"/>
      <c r="O280" s="412"/>
      <c r="P280" s="412"/>
      <c r="Q280" s="412"/>
    </row>
    <row r="281" spans="1:17" x14ac:dyDescent="0.2">
      <c r="A281" s="413"/>
      <c r="B281" s="413"/>
      <c r="C281" s="413"/>
      <c r="D281" s="413"/>
      <c r="E281" s="413"/>
      <c r="F281" s="413"/>
      <c r="G281" s="413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</row>
    <row r="282" spans="1:17" s="1" customFormat="1" ht="27.75" customHeight="1" x14ac:dyDescent="0.2">
      <c r="A282" s="411" t="str">
        <f>IF([1]p15!$A$212:$L$212&lt;&gt;0,[1]p15!$A$212:$L$212,"")</f>
        <v/>
      </c>
      <c r="B282" s="411"/>
      <c r="C282" s="411"/>
      <c r="D282" s="411"/>
      <c r="E282" s="411"/>
      <c r="F282" s="411"/>
      <c r="G282" s="411"/>
      <c r="H282" s="411"/>
      <c r="I282" s="411"/>
      <c r="J282" s="411"/>
      <c r="K282" s="411"/>
      <c r="L282" s="411"/>
      <c r="M282" s="411"/>
      <c r="N282" s="411"/>
      <c r="O282" s="411"/>
      <c r="P282" s="411"/>
      <c r="Q282" s="411"/>
    </row>
    <row r="283" spans="1:17" s="1" customFormat="1" ht="13.5" customHeight="1" x14ac:dyDescent="0.25">
      <c r="A283" s="49" t="s">
        <v>24</v>
      </c>
      <c r="B283" s="412" t="str">
        <f>IF([1]p15!$B$213:$L$213&lt;&gt;0,[1]p15!$B$213:$L$213,"")</f>
        <v/>
      </c>
      <c r="C283" s="412"/>
      <c r="D283" s="412"/>
      <c r="E283" s="412"/>
      <c r="F283" s="412"/>
      <c r="G283" s="412"/>
      <c r="H283" s="412"/>
      <c r="I283" s="412"/>
      <c r="J283" s="412"/>
      <c r="K283" s="412"/>
      <c r="L283" s="412"/>
      <c r="M283" s="412"/>
      <c r="N283" s="412"/>
      <c r="O283" s="412"/>
      <c r="P283" s="412"/>
      <c r="Q283" s="412"/>
    </row>
    <row r="284" spans="1:17" x14ac:dyDescent="0.2">
      <c r="A284" s="413"/>
      <c r="B284" s="413"/>
      <c r="C284" s="413"/>
      <c r="D284" s="413"/>
      <c r="E284" s="413"/>
      <c r="F284" s="413"/>
      <c r="G284" s="413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</row>
    <row r="285" spans="1:17" s="1" customFormat="1" ht="27.75" customHeight="1" x14ac:dyDescent="0.2">
      <c r="A285" s="411" t="str">
        <f>IF([1]p15!$A$216:$L$216&lt;&gt;0,[1]p15!$A$216:$L$216,"")</f>
        <v/>
      </c>
      <c r="B285" s="411"/>
      <c r="C285" s="411"/>
      <c r="D285" s="411"/>
      <c r="E285" s="411"/>
      <c r="F285" s="411"/>
      <c r="G285" s="411"/>
      <c r="H285" s="411"/>
      <c r="I285" s="411"/>
      <c r="J285" s="411"/>
      <c r="K285" s="411"/>
      <c r="L285" s="411"/>
      <c r="M285" s="411"/>
      <c r="N285" s="411"/>
      <c r="O285" s="411"/>
      <c r="P285" s="411"/>
      <c r="Q285" s="411"/>
    </row>
    <row r="286" spans="1:17" s="1" customFormat="1" ht="13.5" customHeight="1" x14ac:dyDescent="0.25">
      <c r="A286" s="49" t="s">
        <v>24</v>
      </c>
      <c r="B286" s="412" t="str">
        <f>IF([1]p15!$B$217:$L$217&lt;&gt;0,[1]p15!$B$217:$L$217,"")</f>
        <v/>
      </c>
      <c r="C286" s="412"/>
      <c r="D286" s="412"/>
      <c r="E286" s="412"/>
      <c r="F286" s="412"/>
      <c r="G286" s="412"/>
      <c r="H286" s="412"/>
      <c r="I286" s="412"/>
      <c r="J286" s="412"/>
      <c r="K286" s="412"/>
      <c r="L286" s="412"/>
      <c r="M286" s="412"/>
      <c r="N286" s="412"/>
      <c r="O286" s="412"/>
      <c r="P286" s="412"/>
      <c r="Q286" s="412"/>
    </row>
    <row r="287" spans="1:17" x14ac:dyDescent="0.2">
      <c r="A287" s="413"/>
      <c r="B287" s="413"/>
      <c r="C287" s="413"/>
      <c r="D287" s="413"/>
      <c r="E287" s="413"/>
      <c r="F287" s="413"/>
      <c r="G287" s="413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</row>
    <row r="288" spans="1:17" s="1" customFormat="1" ht="27.75" customHeight="1" x14ac:dyDescent="0.2">
      <c r="A288" s="411" t="str">
        <f>IF([1]p15!$A$220:$L$220&lt;&gt;0,[1]p15!$A$220:$L$220,"")</f>
        <v/>
      </c>
      <c r="B288" s="411"/>
      <c r="C288" s="411"/>
      <c r="D288" s="411"/>
      <c r="E288" s="411"/>
      <c r="F288" s="411"/>
      <c r="G288" s="411"/>
      <c r="H288" s="411"/>
      <c r="I288" s="411"/>
      <c r="J288" s="411"/>
      <c r="K288" s="411"/>
      <c r="L288" s="411"/>
      <c r="M288" s="411"/>
      <c r="N288" s="411"/>
      <c r="O288" s="411"/>
      <c r="P288" s="411"/>
      <c r="Q288" s="411"/>
    </row>
    <row r="289" spans="1:19" s="1" customFormat="1" ht="13.5" customHeight="1" x14ac:dyDescent="0.25">
      <c r="A289" s="49" t="s">
        <v>24</v>
      </c>
      <c r="B289" s="412" t="str">
        <f>IF([1]p15!$B$221:$L$221&lt;&gt;0,[1]p15!$B$221:$L$221,"")</f>
        <v/>
      </c>
      <c r="C289" s="412"/>
      <c r="D289" s="412"/>
      <c r="E289" s="412"/>
      <c r="F289" s="412"/>
      <c r="G289" s="412"/>
      <c r="H289" s="412"/>
      <c r="I289" s="412"/>
      <c r="J289" s="412"/>
      <c r="K289" s="412"/>
      <c r="L289" s="412"/>
      <c r="M289" s="412"/>
      <c r="N289" s="412"/>
      <c r="O289" s="412"/>
      <c r="P289" s="412"/>
      <c r="Q289" s="412"/>
    </row>
    <row r="290" spans="1:19" x14ac:dyDescent="0.2">
      <c r="A290" s="413"/>
      <c r="B290" s="413"/>
      <c r="C290" s="413"/>
      <c r="D290" s="413"/>
      <c r="E290" s="413"/>
      <c r="F290" s="413"/>
      <c r="G290" s="413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</row>
    <row r="291" spans="1:19" s="33" customFormat="1" ht="11.25" customHeight="1" x14ac:dyDescent="0.2">
      <c r="A291" s="375" t="str">
        <f>T([1]p16!$C$13:$G$13)</f>
        <v>Josefa Itailma da Rocha</v>
      </c>
      <c r="B291" s="376"/>
      <c r="C291" s="376"/>
      <c r="D291" s="376"/>
      <c r="E291" s="377"/>
      <c r="F291" s="414"/>
      <c r="G291" s="415"/>
      <c r="H291" s="415"/>
      <c r="I291" s="415"/>
      <c r="J291" s="415"/>
      <c r="K291" s="415"/>
      <c r="L291" s="415"/>
      <c r="M291" s="415"/>
      <c r="N291" s="415"/>
      <c r="O291" s="415"/>
      <c r="P291" s="415"/>
      <c r="Q291" s="19"/>
      <c r="R291"/>
      <c r="S291" s="28"/>
    </row>
    <row r="292" spans="1:19" s="1" customFormat="1" ht="27.75" customHeight="1" x14ac:dyDescent="0.2">
      <c r="A292" s="411" t="str">
        <f>IF([1]p16!$A$200:$L$200&lt;&gt;0,[1]p16!$A$200:$L$200,"")</f>
        <v>DOKUCHAEV, Mikhailo; ROCHA, Itailma. Partial generalized crossed products and a seven term exact sequence. Journal of Pure and Applied Algebra, v. 228, n. 5, p. 107558, 2024.</v>
      </c>
      <c r="B292" s="411"/>
      <c r="C292" s="411"/>
      <c r="D292" s="411"/>
      <c r="E292" s="411"/>
      <c r="F292" s="411"/>
      <c r="G292" s="411"/>
      <c r="H292" s="411"/>
      <c r="I292" s="411"/>
      <c r="J292" s="411"/>
      <c r="K292" s="411"/>
      <c r="L292" s="411"/>
      <c r="M292" s="411"/>
      <c r="N292" s="411"/>
      <c r="O292" s="411"/>
      <c r="P292" s="411"/>
      <c r="Q292" s="411"/>
    </row>
    <row r="293" spans="1:19" s="1" customFormat="1" ht="13.5" customHeight="1" x14ac:dyDescent="0.25">
      <c r="A293" s="49" t="s">
        <v>24</v>
      </c>
      <c r="B293" s="412" t="str">
        <f>IF([1]p16!$B$201:$L$201&lt;&gt;0,[1]p16!$B$201:$L$201,"")</f>
        <v>Artigo técnico ou científico publicado em periódico indexado internacionalmente</v>
      </c>
      <c r="C293" s="412"/>
      <c r="D293" s="412"/>
      <c r="E293" s="412"/>
      <c r="F293" s="412"/>
      <c r="G293" s="412"/>
      <c r="H293" s="412"/>
      <c r="I293" s="412"/>
      <c r="J293" s="412"/>
      <c r="K293" s="412"/>
      <c r="L293" s="412"/>
      <c r="M293" s="412"/>
      <c r="N293" s="412"/>
      <c r="O293" s="412"/>
      <c r="P293" s="412"/>
      <c r="Q293" s="412"/>
    </row>
    <row r="294" spans="1:19" x14ac:dyDescent="0.2">
      <c r="A294" s="413"/>
      <c r="B294" s="413"/>
      <c r="C294" s="413"/>
      <c r="D294" s="413"/>
      <c r="E294" s="413"/>
      <c r="F294" s="413"/>
      <c r="G294" s="413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</row>
    <row r="295" spans="1:19" s="1" customFormat="1" ht="27.75" customHeight="1" x14ac:dyDescent="0.2">
      <c r="A295" s="411" t="str">
        <f>IF([1]p16!$A$204:$L$204&lt;&gt;0,[1]p16!$A$204:$L$204,"")</f>
        <v/>
      </c>
      <c r="B295" s="411"/>
      <c r="C295" s="411"/>
      <c r="D295" s="411"/>
      <c r="E295" s="411"/>
      <c r="F295" s="411"/>
      <c r="G295" s="411"/>
      <c r="H295" s="411"/>
      <c r="I295" s="411"/>
      <c r="J295" s="411"/>
      <c r="K295" s="411"/>
      <c r="L295" s="411"/>
      <c r="M295" s="411"/>
      <c r="N295" s="411"/>
      <c r="O295" s="411"/>
      <c r="P295" s="411"/>
      <c r="Q295" s="411"/>
    </row>
    <row r="296" spans="1:19" s="1" customFormat="1" ht="13.5" customHeight="1" x14ac:dyDescent="0.25">
      <c r="A296" s="49" t="s">
        <v>24</v>
      </c>
      <c r="B296" s="412" t="str">
        <f>IF([1]p16!$B$205:$L$205&lt;&gt;0,[1]p16!$B$205:$L$205,"")</f>
        <v/>
      </c>
      <c r="C296" s="412"/>
      <c r="D296" s="412"/>
      <c r="E296" s="412"/>
      <c r="F296" s="412"/>
      <c r="G296" s="412"/>
      <c r="H296" s="412"/>
      <c r="I296" s="412"/>
      <c r="J296" s="412"/>
      <c r="K296" s="412"/>
      <c r="L296" s="412"/>
      <c r="M296" s="412"/>
      <c r="N296" s="412"/>
      <c r="O296" s="412"/>
      <c r="P296" s="412"/>
      <c r="Q296" s="412"/>
    </row>
    <row r="297" spans="1:19" x14ac:dyDescent="0.2">
      <c r="A297" s="413"/>
      <c r="B297" s="413"/>
      <c r="C297" s="413"/>
      <c r="D297" s="413"/>
      <c r="E297" s="413"/>
      <c r="F297" s="413"/>
      <c r="G297" s="413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</row>
    <row r="298" spans="1:19" s="1" customFormat="1" ht="27.75" customHeight="1" x14ac:dyDescent="0.2">
      <c r="A298" s="411" t="str">
        <f>IF([1]p16!$A$208:$L$208&lt;&gt;0,[1]p16!$A$208:$L$208,"")</f>
        <v/>
      </c>
      <c r="B298" s="411"/>
      <c r="C298" s="411"/>
      <c r="D298" s="411"/>
      <c r="E298" s="411"/>
      <c r="F298" s="411"/>
      <c r="G298" s="411"/>
      <c r="H298" s="411"/>
      <c r="I298" s="411"/>
      <c r="J298" s="411"/>
      <c r="K298" s="411"/>
      <c r="L298" s="411"/>
      <c r="M298" s="411"/>
      <c r="N298" s="411"/>
      <c r="O298" s="411"/>
      <c r="P298" s="411"/>
      <c r="Q298" s="411"/>
    </row>
    <row r="299" spans="1:19" s="1" customFormat="1" ht="13.5" customHeight="1" x14ac:dyDescent="0.25">
      <c r="A299" s="49" t="s">
        <v>24</v>
      </c>
      <c r="B299" s="412" t="str">
        <f>IF([1]p16!$B$209:$L$209&lt;&gt;0,[1]p16!$B$209:$L$209,"")</f>
        <v/>
      </c>
      <c r="C299" s="412"/>
      <c r="D299" s="412"/>
      <c r="E299" s="412"/>
      <c r="F299" s="412"/>
      <c r="G299" s="412"/>
      <c r="H299" s="412"/>
      <c r="I299" s="412"/>
      <c r="J299" s="412"/>
      <c r="K299" s="412"/>
      <c r="L299" s="412"/>
      <c r="M299" s="412"/>
      <c r="N299" s="412"/>
      <c r="O299" s="412"/>
      <c r="P299" s="412"/>
      <c r="Q299" s="412"/>
    </row>
    <row r="300" spans="1:19" x14ac:dyDescent="0.2">
      <c r="A300" s="413"/>
      <c r="B300" s="413"/>
      <c r="C300" s="413"/>
      <c r="D300" s="413"/>
      <c r="E300" s="413"/>
      <c r="F300" s="413"/>
      <c r="G300" s="413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</row>
    <row r="301" spans="1:19" s="1" customFormat="1" ht="27.75" customHeight="1" x14ac:dyDescent="0.2">
      <c r="A301" s="411" t="str">
        <f>IF([1]p16!$A$212:$L$212&lt;&gt;0,[1]p16!$A$212:$L$212,"")</f>
        <v/>
      </c>
      <c r="B301" s="411"/>
      <c r="C301" s="411"/>
      <c r="D301" s="411"/>
      <c r="E301" s="411"/>
      <c r="F301" s="411"/>
      <c r="G301" s="411"/>
      <c r="H301" s="411"/>
      <c r="I301" s="411"/>
      <c r="J301" s="411"/>
      <c r="K301" s="411"/>
      <c r="L301" s="411"/>
      <c r="M301" s="411"/>
      <c r="N301" s="411"/>
      <c r="O301" s="411"/>
      <c r="P301" s="411"/>
      <c r="Q301" s="411"/>
    </row>
    <row r="302" spans="1:19" s="1" customFormat="1" ht="13.5" customHeight="1" x14ac:dyDescent="0.25">
      <c r="A302" s="49" t="s">
        <v>24</v>
      </c>
      <c r="B302" s="412" t="str">
        <f>IF([1]p16!$B$213:$L$213&lt;&gt;0,[1]p16!$B$213:$L$213,"")</f>
        <v/>
      </c>
      <c r="C302" s="412"/>
      <c r="D302" s="412"/>
      <c r="E302" s="412"/>
      <c r="F302" s="412"/>
      <c r="G302" s="412"/>
      <c r="H302" s="412"/>
      <c r="I302" s="412"/>
      <c r="J302" s="412"/>
      <c r="K302" s="412"/>
      <c r="L302" s="412"/>
      <c r="M302" s="412"/>
      <c r="N302" s="412"/>
      <c r="O302" s="412"/>
      <c r="P302" s="412"/>
      <c r="Q302" s="412"/>
    </row>
    <row r="303" spans="1:19" x14ac:dyDescent="0.2">
      <c r="A303" s="413"/>
      <c r="B303" s="413"/>
      <c r="C303" s="413"/>
      <c r="D303" s="413"/>
      <c r="E303" s="413"/>
      <c r="F303" s="41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</row>
    <row r="304" spans="1:19" s="1" customFormat="1" ht="27.75" customHeight="1" x14ac:dyDescent="0.2">
      <c r="A304" s="411" t="str">
        <f>IF([1]p16!$A$216:$L$216&lt;&gt;0,[1]p16!$A$216:$L$216,"")</f>
        <v/>
      </c>
      <c r="B304" s="411"/>
      <c r="C304" s="411"/>
      <c r="D304" s="411"/>
      <c r="E304" s="411"/>
      <c r="F304" s="411"/>
      <c r="G304" s="411"/>
      <c r="H304" s="411"/>
      <c r="I304" s="411"/>
      <c r="J304" s="411"/>
      <c r="K304" s="411"/>
      <c r="L304" s="411"/>
      <c r="M304" s="411"/>
      <c r="N304" s="411"/>
      <c r="O304" s="411"/>
      <c r="P304" s="411"/>
      <c r="Q304" s="411"/>
    </row>
    <row r="305" spans="1:19" s="1" customFormat="1" ht="13.5" customHeight="1" x14ac:dyDescent="0.25">
      <c r="A305" s="49" t="s">
        <v>24</v>
      </c>
      <c r="B305" s="412" t="str">
        <f>IF([1]p16!$B$217:$L$217&lt;&gt;0,[1]p16!$B$217:$L$217,"")</f>
        <v/>
      </c>
      <c r="C305" s="412"/>
      <c r="D305" s="412"/>
      <c r="E305" s="412"/>
      <c r="F305" s="412"/>
      <c r="G305" s="412"/>
      <c r="H305" s="412"/>
      <c r="I305" s="412"/>
      <c r="J305" s="412"/>
      <c r="K305" s="412"/>
      <c r="L305" s="412"/>
      <c r="M305" s="412"/>
      <c r="N305" s="412"/>
      <c r="O305" s="412"/>
      <c r="P305" s="412"/>
      <c r="Q305" s="412"/>
    </row>
    <row r="306" spans="1:19" x14ac:dyDescent="0.2">
      <c r="A306" s="413"/>
      <c r="B306" s="413"/>
      <c r="C306" s="413"/>
      <c r="D306" s="413"/>
      <c r="E306" s="413"/>
      <c r="F306" s="41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</row>
    <row r="307" spans="1:19" s="1" customFormat="1" ht="27.75" customHeight="1" x14ac:dyDescent="0.2">
      <c r="A307" s="411" t="str">
        <f>IF([1]p16!$A$220:$L$220&lt;&gt;0,[1]p16!$A$220:$L$220,"")</f>
        <v/>
      </c>
      <c r="B307" s="411"/>
      <c r="C307" s="411"/>
      <c r="D307" s="411"/>
      <c r="E307" s="411"/>
      <c r="F307" s="411"/>
      <c r="G307" s="411"/>
      <c r="H307" s="411"/>
      <c r="I307" s="411"/>
      <c r="J307" s="411"/>
      <c r="K307" s="411"/>
      <c r="L307" s="411"/>
      <c r="M307" s="411"/>
      <c r="N307" s="411"/>
      <c r="O307" s="411"/>
      <c r="P307" s="411"/>
      <c r="Q307" s="411"/>
    </row>
    <row r="308" spans="1:19" s="1" customFormat="1" ht="13.5" customHeight="1" x14ac:dyDescent="0.25">
      <c r="A308" s="49" t="s">
        <v>24</v>
      </c>
      <c r="B308" s="412" t="str">
        <f>IF([1]p16!$B$221:$L$221&lt;&gt;0,[1]p16!$B$221:$L$221,"")</f>
        <v/>
      </c>
      <c r="C308" s="412"/>
      <c r="D308" s="412"/>
      <c r="E308" s="412"/>
      <c r="F308" s="412"/>
      <c r="G308" s="412"/>
      <c r="H308" s="412"/>
      <c r="I308" s="412"/>
      <c r="J308" s="412"/>
      <c r="K308" s="412"/>
      <c r="L308" s="412"/>
      <c r="M308" s="412"/>
      <c r="N308" s="412"/>
      <c r="O308" s="412"/>
      <c r="P308" s="412"/>
      <c r="Q308" s="412"/>
    </row>
    <row r="309" spans="1:19" x14ac:dyDescent="0.2">
      <c r="A309" s="413"/>
      <c r="B309" s="413"/>
      <c r="C309" s="413"/>
      <c r="D309" s="413"/>
      <c r="E309" s="413"/>
      <c r="F309" s="413"/>
      <c r="G309" s="413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</row>
    <row r="310" spans="1:19" s="33" customFormat="1" ht="11.25" customHeight="1" x14ac:dyDescent="0.2">
      <c r="A310" s="375" t="str">
        <f>T([1]p17!$C$13:$G$13)</f>
        <v>José Fernando Leite Aires</v>
      </c>
      <c r="B310" s="376"/>
      <c r="C310" s="376"/>
      <c r="D310" s="376"/>
      <c r="E310" s="377"/>
      <c r="F310" s="414"/>
      <c r="G310" s="415"/>
      <c r="H310" s="415"/>
      <c r="I310" s="415"/>
      <c r="J310" s="415"/>
      <c r="K310" s="415"/>
      <c r="L310" s="415"/>
      <c r="M310" s="415"/>
      <c r="N310" s="415"/>
      <c r="O310" s="415"/>
      <c r="P310" s="415"/>
      <c r="Q310" s="19"/>
      <c r="R310"/>
      <c r="S310" s="28"/>
    </row>
    <row r="311" spans="1:19" s="1" customFormat="1" ht="27.75" customHeight="1" x14ac:dyDescent="0.2">
      <c r="A311" s="411" t="str">
        <f>IF([1]p17!$A$200:$L$200&lt;&gt;0,[1]p17!$A$200:$L$200,"")</f>
        <v/>
      </c>
      <c r="B311" s="411"/>
      <c r="C311" s="411"/>
      <c r="D311" s="411"/>
      <c r="E311" s="411"/>
      <c r="F311" s="411"/>
      <c r="G311" s="411"/>
      <c r="H311" s="411"/>
      <c r="I311" s="411"/>
      <c r="J311" s="411"/>
      <c r="K311" s="411"/>
      <c r="L311" s="411"/>
      <c r="M311" s="411"/>
      <c r="N311" s="411"/>
      <c r="O311" s="411"/>
      <c r="P311" s="411"/>
      <c r="Q311" s="411"/>
    </row>
    <row r="312" spans="1:19" s="1" customFormat="1" ht="13.5" customHeight="1" x14ac:dyDescent="0.25">
      <c r="A312" s="49" t="s">
        <v>24</v>
      </c>
      <c r="B312" s="412" t="str">
        <f>IF([1]p17!$B$201:$L$201&lt;&gt;0,[1]p17!$B$201:$L$201,"")</f>
        <v/>
      </c>
      <c r="C312" s="412"/>
      <c r="D312" s="412"/>
      <c r="E312" s="412"/>
      <c r="F312" s="412"/>
      <c r="G312" s="412"/>
      <c r="H312" s="412"/>
      <c r="I312" s="412"/>
      <c r="J312" s="412"/>
      <c r="K312" s="412"/>
      <c r="L312" s="412"/>
      <c r="M312" s="412"/>
      <c r="N312" s="412"/>
      <c r="O312" s="412"/>
      <c r="P312" s="412"/>
      <c r="Q312" s="412"/>
    </row>
    <row r="313" spans="1:19" x14ac:dyDescent="0.2">
      <c r="A313" s="413"/>
      <c r="B313" s="413"/>
      <c r="C313" s="413"/>
      <c r="D313" s="413"/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</row>
    <row r="314" spans="1:19" s="1" customFormat="1" ht="27.75" customHeight="1" x14ac:dyDescent="0.2">
      <c r="A314" s="411" t="str">
        <f>IF([1]p17!$A$204:$L$204&lt;&gt;0,[1]p17!$A$204:$L$204,"")</f>
        <v/>
      </c>
      <c r="B314" s="411"/>
      <c r="C314" s="411"/>
      <c r="D314" s="411"/>
      <c r="E314" s="411"/>
      <c r="F314" s="411"/>
      <c r="G314" s="411"/>
      <c r="H314" s="411"/>
      <c r="I314" s="411"/>
      <c r="J314" s="411"/>
      <c r="K314" s="411"/>
      <c r="L314" s="411"/>
      <c r="M314" s="411"/>
      <c r="N314" s="411"/>
      <c r="O314" s="411"/>
      <c r="P314" s="411"/>
      <c r="Q314" s="411"/>
    </row>
    <row r="315" spans="1:19" s="1" customFormat="1" ht="13.5" customHeight="1" x14ac:dyDescent="0.25">
      <c r="A315" s="49" t="s">
        <v>24</v>
      </c>
      <c r="B315" s="412" t="str">
        <f>IF([1]p17!$B$205:$L$205&lt;&gt;0,[1]p17!$B$205:$L$205,"")</f>
        <v/>
      </c>
      <c r="C315" s="412"/>
      <c r="D315" s="412"/>
      <c r="E315" s="412"/>
      <c r="F315" s="412"/>
      <c r="G315" s="412"/>
      <c r="H315" s="412"/>
      <c r="I315" s="412"/>
      <c r="J315" s="412"/>
      <c r="K315" s="412"/>
      <c r="L315" s="412"/>
      <c r="M315" s="412"/>
      <c r="N315" s="412"/>
      <c r="O315" s="412"/>
      <c r="P315" s="412"/>
      <c r="Q315" s="412"/>
    </row>
    <row r="316" spans="1:19" x14ac:dyDescent="0.2">
      <c r="A316" s="413"/>
      <c r="B316" s="413"/>
      <c r="C316" s="413"/>
      <c r="D316" s="413"/>
      <c r="E316" s="413"/>
      <c r="F316" s="413"/>
      <c r="G316" s="413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</row>
    <row r="317" spans="1:19" s="1" customFormat="1" ht="27.75" customHeight="1" x14ac:dyDescent="0.2">
      <c r="A317" s="411" t="str">
        <f>IF([1]p17!$A$208:$L$208&lt;&gt;0,[1]p17!$A$208:$L$208,"")</f>
        <v/>
      </c>
      <c r="B317" s="411"/>
      <c r="C317" s="411"/>
      <c r="D317" s="411"/>
      <c r="E317" s="411"/>
      <c r="F317" s="411"/>
      <c r="G317" s="411"/>
      <c r="H317" s="411"/>
      <c r="I317" s="411"/>
      <c r="J317" s="411"/>
      <c r="K317" s="411"/>
      <c r="L317" s="411"/>
      <c r="M317" s="411"/>
      <c r="N317" s="411"/>
      <c r="O317" s="411"/>
      <c r="P317" s="411"/>
      <c r="Q317" s="411"/>
    </row>
    <row r="318" spans="1:19" s="1" customFormat="1" ht="13.5" customHeight="1" x14ac:dyDescent="0.25">
      <c r="A318" s="49" t="s">
        <v>24</v>
      </c>
      <c r="B318" s="412" t="str">
        <f>IF([1]p17!$B$209:$L$209&lt;&gt;0,[1]p17!$B$209:$L$209,"")</f>
        <v/>
      </c>
      <c r="C318" s="412"/>
      <c r="D318" s="412"/>
      <c r="E318" s="412"/>
      <c r="F318" s="412"/>
      <c r="G318" s="412"/>
      <c r="H318" s="412"/>
      <c r="I318" s="412"/>
      <c r="J318" s="412"/>
      <c r="K318" s="412"/>
      <c r="L318" s="412"/>
      <c r="M318" s="412"/>
      <c r="N318" s="412"/>
      <c r="O318" s="412"/>
      <c r="P318" s="412"/>
      <c r="Q318" s="412"/>
    </row>
    <row r="319" spans="1:19" x14ac:dyDescent="0.2">
      <c r="A319" s="413"/>
      <c r="B319" s="413"/>
      <c r="C319" s="413"/>
      <c r="D319" s="413"/>
      <c r="E319" s="413"/>
      <c r="F319" s="413"/>
      <c r="G319" s="413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</row>
    <row r="320" spans="1:19" s="1" customFormat="1" ht="27.75" customHeight="1" x14ac:dyDescent="0.2">
      <c r="A320" s="411" t="str">
        <f>IF([1]p17!$A$212:$L$212&lt;&gt;0,[1]p17!$A$212:$L$212,"")</f>
        <v/>
      </c>
      <c r="B320" s="411"/>
      <c r="C320" s="411"/>
      <c r="D320" s="411"/>
      <c r="E320" s="411"/>
      <c r="F320" s="411"/>
      <c r="G320" s="411"/>
      <c r="H320" s="411"/>
      <c r="I320" s="411"/>
      <c r="J320" s="411"/>
      <c r="K320" s="411"/>
      <c r="L320" s="411"/>
      <c r="M320" s="411"/>
      <c r="N320" s="411"/>
      <c r="O320" s="411"/>
      <c r="P320" s="411"/>
      <c r="Q320" s="411"/>
    </row>
    <row r="321" spans="1:19" s="1" customFormat="1" ht="13.5" customHeight="1" x14ac:dyDescent="0.25">
      <c r="A321" s="49" t="s">
        <v>24</v>
      </c>
      <c r="B321" s="412" t="str">
        <f>IF([1]p17!$B$213:$L$213&lt;&gt;0,[1]p17!$B$213:$L$213,"")</f>
        <v/>
      </c>
      <c r="C321" s="412"/>
      <c r="D321" s="412"/>
      <c r="E321" s="412"/>
      <c r="F321" s="412"/>
      <c r="G321" s="412"/>
      <c r="H321" s="412"/>
      <c r="I321" s="412"/>
      <c r="J321" s="412"/>
      <c r="K321" s="412"/>
      <c r="L321" s="412"/>
      <c r="M321" s="412"/>
      <c r="N321" s="412"/>
      <c r="O321" s="412"/>
      <c r="P321" s="412"/>
      <c r="Q321" s="412"/>
    </row>
    <row r="322" spans="1:19" x14ac:dyDescent="0.2">
      <c r="A322" s="413"/>
      <c r="B322" s="413"/>
      <c r="C322" s="413"/>
      <c r="D322" s="413"/>
      <c r="E322" s="413"/>
      <c r="F322" s="413"/>
      <c r="G322" s="413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</row>
    <row r="323" spans="1:19" s="1" customFormat="1" ht="27.75" customHeight="1" x14ac:dyDescent="0.2">
      <c r="A323" s="411" t="str">
        <f>IF([1]p17!$A$216:$L$216&lt;&gt;0,[1]p17!$A$216:$L$216,"")</f>
        <v/>
      </c>
      <c r="B323" s="411"/>
      <c r="C323" s="411"/>
      <c r="D323" s="411"/>
      <c r="E323" s="411"/>
      <c r="F323" s="411"/>
      <c r="G323" s="411"/>
      <c r="H323" s="411"/>
      <c r="I323" s="411"/>
      <c r="J323" s="411"/>
      <c r="K323" s="411"/>
      <c r="L323" s="411"/>
      <c r="M323" s="411"/>
      <c r="N323" s="411"/>
      <c r="O323" s="411"/>
      <c r="P323" s="411"/>
      <c r="Q323" s="411"/>
    </row>
    <row r="324" spans="1:19" s="1" customFormat="1" ht="13.5" customHeight="1" x14ac:dyDescent="0.25">
      <c r="A324" s="49" t="s">
        <v>24</v>
      </c>
      <c r="B324" s="412" t="str">
        <f>IF([1]p17!$B$217:$L$217&lt;&gt;0,[1]p17!$B$217:$L$217,"")</f>
        <v/>
      </c>
      <c r="C324" s="412"/>
      <c r="D324" s="412"/>
      <c r="E324" s="412"/>
      <c r="F324" s="412"/>
      <c r="G324" s="412"/>
      <c r="H324" s="412"/>
      <c r="I324" s="412"/>
      <c r="J324" s="412"/>
      <c r="K324" s="412"/>
      <c r="L324" s="412"/>
      <c r="M324" s="412"/>
      <c r="N324" s="412"/>
      <c r="O324" s="412"/>
      <c r="P324" s="412"/>
      <c r="Q324" s="412"/>
    </row>
    <row r="325" spans="1:19" x14ac:dyDescent="0.2">
      <c r="A325" s="413"/>
      <c r="B325" s="413"/>
      <c r="C325" s="413"/>
      <c r="D325" s="413"/>
      <c r="E325" s="413"/>
      <c r="F325" s="413"/>
      <c r="G325" s="413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</row>
    <row r="326" spans="1:19" s="1" customFormat="1" ht="27.75" customHeight="1" x14ac:dyDescent="0.2">
      <c r="A326" s="411" t="str">
        <f>IF([1]p17!$A$220:$L$220&lt;&gt;0,[1]p17!$A$220:$L$220,"")</f>
        <v/>
      </c>
      <c r="B326" s="411"/>
      <c r="C326" s="411"/>
      <c r="D326" s="411"/>
      <c r="E326" s="411"/>
      <c r="F326" s="411"/>
      <c r="G326" s="411"/>
      <c r="H326" s="411"/>
      <c r="I326" s="411"/>
      <c r="J326" s="411"/>
      <c r="K326" s="411"/>
      <c r="L326" s="411"/>
      <c r="M326" s="411"/>
      <c r="N326" s="411"/>
      <c r="O326" s="411"/>
      <c r="P326" s="411"/>
      <c r="Q326" s="411"/>
    </row>
    <row r="327" spans="1:19" s="1" customFormat="1" ht="13.5" customHeight="1" x14ac:dyDescent="0.25">
      <c r="A327" s="49" t="s">
        <v>24</v>
      </c>
      <c r="B327" s="412" t="str">
        <f>IF([1]p17!$B$221:$L$221&lt;&gt;0,[1]p17!$B$221:$L$221,"")</f>
        <v/>
      </c>
      <c r="C327" s="412"/>
      <c r="D327" s="412"/>
      <c r="E327" s="412"/>
      <c r="F327" s="412"/>
      <c r="G327" s="412"/>
      <c r="H327" s="412"/>
      <c r="I327" s="412"/>
      <c r="J327" s="412"/>
      <c r="K327" s="412"/>
      <c r="L327" s="412"/>
      <c r="M327" s="412"/>
      <c r="N327" s="412"/>
      <c r="O327" s="412"/>
      <c r="P327" s="412"/>
      <c r="Q327" s="412"/>
    </row>
    <row r="328" spans="1:19" x14ac:dyDescent="0.2">
      <c r="A328" s="413"/>
      <c r="B328" s="413"/>
      <c r="C328" s="413"/>
      <c r="D328" s="413"/>
      <c r="E328" s="413"/>
      <c r="F328" s="413"/>
      <c r="G328" s="413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</row>
    <row r="329" spans="1:19" s="33" customFormat="1" ht="11.25" customHeight="1" x14ac:dyDescent="0.2">
      <c r="A329" s="375" t="str">
        <f>T([1]p18!$C$13:$G$13)</f>
        <v>Joseilson Raimundo de Lima</v>
      </c>
      <c r="B329" s="376"/>
      <c r="C329" s="376"/>
      <c r="D329" s="376"/>
      <c r="E329" s="377"/>
      <c r="F329" s="414"/>
      <c r="G329" s="415"/>
      <c r="H329" s="415"/>
      <c r="I329" s="415"/>
      <c r="J329" s="415"/>
      <c r="K329" s="415"/>
      <c r="L329" s="415"/>
      <c r="M329" s="415"/>
      <c r="N329" s="415"/>
      <c r="O329" s="415"/>
      <c r="P329" s="415"/>
      <c r="Q329" s="19"/>
      <c r="R329"/>
      <c r="S329" s="28"/>
    </row>
    <row r="330" spans="1:19" s="1" customFormat="1" ht="27.75" customHeight="1" x14ac:dyDescent="0.2">
      <c r="A330" s="411" t="str">
        <f>IF([1]p18!$A$200:$L$200&lt;&gt;0,[1]p18!$A$200:$L$200,"")</f>
        <v/>
      </c>
      <c r="B330" s="411"/>
      <c r="C330" s="411"/>
      <c r="D330" s="411"/>
      <c r="E330" s="411"/>
      <c r="F330" s="411"/>
      <c r="G330" s="411"/>
      <c r="H330" s="411"/>
      <c r="I330" s="411"/>
      <c r="J330" s="411"/>
      <c r="K330" s="411"/>
      <c r="L330" s="411"/>
      <c r="M330" s="411"/>
      <c r="N330" s="411"/>
      <c r="O330" s="411"/>
      <c r="P330" s="411"/>
      <c r="Q330" s="411"/>
    </row>
    <row r="331" spans="1:19" s="1" customFormat="1" ht="13.5" customHeight="1" x14ac:dyDescent="0.25">
      <c r="A331" s="49" t="s">
        <v>24</v>
      </c>
      <c r="B331" s="412" t="str">
        <f>IF([1]p18!$B$201:$L$201&lt;&gt;0,[1]p18!$B$201:$L$201,"")</f>
        <v/>
      </c>
      <c r="C331" s="412"/>
      <c r="D331" s="412"/>
      <c r="E331" s="412"/>
      <c r="F331" s="412"/>
      <c r="G331" s="412"/>
      <c r="H331" s="412"/>
      <c r="I331" s="412"/>
      <c r="J331" s="412"/>
      <c r="K331" s="412"/>
      <c r="L331" s="412"/>
      <c r="M331" s="412"/>
      <c r="N331" s="412"/>
      <c r="O331" s="412"/>
      <c r="P331" s="412"/>
      <c r="Q331" s="412"/>
    </row>
    <row r="332" spans="1:19" x14ac:dyDescent="0.2">
      <c r="A332" s="413"/>
      <c r="B332" s="413"/>
      <c r="C332" s="413"/>
      <c r="D332" s="413"/>
      <c r="E332" s="413"/>
      <c r="F332" s="413"/>
      <c r="G332" s="413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</row>
    <row r="333" spans="1:19" s="1" customFormat="1" ht="27.75" customHeight="1" x14ac:dyDescent="0.2">
      <c r="A333" s="411" t="str">
        <f>IF([1]p18!$A$204:$L$204&lt;&gt;0,[1]p18!$A$204:$L$204,"")</f>
        <v/>
      </c>
      <c r="B333" s="411"/>
      <c r="C333" s="411"/>
      <c r="D333" s="411"/>
      <c r="E333" s="411"/>
      <c r="F333" s="411"/>
      <c r="G333" s="411"/>
      <c r="H333" s="411"/>
      <c r="I333" s="411"/>
      <c r="J333" s="411"/>
      <c r="K333" s="411"/>
      <c r="L333" s="411"/>
      <c r="M333" s="411"/>
      <c r="N333" s="411"/>
      <c r="O333" s="411"/>
      <c r="P333" s="411"/>
      <c r="Q333" s="411"/>
    </row>
    <row r="334" spans="1:19" s="1" customFormat="1" ht="13.5" customHeight="1" x14ac:dyDescent="0.25">
      <c r="A334" s="49" t="s">
        <v>24</v>
      </c>
      <c r="B334" s="412" t="str">
        <f>IF([1]p18!$B$205:$L$205&lt;&gt;0,[1]p18!$B$205:$L$205,"")</f>
        <v/>
      </c>
      <c r="C334" s="412"/>
      <c r="D334" s="412"/>
      <c r="E334" s="412"/>
      <c r="F334" s="412"/>
      <c r="G334" s="412"/>
      <c r="H334" s="412"/>
      <c r="I334" s="412"/>
      <c r="J334" s="412"/>
      <c r="K334" s="412"/>
      <c r="L334" s="412"/>
      <c r="M334" s="412"/>
      <c r="N334" s="412"/>
      <c r="O334" s="412"/>
      <c r="P334" s="412"/>
      <c r="Q334" s="412"/>
    </row>
    <row r="335" spans="1:19" x14ac:dyDescent="0.2">
      <c r="A335" s="413"/>
      <c r="B335" s="413"/>
      <c r="C335" s="413"/>
      <c r="D335" s="413"/>
      <c r="E335" s="413"/>
      <c r="F335" s="413"/>
      <c r="G335" s="413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</row>
    <row r="336" spans="1:19" s="1" customFormat="1" ht="27.75" customHeight="1" x14ac:dyDescent="0.2">
      <c r="A336" s="411" t="str">
        <f>IF([1]p18!$A$208:$L$208&lt;&gt;0,[1]p18!$A$208:$L$208,"")</f>
        <v/>
      </c>
      <c r="B336" s="411"/>
      <c r="C336" s="411"/>
      <c r="D336" s="411"/>
      <c r="E336" s="411"/>
      <c r="F336" s="411"/>
      <c r="G336" s="411"/>
      <c r="H336" s="411"/>
      <c r="I336" s="411"/>
      <c r="J336" s="411"/>
      <c r="K336" s="411"/>
      <c r="L336" s="411"/>
      <c r="M336" s="411"/>
      <c r="N336" s="411"/>
      <c r="O336" s="411"/>
      <c r="P336" s="411"/>
      <c r="Q336" s="411"/>
    </row>
    <row r="337" spans="1:19" s="1" customFormat="1" ht="13.5" customHeight="1" x14ac:dyDescent="0.25">
      <c r="A337" s="49" t="s">
        <v>24</v>
      </c>
      <c r="B337" s="412" t="str">
        <f>IF([1]p18!$B$209:$L$209&lt;&gt;0,[1]p18!$B$209:$L$209,"")</f>
        <v/>
      </c>
      <c r="C337" s="412"/>
      <c r="D337" s="412"/>
      <c r="E337" s="412"/>
      <c r="F337" s="412"/>
      <c r="G337" s="412"/>
      <c r="H337" s="412"/>
      <c r="I337" s="412"/>
      <c r="J337" s="412"/>
      <c r="K337" s="412"/>
      <c r="L337" s="412"/>
      <c r="M337" s="412"/>
      <c r="N337" s="412"/>
      <c r="O337" s="412"/>
      <c r="P337" s="412"/>
      <c r="Q337" s="412"/>
    </row>
    <row r="338" spans="1:19" x14ac:dyDescent="0.2">
      <c r="A338" s="413"/>
      <c r="B338" s="413"/>
      <c r="C338" s="413"/>
      <c r="D338" s="413"/>
      <c r="E338" s="413"/>
      <c r="F338" s="41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</row>
    <row r="339" spans="1:19" s="1" customFormat="1" ht="27.75" customHeight="1" x14ac:dyDescent="0.2">
      <c r="A339" s="411" t="str">
        <f>IF([1]p18!$A$212:$L$212&lt;&gt;0,[1]p18!$A$212:$L$212,"")</f>
        <v/>
      </c>
      <c r="B339" s="411"/>
      <c r="C339" s="411"/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1"/>
      <c r="O339" s="411"/>
      <c r="P339" s="411"/>
      <c r="Q339" s="411"/>
    </row>
    <row r="340" spans="1:19" s="1" customFormat="1" ht="13.5" customHeight="1" x14ac:dyDescent="0.25">
      <c r="A340" s="49" t="s">
        <v>24</v>
      </c>
      <c r="B340" s="412" t="str">
        <f>IF([1]p18!$B$213:$L$213&lt;&gt;0,[1]p18!$B$213:$L$213,"")</f>
        <v/>
      </c>
      <c r="C340" s="412"/>
      <c r="D340" s="412"/>
      <c r="E340" s="412"/>
      <c r="F340" s="412"/>
      <c r="G340" s="412"/>
      <c r="H340" s="412"/>
      <c r="I340" s="412"/>
      <c r="J340" s="412"/>
      <c r="K340" s="412"/>
      <c r="L340" s="412"/>
      <c r="M340" s="412"/>
      <c r="N340" s="412"/>
      <c r="O340" s="412"/>
      <c r="P340" s="412"/>
      <c r="Q340" s="412"/>
    </row>
    <row r="341" spans="1:19" x14ac:dyDescent="0.2">
      <c r="A341" s="413"/>
      <c r="B341" s="413"/>
      <c r="C341" s="413"/>
      <c r="D341" s="413"/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</row>
    <row r="342" spans="1:19" s="1" customFormat="1" ht="27.75" customHeight="1" x14ac:dyDescent="0.2">
      <c r="A342" s="411" t="str">
        <f>IF([1]p18!$A$216:$L$216&lt;&gt;0,[1]p18!$A$216:$L$216,"")</f>
        <v/>
      </c>
      <c r="B342" s="411"/>
      <c r="C342" s="411"/>
      <c r="D342" s="411"/>
      <c r="E342" s="411"/>
      <c r="F342" s="411"/>
      <c r="G342" s="411"/>
      <c r="H342" s="411"/>
      <c r="I342" s="411"/>
      <c r="J342" s="411"/>
      <c r="K342" s="411"/>
      <c r="L342" s="411"/>
      <c r="M342" s="411"/>
      <c r="N342" s="411"/>
      <c r="O342" s="411"/>
      <c r="P342" s="411"/>
      <c r="Q342" s="411"/>
    </row>
    <row r="343" spans="1:19" s="1" customFormat="1" ht="13.5" customHeight="1" x14ac:dyDescent="0.25">
      <c r="A343" s="49" t="s">
        <v>24</v>
      </c>
      <c r="B343" s="412" t="str">
        <f>IF([1]p18!$B$217:$L$217&lt;&gt;0,[1]p18!$B$217:$L$217,"")</f>
        <v/>
      </c>
      <c r="C343" s="412"/>
      <c r="D343" s="412"/>
      <c r="E343" s="412"/>
      <c r="F343" s="412"/>
      <c r="G343" s="412"/>
      <c r="H343" s="412"/>
      <c r="I343" s="412"/>
      <c r="J343" s="412"/>
      <c r="K343" s="412"/>
      <c r="L343" s="412"/>
      <c r="M343" s="412"/>
      <c r="N343" s="412"/>
      <c r="O343" s="412"/>
      <c r="P343" s="412"/>
      <c r="Q343" s="412"/>
    </row>
    <row r="344" spans="1:19" x14ac:dyDescent="0.2">
      <c r="A344" s="413"/>
      <c r="B344" s="413"/>
      <c r="C344" s="413"/>
      <c r="D344" s="413"/>
      <c r="E344" s="413"/>
      <c r="F344" s="413"/>
      <c r="G344" s="413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</row>
    <row r="345" spans="1:19" s="1" customFormat="1" ht="27.75" customHeight="1" x14ac:dyDescent="0.2">
      <c r="A345" s="411" t="str">
        <f>IF([1]p18!$A$220:$L$220&lt;&gt;0,[1]p18!$A$220:$L$220,"")</f>
        <v/>
      </c>
      <c r="B345" s="411"/>
      <c r="C345" s="411"/>
      <c r="D345" s="411"/>
      <c r="E345" s="411"/>
      <c r="F345" s="411"/>
      <c r="G345" s="411"/>
      <c r="H345" s="411"/>
      <c r="I345" s="411"/>
      <c r="J345" s="411"/>
      <c r="K345" s="411"/>
      <c r="L345" s="411"/>
      <c r="M345" s="411"/>
      <c r="N345" s="411"/>
      <c r="O345" s="411"/>
      <c r="P345" s="411"/>
      <c r="Q345" s="411"/>
    </row>
    <row r="346" spans="1:19" s="1" customFormat="1" ht="13.5" customHeight="1" x14ac:dyDescent="0.25">
      <c r="A346" s="49" t="s">
        <v>24</v>
      </c>
      <c r="B346" s="412" t="str">
        <f>IF([1]p18!$B$221:$L$221&lt;&gt;0,[1]p18!$B$221:$L$221,"")</f>
        <v/>
      </c>
      <c r="C346" s="412"/>
      <c r="D346" s="412"/>
      <c r="E346" s="412"/>
      <c r="F346" s="412"/>
      <c r="G346" s="412"/>
      <c r="H346" s="412"/>
      <c r="I346" s="412"/>
      <c r="J346" s="412"/>
      <c r="K346" s="412"/>
      <c r="L346" s="412"/>
      <c r="M346" s="412"/>
      <c r="N346" s="412"/>
      <c r="O346" s="412"/>
      <c r="P346" s="412"/>
      <c r="Q346" s="412"/>
    </row>
    <row r="347" spans="1:19" x14ac:dyDescent="0.2">
      <c r="A347" s="413"/>
      <c r="B347" s="413"/>
      <c r="C347" s="413"/>
      <c r="D347" s="413"/>
      <c r="E347" s="413"/>
      <c r="F347" s="413"/>
      <c r="G347" s="413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</row>
    <row r="348" spans="1:19" s="33" customFormat="1" ht="11.25" customHeight="1" x14ac:dyDescent="0.2">
      <c r="A348" s="375" t="str">
        <f>T([1]p19!$C$13:$G$13)</f>
        <v>José Lindomberg Possiano Barreiro</v>
      </c>
      <c r="B348" s="376"/>
      <c r="C348" s="376"/>
      <c r="D348" s="376"/>
      <c r="E348" s="377"/>
      <c r="F348" s="414"/>
      <c r="G348" s="415"/>
      <c r="H348" s="415"/>
      <c r="I348" s="415"/>
      <c r="J348" s="415"/>
      <c r="K348" s="415"/>
      <c r="L348" s="415"/>
      <c r="M348" s="415"/>
      <c r="N348" s="415"/>
      <c r="O348" s="415"/>
      <c r="P348" s="415"/>
      <c r="Q348" s="19"/>
      <c r="R348"/>
      <c r="S348" s="28"/>
    </row>
    <row r="349" spans="1:19" s="1" customFormat="1" ht="27.75" customHeight="1" x14ac:dyDescent="0.2">
      <c r="A349" s="411" t="str">
        <f>IF([1]p19!$A$200:$L$200&lt;&gt;0,[1]p19!$A$200:$L$200,"")</f>
        <v/>
      </c>
      <c r="B349" s="411"/>
      <c r="C349" s="411"/>
      <c r="D349" s="411"/>
      <c r="E349" s="411"/>
      <c r="F349" s="411"/>
      <c r="G349" s="411"/>
      <c r="H349" s="411"/>
      <c r="I349" s="411"/>
      <c r="J349" s="411"/>
      <c r="K349" s="411"/>
      <c r="L349" s="411"/>
      <c r="M349" s="411"/>
      <c r="N349" s="411"/>
      <c r="O349" s="411"/>
      <c r="P349" s="411"/>
      <c r="Q349" s="411"/>
    </row>
    <row r="350" spans="1:19" s="1" customFormat="1" ht="13.5" customHeight="1" x14ac:dyDescent="0.25">
      <c r="A350" s="49" t="s">
        <v>24</v>
      </c>
      <c r="B350" s="412" t="str">
        <f>IF([1]p19!$B$201:$L$201&lt;&gt;0,[1]p19!$B$201:$L$201,"")</f>
        <v/>
      </c>
      <c r="C350" s="412"/>
      <c r="D350" s="412"/>
      <c r="E350" s="412"/>
      <c r="F350" s="412"/>
      <c r="G350" s="412"/>
      <c r="H350" s="412"/>
      <c r="I350" s="412"/>
      <c r="J350" s="412"/>
      <c r="K350" s="412"/>
      <c r="L350" s="412"/>
      <c r="M350" s="412"/>
      <c r="N350" s="412"/>
      <c r="O350" s="412"/>
      <c r="P350" s="412"/>
      <c r="Q350" s="412"/>
    </row>
    <row r="351" spans="1:19" x14ac:dyDescent="0.2">
      <c r="A351" s="413"/>
      <c r="B351" s="413"/>
      <c r="C351" s="413"/>
      <c r="D351" s="413"/>
      <c r="E351" s="413"/>
      <c r="F351" s="413"/>
      <c r="G351" s="413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</row>
    <row r="352" spans="1:19" s="1" customFormat="1" ht="27.75" customHeight="1" x14ac:dyDescent="0.2">
      <c r="A352" s="411" t="str">
        <f>IF([1]p19!$A$204:$L$204&lt;&gt;0,[1]p19!$A$204:$L$204,"")</f>
        <v/>
      </c>
      <c r="B352" s="411"/>
      <c r="C352" s="411"/>
      <c r="D352" s="411"/>
      <c r="E352" s="411"/>
      <c r="F352" s="411"/>
      <c r="G352" s="411"/>
      <c r="H352" s="411"/>
      <c r="I352" s="411"/>
      <c r="J352" s="411"/>
      <c r="K352" s="411"/>
      <c r="L352" s="411"/>
      <c r="M352" s="411"/>
      <c r="N352" s="411"/>
      <c r="O352" s="411"/>
      <c r="P352" s="411"/>
      <c r="Q352" s="411"/>
    </row>
    <row r="353" spans="1:19" s="1" customFormat="1" ht="13.5" customHeight="1" x14ac:dyDescent="0.25">
      <c r="A353" s="49" t="s">
        <v>24</v>
      </c>
      <c r="B353" s="412" t="str">
        <f>IF([1]p19!$B$205:$L$205&lt;&gt;0,[1]p19!$B$205:$L$205,"")</f>
        <v/>
      </c>
      <c r="C353" s="412"/>
      <c r="D353" s="412"/>
      <c r="E353" s="412"/>
      <c r="F353" s="412"/>
      <c r="G353" s="412"/>
      <c r="H353" s="412"/>
      <c r="I353" s="412"/>
      <c r="J353" s="412"/>
      <c r="K353" s="412"/>
      <c r="L353" s="412"/>
      <c r="M353" s="412"/>
      <c r="N353" s="412"/>
      <c r="O353" s="412"/>
      <c r="P353" s="412"/>
      <c r="Q353" s="412"/>
    </row>
    <row r="354" spans="1:19" x14ac:dyDescent="0.2">
      <c r="A354" s="413"/>
      <c r="B354" s="413"/>
      <c r="C354" s="413"/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</row>
    <row r="355" spans="1:19" s="1" customFormat="1" ht="27.75" customHeight="1" x14ac:dyDescent="0.2">
      <c r="A355" s="411" t="str">
        <f>IF([1]p19!$A$208:$L$208&lt;&gt;0,[1]p19!$A$208:$L$208,"")</f>
        <v/>
      </c>
      <c r="B355" s="411"/>
      <c r="C355" s="411"/>
      <c r="D355" s="411"/>
      <c r="E355" s="411"/>
      <c r="F355" s="411"/>
      <c r="G355" s="411"/>
      <c r="H355" s="411"/>
      <c r="I355" s="411"/>
      <c r="J355" s="411"/>
      <c r="K355" s="411"/>
      <c r="L355" s="411"/>
      <c r="M355" s="411"/>
      <c r="N355" s="411"/>
      <c r="O355" s="411"/>
      <c r="P355" s="411"/>
      <c r="Q355" s="411"/>
    </row>
    <row r="356" spans="1:19" s="1" customFormat="1" ht="13.5" customHeight="1" x14ac:dyDescent="0.25">
      <c r="A356" s="49" t="s">
        <v>24</v>
      </c>
      <c r="B356" s="412" t="str">
        <f>IF([1]p19!$B$209:$L$209&lt;&gt;0,[1]p19!$B$209:$L$209,"")</f>
        <v/>
      </c>
      <c r="C356" s="412"/>
      <c r="D356" s="412"/>
      <c r="E356" s="412"/>
      <c r="F356" s="412"/>
      <c r="G356" s="412"/>
      <c r="H356" s="412"/>
      <c r="I356" s="412"/>
      <c r="J356" s="412"/>
      <c r="K356" s="412"/>
      <c r="L356" s="412"/>
      <c r="M356" s="412"/>
      <c r="N356" s="412"/>
      <c r="O356" s="412"/>
      <c r="P356" s="412"/>
      <c r="Q356" s="412"/>
    </row>
    <row r="357" spans="1:19" x14ac:dyDescent="0.2">
      <c r="A357" s="413"/>
      <c r="B357" s="413"/>
      <c r="C357" s="413"/>
      <c r="D357" s="413"/>
      <c r="E357" s="413"/>
      <c r="F357" s="413"/>
      <c r="G357" s="413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</row>
    <row r="358" spans="1:19" s="1" customFormat="1" ht="27.75" customHeight="1" x14ac:dyDescent="0.2">
      <c r="A358" s="411" t="str">
        <f>IF([1]p19!$A$212:$L$212&lt;&gt;0,[1]p19!$A$212:$L$212,"")</f>
        <v/>
      </c>
      <c r="B358" s="411"/>
      <c r="C358" s="411"/>
      <c r="D358" s="411"/>
      <c r="E358" s="411"/>
      <c r="F358" s="411"/>
      <c r="G358" s="411"/>
      <c r="H358" s="411"/>
      <c r="I358" s="411"/>
      <c r="J358" s="411"/>
      <c r="K358" s="411"/>
      <c r="L358" s="411"/>
      <c r="M358" s="411"/>
      <c r="N358" s="411"/>
      <c r="O358" s="411"/>
      <c r="P358" s="411"/>
      <c r="Q358" s="411"/>
    </row>
    <row r="359" spans="1:19" s="1" customFormat="1" ht="13.5" customHeight="1" x14ac:dyDescent="0.25">
      <c r="A359" s="49" t="s">
        <v>24</v>
      </c>
      <c r="B359" s="412" t="str">
        <f>IF([1]p19!$B$213:$L$213&lt;&gt;0,[1]p19!$B$213:$L$213,"")</f>
        <v/>
      </c>
      <c r="C359" s="412"/>
      <c r="D359" s="412"/>
      <c r="E359" s="412"/>
      <c r="F359" s="412"/>
      <c r="G359" s="412"/>
      <c r="H359" s="412"/>
      <c r="I359" s="412"/>
      <c r="J359" s="412"/>
      <c r="K359" s="412"/>
      <c r="L359" s="412"/>
      <c r="M359" s="412"/>
      <c r="N359" s="412"/>
      <c r="O359" s="412"/>
      <c r="P359" s="412"/>
      <c r="Q359" s="412"/>
    </row>
    <row r="360" spans="1:19" x14ac:dyDescent="0.2">
      <c r="A360" s="413"/>
      <c r="B360" s="413"/>
      <c r="C360" s="413"/>
      <c r="D360" s="413"/>
      <c r="E360" s="413"/>
      <c r="F360" s="413"/>
      <c r="G360" s="413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</row>
    <row r="361" spans="1:19" s="1" customFormat="1" ht="27.75" customHeight="1" x14ac:dyDescent="0.2">
      <c r="A361" s="411" t="str">
        <f>IF([1]p19!$A$216:$L$216&lt;&gt;0,[1]p19!$A$216:$L$216,"")</f>
        <v/>
      </c>
      <c r="B361" s="411"/>
      <c r="C361" s="411"/>
      <c r="D361" s="411"/>
      <c r="E361" s="411"/>
      <c r="F361" s="411"/>
      <c r="G361" s="411"/>
      <c r="H361" s="411"/>
      <c r="I361" s="411"/>
      <c r="J361" s="411"/>
      <c r="K361" s="411"/>
      <c r="L361" s="411"/>
      <c r="M361" s="411"/>
      <c r="N361" s="411"/>
      <c r="O361" s="411"/>
      <c r="P361" s="411"/>
      <c r="Q361" s="411"/>
    </row>
    <row r="362" spans="1:19" s="1" customFormat="1" ht="13.5" customHeight="1" x14ac:dyDescent="0.25">
      <c r="A362" s="49" t="s">
        <v>24</v>
      </c>
      <c r="B362" s="412" t="str">
        <f>IF([1]p19!$B$217:$L$217&lt;&gt;0,[1]p19!$B$217:$L$217,"")</f>
        <v/>
      </c>
      <c r="C362" s="412"/>
      <c r="D362" s="412"/>
      <c r="E362" s="412"/>
      <c r="F362" s="412"/>
      <c r="G362" s="412"/>
      <c r="H362" s="412"/>
      <c r="I362" s="412"/>
      <c r="J362" s="412"/>
      <c r="K362" s="412"/>
      <c r="L362" s="412"/>
      <c r="M362" s="412"/>
      <c r="N362" s="412"/>
      <c r="O362" s="412"/>
      <c r="P362" s="412"/>
      <c r="Q362" s="412"/>
    </row>
    <row r="363" spans="1:19" x14ac:dyDescent="0.2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</row>
    <row r="364" spans="1:19" s="1" customFormat="1" ht="27.75" customHeight="1" x14ac:dyDescent="0.2">
      <c r="A364" s="411" t="str">
        <f>IF([1]p19!$A$220:$L$220&lt;&gt;0,[1]p19!$A$220:$L$220,"")</f>
        <v/>
      </c>
      <c r="B364" s="411"/>
      <c r="C364" s="411"/>
      <c r="D364" s="411"/>
      <c r="E364" s="411"/>
      <c r="F364" s="411"/>
      <c r="G364" s="411"/>
      <c r="H364" s="411"/>
      <c r="I364" s="411"/>
      <c r="J364" s="411"/>
      <c r="K364" s="411"/>
      <c r="L364" s="411"/>
      <c r="M364" s="411"/>
      <c r="N364" s="411"/>
      <c r="O364" s="411"/>
      <c r="P364" s="411"/>
      <c r="Q364" s="411"/>
    </row>
    <row r="365" spans="1:19" s="1" customFormat="1" ht="13.5" customHeight="1" x14ac:dyDescent="0.25">
      <c r="A365" s="49" t="s">
        <v>24</v>
      </c>
      <c r="B365" s="412" t="str">
        <f>IF([1]p19!$B$221:$L$221&lt;&gt;0,[1]p19!$B$221:$L$221,"")</f>
        <v/>
      </c>
      <c r="C365" s="412"/>
      <c r="D365" s="412"/>
      <c r="E365" s="412"/>
      <c r="F365" s="412"/>
      <c r="G365" s="412"/>
      <c r="H365" s="412"/>
      <c r="I365" s="412"/>
      <c r="J365" s="412"/>
      <c r="K365" s="412"/>
      <c r="L365" s="412"/>
      <c r="M365" s="412"/>
      <c r="N365" s="412"/>
      <c r="O365" s="412"/>
      <c r="P365" s="412"/>
      <c r="Q365" s="412"/>
    </row>
    <row r="366" spans="1:19" x14ac:dyDescent="0.2">
      <c r="A366" s="413"/>
      <c r="B366" s="413"/>
      <c r="C366" s="413"/>
      <c r="D366" s="413"/>
      <c r="E366" s="413"/>
      <c r="F366" s="413"/>
      <c r="G366" s="413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</row>
    <row r="367" spans="1:19" s="33" customFormat="1" ht="11.25" customHeight="1" x14ac:dyDescent="0.2">
      <c r="A367" s="375" t="str">
        <f>T([1]p20!$C$13:$G$13)</f>
        <v>José Luiz Neto</v>
      </c>
      <c r="B367" s="376"/>
      <c r="C367" s="376"/>
      <c r="D367" s="376"/>
      <c r="E367" s="377"/>
      <c r="F367" s="414"/>
      <c r="G367" s="415"/>
      <c r="H367" s="415"/>
      <c r="I367" s="415"/>
      <c r="J367" s="415"/>
      <c r="K367" s="415"/>
      <c r="L367" s="415"/>
      <c r="M367" s="415"/>
      <c r="N367" s="415"/>
      <c r="O367" s="415"/>
      <c r="P367" s="415"/>
      <c r="Q367" s="19"/>
      <c r="R367"/>
      <c r="S367" s="28"/>
    </row>
    <row r="368" spans="1:19" s="1" customFormat="1" ht="27.75" customHeight="1" x14ac:dyDescent="0.2">
      <c r="A368" s="411" t="str">
        <f>IF([1]p20!$A$200:$L$200&lt;&gt;0,[1]p20!$A$200:$L$200,"")</f>
        <v/>
      </c>
      <c r="B368" s="411"/>
      <c r="C368" s="411"/>
      <c r="D368" s="411"/>
      <c r="E368" s="411"/>
      <c r="F368" s="411"/>
      <c r="G368" s="411"/>
      <c r="H368" s="411"/>
      <c r="I368" s="411"/>
      <c r="J368" s="411"/>
      <c r="K368" s="411"/>
      <c r="L368" s="411"/>
      <c r="M368" s="411"/>
      <c r="N368" s="411"/>
      <c r="O368" s="411"/>
      <c r="P368" s="411"/>
      <c r="Q368" s="411"/>
    </row>
    <row r="369" spans="1:17" s="1" customFormat="1" ht="13.5" customHeight="1" x14ac:dyDescent="0.25">
      <c r="A369" s="49" t="s">
        <v>24</v>
      </c>
      <c r="B369" s="412" t="str">
        <f>IF([1]p20!$B$201:$L$201&lt;&gt;0,[1]p20!$B$201:$L$201,"")</f>
        <v/>
      </c>
      <c r="C369" s="412"/>
      <c r="D369" s="412"/>
      <c r="E369" s="412"/>
      <c r="F369" s="412"/>
      <c r="G369" s="412"/>
      <c r="H369" s="412"/>
      <c r="I369" s="412"/>
      <c r="J369" s="412"/>
      <c r="K369" s="412"/>
      <c r="L369" s="412"/>
      <c r="M369" s="412"/>
      <c r="N369" s="412"/>
      <c r="O369" s="412"/>
      <c r="P369" s="412"/>
      <c r="Q369" s="412"/>
    </row>
    <row r="370" spans="1:17" x14ac:dyDescent="0.2">
      <c r="A370" s="413"/>
      <c r="B370" s="413"/>
      <c r="C370" s="413"/>
      <c r="D370" s="413"/>
      <c r="E370" s="413"/>
      <c r="F370" s="413"/>
      <c r="G370" s="413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</row>
    <row r="371" spans="1:17" s="1" customFormat="1" ht="27.75" customHeight="1" x14ac:dyDescent="0.2">
      <c r="A371" s="411" t="str">
        <f>IF([1]p20!$A$204:$L$204&lt;&gt;0,[1]p20!$A$204:$L$204,"")</f>
        <v/>
      </c>
      <c r="B371" s="411"/>
      <c r="C371" s="411"/>
      <c r="D371" s="411"/>
      <c r="E371" s="411"/>
      <c r="F371" s="411"/>
      <c r="G371" s="411"/>
      <c r="H371" s="411"/>
      <c r="I371" s="411"/>
      <c r="J371" s="411"/>
      <c r="K371" s="411"/>
      <c r="L371" s="411"/>
      <c r="M371" s="411"/>
      <c r="N371" s="411"/>
      <c r="O371" s="411"/>
      <c r="P371" s="411"/>
      <c r="Q371" s="411"/>
    </row>
    <row r="372" spans="1:17" s="1" customFormat="1" ht="13.5" customHeight="1" x14ac:dyDescent="0.25">
      <c r="A372" s="49" t="s">
        <v>24</v>
      </c>
      <c r="B372" s="412" t="str">
        <f>IF([1]p20!$B$205:$L$205&lt;&gt;0,[1]p20!$B$205:$L$205,"")</f>
        <v/>
      </c>
      <c r="C372" s="412"/>
      <c r="D372" s="412"/>
      <c r="E372" s="412"/>
      <c r="F372" s="412"/>
      <c r="G372" s="412"/>
      <c r="H372" s="412"/>
      <c r="I372" s="412"/>
      <c r="J372" s="412"/>
      <c r="K372" s="412"/>
      <c r="L372" s="412"/>
      <c r="M372" s="412"/>
      <c r="N372" s="412"/>
      <c r="O372" s="412"/>
      <c r="P372" s="412"/>
      <c r="Q372" s="412"/>
    </row>
    <row r="373" spans="1:17" x14ac:dyDescent="0.2">
      <c r="A373" s="413"/>
      <c r="B373" s="413"/>
      <c r="C373" s="413"/>
      <c r="D373" s="413"/>
      <c r="E373" s="413"/>
      <c r="F373" s="413"/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</row>
    <row r="374" spans="1:17" s="1" customFormat="1" ht="27.75" customHeight="1" x14ac:dyDescent="0.2">
      <c r="A374" s="411" t="str">
        <f>IF([1]p20!$A$208:$L$208&lt;&gt;0,[1]p20!$A$208:$L$208,"")</f>
        <v/>
      </c>
      <c r="B374" s="411"/>
      <c r="C374" s="411"/>
      <c r="D374" s="411"/>
      <c r="E374" s="411"/>
      <c r="F374" s="411"/>
      <c r="G374" s="411"/>
      <c r="H374" s="411"/>
      <c r="I374" s="411"/>
      <c r="J374" s="411"/>
      <c r="K374" s="411"/>
      <c r="L374" s="411"/>
      <c r="M374" s="411"/>
      <c r="N374" s="411"/>
      <c r="O374" s="411"/>
      <c r="P374" s="411"/>
      <c r="Q374" s="411"/>
    </row>
    <row r="375" spans="1:17" s="1" customFormat="1" ht="13.5" customHeight="1" x14ac:dyDescent="0.25">
      <c r="A375" s="49" t="s">
        <v>24</v>
      </c>
      <c r="B375" s="412" t="str">
        <f>IF([1]p20!$B$209:$L$209&lt;&gt;0,[1]p20!$B$209:$L$209,"")</f>
        <v/>
      </c>
      <c r="C375" s="412"/>
      <c r="D375" s="412"/>
      <c r="E375" s="412"/>
      <c r="F375" s="412"/>
      <c r="G375" s="412"/>
      <c r="H375" s="412"/>
      <c r="I375" s="412"/>
      <c r="J375" s="412"/>
      <c r="K375" s="412"/>
      <c r="L375" s="412"/>
      <c r="M375" s="412"/>
      <c r="N375" s="412"/>
      <c r="O375" s="412"/>
      <c r="P375" s="412"/>
      <c r="Q375" s="412"/>
    </row>
    <row r="376" spans="1:17" x14ac:dyDescent="0.2">
      <c r="A376" s="413"/>
      <c r="B376" s="413"/>
      <c r="C376" s="413"/>
      <c r="D376" s="413"/>
      <c r="E376" s="413"/>
      <c r="F376" s="413"/>
      <c r="G376" s="413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</row>
    <row r="377" spans="1:17" s="1" customFormat="1" ht="27.75" customHeight="1" x14ac:dyDescent="0.2">
      <c r="A377" s="411" t="str">
        <f>IF([1]p20!$A$212:$L$212&lt;&gt;0,[1]p20!$A$212:$L$212,"")</f>
        <v/>
      </c>
      <c r="B377" s="411"/>
      <c r="C377" s="411"/>
      <c r="D377" s="411"/>
      <c r="E377" s="411"/>
      <c r="F377" s="411"/>
      <c r="G377" s="411"/>
      <c r="H377" s="411"/>
      <c r="I377" s="411"/>
      <c r="J377" s="411"/>
      <c r="K377" s="411"/>
      <c r="L377" s="411"/>
      <c r="M377" s="411"/>
      <c r="N377" s="411"/>
      <c r="O377" s="411"/>
      <c r="P377" s="411"/>
      <c r="Q377" s="411"/>
    </row>
    <row r="378" spans="1:17" s="1" customFormat="1" ht="13.5" customHeight="1" x14ac:dyDescent="0.25">
      <c r="A378" s="49" t="s">
        <v>24</v>
      </c>
      <c r="B378" s="412" t="str">
        <f>IF([1]p20!$B$213:$L$213&lt;&gt;0,[1]p20!$B$213:$L$213,"")</f>
        <v/>
      </c>
      <c r="C378" s="412"/>
      <c r="D378" s="412"/>
      <c r="E378" s="412"/>
      <c r="F378" s="412"/>
      <c r="G378" s="412"/>
      <c r="H378" s="412"/>
      <c r="I378" s="412"/>
      <c r="J378" s="412"/>
      <c r="K378" s="412"/>
      <c r="L378" s="412"/>
      <c r="M378" s="412"/>
      <c r="N378" s="412"/>
      <c r="O378" s="412"/>
      <c r="P378" s="412"/>
      <c r="Q378" s="412"/>
    </row>
    <row r="379" spans="1:17" x14ac:dyDescent="0.2">
      <c r="A379" s="413"/>
      <c r="B379" s="413"/>
      <c r="C379" s="413"/>
      <c r="D379" s="413"/>
      <c r="E379" s="413"/>
      <c r="F379" s="413"/>
      <c r="G379" s="413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</row>
    <row r="380" spans="1:17" s="1" customFormat="1" ht="27.75" customHeight="1" x14ac:dyDescent="0.2">
      <c r="A380" s="411" t="str">
        <f>IF([1]p20!$A$216:$L$216&lt;&gt;0,[1]p20!$A$216:$L$216,"")</f>
        <v/>
      </c>
      <c r="B380" s="411"/>
      <c r="C380" s="411"/>
      <c r="D380" s="411"/>
      <c r="E380" s="411"/>
      <c r="F380" s="411"/>
      <c r="G380" s="411"/>
      <c r="H380" s="411"/>
      <c r="I380" s="411"/>
      <c r="J380" s="411"/>
      <c r="K380" s="411"/>
      <c r="L380" s="411"/>
      <c r="M380" s="411"/>
      <c r="N380" s="411"/>
      <c r="O380" s="411"/>
      <c r="P380" s="411"/>
      <c r="Q380" s="411"/>
    </row>
    <row r="381" spans="1:17" s="1" customFormat="1" ht="13.5" customHeight="1" x14ac:dyDescent="0.25">
      <c r="A381" s="49" t="s">
        <v>24</v>
      </c>
      <c r="B381" s="412" t="str">
        <f>IF([1]p20!$B$217:$L$217&lt;&gt;0,[1]p20!$B$217:$L$217,"")</f>
        <v/>
      </c>
      <c r="C381" s="412"/>
      <c r="D381" s="412"/>
      <c r="E381" s="412"/>
      <c r="F381" s="412"/>
      <c r="G381" s="412"/>
      <c r="H381" s="412"/>
      <c r="I381" s="412"/>
      <c r="J381" s="412"/>
      <c r="K381" s="412"/>
      <c r="L381" s="412"/>
      <c r="M381" s="412"/>
      <c r="N381" s="412"/>
      <c r="O381" s="412"/>
      <c r="P381" s="412"/>
      <c r="Q381" s="412"/>
    </row>
    <row r="382" spans="1:17" x14ac:dyDescent="0.2">
      <c r="A382" s="413"/>
      <c r="B382" s="413"/>
      <c r="C382" s="413"/>
      <c r="D382" s="413"/>
      <c r="E382" s="413"/>
      <c r="F382" s="413"/>
      <c r="G382" s="413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</row>
    <row r="383" spans="1:17" s="1" customFormat="1" ht="27.75" customHeight="1" x14ac:dyDescent="0.2">
      <c r="A383" s="411" t="str">
        <f>IF([1]p20!$A$220:$L$220&lt;&gt;0,[1]p20!$A$220:$L$220,"")</f>
        <v/>
      </c>
      <c r="B383" s="411"/>
      <c r="C383" s="411"/>
      <c r="D383" s="411"/>
      <c r="E383" s="411"/>
      <c r="F383" s="411"/>
      <c r="G383" s="411"/>
      <c r="H383" s="411"/>
      <c r="I383" s="411"/>
      <c r="J383" s="411"/>
      <c r="K383" s="411"/>
      <c r="L383" s="411"/>
      <c r="M383" s="411"/>
      <c r="N383" s="411"/>
      <c r="O383" s="411"/>
      <c r="P383" s="411"/>
      <c r="Q383" s="411"/>
    </row>
    <row r="384" spans="1:17" s="1" customFormat="1" ht="13.5" customHeight="1" x14ac:dyDescent="0.25">
      <c r="A384" s="49" t="s">
        <v>24</v>
      </c>
      <c r="B384" s="412" t="str">
        <f>IF([1]p20!$B$221:$L$221&lt;&gt;0,[1]p20!$B$221:$L$221,"")</f>
        <v/>
      </c>
      <c r="C384" s="412"/>
      <c r="D384" s="412"/>
      <c r="E384" s="412"/>
      <c r="F384" s="412"/>
      <c r="G384" s="412"/>
      <c r="H384" s="412"/>
      <c r="I384" s="412"/>
      <c r="J384" s="412"/>
      <c r="K384" s="412"/>
      <c r="L384" s="412"/>
      <c r="M384" s="412"/>
      <c r="N384" s="412"/>
      <c r="O384" s="412"/>
      <c r="P384" s="412"/>
      <c r="Q384" s="412"/>
    </row>
    <row r="385" spans="1:19" x14ac:dyDescent="0.2">
      <c r="A385" s="413"/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</row>
    <row r="386" spans="1:19" s="33" customFormat="1" ht="11.25" customHeight="1" x14ac:dyDescent="0.2">
      <c r="A386" s="375" t="str">
        <f>T([1]p21!$C$13:$G$13)</f>
        <v>Kennerson  Nascimento de Sousa Lima</v>
      </c>
      <c r="B386" s="376"/>
      <c r="C386" s="376"/>
      <c r="D386" s="376"/>
      <c r="E386" s="377"/>
      <c r="F386" s="414"/>
      <c r="G386" s="415"/>
      <c r="H386" s="415"/>
      <c r="I386" s="415"/>
      <c r="J386" s="415"/>
      <c r="K386" s="415"/>
      <c r="L386" s="415"/>
      <c r="M386" s="415"/>
      <c r="N386" s="415"/>
      <c r="O386" s="415"/>
      <c r="P386" s="415"/>
      <c r="Q386" s="19"/>
      <c r="R386"/>
      <c r="S386" s="28"/>
    </row>
    <row r="387" spans="1:19" s="1" customFormat="1" ht="27.75" customHeight="1" x14ac:dyDescent="0.2">
      <c r="A387" s="411" t="str">
        <f>IF([1]p21!$A$200:$L$200&lt;&gt;0,[1]p21!$A$200:$L$200,"")</f>
        <v/>
      </c>
      <c r="B387" s="411"/>
      <c r="C387" s="411"/>
      <c r="D387" s="411"/>
      <c r="E387" s="411"/>
      <c r="F387" s="411"/>
      <c r="G387" s="411"/>
      <c r="H387" s="411"/>
      <c r="I387" s="411"/>
      <c r="J387" s="411"/>
      <c r="K387" s="411"/>
      <c r="L387" s="411"/>
      <c r="M387" s="411"/>
      <c r="N387" s="411"/>
      <c r="O387" s="411"/>
      <c r="P387" s="411"/>
      <c r="Q387" s="411"/>
    </row>
    <row r="388" spans="1:19" s="1" customFormat="1" ht="13.5" customHeight="1" x14ac:dyDescent="0.25">
      <c r="A388" s="49" t="s">
        <v>24</v>
      </c>
      <c r="B388" s="412" t="str">
        <f>IF([1]p21!$B$201:$L$201&lt;&gt;0,[1]p21!$B$201:$L$201,"")</f>
        <v/>
      </c>
      <c r="C388" s="412"/>
      <c r="D388" s="412"/>
      <c r="E388" s="412"/>
      <c r="F388" s="412"/>
      <c r="G388" s="412"/>
      <c r="H388" s="412"/>
      <c r="I388" s="412"/>
      <c r="J388" s="412"/>
      <c r="K388" s="412"/>
      <c r="L388" s="412"/>
      <c r="M388" s="412"/>
      <c r="N388" s="412"/>
      <c r="O388" s="412"/>
      <c r="P388" s="412"/>
      <c r="Q388" s="412"/>
    </row>
    <row r="389" spans="1:19" x14ac:dyDescent="0.2">
      <c r="A389" s="413"/>
      <c r="B389" s="413"/>
      <c r="C389" s="413"/>
      <c r="D389" s="413"/>
      <c r="E389" s="413"/>
      <c r="F389" s="41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</row>
    <row r="390" spans="1:19" s="1" customFormat="1" ht="27.75" customHeight="1" x14ac:dyDescent="0.2">
      <c r="A390" s="411" t="str">
        <f>IF([1]p21!$A$204:$L$204&lt;&gt;0,[1]p21!$A$204:$L$204,"")</f>
        <v/>
      </c>
      <c r="B390" s="411"/>
      <c r="C390" s="411"/>
      <c r="D390" s="411"/>
      <c r="E390" s="411"/>
      <c r="F390" s="411"/>
      <c r="G390" s="411"/>
      <c r="H390" s="411"/>
      <c r="I390" s="411"/>
      <c r="J390" s="411"/>
      <c r="K390" s="411"/>
      <c r="L390" s="411"/>
      <c r="M390" s="411"/>
      <c r="N390" s="411"/>
      <c r="O390" s="411"/>
      <c r="P390" s="411"/>
      <c r="Q390" s="411"/>
    </row>
    <row r="391" spans="1:19" s="1" customFormat="1" ht="13.5" customHeight="1" x14ac:dyDescent="0.25">
      <c r="A391" s="49" t="s">
        <v>24</v>
      </c>
      <c r="B391" s="412" t="str">
        <f>IF([1]p21!$B$205:$L$205&lt;&gt;0,[1]p21!$B$205:$L$205,"")</f>
        <v/>
      </c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</row>
    <row r="392" spans="1:19" x14ac:dyDescent="0.2">
      <c r="A392" s="413"/>
      <c r="B392" s="413"/>
      <c r="C392" s="413"/>
      <c r="D392" s="413"/>
      <c r="E392" s="413"/>
      <c r="F392" s="413"/>
      <c r="G392" s="413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</row>
    <row r="393" spans="1:19" s="1" customFormat="1" ht="27.75" customHeight="1" x14ac:dyDescent="0.2">
      <c r="A393" s="411" t="str">
        <f>IF([1]p21!$A$208:$L$208&lt;&gt;0,[1]p21!$A$208:$L$208,"")</f>
        <v/>
      </c>
      <c r="B393" s="411"/>
      <c r="C393" s="411"/>
      <c r="D393" s="411"/>
      <c r="E393" s="411"/>
      <c r="F393" s="411"/>
      <c r="G393" s="411"/>
      <c r="H393" s="411"/>
      <c r="I393" s="411"/>
      <c r="J393" s="411"/>
      <c r="K393" s="411"/>
      <c r="L393" s="411"/>
      <c r="M393" s="411"/>
      <c r="N393" s="411"/>
      <c r="O393" s="411"/>
      <c r="P393" s="411"/>
      <c r="Q393" s="411"/>
    </row>
    <row r="394" spans="1:19" s="1" customFormat="1" ht="13.5" customHeight="1" x14ac:dyDescent="0.25">
      <c r="A394" s="49" t="s">
        <v>24</v>
      </c>
      <c r="B394" s="412" t="str">
        <f>IF([1]p21!$B$209:$L$209&lt;&gt;0,[1]p21!$B$209:$L$209,"")</f>
        <v/>
      </c>
      <c r="C394" s="412"/>
      <c r="D394" s="412"/>
      <c r="E394" s="412"/>
      <c r="F394" s="412"/>
      <c r="G394" s="412"/>
      <c r="H394" s="412"/>
      <c r="I394" s="412"/>
      <c r="J394" s="412"/>
      <c r="K394" s="412"/>
      <c r="L394" s="412"/>
      <c r="M394" s="412"/>
      <c r="N394" s="412"/>
      <c r="O394" s="412"/>
      <c r="P394" s="412"/>
      <c r="Q394" s="412"/>
    </row>
    <row r="395" spans="1:19" x14ac:dyDescent="0.2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</row>
    <row r="396" spans="1:19" s="1" customFormat="1" ht="27.75" customHeight="1" x14ac:dyDescent="0.2">
      <c r="A396" s="411" t="str">
        <f>IF([1]p21!$A$212:$L$212&lt;&gt;0,[1]p21!$A$212:$L$212,"")</f>
        <v/>
      </c>
      <c r="B396" s="411"/>
      <c r="C396" s="411"/>
      <c r="D396" s="411"/>
      <c r="E396" s="411"/>
      <c r="F396" s="411"/>
      <c r="G396" s="411"/>
      <c r="H396" s="411"/>
      <c r="I396" s="411"/>
      <c r="J396" s="411"/>
      <c r="K396" s="411"/>
      <c r="L396" s="411"/>
      <c r="M396" s="411"/>
      <c r="N396" s="411"/>
      <c r="O396" s="411"/>
      <c r="P396" s="411"/>
      <c r="Q396" s="411"/>
    </row>
    <row r="397" spans="1:19" s="1" customFormat="1" ht="13.5" customHeight="1" x14ac:dyDescent="0.25">
      <c r="A397" s="49" t="s">
        <v>24</v>
      </c>
      <c r="B397" s="412" t="str">
        <f>IF([1]p21!$B$213:$L$213&lt;&gt;0,[1]p21!$B$213:$L$213,"")</f>
        <v/>
      </c>
      <c r="C397" s="412"/>
      <c r="D397" s="412"/>
      <c r="E397" s="412"/>
      <c r="F397" s="412"/>
      <c r="G397" s="412"/>
      <c r="H397" s="412"/>
      <c r="I397" s="412"/>
      <c r="J397" s="412"/>
      <c r="K397" s="412"/>
      <c r="L397" s="412"/>
      <c r="M397" s="412"/>
      <c r="N397" s="412"/>
      <c r="O397" s="412"/>
      <c r="P397" s="412"/>
      <c r="Q397" s="412"/>
    </row>
    <row r="398" spans="1:19" x14ac:dyDescent="0.2">
      <c r="A398" s="413"/>
      <c r="B398" s="413"/>
      <c r="C398" s="413"/>
      <c r="D398" s="413"/>
      <c r="E398" s="413"/>
      <c r="F398" s="413"/>
      <c r="G398" s="413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</row>
    <row r="399" spans="1:19" s="1" customFormat="1" ht="27.75" customHeight="1" x14ac:dyDescent="0.2">
      <c r="A399" s="411" t="str">
        <f>IF([1]p21!$A$216:$L$216&lt;&gt;0,[1]p21!$A$216:$L$216,"")</f>
        <v/>
      </c>
      <c r="B399" s="411"/>
      <c r="C399" s="411"/>
      <c r="D399" s="411"/>
      <c r="E399" s="411"/>
      <c r="F399" s="411"/>
      <c r="G399" s="411"/>
      <c r="H399" s="411"/>
      <c r="I399" s="411"/>
      <c r="J399" s="411"/>
      <c r="K399" s="411"/>
      <c r="L399" s="411"/>
      <c r="M399" s="411"/>
      <c r="N399" s="411"/>
      <c r="O399" s="411"/>
      <c r="P399" s="411"/>
      <c r="Q399" s="411"/>
    </row>
    <row r="400" spans="1:19" s="1" customFormat="1" ht="13.5" customHeight="1" x14ac:dyDescent="0.25">
      <c r="A400" s="49" t="s">
        <v>24</v>
      </c>
      <c r="B400" s="412" t="str">
        <f>IF([1]p21!$B$217:$L$217&lt;&gt;0,[1]p21!$B$217:$L$217,"")</f>
        <v/>
      </c>
      <c r="C400" s="412"/>
      <c r="D400" s="412"/>
      <c r="E400" s="412"/>
      <c r="F400" s="412"/>
      <c r="G400" s="412"/>
      <c r="H400" s="412"/>
      <c r="I400" s="412"/>
      <c r="J400" s="412"/>
      <c r="K400" s="412"/>
      <c r="L400" s="412"/>
      <c r="M400" s="412"/>
      <c r="N400" s="412"/>
      <c r="O400" s="412"/>
      <c r="P400" s="412"/>
      <c r="Q400" s="412"/>
    </row>
    <row r="401" spans="1:19" x14ac:dyDescent="0.2">
      <c r="A401" s="413"/>
      <c r="B401" s="413"/>
      <c r="C401" s="413"/>
      <c r="D401" s="413"/>
      <c r="E401" s="413"/>
      <c r="F401" s="413"/>
      <c r="G401" s="413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</row>
    <row r="402" spans="1:19" s="1" customFormat="1" ht="27.75" customHeight="1" x14ac:dyDescent="0.2">
      <c r="A402" s="411" t="str">
        <f>IF([1]p21!$A$220:$L$220&lt;&gt;0,[1]p21!$A$220:$L$220,"")</f>
        <v/>
      </c>
      <c r="B402" s="411"/>
      <c r="C402" s="411"/>
      <c r="D402" s="411"/>
      <c r="E402" s="411"/>
      <c r="F402" s="411"/>
      <c r="G402" s="411"/>
      <c r="H402" s="411"/>
      <c r="I402" s="411"/>
      <c r="J402" s="411"/>
      <c r="K402" s="411"/>
      <c r="L402" s="411"/>
      <c r="M402" s="411"/>
      <c r="N402" s="411"/>
      <c r="O402" s="411"/>
      <c r="P402" s="411"/>
      <c r="Q402" s="411"/>
    </row>
    <row r="403" spans="1:19" s="1" customFormat="1" ht="13.5" customHeight="1" x14ac:dyDescent="0.25">
      <c r="A403" s="49" t="s">
        <v>24</v>
      </c>
      <c r="B403" s="412" t="str">
        <f>IF([1]p21!$B$221:$L$221&lt;&gt;0,[1]p21!$B$221:$L$221,"")</f>
        <v/>
      </c>
      <c r="C403" s="412"/>
      <c r="D403" s="412"/>
      <c r="E403" s="412"/>
      <c r="F403" s="412"/>
      <c r="G403" s="412"/>
      <c r="H403" s="412"/>
      <c r="I403" s="412"/>
      <c r="J403" s="412"/>
      <c r="K403" s="412"/>
      <c r="L403" s="412"/>
      <c r="M403" s="412"/>
      <c r="N403" s="412"/>
      <c r="O403" s="412"/>
      <c r="P403" s="412"/>
      <c r="Q403" s="412"/>
    </row>
    <row r="404" spans="1:19" x14ac:dyDescent="0.2">
      <c r="A404" s="413"/>
      <c r="B404" s="413"/>
      <c r="C404" s="413"/>
      <c r="D404" s="413"/>
      <c r="E404" s="413"/>
      <c r="F404" s="413"/>
      <c r="G404" s="413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</row>
    <row r="405" spans="1:19" s="33" customFormat="1" ht="11.25" customHeight="1" x14ac:dyDescent="0.2">
      <c r="A405" s="375" t="str">
        <f>T([1]p22!$C$13:$G$13)</f>
        <v>Leomaques Francisco Silva Bernardo</v>
      </c>
      <c r="B405" s="376"/>
      <c r="C405" s="376"/>
      <c r="D405" s="376"/>
      <c r="E405" s="377"/>
      <c r="F405" s="414"/>
      <c r="G405" s="415"/>
      <c r="H405" s="415"/>
      <c r="I405" s="415"/>
      <c r="J405" s="415"/>
      <c r="K405" s="415"/>
      <c r="L405" s="415"/>
      <c r="M405" s="415"/>
      <c r="N405" s="415"/>
      <c r="O405" s="415"/>
      <c r="P405" s="415"/>
      <c r="Q405" s="19"/>
      <c r="R405"/>
      <c r="S405" s="28"/>
    </row>
    <row r="406" spans="1:19" s="1" customFormat="1" ht="27.75" customHeight="1" x14ac:dyDescent="0.2">
      <c r="A406" s="411" t="str">
        <f>IF([1]p22!$A$200:$L$200&lt;&gt;0,[1]p22!$A$200:$L$200,"")</f>
        <v/>
      </c>
      <c r="B406" s="411"/>
      <c r="C406" s="411"/>
      <c r="D406" s="411"/>
      <c r="E406" s="411"/>
      <c r="F406" s="411"/>
      <c r="G406" s="411"/>
      <c r="H406" s="411"/>
      <c r="I406" s="411"/>
      <c r="J406" s="411"/>
      <c r="K406" s="411"/>
      <c r="L406" s="411"/>
      <c r="M406" s="411"/>
      <c r="N406" s="411"/>
      <c r="O406" s="411"/>
      <c r="P406" s="411"/>
      <c r="Q406" s="411"/>
    </row>
    <row r="407" spans="1:19" s="1" customFormat="1" ht="13.5" customHeight="1" x14ac:dyDescent="0.25">
      <c r="A407" s="49" t="s">
        <v>24</v>
      </c>
      <c r="B407" s="412" t="str">
        <f>IF([1]p22!$B$201:$L$201&lt;&gt;0,[1]p22!$B$201:$L$201,"")</f>
        <v/>
      </c>
      <c r="C407" s="412"/>
      <c r="D407" s="412"/>
      <c r="E407" s="412"/>
      <c r="F407" s="412"/>
      <c r="G407" s="412"/>
      <c r="H407" s="412"/>
      <c r="I407" s="412"/>
      <c r="J407" s="412"/>
      <c r="K407" s="412"/>
      <c r="L407" s="412"/>
      <c r="M407" s="412"/>
      <c r="N407" s="412"/>
      <c r="O407" s="412"/>
      <c r="P407" s="412"/>
      <c r="Q407" s="412"/>
    </row>
    <row r="408" spans="1:19" x14ac:dyDescent="0.2">
      <c r="A408" s="413"/>
      <c r="B408" s="413"/>
      <c r="C408" s="413"/>
      <c r="D408" s="413"/>
      <c r="E408" s="413"/>
      <c r="F408" s="413"/>
      <c r="G408" s="413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</row>
    <row r="409" spans="1:19" s="1" customFormat="1" ht="27.75" customHeight="1" x14ac:dyDescent="0.2">
      <c r="A409" s="411" t="str">
        <f>IF([1]p22!$A$204:$L$204&lt;&gt;0,[1]p22!$A$204:$L$204,"")</f>
        <v/>
      </c>
      <c r="B409" s="411"/>
      <c r="C409" s="411"/>
      <c r="D409" s="411"/>
      <c r="E409" s="411"/>
      <c r="F409" s="411"/>
      <c r="G409" s="411"/>
      <c r="H409" s="411"/>
      <c r="I409" s="411"/>
      <c r="J409" s="411"/>
      <c r="K409" s="411"/>
      <c r="L409" s="411"/>
      <c r="M409" s="411"/>
      <c r="N409" s="411"/>
      <c r="O409" s="411"/>
      <c r="P409" s="411"/>
      <c r="Q409" s="411"/>
    </row>
    <row r="410" spans="1:19" s="1" customFormat="1" ht="13.5" customHeight="1" x14ac:dyDescent="0.25">
      <c r="A410" s="49" t="s">
        <v>24</v>
      </c>
      <c r="B410" s="412" t="str">
        <f>IF([1]p22!$B$205:$L$205&lt;&gt;0,[1]p22!$B$205:$L$205,"")</f>
        <v/>
      </c>
      <c r="C410" s="412"/>
      <c r="D410" s="412"/>
      <c r="E410" s="412"/>
      <c r="F410" s="412"/>
      <c r="G410" s="412"/>
      <c r="H410" s="412"/>
      <c r="I410" s="412"/>
      <c r="J410" s="412"/>
      <c r="K410" s="412"/>
      <c r="L410" s="412"/>
      <c r="M410" s="412"/>
      <c r="N410" s="412"/>
      <c r="O410" s="412"/>
      <c r="P410" s="412"/>
      <c r="Q410" s="412"/>
    </row>
    <row r="411" spans="1:19" x14ac:dyDescent="0.2">
      <c r="A411" s="413"/>
      <c r="B411" s="413"/>
      <c r="C411" s="413"/>
      <c r="D411" s="413"/>
      <c r="E411" s="413"/>
      <c r="F411" s="413"/>
      <c r="G411" s="413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</row>
    <row r="412" spans="1:19" s="1" customFormat="1" ht="27.75" customHeight="1" x14ac:dyDescent="0.2">
      <c r="A412" s="411" t="str">
        <f>IF([1]p22!$A$208:$L$208&lt;&gt;0,[1]p22!$A$208:$L$208,"")</f>
        <v/>
      </c>
      <c r="B412" s="411"/>
      <c r="C412" s="411"/>
      <c r="D412" s="411"/>
      <c r="E412" s="411"/>
      <c r="F412" s="411"/>
      <c r="G412" s="411"/>
      <c r="H412" s="411"/>
      <c r="I412" s="411"/>
      <c r="J412" s="411"/>
      <c r="K412" s="411"/>
      <c r="L412" s="411"/>
      <c r="M412" s="411"/>
      <c r="N412" s="411"/>
      <c r="O412" s="411"/>
      <c r="P412" s="411"/>
      <c r="Q412" s="411"/>
    </row>
    <row r="413" spans="1:19" s="1" customFormat="1" ht="13.5" customHeight="1" x14ac:dyDescent="0.25">
      <c r="A413" s="49" t="s">
        <v>24</v>
      </c>
      <c r="B413" s="412" t="str">
        <f>IF([1]p22!$B$209:$L$209&lt;&gt;0,[1]p22!$B$209:$L$209,"")</f>
        <v/>
      </c>
      <c r="C413" s="412"/>
      <c r="D413" s="412"/>
      <c r="E413" s="412"/>
      <c r="F413" s="412"/>
      <c r="G413" s="412"/>
      <c r="H413" s="412"/>
      <c r="I413" s="412"/>
      <c r="J413" s="412"/>
      <c r="K413" s="412"/>
      <c r="L413" s="412"/>
      <c r="M413" s="412"/>
      <c r="N413" s="412"/>
      <c r="O413" s="412"/>
      <c r="P413" s="412"/>
      <c r="Q413" s="412"/>
    </row>
    <row r="414" spans="1:19" x14ac:dyDescent="0.2">
      <c r="A414" s="413"/>
      <c r="B414" s="413"/>
      <c r="C414" s="413"/>
      <c r="D414" s="413"/>
      <c r="E414" s="413"/>
      <c r="F414" s="413"/>
      <c r="G414" s="413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</row>
    <row r="415" spans="1:19" s="1" customFormat="1" ht="27.75" customHeight="1" x14ac:dyDescent="0.2">
      <c r="A415" s="411" t="str">
        <f>IF([1]p22!$A$212:$L$212&lt;&gt;0,[1]p22!$A$212:$L$212,"")</f>
        <v/>
      </c>
      <c r="B415" s="411"/>
      <c r="C415" s="411"/>
      <c r="D415" s="411"/>
      <c r="E415" s="411"/>
      <c r="F415" s="411"/>
      <c r="G415" s="411"/>
      <c r="H415" s="411"/>
      <c r="I415" s="411"/>
      <c r="J415" s="411"/>
      <c r="K415" s="411"/>
      <c r="L415" s="411"/>
      <c r="M415" s="411"/>
      <c r="N415" s="411"/>
      <c r="O415" s="411"/>
      <c r="P415" s="411"/>
      <c r="Q415" s="411"/>
    </row>
    <row r="416" spans="1:19" s="1" customFormat="1" ht="13.5" customHeight="1" x14ac:dyDescent="0.25">
      <c r="A416" s="49" t="s">
        <v>24</v>
      </c>
      <c r="B416" s="412" t="str">
        <f>IF([1]p22!$B$213:$L$213&lt;&gt;0,[1]p22!$B$213:$L$213,"")</f>
        <v/>
      </c>
      <c r="C416" s="412"/>
      <c r="D416" s="412"/>
      <c r="E416" s="412"/>
      <c r="F416" s="412"/>
      <c r="G416" s="412"/>
      <c r="H416" s="412"/>
      <c r="I416" s="412"/>
      <c r="J416" s="412"/>
      <c r="K416" s="412"/>
      <c r="L416" s="412"/>
      <c r="M416" s="412"/>
      <c r="N416" s="412"/>
      <c r="O416" s="412"/>
      <c r="P416" s="412"/>
      <c r="Q416" s="412"/>
    </row>
    <row r="417" spans="1:19" x14ac:dyDescent="0.2">
      <c r="A417" s="413"/>
      <c r="B417" s="413"/>
      <c r="C417" s="413"/>
      <c r="D417" s="413"/>
      <c r="E417" s="413"/>
      <c r="F417" s="413"/>
      <c r="G417" s="413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</row>
    <row r="418" spans="1:19" s="1" customFormat="1" ht="27.75" customHeight="1" x14ac:dyDescent="0.2">
      <c r="A418" s="411" t="str">
        <f>IF([1]p22!$A$216:$L$216&lt;&gt;0,[1]p22!$A$216:$L$216,"")</f>
        <v/>
      </c>
      <c r="B418" s="411"/>
      <c r="C418" s="411"/>
      <c r="D418" s="411"/>
      <c r="E418" s="411"/>
      <c r="F418" s="411"/>
      <c r="G418" s="411"/>
      <c r="H418" s="411"/>
      <c r="I418" s="411"/>
      <c r="J418" s="411"/>
      <c r="K418" s="411"/>
      <c r="L418" s="411"/>
      <c r="M418" s="411"/>
      <c r="N418" s="411"/>
      <c r="O418" s="411"/>
      <c r="P418" s="411"/>
      <c r="Q418" s="411"/>
    </row>
    <row r="419" spans="1:19" s="1" customFormat="1" ht="13.5" customHeight="1" x14ac:dyDescent="0.25">
      <c r="A419" s="49" t="s">
        <v>24</v>
      </c>
      <c r="B419" s="412" t="str">
        <f>IF([1]p22!$B$217:$L$217&lt;&gt;0,[1]p22!$B$217:$L$217,"")</f>
        <v/>
      </c>
      <c r="C419" s="412"/>
      <c r="D419" s="412"/>
      <c r="E419" s="412"/>
      <c r="F419" s="412"/>
      <c r="G419" s="412"/>
      <c r="H419" s="412"/>
      <c r="I419" s="412"/>
      <c r="J419" s="412"/>
      <c r="K419" s="412"/>
      <c r="L419" s="412"/>
      <c r="M419" s="412"/>
      <c r="N419" s="412"/>
      <c r="O419" s="412"/>
      <c r="P419" s="412"/>
      <c r="Q419" s="412"/>
    </row>
    <row r="420" spans="1:19" x14ac:dyDescent="0.2">
      <c r="A420" s="413"/>
      <c r="B420" s="413"/>
      <c r="C420" s="413"/>
      <c r="D420" s="413"/>
      <c r="E420" s="413"/>
      <c r="F420" s="413"/>
      <c r="G420" s="413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</row>
    <row r="421" spans="1:19" s="1" customFormat="1" ht="27.75" customHeight="1" x14ac:dyDescent="0.2">
      <c r="A421" s="411" t="str">
        <f>IF([1]p22!$A$220:$L$220&lt;&gt;0,[1]p22!$A$220:$L$220,"")</f>
        <v/>
      </c>
      <c r="B421" s="411"/>
      <c r="C421" s="411"/>
      <c r="D421" s="411"/>
      <c r="E421" s="411"/>
      <c r="F421" s="411"/>
      <c r="G421" s="411"/>
      <c r="H421" s="411"/>
      <c r="I421" s="411"/>
      <c r="J421" s="411"/>
      <c r="K421" s="411"/>
      <c r="L421" s="411"/>
      <c r="M421" s="411"/>
      <c r="N421" s="411"/>
      <c r="O421" s="411"/>
      <c r="P421" s="411"/>
      <c r="Q421" s="411"/>
    </row>
    <row r="422" spans="1:19" s="1" customFormat="1" ht="13.5" customHeight="1" x14ac:dyDescent="0.25">
      <c r="A422" s="49" t="s">
        <v>24</v>
      </c>
      <c r="B422" s="412" t="str">
        <f>IF([1]p22!$B$221:$L$221&lt;&gt;0,[1]p22!$B$221:$L$221,"")</f>
        <v/>
      </c>
      <c r="C422" s="412"/>
      <c r="D422" s="412"/>
      <c r="E422" s="412"/>
      <c r="F422" s="412"/>
      <c r="G422" s="412"/>
      <c r="H422" s="412"/>
      <c r="I422" s="412"/>
      <c r="J422" s="412"/>
      <c r="K422" s="412"/>
      <c r="L422" s="412"/>
      <c r="M422" s="412"/>
      <c r="N422" s="412"/>
      <c r="O422" s="412"/>
      <c r="P422" s="412"/>
      <c r="Q422" s="412"/>
    </row>
    <row r="423" spans="1:19" x14ac:dyDescent="0.2">
      <c r="A423" s="413"/>
      <c r="B423" s="413"/>
      <c r="C423" s="413"/>
      <c r="D423" s="413"/>
      <c r="E423" s="413"/>
      <c r="F423" s="413"/>
      <c r="G423" s="41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</row>
    <row r="424" spans="1:19" s="33" customFormat="1" ht="11.25" customHeight="1" x14ac:dyDescent="0.2">
      <c r="A424" s="375" t="str">
        <f>T([1]p23!$C$13:$G$13)</f>
        <v>José Luiz Neto</v>
      </c>
      <c r="B424" s="376"/>
      <c r="C424" s="376"/>
      <c r="D424" s="376"/>
      <c r="E424" s="377"/>
      <c r="F424" s="414"/>
      <c r="G424" s="415"/>
      <c r="H424" s="415"/>
      <c r="I424" s="415"/>
      <c r="J424" s="415"/>
      <c r="K424" s="415"/>
      <c r="L424" s="415"/>
      <c r="M424" s="415"/>
      <c r="N424" s="415"/>
      <c r="O424" s="415"/>
      <c r="P424" s="415"/>
      <c r="Q424" s="19"/>
      <c r="R424"/>
      <c r="S424" s="28"/>
    </row>
    <row r="425" spans="1:19" s="1" customFormat="1" ht="27.75" customHeight="1" x14ac:dyDescent="0.2">
      <c r="A425" s="411" t="str">
        <f>IF([1]p23!$A$200:$L$200&lt;&gt;0,[1]p23!$A$200:$L$200,"")</f>
        <v/>
      </c>
      <c r="B425" s="411"/>
      <c r="C425" s="411"/>
      <c r="D425" s="411"/>
      <c r="E425" s="411"/>
      <c r="F425" s="411"/>
      <c r="G425" s="411"/>
      <c r="H425" s="411"/>
      <c r="I425" s="411"/>
      <c r="J425" s="411"/>
      <c r="K425" s="411"/>
      <c r="L425" s="411"/>
      <c r="M425" s="411"/>
      <c r="N425" s="411"/>
      <c r="O425" s="411"/>
      <c r="P425" s="411"/>
      <c r="Q425" s="411"/>
    </row>
    <row r="426" spans="1:19" s="1" customFormat="1" ht="13.5" customHeight="1" x14ac:dyDescent="0.25">
      <c r="A426" s="49" t="s">
        <v>24</v>
      </c>
      <c r="B426" s="412" t="str">
        <f>IF([1]p23!$B$201:$L$201&lt;&gt;0,[1]p23!$B$201:$L$201,"")</f>
        <v/>
      </c>
      <c r="C426" s="412"/>
      <c r="D426" s="412"/>
      <c r="E426" s="412"/>
      <c r="F426" s="412"/>
      <c r="G426" s="412"/>
      <c r="H426" s="412"/>
      <c r="I426" s="412"/>
      <c r="J426" s="412"/>
      <c r="K426" s="412"/>
      <c r="L426" s="412"/>
      <c r="M426" s="412"/>
      <c r="N426" s="412"/>
      <c r="O426" s="412"/>
      <c r="P426" s="412"/>
      <c r="Q426" s="412"/>
    </row>
    <row r="427" spans="1:19" x14ac:dyDescent="0.2">
      <c r="A427" s="413"/>
      <c r="B427" s="413"/>
      <c r="C427" s="413"/>
      <c r="D427" s="413"/>
      <c r="E427" s="413"/>
      <c r="F427" s="413"/>
      <c r="G427" s="413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</row>
    <row r="428" spans="1:19" s="1" customFormat="1" ht="27.75" customHeight="1" x14ac:dyDescent="0.2">
      <c r="A428" s="411" t="str">
        <f>IF([1]p23!$A$204:$L$204&lt;&gt;0,[1]p23!$A$204:$L$204,"")</f>
        <v/>
      </c>
      <c r="B428" s="411"/>
      <c r="C428" s="411"/>
      <c r="D428" s="411"/>
      <c r="E428" s="411"/>
      <c r="F428" s="411"/>
      <c r="G428" s="411"/>
      <c r="H428" s="411"/>
      <c r="I428" s="411"/>
      <c r="J428" s="411"/>
      <c r="K428" s="411"/>
      <c r="L428" s="411"/>
      <c r="M428" s="411"/>
      <c r="N428" s="411"/>
      <c r="O428" s="411"/>
      <c r="P428" s="411"/>
      <c r="Q428" s="411"/>
    </row>
    <row r="429" spans="1:19" s="1" customFormat="1" ht="13.5" customHeight="1" x14ac:dyDescent="0.25">
      <c r="A429" s="49" t="s">
        <v>24</v>
      </c>
      <c r="B429" s="412" t="str">
        <f>IF([1]p23!$B$205:$L$205&lt;&gt;0,[1]p23!$B$205:$L$205,"")</f>
        <v/>
      </c>
      <c r="C429" s="412"/>
      <c r="D429" s="412"/>
      <c r="E429" s="412"/>
      <c r="F429" s="412"/>
      <c r="G429" s="412"/>
      <c r="H429" s="412"/>
      <c r="I429" s="412"/>
      <c r="J429" s="412"/>
      <c r="K429" s="412"/>
      <c r="L429" s="412"/>
      <c r="M429" s="412"/>
      <c r="N429" s="412"/>
      <c r="O429" s="412"/>
      <c r="P429" s="412"/>
      <c r="Q429" s="412"/>
    </row>
    <row r="430" spans="1:19" x14ac:dyDescent="0.2">
      <c r="A430" s="413"/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</row>
    <row r="431" spans="1:19" s="1" customFormat="1" ht="27.75" customHeight="1" x14ac:dyDescent="0.2">
      <c r="A431" s="411" t="str">
        <f>IF([1]p23!$A$208:$L$208&lt;&gt;0,[1]p23!$A$208:$L$208,"")</f>
        <v/>
      </c>
      <c r="B431" s="411"/>
      <c r="C431" s="411"/>
      <c r="D431" s="411"/>
      <c r="E431" s="411"/>
      <c r="F431" s="411"/>
      <c r="G431" s="411"/>
      <c r="H431" s="411"/>
      <c r="I431" s="411"/>
      <c r="J431" s="411"/>
      <c r="K431" s="411"/>
      <c r="L431" s="411"/>
      <c r="M431" s="411"/>
      <c r="N431" s="411"/>
      <c r="O431" s="411"/>
      <c r="P431" s="411"/>
      <c r="Q431" s="411"/>
    </row>
    <row r="432" spans="1:19" s="1" customFormat="1" ht="13.5" customHeight="1" x14ac:dyDescent="0.25">
      <c r="A432" s="49" t="s">
        <v>24</v>
      </c>
      <c r="B432" s="412" t="str">
        <f>IF([1]p23!$B$209:$L$209&lt;&gt;0,[1]p23!$B$209:$L$209,"")</f>
        <v/>
      </c>
      <c r="C432" s="412"/>
      <c r="D432" s="412"/>
      <c r="E432" s="412"/>
      <c r="F432" s="412"/>
      <c r="G432" s="412"/>
      <c r="H432" s="412"/>
      <c r="I432" s="412"/>
      <c r="J432" s="412"/>
      <c r="K432" s="412"/>
      <c r="L432" s="412"/>
      <c r="M432" s="412"/>
      <c r="N432" s="412"/>
      <c r="O432" s="412"/>
      <c r="P432" s="412"/>
      <c r="Q432" s="412"/>
    </row>
    <row r="433" spans="1:19" x14ac:dyDescent="0.2">
      <c r="A433" s="413"/>
      <c r="B433" s="413"/>
      <c r="C433" s="413"/>
      <c r="D433" s="413"/>
      <c r="E433" s="413"/>
      <c r="F433" s="413"/>
      <c r="G433" s="41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</row>
    <row r="434" spans="1:19" s="1" customFormat="1" ht="27.75" customHeight="1" x14ac:dyDescent="0.2">
      <c r="A434" s="411" t="str">
        <f>IF([1]p23!$A$212:$L$212&lt;&gt;0,[1]p23!$A$212:$L$212,"")</f>
        <v/>
      </c>
      <c r="B434" s="411"/>
      <c r="C434" s="411"/>
      <c r="D434" s="411"/>
      <c r="E434" s="411"/>
      <c r="F434" s="411"/>
      <c r="G434" s="411"/>
      <c r="H434" s="411"/>
      <c r="I434" s="411"/>
      <c r="J434" s="411"/>
      <c r="K434" s="411"/>
      <c r="L434" s="411"/>
      <c r="M434" s="411"/>
      <c r="N434" s="411"/>
      <c r="O434" s="411"/>
      <c r="P434" s="411"/>
      <c r="Q434" s="411"/>
    </row>
    <row r="435" spans="1:19" s="1" customFormat="1" ht="13.5" customHeight="1" x14ac:dyDescent="0.25">
      <c r="A435" s="49" t="s">
        <v>24</v>
      </c>
      <c r="B435" s="412" t="str">
        <f>IF([1]p23!$B$213:$L$213&lt;&gt;0,[1]p23!$B$213:$L$213,"")</f>
        <v/>
      </c>
      <c r="C435" s="412"/>
      <c r="D435" s="412"/>
      <c r="E435" s="412"/>
      <c r="F435" s="412"/>
      <c r="G435" s="412"/>
      <c r="H435" s="412"/>
      <c r="I435" s="412"/>
      <c r="J435" s="412"/>
      <c r="K435" s="412"/>
      <c r="L435" s="412"/>
      <c r="M435" s="412"/>
      <c r="N435" s="412"/>
      <c r="O435" s="412"/>
      <c r="P435" s="412"/>
      <c r="Q435" s="412"/>
    </row>
    <row r="436" spans="1:19" x14ac:dyDescent="0.2">
      <c r="A436" s="413"/>
      <c r="B436" s="413"/>
      <c r="C436" s="413"/>
      <c r="D436" s="413"/>
      <c r="E436" s="413"/>
      <c r="F436" s="413"/>
      <c r="G436" s="413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</row>
    <row r="437" spans="1:19" s="1" customFormat="1" ht="27.75" customHeight="1" x14ac:dyDescent="0.2">
      <c r="A437" s="411" t="str">
        <f>IF([1]p23!$A$216:$L$216&lt;&gt;0,[1]p23!$A$216:$L$216,"")</f>
        <v/>
      </c>
      <c r="B437" s="411"/>
      <c r="C437" s="411"/>
      <c r="D437" s="411"/>
      <c r="E437" s="411"/>
      <c r="F437" s="411"/>
      <c r="G437" s="411"/>
      <c r="H437" s="411"/>
      <c r="I437" s="411"/>
      <c r="J437" s="411"/>
      <c r="K437" s="411"/>
      <c r="L437" s="411"/>
      <c r="M437" s="411"/>
      <c r="N437" s="411"/>
      <c r="O437" s="411"/>
      <c r="P437" s="411"/>
      <c r="Q437" s="411"/>
    </row>
    <row r="438" spans="1:19" s="1" customFormat="1" ht="13.5" customHeight="1" x14ac:dyDescent="0.25">
      <c r="A438" s="49" t="s">
        <v>24</v>
      </c>
      <c r="B438" s="412" t="str">
        <f>IF([1]p23!$B$217:$L$217&lt;&gt;0,[1]p23!$B$217:$L$217,"")</f>
        <v/>
      </c>
      <c r="C438" s="412"/>
      <c r="D438" s="412"/>
      <c r="E438" s="412"/>
      <c r="F438" s="412"/>
      <c r="G438" s="412"/>
      <c r="H438" s="412"/>
      <c r="I438" s="412"/>
      <c r="J438" s="412"/>
      <c r="K438" s="412"/>
      <c r="L438" s="412"/>
      <c r="M438" s="412"/>
      <c r="N438" s="412"/>
      <c r="O438" s="412"/>
      <c r="P438" s="412"/>
      <c r="Q438" s="412"/>
    </row>
    <row r="439" spans="1:19" x14ac:dyDescent="0.2">
      <c r="A439" s="413"/>
      <c r="B439" s="413"/>
      <c r="C439" s="413"/>
      <c r="D439" s="413"/>
      <c r="E439" s="413"/>
      <c r="F439" s="413"/>
      <c r="G439" s="413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</row>
    <row r="440" spans="1:19" s="1" customFormat="1" ht="27.75" customHeight="1" x14ac:dyDescent="0.2">
      <c r="A440" s="411" t="str">
        <f>IF([1]p23!$A$220:$L$220&lt;&gt;0,[1]p23!$A$220:$L$220,"")</f>
        <v/>
      </c>
      <c r="B440" s="411"/>
      <c r="C440" s="411"/>
      <c r="D440" s="411"/>
      <c r="E440" s="411"/>
      <c r="F440" s="411"/>
      <c r="G440" s="411"/>
      <c r="H440" s="411"/>
      <c r="I440" s="411"/>
      <c r="J440" s="411"/>
      <c r="K440" s="411"/>
      <c r="L440" s="411"/>
      <c r="M440" s="411"/>
      <c r="N440" s="411"/>
      <c r="O440" s="411"/>
      <c r="P440" s="411"/>
      <c r="Q440" s="411"/>
    </row>
    <row r="441" spans="1:19" s="1" customFormat="1" ht="13.5" customHeight="1" x14ac:dyDescent="0.25">
      <c r="A441" s="49" t="s">
        <v>24</v>
      </c>
      <c r="B441" s="412" t="str">
        <f>IF([1]p23!$B$221:$L$221&lt;&gt;0,[1]p23!$B$221:$L$221,"")</f>
        <v/>
      </c>
      <c r="C441" s="412"/>
      <c r="D441" s="412"/>
      <c r="E441" s="412"/>
      <c r="F441" s="412"/>
      <c r="G441" s="412"/>
      <c r="H441" s="412"/>
      <c r="I441" s="412"/>
      <c r="J441" s="412"/>
      <c r="K441" s="412"/>
      <c r="L441" s="412"/>
      <c r="M441" s="412"/>
      <c r="N441" s="412"/>
      <c r="O441" s="412"/>
      <c r="P441" s="412"/>
      <c r="Q441" s="412"/>
    </row>
    <row r="442" spans="1:19" x14ac:dyDescent="0.2">
      <c r="A442" s="413"/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</row>
    <row r="443" spans="1:19" s="33" customFormat="1" ht="11.25" customHeight="1" x14ac:dyDescent="0.2">
      <c r="A443" s="375" t="str">
        <f>T([1]p24!$C$13:$G$13)</f>
        <v>Marcelo Carvalho Ferreira</v>
      </c>
      <c r="B443" s="376"/>
      <c r="C443" s="376"/>
      <c r="D443" s="376"/>
      <c r="E443" s="377"/>
      <c r="F443" s="414"/>
      <c r="G443" s="415"/>
      <c r="H443" s="415"/>
      <c r="I443" s="415"/>
      <c r="J443" s="415"/>
      <c r="K443" s="415"/>
      <c r="L443" s="415"/>
      <c r="M443" s="415"/>
      <c r="N443" s="415"/>
      <c r="O443" s="415"/>
      <c r="P443" s="415"/>
      <c r="Q443" s="19"/>
      <c r="R443"/>
      <c r="S443" s="28"/>
    </row>
    <row r="444" spans="1:19" s="1" customFormat="1" ht="27.75" customHeight="1" x14ac:dyDescent="0.2">
      <c r="A444" s="411" t="str">
        <f>IF([1]p24!$A$200:$L$200&lt;&gt;0,[1]p24!$A$200:$L$200,"")</f>
        <v/>
      </c>
      <c r="B444" s="411"/>
      <c r="C444" s="411"/>
      <c r="D444" s="411"/>
      <c r="E444" s="411"/>
      <c r="F444" s="411"/>
      <c r="G444" s="411"/>
      <c r="H444" s="411"/>
      <c r="I444" s="411"/>
      <c r="J444" s="411"/>
      <c r="K444" s="411"/>
      <c r="L444" s="411"/>
      <c r="M444" s="411"/>
      <c r="N444" s="411"/>
      <c r="O444" s="411"/>
      <c r="P444" s="411"/>
      <c r="Q444" s="411"/>
    </row>
    <row r="445" spans="1:19" s="1" customFormat="1" ht="13.5" customHeight="1" x14ac:dyDescent="0.25">
      <c r="A445" s="49" t="s">
        <v>24</v>
      </c>
      <c r="B445" s="412" t="str">
        <f>IF([1]p24!$B$201:$L$201&lt;&gt;0,[1]p24!$B$201:$L$201,"")</f>
        <v/>
      </c>
      <c r="C445" s="412"/>
      <c r="D445" s="412"/>
      <c r="E445" s="412"/>
      <c r="F445" s="412"/>
      <c r="G445" s="412"/>
      <c r="H445" s="412"/>
      <c r="I445" s="412"/>
      <c r="J445" s="412"/>
      <c r="K445" s="412"/>
      <c r="L445" s="412"/>
      <c r="M445" s="412"/>
      <c r="N445" s="412"/>
      <c r="O445" s="412"/>
      <c r="P445" s="412"/>
      <c r="Q445" s="412"/>
    </row>
    <row r="446" spans="1:19" x14ac:dyDescent="0.2">
      <c r="A446" s="413"/>
      <c r="B446" s="413"/>
      <c r="C446" s="413"/>
      <c r="D446" s="413"/>
      <c r="E446" s="413"/>
      <c r="F446" s="413"/>
      <c r="G446" s="413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</row>
    <row r="447" spans="1:19" s="1" customFormat="1" ht="27.75" customHeight="1" x14ac:dyDescent="0.2">
      <c r="A447" s="411" t="str">
        <f>IF([1]p24!$A$204:$L$204&lt;&gt;0,[1]p24!$A$204:$L$204,"")</f>
        <v/>
      </c>
      <c r="B447" s="411"/>
      <c r="C447" s="411"/>
      <c r="D447" s="411"/>
      <c r="E447" s="411"/>
      <c r="F447" s="411"/>
      <c r="G447" s="411"/>
      <c r="H447" s="411"/>
      <c r="I447" s="411"/>
      <c r="J447" s="411"/>
      <c r="K447" s="411"/>
      <c r="L447" s="411"/>
      <c r="M447" s="411"/>
      <c r="N447" s="411"/>
      <c r="O447" s="411"/>
      <c r="P447" s="411"/>
      <c r="Q447" s="411"/>
    </row>
    <row r="448" spans="1:19" s="1" customFormat="1" ht="13.5" customHeight="1" x14ac:dyDescent="0.25">
      <c r="A448" s="49" t="s">
        <v>24</v>
      </c>
      <c r="B448" s="412" t="str">
        <f>IF([1]p24!$B$205:$L$205&lt;&gt;0,[1]p24!$B$205:$L$205,"")</f>
        <v/>
      </c>
      <c r="C448" s="412"/>
      <c r="D448" s="412"/>
      <c r="E448" s="412"/>
      <c r="F448" s="412"/>
      <c r="G448" s="412"/>
      <c r="H448" s="412"/>
      <c r="I448" s="412"/>
      <c r="J448" s="412"/>
      <c r="K448" s="412"/>
      <c r="L448" s="412"/>
      <c r="M448" s="412"/>
      <c r="N448" s="412"/>
      <c r="O448" s="412"/>
      <c r="P448" s="412"/>
      <c r="Q448" s="412"/>
    </row>
    <row r="449" spans="1:19" x14ac:dyDescent="0.2">
      <c r="A449" s="413"/>
      <c r="B449" s="413"/>
      <c r="C449" s="413"/>
      <c r="D449" s="413"/>
      <c r="E449" s="413"/>
      <c r="F449" s="413"/>
      <c r="G449" s="413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</row>
    <row r="450" spans="1:19" s="1" customFormat="1" ht="27.75" customHeight="1" x14ac:dyDescent="0.2">
      <c r="A450" s="411" t="str">
        <f>IF([1]p24!$A$208:$L$208&lt;&gt;0,[1]p24!$A$208:$L$208,"")</f>
        <v/>
      </c>
      <c r="B450" s="411"/>
      <c r="C450" s="411"/>
      <c r="D450" s="411"/>
      <c r="E450" s="411"/>
      <c r="F450" s="411"/>
      <c r="G450" s="411"/>
      <c r="H450" s="411"/>
      <c r="I450" s="411"/>
      <c r="J450" s="411"/>
      <c r="K450" s="411"/>
      <c r="L450" s="411"/>
      <c r="M450" s="411"/>
      <c r="N450" s="411"/>
      <c r="O450" s="411"/>
      <c r="P450" s="411"/>
      <c r="Q450" s="411"/>
    </row>
    <row r="451" spans="1:19" s="1" customFormat="1" ht="13.5" customHeight="1" x14ac:dyDescent="0.25">
      <c r="A451" s="49" t="s">
        <v>24</v>
      </c>
      <c r="B451" s="412" t="str">
        <f>IF([1]p24!$B$209:$L$209&lt;&gt;0,[1]p24!$B$209:$L$209,"")</f>
        <v/>
      </c>
      <c r="C451" s="412"/>
      <c r="D451" s="412"/>
      <c r="E451" s="412"/>
      <c r="F451" s="412"/>
      <c r="G451" s="412"/>
      <c r="H451" s="412"/>
      <c r="I451" s="412"/>
      <c r="J451" s="412"/>
      <c r="K451" s="412"/>
      <c r="L451" s="412"/>
      <c r="M451" s="412"/>
      <c r="N451" s="412"/>
      <c r="O451" s="412"/>
      <c r="P451" s="412"/>
      <c r="Q451" s="412"/>
    </row>
    <row r="452" spans="1:19" x14ac:dyDescent="0.2">
      <c r="A452" s="413"/>
      <c r="B452" s="413"/>
      <c r="C452" s="413"/>
      <c r="D452" s="413"/>
      <c r="E452" s="413"/>
      <c r="F452" s="413"/>
      <c r="G452" s="413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</row>
    <row r="453" spans="1:19" s="1" customFormat="1" ht="27.75" customHeight="1" x14ac:dyDescent="0.2">
      <c r="A453" s="411" t="str">
        <f>IF([1]p24!$A$212:$L$212&lt;&gt;0,[1]p24!$A$212:$L$212,"")</f>
        <v/>
      </c>
      <c r="B453" s="411"/>
      <c r="C453" s="411"/>
      <c r="D453" s="411"/>
      <c r="E453" s="411"/>
      <c r="F453" s="411"/>
      <c r="G453" s="411"/>
      <c r="H453" s="411"/>
      <c r="I453" s="411"/>
      <c r="J453" s="411"/>
      <c r="K453" s="411"/>
      <c r="L453" s="411"/>
      <c r="M453" s="411"/>
      <c r="N453" s="411"/>
      <c r="O453" s="411"/>
      <c r="P453" s="411"/>
      <c r="Q453" s="411"/>
    </row>
    <row r="454" spans="1:19" s="1" customFormat="1" ht="13.5" customHeight="1" x14ac:dyDescent="0.25">
      <c r="A454" s="49" t="s">
        <v>24</v>
      </c>
      <c r="B454" s="412" t="str">
        <f>IF([1]p24!$B$213:$L$213&lt;&gt;0,[1]p24!$B$213:$L$213,"")</f>
        <v/>
      </c>
      <c r="C454" s="412"/>
      <c r="D454" s="412"/>
      <c r="E454" s="412"/>
      <c r="F454" s="412"/>
      <c r="G454" s="412"/>
      <c r="H454" s="412"/>
      <c r="I454" s="412"/>
      <c r="J454" s="412"/>
      <c r="K454" s="412"/>
      <c r="L454" s="412"/>
      <c r="M454" s="412"/>
      <c r="N454" s="412"/>
      <c r="O454" s="412"/>
      <c r="P454" s="412"/>
      <c r="Q454" s="412"/>
    </row>
    <row r="455" spans="1:19" x14ac:dyDescent="0.2">
      <c r="A455" s="413"/>
      <c r="B455" s="413"/>
      <c r="C455" s="413"/>
      <c r="D455" s="413"/>
      <c r="E455" s="413"/>
      <c r="F455" s="413"/>
      <c r="G455" s="413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</row>
    <row r="456" spans="1:19" s="1" customFormat="1" ht="27.75" customHeight="1" x14ac:dyDescent="0.2">
      <c r="A456" s="411" t="str">
        <f>IF([1]p24!$A$216:$L$216&lt;&gt;0,[1]p24!$A$216:$L$216,"")</f>
        <v/>
      </c>
      <c r="B456" s="411"/>
      <c r="C456" s="411"/>
      <c r="D456" s="411"/>
      <c r="E456" s="411"/>
      <c r="F456" s="411"/>
      <c r="G456" s="411"/>
      <c r="H456" s="411"/>
      <c r="I456" s="411"/>
      <c r="J456" s="411"/>
      <c r="K456" s="411"/>
      <c r="L456" s="411"/>
      <c r="M456" s="411"/>
      <c r="N456" s="411"/>
      <c r="O456" s="411"/>
      <c r="P456" s="411"/>
      <c r="Q456" s="411"/>
    </row>
    <row r="457" spans="1:19" s="1" customFormat="1" ht="13.5" customHeight="1" x14ac:dyDescent="0.25">
      <c r="A457" s="49" t="s">
        <v>24</v>
      </c>
      <c r="B457" s="412" t="str">
        <f>IF([1]p24!$B$217:$L$217&lt;&gt;0,[1]p24!$B$217:$L$217,"")</f>
        <v/>
      </c>
      <c r="C457" s="412"/>
      <c r="D457" s="412"/>
      <c r="E457" s="412"/>
      <c r="F457" s="412"/>
      <c r="G457" s="412"/>
      <c r="H457" s="412"/>
      <c r="I457" s="412"/>
      <c r="J457" s="412"/>
      <c r="K457" s="412"/>
      <c r="L457" s="412"/>
      <c r="M457" s="412"/>
      <c r="N457" s="412"/>
      <c r="O457" s="412"/>
      <c r="P457" s="412"/>
      <c r="Q457" s="412"/>
    </row>
    <row r="458" spans="1:19" x14ac:dyDescent="0.2">
      <c r="A458" s="413"/>
      <c r="B458" s="413"/>
      <c r="C458" s="413"/>
      <c r="D458" s="413"/>
      <c r="E458" s="413"/>
      <c r="F458" s="413"/>
      <c r="G458" s="413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</row>
    <row r="459" spans="1:19" s="1" customFormat="1" ht="27.75" customHeight="1" x14ac:dyDescent="0.2">
      <c r="A459" s="411" t="str">
        <f>IF([1]p24!$A$220:$L$220&lt;&gt;0,[1]p24!$A$220:$L$220,"")</f>
        <v/>
      </c>
      <c r="B459" s="411"/>
      <c r="C459" s="411"/>
      <c r="D459" s="411"/>
      <c r="E459" s="411"/>
      <c r="F459" s="411"/>
      <c r="G459" s="411"/>
      <c r="H459" s="411"/>
      <c r="I459" s="411"/>
      <c r="J459" s="411"/>
      <c r="K459" s="411"/>
      <c r="L459" s="411"/>
      <c r="M459" s="411"/>
      <c r="N459" s="411"/>
      <c r="O459" s="411"/>
      <c r="P459" s="411"/>
      <c r="Q459" s="411"/>
    </row>
    <row r="460" spans="1:19" s="1" customFormat="1" ht="13.5" customHeight="1" x14ac:dyDescent="0.25">
      <c r="A460" s="49" t="s">
        <v>24</v>
      </c>
      <c r="B460" s="412" t="str">
        <f>IF([1]p24!$B$221:$L$221&lt;&gt;0,[1]p24!$B$221:$L$221,"")</f>
        <v/>
      </c>
      <c r="C460" s="412"/>
      <c r="D460" s="412"/>
      <c r="E460" s="412"/>
      <c r="F460" s="412"/>
      <c r="G460" s="412"/>
      <c r="H460" s="412"/>
      <c r="I460" s="412"/>
      <c r="J460" s="412"/>
      <c r="K460" s="412"/>
      <c r="L460" s="412"/>
      <c r="M460" s="412"/>
      <c r="N460" s="412"/>
      <c r="O460" s="412"/>
      <c r="P460" s="412"/>
      <c r="Q460" s="412"/>
    </row>
    <row r="461" spans="1:19" x14ac:dyDescent="0.2">
      <c r="A461" s="413"/>
      <c r="B461" s="413"/>
      <c r="C461" s="413"/>
      <c r="D461" s="413"/>
      <c r="E461" s="413"/>
      <c r="F461" s="413"/>
      <c r="G461" s="413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</row>
    <row r="462" spans="1:19" s="33" customFormat="1" ht="11.25" customHeight="1" x14ac:dyDescent="0.2">
      <c r="A462" s="375" t="str">
        <f>T([1]p25!$C$13:$G$13)</f>
        <v>Marco Antonio Lázaro Velásquez</v>
      </c>
      <c r="B462" s="376"/>
      <c r="C462" s="376"/>
      <c r="D462" s="376"/>
      <c r="E462" s="377"/>
      <c r="F462" s="414"/>
      <c r="G462" s="415"/>
      <c r="H462" s="415"/>
      <c r="I462" s="415"/>
      <c r="J462" s="415"/>
      <c r="K462" s="415"/>
      <c r="L462" s="415"/>
      <c r="M462" s="415"/>
      <c r="N462" s="415"/>
      <c r="O462" s="415"/>
      <c r="P462" s="415"/>
      <c r="Q462" s="19"/>
      <c r="R462"/>
      <c r="S462" s="28"/>
    </row>
    <row r="463" spans="1:19" s="1" customFormat="1" ht="27.75" customHeight="1" x14ac:dyDescent="0.2">
      <c r="A463" s="411" t="str">
        <f>IF([1]p25!$A$200:$L$200&lt;&gt;0,[1]p25!$A$200:$L$200,"")</f>
        <v/>
      </c>
      <c r="B463" s="411"/>
      <c r="C463" s="411"/>
      <c r="D463" s="411"/>
      <c r="E463" s="411"/>
      <c r="F463" s="411"/>
      <c r="G463" s="411"/>
      <c r="H463" s="411"/>
      <c r="I463" s="411"/>
      <c r="J463" s="411"/>
      <c r="K463" s="411"/>
      <c r="L463" s="411"/>
      <c r="M463" s="411"/>
      <c r="N463" s="411"/>
      <c r="O463" s="411"/>
      <c r="P463" s="411"/>
      <c r="Q463" s="411"/>
    </row>
    <row r="464" spans="1:19" s="1" customFormat="1" ht="13.5" customHeight="1" x14ac:dyDescent="0.25">
      <c r="A464" s="49" t="s">
        <v>24</v>
      </c>
      <c r="B464" s="412" t="str">
        <f>IF([1]p25!$B$201:$L$201&lt;&gt;0,[1]p25!$B$201:$L$201,"")</f>
        <v/>
      </c>
      <c r="C464" s="412"/>
      <c r="D464" s="412"/>
      <c r="E464" s="412"/>
      <c r="F464" s="412"/>
      <c r="G464" s="412"/>
      <c r="H464" s="412"/>
      <c r="I464" s="412"/>
      <c r="J464" s="412"/>
      <c r="K464" s="412"/>
      <c r="L464" s="412"/>
      <c r="M464" s="412"/>
      <c r="N464" s="412"/>
      <c r="O464" s="412"/>
      <c r="P464" s="412"/>
      <c r="Q464" s="412"/>
    </row>
    <row r="465" spans="1:17" x14ac:dyDescent="0.2">
      <c r="A465" s="413"/>
      <c r="B465" s="413"/>
      <c r="C465" s="413"/>
      <c r="D465" s="413"/>
      <c r="E465" s="413"/>
      <c r="F465" s="413"/>
      <c r="G465" s="413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</row>
    <row r="466" spans="1:17" s="1" customFormat="1" ht="27.75" customHeight="1" x14ac:dyDescent="0.2">
      <c r="A466" s="411" t="str">
        <f>IF([1]p25!$A$204:$L$204&lt;&gt;0,[1]p25!$A$204:$L$204,"")</f>
        <v/>
      </c>
      <c r="B466" s="411"/>
      <c r="C466" s="411"/>
      <c r="D466" s="411"/>
      <c r="E466" s="411"/>
      <c r="F466" s="411"/>
      <c r="G466" s="411"/>
      <c r="H466" s="411"/>
      <c r="I466" s="411"/>
      <c r="J466" s="411"/>
      <c r="K466" s="411"/>
      <c r="L466" s="411"/>
      <c r="M466" s="411"/>
      <c r="N466" s="411"/>
      <c r="O466" s="411"/>
      <c r="P466" s="411"/>
      <c r="Q466" s="411"/>
    </row>
    <row r="467" spans="1:17" s="1" customFormat="1" ht="13.5" customHeight="1" x14ac:dyDescent="0.25">
      <c r="A467" s="49" t="s">
        <v>24</v>
      </c>
      <c r="B467" s="412" t="str">
        <f>IF([1]p25!$B$205:$L$205&lt;&gt;0,[1]p25!$B$205:$L$205,"")</f>
        <v/>
      </c>
      <c r="C467" s="412"/>
      <c r="D467" s="412"/>
      <c r="E467" s="412"/>
      <c r="F467" s="412"/>
      <c r="G467" s="412"/>
      <c r="H467" s="412"/>
      <c r="I467" s="412"/>
      <c r="J467" s="412"/>
      <c r="K467" s="412"/>
      <c r="L467" s="412"/>
      <c r="M467" s="412"/>
      <c r="N467" s="412"/>
      <c r="O467" s="412"/>
      <c r="P467" s="412"/>
      <c r="Q467" s="412"/>
    </row>
    <row r="468" spans="1:17" x14ac:dyDescent="0.2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</row>
    <row r="469" spans="1:17" s="1" customFormat="1" ht="27.75" customHeight="1" x14ac:dyDescent="0.2">
      <c r="A469" s="411" t="str">
        <f>IF([1]p25!$A$208:$L$208&lt;&gt;0,[1]p25!$A$208:$L$208,"")</f>
        <v/>
      </c>
      <c r="B469" s="411"/>
      <c r="C469" s="411"/>
      <c r="D469" s="411"/>
      <c r="E469" s="411"/>
      <c r="F469" s="411"/>
      <c r="G469" s="411"/>
      <c r="H469" s="411"/>
      <c r="I469" s="411"/>
      <c r="J469" s="411"/>
      <c r="K469" s="411"/>
      <c r="L469" s="411"/>
      <c r="M469" s="411"/>
      <c r="N469" s="411"/>
      <c r="O469" s="411"/>
      <c r="P469" s="411"/>
      <c r="Q469" s="411"/>
    </row>
    <row r="470" spans="1:17" s="1" customFormat="1" ht="13.5" customHeight="1" x14ac:dyDescent="0.25">
      <c r="A470" s="49" t="s">
        <v>24</v>
      </c>
      <c r="B470" s="412" t="str">
        <f>IF([1]p25!$B$209:$L$209&lt;&gt;0,[1]p25!$B$209:$L$209,"")</f>
        <v/>
      </c>
      <c r="C470" s="412"/>
      <c r="D470" s="412"/>
      <c r="E470" s="412"/>
      <c r="F470" s="412"/>
      <c r="G470" s="412"/>
      <c r="H470" s="412"/>
      <c r="I470" s="412"/>
      <c r="J470" s="412"/>
      <c r="K470" s="412"/>
      <c r="L470" s="412"/>
      <c r="M470" s="412"/>
      <c r="N470" s="412"/>
      <c r="O470" s="412"/>
      <c r="P470" s="412"/>
      <c r="Q470" s="412"/>
    </row>
    <row r="471" spans="1:17" x14ac:dyDescent="0.2">
      <c r="A471" s="413"/>
      <c r="B471" s="413"/>
      <c r="C471" s="413"/>
      <c r="D471" s="413"/>
      <c r="E471" s="413"/>
      <c r="F471" s="413"/>
      <c r="G471" s="413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</row>
    <row r="472" spans="1:17" s="1" customFormat="1" ht="27.75" customHeight="1" x14ac:dyDescent="0.2">
      <c r="A472" s="411" t="str">
        <f>IF([1]p25!$A$212:$L$212&lt;&gt;0,[1]p25!$A$212:$L$212,"")</f>
        <v/>
      </c>
      <c r="B472" s="411"/>
      <c r="C472" s="411"/>
      <c r="D472" s="411"/>
      <c r="E472" s="411"/>
      <c r="F472" s="411"/>
      <c r="G472" s="411"/>
      <c r="H472" s="411"/>
      <c r="I472" s="411"/>
      <c r="J472" s="411"/>
      <c r="K472" s="411"/>
      <c r="L472" s="411"/>
      <c r="M472" s="411"/>
      <c r="N472" s="411"/>
      <c r="O472" s="411"/>
      <c r="P472" s="411"/>
      <c r="Q472" s="411"/>
    </row>
    <row r="473" spans="1:17" s="1" customFormat="1" ht="13.5" customHeight="1" x14ac:dyDescent="0.25">
      <c r="A473" s="49" t="s">
        <v>24</v>
      </c>
      <c r="B473" s="412" t="str">
        <f>IF([1]p25!$B$213:$L$213&lt;&gt;0,[1]p25!$B$213:$L$213,"")</f>
        <v/>
      </c>
      <c r="C473" s="412"/>
      <c r="D473" s="412"/>
      <c r="E473" s="412"/>
      <c r="F473" s="412"/>
      <c r="G473" s="412"/>
      <c r="H473" s="412"/>
      <c r="I473" s="412"/>
      <c r="J473" s="412"/>
      <c r="K473" s="412"/>
      <c r="L473" s="412"/>
      <c r="M473" s="412"/>
      <c r="N473" s="412"/>
      <c r="O473" s="412"/>
      <c r="P473" s="412"/>
      <c r="Q473" s="412"/>
    </row>
    <row r="474" spans="1:17" x14ac:dyDescent="0.2">
      <c r="A474" s="413"/>
      <c r="B474" s="413"/>
      <c r="C474" s="413"/>
      <c r="D474" s="413"/>
      <c r="E474" s="413"/>
      <c r="F474" s="413"/>
      <c r="G474" s="413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</row>
    <row r="475" spans="1:17" s="1" customFormat="1" ht="27.75" customHeight="1" x14ac:dyDescent="0.2">
      <c r="A475" s="411" t="str">
        <f>IF([1]p25!$A$216:$L$216&lt;&gt;0,[1]p25!$A$216:$L$216,"")</f>
        <v/>
      </c>
      <c r="B475" s="411"/>
      <c r="C475" s="411"/>
      <c r="D475" s="411"/>
      <c r="E475" s="411"/>
      <c r="F475" s="411"/>
      <c r="G475" s="411"/>
      <c r="H475" s="411"/>
      <c r="I475" s="411"/>
      <c r="J475" s="411"/>
      <c r="K475" s="411"/>
      <c r="L475" s="411"/>
      <c r="M475" s="411"/>
      <c r="N475" s="411"/>
      <c r="O475" s="411"/>
      <c r="P475" s="411"/>
      <c r="Q475" s="411"/>
    </row>
    <row r="476" spans="1:17" s="1" customFormat="1" ht="13.5" customHeight="1" x14ac:dyDescent="0.25">
      <c r="A476" s="49" t="s">
        <v>24</v>
      </c>
      <c r="B476" s="412" t="str">
        <f>IF([1]p25!$B$217:$L$217&lt;&gt;0,[1]p25!$B$217:$L$217,"")</f>
        <v/>
      </c>
      <c r="C476" s="412"/>
      <c r="D476" s="412"/>
      <c r="E476" s="412"/>
      <c r="F476" s="412"/>
      <c r="G476" s="412"/>
      <c r="H476" s="412"/>
      <c r="I476" s="412"/>
      <c r="J476" s="412"/>
      <c r="K476" s="412"/>
      <c r="L476" s="412"/>
      <c r="M476" s="412"/>
      <c r="N476" s="412"/>
      <c r="O476" s="412"/>
      <c r="P476" s="412"/>
      <c r="Q476" s="412"/>
    </row>
    <row r="477" spans="1:17" x14ac:dyDescent="0.2">
      <c r="A477" s="413"/>
      <c r="B477" s="413"/>
      <c r="C477" s="413"/>
      <c r="D477" s="413"/>
      <c r="E477" s="413"/>
      <c r="F477" s="413"/>
      <c r="G477" s="413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</row>
    <row r="478" spans="1:17" s="1" customFormat="1" ht="27.75" customHeight="1" x14ac:dyDescent="0.2">
      <c r="A478" s="411" t="str">
        <f>IF([1]p25!$A$220:$L$220&lt;&gt;0,[1]p25!$A$220:$L$220,"")</f>
        <v/>
      </c>
      <c r="B478" s="411"/>
      <c r="C478" s="411"/>
      <c r="D478" s="411"/>
      <c r="E478" s="411"/>
      <c r="F478" s="411"/>
      <c r="G478" s="411"/>
      <c r="H478" s="411"/>
      <c r="I478" s="411"/>
      <c r="J478" s="411"/>
      <c r="K478" s="411"/>
      <c r="L478" s="411"/>
      <c r="M478" s="411"/>
      <c r="N478" s="411"/>
      <c r="O478" s="411"/>
      <c r="P478" s="411"/>
      <c r="Q478" s="411"/>
    </row>
    <row r="479" spans="1:17" s="1" customFormat="1" ht="13.5" customHeight="1" x14ac:dyDescent="0.25">
      <c r="A479" s="49" t="s">
        <v>24</v>
      </c>
      <c r="B479" s="412" t="str">
        <f>IF([1]p25!$B$221:$L$221&lt;&gt;0,[1]p25!$B$221:$L$221,"")</f>
        <v/>
      </c>
      <c r="C479" s="412"/>
      <c r="D479" s="412"/>
      <c r="E479" s="412"/>
      <c r="F479" s="412"/>
      <c r="G479" s="412"/>
      <c r="H479" s="412"/>
      <c r="I479" s="412"/>
      <c r="J479" s="412"/>
      <c r="K479" s="412"/>
      <c r="L479" s="412"/>
      <c r="M479" s="412"/>
      <c r="N479" s="412"/>
      <c r="O479" s="412"/>
      <c r="P479" s="412"/>
      <c r="Q479" s="412"/>
    </row>
    <row r="480" spans="1:17" x14ac:dyDescent="0.2">
      <c r="A480" s="413"/>
      <c r="B480" s="413"/>
      <c r="C480" s="413"/>
      <c r="D480" s="413"/>
      <c r="E480" s="413"/>
      <c r="F480" s="413"/>
      <c r="G480" s="413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</row>
    <row r="481" spans="1:19" s="33" customFormat="1" ht="11.25" customHeight="1" x14ac:dyDescent="0.2">
      <c r="A481" s="375" t="str">
        <f>T([1]p26!$C$13:$G$13)</f>
        <v>Marco Aurélio Soares Souto</v>
      </c>
      <c r="B481" s="376"/>
      <c r="C481" s="376"/>
      <c r="D481" s="376"/>
      <c r="E481" s="377"/>
      <c r="F481" s="414"/>
      <c r="G481" s="415"/>
      <c r="H481" s="415"/>
      <c r="I481" s="415"/>
      <c r="J481" s="415"/>
      <c r="K481" s="415"/>
      <c r="L481" s="415"/>
      <c r="M481" s="415"/>
      <c r="N481" s="415"/>
      <c r="O481" s="415"/>
      <c r="P481" s="415"/>
      <c r="Q481" s="19"/>
      <c r="R481"/>
      <c r="S481" s="28"/>
    </row>
    <row r="482" spans="1:19" s="1" customFormat="1" ht="27.75" customHeight="1" x14ac:dyDescent="0.2">
      <c r="A482" s="411" t="str">
        <f>IF([1]p26!$A$200:$L$200&lt;&gt;0,[1]p26!$A$200:$L$200,"")</f>
        <v/>
      </c>
      <c r="B482" s="411"/>
      <c r="C482" s="411"/>
      <c r="D482" s="411"/>
      <c r="E482" s="411"/>
      <c r="F482" s="411"/>
      <c r="G482" s="411"/>
      <c r="H482" s="411"/>
      <c r="I482" s="411"/>
      <c r="J482" s="411"/>
      <c r="K482" s="411"/>
      <c r="L482" s="411"/>
      <c r="M482" s="411"/>
      <c r="N482" s="411"/>
      <c r="O482" s="411"/>
      <c r="P482" s="411"/>
      <c r="Q482" s="411"/>
    </row>
    <row r="483" spans="1:19" s="1" customFormat="1" ht="13.5" customHeight="1" x14ac:dyDescent="0.25">
      <c r="A483" s="49" t="s">
        <v>24</v>
      </c>
      <c r="B483" s="412" t="str">
        <f>IF([1]p26!$B$201:$L$201&lt;&gt;0,[1]p26!$B$201:$L$201,"")</f>
        <v/>
      </c>
      <c r="C483" s="412"/>
      <c r="D483" s="412"/>
      <c r="E483" s="412"/>
      <c r="F483" s="412"/>
      <c r="G483" s="412"/>
      <c r="H483" s="412"/>
      <c r="I483" s="412"/>
      <c r="J483" s="412"/>
      <c r="K483" s="412"/>
      <c r="L483" s="412"/>
      <c r="M483" s="412"/>
      <c r="N483" s="412"/>
      <c r="O483" s="412"/>
      <c r="P483" s="412"/>
      <c r="Q483" s="412"/>
    </row>
    <row r="484" spans="1:19" x14ac:dyDescent="0.2">
      <c r="A484" s="413"/>
      <c r="B484" s="413"/>
      <c r="C484" s="413"/>
      <c r="D484" s="413"/>
      <c r="E484" s="413"/>
      <c r="F484" s="413"/>
      <c r="G484" s="413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</row>
    <row r="485" spans="1:19" s="1" customFormat="1" ht="27.75" customHeight="1" x14ac:dyDescent="0.2">
      <c r="A485" s="411" t="str">
        <f>IF([1]p26!$A$204:$L$204&lt;&gt;0,[1]p26!$A$204:$L$204,"")</f>
        <v/>
      </c>
      <c r="B485" s="411"/>
      <c r="C485" s="411"/>
      <c r="D485" s="411"/>
      <c r="E485" s="411"/>
      <c r="F485" s="411"/>
      <c r="G485" s="411"/>
      <c r="H485" s="411"/>
      <c r="I485" s="411"/>
      <c r="J485" s="411"/>
      <c r="K485" s="411"/>
      <c r="L485" s="411"/>
      <c r="M485" s="411"/>
      <c r="N485" s="411"/>
      <c r="O485" s="411"/>
      <c r="P485" s="411"/>
      <c r="Q485" s="411"/>
    </row>
    <row r="486" spans="1:19" s="1" customFormat="1" ht="13.5" customHeight="1" x14ac:dyDescent="0.25">
      <c r="A486" s="49" t="s">
        <v>24</v>
      </c>
      <c r="B486" s="412" t="str">
        <f>IF([1]p26!$B$205:$L$205&lt;&gt;0,[1]p26!$B$205:$L$205,"")</f>
        <v/>
      </c>
      <c r="C486" s="412"/>
      <c r="D486" s="412"/>
      <c r="E486" s="412"/>
      <c r="F486" s="412"/>
      <c r="G486" s="412"/>
      <c r="H486" s="412"/>
      <c r="I486" s="412"/>
      <c r="J486" s="412"/>
      <c r="K486" s="412"/>
      <c r="L486" s="412"/>
      <c r="M486" s="412"/>
      <c r="N486" s="412"/>
      <c r="O486" s="412"/>
      <c r="P486" s="412"/>
      <c r="Q486" s="412"/>
    </row>
    <row r="487" spans="1:19" x14ac:dyDescent="0.2">
      <c r="A487" s="413"/>
      <c r="B487" s="413"/>
      <c r="C487" s="413"/>
      <c r="D487" s="413"/>
      <c r="E487" s="413"/>
      <c r="F487" s="413"/>
      <c r="G487" s="413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</row>
    <row r="488" spans="1:19" s="1" customFormat="1" ht="27.75" customHeight="1" x14ac:dyDescent="0.2">
      <c r="A488" s="411" t="str">
        <f>IF([1]p26!$A$208:$L$208&lt;&gt;0,[1]p26!$A$208:$L$208,"")</f>
        <v/>
      </c>
      <c r="B488" s="411"/>
      <c r="C488" s="411"/>
      <c r="D488" s="411"/>
      <c r="E488" s="411"/>
      <c r="F488" s="411"/>
      <c r="G488" s="411"/>
      <c r="H488" s="411"/>
      <c r="I488" s="411"/>
      <c r="J488" s="411"/>
      <c r="K488" s="411"/>
      <c r="L488" s="411"/>
      <c r="M488" s="411"/>
      <c r="N488" s="411"/>
      <c r="O488" s="411"/>
      <c r="P488" s="411"/>
      <c r="Q488" s="411"/>
    </row>
    <row r="489" spans="1:19" s="1" customFormat="1" ht="13.5" customHeight="1" x14ac:dyDescent="0.25">
      <c r="A489" s="49" t="s">
        <v>24</v>
      </c>
      <c r="B489" s="412" t="str">
        <f>IF([1]p26!$B$209:$L$209&lt;&gt;0,[1]p26!$B$209:$L$209,"")</f>
        <v/>
      </c>
      <c r="C489" s="412"/>
      <c r="D489" s="412"/>
      <c r="E489" s="412"/>
      <c r="F489" s="412"/>
      <c r="G489" s="412"/>
      <c r="H489" s="412"/>
      <c r="I489" s="412"/>
      <c r="J489" s="412"/>
      <c r="K489" s="412"/>
      <c r="L489" s="412"/>
      <c r="M489" s="412"/>
      <c r="N489" s="412"/>
      <c r="O489" s="412"/>
      <c r="P489" s="412"/>
      <c r="Q489" s="412"/>
    </row>
    <row r="490" spans="1:19" x14ac:dyDescent="0.2">
      <c r="A490" s="413"/>
      <c r="B490" s="413"/>
      <c r="C490" s="413"/>
      <c r="D490" s="413"/>
      <c r="E490" s="413"/>
      <c r="F490" s="413"/>
      <c r="G490" s="413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</row>
    <row r="491" spans="1:19" s="1" customFormat="1" ht="27.75" customHeight="1" x14ac:dyDescent="0.2">
      <c r="A491" s="411" t="str">
        <f>IF([1]p26!$A$212:$L$212&lt;&gt;0,[1]p26!$A$212:$L$212,"")</f>
        <v/>
      </c>
      <c r="B491" s="411"/>
      <c r="C491" s="411"/>
      <c r="D491" s="411"/>
      <c r="E491" s="411"/>
      <c r="F491" s="411"/>
      <c r="G491" s="411"/>
      <c r="H491" s="411"/>
      <c r="I491" s="411"/>
      <c r="J491" s="411"/>
      <c r="K491" s="411"/>
      <c r="L491" s="411"/>
      <c r="M491" s="411"/>
      <c r="N491" s="411"/>
      <c r="O491" s="411"/>
      <c r="P491" s="411"/>
      <c r="Q491" s="411"/>
    </row>
    <row r="492" spans="1:19" s="1" customFormat="1" ht="13.5" customHeight="1" x14ac:dyDescent="0.25">
      <c r="A492" s="49" t="s">
        <v>24</v>
      </c>
      <c r="B492" s="412" t="str">
        <f>IF([1]p26!$B$213:$L$213&lt;&gt;0,[1]p26!$B$213:$L$213,"")</f>
        <v/>
      </c>
      <c r="C492" s="412"/>
      <c r="D492" s="412"/>
      <c r="E492" s="412"/>
      <c r="F492" s="412"/>
      <c r="G492" s="412"/>
      <c r="H492" s="412"/>
      <c r="I492" s="412"/>
      <c r="J492" s="412"/>
      <c r="K492" s="412"/>
      <c r="L492" s="412"/>
      <c r="M492" s="412"/>
      <c r="N492" s="412"/>
      <c r="O492" s="412"/>
      <c r="P492" s="412"/>
      <c r="Q492" s="412"/>
    </row>
    <row r="493" spans="1:19" x14ac:dyDescent="0.2">
      <c r="A493" s="413"/>
      <c r="B493" s="413"/>
      <c r="C493" s="413"/>
      <c r="D493" s="413"/>
      <c r="E493" s="413"/>
      <c r="F493" s="413"/>
      <c r="G493" s="41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</row>
    <row r="494" spans="1:19" s="1" customFormat="1" ht="27.75" customHeight="1" x14ac:dyDescent="0.2">
      <c r="A494" s="411" t="str">
        <f>IF([1]p26!$A$216:$L$216&lt;&gt;0,[1]p26!$A$216:$L$216,"")</f>
        <v/>
      </c>
      <c r="B494" s="411"/>
      <c r="C494" s="411"/>
      <c r="D494" s="411"/>
      <c r="E494" s="411"/>
      <c r="F494" s="411"/>
      <c r="G494" s="411"/>
      <c r="H494" s="411"/>
      <c r="I494" s="411"/>
      <c r="J494" s="411"/>
      <c r="K494" s="411"/>
      <c r="L494" s="411"/>
      <c r="M494" s="411"/>
      <c r="N494" s="411"/>
      <c r="O494" s="411"/>
      <c r="P494" s="411"/>
      <c r="Q494" s="411"/>
    </row>
    <row r="495" spans="1:19" s="1" customFormat="1" ht="13.5" customHeight="1" x14ac:dyDescent="0.25">
      <c r="A495" s="49" t="s">
        <v>24</v>
      </c>
      <c r="B495" s="412" t="str">
        <f>IF([1]p26!$B$217:$L$217&lt;&gt;0,[1]p26!$B$217:$L$217,"")</f>
        <v/>
      </c>
      <c r="C495" s="412"/>
      <c r="D495" s="412"/>
      <c r="E495" s="412"/>
      <c r="F495" s="412"/>
      <c r="G495" s="412"/>
      <c r="H495" s="412"/>
      <c r="I495" s="412"/>
      <c r="J495" s="412"/>
      <c r="K495" s="412"/>
      <c r="L495" s="412"/>
      <c r="M495" s="412"/>
      <c r="N495" s="412"/>
      <c r="O495" s="412"/>
      <c r="P495" s="412"/>
      <c r="Q495" s="412"/>
    </row>
    <row r="496" spans="1:19" x14ac:dyDescent="0.2">
      <c r="A496" s="413"/>
      <c r="B496" s="413"/>
      <c r="C496" s="413"/>
      <c r="D496" s="413"/>
      <c r="E496" s="413"/>
      <c r="F496" s="413"/>
      <c r="G496" s="413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</row>
    <row r="497" spans="1:19" s="1" customFormat="1" ht="27.75" customHeight="1" x14ac:dyDescent="0.2">
      <c r="A497" s="411" t="str">
        <f>IF([1]p26!$A$220:$L$220&lt;&gt;0,[1]p26!$A$220:$L$220,"")</f>
        <v/>
      </c>
      <c r="B497" s="411"/>
      <c r="C497" s="411"/>
      <c r="D497" s="411"/>
      <c r="E497" s="411"/>
      <c r="F497" s="411"/>
      <c r="G497" s="411"/>
      <c r="H497" s="411"/>
      <c r="I497" s="411"/>
      <c r="J497" s="411"/>
      <c r="K497" s="411"/>
      <c r="L497" s="411"/>
      <c r="M497" s="411"/>
      <c r="N497" s="411"/>
      <c r="O497" s="411"/>
      <c r="P497" s="411"/>
      <c r="Q497" s="411"/>
    </row>
    <row r="498" spans="1:19" s="1" customFormat="1" ht="13.5" customHeight="1" x14ac:dyDescent="0.25">
      <c r="A498" s="49" t="s">
        <v>24</v>
      </c>
      <c r="B498" s="412" t="str">
        <f>IF([1]p26!$B$221:$L$221&lt;&gt;0,[1]p26!$B$221:$L$221,"")</f>
        <v/>
      </c>
      <c r="C498" s="412"/>
      <c r="D498" s="412"/>
      <c r="E498" s="412"/>
      <c r="F498" s="412"/>
      <c r="G498" s="412"/>
      <c r="H498" s="412"/>
      <c r="I498" s="412"/>
      <c r="J498" s="412"/>
      <c r="K498" s="412"/>
      <c r="L498" s="412"/>
      <c r="M498" s="412"/>
      <c r="N498" s="412"/>
      <c r="O498" s="412"/>
      <c r="P498" s="412"/>
      <c r="Q498" s="412"/>
    </row>
    <row r="499" spans="1:19" x14ac:dyDescent="0.2">
      <c r="A499" s="413"/>
      <c r="B499" s="413"/>
      <c r="C499" s="413"/>
      <c r="D499" s="413"/>
      <c r="E499" s="413"/>
      <c r="F499" s="413"/>
      <c r="G499" s="413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</row>
    <row r="500" spans="1:19" s="33" customFormat="1" ht="11.25" customHeight="1" x14ac:dyDescent="0.2">
      <c r="A500" s="375" t="str">
        <f>T([1]p27!$C$13:$G$13)</f>
        <v>Maria de Sousa Leite Filha</v>
      </c>
      <c r="B500" s="376"/>
      <c r="C500" s="376"/>
      <c r="D500" s="376"/>
      <c r="E500" s="377"/>
      <c r="F500" s="414"/>
      <c r="G500" s="415"/>
      <c r="H500" s="415"/>
      <c r="I500" s="415"/>
      <c r="J500" s="415"/>
      <c r="K500" s="415"/>
      <c r="L500" s="415"/>
      <c r="M500" s="415"/>
      <c r="N500" s="415"/>
      <c r="O500" s="415"/>
      <c r="P500" s="415"/>
      <c r="Q500" s="19"/>
      <c r="R500"/>
      <c r="S500" s="28"/>
    </row>
    <row r="501" spans="1:19" s="1" customFormat="1" ht="27.75" customHeight="1" x14ac:dyDescent="0.2">
      <c r="A501" s="411" t="str">
        <f>IF([1]p27!$A$200:$L$200&lt;&gt;0,[1]p27!$A$200:$L$200,"")</f>
        <v/>
      </c>
      <c r="B501" s="411"/>
      <c r="C501" s="411"/>
      <c r="D501" s="411"/>
      <c r="E501" s="411"/>
      <c r="F501" s="411"/>
      <c r="G501" s="411"/>
      <c r="H501" s="411"/>
      <c r="I501" s="411"/>
      <c r="J501" s="411"/>
      <c r="K501" s="411"/>
      <c r="L501" s="411"/>
      <c r="M501" s="411"/>
      <c r="N501" s="411"/>
      <c r="O501" s="411"/>
      <c r="P501" s="411"/>
      <c r="Q501" s="411"/>
    </row>
    <row r="502" spans="1:19" s="1" customFormat="1" ht="13.5" customHeight="1" x14ac:dyDescent="0.25">
      <c r="A502" s="49" t="s">
        <v>24</v>
      </c>
      <c r="B502" s="412" t="str">
        <f>IF([1]p27!$B$201:$L$201&lt;&gt;0,[1]p27!$B$201:$L$201,"")</f>
        <v/>
      </c>
      <c r="C502" s="412"/>
      <c r="D502" s="412"/>
      <c r="E502" s="412"/>
      <c r="F502" s="412"/>
      <c r="G502" s="412"/>
      <c r="H502" s="412"/>
      <c r="I502" s="412"/>
      <c r="J502" s="412"/>
      <c r="K502" s="412"/>
      <c r="L502" s="412"/>
      <c r="M502" s="412"/>
      <c r="N502" s="412"/>
      <c r="O502" s="412"/>
      <c r="P502" s="412"/>
      <c r="Q502" s="412"/>
    </row>
    <row r="503" spans="1:19" x14ac:dyDescent="0.2">
      <c r="A503" s="413"/>
      <c r="B503" s="413"/>
      <c r="C503" s="413"/>
      <c r="D503" s="413"/>
      <c r="E503" s="413"/>
      <c r="F503" s="413"/>
      <c r="G503" s="41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</row>
    <row r="504" spans="1:19" s="1" customFormat="1" ht="27.75" customHeight="1" x14ac:dyDescent="0.2">
      <c r="A504" s="411" t="str">
        <f>IF([1]p27!$A$204:$L$204&lt;&gt;0,[1]p27!$A$204:$L$204,"")</f>
        <v/>
      </c>
      <c r="B504" s="411"/>
      <c r="C504" s="411"/>
      <c r="D504" s="411"/>
      <c r="E504" s="411"/>
      <c r="F504" s="411"/>
      <c r="G504" s="411"/>
      <c r="H504" s="411"/>
      <c r="I504" s="411"/>
      <c r="J504" s="411"/>
      <c r="K504" s="411"/>
      <c r="L504" s="411"/>
      <c r="M504" s="411"/>
      <c r="N504" s="411"/>
      <c r="O504" s="411"/>
      <c r="P504" s="411"/>
      <c r="Q504" s="411"/>
    </row>
    <row r="505" spans="1:19" s="1" customFormat="1" ht="13.5" customHeight="1" x14ac:dyDescent="0.25">
      <c r="A505" s="49" t="s">
        <v>24</v>
      </c>
      <c r="B505" s="412" t="str">
        <f>IF([1]p27!$B$205:$L$205&lt;&gt;0,[1]p27!$B$205:$L$205,"")</f>
        <v/>
      </c>
      <c r="C505" s="412"/>
      <c r="D505" s="412"/>
      <c r="E505" s="412"/>
      <c r="F505" s="412"/>
      <c r="G505" s="412"/>
      <c r="H505" s="412"/>
      <c r="I505" s="412"/>
      <c r="J505" s="412"/>
      <c r="K505" s="412"/>
      <c r="L505" s="412"/>
      <c r="M505" s="412"/>
      <c r="N505" s="412"/>
      <c r="O505" s="412"/>
      <c r="P505" s="412"/>
      <c r="Q505" s="412"/>
    </row>
    <row r="506" spans="1:19" x14ac:dyDescent="0.2">
      <c r="A506" s="413"/>
      <c r="B506" s="413"/>
      <c r="C506" s="413"/>
      <c r="D506" s="413"/>
      <c r="E506" s="413"/>
      <c r="F506" s="413"/>
      <c r="G506" s="413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</row>
    <row r="507" spans="1:19" s="1" customFormat="1" ht="27.75" customHeight="1" x14ac:dyDescent="0.2">
      <c r="A507" s="411" t="str">
        <f>IF([1]p27!$A$208:$L$208&lt;&gt;0,[1]p27!$A$208:$L$208,"")</f>
        <v/>
      </c>
      <c r="B507" s="411"/>
      <c r="C507" s="411"/>
      <c r="D507" s="411"/>
      <c r="E507" s="411"/>
      <c r="F507" s="411"/>
      <c r="G507" s="411"/>
      <c r="H507" s="411"/>
      <c r="I507" s="411"/>
      <c r="J507" s="411"/>
      <c r="K507" s="411"/>
      <c r="L507" s="411"/>
      <c r="M507" s="411"/>
      <c r="N507" s="411"/>
      <c r="O507" s="411"/>
      <c r="P507" s="411"/>
      <c r="Q507" s="411"/>
    </row>
    <row r="508" spans="1:19" s="1" customFormat="1" ht="13.5" customHeight="1" x14ac:dyDescent="0.25">
      <c r="A508" s="49" t="s">
        <v>24</v>
      </c>
      <c r="B508" s="412" t="str">
        <f>IF([1]p27!$B$209:$L$209&lt;&gt;0,[1]p27!$B$209:$L$209,"")</f>
        <v/>
      </c>
      <c r="C508" s="412"/>
      <c r="D508" s="412"/>
      <c r="E508" s="412"/>
      <c r="F508" s="412"/>
      <c r="G508" s="412"/>
      <c r="H508" s="412"/>
      <c r="I508" s="412"/>
      <c r="J508" s="412"/>
      <c r="K508" s="412"/>
      <c r="L508" s="412"/>
      <c r="M508" s="412"/>
      <c r="N508" s="412"/>
      <c r="O508" s="412"/>
      <c r="P508" s="412"/>
      <c r="Q508" s="412"/>
    </row>
    <row r="509" spans="1:19" x14ac:dyDescent="0.2">
      <c r="A509" s="413"/>
      <c r="B509" s="413"/>
      <c r="C509" s="413"/>
      <c r="D509" s="413"/>
      <c r="E509" s="413"/>
      <c r="F509" s="413"/>
      <c r="G509" s="413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</row>
    <row r="510" spans="1:19" s="1" customFormat="1" ht="27.75" customHeight="1" x14ac:dyDescent="0.2">
      <c r="A510" s="411" t="str">
        <f>IF([1]p27!$A$212:$L$212&lt;&gt;0,[1]p27!$A$212:$L$212,"")</f>
        <v/>
      </c>
      <c r="B510" s="411"/>
      <c r="C510" s="411"/>
      <c r="D510" s="411"/>
      <c r="E510" s="411"/>
      <c r="F510" s="411"/>
      <c r="G510" s="411"/>
      <c r="H510" s="411"/>
      <c r="I510" s="411"/>
      <c r="J510" s="411"/>
      <c r="K510" s="411"/>
      <c r="L510" s="411"/>
      <c r="M510" s="411"/>
      <c r="N510" s="411"/>
      <c r="O510" s="411"/>
      <c r="P510" s="411"/>
      <c r="Q510" s="411"/>
    </row>
    <row r="511" spans="1:19" s="1" customFormat="1" ht="13.5" customHeight="1" x14ac:dyDescent="0.25">
      <c r="A511" s="49" t="s">
        <v>24</v>
      </c>
      <c r="B511" s="412" t="str">
        <f>IF([1]p27!$B$213:$L$213&lt;&gt;0,[1]p27!$B$213:$L$213,"")</f>
        <v/>
      </c>
      <c r="C511" s="412"/>
      <c r="D511" s="412"/>
      <c r="E511" s="412"/>
      <c r="F511" s="412"/>
      <c r="G511" s="412"/>
      <c r="H511" s="412"/>
      <c r="I511" s="412"/>
      <c r="J511" s="412"/>
      <c r="K511" s="412"/>
      <c r="L511" s="412"/>
      <c r="M511" s="412"/>
      <c r="N511" s="412"/>
      <c r="O511" s="412"/>
      <c r="P511" s="412"/>
      <c r="Q511" s="412"/>
    </row>
    <row r="512" spans="1:19" x14ac:dyDescent="0.2">
      <c r="A512" s="413"/>
      <c r="B512" s="413"/>
      <c r="C512" s="413"/>
      <c r="D512" s="413"/>
      <c r="E512" s="413"/>
      <c r="F512" s="413"/>
      <c r="G512" s="413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</row>
    <row r="513" spans="1:19" s="1" customFormat="1" ht="27.75" customHeight="1" x14ac:dyDescent="0.2">
      <c r="A513" s="411" t="str">
        <f>IF([1]p27!$A$216:$L$216&lt;&gt;0,[1]p27!$A$216:$L$216,"")</f>
        <v/>
      </c>
      <c r="B513" s="411"/>
      <c r="C513" s="411"/>
      <c r="D513" s="411"/>
      <c r="E513" s="411"/>
      <c r="F513" s="411"/>
      <c r="G513" s="411"/>
      <c r="H513" s="411"/>
      <c r="I513" s="411"/>
      <c r="J513" s="411"/>
      <c r="K513" s="411"/>
      <c r="L513" s="411"/>
      <c r="M513" s="411"/>
      <c r="N513" s="411"/>
      <c r="O513" s="411"/>
      <c r="P513" s="411"/>
      <c r="Q513" s="411"/>
    </row>
    <row r="514" spans="1:19" s="1" customFormat="1" ht="13.5" customHeight="1" x14ac:dyDescent="0.25">
      <c r="A514" s="49" t="s">
        <v>24</v>
      </c>
      <c r="B514" s="412" t="str">
        <f>IF([1]p27!$B$217:$L$217&lt;&gt;0,[1]p27!$B$217:$L$217,"")</f>
        <v/>
      </c>
      <c r="C514" s="412"/>
      <c r="D514" s="412"/>
      <c r="E514" s="412"/>
      <c r="F514" s="412"/>
      <c r="G514" s="412"/>
      <c r="H514" s="412"/>
      <c r="I514" s="412"/>
      <c r="J514" s="412"/>
      <c r="K514" s="412"/>
      <c r="L514" s="412"/>
      <c r="M514" s="412"/>
      <c r="N514" s="412"/>
      <c r="O514" s="412"/>
      <c r="P514" s="412"/>
      <c r="Q514" s="412"/>
    </row>
    <row r="515" spans="1:19" x14ac:dyDescent="0.2">
      <c r="A515" s="413"/>
      <c r="B515" s="413"/>
      <c r="C515" s="413"/>
      <c r="D515" s="413"/>
      <c r="E515" s="413"/>
      <c r="F515" s="413"/>
      <c r="G515" s="413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</row>
    <row r="516" spans="1:19" s="1" customFormat="1" ht="27.75" customHeight="1" x14ac:dyDescent="0.2">
      <c r="A516" s="411" t="str">
        <f>IF([1]p27!$A$220:$L$220&lt;&gt;0,[1]p27!$A$220:$L$220,"")</f>
        <v/>
      </c>
      <c r="B516" s="411"/>
      <c r="C516" s="411"/>
      <c r="D516" s="411"/>
      <c r="E516" s="411"/>
      <c r="F516" s="411"/>
      <c r="G516" s="411"/>
      <c r="H516" s="411"/>
      <c r="I516" s="411"/>
      <c r="J516" s="411"/>
      <c r="K516" s="411"/>
      <c r="L516" s="411"/>
      <c r="M516" s="411"/>
      <c r="N516" s="411"/>
      <c r="O516" s="411"/>
      <c r="P516" s="411"/>
      <c r="Q516" s="411"/>
    </row>
    <row r="517" spans="1:19" s="1" customFormat="1" ht="13.5" customHeight="1" x14ac:dyDescent="0.25">
      <c r="A517" s="49" t="s">
        <v>24</v>
      </c>
      <c r="B517" s="412" t="str">
        <f>IF([1]p27!$B$221:$L$221&lt;&gt;0,[1]p27!$B$221:$L$221,"")</f>
        <v/>
      </c>
      <c r="C517" s="412"/>
      <c r="D517" s="412"/>
      <c r="E517" s="412"/>
      <c r="F517" s="412"/>
      <c r="G517" s="412"/>
      <c r="H517" s="412"/>
      <c r="I517" s="412"/>
      <c r="J517" s="412"/>
      <c r="K517" s="412"/>
      <c r="L517" s="412"/>
      <c r="M517" s="412"/>
      <c r="N517" s="412"/>
      <c r="O517" s="412"/>
      <c r="P517" s="412"/>
      <c r="Q517" s="412"/>
    </row>
    <row r="518" spans="1:19" x14ac:dyDescent="0.2">
      <c r="A518" s="413"/>
      <c r="B518" s="413"/>
      <c r="C518" s="413"/>
      <c r="D518" s="413"/>
      <c r="E518" s="413"/>
      <c r="F518" s="413"/>
      <c r="G518" s="413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</row>
    <row r="519" spans="1:19" s="33" customFormat="1" ht="11.25" customHeight="1" x14ac:dyDescent="0.2">
      <c r="A519" s="375" t="str">
        <f>T([1]p28!$C$13:$G$13)</f>
        <v>Pammella Queiroz de Souza</v>
      </c>
      <c r="B519" s="376"/>
      <c r="C519" s="376"/>
      <c r="D519" s="376"/>
      <c r="E519" s="377"/>
      <c r="F519" s="414"/>
      <c r="G519" s="415"/>
      <c r="H519" s="415"/>
      <c r="I519" s="415"/>
      <c r="J519" s="415"/>
      <c r="K519" s="415"/>
      <c r="L519" s="415"/>
      <c r="M519" s="415"/>
      <c r="N519" s="415"/>
      <c r="O519" s="415"/>
      <c r="P519" s="415"/>
      <c r="Q519" s="19"/>
      <c r="R519"/>
      <c r="S519" s="28"/>
    </row>
    <row r="520" spans="1:19" s="1" customFormat="1" ht="27.75" customHeight="1" x14ac:dyDescent="0.2">
      <c r="A520" s="411" t="str">
        <f>IF([1]p28!$A$200:$L$200&lt;&gt;0,[1]p28!$A$200:$L$200,"")</f>
        <v/>
      </c>
      <c r="B520" s="411"/>
      <c r="C520" s="411"/>
      <c r="D520" s="411"/>
      <c r="E520" s="411"/>
      <c r="F520" s="411"/>
      <c r="G520" s="411"/>
      <c r="H520" s="411"/>
      <c r="I520" s="411"/>
      <c r="J520" s="411"/>
      <c r="K520" s="411"/>
      <c r="L520" s="411"/>
      <c r="M520" s="411"/>
      <c r="N520" s="411"/>
      <c r="O520" s="411"/>
      <c r="P520" s="411"/>
      <c r="Q520" s="411"/>
    </row>
    <row r="521" spans="1:19" s="1" customFormat="1" ht="13.5" customHeight="1" x14ac:dyDescent="0.25">
      <c r="A521" s="49" t="s">
        <v>24</v>
      </c>
      <c r="B521" s="412" t="str">
        <f>IF([1]p28!$B$201:$L$201&lt;&gt;0,[1]p28!$B$201:$L$201,"")</f>
        <v/>
      </c>
      <c r="C521" s="412"/>
      <c r="D521" s="412"/>
      <c r="E521" s="412"/>
      <c r="F521" s="412"/>
      <c r="G521" s="412"/>
      <c r="H521" s="412"/>
      <c r="I521" s="412"/>
      <c r="J521" s="412"/>
      <c r="K521" s="412"/>
      <c r="L521" s="412"/>
      <c r="M521" s="412"/>
      <c r="N521" s="412"/>
      <c r="O521" s="412"/>
      <c r="P521" s="412"/>
      <c r="Q521" s="412"/>
    </row>
    <row r="522" spans="1:19" x14ac:dyDescent="0.2">
      <c r="A522" s="413"/>
      <c r="B522" s="413"/>
      <c r="C522" s="413"/>
      <c r="D522" s="413"/>
      <c r="E522" s="413"/>
      <c r="F522" s="413"/>
      <c r="G522" s="413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</row>
    <row r="523" spans="1:19" s="1" customFormat="1" ht="27.75" customHeight="1" x14ac:dyDescent="0.2">
      <c r="A523" s="411" t="str">
        <f>IF([1]p28!$A$204:$L$204&lt;&gt;0,[1]p28!$A$204:$L$204,"")</f>
        <v/>
      </c>
      <c r="B523" s="411"/>
      <c r="C523" s="411"/>
      <c r="D523" s="411"/>
      <c r="E523" s="411"/>
      <c r="F523" s="411"/>
      <c r="G523" s="411"/>
      <c r="H523" s="411"/>
      <c r="I523" s="411"/>
      <c r="J523" s="411"/>
      <c r="K523" s="411"/>
      <c r="L523" s="411"/>
      <c r="M523" s="411"/>
      <c r="N523" s="411"/>
      <c r="O523" s="411"/>
      <c r="P523" s="411"/>
      <c r="Q523" s="411"/>
    </row>
    <row r="524" spans="1:19" s="1" customFormat="1" ht="13.5" customHeight="1" x14ac:dyDescent="0.25">
      <c r="A524" s="49" t="s">
        <v>24</v>
      </c>
      <c r="B524" s="412" t="str">
        <f>IF([1]p28!$B$205:$L$205&lt;&gt;0,[1]p28!$B$205:$L$205,"")</f>
        <v/>
      </c>
      <c r="C524" s="412"/>
      <c r="D524" s="412"/>
      <c r="E524" s="412"/>
      <c r="F524" s="412"/>
      <c r="G524" s="412"/>
      <c r="H524" s="412"/>
      <c r="I524" s="412"/>
      <c r="J524" s="412"/>
      <c r="K524" s="412"/>
      <c r="L524" s="412"/>
      <c r="M524" s="412"/>
      <c r="N524" s="412"/>
      <c r="O524" s="412"/>
      <c r="P524" s="412"/>
      <c r="Q524" s="412"/>
    </row>
    <row r="525" spans="1:19" x14ac:dyDescent="0.2">
      <c r="A525" s="413"/>
      <c r="B525" s="413"/>
      <c r="C525" s="413"/>
      <c r="D525" s="413"/>
      <c r="E525" s="413"/>
      <c r="F525" s="413"/>
      <c r="G525" s="413"/>
      <c r="H525" s="413"/>
      <c r="I525" s="413"/>
      <c r="J525" s="413"/>
      <c r="K525" s="413"/>
      <c r="L525" s="413"/>
      <c r="M525" s="413"/>
      <c r="N525" s="413"/>
      <c r="O525" s="413"/>
      <c r="P525" s="413"/>
      <c r="Q525" s="413"/>
    </row>
    <row r="526" spans="1:19" s="1" customFormat="1" ht="27.75" customHeight="1" x14ac:dyDescent="0.2">
      <c r="A526" s="411" t="str">
        <f>IF([1]p28!$A$208:$L$208&lt;&gt;0,[1]p28!$A$208:$L$208,"")</f>
        <v/>
      </c>
      <c r="B526" s="411"/>
      <c r="C526" s="411"/>
      <c r="D526" s="411"/>
      <c r="E526" s="411"/>
      <c r="F526" s="411"/>
      <c r="G526" s="411"/>
      <c r="H526" s="411"/>
      <c r="I526" s="411"/>
      <c r="J526" s="411"/>
      <c r="K526" s="411"/>
      <c r="L526" s="411"/>
      <c r="M526" s="411"/>
      <c r="N526" s="411"/>
      <c r="O526" s="411"/>
      <c r="P526" s="411"/>
      <c r="Q526" s="411"/>
    </row>
    <row r="527" spans="1:19" s="1" customFormat="1" ht="13.5" customHeight="1" x14ac:dyDescent="0.25">
      <c r="A527" s="49" t="s">
        <v>24</v>
      </c>
      <c r="B527" s="412" t="str">
        <f>IF([1]p28!$B$209:$L$209&lt;&gt;0,[1]p28!$B$209:$L$209,"")</f>
        <v/>
      </c>
      <c r="C527" s="412"/>
      <c r="D527" s="412"/>
      <c r="E527" s="412"/>
      <c r="F527" s="412"/>
      <c r="G527" s="412"/>
      <c r="H527" s="412"/>
      <c r="I527" s="412"/>
      <c r="J527" s="412"/>
      <c r="K527" s="412"/>
      <c r="L527" s="412"/>
      <c r="M527" s="412"/>
      <c r="N527" s="412"/>
      <c r="O527" s="412"/>
      <c r="P527" s="412"/>
      <c r="Q527" s="412"/>
    </row>
    <row r="528" spans="1:19" x14ac:dyDescent="0.2">
      <c r="A528" s="413"/>
      <c r="B528" s="413"/>
      <c r="C528" s="413"/>
      <c r="D528" s="413"/>
      <c r="E528" s="413"/>
      <c r="F528" s="413"/>
      <c r="G528" s="413"/>
      <c r="H528" s="413"/>
      <c r="I528" s="413"/>
      <c r="J528" s="413"/>
      <c r="K528" s="413"/>
      <c r="L528" s="413"/>
      <c r="M528" s="413"/>
      <c r="N528" s="413"/>
      <c r="O528" s="413"/>
      <c r="P528" s="413"/>
      <c r="Q528" s="413"/>
    </row>
    <row r="529" spans="1:19" s="1" customFormat="1" ht="27.75" customHeight="1" x14ac:dyDescent="0.2">
      <c r="A529" s="411" t="str">
        <f>IF([1]p28!$A$212:$L$212&lt;&gt;0,[1]p28!$A$212:$L$212,"")</f>
        <v/>
      </c>
      <c r="B529" s="411"/>
      <c r="C529" s="411"/>
      <c r="D529" s="411"/>
      <c r="E529" s="411"/>
      <c r="F529" s="411"/>
      <c r="G529" s="411"/>
      <c r="H529" s="411"/>
      <c r="I529" s="411"/>
      <c r="J529" s="411"/>
      <c r="K529" s="411"/>
      <c r="L529" s="411"/>
      <c r="M529" s="411"/>
      <c r="N529" s="411"/>
      <c r="O529" s="411"/>
      <c r="P529" s="411"/>
      <c r="Q529" s="411"/>
    </row>
    <row r="530" spans="1:19" s="1" customFormat="1" ht="13.5" customHeight="1" x14ac:dyDescent="0.25">
      <c r="A530" s="49" t="s">
        <v>24</v>
      </c>
      <c r="B530" s="412" t="str">
        <f>IF([1]p28!$B$213:$L$213&lt;&gt;0,[1]p28!$B$213:$L$213,"")</f>
        <v/>
      </c>
      <c r="C530" s="412"/>
      <c r="D530" s="412"/>
      <c r="E530" s="412"/>
      <c r="F530" s="412"/>
      <c r="G530" s="412"/>
      <c r="H530" s="412"/>
      <c r="I530" s="412"/>
      <c r="J530" s="412"/>
      <c r="K530" s="412"/>
      <c r="L530" s="412"/>
      <c r="M530" s="412"/>
      <c r="N530" s="412"/>
      <c r="O530" s="412"/>
      <c r="P530" s="412"/>
      <c r="Q530" s="412"/>
    </row>
    <row r="531" spans="1:19" x14ac:dyDescent="0.2">
      <c r="A531" s="413"/>
      <c r="B531" s="413"/>
      <c r="C531" s="413"/>
      <c r="D531" s="413"/>
      <c r="E531" s="413"/>
      <c r="F531" s="413"/>
      <c r="G531" s="413"/>
      <c r="H531" s="413"/>
      <c r="I531" s="413"/>
      <c r="J531" s="413"/>
      <c r="K531" s="413"/>
      <c r="L531" s="413"/>
      <c r="M531" s="413"/>
      <c r="N531" s="413"/>
      <c r="O531" s="413"/>
      <c r="P531" s="413"/>
      <c r="Q531" s="413"/>
    </row>
    <row r="532" spans="1:19" s="1" customFormat="1" ht="27.75" customHeight="1" x14ac:dyDescent="0.2">
      <c r="A532" s="411" t="str">
        <f>IF([1]p28!$A$216:$L$216&lt;&gt;0,[1]p28!$A$216:$L$216,"")</f>
        <v/>
      </c>
      <c r="B532" s="411"/>
      <c r="C532" s="411"/>
      <c r="D532" s="411"/>
      <c r="E532" s="411"/>
      <c r="F532" s="411"/>
      <c r="G532" s="411"/>
      <c r="H532" s="411"/>
      <c r="I532" s="411"/>
      <c r="J532" s="411"/>
      <c r="K532" s="411"/>
      <c r="L532" s="411"/>
      <c r="M532" s="411"/>
      <c r="N532" s="411"/>
      <c r="O532" s="411"/>
      <c r="P532" s="411"/>
      <c r="Q532" s="411"/>
    </row>
    <row r="533" spans="1:19" s="1" customFormat="1" ht="13.5" customHeight="1" x14ac:dyDescent="0.25">
      <c r="A533" s="49" t="s">
        <v>24</v>
      </c>
      <c r="B533" s="412" t="str">
        <f>IF([1]p28!$B$217:$L$217&lt;&gt;0,[1]p28!$B$217:$L$217,"")</f>
        <v/>
      </c>
      <c r="C533" s="412"/>
      <c r="D533" s="412"/>
      <c r="E533" s="412"/>
      <c r="F533" s="412"/>
      <c r="G533" s="412"/>
      <c r="H533" s="412"/>
      <c r="I533" s="412"/>
      <c r="J533" s="412"/>
      <c r="K533" s="412"/>
      <c r="L533" s="412"/>
      <c r="M533" s="412"/>
      <c r="N533" s="412"/>
      <c r="O533" s="412"/>
      <c r="P533" s="412"/>
      <c r="Q533" s="412"/>
    </row>
    <row r="534" spans="1:19" x14ac:dyDescent="0.2">
      <c r="A534" s="413"/>
      <c r="B534" s="413"/>
      <c r="C534" s="413"/>
      <c r="D534" s="413"/>
      <c r="E534" s="413"/>
      <c r="F534" s="413"/>
      <c r="G534" s="413"/>
      <c r="H534" s="413"/>
      <c r="I534" s="413"/>
      <c r="J534" s="413"/>
      <c r="K534" s="413"/>
      <c r="L534" s="413"/>
      <c r="M534" s="413"/>
      <c r="N534" s="413"/>
      <c r="O534" s="413"/>
      <c r="P534" s="413"/>
      <c r="Q534" s="413"/>
    </row>
    <row r="535" spans="1:19" s="1" customFormat="1" ht="27.75" customHeight="1" x14ac:dyDescent="0.2">
      <c r="A535" s="411" t="str">
        <f>IF([1]p28!$A$220:$L$220&lt;&gt;0,[1]p28!$A$220:$L$220,"")</f>
        <v/>
      </c>
      <c r="B535" s="411"/>
      <c r="C535" s="411"/>
      <c r="D535" s="411"/>
      <c r="E535" s="411"/>
      <c r="F535" s="411"/>
      <c r="G535" s="411"/>
      <c r="H535" s="411"/>
      <c r="I535" s="411"/>
      <c r="J535" s="411"/>
      <c r="K535" s="411"/>
      <c r="L535" s="411"/>
      <c r="M535" s="411"/>
      <c r="N535" s="411"/>
      <c r="O535" s="411"/>
      <c r="P535" s="411"/>
      <c r="Q535" s="411"/>
    </row>
    <row r="536" spans="1:19" s="1" customFormat="1" ht="13.5" customHeight="1" x14ac:dyDescent="0.25">
      <c r="A536" s="49" t="s">
        <v>24</v>
      </c>
      <c r="B536" s="412" t="str">
        <f>IF([1]p28!$B$221:$L$221&lt;&gt;0,[1]p28!$B$221:$L$221,"")</f>
        <v/>
      </c>
      <c r="C536" s="412"/>
      <c r="D536" s="412"/>
      <c r="E536" s="412"/>
      <c r="F536" s="412"/>
      <c r="G536" s="412"/>
      <c r="H536" s="412"/>
      <c r="I536" s="412"/>
      <c r="J536" s="412"/>
      <c r="K536" s="412"/>
      <c r="L536" s="412"/>
      <c r="M536" s="412"/>
      <c r="N536" s="412"/>
      <c r="O536" s="412"/>
      <c r="P536" s="412"/>
      <c r="Q536" s="412"/>
    </row>
    <row r="537" spans="1:19" x14ac:dyDescent="0.2">
      <c r="A537" s="413"/>
      <c r="B537" s="413"/>
      <c r="C537" s="413"/>
      <c r="D537" s="413"/>
      <c r="E537" s="413"/>
      <c r="F537" s="413"/>
      <c r="G537" s="413"/>
      <c r="H537" s="413"/>
      <c r="I537" s="413"/>
      <c r="J537" s="413"/>
      <c r="K537" s="413"/>
      <c r="L537" s="413"/>
      <c r="M537" s="413"/>
      <c r="N537" s="413"/>
      <c r="O537" s="413"/>
      <c r="P537" s="413"/>
      <c r="Q537" s="413"/>
    </row>
    <row r="538" spans="1:19" s="33" customFormat="1" ht="11.25" customHeight="1" x14ac:dyDescent="0.2">
      <c r="A538" s="375" t="str">
        <f>T([1]p29!$C$13:$G$13)</f>
        <v>Rodrigo Cohen Mota Nemer</v>
      </c>
      <c r="B538" s="376"/>
      <c r="C538" s="376"/>
      <c r="D538" s="376"/>
      <c r="E538" s="377"/>
      <c r="F538" s="414"/>
      <c r="G538" s="415"/>
      <c r="H538" s="415"/>
      <c r="I538" s="415"/>
      <c r="J538" s="415"/>
      <c r="K538" s="415"/>
      <c r="L538" s="415"/>
      <c r="M538" s="415"/>
      <c r="N538" s="415"/>
      <c r="O538" s="415"/>
      <c r="P538" s="415"/>
      <c r="Q538" s="19"/>
      <c r="R538"/>
      <c r="S538" s="28"/>
    </row>
    <row r="539" spans="1:19" s="1" customFormat="1" ht="27.75" customHeight="1" x14ac:dyDescent="0.2">
      <c r="A539" s="411" t="str">
        <f>IF([1]p29!$A$200:$L$200&lt;&gt;0,[1]p29!$A$200:$L$200,"")</f>
        <v/>
      </c>
      <c r="B539" s="411"/>
      <c r="C539" s="411"/>
      <c r="D539" s="411"/>
      <c r="E539" s="411"/>
      <c r="F539" s="411"/>
      <c r="G539" s="411"/>
      <c r="H539" s="411"/>
      <c r="I539" s="411"/>
      <c r="J539" s="411"/>
      <c r="K539" s="411"/>
      <c r="L539" s="411"/>
      <c r="M539" s="411"/>
      <c r="N539" s="411"/>
      <c r="O539" s="411"/>
      <c r="P539" s="411"/>
      <c r="Q539" s="411"/>
    </row>
    <row r="540" spans="1:19" s="1" customFormat="1" ht="13.5" customHeight="1" x14ac:dyDescent="0.25">
      <c r="A540" s="49" t="s">
        <v>24</v>
      </c>
      <c r="B540" s="412" t="str">
        <f>IF([1]p29!$B$201:$L$201&lt;&gt;0,[1]p29!$B$201:$L$201,"")</f>
        <v/>
      </c>
      <c r="C540" s="412"/>
      <c r="D540" s="412"/>
      <c r="E540" s="412"/>
      <c r="F540" s="412"/>
      <c r="G540" s="412"/>
      <c r="H540" s="412"/>
      <c r="I540" s="412"/>
      <c r="J540" s="412"/>
      <c r="K540" s="412"/>
      <c r="L540" s="412"/>
      <c r="M540" s="412"/>
      <c r="N540" s="412"/>
      <c r="O540" s="412"/>
      <c r="P540" s="412"/>
      <c r="Q540" s="412"/>
    </row>
    <row r="541" spans="1:19" x14ac:dyDescent="0.2">
      <c r="A541" s="413"/>
      <c r="B541" s="413"/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</row>
    <row r="542" spans="1:19" s="1" customFormat="1" ht="27.75" customHeight="1" x14ac:dyDescent="0.2">
      <c r="A542" s="411" t="str">
        <f>IF([1]p29!$A$204:$L$204&lt;&gt;0,[1]p29!$A$204:$L$204,"")</f>
        <v/>
      </c>
      <c r="B542" s="411"/>
      <c r="C542" s="411"/>
      <c r="D542" s="411"/>
      <c r="E542" s="411"/>
      <c r="F542" s="411"/>
      <c r="G542" s="411"/>
      <c r="H542" s="411"/>
      <c r="I542" s="411"/>
      <c r="J542" s="411"/>
      <c r="K542" s="411"/>
      <c r="L542" s="411"/>
      <c r="M542" s="411"/>
      <c r="N542" s="411"/>
      <c r="O542" s="411"/>
      <c r="P542" s="411"/>
      <c r="Q542" s="411"/>
    </row>
    <row r="543" spans="1:19" s="1" customFormat="1" ht="13.5" customHeight="1" x14ac:dyDescent="0.25">
      <c r="A543" s="49" t="s">
        <v>24</v>
      </c>
      <c r="B543" s="412" t="str">
        <f>IF([1]p29!$B$205:$L$205&lt;&gt;0,[1]p29!$B$205:$L$205,"")</f>
        <v/>
      </c>
      <c r="C543" s="412"/>
      <c r="D543" s="412"/>
      <c r="E543" s="412"/>
      <c r="F543" s="412"/>
      <c r="G543" s="412"/>
      <c r="H543" s="412"/>
      <c r="I543" s="412"/>
      <c r="J543" s="412"/>
      <c r="K543" s="412"/>
      <c r="L543" s="412"/>
      <c r="M543" s="412"/>
      <c r="N543" s="412"/>
      <c r="O543" s="412"/>
      <c r="P543" s="412"/>
      <c r="Q543" s="412"/>
    </row>
    <row r="544" spans="1:19" x14ac:dyDescent="0.2">
      <c r="A544" s="413"/>
      <c r="B544" s="413"/>
      <c r="C544" s="413"/>
      <c r="D544" s="413"/>
      <c r="E544" s="413"/>
      <c r="F544" s="413"/>
      <c r="G544" s="413"/>
      <c r="H544" s="413"/>
      <c r="I544" s="413"/>
      <c r="J544" s="413"/>
      <c r="K544" s="413"/>
      <c r="L544" s="413"/>
      <c r="M544" s="413"/>
      <c r="N544" s="413"/>
      <c r="O544" s="413"/>
      <c r="P544" s="413"/>
      <c r="Q544" s="413"/>
    </row>
    <row r="545" spans="1:19" s="1" customFormat="1" ht="27.75" customHeight="1" x14ac:dyDescent="0.2">
      <c r="A545" s="411" t="str">
        <f>IF([1]p29!$A$208:$L$208&lt;&gt;0,[1]p29!$A$208:$L$208,"")</f>
        <v/>
      </c>
      <c r="B545" s="411"/>
      <c r="C545" s="411"/>
      <c r="D545" s="411"/>
      <c r="E545" s="411"/>
      <c r="F545" s="411"/>
      <c r="G545" s="411"/>
      <c r="H545" s="411"/>
      <c r="I545" s="411"/>
      <c r="J545" s="411"/>
      <c r="K545" s="411"/>
      <c r="L545" s="411"/>
      <c r="M545" s="411"/>
      <c r="N545" s="411"/>
      <c r="O545" s="411"/>
      <c r="P545" s="411"/>
      <c r="Q545" s="411"/>
    </row>
    <row r="546" spans="1:19" s="1" customFormat="1" ht="13.5" customHeight="1" x14ac:dyDescent="0.25">
      <c r="A546" s="49" t="s">
        <v>24</v>
      </c>
      <c r="B546" s="412" t="str">
        <f>IF([1]p29!$B$209:$L$209&lt;&gt;0,[1]p29!$B$209:$L$209,"")</f>
        <v/>
      </c>
      <c r="C546" s="412"/>
      <c r="D546" s="412"/>
      <c r="E546" s="412"/>
      <c r="F546" s="412"/>
      <c r="G546" s="412"/>
      <c r="H546" s="412"/>
      <c r="I546" s="412"/>
      <c r="J546" s="412"/>
      <c r="K546" s="412"/>
      <c r="L546" s="412"/>
      <c r="M546" s="412"/>
      <c r="N546" s="412"/>
      <c r="O546" s="412"/>
      <c r="P546" s="412"/>
      <c r="Q546" s="412"/>
    </row>
    <row r="547" spans="1:19" x14ac:dyDescent="0.2">
      <c r="A547" s="413"/>
      <c r="B547" s="413"/>
      <c r="C547" s="413"/>
      <c r="D547" s="413"/>
      <c r="E547" s="413"/>
      <c r="F547" s="413"/>
      <c r="G547" s="413"/>
      <c r="H547" s="413"/>
      <c r="I547" s="413"/>
      <c r="J547" s="413"/>
      <c r="K547" s="413"/>
      <c r="L547" s="413"/>
      <c r="M547" s="413"/>
      <c r="N547" s="413"/>
      <c r="O547" s="413"/>
      <c r="P547" s="413"/>
      <c r="Q547" s="413"/>
    </row>
    <row r="548" spans="1:19" s="1" customFormat="1" ht="27.75" customHeight="1" x14ac:dyDescent="0.2">
      <c r="A548" s="411" t="str">
        <f>IF([1]p29!$A$212:$L$212&lt;&gt;0,[1]p29!$A$212:$L$212,"")</f>
        <v/>
      </c>
      <c r="B548" s="411"/>
      <c r="C548" s="411"/>
      <c r="D548" s="411"/>
      <c r="E548" s="411"/>
      <c r="F548" s="411"/>
      <c r="G548" s="411"/>
      <c r="H548" s="411"/>
      <c r="I548" s="411"/>
      <c r="J548" s="411"/>
      <c r="K548" s="411"/>
      <c r="L548" s="411"/>
      <c r="M548" s="411"/>
      <c r="N548" s="411"/>
      <c r="O548" s="411"/>
      <c r="P548" s="411"/>
      <c r="Q548" s="411"/>
    </row>
    <row r="549" spans="1:19" s="1" customFormat="1" ht="13.5" customHeight="1" x14ac:dyDescent="0.25">
      <c r="A549" s="49" t="s">
        <v>24</v>
      </c>
      <c r="B549" s="412" t="str">
        <f>IF([1]p29!$B$213:$L$213&lt;&gt;0,[1]p29!$B$213:$L$213,"")</f>
        <v/>
      </c>
      <c r="C549" s="412"/>
      <c r="D549" s="412"/>
      <c r="E549" s="412"/>
      <c r="F549" s="412"/>
      <c r="G549" s="412"/>
      <c r="H549" s="412"/>
      <c r="I549" s="412"/>
      <c r="J549" s="412"/>
      <c r="K549" s="412"/>
      <c r="L549" s="412"/>
      <c r="M549" s="412"/>
      <c r="N549" s="412"/>
      <c r="O549" s="412"/>
      <c r="P549" s="412"/>
      <c r="Q549" s="412"/>
    </row>
    <row r="550" spans="1:19" x14ac:dyDescent="0.2">
      <c r="A550" s="413"/>
      <c r="B550" s="413"/>
      <c r="C550" s="413"/>
      <c r="D550" s="413"/>
      <c r="E550" s="413"/>
      <c r="F550" s="413"/>
      <c r="G550" s="413"/>
      <c r="H550" s="413"/>
      <c r="I550" s="413"/>
      <c r="J550" s="413"/>
      <c r="K550" s="413"/>
      <c r="L550" s="413"/>
      <c r="M550" s="413"/>
      <c r="N550" s="413"/>
      <c r="O550" s="413"/>
      <c r="P550" s="413"/>
      <c r="Q550" s="413"/>
    </row>
    <row r="551" spans="1:19" s="1" customFormat="1" ht="27.75" customHeight="1" x14ac:dyDescent="0.2">
      <c r="A551" s="411" t="str">
        <f>IF([1]p29!$A$216:$L$216&lt;&gt;0,[1]p29!$A$216:$L$216,"")</f>
        <v/>
      </c>
      <c r="B551" s="411"/>
      <c r="C551" s="411"/>
      <c r="D551" s="411"/>
      <c r="E551" s="411"/>
      <c r="F551" s="411"/>
      <c r="G551" s="411"/>
      <c r="H551" s="411"/>
      <c r="I551" s="411"/>
      <c r="J551" s="411"/>
      <c r="K551" s="411"/>
      <c r="L551" s="411"/>
      <c r="M551" s="411"/>
      <c r="N551" s="411"/>
      <c r="O551" s="411"/>
      <c r="P551" s="411"/>
      <c r="Q551" s="411"/>
    </row>
    <row r="552" spans="1:19" s="1" customFormat="1" ht="13.5" customHeight="1" x14ac:dyDescent="0.25">
      <c r="A552" s="49" t="s">
        <v>24</v>
      </c>
      <c r="B552" s="412" t="str">
        <f>IF([1]p29!$B$217:$L$217&lt;&gt;0,[1]p29!$B$217:$L$217,"")</f>
        <v/>
      </c>
      <c r="C552" s="412"/>
      <c r="D552" s="412"/>
      <c r="E552" s="412"/>
      <c r="F552" s="412"/>
      <c r="G552" s="412"/>
      <c r="H552" s="412"/>
      <c r="I552" s="412"/>
      <c r="J552" s="412"/>
      <c r="K552" s="412"/>
      <c r="L552" s="412"/>
      <c r="M552" s="412"/>
      <c r="N552" s="412"/>
      <c r="O552" s="412"/>
      <c r="P552" s="412"/>
      <c r="Q552" s="412"/>
    </row>
    <row r="553" spans="1:19" x14ac:dyDescent="0.2">
      <c r="A553" s="413"/>
      <c r="B553" s="413"/>
      <c r="C553" s="413"/>
      <c r="D553" s="413"/>
      <c r="E553" s="413"/>
      <c r="F553" s="413"/>
      <c r="G553" s="413"/>
      <c r="H553" s="413"/>
      <c r="I553" s="413"/>
      <c r="J553" s="413"/>
      <c r="K553" s="413"/>
      <c r="L553" s="413"/>
      <c r="M553" s="413"/>
      <c r="N553" s="413"/>
      <c r="O553" s="413"/>
      <c r="P553" s="413"/>
      <c r="Q553" s="413"/>
    </row>
    <row r="554" spans="1:19" s="1" customFormat="1" ht="27.75" customHeight="1" x14ac:dyDescent="0.2">
      <c r="A554" s="411" t="str">
        <f>IF([1]p29!$A$220:$L$220&lt;&gt;0,[1]p29!$A$220:$L$220,"")</f>
        <v/>
      </c>
      <c r="B554" s="411"/>
      <c r="C554" s="411"/>
      <c r="D554" s="411"/>
      <c r="E554" s="411"/>
      <c r="F554" s="411"/>
      <c r="G554" s="411"/>
      <c r="H554" s="411"/>
      <c r="I554" s="411"/>
      <c r="J554" s="411"/>
      <c r="K554" s="411"/>
      <c r="L554" s="411"/>
      <c r="M554" s="411"/>
      <c r="N554" s="411"/>
      <c r="O554" s="411"/>
      <c r="P554" s="411"/>
      <c r="Q554" s="411"/>
    </row>
    <row r="555" spans="1:19" s="1" customFormat="1" ht="13.5" customHeight="1" x14ac:dyDescent="0.25">
      <c r="A555" s="49" t="s">
        <v>24</v>
      </c>
      <c r="B555" s="412" t="str">
        <f>IF([1]p29!$B$221:$L$221&lt;&gt;0,[1]p29!$B$221:$L$221,"")</f>
        <v/>
      </c>
      <c r="C555" s="412"/>
      <c r="D555" s="412"/>
      <c r="E555" s="412"/>
      <c r="F555" s="412"/>
      <c r="G555" s="412"/>
      <c r="H555" s="412"/>
      <c r="I555" s="412"/>
      <c r="J555" s="412"/>
      <c r="K555" s="412"/>
      <c r="L555" s="412"/>
      <c r="M555" s="412"/>
      <c r="N555" s="412"/>
      <c r="O555" s="412"/>
      <c r="P555" s="412"/>
      <c r="Q555" s="412"/>
    </row>
    <row r="556" spans="1:19" x14ac:dyDescent="0.2">
      <c r="A556" s="413"/>
      <c r="B556" s="413"/>
      <c r="C556" s="413"/>
      <c r="D556" s="413"/>
      <c r="E556" s="413"/>
      <c r="F556" s="413"/>
      <c r="G556" s="413"/>
      <c r="H556" s="413"/>
      <c r="I556" s="413"/>
      <c r="J556" s="413"/>
      <c r="K556" s="413"/>
      <c r="L556" s="413"/>
      <c r="M556" s="413"/>
      <c r="N556" s="413"/>
      <c r="O556" s="413"/>
      <c r="P556" s="413"/>
      <c r="Q556" s="413"/>
    </row>
    <row r="557" spans="1:19" s="33" customFormat="1" ht="11.25" customHeight="1" x14ac:dyDescent="0.2">
      <c r="A557" s="375" t="str">
        <f>T([1]p30!$C$13:$G$13)</f>
        <v>Romildo Nascimento de Lima</v>
      </c>
      <c r="B557" s="376"/>
      <c r="C557" s="376"/>
      <c r="D557" s="376"/>
      <c r="E557" s="377"/>
      <c r="F557" s="414"/>
      <c r="G557" s="415"/>
      <c r="H557" s="415"/>
      <c r="I557" s="415"/>
      <c r="J557" s="415"/>
      <c r="K557" s="415"/>
      <c r="L557" s="415"/>
      <c r="M557" s="415"/>
      <c r="N557" s="415"/>
      <c r="O557" s="415"/>
      <c r="P557" s="415"/>
      <c r="Q557" s="19"/>
      <c r="R557"/>
      <c r="S557" s="28"/>
    </row>
    <row r="558" spans="1:19" s="1" customFormat="1" ht="27.75" customHeight="1" x14ac:dyDescent="0.2">
      <c r="A558" s="411" t="str">
        <f>IF([1]p30!$A$200:$L$200&lt;&gt;0,[1]p30!$A$200:$L$200,"")</f>
        <v>de Lima, R.N., Nóbrega, A.B. &amp; Tavares, L.S. A Sub-supersolution Method for Integro-differential Semilinear Elliptic Equations and Some Applications. Mediterr. J. Math. 21, 117 (2024). https://doi.org/10.1007/s00009-024-02662-9</v>
      </c>
      <c r="B558" s="411"/>
      <c r="C558" s="411"/>
      <c r="D558" s="411"/>
      <c r="E558" s="411"/>
      <c r="F558" s="411"/>
      <c r="G558" s="411"/>
      <c r="H558" s="411"/>
      <c r="I558" s="411"/>
      <c r="J558" s="411"/>
      <c r="K558" s="411"/>
      <c r="L558" s="411"/>
      <c r="M558" s="411"/>
      <c r="N558" s="411"/>
      <c r="O558" s="411"/>
      <c r="P558" s="411"/>
      <c r="Q558" s="411"/>
    </row>
    <row r="559" spans="1:19" s="1" customFormat="1" ht="13.5" customHeight="1" x14ac:dyDescent="0.25">
      <c r="A559" s="49" t="s">
        <v>24</v>
      </c>
      <c r="B559" s="412" t="str">
        <f>IF([1]p30!$B$201:$L$201&lt;&gt;0,[1]p30!$B$201:$L$201,"")</f>
        <v/>
      </c>
      <c r="C559" s="412"/>
      <c r="D559" s="412"/>
      <c r="E559" s="412"/>
      <c r="F559" s="412"/>
      <c r="G559" s="412"/>
      <c r="H559" s="412"/>
      <c r="I559" s="412"/>
      <c r="J559" s="412"/>
      <c r="K559" s="412"/>
      <c r="L559" s="412"/>
      <c r="M559" s="412"/>
      <c r="N559" s="412"/>
      <c r="O559" s="412"/>
      <c r="P559" s="412"/>
      <c r="Q559" s="412"/>
    </row>
    <row r="560" spans="1:19" x14ac:dyDescent="0.2">
      <c r="A560" s="413"/>
      <c r="B560" s="413"/>
      <c r="C560" s="413"/>
      <c r="D560" s="413"/>
      <c r="E560" s="413"/>
      <c r="F560" s="413"/>
      <c r="G560" s="413"/>
      <c r="H560" s="413"/>
      <c r="I560" s="413"/>
      <c r="J560" s="413"/>
      <c r="K560" s="413"/>
      <c r="L560" s="413"/>
      <c r="M560" s="413"/>
      <c r="N560" s="413"/>
      <c r="O560" s="413"/>
      <c r="P560" s="413"/>
      <c r="Q560" s="413"/>
    </row>
    <row r="561" spans="1:19" s="1" customFormat="1" ht="27.75" customHeight="1" x14ac:dyDescent="0.2">
      <c r="A561" s="411" t="str">
        <f>IF([1]p30!$A$204:$L$204&lt;&gt;0,[1]p30!$A$204:$L$204,"")</f>
        <v/>
      </c>
      <c r="B561" s="411"/>
      <c r="C561" s="411"/>
      <c r="D561" s="411"/>
      <c r="E561" s="411"/>
      <c r="F561" s="411"/>
      <c r="G561" s="411"/>
      <c r="H561" s="411"/>
      <c r="I561" s="411"/>
      <c r="J561" s="411"/>
      <c r="K561" s="411"/>
      <c r="L561" s="411"/>
      <c r="M561" s="411"/>
      <c r="N561" s="411"/>
      <c r="O561" s="411"/>
      <c r="P561" s="411"/>
      <c r="Q561" s="411"/>
    </row>
    <row r="562" spans="1:19" s="1" customFormat="1" ht="13.5" customHeight="1" x14ac:dyDescent="0.25">
      <c r="A562" s="49" t="s">
        <v>24</v>
      </c>
      <c r="B562" s="412" t="str">
        <f>IF([1]p30!$B$205:$L$205&lt;&gt;0,[1]p30!$B$205:$L$205,"")</f>
        <v/>
      </c>
      <c r="C562" s="412"/>
      <c r="D562" s="412"/>
      <c r="E562" s="412"/>
      <c r="F562" s="412"/>
      <c r="G562" s="412"/>
      <c r="H562" s="412"/>
      <c r="I562" s="412"/>
      <c r="J562" s="412"/>
      <c r="K562" s="412"/>
      <c r="L562" s="412"/>
      <c r="M562" s="412"/>
      <c r="N562" s="412"/>
      <c r="O562" s="412"/>
      <c r="P562" s="412"/>
      <c r="Q562" s="412"/>
    </row>
    <row r="563" spans="1:19" x14ac:dyDescent="0.2">
      <c r="A563" s="413"/>
      <c r="B563" s="413"/>
      <c r="C563" s="413"/>
      <c r="D563" s="413"/>
      <c r="E563" s="413"/>
      <c r="F563" s="413"/>
      <c r="G563" s="413"/>
      <c r="H563" s="413"/>
      <c r="I563" s="413"/>
      <c r="J563" s="413"/>
      <c r="K563" s="413"/>
      <c r="L563" s="413"/>
      <c r="M563" s="413"/>
      <c r="N563" s="413"/>
      <c r="O563" s="413"/>
      <c r="P563" s="413"/>
      <c r="Q563" s="413"/>
    </row>
    <row r="564" spans="1:19" s="1" customFormat="1" ht="27.75" customHeight="1" x14ac:dyDescent="0.2">
      <c r="A564" s="411" t="str">
        <f>IF([1]p30!$A$208:$L$208&lt;&gt;0,[1]p30!$A$208:$L$208,"")</f>
        <v/>
      </c>
      <c r="B564" s="411"/>
      <c r="C564" s="411"/>
      <c r="D564" s="411"/>
      <c r="E564" s="411"/>
      <c r="F564" s="411"/>
      <c r="G564" s="411"/>
      <c r="H564" s="411"/>
      <c r="I564" s="411"/>
      <c r="J564" s="411"/>
      <c r="K564" s="411"/>
      <c r="L564" s="411"/>
      <c r="M564" s="411"/>
      <c r="N564" s="411"/>
      <c r="O564" s="411"/>
      <c r="P564" s="411"/>
      <c r="Q564" s="411"/>
    </row>
    <row r="565" spans="1:19" s="1" customFormat="1" ht="13.5" customHeight="1" x14ac:dyDescent="0.25">
      <c r="A565" s="49" t="s">
        <v>24</v>
      </c>
      <c r="B565" s="412" t="str">
        <f>IF([1]p30!$B$209:$L$209&lt;&gt;0,[1]p30!$B$209:$L$209,"")</f>
        <v/>
      </c>
      <c r="C565" s="412"/>
      <c r="D565" s="412"/>
      <c r="E565" s="412"/>
      <c r="F565" s="412"/>
      <c r="G565" s="412"/>
      <c r="H565" s="412"/>
      <c r="I565" s="412"/>
      <c r="J565" s="412"/>
      <c r="K565" s="412"/>
      <c r="L565" s="412"/>
      <c r="M565" s="412"/>
      <c r="N565" s="412"/>
      <c r="O565" s="412"/>
      <c r="P565" s="412"/>
      <c r="Q565" s="412"/>
    </row>
    <row r="566" spans="1:19" x14ac:dyDescent="0.2">
      <c r="A566" s="413"/>
      <c r="B566" s="413"/>
      <c r="C566" s="413"/>
      <c r="D566" s="413"/>
      <c r="E566" s="413"/>
      <c r="F566" s="413"/>
      <c r="G566" s="413"/>
      <c r="H566" s="413"/>
      <c r="I566" s="413"/>
      <c r="J566" s="413"/>
      <c r="K566" s="413"/>
      <c r="L566" s="413"/>
      <c r="M566" s="413"/>
      <c r="N566" s="413"/>
      <c r="O566" s="413"/>
      <c r="P566" s="413"/>
      <c r="Q566" s="413"/>
    </row>
    <row r="567" spans="1:19" s="1" customFormat="1" ht="27.75" customHeight="1" x14ac:dyDescent="0.2">
      <c r="A567" s="411" t="str">
        <f>IF([1]p30!$A$212:$L$212&lt;&gt;0,[1]p30!$A$212:$L$212,"")</f>
        <v/>
      </c>
      <c r="B567" s="411"/>
      <c r="C567" s="411"/>
      <c r="D567" s="411"/>
      <c r="E567" s="411"/>
      <c r="F567" s="411"/>
      <c r="G567" s="411"/>
      <c r="H567" s="411"/>
      <c r="I567" s="411"/>
      <c r="J567" s="411"/>
      <c r="K567" s="411"/>
      <c r="L567" s="411"/>
      <c r="M567" s="411"/>
      <c r="N567" s="411"/>
      <c r="O567" s="411"/>
      <c r="P567" s="411"/>
      <c r="Q567" s="411"/>
    </row>
    <row r="568" spans="1:19" s="1" customFormat="1" ht="13.5" customHeight="1" x14ac:dyDescent="0.25">
      <c r="A568" s="49" t="s">
        <v>24</v>
      </c>
      <c r="B568" s="412" t="str">
        <f>IF([1]p30!$B$213:$L$213&lt;&gt;0,[1]p30!$B$213:$L$213,"")</f>
        <v/>
      </c>
      <c r="C568" s="412"/>
      <c r="D568" s="412"/>
      <c r="E568" s="412"/>
      <c r="F568" s="412"/>
      <c r="G568" s="412"/>
      <c r="H568" s="412"/>
      <c r="I568" s="412"/>
      <c r="J568" s="412"/>
      <c r="K568" s="412"/>
      <c r="L568" s="412"/>
      <c r="M568" s="412"/>
      <c r="N568" s="412"/>
      <c r="O568" s="412"/>
      <c r="P568" s="412"/>
      <c r="Q568" s="412"/>
    </row>
    <row r="569" spans="1:19" x14ac:dyDescent="0.2">
      <c r="A569" s="413"/>
      <c r="B569" s="413"/>
      <c r="C569" s="413"/>
      <c r="D569" s="413"/>
      <c r="E569" s="413"/>
      <c r="F569" s="413"/>
      <c r="G569" s="413"/>
      <c r="H569" s="413"/>
      <c r="I569" s="413"/>
      <c r="J569" s="413"/>
      <c r="K569" s="413"/>
      <c r="L569" s="413"/>
      <c r="M569" s="413"/>
      <c r="N569" s="413"/>
      <c r="O569" s="413"/>
      <c r="P569" s="413"/>
      <c r="Q569" s="413"/>
    </row>
    <row r="570" spans="1:19" s="1" customFormat="1" ht="27.75" customHeight="1" x14ac:dyDescent="0.2">
      <c r="A570" s="411" t="str">
        <f>IF([1]p30!$A$216:$L$216&lt;&gt;0,[1]p30!$A$216:$L$216,"")</f>
        <v/>
      </c>
      <c r="B570" s="411"/>
      <c r="C570" s="411"/>
      <c r="D570" s="411"/>
      <c r="E570" s="411"/>
      <c r="F570" s="411"/>
      <c r="G570" s="411"/>
      <c r="H570" s="411"/>
      <c r="I570" s="411"/>
      <c r="J570" s="411"/>
      <c r="K570" s="411"/>
      <c r="L570" s="411"/>
      <c r="M570" s="411"/>
      <c r="N570" s="411"/>
      <c r="O570" s="411"/>
      <c r="P570" s="411"/>
      <c r="Q570" s="411"/>
    </row>
    <row r="571" spans="1:19" s="1" customFormat="1" ht="13.5" customHeight="1" x14ac:dyDescent="0.25">
      <c r="A571" s="49" t="s">
        <v>24</v>
      </c>
      <c r="B571" s="412" t="str">
        <f>IF([1]p30!$B$217:$L$217&lt;&gt;0,[1]p30!$B$217:$L$217,"")</f>
        <v/>
      </c>
      <c r="C571" s="412"/>
      <c r="D571" s="412"/>
      <c r="E571" s="412"/>
      <c r="F571" s="412"/>
      <c r="G571" s="412"/>
      <c r="H571" s="412"/>
      <c r="I571" s="412"/>
      <c r="J571" s="412"/>
      <c r="K571" s="412"/>
      <c r="L571" s="412"/>
      <c r="M571" s="412"/>
      <c r="N571" s="412"/>
      <c r="O571" s="412"/>
      <c r="P571" s="412"/>
      <c r="Q571" s="412"/>
    </row>
    <row r="572" spans="1:19" x14ac:dyDescent="0.2">
      <c r="A572" s="413"/>
      <c r="B572" s="413"/>
      <c r="C572" s="413"/>
      <c r="D572" s="413"/>
      <c r="E572" s="413"/>
      <c r="F572" s="413"/>
      <c r="G572" s="413"/>
      <c r="H572" s="413"/>
      <c r="I572" s="413"/>
      <c r="J572" s="413"/>
      <c r="K572" s="413"/>
      <c r="L572" s="413"/>
      <c r="M572" s="413"/>
      <c r="N572" s="413"/>
      <c r="O572" s="413"/>
      <c r="P572" s="413"/>
      <c r="Q572" s="413"/>
    </row>
    <row r="573" spans="1:19" s="1" customFormat="1" ht="27.75" customHeight="1" x14ac:dyDescent="0.2">
      <c r="A573" s="411" t="str">
        <f>IF([1]p30!$A$220:$L$220&lt;&gt;0,[1]p30!$A$220:$L$220,"")</f>
        <v/>
      </c>
      <c r="B573" s="411"/>
      <c r="C573" s="411"/>
      <c r="D573" s="411"/>
      <c r="E573" s="411"/>
      <c r="F573" s="411"/>
      <c r="G573" s="411"/>
      <c r="H573" s="411"/>
      <c r="I573" s="411"/>
      <c r="J573" s="411"/>
      <c r="K573" s="411"/>
      <c r="L573" s="411"/>
      <c r="M573" s="411"/>
      <c r="N573" s="411"/>
      <c r="O573" s="411"/>
      <c r="P573" s="411"/>
      <c r="Q573" s="411"/>
    </row>
    <row r="574" spans="1:19" s="1" customFormat="1" ht="13.5" customHeight="1" x14ac:dyDescent="0.25">
      <c r="A574" s="49" t="s">
        <v>24</v>
      </c>
      <c r="B574" s="412" t="str">
        <f>IF([1]p30!$B$221:$L$221&lt;&gt;0,[1]p30!$B$221:$L$221,"")</f>
        <v/>
      </c>
      <c r="C574" s="412"/>
      <c r="D574" s="412"/>
      <c r="E574" s="412"/>
      <c r="F574" s="412"/>
      <c r="G574" s="412"/>
      <c r="H574" s="412"/>
      <c r="I574" s="412"/>
      <c r="J574" s="412"/>
      <c r="K574" s="412"/>
      <c r="L574" s="412"/>
      <c r="M574" s="412"/>
      <c r="N574" s="412"/>
      <c r="O574" s="412"/>
      <c r="P574" s="412"/>
      <c r="Q574" s="412"/>
    </row>
    <row r="575" spans="1:19" x14ac:dyDescent="0.2">
      <c r="A575" s="413"/>
      <c r="B575" s="413"/>
      <c r="C575" s="413"/>
      <c r="D575" s="413"/>
      <c r="E575" s="413"/>
      <c r="F575" s="413"/>
      <c r="G575" s="413"/>
      <c r="H575" s="413"/>
      <c r="I575" s="413"/>
      <c r="J575" s="413"/>
      <c r="K575" s="413"/>
      <c r="L575" s="413"/>
      <c r="M575" s="413"/>
      <c r="N575" s="413"/>
      <c r="O575" s="413"/>
      <c r="P575" s="413"/>
      <c r="Q575" s="413"/>
    </row>
    <row r="576" spans="1:19" s="33" customFormat="1" ht="11.25" customHeight="1" x14ac:dyDescent="0.2">
      <c r="A576" s="375" t="str">
        <f>T([1]p31!$C$13:$G$13)</f>
        <v>Severino Horácio da Silva</v>
      </c>
      <c r="B576" s="376"/>
      <c r="C576" s="376"/>
      <c r="D576" s="376"/>
      <c r="E576" s="377"/>
      <c r="F576" s="414"/>
      <c r="G576" s="415"/>
      <c r="H576" s="415"/>
      <c r="I576" s="415"/>
      <c r="J576" s="415"/>
      <c r="K576" s="415"/>
      <c r="L576" s="415"/>
      <c r="M576" s="415"/>
      <c r="N576" s="415"/>
      <c r="O576" s="415"/>
      <c r="P576" s="415"/>
      <c r="Q576" s="19"/>
      <c r="R576"/>
      <c r="S576" s="28"/>
    </row>
    <row r="577" spans="1:17" s="1" customFormat="1" ht="27.75" customHeight="1" x14ac:dyDescent="0.2">
      <c r="A577" s="411" t="str">
        <f>IF([1]p31!$A$200:$L$200&lt;&gt;0,[1]p31!$A$200:$L$200,"")</f>
        <v>BEZERRA, FLANK,  DA SILVA, SEVERINO H., SILVA, DENNYS, Smooth dynamics properties of a non-local evolution equation, DISCRETE AND CONTINUOUS DYNAMICAL SYSTEMS-SERIES B.  v. 29, p. 1283-1300, 2024.</v>
      </c>
      <c r="B577" s="411"/>
      <c r="C577" s="411"/>
      <c r="D577" s="411"/>
      <c r="E577" s="411"/>
      <c r="F577" s="411"/>
      <c r="G577" s="411"/>
      <c r="H577" s="411"/>
      <c r="I577" s="411"/>
      <c r="J577" s="411"/>
      <c r="K577" s="411"/>
      <c r="L577" s="411"/>
      <c r="M577" s="411"/>
      <c r="N577" s="411"/>
      <c r="O577" s="411"/>
      <c r="P577" s="411"/>
      <c r="Q577" s="411"/>
    </row>
    <row r="578" spans="1:17" s="1" customFormat="1" ht="13.5" customHeight="1" x14ac:dyDescent="0.25">
      <c r="A578" s="49" t="s">
        <v>24</v>
      </c>
      <c r="B578" s="412" t="str">
        <f>IF([1]p31!$B$201:$L$201&lt;&gt;0,[1]p31!$B$201:$L$201,"")</f>
        <v>Artigo técnico ou científico publicado em periódico indexado internacionalmente</v>
      </c>
      <c r="C578" s="412"/>
      <c r="D578" s="412"/>
      <c r="E578" s="412"/>
      <c r="F578" s="412"/>
      <c r="G578" s="412"/>
      <c r="H578" s="412"/>
      <c r="I578" s="412"/>
      <c r="J578" s="412"/>
      <c r="K578" s="412"/>
      <c r="L578" s="412"/>
      <c r="M578" s="412"/>
      <c r="N578" s="412"/>
      <c r="O578" s="412"/>
      <c r="P578" s="412"/>
      <c r="Q578" s="412"/>
    </row>
    <row r="579" spans="1:17" x14ac:dyDescent="0.2">
      <c r="A579" s="413"/>
      <c r="B579" s="413"/>
      <c r="C579" s="413"/>
      <c r="D579" s="413"/>
      <c r="E579" s="413"/>
      <c r="F579" s="413"/>
      <c r="G579" s="413"/>
      <c r="H579" s="413"/>
      <c r="I579" s="413"/>
      <c r="J579" s="413"/>
      <c r="K579" s="413"/>
      <c r="L579" s="413"/>
      <c r="M579" s="413"/>
      <c r="N579" s="413"/>
      <c r="O579" s="413"/>
      <c r="P579" s="413"/>
      <c r="Q579" s="413"/>
    </row>
    <row r="580" spans="1:17" s="1" customFormat="1" ht="27.75" customHeight="1" x14ac:dyDescent="0.2">
      <c r="A580" s="411" t="str">
        <f>IF([1]p31!$A$204:$L$204&lt;&gt;0,[1]p31!$A$204:$L$204,"")</f>
        <v/>
      </c>
      <c r="B580" s="411"/>
      <c r="C580" s="411"/>
      <c r="D580" s="411"/>
      <c r="E580" s="411"/>
      <c r="F580" s="411"/>
      <c r="G580" s="411"/>
      <c r="H580" s="411"/>
      <c r="I580" s="411"/>
      <c r="J580" s="411"/>
      <c r="K580" s="411"/>
      <c r="L580" s="411"/>
      <c r="M580" s="411"/>
      <c r="N580" s="411"/>
      <c r="O580" s="411"/>
      <c r="P580" s="411"/>
      <c r="Q580" s="411"/>
    </row>
    <row r="581" spans="1:17" s="1" customFormat="1" ht="13.5" customHeight="1" x14ac:dyDescent="0.25">
      <c r="A581" s="49" t="s">
        <v>24</v>
      </c>
      <c r="B581" s="412" t="str">
        <f>IF([1]p31!$B$205:$L$205&lt;&gt;0,[1]p31!$B$205:$L$205,"")</f>
        <v/>
      </c>
      <c r="C581" s="412"/>
      <c r="D581" s="412"/>
      <c r="E581" s="412"/>
      <c r="F581" s="412"/>
      <c r="G581" s="412"/>
      <c r="H581" s="412"/>
      <c r="I581" s="412"/>
      <c r="J581" s="412"/>
      <c r="K581" s="412"/>
      <c r="L581" s="412"/>
      <c r="M581" s="412"/>
      <c r="N581" s="412"/>
      <c r="O581" s="412"/>
      <c r="P581" s="412"/>
      <c r="Q581" s="412"/>
    </row>
    <row r="582" spans="1:17" x14ac:dyDescent="0.2">
      <c r="A582" s="413"/>
      <c r="B582" s="413"/>
      <c r="C582" s="413"/>
      <c r="D582" s="413"/>
      <c r="E582" s="413"/>
      <c r="F582" s="413"/>
      <c r="G582" s="413"/>
      <c r="H582" s="413"/>
      <c r="I582" s="413"/>
      <c r="J582" s="413"/>
      <c r="K582" s="413"/>
      <c r="L582" s="413"/>
      <c r="M582" s="413"/>
      <c r="N582" s="413"/>
      <c r="O582" s="413"/>
      <c r="P582" s="413"/>
      <c r="Q582" s="413"/>
    </row>
    <row r="583" spans="1:17" s="1" customFormat="1" ht="27.75" customHeight="1" x14ac:dyDescent="0.2">
      <c r="A583" s="411" t="str">
        <f>IF([1]p31!$A$208:$L$208&lt;&gt;0,[1]p31!$A$208:$L$208,"")</f>
        <v/>
      </c>
      <c r="B583" s="411"/>
      <c r="C583" s="411"/>
      <c r="D583" s="411"/>
      <c r="E583" s="411"/>
      <c r="F583" s="411"/>
      <c r="G583" s="411"/>
      <c r="H583" s="411"/>
      <c r="I583" s="411"/>
      <c r="J583" s="411"/>
      <c r="K583" s="411"/>
      <c r="L583" s="411"/>
      <c r="M583" s="411"/>
      <c r="N583" s="411"/>
      <c r="O583" s="411"/>
      <c r="P583" s="411"/>
      <c r="Q583" s="411"/>
    </row>
    <row r="584" spans="1:17" s="1" customFormat="1" ht="13.5" customHeight="1" x14ac:dyDescent="0.25">
      <c r="A584" s="49" t="s">
        <v>24</v>
      </c>
      <c r="B584" s="412" t="str">
        <f>IF([1]p31!$B$209:$L$209&lt;&gt;0,[1]p31!$B$209:$L$209,"")</f>
        <v/>
      </c>
      <c r="C584" s="412"/>
      <c r="D584" s="412"/>
      <c r="E584" s="412"/>
      <c r="F584" s="412"/>
      <c r="G584" s="412"/>
      <c r="H584" s="412"/>
      <c r="I584" s="412"/>
      <c r="J584" s="412"/>
      <c r="K584" s="412"/>
      <c r="L584" s="412"/>
      <c r="M584" s="412"/>
      <c r="N584" s="412"/>
      <c r="O584" s="412"/>
      <c r="P584" s="412"/>
      <c r="Q584" s="412"/>
    </row>
    <row r="585" spans="1:17" x14ac:dyDescent="0.2">
      <c r="A585" s="413"/>
      <c r="B585" s="413"/>
      <c r="C585" s="413"/>
      <c r="D585" s="413"/>
      <c r="E585" s="413"/>
      <c r="F585" s="413"/>
      <c r="G585" s="413"/>
      <c r="H585" s="413"/>
      <c r="I585" s="413"/>
      <c r="J585" s="413"/>
      <c r="K585" s="413"/>
      <c r="L585" s="413"/>
      <c r="M585" s="413"/>
      <c r="N585" s="413"/>
      <c r="O585" s="413"/>
      <c r="P585" s="413"/>
      <c r="Q585" s="413"/>
    </row>
    <row r="586" spans="1:17" s="1" customFormat="1" ht="27.75" customHeight="1" x14ac:dyDescent="0.2">
      <c r="A586" s="411" t="str">
        <f>IF([1]p31!$A$212:$L$212&lt;&gt;0,[1]p31!$A$212:$L$212,"")</f>
        <v/>
      </c>
      <c r="B586" s="411"/>
      <c r="C586" s="411"/>
      <c r="D586" s="411"/>
      <c r="E586" s="411"/>
      <c r="F586" s="411"/>
      <c r="G586" s="411"/>
      <c r="H586" s="411"/>
      <c r="I586" s="411"/>
      <c r="J586" s="411"/>
      <c r="K586" s="411"/>
      <c r="L586" s="411"/>
      <c r="M586" s="411"/>
      <c r="N586" s="411"/>
      <c r="O586" s="411"/>
      <c r="P586" s="411"/>
      <c r="Q586" s="411"/>
    </row>
    <row r="587" spans="1:17" s="1" customFormat="1" ht="13.5" customHeight="1" x14ac:dyDescent="0.25">
      <c r="A587" s="49" t="s">
        <v>24</v>
      </c>
      <c r="B587" s="412" t="str">
        <f>IF([1]p31!$B$213:$L$213&lt;&gt;0,[1]p31!$B$213:$L$213,"")</f>
        <v/>
      </c>
      <c r="C587" s="412"/>
      <c r="D587" s="412"/>
      <c r="E587" s="412"/>
      <c r="F587" s="412"/>
      <c r="G587" s="412"/>
      <c r="H587" s="412"/>
      <c r="I587" s="412"/>
      <c r="J587" s="412"/>
      <c r="K587" s="412"/>
      <c r="L587" s="412"/>
      <c r="M587" s="412"/>
      <c r="N587" s="412"/>
      <c r="O587" s="412"/>
      <c r="P587" s="412"/>
      <c r="Q587" s="412"/>
    </row>
    <row r="588" spans="1:17" x14ac:dyDescent="0.2">
      <c r="A588" s="413"/>
      <c r="B588" s="413"/>
      <c r="C588" s="413"/>
      <c r="D588" s="413"/>
      <c r="E588" s="413"/>
      <c r="F588" s="413"/>
      <c r="G588" s="413"/>
      <c r="H588" s="413"/>
      <c r="I588" s="413"/>
      <c r="J588" s="413"/>
      <c r="K588" s="413"/>
      <c r="L588" s="413"/>
      <c r="M588" s="413"/>
      <c r="N588" s="413"/>
      <c r="O588" s="413"/>
      <c r="P588" s="413"/>
      <c r="Q588" s="413"/>
    </row>
    <row r="589" spans="1:17" s="1" customFormat="1" ht="27.75" customHeight="1" x14ac:dyDescent="0.2">
      <c r="A589" s="411" t="str">
        <f>IF([1]p31!$A$216:$L$216&lt;&gt;0,[1]p31!$A$216:$L$216,"")</f>
        <v/>
      </c>
      <c r="B589" s="411"/>
      <c r="C589" s="411"/>
      <c r="D589" s="411"/>
      <c r="E589" s="411"/>
      <c r="F589" s="411"/>
      <c r="G589" s="411"/>
      <c r="H589" s="411"/>
      <c r="I589" s="411"/>
      <c r="J589" s="411"/>
      <c r="K589" s="411"/>
      <c r="L589" s="411"/>
      <c r="M589" s="411"/>
      <c r="N589" s="411"/>
      <c r="O589" s="411"/>
      <c r="P589" s="411"/>
      <c r="Q589" s="411"/>
    </row>
    <row r="590" spans="1:17" s="1" customFormat="1" ht="13.5" customHeight="1" x14ac:dyDescent="0.25">
      <c r="A590" s="49" t="s">
        <v>24</v>
      </c>
      <c r="B590" s="412" t="str">
        <f>IF([1]p31!$B$217:$L$217&lt;&gt;0,[1]p31!$B$217:$L$217,"")</f>
        <v/>
      </c>
      <c r="C590" s="412"/>
      <c r="D590" s="412"/>
      <c r="E590" s="412"/>
      <c r="F590" s="412"/>
      <c r="G590" s="412"/>
      <c r="H590" s="412"/>
      <c r="I590" s="412"/>
      <c r="J590" s="412"/>
      <c r="K590" s="412"/>
      <c r="L590" s="412"/>
      <c r="M590" s="412"/>
      <c r="N590" s="412"/>
      <c r="O590" s="412"/>
      <c r="P590" s="412"/>
      <c r="Q590" s="412"/>
    </row>
    <row r="591" spans="1:17" x14ac:dyDescent="0.2">
      <c r="A591" s="413"/>
      <c r="B591" s="413"/>
      <c r="C591" s="413"/>
      <c r="D591" s="413"/>
      <c r="E591" s="413"/>
      <c r="F591" s="413"/>
      <c r="G591" s="413"/>
      <c r="H591" s="413"/>
      <c r="I591" s="413"/>
      <c r="J591" s="413"/>
      <c r="K591" s="413"/>
      <c r="L591" s="413"/>
      <c r="M591" s="413"/>
      <c r="N591" s="413"/>
      <c r="O591" s="413"/>
      <c r="P591" s="413"/>
      <c r="Q591" s="413"/>
    </row>
    <row r="592" spans="1:17" s="1" customFormat="1" ht="27.75" customHeight="1" x14ac:dyDescent="0.2">
      <c r="A592" s="411" t="str">
        <f>IF([1]p31!$A$220:$L$220&lt;&gt;0,[1]p31!$A$220:$L$220,"")</f>
        <v/>
      </c>
      <c r="B592" s="411"/>
      <c r="C592" s="411"/>
      <c r="D592" s="411"/>
      <c r="E592" s="411"/>
      <c r="F592" s="411"/>
      <c r="G592" s="411"/>
      <c r="H592" s="411"/>
      <c r="I592" s="411"/>
      <c r="J592" s="411"/>
      <c r="K592" s="411"/>
      <c r="L592" s="411"/>
      <c r="M592" s="411"/>
      <c r="N592" s="411"/>
      <c r="O592" s="411"/>
      <c r="P592" s="411"/>
      <c r="Q592" s="411"/>
    </row>
    <row r="593" spans="1:19" s="1" customFormat="1" ht="13.5" customHeight="1" x14ac:dyDescent="0.25">
      <c r="A593" s="49" t="s">
        <v>24</v>
      </c>
      <c r="B593" s="412" t="str">
        <f>IF([1]p31!$B$221:$L$221&lt;&gt;0,[1]p31!$B$221:$L$221,"")</f>
        <v/>
      </c>
      <c r="C593" s="412"/>
      <c r="D593" s="412"/>
      <c r="E593" s="412"/>
      <c r="F593" s="412"/>
      <c r="G593" s="412"/>
      <c r="H593" s="412"/>
      <c r="I593" s="412"/>
      <c r="J593" s="412"/>
      <c r="K593" s="412"/>
      <c r="L593" s="412"/>
      <c r="M593" s="412"/>
      <c r="N593" s="412"/>
      <c r="O593" s="412"/>
      <c r="P593" s="412"/>
      <c r="Q593" s="412"/>
    </row>
    <row r="594" spans="1:19" x14ac:dyDescent="0.2">
      <c r="A594" s="413"/>
      <c r="B594" s="413"/>
      <c r="C594" s="413"/>
      <c r="D594" s="413"/>
      <c r="E594" s="413"/>
      <c r="F594" s="413"/>
      <c r="G594" s="413"/>
      <c r="H594" s="413"/>
      <c r="I594" s="413"/>
      <c r="J594" s="413"/>
      <c r="K594" s="413"/>
      <c r="L594" s="413"/>
      <c r="M594" s="413"/>
      <c r="N594" s="413"/>
      <c r="O594" s="413"/>
      <c r="P594" s="413"/>
      <c r="Q594" s="413"/>
    </row>
    <row r="595" spans="1:19" s="33" customFormat="1" ht="11.25" customHeight="1" x14ac:dyDescent="0.2">
      <c r="A595" s="375" t="str">
        <f>T([1]p32!$C$13:$G$13)</f>
        <v>Wenia Valdevino Félix de Lima</v>
      </c>
      <c r="B595" s="376"/>
      <c r="C595" s="376"/>
      <c r="D595" s="376"/>
      <c r="E595" s="377"/>
      <c r="F595" s="414"/>
      <c r="G595" s="415"/>
      <c r="H595" s="415"/>
      <c r="I595" s="415"/>
      <c r="J595" s="415"/>
      <c r="K595" s="415"/>
      <c r="L595" s="415"/>
      <c r="M595" s="415"/>
      <c r="N595" s="415"/>
      <c r="O595" s="415"/>
      <c r="P595" s="415"/>
      <c r="Q595" s="19"/>
      <c r="R595"/>
      <c r="S595" s="28"/>
    </row>
    <row r="596" spans="1:19" s="1" customFormat="1" ht="27.75" customHeight="1" x14ac:dyDescent="0.2">
      <c r="A596" s="411" t="str">
        <f>IF([1]p32!$A$200:$L$200&lt;&gt;0,[1]p32!$A$200:$L$200,"")</f>
        <v/>
      </c>
      <c r="B596" s="411"/>
      <c r="C596" s="411"/>
      <c r="D596" s="411"/>
      <c r="E596" s="411"/>
      <c r="F596" s="411"/>
      <c r="G596" s="411"/>
      <c r="H596" s="411"/>
      <c r="I596" s="411"/>
      <c r="J596" s="411"/>
      <c r="K596" s="411"/>
      <c r="L596" s="411"/>
      <c r="M596" s="411"/>
      <c r="N596" s="411"/>
      <c r="O596" s="411"/>
      <c r="P596" s="411"/>
      <c r="Q596" s="411"/>
    </row>
    <row r="597" spans="1:19" s="1" customFormat="1" ht="13.5" customHeight="1" x14ac:dyDescent="0.25">
      <c r="A597" s="49" t="s">
        <v>24</v>
      </c>
      <c r="B597" s="412" t="str">
        <f>IF([1]p32!$B$201:$L$201&lt;&gt;0,[1]p32!$B$201:$L$201,"")</f>
        <v/>
      </c>
      <c r="C597" s="412"/>
      <c r="D597" s="412"/>
      <c r="E597" s="412"/>
      <c r="F597" s="412"/>
      <c r="G597" s="412"/>
      <c r="H597" s="412"/>
      <c r="I597" s="412"/>
      <c r="J597" s="412"/>
      <c r="K597" s="412"/>
      <c r="L597" s="412"/>
      <c r="M597" s="412"/>
      <c r="N597" s="412"/>
      <c r="O597" s="412"/>
      <c r="P597" s="412"/>
      <c r="Q597" s="412"/>
    </row>
    <row r="598" spans="1:19" x14ac:dyDescent="0.2">
      <c r="A598" s="413"/>
      <c r="B598" s="413"/>
      <c r="C598" s="413"/>
      <c r="D598" s="413"/>
      <c r="E598" s="413"/>
      <c r="F598" s="413"/>
      <c r="G598" s="413"/>
      <c r="H598" s="413"/>
      <c r="I598" s="413"/>
      <c r="J598" s="413"/>
      <c r="K598" s="413"/>
      <c r="L598" s="413"/>
      <c r="M598" s="413"/>
      <c r="N598" s="413"/>
      <c r="O598" s="413"/>
      <c r="P598" s="413"/>
      <c r="Q598" s="413"/>
    </row>
    <row r="599" spans="1:19" s="1" customFormat="1" ht="27.75" customHeight="1" x14ac:dyDescent="0.2">
      <c r="A599" s="411" t="str">
        <f>IF([1]p32!$A$204:$L$204&lt;&gt;0,[1]p32!$A$204:$L$204,"")</f>
        <v/>
      </c>
      <c r="B599" s="411"/>
      <c r="C599" s="411"/>
      <c r="D599" s="411"/>
      <c r="E599" s="411"/>
      <c r="F599" s="411"/>
      <c r="G599" s="411"/>
      <c r="H599" s="411"/>
      <c r="I599" s="411"/>
      <c r="J599" s="411"/>
      <c r="K599" s="411"/>
      <c r="L599" s="411"/>
      <c r="M599" s="411"/>
      <c r="N599" s="411"/>
      <c r="O599" s="411"/>
      <c r="P599" s="411"/>
      <c r="Q599" s="411"/>
    </row>
    <row r="600" spans="1:19" s="1" customFormat="1" ht="13.5" customHeight="1" x14ac:dyDescent="0.25">
      <c r="A600" s="49" t="s">
        <v>24</v>
      </c>
      <c r="B600" s="412" t="str">
        <f>IF([1]p32!$B$205:$L$205&lt;&gt;0,[1]p32!$B$205:$L$205,"")</f>
        <v/>
      </c>
      <c r="C600" s="412"/>
      <c r="D600" s="412"/>
      <c r="E600" s="412"/>
      <c r="F600" s="412"/>
      <c r="G600" s="412"/>
      <c r="H600" s="412"/>
      <c r="I600" s="412"/>
      <c r="J600" s="412"/>
      <c r="K600" s="412"/>
      <c r="L600" s="412"/>
      <c r="M600" s="412"/>
      <c r="N600" s="412"/>
      <c r="O600" s="412"/>
      <c r="P600" s="412"/>
      <c r="Q600" s="412"/>
    </row>
    <row r="601" spans="1:19" x14ac:dyDescent="0.2">
      <c r="A601" s="413"/>
      <c r="B601" s="413"/>
      <c r="C601" s="413"/>
      <c r="D601" s="413"/>
      <c r="E601" s="413"/>
      <c r="F601" s="413"/>
      <c r="G601" s="413"/>
      <c r="H601" s="413"/>
      <c r="I601" s="413"/>
      <c r="J601" s="413"/>
      <c r="K601" s="413"/>
      <c r="L601" s="413"/>
      <c r="M601" s="413"/>
      <c r="N601" s="413"/>
      <c r="O601" s="413"/>
      <c r="P601" s="413"/>
      <c r="Q601" s="413"/>
    </row>
    <row r="602" spans="1:19" s="1" customFormat="1" ht="27.75" customHeight="1" x14ac:dyDescent="0.2">
      <c r="A602" s="411" t="str">
        <f>IF([1]p32!$A$208:$L$208&lt;&gt;0,[1]p32!$A$208:$L$208,"")</f>
        <v/>
      </c>
      <c r="B602" s="411"/>
      <c r="C602" s="411"/>
      <c r="D602" s="411"/>
      <c r="E602" s="411"/>
      <c r="F602" s="411"/>
      <c r="G602" s="411"/>
      <c r="H602" s="411"/>
      <c r="I602" s="411"/>
      <c r="J602" s="411"/>
      <c r="K602" s="411"/>
      <c r="L602" s="411"/>
      <c r="M602" s="411"/>
      <c r="N602" s="411"/>
      <c r="O602" s="411"/>
      <c r="P602" s="411"/>
      <c r="Q602" s="411"/>
    </row>
    <row r="603" spans="1:19" s="1" customFormat="1" ht="13.5" customHeight="1" x14ac:dyDescent="0.25">
      <c r="A603" s="49" t="s">
        <v>24</v>
      </c>
      <c r="B603" s="412" t="str">
        <f>IF([1]p32!$B$209:$L$209&lt;&gt;0,[1]p32!$B$209:$L$209,"")</f>
        <v/>
      </c>
      <c r="C603" s="412"/>
      <c r="D603" s="412"/>
      <c r="E603" s="412"/>
      <c r="F603" s="412"/>
      <c r="G603" s="412"/>
      <c r="H603" s="412"/>
      <c r="I603" s="412"/>
      <c r="J603" s="412"/>
      <c r="K603" s="412"/>
      <c r="L603" s="412"/>
      <c r="M603" s="412"/>
      <c r="N603" s="412"/>
      <c r="O603" s="412"/>
      <c r="P603" s="412"/>
      <c r="Q603" s="412"/>
    </row>
    <row r="604" spans="1:19" x14ac:dyDescent="0.2">
      <c r="A604" s="413"/>
      <c r="B604" s="413"/>
      <c r="C604" s="413"/>
      <c r="D604" s="413"/>
      <c r="E604" s="413"/>
      <c r="F604" s="413"/>
      <c r="G604" s="413"/>
      <c r="H604" s="413"/>
      <c r="I604" s="413"/>
      <c r="J604" s="413"/>
      <c r="K604" s="413"/>
      <c r="L604" s="413"/>
      <c r="M604" s="413"/>
      <c r="N604" s="413"/>
      <c r="O604" s="413"/>
      <c r="P604" s="413"/>
      <c r="Q604" s="413"/>
    </row>
    <row r="605" spans="1:19" s="1" customFormat="1" ht="27.75" customHeight="1" x14ac:dyDescent="0.2">
      <c r="A605" s="411" t="str">
        <f>IF([1]p32!$A$212:$L$212&lt;&gt;0,[1]p32!$A$212:$L$212,"")</f>
        <v/>
      </c>
      <c r="B605" s="411"/>
      <c r="C605" s="411"/>
      <c r="D605" s="411"/>
      <c r="E605" s="411"/>
      <c r="F605" s="411"/>
      <c r="G605" s="411"/>
      <c r="H605" s="411"/>
      <c r="I605" s="411"/>
      <c r="J605" s="411"/>
      <c r="K605" s="411"/>
      <c r="L605" s="411"/>
      <c r="M605" s="411"/>
      <c r="N605" s="411"/>
      <c r="O605" s="411"/>
      <c r="P605" s="411"/>
      <c r="Q605" s="411"/>
    </row>
    <row r="606" spans="1:19" s="1" customFormat="1" ht="13.5" customHeight="1" x14ac:dyDescent="0.25">
      <c r="A606" s="49" t="s">
        <v>24</v>
      </c>
      <c r="B606" s="412" t="str">
        <f>IF([1]p32!$B$213:$L$213&lt;&gt;0,[1]p32!$B$213:$L$213,"")</f>
        <v/>
      </c>
      <c r="C606" s="412"/>
      <c r="D606" s="412"/>
      <c r="E606" s="412"/>
      <c r="F606" s="412"/>
      <c r="G606" s="412"/>
      <c r="H606" s="412"/>
      <c r="I606" s="412"/>
      <c r="J606" s="412"/>
      <c r="K606" s="412"/>
      <c r="L606" s="412"/>
      <c r="M606" s="412"/>
      <c r="N606" s="412"/>
      <c r="O606" s="412"/>
      <c r="P606" s="412"/>
      <c r="Q606" s="412"/>
    </row>
    <row r="607" spans="1:19" x14ac:dyDescent="0.2">
      <c r="A607" s="413"/>
      <c r="B607" s="413"/>
      <c r="C607" s="413"/>
      <c r="D607" s="413"/>
      <c r="E607" s="413"/>
      <c r="F607" s="413"/>
      <c r="G607" s="413"/>
      <c r="H607" s="413"/>
      <c r="I607" s="413"/>
      <c r="J607" s="413"/>
      <c r="K607" s="413"/>
      <c r="L607" s="413"/>
      <c r="M607" s="413"/>
      <c r="N607" s="413"/>
      <c r="O607" s="413"/>
      <c r="P607" s="413"/>
      <c r="Q607" s="413"/>
    </row>
    <row r="608" spans="1:19" s="1" customFormat="1" ht="27.75" customHeight="1" x14ac:dyDescent="0.2">
      <c r="A608" s="411" t="str">
        <f>IF([1]p32!$A$216:$L$216&lt;&gt;0,[1]p32!$A$216:$L$216,"")</f>
        <v/>
      </c>
      <c r="B608" s="411"/>
      <c r="C608" s="411"/>
      <c r="D608" s="411"/>
      <c r="E608" s="411"/>
      <c r="F608" s="411"/>
      <c r="G608" s="411"/>
      <c r="H608" s="411"/>
      <c r="I608" s="411"/>
      <c r="J608" s="411"/>
      <c r="K608" s="411"/>
      <c r="L608" s="411"/>
      <c r="M608" s="411"/>
      <c r="N608" s="411"/>
      <c r="O608" s="411"/>
      <c r="P608" s="411"/>
      <c r="Q608" s="411"/>
    </row>
    <row r="609" spans="1:19" s="1" customFormat="1" ht="13.5" customHeight="1" x14ac:dyDescent="0.25">
      <c r="A609" s="49" t="s">
        <v>24</v>
      </c>
      <c r="B609" s="412" t="str">
        <f>IF([1]p32!$B$217:$L$217&lt;&gt;0,[1]p32!$B$217:$L$217,"")</f>
        <v/>
      </c>
      <c r="C609" s="412"/>
      <c r="D609" s="412"/>
      <c r="E609" s="412"/>
      <c r="F609" s="412"/>
      <c r="G609" s="412"/>
      <c r="H609" s="412"/>
      <c r="I609" s="412"/>
      <c r="J609" s="412"/>
      <c r="K609" s="412"/>
      <c r="L609" s="412"/>
      <c r="M609" s="412"/>
      <c r="N609" s="412"/>
      <c r="O609" s="412"/>
      <c r="P609" s="412"/>
      <c r="Q609" s="412"/>
    </row>
    <row r="610" spans="1:19" x14ac:dyDescent="0.2">
      <c r="A610" s="413"/>
      <c r="B610" s="413"/>
      <c r="C610" s="413"/>
      <c r="D610" s="413"/>
      <c r="E610" s="413"/>
      <c r="F610" s="413"/>
      <c r="G610" s="413"/>
      <c r="H610" s="413"/>
      <c r="I610" s="413"/>
      <c r="J610" s="413"/>
      <c r="K610" s="413"/>
      <c r="L610" s="413"/>
      <c r="M610" s="413"/>
      <c r="N610" s="413"/>
      <c r="O610" s="413"/>
      <c r="P610" s="413"/>
      <c r="Q610" s="413"/>
    </row>
    <row r="611" spans="1:19" s="1" customFormat="1" ht="27.75" customHeight="1" x14ac:dyDescent="0.2">
      <c r="A611" s="411" t="str">
        <f>IF([1]p32!$A$220:$L$220&lt;&gt;0,[1]p32!$A$220:$L$220,"")</f>
        <v/>
      </c>
      <c r="B611" s="411"/>
      <c r="C611" s="411"/>
      <c r="D611" s="411"/>
      <c r="E611" s="411"/>
      <c r="F611" s="411"/>
      <c r="G611" s="411"/>
      <c r="H611" s="411"/>
      <c r="I611" s="411"/>
      <c r="J611" s="411"/>
      <c r="K611" s="411"/>
      <c r="L611" s="411"/>
      <c r="M611" s="411"/>
      <c r="N611" s="411"/>
      <c r="O611" s="411"/>
      <c r="P611" s="411"/>
      <c r="Q611" s="411"/>
    </row>
    <row r="612" spans="1:19" s="1" customFormat="1" ht="13.5" customHeight="1" x14ac:dyDescent="0.25">
      <c r="A612" s="49" t="s">
        <v>24</v>
      </c>
      <c r="B612" s="412" t="str">
        <f>IF([1]p32!$B$221:$L$221&lt;&gt;0,[1]p32!$B$221:$L$221,"")</f>
        <v/>
      </c>
      <c r="C612" s="412"/>
      <c r="D612" s="412"/>
      <c r="E612" s="412"/>
      <c r="F612" s="412"/>
      <c r="G612" s="412"/>
      <c r="H612" s="412"/>
      <c r="I612" s="412"/>
      <c r="J612" s="412"/>
      <c r="K612" s="412"/>
      <c r="L612" s="412"/>
      <c r="M612" s="412"/>
      <c r="N612" s="412"/>
      <c r="O612" s="412"/>
      <c r="P612" s="412"/>
      <c r="Q612" s="412"/>
    </row>
    <row r="613" spans="1:19" x14ac:dyDescent="0.2">
      <c r="A613" s="413"/>
      <c r="B613" s="413"/>
      <c r="C613" s="413"/>
      <c r="D613" s="413"/>
      <c r="E613" s="413"/>
      <c r="F613" s="413"/>
      <c r="G613" s="413"/>
      <c r="H613" s="413"/>
      <c r="I613" s="413"/>
      <c r="J613" s="413"/>
      <c r="K613" s="413"/>
      <c r="L613" s="413"/>
      <c r="M613" s="413"/>
      <c r="N613" s="413"/>
      <c r="O613" s="413"/>
      <c r="P613" s="413"/>
      <c r="Q613" s="413"/>
    </row>
    <row r="614" spans="1:19" s="33" customFormat="1" ht="11.25" customHeight="1" x14ac:dyDescent="0.2">
      <c r="A614" s="375" t="str">
        <f>T([1]p33!$C$13:$G$13)</f>
        <v>Lucas Siebra Rocha</v>
      </c>
      <c r="B614" s="376"/>
      <c r="C614" s="376"/>
      <c r="D614" s="376"/>
      <c r="E614" s="377"/>
      <c r="F614" s="414"/>
      <c r="G614" s="415"/>
      <c r="H614" s="415"/>
      <c r="I614" s="415"/>
      <c r="J614" s="415"/>
      <c r="K614" s="415"/>
      <c r="L614" s="415"/>
      <c r="M614" s="415"/>
      <c r="N614" s="415"/>
      <c r="O614" s="415"/>
      <c r="P614" s="415"/>
      <c r="Q614" s="19"/>
      <c r="R614"/>
      <c r="S614" s="28"/>
    </row>
    <row r="615" spans="1:19" s="1" customFormat="1" ht="27.75" customHeight="1" x14ac:dyDescent="0.2">
      <c r="A615" s="411" t="str">
        <f>IF([1]p33!$A$200:$L$200&lt;&gt;0,[1]p33!$A$200:$L$200,"")</f>
        <v/>
      </c>
      <c r="B615" s="411"/>
      <c r="C615" s="411"/>
      <c r="D615" s="411"/>
      <c r="E615" s="411"/>
      <c r="F615" s="411"/>
      <c r="G615" s="411"/>
      <c r="H615" s="411"/>
      <c r="I615" s="411"/>
      <c r="J615" s="411"/>
      <c r="K615" s="411"/>
      <c r="L615" s="411"/>
      <c r="M615" s="411"/>
      <c r="N615" s="411"/>
      <c r="O615" s="411"/>
      <c r="P615" s="411"/>
      <c r="Q615" s="411"/>
    </row>
    <row r="616" spans="1:19" s="1" customFormat="1" ht="13.5" customHeight="1" x14ac:dyDescent="0.25">
      <c r="A616" s="49" t="s">
        <v>24</v>
      </c>
      <c r="B616" s="412" t="str">
        <f>IF([1]p33!$B$201:$L$201&lt;&gt;0,[1]p33!$B$201:$L$201,"")</f>
        <v/>
      </c>
      <c r="C616" s="412"/>
      <c r="D616" s="412"/>
      <c r="E616" s="412"/>
      <c r="F616" s="412"/>
      <c r="G616" s="412"/>
      <c r="H616" s="412"/>
      <c r="I616" s="412"/>
      <c r="J616" s="412"/>
      <c r="K616" s="412"/>
      <c r="L616" s="412"/>
      <c r="M616" s="412"/>
      <c r="N616" s="412"/>
      <c r="O616" s="412"/>
      <c r="P616" s="412"/>
      <c r="Q616" s="412"/>
    </row>
    <row r="617" spans="1:19" x14ac:dyDescent="0.2">
      <c r="A617" s="413"/>
      <c r="B617" s="413"/>
      <c r="C617" s="413"/>
      <c r="D617" s="413"/>
      <c r="E617" s="413"/>
      <c r="F617" s="413"/>
      <c r="G617" s="413"/>
      <c r="H617" s="413"/>
      <c r="I617" s="413"/>
      <c r="J617" s="413"/>
      <c r="K617" s="413"/>
      <c r="L617" s="413"/>
      <c r="M617" s="413"/>
      <c r="N617" s="413"/>
      <c r="O617" s="413"/>
      <c r="P617" s="413"/>
      <c r="Q617" s="413"/>
    </row>
    <row r="618" spans="1:19" s="1" customFormat="1" ht="27.75" customHeight="1" x14ac:dyDescent="0.2">
      <c r="A618" s="411" t="str">
        <f>IF([1]p33!$A$204:$L$204&lt;&gt;0,[1]p33!$A$204:$L$204,"")</f>
        <v/>
      </c>
      <c r="B618" s="411"/>
      <c r="C618" s="411"/>
      <c r="D618" s="411"/>
      <c r="E618" s="411"/>
      <c r="F618" s="411"/>
      <c r="G618" s="411"/>
      <c r="H618" s="411"/>
      <c r="I618" s="411"/>
      <c r="J618" s="411"/>
      <c r="K618" s="411"/>
      <c r="L618" s="411"/>
      <c r="M618" s="411"/>
      <c r="N618" s="411"/>
      <c r="O618" s="411"/>
      <c r="P618" s="411"/>
      <c r="Q618" s="411"/>
    </row>
    <row r="619" spans="1:19" s="1" customFormat="1" ht="13.5" customHeight="1" x14ac:dyDescent="0.25">
      <c r="A619" s="49" t="s">
        <v>24</v>
      </c>
      <c r="B619" s="412" t="str">
        <f>IF([1]p33!$B$205:$L$205&lt;&gt;0,[1]p33!$B$205:$L$205,"")</f>
        <v/>
      </c>
      <c r="C619" s="412"/>
      <c r="D619" s="412"/>
      <c r="E619" s="412"/>
      <c r="F619" s="412"/>
      <c r="G619" s="412"/>
      <c r="H619" s="412"/>
      <c r="I619" s="412"/>
      <c r="J619" s="412"/>
      <c r="K619" s="412"/>
      <c r="L619" s="412"/>
      <c r="M619" s="412"/>
      <c r="N619" s="412"/>
      <c r="O619" s="412"/>
      <c r="P619" s="412"/>
      <c r="Q619" s="412"/>
    </row>
    <row r="620" spans="1:19" x14ac:dyDescent="0.2">
      <c r="A620" s="413"/>
      <c r="B620" s="413"/>
      <c r="C620" s="413"/>
      <c r="D620" s="413"/>
      <c r="E620" s="413"/>
      <c r="F620" s="413"/>
      <c r="G620" s="413"/>
      <c r="H620" s="413"/>
      <c r="I620" s="413"/>
      <c r="J620" s="413"/>
      <c r="K620" s="413"/>
      <c r="L620" s="413"/>
      <c r="M620" s="413"/>
      <c r="N620" s="413"/>
      <c r="O620" s="413"/>
      <c r="P620" s="413"/>
      <c r="Q620" s="413"/>
    </row>
    <row r="621" spans="1:19" s="1" customFormat="1" ht="27.75" customHeight="1" x14ac:dyDescent="0.2">
      <c r="A621" s="411" t="str">
        <f>IF([1]p33!$A$208:$L$208&lt;&gt;0,[1]p33!$A$208:$L$208,"")</f>
        <v/>
      </c>
      <c r="B621" s="411"/>
      <c r="C621" s="411"/>
      <c r="D621" s="411"/>
      <c r="E621" s="411"/>
      <c r="F621" s="411"/>
      <c r="G621" s="411"/>
      <c r="H621" s="411"/>
      <c r="I621" s="411"/>
      <c r="J621" s="411"/>
      <c r="K621" s="411"/>
      <c r="L621" s="411"/>
      <c r="M621" s="411"/>
      <c r="N621" s="411"/>
      <c r="O621" s="411"/>
      <c r="P621" s="411"/>
      <c r="Q621" s="411"/>
    </row>
    <row r="622" spans="1:19" s="1" customFormat="1" ht="13.5" customHeight="1" x14ac:dyDescent="0.25">
      <c r="A622" s="49" t="s">
        <v>24</v>
      </c>
      <c r="B622" s="412" t="str">
        <f>IF([1]p33!$B$209:$L$209&lt;&gt;0,[1]p33!$B$209:$L$209,"")</f>
        <v/>
      </c>
      <c r="C622" s="412"/>
      <c r="D622" s="412"/>
      <c r="E622" s="412"/>
      <c r="F622" s="412"/>
      <c r="G622" s="412"/>
      <c r="H622" s="412"/>
      <c r="I622" s="412"/>
      <c r="J622" s="412"/>
      <c r="K622" s="412"/>
      <c r="L622" s="412"/>
      <c r="M622" s="412"/>
      <c r="N622" s="412"/>
      <c r="O622" s="412"/>
      <c r="P622" s="412"/>
      <c r="Q622" s="412"/>
    </row>
    <row r="623" spans="1:19" x14ac:dyDescent="0.2">
      <c r="A623" s="413"/>
      <c r="B623" s="413"/>
      <c r="C623" s="413"/>
      <c r="D623" s="413"/>
      <c r="E623" s="413"/>
      <c r="F623" s="413"/>
      <c r="G623" s="413"/>
      <c r="H623" s="413"/>
      <c r="I623" s="413"/>
      <c r="J623" s="413"/>
      <c r="K623" s="413"/>
      <c r="L623" s="413"/>
      <c r="M623" s="413"/>
      <c r="N623" s="413"/>
      <c r="O623" s="413"/>
      <c r="P623" s="413"/>
      <c r="Q623" s="413"/>
    </row>
    <row r="624" spans="1:19" s="1" customFormat="1" ht="27.75" customHeight="1" x14ac:dyDescent="0.2">
      <c r="A624" s="411" t="str">
        <f>IF([1]p33!$A$212:$L$212&lt;&gt;0,[1]p33!$A$212:$L$212,"")</f>
        <v/>
      </c>
      <c r="B624" s="411"/>
      <c r="C624" s="411"/>
      <c r="D624" s="411"/>
      <c r="E624" s="411"/>
      <c r="F624" s="411"/>
      <c r="G624" s="411"/>
      <c r="H624" s="411"/>
      <c r="I624" s="411"/>
      <c r="J624" s="411"/>
      <c r="K624" s="411"/>
      <c r="L624" s="411"/>
      <c r="M624" s="411"/>
      <c r="N624" s="411"/>
      <c r="O624" s="411"/>
      <c r="P624" s="411"/>
      <c r="Q624" s="411"/>
    </row>
    <row r="625" spans="1:19" s="1" customFormat="1" ht="13.5" customHeight="1" x14ac:dyDescent="0.25">
      <c r="A625" s="49" t="s">
        <v>24</v>
      </c>
      <c r="B625" s="412" t="str">
        <f>IF([1]p33!$B$213:$L$213&lt;&gt;0,[1]p33!$B$213:$L$213,"")</f>
        <v/>
      </c>
      <c r="C625" s="412"/>
      <c r="D625" s="412"/>
      <c r="E625" s="412"/>
      <c r="F625" s="412"/>
      <c r="G625" s="412"/>
      <c r="H625" s="412"/>
      <c r="I625" s="412"/>
      <c r="J625" s="412"/>
      <c r="K625" s="412"/>
      <c r="L625" s="412"/>
      <c r="M625" s="412"/>
      <c r="N625" s="412"/>
      <c r="O625" s="412"/>
      <c r="P625" s="412"/>
      <c r="Q625" s="412"/>
    </row>
    <row r="626" spans="1:19" x14ac:dyDescent="0.2">
      <c r="A626" s="413"/>
      <c r="B626" s="413"/>
      <c r="C626" s="413"/>
      <c r="D626" s="413"/>
      <c r="E626" s="413"/>
      <c r="F626" s="413"/>
      <c r="G626" s="413"/>
      <c r="H626" s="413"/>
      <c r="I626" s="413"/>
      <c r="J626" s="413"/>
      <c r="K626" s="413"/>
      <c r="L626" s="413"/>
      <c r="M626" s="413"/>
      <c r="N626" s="413"/>
      <c r="O626" s="413"/>
      <c r="P626" s="413"/>
      <c r="Q626" s="413"/>
    </row>
    <row r="627" spans="1:19" s="1" customFormat="1" ht="27.75" customHeight="1" x14ac:dyDescent="0.2">
      <c r="A627" s="411" t="str">
        <f>IF([1]p33!$A$216:$L$216&lt;&gt;0,[1]p33!$A$216:$L$216,"")</f>
        <v/>
      </c>
      <c r="B627" s="411"/>
      <c r="C627" s="411"/>
      <c r="D627" s="411"/>
      <c r="E627" s="411"/>
      <c r="F627" s="411"/>
      <c r="G627" s="411"/>
      <c r="H627" s="411"/>
      <c r="I627" s="411"/>
      <c r="J627" s="411"/>
      <c r="K627" s="411"/>
      <c r="L627" s="411"/>
      <c r="M627" s="411"/>
      <c r="N627" s="411"/>
      <c r="O627" s="411"/>
      <c r="P627" s="411"/>
      <c r="Q627" s="411"/>
    </row>
    <row r="628" spans="1:19" s="1" customFormat="1" ht="13.5" customHeight="1" x14ac:dyDescent="0.25">
      <c r="A628" s="49" t="s">
        <v>24</v>
      </c>
      <c r="B628" s="412" t="str">
        <f>IF([1]p33!$B$217:$L$217&lt;&gt;0,[1]p33!$B$217:$L$217,"")</f>
        <v/>
      </c>
      <c r="C628" s="412"/>
      <c r="D628" s="412"/>
      <c r="E628" s="412"/>
      <c r="F628" s="412"/>
      <c r="G628" s="412"/>
      <c r="H628" s="412"/>
      <c r="I628" s="412"/>
      <c r="J628" s="412"/>
      <c r="K628" s="412"/>
      <c r="L628" s="412"/>
      <c r="M628" s="412"/>
      <c r="N628" s="412"/>
      <c r="O628" s="412"/>
      <c r="P628" s="412"/>
      <c r="Q628" s="412"/>
    </row>
    <row r="629" spans="1:19" x14ac:dyDescent="0.2">
      <c r="A629" s="413"/>
      <c r="B629" s="413"/>
      <c r="C629" s="413"/>
      <c r="D629" s="413"/>
      <c r="E629" s="413"/>
      <c r="F629" s="413"/>
      <c r="G629" s="413"/>
      <c r="H629" s="413"/>
      <c r="I629" s="413"/>
      <c r="J629" s="413"/>
      <c r="K629" s="413"/>
      <c r="L629" s="413"/>
      <c r="M629" s="413"/>
      <c r="N629" s="413"/>
      <c r="O629" s="413"/>
      <c r="P629" s="413"/>
      <c r="Q629" s="413"/>
    </row>
    <row r="630" spans="1:19" s="1" customFormat="1" ht="27.75" customHeight="1" x14ac:dyDescent="0.2">
      <c r="A630" s="411" t="str">
        <f>IF([1]p33!$A$220:$L$220&lt;&gt;0,[1]p33!$A$220:$L$220,"")</f>
        <v/>
      </c>
      <c r="B630" s="411"/>
      <c r="C630" s="411"/>
      <c r="D630" s="411"/>
      <c r="E630" s="411"/>
      <c r="F630" s="411"/>
      <c r="G630" s="411"/>
      <c r="H630" s="411"/>
      <c r="I630" s="411"/>
      <c r="J630" s="411"/>
      <c r="K630" s="411"/>
      <c r="L630" s="411"/>
      <c r="M630" s="411"/>
      <c r="N630" s="411"/>
      <c r="O630" s="411"/>
      <c r="P630" s="411"/>
      <c r="Q630" s="411"/>
    </row>
    <row r="631" spans="1:19" s="1" customFormat="1" ht="13.5" customHeight="1" x14ac:dyDescent="0.25">
      <c r="A631" s="49" t="s">
        <v>24</v>
      </c>
      <c r="B631" s="412" t="str">
        <f>IF([1]p33!$B$221:$L$221&lt;&gt;0,[1]p33!$B$221:$L$221,"")</f>
        <v/>
      </c>
      <c r="C631" s="412"/>
      <c r="D631" s="412"/>
      <c r="E631" s="412"/>
      <c r="F631" s="412"/>
      <c r="G631" s="412"/>
      <c r="H631" s="412"/>
      <c r="I631" s="412"/>
      <c r="J631" s="412"/>
      <c r="K631" s="412"/>
      <c r="L631" s="412"/>
      <c r="M631" s="412"/>
      <c r="N631" s="412"/>
      <c r="O631" s="412"/>
      <c r="P631" s="412"/>
      <c r="Q631" s="412"/>
    </row>
    <row r="632" spans="1:19" x14ac:dyDescent="0.2">
      <c r="A632" s="413"/>
      <c r="B632" s="413"/>
      <c r="C632" s="413"/>
      <c r="D632" s="413"/>
      <c r="E632" s="413"/>
      <c r="F632" s="413"/>
      <c r="G632" s="413"/>
      <c r="H632" s="413"/>
      <c r="I632" s="413"/>
      <c r="J632" s="413"/>
      <c r="K632" s="413"/>
      <c r="L632" s="413"/>
      <c r="M632" s="413"/>
      <c r="N632" s="413"/>
      <c r="O632" s="413"/>
      <c r="P632" s="413"/>
      <c r="Q632" s="413"/>
    </row>
    <row r="633" spans="1:19" s="33" customFormat="1" ht="11.25" customHeight="1" x14ac:dyDescent="0.2">
      <c r="A633" s="375" t="str">
        <f>T([1]p34!$C$13:$G$13)</f>
        <v/>
      </c>
      <c r="B633" s="376"/>
      <c r="C633" s="376"/>
      <c r="D633" s="376"/>
      <c r="E633" s="377"/>
      <c r="F633" s="414"/>
      <c r="G633" s="415"/>
      <c r="H633" s="415"/>
      <c r="I633" s="415"/>
      <c r="J633" s="415"/>
      <c r="K633" s="415"/>
      <c r="L633" s="415"/>
      <c r="M633" s="415"/>
      <c r="N633" s="415"/>
      <c r="O633" s="415"/>
      <c r="P633" s="415"/>
      <c r="Q633" s="19"/>
      <c r="R633"/>
      <c r="S633" s="28"/>
    </row>
    <row r="634" spans="1:19" s="1" customFormat="1" ht="27.75" customHeight="1" x14ac:dyDescent="0.2">
      <c r="A634" s="411" t="str">
        <f>IF([1]p34!$A$200:$L$200&lt;&gt;0,[1]p34!$A$200:$L$200,"")</f>
        <v/>
      </c>
      <c r="B634" s="411"/>
      <c r="C634" s="411"/>
      <c r="D634" s="411"/>
      <c r="E634" s="411"/>
      <c r="F634" s="411"/>
      <c r="G634" s="411"/>
      <c r="H634" s="411"/>
      <c r="I634" s="411"/>
      <c r="J634" s="411"/>
      <c r="K634" s="411"/>
      <c r="L634" s="411"/>
      <c r="M634" s="411"/>
      <c r="N634" s="411"/>
      <c r="O634" s="411"/>
      <c r="P634" s="411"/>
      <c r="Q634" s="411"/>
    </row>
    <row r="635" spans="1:19" s="1" customFormat="1" ht="13.5" customHeight="1" x14ac:dyDescent="0.25">
      <c r="A635" s="49" t="s">
        <v>24</v>
      </c>
      <c r="B635" s="412" t="str">
        <f>IF([1]p34!$B$201:$L$201&lt;&gt;0,[1]p34!$B$201:$L$201,"")</f>
        <v/>
      </c>
      <c r="C635" s="412"/>
      <c r="D635" s="412"/>
      <c r="E635" s="412"/>
      <c r="F635" s="412"/>
      <c r="G635" s="412"/>
      <c r="H635" s="412"/>
      <c r="I635" s="412"/>
      <c r="J635" s="412"/>
      <c r="K635" s="412"/>
      <c r="L635" s="412"/>
      <c r="M635" s="412"/>
      <c r="N635" s="412"/>
      <c r="O635" s="412"/>
      <c r="P635" s="412"/>
      <c r="Q635" s="412"/>
    </row>
    <row r="636" spans="1:19" x14ac:dyDescent="0.2">
      <c r="A636" s="413"/>
      <c r="B636" s="413"/>
      <c r="C636" s="413"/>
      <c r="D636" s="413"/>
      <c r="E636" s="413"/>
      <c r="F636" s="413"/>
      <c r="G636" s="413"/>
      <c r="H636" s="413"/>
      <c r="I636" s="413"/>
      <c r="J636" s="413"/>
      <c r="K636" s="413"/>
      <c r="L636" s="413"/>
      <c r="M636" s="413"/>
      <c r="N636" s="413"/>
      <c r="O636" s="413"/>
      <c r="P636" s="413"/>
      <c r="Q636" s="413"/>
    </row>
    <row r="637" spans="1:19" s="1" customFormat="1" ht="27.75" customHeight="1" x14ac:dyDescent="0.2">
      <c r="A637" s="411" t="str">
        <f>IF([1]p34!$A$204:$L$204&lt;&gt;0,[1]p34!$A$204:$L$204,"")</f>
        <v/>
      </c>
      <c r="B637" s="411"/>
      <c r="C637" s="411"/>
      <c r="D637" s="411"/>
      <c r="E637" s="411"/>
      <c r="F637" s="411"/>
      <c r="G637" s="411"/>
      <c r="H637" s="411"/>
      <c r="I637" s="411"/>
      <c r="J637" s="411"/>
      <c r="K637" s="411"/>
      <c r="L637" s="411"/>
      <c r="M637" s="411"/>
      <c r="N637" s="411"/>
      <c r="O637" s="411"/>
      <c r="P637" s="411"/>
      <c r="Q637" s="411"/>
    </row>
    <row r="638" spans="1:19" s="1" customFormat="1" ht="13.5" customHeight="1" x14ac:dyDescent="0.25">
      <c r="A638" s="49" t="s">
        <v>24</v>
      </c>
      <c r="B638" s="412" t="str">
        <f>IF([1]p34!$B$205:$L$205&lt;&gt;0,[1]p34!$B$205:$L$205,"")</f>
        <v/>
      </c>
      <c r="C638" s="412"/>
      <c r="D638" s="412"/>
      <c r="E638" s="412"/>
      <c r="F638" s="412"/>
      <c r="G638" s="412"/>
      <c r="H638" s="412"/>
      <c r="I638" s="412"/>
      <c r="J638" s="412"/>
      <c r="K638" s="412"/>
      <c r="L638" s="412"/>
      <c r="M638" s="412"/>
      <c r="N638" s="412"/>
      <c r="O638" s="412"/>
      <c r="P638" s="412"/>
      <c r="Q638" s="412"/>
    </row>
    <row r="639" spans="1:19" x14ac:dyDescent="0.2">
      <c r="A639" s="413"/>
      <c r="B639" s="413"/>
      <c r="C639" s="413"/>
      <c r="D639" s="413"/>
      <c r="E639" s="413"/>
      <c r="F639" s="413"/>
      <c r="G639" s="413"/>
      <c r="H639" s="413"/>
      <c r="I639" s="413"/>
      <c r="J639" s="413"/>
      <c r="K639" s="413"/>
      <c r="L639" s="413"/>
      <c r="M639" s="413"/>
      <c r="N639" s="413"/>
      <c r="O639" s="413"/>
      <c r="P639" s="413"/>
      <c r="Q639" s="413"/>
    </row>
    <row r="640" spans="1:19" s="1" customFormat="1" ht="27.75" customHeight="1" x14ac:dyDescent="0.2">
      <c r="A640" s="411" t="str">
        <f>IF([1]p34!$A$208:$L$208&lt;&gt;0,[1]p34!$A$208:$L$208,"")</f>
        <v/>
      </c>
      <c r="B640" s="411"/>
      <c r="C640" s="411"/>
      <c r="D640" s="411"/>
      <c r="E640" s="411"/>
      <c r="F640" s="411"/>
      <c r="G640" s="411"/>
      <c r="H640" s="411"/>
      <c r="I640" s="411"/>
      <c r="J640" s="411"/>
      <c r="K640" s="411"/>
      <c r="L640" s="411"/>
      <c r="M640" s="411"/>
      <c r="N640" s="411"/>
      <c r="O640" s="411"/>
      <c r="P640" s="411"/>
      <c r="Q640" s="411"/>
    </row>
    <row r="641" spans="1:19" s="1" customFormat="1" ht="13.5" customHeight="1" x14ac:dyDescent="0.25">
      <c r="A641" s="49" t="s">
        <v>24</v>
      </c>
      <c r="B641" s="412" t="str">
        <f>IF([1]p34!$B$209:$L$209&lt;&gt;0,[1]p34!$B$209:$L$209,"")</f>
        <v/>
      </c>
      <c r="C641" s="412"/>
      <c r="D641" s="412"/>
      <c r="E641" s="412"/>
      <c r="F641" s="412"/>
      <c r="G641" s="412"/>
      <c r="H641" s="412"/>
      <c r="I641" s="412"/>
      <c r="J641" s="412"/>
      <c r="K641" s="412"/>
      <c r="L641" s="412"/>
      <c r="M641" s="412"/>
      <c r="N641" s="412"/>
      <c r="O641" s="412"/>
      <c r="P641" s="412"/>
      <c r="Q641" s="412"/>
    </row>
    <row r="642" spans="1:19" x14ac:dyDescent="0.2">
      <c r="A642" s="413"/>
      <c r="B642" s="413"/>
      <c r="C642" s="413"/>
      <c r="D642" s="413"/>
      <c r="E642" s="413"/>
      <c r="F642" s="413"/>
      <c r="G642" s="413"/>
      <c r="H642" s="413"/>
      <c r="I642" s="413"/>
      <c r="J642" s="413"/>
      <c r="K642" s="413"/>
      <c r="L642" s="413"/>
      <c r="M642" s="413"/>
      <c r="N642" s="413"/>
      <c r="O642" s="413"/>
      <c r="P642" s="413"/>
      <c r="Q642" s="413"/>
    </row>
    <row r="643" spans="1:19" s="1" customFormat="1" ht="27.75" customHeight="1" x14ac:dyDescent="0.2">
      <c r="A643" s="411" t="str">
        <f>IF([1]p34!$A$212:$L$212&lt;&gt;0,[1]p34!$A$212:$L$212,"")</f>
        <v/>
      </c>
      <c r="B643" s="411"/>
      <c r="C643" s="411"/>
      <c r="D643" s="411"/>
      <c r="E643" s="411"/>
      <c r="F643" s="411"/>
      <c r="G643" s="411"/>
      <c r="H643" s="411"/>
      <c r="I643" s="411"/>
      <c r="J643" s="411"/>
      <c r="K643" s="411"/>
      <c r="L643" s="411"/>
      <c r="M643" s="411"/>
      <c r="N643" s="411"/>
      <c r="O643" s="411"/>
      <c r="P643" s="411"/>
      <c r="Q643" s="411"/>
    </row>
    <row r="644" spans="1:19" s="1" customFormat="1" ht="13.5" customHeight="1" x14ac:dyDescent="0.25">
      <c r="A644" s="49" t="s">
        <v>24</v>
      </c>
      <c r="B644" s="412" t="str">
        <f>IF([1]p34!$B$213:$L$213&lt;&gt;0,[1]p34!$B$213:$L$213,"")</f>
        <v/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</row>
    <row r="645" spans="1:19" x14ac:dyDescent="0.2">
      <c r="A645" s="413"/>
      <c r="B645" s="413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</row>
    <row r="646" spans="1:19" s="1" customFormat="1" ht="27.75" customHeight="1" x14ac:dyDescent="0.2">
      <c r="A646" s="411" t="str">
        <f>IF([1]p34!$A$216:$L$216&lt;&gt;0,[1]p34!$A$216:$L$216,"")</f>
        <v/>
      </c>
      <c r="B646" s="411"/>
      <c r="C646" s="411"/>
      <c r="D646" s="411"/>
      <c r="E646" s="411"/>
      <c r="F646" s="411"/>
      <c r="G646" s="411"/>
      <c r="H646" s="411"/>
      <c r="I646" s="411"/>
      <c r="J646" s="411"/>
      <c r="K646" s="411"/>
      <c r="L646" s="411"/>
      <c r="M646" s="411"/>
      <c r="N646" s="411"/>
      <c r="O646" s="411"/>
      <c r="P646" s="411"/>
      <c r="Q646" s="411"/>
    </row>
    <row r="647" spans="1:19" s="1" customFormat="1" ht="13.5" customHeight="1" x14ac:dyDescent="0.25">
      <c r="A647" s="49" t="s">
        <v>24</v>
      </c>
      <c r="B647" s="412" t="str">
        <f>IF([1]p34!$B$217:$L$217&lt;&gt;0,[1]p34!$B$217:$L$217,"")</f>
        <v/>
      </c>
      <c r="C647" s="412"/>
      <c r="D647" s="412"/>
      <c r="E647" s="412"/>
      <c r="F647" s="412"/>
      <c r="G647" s="412"/>
      <c r="H647" s="412"/>
      <c r="I647" s="412"/>
      <c r="J647" s="412"/>
      <c r="K647" s="412"/>
      <c r="L647" s="412"/>
      <c r="M647" s="412"/>
      <c r="N647" s="412"/>
      <c r="O647" s="412"/>
      <c r="P647" s="412"/>
      <c r="Q647" s="412"/>
    </row>
    <row r="648" spans="1:19" x14ac:dyDescent="0.2">
      <c r="A648" s="413"/>
      <c r="B648" s="413"/>
      <c r="C648" s="413"/>
      <c r="D648" s="413"/>
      <c r="E648" s="413"/>
      <c r="F648" s="413"/>
      <c r="G648" s="413"/>
      <c r="H648" s="413"/>
      <c r="I648" s="413"/>
      <c r="J648" s="413"/>
      <c r="K648" s="413"/>
      <c r="L648" s="413"/>
      <c r="M648" s="413"/>
      <c r="N648" s="413"/>
      <c r="O648" s="413"/>
      <c r="P648" s="413"/>
      <c r="Q648" s="413"/>
    </row>
    <row r="649" spans="1:19" s="1" customFormat="1" ht="27.75" customHeight="1" x14ac:dyDescent="0.2">
      <c r="A649" s="411" t="str">
        <f>IF([1]p34!$A$220:$L$220&lt;&gt;0,[1]p34!$A$220:$L$220,"")</f>
        <v/>
      </c>
      <c r="B649" s="411"/>
      <c r="C649" s="411"/>
      <c r="D649" s="411"/>
      <c r="E649" s="411"/>
      <c r="F649" s="411"/>
      <c r="G649" s="411"/>
      <c r="H649" s="411"/>
      <c r="I649" s="411"/>
      <c r="J649" s="411"/>
      <c r="K649" s="411"/>
      <c r="L649" s="411"/>
      <c r="M649" s="411"/>
      <c r="N649" s="411"/>
      <c r="O649" s="411"/>
      <c r="P649" s="411"/>
      <c r="Q649" s="411"/>
    </row>
    <row r="650" spans="1:19" s="1" customFormat="1" ht="13.5" customHeight="1" x14ac:dyDescent="0.25">
      <c r="A650" s="49" t="s">
        <v>24</v>
      </c>
      <c r="B650" s="412" t="str">
        <f>IF([1]p34!$B$221:$L$221&lt;&gt;0,[1]p34!$B$221:$L$221,"")</f>
        <v/>
      </c>
      <c r="C650" s="412"/>
      <c r="D650" s="412"/>
      <c r="E650" s="412"/>
      <c r="F650" s="412"/>
      <c r="G650" s="412"/>
      <c r="H650" s="412"/>
      <c r="I650" s="412"/>
      <c r="J650" s="412"/>
      <c r="K650" s="412"/>
      <c r="L650" s="412"/>
      <c r="M650" s="412"/>
      <c r="N650" s="412"/>
      <c r="O650" s="412"/>
      <c r="P650" s="412"/>
      <c r="Q650" s="412"/>
    </row>
    <row r="651" spans="1:19" x14ac:dyDescent="0.2">
      <c r="A651" s="413"/>
      <c r="B651" s="413"/>
      <c r="C651" s="413"/>
      <c r="D651" s="413"/>
      <c r="E651" s="413"/>
      <c r="F651" s="413"/>
      <c r="G651" s="413"/>
      <c r="H651" s="413"/>
      <c r="I651" s="413"/>
      <c r="J651" s="413"/>
      <c r="K651" s="413"/>
      <c r="L651" s="413"/>
      <c r="M651" s="413"/>
      <c r="N651" s="413"/>
      <c r="O651" s="413"/>
      <c r="P651" s="413"/>
      <c r="Q651" s="413"/>
    </row>
    <row r="652" spans="1:19" s="33" customFormat="1" ht="11.25" customHeight="1" x14ac:dyDescent="0.2">
      <c r="A652" s="375" t="str">
        <f>T([1]p35!$C$13:$G$13)</f>
        <v/>
      </c>
      <c r="B652" s="376"/>
      <c r="C652" s="376"/>
      <c r="D652" s="376"/>
      <c r="E652" s="377"/>
      <c r="F652" s="414"/>
      <c r="G652" s="415"/>
      <c r="H652" s="415"/>
      <c r="I652" s="415"/>
      <c r="J652" s="415"/>
      <c r="K652" s="415"/>
      <c r="L652" s="415"/>
      <c r="M652" s="415"/>
      <c r="N652" s="415"/>
      <c r="O652" s="415"/>
      <c r="P652" s="415"/>
      <c r="Q652" s="19"/>
      <c r="R652"/>
      <c r="S652" s="28"/>
    </row>
    <row r="653" spans="1:19" s="1" customFormat="1" ht="27.75" customHeight="1" x14ac:dyDescent="0.2">
      <c r="A653" s="411" t="str">
        <f>IF([1]p35!$A$200:$L$200&lt;&gt;0,[1]p35!$A$200:$L$200,"")</f>
        <v/>
      </c>
      <c r="B653" s="411"/>
      <c r="C653" s="411"/>
      <c r="D653" s="411"/>
      <c r="E653" s="411"/>
      <c r="F653" s="411"/>
      <c r="G653" s="411"/>
      <c r="H653" s="411"/>
      <c r="I653" s="411"/>
      <c r="J653" s="411"/>
      <c r="K653" s="411"/>
      <c r="L653" s="411"/>
      <c r="M653" s="411"/>
      <c r="N653" s="411"/>
      <c r="O653" s="411"/>
      <c r="P653" s="411"/>
      <c r="Q653" s="411"/>
    </row>
    <row r="654" spans="1:19" s="1" customFormat="1" ht="13.5" customHeight="1" x14ac:dyDescent="0.25">
      <c r="A654" s="49" t="s">
        <v>24</v>
      </c>
      <c r="B654" s="412" t="str">
        <f>IF([1]p35!$B$201:$L$201&lt;&gt;0,[1]p35!$B$201:$L$201,"")</f>
        <v/>
      </c>
      <c r="C654" s="412"/>
      <c r="D654" s="412"/>
      <c r="E654" s="412"/>
      <c r="F654" s="412"/>
      <c r="G654" s="412"/>
      <c r="H654" s="412"/>
      <c r="I654" s="412"/>
      <c r="J654" s="412"/>
      <c r="K654" s="412"/>
      <c r="L654" s="412"/>
      <c r="M654" s="412"/>
      <c r="N654" s="412"/>
      <c r="O654" s="412"/>
      <c r="P654" s="412"/>
      <c r="Q654" s="412"/>
    </row>
    <row r="655" spans="1:19" x14ac:dyDescent="0.2">
      <c r="A655" s="413"/>
      <c r="B655" s="413"/>
      <c r="C655" s="413"/>
      <c r="D655" s="413"/>
      <c r="E655" s="413"/>
      <c r="F655" s="413"/>
      <c r="G655" s="413"/>
      <c r="H655" s="413"/>
      <c r="I655" s="413"/>
      <c r="J655" s="413"/>
      <c r="K655" s="413"/>
      <c r="L655" s="413"/>
      <c r="M655" s="413"/>
      <c r="N655" s="413"/>
      <c r="O655" s="413"/>
      <c r="P655" s="413"/>
      <c r="Q655" s="413"/>
    </row>
    <row r="656" spans="1:19" s="1" customFormat="1" ht="27.75" customHeight="1" x14ac:dyDescent="0.2">
      <c r="A656" s="411" t="str">
        <f>IF([1]p35!$A$204:$L$204&lt;&gt;0,[1]p35!$A$204:$L$204,"")</f>
        <v/>
      </c>
      <c r="B656" s="411"/>
      <c r="C656" s="411"/>
      <c r="D656" s="411"/>
      <c r="E656" s="411"/>
      <c r="F656" s="411"/>
      <c r="G656" s="411"/>
      <c r="H656" s="411"/>
      <c r="I656" s="411"/>
      <c r="J656" s="411"/>
      <c r="K656" s="411"/>
      <c r="L656" s="411"/>
      <c r="M656" s="411"/>
      <c r="N656" s="411"/>
      <c r="O656" s="411"/>
      <c r="P656" s="411"/>
      <c r="Q656" s="411"/>
    </row>
    <row r="657" spans="1:19" s="1" customFormat="1" ht="13.5" customHeight="1" x14ac:dyDescent="0.25">
      <c r="A657" s="49" t="s">
        <v>24</v>
      </c>
      <c r="B657" s="412" t="str">
        <f>IF([1]p35!$B$205:$L$205&lt;&gt;0,[1]p35!$B$205:$L$205,"")</f>
        <v/>
      </c>
      <c r="C657" s="412"/>
      <c r="D657" s="412"/>
      <c r="E657" s="412"/>
      <c r="F657" s="412"/>
      <c r="G657" s="412"/>
      <c r="H657" s="412"/>
      <c r="I657" s="412"/>
      <c r="J657" s="412"/>
      <c r="K657" s="412"/>
      <c r="L657" s="412"/>
      <c r="M657" s="412"/>
      <c r="N657" s="412"/>
      <c r="O657" s="412"/>
      <c r="P657" s="412"/>
      <c r="Q657" s="412"/>
    </row>
    <row r="658" spans="1:19" x14ac:dyDescent="0.2">
      <c r="A658" s="413"/>
      <c r="B658" s="413"/>
      <c r="C658" s="413"/>
      <c r="D658" s="413"/>
      <c r="E658" s="413"/>
      <c r="F658" s="413"/>
      <c r="G658" s="413"/>
      <c r="H658" s="413"/>
      <c r="I658" s="413"/>
      <c r="J658" s="413"/>
      <c r="K658" s="413"/>
      <c r="L658" s="413"/>
      <c r="M658" s="413"/>
      <c r="N658" s="413"/>
      <c r="O658" s="413"/>
      <c r="P658" s="413"/>
      <c r="Q658" s="413"/>
    </row>
    <row r="659" spans="1:19" s="1" customFormat="1" ht="27.75" customHeight="1" x14ac:dyDescent="0.2">
      <c r="A659" s="411" t="str">
        <f>IF([1]p35!$A$208:$L$208&lt;&gt;0,[1]p35!$A$208:$L$208,"")</f>
        <v/>
      </c>
      <c r="B659" s="411"/>
      <c r="C659" s="411"/>
      <c r="D659" s="411"/>
      <c r="E659" s="411"/>
      <c r="F659" s="411"/>
      <c r="G659" s="411"/>
      <c r="H659" s="411"/>
      <c r="I659" s="411"/>
      <c r="J659" s="411"/>
      <c r="K659" s="411"/>
      <c r="L659" s="411"/>
      <c r="M659" s="411"/>
      <c r="N659" s="411"/>
      <c r="O659" s="411"/>
      <c r="P659" s="411"/>
      <c r="Q659" s="411"/>
    </row>
    <row r="660" spans="1:19" s="1" customFormat="1" ht="13.5" customHeight="1" x14ac:dyDescent="0.25">
      <c r="A660" s="49" t="s">
        <v>24</v>
      </c>
      <c r="B660" s="412" t="str">
        <f>IF([1]p35!$B$209:$L$209&lt;&gt;0,[1]p35!$B$209:$L$209,"")</f>
        <v/>
      </c>
      <c r="C660" s="412"/>
      <c r="D660" s="412"/>
      <c r="E660" s="412"/>
      <c r="F660" s="412"/>
      <c r="G660" s="412"/>
      <c r="H660" s="412"/>
      <c r="I660" s="412"/>
      <c r="J660" s="412"/>
      <c r="K660" s="412"/>
      <c r="L660" s="412"/>
      <c r="M660" s="412"/>
      <c r="N660" s="412"/>
      <c r="O660" s="412"/>
      <c r="P660" s="412"/>
      <c r="Q660" s="412"/>
    </row>
    <row r="661" spans="1:19" x14ac:dyDescent="0.2">
      <c r="A661" s="413"/>
      <c r="B661" s="413"/>
      <c r="C661" s="413"/>
      <c r="D661" s="413"/>
      <c r="E661" s="413"/>
      <c r="F661" s="413"/>
      <c r="G661" s="413"/>
      <c r="H661" s="413"/>
      <c r="I661" s="413"/>
      <c r="J661" s="413"/>
      <c r="K661" s="413"/>
      <c r="L661" s="413"/>
      <c r="M661" s="413"/>
      <c r="N661" s="413"/>
      <c r="O661" s="413"/>
      <c r="P661" s="413"/>
      <c r="Q661" s="413"/>
    </row>
    <row r="662" spans="1:19" s="1" customFormat="1" ht="27.75" customHeight="1" x14ac:dyDescent="0.2">
      <c r="A662" s="411" t="str">
        <f>IF([1]p35!$A$212:$L$212&lt;&gt;0,[1]p35!$A$212:$L$212,"")</f>
        <v/>
      </c>
      <c r="B662" s="411"/>
      <c r="C662" s="411"/>
      <c r="D662" s="411"/>
      <c r="E662" s="411"/>
      <c r="F662" s="411"/>
      <c r="G662" s="411"/>
      <c r="H662" s="411"/>
      <c r="I662" s="411"/>
      <c r="J662" s="411"/>
      <c r="K662" s="411"/>
      <c r="L662" s="411"/>
      <c r="M662" s="411"/>
      <c r="N662" s="411"/>
      <c r="O662" s="411"/>
      <c r="P662" s="411"/>
      <c r="Q662" s="411"/>
    </row>
    <row r="663" spans="1:19" s="1" customFormat="1" ht="13.5" customHeight="1" x14ac:dyDescent="0.25">
      <c r="A663" s="49" t="s">
        <v>24</v>
      </c>
      <c r="B663" s="412" t="str">
        <f>IF([1]p35!$B$213:$L$213&lt;&gt;0,[1]p35!$B$213:$L$213,"")</f>
        <v/>
      </c>
      <c r="C663" s="412"/>
      <c r="D663" s="412"/>
      <c r="E663" s="412"/>
      <c r="F663" s="412"/>
      <c r="G663" s="412"/>
      <c r="H663" s="412"/>
      <c r="I663" s="412"/>
      <c r="J663" s="412"/>
      <c r="K663" s="412"/>
      <c r="L663" s="412"/>
      <c r="M663" s="412"/>
      <c r="N663" s="412"/>
      <c r="O663" s="412"/>
      <c r="P663" s="412"/>
      <c r="Q663" s="412"/>
    </row>
    <row r="664" spans="1:19" x14ac:dyDescent="0.2">
      <c r="A664" s="413"/>
      <c r="B664" s="413"/>
      <c r="C664" s="413"/>
      <c r="D664" s="413"/>
      <c r="E664" s="413"/>
      <c r="F664" s="413"/>
      <c r="G664" s="413"/>
      <c r="H664" s="413"/>
      <c r="I664" s="413"/>
      <c r="J664" s="413"/>
      <c r="K664" s="413"/>
      <c r="L664" s="413"/>
      <c r="M664" s="413"/>
      <c r="N664" s="413"/>
      <c r="O664" s="413"/>
      <c r="P664" s="413"/>
      <c r="Q664" s="413"/>
    </row>
    <row r="665" spans="1:19" s="1" customFormat="1" ht="27.75" customHeight="1" x14ac:dyDescent="0.2">
      <c r="A665" s="411" t="str">
        <f>IF([1]p35!$A$216:$L$216&lt;&gt;0,[1]p35!$A$216:$L$216,"")</f>
        <v/>
      </c>
      <c r="B665" s="411"/>
      <c r="C665" s="411"/>
      <c r="D665" s="411"/>
      <c r="E665" s="411"/>
      <c r="F665" s="411"/>
      <c r="G665" s="411"/>
      <c r="H665" s="411"/>
      <c r="I665" s="411"/>
      <c r="J665" s="411"/>
      <c r="K665" s="411"/>
      <c r="L665" s="411"/>
      <c r="M665" s="411"/>
      <c r="N665" s="411"/>
      <c r="O665" s="411"/>
      <c r="P665" s="411"/>
      <c r="Q665" s="411"/>
    </row>
    <row r="666" spans="1:19" s="1" customFormat="1" ht="13.5" customHeight="1" x14ac:dyDescent="0.25">
      <c r="A666" s="49" t="s">
        <v>24</v>
      </c>
      <c r="B666" s="412" t="str">
        <f>IF([1]p35!$B$217:$L$217&lt;&gt;0,[1]p35!$B$217:$L$217,"")</f>
        <v/>
      </c>
      <c r="C666" s="412"/>
      <c r="D666" s="412"/>
      <c r="E666" s="412"/>
      <c r="F666" s="412"/>
      <c r="G666" s="412"/>
      <c r="H666" s="412"/>
      <c r="I666" s="412"/>
      <c r="J666" s="412"/>
      <c r="K666" s="412"/>
      <c r="L666" s="412"/>
      <c r="M666" s="412"/>
      <c r="N666" s="412"/>
      <c r="O666" s="412"/>
      <c r="P666" s="412"/>
      <c r="Q666" s="412"/>
    </row>
    <row r="667" spans="1:19" x14ac:dyDescent="0.2">
      <c r="A667" s="413"/>
      <c r="B667" s="413"/>
      <c r="C667" s="413"/>
      <c r="D667" s="413"/>
      <c r="E667" s="413"/>
      <c r="F667" s="413"/>
      <c r="G667" s="413"/>
      <c r="H667" s="413"/>
      <c r="I667" s="413"/>
      <c r="J667" s="413"/>
      <c r="K667" s="413"/>
      <c r="L667" s="413"/>
      <c r="M667" s="413"/>
      <c r="N667" s="413"/>
      <c r="O667" s="413"/>
      <c r="P667" s="413"/>
      <c r="Q667" s="413"/>
    </row>
    <row r="668" spans="1:19" s="1" customFormat="1" ht="27.75" customHeight="1" x14ac:dyDescent="0.2">
      <c r="A668" s="411" t="str">
        <f>IF([1]p35!$A$220:$L$220&lt;&gt;0,[1]p35!$A$220:$L$220,"")</f>
        <v/>
      </c>
      <c r="B668" s="411"/>
      <c r="C668" s="411"/>
      <c r="D668" s="411"/>
      <c r="E668" s="411"/>
      <c r="F668" s="411"/>
      <c r="G668" s="411"/>
      <c r="H668" s="411"/>
      <c r="I668" s="411"/>
      <c r="J668" s="411"/>
      <c r="K668" s="411"/>
      <c r="L668" s="411"/>
      <c r="M668" s="411"/>
      <c r="N668" s="411"/>
      <c r="O668" s="411"/>
      <c r="P668" s="411"/>
      <c r="Q668" s="411"/>
    </row>
    <row r="669" spans="1:19" s="1" customFormat="1" ht="13.5" customHeight="1" x14ac:dyDescent="0.25">
      <c r="A669" s="49" t="s">
        <v>24</v>
      </c>
      <c r="B669" s="412" t="str">
        <f>IF([1]p35!$B$221:$L$221&lt;&gt;0,[1]p35!$B$221:$L$221,"")</f>
        <v/>
      </c>
      <c r="C669" s="412"/>
      <c r="D669" s="412"/>
      <c r="E669" s="412"/>
      <c r="F669" s="412"/>
      <c r="G669" s="412"/>
      <c r="H669" s="412"/>
      <c r="I669" s="412"/>
      <c r="J669" s="412"/>
      <c r="K669" s="412"/>
      <c r="L669" s="412"/>
      <c r="M669" s="412"/>
      <c r="N669" s="412"/>
      <c r="O669" s="412"/>
      <c r="P669" s="412"/>
      <c r="Q669" s="412"/>
    </row>
    <row r="670" spans="1:19" x14ac:dyDescent="0.2">
      <c r="A670" s="413"/>
      <c r="B670" s="413"/>
      <c r="C670" s="413"/>
      <c r="D670" s="413"/>
      <c r="E670" s="413"/>
      <c r="F670" s="413"/>
      <c r="G670" s="413"/>
      <c r="H670" s="413"/>
      <c r="I670" s="413"/>
      <c r="J670" s="413"/>
      <c r="K670" s="413"/>
      <c r="L670" s="413"/>
      <c r="M670" s="413"/>
      <c r="N670" s="413"/>
      <c r="O670" s="413"/>
      <c r="P670" s="413"/>
      <c r="Q670" s="413"/>
    </row>
    <row r="671" spans="1:19" s="33" customFormat="1" ht="11.25" customHeight="1" x14ac:dyDescent="0.2">
      <c r="A671" s="375" t="str">
        <f>T([1]p36!$C$13:$G$13)</f>
        <v/>
      </c>
      <c r="B671" s="376"/>
      <c r="C671" s="376"/>
      <c r="D671" s="376"/>
      <c r="E671" s="377"/>
      <c r="F671" s="414"/>
      <c r="G671" s="415"/>
      <c r="H671" s="415"/>
      <c r="I671" s="415"/>
      <c r="J671" s="415"/>
      <c r="K671" s="415"/>
      <c r="L671" s="415"/>
      <c r="M671" s="415"/>
      <c r="N671" s="415"/>
      <c r="O671" s="415"/>
      <c r="P671" s="415"/>
      <c r="Q671" s="19"/>
      <c r="R671"/>
      <c r="S671" s="28"/>
    </row>
    <row r="672" spans="1:19" s="1" customFormat="1" ht="27.75" customHeight="1" x14ac:dyDescent="0.2">
      <c r="A672" s="411" t="str">
        <f>IF([1]p36!$A$200:$L$200&lt;&gt;0,[1]p36!$A$200:$L$200,"")</f>
        <v/>
      </c>
      <c r="B672" s="411"/>
      <c r="C672" s="411"/>
      <c r="D672" s="411"/>
      <c r="E672" s="411"/>
      <c r="F672" s="411"/>
      <c r="G672" s="411"/>
      <c r="H672" s="411"/>
      <c r="I672" s="411"/>
      <c r="J672" s="411"/>
      <c r="K672" s="411"/>
      <c r="L672" s="411"/>
      <c r="M672" s="411"/>
      <c r="N672" s="411"/>
      <c r="O672" s="411"/>
      <c r="P672" s="411"/>
      <c r="Q672" s="411"/>
    </row>
    <row r="673" spans="1:17" s="1" customFormat="1" ht="13.5" customHeight="1" x14ac:dyDescent="0.25">
      <c r="A673" s="49" t="s">
        <v>24</v>
      </c>
      <c r="B673" s="412" t="str">
        <f>IF([1]p36!$B$201:$L$201&lt;&gt;0,[1]p36!$B$201:$L$201,"")</f>
        <v/>
      </c>
      <c r="C673" s="412"/>
      <c r="D673" s="412"/>
      <c r="E673" s="412"/>
      <c r="F673" s="412"/>
      <c r="G673" s="412"/>
      <c r="H673" s="412"/>
      <c r="I673" s="412"/>
      <c r="J673" s="412"/>
      <c r="K673" s="412"/>
      <c r="L673" s="412"/>
      <c r="M673" s="412"/>
      <c r="N673" s="412"/>
      <c r="O673" s="412"/>
      <c r="P673" s="412"/>
      <c r="Q673" s="412"/>
    </row>
    <row r="674" spans="1:17" x14ac:dyDescent="0.2">
      <c r="A674" s="413"/>
      <c r="B674" s="413"/>
      <c r="C674" s="413"/>
      <c r="D674" s="413"/>
      <c r="E674" s="413"/>
      <c r="F674" s="413"/>
      <c r="G674" s="41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</row>
    <row r="675" spans="1:17" s="1" customFormat="1" ht="27.75" customHeight="1" x14ac:dyDescent="0.2">
      <c r="A675" s="411" t="str">
        <f>IF([1]p36!$A$204:$L$204&lt;&gt;0,[1]p36!$A$204:$L$204,"")</f>
        <v/>
      </c>
      <c r="B675" s="411"/>
      <c r="C675" s="411"/>
      <c r="D675" s="411"/>
      <c r="E675" s="411"/>
      <c r="F675" s="411"/>
      <c r="G675" s="411"/>
      <c r="H675" s="411"/>
      <c r="I675" s="411"/>
      <c r="J675" s="411"/>
      <c r="K675" s="411"/>
      <c r="L675" s="411"/>
      <c r="M675" s="411"/>
      <c r="N675" s="411"/>
      <c r="O675" s="411"/>
      <c r="P675" s="411"/>
      <c r="Q675" s="411"/>
    </row>
    <row r="676" spans="1:17" s="1" customFormat="1" ht="13.5" customHeight="1" x14ac:dyDescent="0.25">
      <c r="A676" s="49" t="s">
        <v>24</v>
      </c>
      <c r="B676" s="412" t="str">
        <f>IF([1]p36!$B$205:$L$205&lt;&gt;0,[1]p36!$B$205:$L$205,"")</f>
        <v/>
      </c>
      <c r="C676" s="412"/>
      <c r="D676" s="412"/>
      <c r="E676" s="412"/>
      <c r="F676" s="412"/>
      <c r="G676" s="412"/>
      <c r="H676" s="412"/>
      <c r="I676" s="412"/>
      <c r="J676" s="412"/>
      <c r="K676" s="412"/>
      <c r="L676" s="412"/>
      <c r="M676" s="412"/>
      <c r="N676" s="412"/>
      <c r="O676" s="412"/>
      <c r="P676" s="412"/>
      <c r="Q676" s="412"/>
    </row>
    <row r="677" spans="1:17" x14ac:dyDescent="0.2">
      <c r="A677" s="413"/>
      <c r="B677" s="413"/>
      <c r="C677" s="413"/>
      <c r="D677" s="413"/>
      <c r="E677" s="413"/>
      <c r="F677" s="413"/>
      <c r="G677" s="413"/>
      <c r="H677" s="413"/>
      <c r="I677" s="413"/>
      <c r="J677" s="413"/>
      <c r="K677" s="413"/>
      <c r="L677" s="413"/>
      <c r="M677" s="413"/>
      <c r="N677" s="413"/>
      <c r="O677" s="413"/>
      <c r="P677" s="413"/>
      <c r="Q677" s="413"/>
    </row>
    <row r="678" spans="1:17" s="1" customFormat="1" ht="27.75" customHeight="1" x14ac:dyDescent="0.2">
      <c r="A678" s="411" t="str">
        <f>IF([1]p36!$A$208:$L$208&lt;&gt;0,[1]p36!$A$208:$L$208,"")</f>
        <v/>
      </c>
      <c r="B678" s="411"/>
      <c r="C678" s="411"/>
      <c r="D678" s="411"/>
      <c r="E678" s="411"/>
      <c r="F678" s="411"/>
      <c r="G678" s="411"/>
      <c r="H678" s="411"/>
      <c r="I678" s="411"/>
      <c r="J678" s="411"/>
      <c r="K678" s="411"/>
      <c r="L678" s="411"/>
      <c r="M678" s="411"/>
      <c r="N678" s="411"/>
      <c r="O678" s="411"/>
      <c r="P678" s="411"/>
      <c r="Q678" s="411"/>
    </row>
    <row r="679" spans="1:17" s="1" customFormat="1" ht="13.5" customHeight="1" x14ac:dyDescent="0.25">
      <c r="A679" s="49" t="s">
        <v>24</v>
      </c>
      <c r="B679" s="412" t="str">
        <f>IF([1]p36!$B$209:$L$209&lt;&gt;0,[1]p36!$B$209:$L$209,"")</f>
        <v/>
      </c>
      <c r="C679" s="412"/>
      <c r="D679" s="412"/>
      <c r="E679" s="412"/>
      <c r="F679" s="412"/>
      <c r="G679" s="412"/>
      <c r="H679" s="412"/>
      <c r="I679" s="412"/>
      <c r="J679" s="412"/>
      <c r="K679" s="412"/>
      <c r="L679" s="412"/>
      <c r="M679" s="412"/>
      <c r="N679" s="412"/>
      <c r="O679" s="412"/>
      <c r="P679" s="412"/>
      <c r="Q679" s="412"/>
    </row>
    <row r="680" spans="1:17" x14ac:dyDescent="0.2">
      <c r="A680" s="413"/>
      <c r="B680" s="413"/>
      <c r="C680" s="413"/>
      <c r="D680" s="413"/>
      <c r="E680" s="413"/>
      <c r="F680" s="413"/>
      <c r="G680" s="413"/>
      <c r="H680" s="413"/>
      <c r="I680" s="413"/>
      <c r="J680" s="413"/>
      <c r="K680" s="413"/>
      <c r="L680" s="413"/>
      <c r="M680" s="413"/>
      <c r="N680" s="413"/>
      <c r="O680" s="413"/>
      <c r="P680" s="413"/>
      <c r="Q680" s="413"/>
    </row>
    <row r="681" spans="1:17" s="1" customFormat="1" ht="27.75" customHeight="1" x14ac:dyDescent="0.2">
      <c r="A681" s="411" t="str">
        <f>IF([1]p36!$A$212:$L$212&lt;&gt;0,[1]p36!$A$212:$L$212,"")</f>
        <v/>
      </c>
      <c r="B681" s="411"/>
      <c r="C681" s="411"/>
      <c r="D681" s="411"/>
      <c r="E681" s="411"/>
      <c r="F681" s="411"/>
      <c r="G681" s="411"/>
      <c r="H681" s="411"/>
      <c r="I681" s="411"/>
      <c r="J681" s="411"/>
      <c r="K681" s="411"/>
      <c r="L681" s="411"/>
      <c r="M681" s="411"/>
      <c r="N681" s="411"/>
      <c r="O681" s="411"/>
      <c r="P681" s="411"/>
      <c r="Q681" s="411"/>
    </row>
    <row r="682" spans="1:17" s="1" customFormat="1" ht="13.5" customHeight="1" x14ac:dyDescent="0.25">
      <c r="A682" s="49" t="s">
        <v>24</v>
      </c>
      <c r="B682" s="412" t="str">
        <f>IF([1]p36!$B$213:$L$213&lt;&gt;0,[1]p36!$B$213:$L$213,"")</f>
        <v/>
      </c>
      <c r="C682" s="412"/>
      <c r="D682" s="412"/>
      <c r="E682" s="412"/>
      <c r="F682" s="412"/>
      <c r="G682" s="412"/>
      <c r="H682" s="412"/>
      <c r="I682" s="412"/>
      <c r="J682" s="412"/>
      <c r="K682" s="412"/>
      <c r="L682" s="412"/>
      <c r="M682" s="412"/>
      <c r="N682" s="412"/>
      <c r="O682" s="412"/>
      <c r="P682" s="412"/>
      <c r="Q682" s="412"/>
    </row>
    <row r="683" spans="1:17" x14ac:dyDescent="0.2">
      <c r="A683" s="413"/>
      <c r="B683" s="413"/>
      <c r="C683" s="413"/>
      <c r="D683" s="413"/>
      <c r="E683" s="413"/>
      <c r="F683" s="413"/>
      <c r="G683" s="413"/>
      <c r="H683" s="413"/>
      <c r="I683" s="413"/>
      <c r="J683" s="413"/>
      <c r="K683" s="413"/>
      <c r="L683" s="413"/>
      <c r="M683" s="413"/>
      <c r="N683" s="413"/>
      <c r="O683" s="413"/>
      <c r="P683" s="413"/>
      <c r="Q683" s="413"/>
    </row>
    <row r="684" spans="1:17" s="1" customFormat="1" ht="27.75" customHeight="1" x14ac:dyDescent="0.2">
      <c r="A684" s="411" t="str">
        <f>IF([1]p36!$A$216:$L$216&lt;&gt;0,[1]p36!$A$216:$L$216,"")</f>
        <v/>
      </c>
      <c r="B684" s="411"/>
      <c r="C684" s="411"/>
      <c r="D684" s="411"/>
      <c r="E684" s="411"/>
      <c r="F684" s="411"/>
      <c r="G684" s="411"/>
      <c r="H684" s="411"/>
      <c r="I684" s="411"/>
      <c r="J684" s="411"/>
      <c r="K684" s="411"/>
      <c r="L684" s="411"/>
      <c r="M684" s="411"/>
      <c r="N684" s="411"/>
      <c r="O684" s="411"/>
      <c r="P684" s="411"/>
      <c r="Q684" s="411"/>
    </row>
    <row r="685" spans="1:17" s="1" customFormat="1" ht="13.5" customHeight="1" x14ac:dyDescent="0.25">
      <c r="A685" s="49" t="s">
        <v>24</v>
      </c>
      <c r="B685" s="412" t="str">
        <f>IF([1]p36!$B$217:$L$217&lt;&gt;0,[1]p36!$B$217:$L$217,"")</f>
        <v/>
      </c>
      <c r="C685" s="412"/>
      <c r="D685" s="412"/>
      <c r="E685" s="412"/>
      <c r="F685" s="412"/>
      <c r="G685" s="412"/>
      <c r="H685" s="412"/>
      <c r="I685" s="412"/>
      <c r="J685" s="412"/>
      <c r="K685" s="412"/>
      <c r="L685" s="412"/>
      <c r="M685" s="412"/>
      <c r="N685" s="412"/>
      <c r="O685" s="412"/>
      <c r="P685" s="412"/>
      <c r="Q685" s="412"/>
    </row>
    <row r="686" spans="1:17" x14ac:dyDescent="0.2">
      <c r="A686" s="413"/>
      <c r="B686" s="413"/>
      <c r="C686" s="413"/>
      <c r="D686" s="413"/>
      <c r="E686" s="413"/>
      <c r="F686" s="413"/>
      <c r="G686" s="413"/>
      <c r="H686" s="413"/>
      <c r="I686" s="413"/>
      <c r="J686" s="413"/>
      <c r="K686" s="413"/>
      <c r="L686" s="413"/>
      <c r="M686" s="413"/>
      <c r="N686" s="413"/>
      <c r="O686" s="413"/>
      <c r="P686" s="413"/>
      <c r="Q686" s="413"/>
    </row>
    <row r="687" spans="1:17" s="1" customFormat="1" ht="27.75" customHeight="1" x14ac:dyDescent="0.2">
      <c r="A687" s="411" t="str">
        <f>IF([1]p36!$A$220:$L$220&lt;&gt;0,[1]p36!$A$220:$L$220,"")</f>
        <v/>
      </c>
      <c r="B687" s="411"/>
      <c r="C687" s="411"/>
      <c r="D687" s="411"/>
      <c r="E687" s="411"/>
      <c r="F687" s="411"/>
      <c r="G687" s="411"/>
      <c r="H687" s="411"/>
      <c r="I687" s="411"/>
      <c r="J687" s="411"/>
      <c r="K687" s="411"/>
      <c r="L687" s="411"/>
      <c r="M687" s="411"/>
      <c r="N687" s="411"/>
      <c r="O687" s="411"/>
      <c r="P687" s="411"/>
      <c r="Q687" s="411"/>
    </row>
    <row r="688" spans="1:17" s="1" customFormat="1" ht="13.5" customHeight="1" x14ac:dyDescent="0.25">
      <c r="A688" s="49" t="s">
        <v>24</v>
      </c>
      <c r="B688" s="412" t="str">
        <f>IF([1]p36!$B$221:$L$221&lt;&gt;0,[1]p36!$B$221:$L$221,"")</f>
        <v/>
      </c>
      <c r="C688" s="412"/>
      <c r="D688" s="412"/>
      <c r="E688" s="412"/>
      <c r="F688" s="412"/>
      <c r="G688" s="412"/>
      <c r="H688" s="412"/>
      <c r="I688" s="412"/>
      <c r="J688" s="412"/>
      <c r="K688" s="412"/>
      <c r="L688" s="412"/>
      <c r="M688" s="412"/>
      <c r="N688" s="412"/>
      <c r="O688" s="412"/>
      <c r="P688" s="412"/>
      <c r="Q688" s="412"/>
    </row>
    <row r="689" spans="1:19" x14ac:dyDescent="0.2">
      <c r="A689" s="413"/>
      <c r="B689" s="413"/>
      <c r="C689" s="413"/>
      <c r="D689" s="413"/>
      <c r="E689" s="413"/>
      <c r="F689" s="413"/>
      <c r="G689" s="413"/>
      <c r="H689" s="413"/>
      <c r="I689" s="413"/>
      <c r="J689" s="413"/>
      <c r="K689" s="413"/>
      <c r="L689" s="413"/>
      <c r="M689" s="413"/>
      <c r="N689" s="413"/>
      <c r="O689" s="413"/>
      <c r="P689" s="413"/>
      <c r="Q689" s="413"/>
    </row>
    <row r="690" spans="1:19" s="33" customFormat="1" ht="11.25" customHeight="1" x14ac:dyDescent="0.2">
      <c r="A690" s="375" t="str">
        <f>T([1]p37!$C$13:$G$13)</f>
        <v/>
      </c>
      <c r="B690" s="376"/>
      <c r="C690" s="376"/>
      <c r="D690" s="376"/>
      <c r="E690" s="377"/>
      <c r="F690" s="414"/>
      <c r="G690" s="415"/>
      <c r="H690" s="415"/>
      <c r="I690" s="415"/>
      <c r="J690" s="415"/>
      <c r="K690" s="415"/>
      <c r="L690" s="415"/>
      <c r="M690" s="415"/>
      <c r="N690" s="415"/>
      <c r="O690" s="415"/>
      <c r="P690" s="415"/>
      <c r="Q690" s="19"/>
      <c r="R690"/>
      <c r="S690" s="28"/>
    </row>
    <row r="691" spans="1:19" s="1" customFormat="1" ht="27.75" customHeight="1" x14ac:dyDescent="0.2">
      <c r="A691" s="411" t="str">
        <f>IF([1]p37!$A$200:$L$200&lt;&gt;0,[1]p37!$A$200:$L$200,"")</f>
        <v/>
      </c>
      <c r="B691" s="411"/>
      <c r="C691" s="411"/>
      <c r="D691" s="411"/>
      <c r="E691" s="411"/>
      <c r="F691" s="411"/>
      <c r="G691" s="411"/>
      <c r="H691" s="411"/>
      <c r="I691" s="411"/>
      <c r="J691" s="411"/>
      <c r="K691" s="411"/>
      <c r="L691" s="411"/>
      <c r="M691" s="411"/>
      <c r="N691" s="411"/>
      <c r="O691" s="411"/>
      <c r="P691" s="411"/>
      <c r="Q691" s="411"/>
    </row>
    <row r="692" spans="1:19" s="1" customFormat="1" ht="13.5" customHeight="1" x14ac:dyDescent="0.25">
      <c r="A692" s="49" t="s">
        <v>24</v>
      </c>
      <c r="B692" s="412" t="str">
        <f>IF([1]p37!$B$201:$L$201&lt;&gt;0,[1]p37!$B$201:$L$201,"")</f>
        <v/>
      </c>
      <c r="C692" s="412"/>
      <c r="D692" s="412"/>
      <c r="E692" s="412"/>
      <c r="F692" s="412"/>
      <c r="G692" s="412"/>
      <c r="H692" s="412"/>
      <c r="I692" s="412"/>
      <c r="J692" s="412"/>
      <c r="K692" s="412"/>
      <c r="L692" s="412"/>
      <c r="M692" s="412"/>
      <c r="N692" s="412"/>
      <c r="O692" s="412"/>
      <c r="P692" s="412"/>
      <c r="Q692" s="412"/>
    </row>
    <row r="693" spans="1:19" x14ac:dyDescent="0.2">
      <c r="A693" s="413"/>
      <c r="B693" s="413"/>
      <c r="C693" s="413"/>
      <c r="D693" s="413"/>
      <c r="E693" s="413"/>
      <c r="F693" s="413"/>
      <c r="G693" s="413"/>
      <c r="H693" s="413"/>
      <c r="I693" s="413"/>
      <c r="J693" s="413"/>
      <c r="K693" s="413"/>
      <c r="L693" s="413"/>
      <c r="M693" s="413"/>
      <c r="N693" s="413"/>
      <c r="O693" s="413"/>
      <c r="P693" s="413"/>
      <c r="Q693" s="413"/>
    </row>
    <row r="694" spans="1:19" s="1" customFormat="1" ht="27.75" customHeight="1" x14ac:dyDescent="0.2">
      <c r="A694" s="411" t="str">
        <f>IF([1]p37!$A$204:$L$204&lt;&gt;0,[1]p37!$A$204:$L$204,"")</f>
        <v/>
      </c>
      <c r="B694" s="411"/>
      <c r="C694" s="411"/>
      <c r="D694" s="411"/>
      <c r="E694" s="411"/>
      <c r="F694" s="411"/>
      <c r="G694" s="411"/>
      <c r="H694" s="411"/>
      <c r="I694" s="411"/>
      <c r="J694" s="411"/>
      <c r="K694" s="411"/>
      <c r="L694" s="411"/>
      <c r="M694" s="411"/>
      <c r="N694" s="411"/>
      <c r="O694" s="411"/>
      <c r="P694" s="411"/>
      <c r="Q694" s="411"/>
    </row>
    <row r="695" spans="1:19" s="1" customFormat="1" ht="13.5" customHeight="1" x14ac:dyDescent="0.25">
      <c r="A695" s="49" t="s">
        <v>24</v>
      </c>
      <c r="B695" s="412" t="str">
        <f>IF([1]p37!$B$205:$L$205&lt;&gt;0,[1]p37!$B$205:$L$205,"")</f>
        <v/>
      </c>
      <c r="C695" s="412"/>
      <c r="D695" s="412"/>
      <c r="E695" s="412"/>
      <c r="F695" s="412"/>
      <c r="G695" s="412"/>
      <c r="H695" s="412"/>
      <c r="I695" s="412"/>
      <c r="J695" s="412"/>
      <c r="K695" s="412"/>
      <c r="L695" s="412"/>
      <c r="M695" s="412"/>
      <c r="N695" s="412"/>
      <c r="O695" s="412"/>
      <c r="P695" s="412"/>
      <c r="Q695" s="412"/>
    </row>
    <row r="696" spans="1:19" x14ac:dyDescent="0.2">
      <c r="A696" s="413"/>
      <c r="B696" s="413"/>
      <c r="C696" s="413"/>
      <c r="D696" s="413"/>
      <c r="E696" s="413"/>
      <c r="F696" s="413"/>
      <c r="G696" s="413"/>
      <c r="H696" s="413"/>
      <c r="I696" s="413"/>
      <c r="J696" s="413"/>
      <c r="K696" s="413"/>
      <c r="L696" s="413"/>
      <c r="M696" s="413"/>
      <c r="N696" s="413"/>
      <c r="O696" s="413"/>
      <c r="P696" s="413"/>
      <c r="Q696" s="413"/>
    </row>
    <row r="697" spans="1:19" s="1" customFormat="1" ht="27.75" customHeight="1" x14ac:dyDescent="0.2">
      <c r="A697" s="411" t="str">
        <f>IF([1]p37!$A$208:$L$208&lt;&gt;0,[1]p37!$A$208:$L$208,"")</f>
        <v/>
      </c>
      <c r="B697" s="411"/>
      <c r="C697" s="411"/>
      <c r="D697" s="411"/>
      <c r="E697" s="411"/>
      <c r="F697" s="411"/>
      <c r="G697" s="411"/>
      <c r="H697" s="411"/>
      <c r="I697" s="411"/>
      <c r="J697" s="411"/>
      <c r="K697" s="411"/>
      <c r="L697" s="411"/>
      <c r="M697" s="411"/>
      <c r="N697" s="411"/>
      <c r="O697" s="411"/>
      <c r="P697" s="411"/>
      <c r="Q697" s="411"/>
    </row>
    <row r="698" spans="1:19" s="1" customFormat="1" ht="13.5" customHeight="1" x14ac:dyDescent="0.25">
      <c r="A698" s="49" t="s">
        <v>24</v>
      </c>
      <c r="B698" s="412" t="str">
        <f>IF([1]p37!$B$209:$L$209&lt;&gt;0,[1]p37!$B$209:$L$209,"")</f>
        <v/>
      </c>
      <c r="C698" s="412"/>
      <c r="D698" s="412"/>
      <c r="E698" s="412"/>
      <c r="F698" s="412"/>
      <c r="G698" s="412"/>
      <c r="H698" s="412"/>
      <c r="I698" s="412"/>
      <c r="J698" s="412"/>
      <c r="K698" s="412"/>
      <c r="L698" s="412"/>
      <c r="M698" s="412"/>
      <c r="N698" s="412"/>
      <c r="O698" s="412"/>
      <c r="P698" s="412"/>
      <c r="Q698" s="412"/>
    </row>
    <row r="699" spans="1:19" x14ac:dyDescent="0.2">
      <c r="A699" s="413"/>
      <c r="B699" s="413"/>
      <c r="C699" s="413"/>
      <c r="D699" s="413"/>
      <c r="E699" s="413"/>
      <c r="F699" s="413"/>
      <c r="G699" s="413"/>
      <c r="H699" s="413"/>
      <c r="I699" s="413"/>
      <c r="J699" s="413"/>
      <c r="K699" s="413"/>
      <c r="L699" s="413"/>
      <c r="M699" s="413"/>
      <c r="N699" s="413"/>
      <c r="O699" s="413"/>
      <c r="P699" s="413"/>
      <c r="Q699" s="413"/>
    </row>
    <row r="700" spans="1:19" s="1" customFormat="1" ht="27.75" customHeight="1" x14ac:dyDescent="0.2">
      <c r="A700" s="411" t="str">
        <f>IF([1]p37!$A$212:$L$212&lt;&gt;0,[1]p37!$A$212:$L$212,"")</f>
        <v/>
      </c>
      <c r="B700" s="411"/>
      <c r="C700" s="411"/>
      <c r="D700" s="411"/>
      <c r="E700" s="411"/>
      <c r="F700" s="411"/>
      <c r="G700" s="411"/>
      <c r="H700" s="411"/>
      <c r="I700" s="411"/>
      <c r="J700" s="411"/>
      <c r="K700" s="411"/>
      <c r="L700" s="411"/>
      <c r="M700" s="411"/>
      <c r="N700" s="411"/>
      <c r="O700" s="411"/>
      <c r="P700" s="411"/>
      <c r="Q700" s="411"/>
    </row>
    <row r="701" spans="1:19" s="1" customFormat="1" ht="13.5" customHeight="1" x14ac:dyDescent="0.25">
      <c r="A701" s="49" t="s">
        <v>24</v>
      </c>
      <c r="B701" s="412" t="str">
        <f>IF([1]p37!$B$213:$L$213&lt;&gt;0,[1]p37!$B$213:$L$213,"")</f>
        <v/>
      </c>
      <c r="C701" s="412"/>
      <c r="D701" s="412"/>
      <c r="E701" s="412"/>
      <c r="F701" s="412"/>
      <c r="G701" s="412"/>
      <c r="H701" s="412"/>
      <c r="I701" s="412"/>
      <c r="J701" s="412"/>
      <c r="K701" s="412"/>
      <c r="L701" s="412"/>
      <c r="M701" s="412"/>
      <c r="N701" s="412"/>
      <c r="O701" s="412"/>
      <c r="P701" s="412"/>
      <c r="Q701" s="412"/>
    </row>
    <row r="702" spans="1:19" x14ac:dyDescent="0.2">
      <c r="A702" s="413"/>
      <c r="B702" s="413"/>
      <c r="C702" s="413"/>
      <c r="D702" s="413"/>
      <c r="E702" s="413"/>
      <c r="F702" s="413"/>
      <c r="G702" s="413"/>
      <c r="H702" s="413"/>
      <c r="I702" s="413"/>
      <c r="J702" s="413"/>
      <c r="K702" s="413"/>
      <c r="L702" s="413"/>
      <c r="M702" s="413"/>
      <c r="N702" s="413"/>
      <c r="O702" s="413"/>
      <c r="P702" s="413"/>
      <c r="Q702" s="413"/>
    </row>
    <row r="703" spans="1:19" s="1" customFormat="1" ht="27.75" customHeight="1" x14ac:dyDescent="0.2">
      <c r="A703" s="411" t="str">
        <f>IF([1]p37!$A$216:$L$216&lt;&gt;0,[1]p37!$A$216:$L$216,"")</f>
        <v/>
      </c>
      <c r="B703" s="411"/>
      <c r="C703" s="411"/>
      <c r="D703" s="411"/>
      <c r="E703" s="411"/>
      <c r="F703" s="411"/>
      <c r="G703" s="411"/>
      <c r="H703" s="411"/>
      <c r="I703" s="411"/>
      <c r="J703" s="411"/>
      <c r="K703" s="411"/>
      <c r="L703" s="411"/>
      <c r="M703" s="411"/>
      <c r="N703" s="411"/>
      <c r="O703" s="411"/>
      <c r="P703" s="411"/>
      <c r="Q703" s="411"/>
    </row>
    <row r="704" spans="1:19" s="1" customFormat="1" ht="13.5" customHeight="1" x14ac:dyDescent="0.25">
      <c r="A704" s="49" t="s">
        <v>24</v>
      </c>
      <c r="B704" s="412" t="str">
        <f>IF([1]p37!$B$217:$L$217&lt;&gt;0,[1]p37!$B$217:$L$217,"")</f>
        <v/>
      </c>
      <c r="C704" s="412"/>
      <c r="D704" s="412"/>
      <c r="E704" s="412"/>
      <c r="F704" s="412"/>
      <c r="G704" s="412"/>
      <c r="H704" s="412"/>
      <c r="I704" s="412"/>
      <c r="J704" s="412"/>
      <c r="K704" s="412"/>
      <c r="L704" s="412"/>
      <c r="M704" s="412"/>
      <c r="N704" s="412"/>
      <c r="O704" s="412"/>
      <c r="P704" s="412"/>
      <c r="Q704" s="412"/>
    </row>
    <row r="705" spans="1:19" x14ac:dyDescent="0.2">
      <c r="A705" s="413"/>
      <c r="B705" s="413"/>
      <c r="C705" s="413"/>
      <c r="D705" s="413"/>
      <c r="E705" s="413"/>
      <c r="F705" s="413"/>
      <c r="G705" s="413"/>
      <c r="H705" s="413"/>
      <c r="I705" s="413"/>
      <c r="J705" s="413"/>
      <c r="K705" s="413"/>
      <c r="L705" s="413"/>
      <c r="M705" s="413"/>
      <c r="N705" s="413"/>
      <c r="O705" s="413"/>
      <c r="P705" s="413"/>
      <c r="Q705" s="413"/>
    </row>
    <row r="706" spans="1:19" s="1" customFormat="1" ht="27.75" customHeight="1" x14ac:dyDescent="0.2">
      <c r="A706" s="411" t="str">
        <f>IF([1]p37!$A$220:$L$220&lt;&gt;0,[1]p37!$A$220:$L$220,"")</f>
        <v/>
      </c>
      <c r="B706" s="411"/>
      <c r="C706" s="411"/>
      <c r="D706" s="411"/>
      <c r="E706" s="411"/>
      <c r="F706" s="411"/>
      <c r="G706" s="411"/>
      <c r="H706" s="411"/>
      <c r="I706" s="411"/>
      <c r="J706" s="411"/>
      <c r="K706" s="411"/>
      <c r="L706" s="411"/>
      <c r="M706" s="411"/>
      <c r="N706" s="411"/>
      <c r="O706" s="411"/>
      <c r="P706" s="411"/>
      <c r="Q706" s="411"/>
    </row>
    <row r="707" spans="1:19" s="1" customFormat="1" ht="13.5" customHeight="1" x14ac:dyDescent="0.25">
      <c r="A707" s="49" t="s">
        <v>24</v>
      </c>
      <c r="B707" s="412" t="str">
        <f>IF([1]p37!$B$221:$L$221&lt;&gt;0,[1]p37!$B$221:$L$221,"")</f>
        <v/>
      </c>
      <c r="C707" s="412"/>
      <c r="D707" s="412"/>
      <c r="E707" s="412"/>
      <c r="F707" s="412"/>
      <c r="G707" s="412"/>
      <c r="H707" s="412"/>
      <c r="I707" s="412"/>
      <c r="J707" s="412"/>
      <c r="K707" s="412"/>
      <c r="L707" s="412"/>
      <c r="M707" s="412"/>
      <c r="N707" s="412"/>
      <c r="O707" s="412"/>
      <c r="P707" s="412"/>
      <c r="Q707" s="412"/>
    </row>
    <row r="708" spans="1:19" x14ac:dyDescent="0.2">
      <c r="A708" s="413"/>
      <c r="B708" s="413"/>
      <c r="C708" s="413"/>
      <c r="D708" s="413"/>
      <c r="E708" s="413"/>
      <c r="F708" s="413"/>
      <c r="G708" s="413"/>
      <c r="H708" s="413"/>
      <c r="I708" s="413"/>
      <c r="J708" s="413"/>
      <c r="K708" s="413"/>
      <c r="L708" s="413"/>
      <c r="M708" s="413"/>
      <c r="N708" s="413"/>
      <c r="O708" s="413"/>
      <c r="P708" s="413"/>
      <c r="Q708" s="413"/>
    </row>
    <row r="709" spans="1:19" s="33" customFormat="1" ht="11.25" customHeight="1" x14ac:dyDescent="0.2">
      <c r="A709" s="375" t="str">
        <f>T([1]p38!$C$13:$G$13)</f>
        <v/>
      </c>
      <c r="B709" s="376"/>
      <c r="C709" s="376"/>
      <c r="D709" s="376"/>
      <c r="E709" s="377"/>
      <c r="F709" s="414"/>
      <c r="G709" s="415"/>
      <c r="H709" s="415"/>
      <c r="I709" s="415"/>
      <c r="J709" s="415"/>
      <c r="K709" s="415"/>
      <c r="L709" s="415"/>
      <c r="M709" s="415"/>
      <c r="N709" s="415"/>
      <c r="O709" s="415"/>
      <c r="P709" s="415"/>
      <c r="Q709" s="19"/>
      <c r="R709"/>
      <c r="S709" s="28"/>
    </row>
    <row r="710" spans="1:19" s="1" customFormat="1" ht="27.75" customHeight="1" x14ac:dyDescent="0.2">
      <c r="A710" s="411" t="str">
        <f>IF([1]p38!$A$200:$L$200&lt;&gt;0,[1]p38!$A$200:$L$200,"")</f>
        <v/>
      </c>
      <c r="B710" s="411"/>
      <c r="C710" s="411"/>
      <c r="D710" s="411"/>
      <c r="E710" s="411"/>
      <c r="F710" s="411"/>
      <c r="G710" s="411"/>
      <c r="H710" s="411"/>
      <c r="I710" s="411"/>
      <c r="J710" s="411"/>
      <c r="K710" s="411"/>
      <c r="L710" s="411"/>
      <c r="M710" s="411"/>
      <c r="N710" s="411"/>
      <c r="O710" s="411"/>
      <c r="P710" s="411"/>
      <c r="Q710" s="411"/>
    </row>
    <row r="711" spans="1:19" s="1" customFormat="1" ht="13.5" customHeight="1" x14ac:dyDescent="0.25">
      <c r="A711" s="49" t="s">
        <v>24</v>
      </c>
      <c r="B711" s="412" t="str">
        <f>IF([1]p38!$B$201:$L$201&lt;&gt;0,[1]p38!$B$201:$L$201,"")</f>
        <v/>
      </c>
      <c r="C711" s="412"/>
      <c r="D711" s="412"/>
      <c r="E711" s="412"/>
      <c r="F711" s="412"/>
      <c r="G711" s="412"/>
      <c r="H711" s="412"/>
      <c r="I711" s="412"/>
      <c r="J711" s="412"/>
      <c r="K711" s="412"/>
      <c r="L711" s="412"/>
      <c r="M711" s="412"/>
      <c r="N711" s="412"/>
      <c r="O711" s="412"/>
      <c r="P711" s="412"/>
      <c r="Q711" s="412"/>
    </row>
    <row r="712" spans="1:19" x14ac:dyDescent="0.2">
      <c r="A712" s="413"/>
      <c r="B712" s="413"/>
      <c r="C712" s="413"/>
      <c r="D712" s="413"/>
      <c r="E712" s="413"/>
      <c r="F712" s="413"/>
      <c r="G712" s="413"/>
      <c r="H712" s="413"/>
      <c r="I712" s="413"/>
      <c r="J712" s="413"/>
      <c r="K712" s="413"/>
      <c r="L712" s="413"/>
      <c r="M712" s="413"/>
      <c r="N712" s="413"/>
      <c r="O712" s="413"/>
      <c r="P712" s="413"/>
      <c r="Q712" s="413"/>
    </row>
    <row r="713" spans="1:19" s="1" customFormat="1" ht="27.75" customHeight="1" x14ac:dyDescent="0.2">
      <c r="A713" s="411" t="str">
        <f>IF([1]p38!$A$204:$L$204&lt;&gt;0,[1]p38!$A$204:$L$204,"")</f>
        <v/>
      </c>
      <c r="B713" s="411"/>
      <c r="C713" s="411"/>
      <c r="D713" s="411"/>
      <c r="E713" s="411"/>
      <c r="F713" s="411"/>
      <c r="G713" s="411"/>
      <c r="H713" s="411"/>
      <c r="I713" s="411"/>
      <c r="J713" s="411"/>
      <c r="K713" s="411"/>
      <c r="L713" s="411"/>
      <c r="M713" s="411"/>
      <c r="N713" s="411"/>
      <c r="O713" s="411"/>
      <c r="P713" s="411"/>
      <c r="Q713" s="411"/>
    </row>
    <row r="714" spans="1:19" s="1" customFormat="1" ht="13.5" customHeight="1" x14ac:dyDescent="0.25">
      <c r="A714" s="49" t="s">
        <v>24</v>
      </c>
      <c r="B714" s="412" t="str">
        <f>IF([1]p38!$B$205:$L$205&lt;&gt;0,[1]p38!$B$205:$L$205,"")</f>
        <v/>
      </c>
      <c r="C714" s="412"/>
      <c r="D714" s="412"/>
      <c r="E714" s="412"/>
      <c r="F714" s="412"/>
      <c r="G714" s="412"/>
      <c r="H714" s="412"/>
      <c r="I714" s="412"/>
      <c r="J714" s="412"/>
      <c r="K714" s="412"/>
      <c r="L714" s="412"/>
      <c r="M714" s="412"/>
      <c r="N714" s="412"/>
      <c r="O714" s="412"/>
      <c r="P714" s="412"/>
      <c r="Q714" s="412"/>
    </row>
    <row r="715" spans="1:19" x14ac:dyDescent="0.2">
      <c r="A715" s="413"/>
      <c r="B715" s="413"/>
      <c r="C715" s="413"/>
      <c r="D715" s="413"/>
      <c r="E715" s="413"/>
      <c r="F715" s="413"/>
      <c r="G715" s="413"/>
      <c r="H715" s="413"/>
      <c r="I715" s="413"/>
      <c r="J715" s="413"/>
      <c r="K715" s="413"/>
      <c r="L715" s="413"/>
      <c r="M715" s="413"/>
      <c r="N715" s="413"/>
      <c r="O715" s="413"/>
      <c r="P715" s="413"/>
      <c r="Q715" s="413"/>
    </row>
    <row r="716" spans="1:19" s="1" customFormat="1" ht="27.75" customHeight="1" x14ac:dyDescent="0.2">
      <c r="A716" s="411" t="str">
        <f>IF([1]p38!$A$208:$L$208&lt;&gt;0,[1]p38!$A$208:$L$208,"")</f>
        <v/>
      </c>
      <c r="B716" s="411"/>
      <c r="C716" s="411"/>
      <c r="D716" s="411"/>
      <c r="E716" s="411"/>
      <c r="F716" s="411"/>
      <c r="G716" s="411"/>
      <c r="H716" s="411"/>
      <c r="I716" s="411"/>
      <c r="J716" s="411"/>
      <c r="K716" s="411"/>
      <c r="L716" s="411"/>
      <c r="M716" s="411"/>
      <c r="N716" s="411"/>
      <c r="O716" s="411"/>
      <c r="P716" s="411"/>
      <c r="Q716" s="411"/>
    </row>
    <row r="717" spans="1:19" s="1" customFormat="1" ht="13.5" customHeight="1" x14ac:dyDescent="0.25">
      <c r="A717" s="49" t="s">
        <v>24</v>
      </c>
      <c r="B717" s="412" t="str">
        <f>IF([1]p38!$B$209:$L$209&lt;&gt;0,[1]p38!$B$209:$L$209,"")</f>
        <v/>
      </c>
      <c r="C717" s="412"/>
      <c r="D717" s="412"/>
      <c r="E717" s="412"/>
      <c r="F717" s="412"/>
      <c r="G717" s="412"/>
      <c r="H717" s="412"/>
      <c r="I717" s="412"/>
      <c r="J717" s="412"/>
      <c r="K717" s="412"/>
      <c r="L717" s="412"/>
      <c r="M717" s="412"/>
      <c r="N717" s="412"/>
      <c r="O717" s="412"/>
      <c r="P717" s="412"/>
      <c r="Q717" s="412"/>
    </row>
    <row r="718" spans="1:19" x14ac:dyDescent="0.2">
      <c r="A718" s="413"/>
      <c r="B718" s="413"/>
      <c r="C718" s="413"/>
      <c r="D718" s="413"/>
      <c r="E718" s="413"/>
      <c r="F718" s="413"/>
      <c r="G718" s="413"/>
      <c r="H718" s="413"/>
      <c r="I718" s="413"/>
      <c r="J718" s="413"/>
      <c r="K718" s="413"/>
      <c r="L718" s="413"/>
      <c r="M718" s="413"/>
      <c r="N718" s="413"/>
      <c r="O718" s="413"/>
      <c r="P718" s="413"/>
      <c r="Q718" s="413"/>
    </row>
    <row r="719" spans="1:19" s="1" customFormat="1" ht="27.75" customHeight="1" x14ac:dyDescent="0.2">
      <c r="A719" s="411" t="str">
        <f>IF([1]p38!$A$212:$L$212&lt;&gt;0,[1]p38!$A$212:$L$212,"")</f>
        <v/>
      </c>
      <c r="B719" s="411"/>
      <c r="C719" s="411"/>
      <c r="D719" s="411"/>
      <c r="E719" s="411"/>
      <c r="F719" s="411"/>
      <c r="G719" s="411"/>
      <c r="H719" s="411"/>
      <c r="I719" s="411"/>
      <c r="J719" s="411"/>
      <c r="K719" s="411"/>
      <c r="L719" s="411"/>
      <c r="M719" s="411"/>
      <c r="N719" s="411"/>
      <c r="O719" s="411"/>
      <c r="P719" s="411"/>
      <c r="Q719" s="411"/>
    </row>
    <row r="720" spans="1:19" s="1" customFormat="1" ht="13.5" customHeight="1" x14ac:dyDescent="0.25">
      <c r="A720" s="49" t="s">
        <v>24</v>
      </c>
      <c r="B720" s="412" t="str">
        <f>IF([1]p38!$B$213:$L$213&lt;&gt;0,[1]p38!$B$213:$L$213,"")</f>
        <v/>
      </c>
      <c r="C720" s="412"/>
      <c r="D720" s="412"/>
      <c r="E720" s="412"/>
      <c r="F720" s="412"/>
      <c r="G720" s="412"/>
      <c r="H720" s="412"/>
      <c r="I720" s="412"/>
      <c r="J720" s="412"/>
      <c r="K720" s="412"/>
      <c r="L720" s="412"/>
      <c r="M720" s="412"/>
      <c r="N720" s="412"/>
      <c r="O720" s="412"/>
      <c r="P720" s="412"/>
      <c r="Q720" s="412"/>
    </row>
    <row r="721" spans="1:19" x14ac:dyDescent="0.2">
      <c r="A721" s="413"/>
      <c r="B721" s="413"/>
      <c r="C721" s="413"/>
      <c r="D721" s="413"/>
      <c r="E721" s="413"/>
      <c r="F721" s="413"/>
      <c r="G721" s="413"/>
      <c r="H721" s="413"/>
      <c r="I721" s="413"/>
      <c r="J721" s="413"/>
      <c r="K721" s="413"/>
      <c r="L721" s="413"/>
      <c r="M721" s="413"/>
      <c r="N721" s="413"/>
      <c r="O721" s="413"/>
      <c r="P721" s="413"/>
      <c r="Q721" s="413"/>
    </row>
    <row r="722" spans="1:19" s="1" customFormat="1" ht="27.75" customHeight="1" x14ac:dyDescent="0.2">
      <c r="A722" s="411" t="str">
        <f>IF([1]p38!$A$216:$L$216&lt;&gt;0,[1]p38!$A$216:$L$216,"")</f>
        <v/>
      </c>
      <c r="B722" s="411"/>
      <c r="C722" s="411"/>
      <c r="D722" s="411"/>
      <c r="E722" s="411"/>
      <c r="F722" s="411"/>
      <c r="G722" s="411"/>
      <c r="H722" s="411"/>
      <c r="I722" s="411"/>
      <c r="J722" s="411"/>
      <c r="K722" s="411"/>
      <c r="L722" s="411"/>
      <c r="M722" s="411"/>
      <c r="N722" s="411"/>
      <c r="O722" s="411"/>
      <c r="P722" s="411"/>
      <c r="Q722" s="411"/>
    </row>
    <row r="723" spans="1:19" s="1" customFormat="1" ht="13.5" customHeight="1" x14ac:dyDescent="0.25">
      <c r="A723" s="49" t="s">
        <v>24</v>
      </c>
      <c r="B723" s="412" t="str">
        <f>IF([1]p38!$B$217:$L$217&lt;&gt;0,[1]p38!$B$217:$L$217,"")</f>
        <v/>
      </c>
      <c r="C723" s="412"/>
      <c r="D723" s="412"/>
      <c r="E723" s="412"/>
      <c r="F723" s="412"/>
      <c r="G723" s="412"/>
      <c r="H723" s="412"/>
      <c r="I723" s="412"/>
      <c r="J723" s="412"/>
      <c r="K723" s="412"/>
      <c r="L723" s="412"/>
      <c r="M723" s="412"/>
      <c r="N723" s="412"/>
      <c r="O723" s="412"/>
      <c r="P723" s="412"/>
      <c r="Q723" s="412"/>
    </row>
    <row r="724" spans="1:19" x14ac:dyDescent="0.2">
      <c r="A724" s="413"/>
      <c r="B724" s="413"/>
      <c r="C724" s="413"/>
      <c r="D724" s="413"/>
      <c r="E724" s="413"/>
      <c r="F724" s="413"/>
      <c r="G724" s="413"/>
      <c r="H724" s="413"/>
      <c r="I724" s="413"/>
      <c r="J724" s="413"/>
      <c r="K724" s="413"/>
      <c r="L724" s="413"/>
      <c r="M724" s="413"/>
      <c r="N724" s="413"/>
      <c r="O724" s="413"/>
      <c r="P724" s="413"/>
      <c r="Q724" s="413"/>
    </row>
    <row r="725" spans="1:19" s="1" customFormat="1" ht="27.75" customHeight="1" x14ac:dyDescent="0.2">
      <c r="A725" s="411" t="str">
        <f>IF([1]p38!$A$220:$L$220&lt;&gt;0,[1]p38!$A$220:$L$220,"")</f>
        <v/>
      </c>
      <c r="B725" s="411"/>
      <c r="C725" s="411"/>
      <c r="D725" s="411"/>
      <c r="E725" s="411"/>
      <c r="F725" s="411"/>
      <c r="G725" s="411"/>
      <c r="H725" s="411"/>
      <c r="I725" s="411"/>
      <c r="J725" s="411"/>
      <c r="K725" s="411"/>
      <c r="L725" s="411"/>
      <c r="M725" s="411"/>
      <c r="N725" s="411"/>
      <c r="O725" s="411"/>
      <c r="P725" s="411"/>
      <c r="Q725" s="411"/>
    </row>
    <row r="726" spans="1:19" s="1" customFormat="1" ht="13.5" customHeight="1" x14ac:dyDescent="0.25">
      <c r="A726" s="49" t="s">
        <v>24</v>
      </c>
      <c r="B726" s="412" t="str">
        <f>IF([1]p38!$B$221:$L$221&lt;&gt;0,[1]p38!$B$221:$L$221,"")</f>
        <v/>
      </c>
      <c r="C726" s="412"/>
      <c r="D726" s="412"/>
      <c r="E726" s="412"/>
      <c r="F726" s="412"/>
      <c r="G726" s="412"/>
      <c r="H726" s="412"/>
      <c r="I726" s="412"/>
      <c r="J726" s="412"/>
      <c r="K726" s="412"/>
      <c r="L726" s="412"/>
      <c r="M726" s="412"/>
      <c r="N726" s="412"/>
      <c r="O726" s="412"/>
      <c r="P726" s="412"/>
      <c r="Q726" s="412"/>
    </row>
    <row r="727" spans="1:19" x14ac:dyDescent="0.2">
      <c r="A727" s="413"/>
      <c r="B727" s="413"/>
      <c r="C727" s="413"/>
      <c r="D727" s="413"/>
      <c r="E727" s="413"/>
      <c r="F727" s="413"/>
      <c r="G727" s="413"/>
      <c r="H727" s="413"/>
      <c r="I727" s="413"/>
      <c r="J727" s="413"/>
      <c r="K727" s="413"/>
      <c r="L727" s="413"/>
      <c r="M727" s="413"/>
      <c r="N727" s="413"/>
      <c r="O727" s="413"/>
      <c r="P727" s="413"/>
      <c r="Q727" s="413"/>
    </row>
    <row r="728" spans="1:19" s="33" customFormat="1" ht="11.25" customHeight="1" x14ac:dyDescent="0.2">
      <c r="A728" s="375" t="str">
        <f>T([1]p39!$C$13:$G$13)</f>
        <v/>
      </c>
      <c r="B728" s="376"/>
      <c r="C728" s="376"/>
      <c r="D728" s="376"/>
      <c r="E728" s="377"/>
      <c r="F728" s="414"/>
      <c r="G728" s="415"/>
      <c r="H728" s="415"/>
      <c r="I728" s="415"/>
      <c r="J728" s="415"/>
      <c r="K728" s="415"/>
      <c r="L728" s="415"/>
      <c r="M728" s="415"/>
      <c r="N728" s="415"/>
      <c r="O728" s="415"/>
      <c r="P728" s="415"/>
      <c r="Q728" s="19"/>
      <c r="R728"/>
      <c r="S728" s="28"/>
    </row>
    <row r="729" spans="1:19" s="1" customFormat="1" ht="27.75" customHeight="1" x14ac:dyDescent="0.2">
      <c r="A729" s="411" t="str">
        <f>IF([1]p39!$A$200:$L$200&lt;&gt;0,[1]p39!$A$200:$L$200,"")</f>
        <v/>
      </c>
      <c r="B729" s="411"/>
      <c r="C729" s="411"/>
      <c r="D729" s="411"/>
      <c r="E729" s="411"/>
      <c r="F729" s="411"/>
      <c r="G729" s="411"/>
      <c r="H729" s="411"/>
      <c r="I729" s="411"/>
      <c r="J729" s="411"/>
      <c r="K729" s="411"/>
      <c r="L729" s="411"/>
      <c r="M729" s="411"/>
      <c r="N729" s="411"/>
      <c r="O729" s="411"/>
      <c r="P729" s="411"/>
      <c r="Q729" s="411"/>
    </row>
    <row r="730" spans="1:19" s="1" customFormat="1" ht="13.5" customHeight="1" x14ac:dyDescent="0.25">
      <c r="A730" s="49" t="s">
        <v>24</v>
      </c>
      <c r="B730" s="412" t="str">
        <f>IF([1]p39!$B$201:$L$201&lt;&gt;0,[1]p39!$B$201:$L$201,"")</f>
        <v/>
      </c>
      <c r="C730" s="412"/>
      <c r="D730" s="412"/>
      <c r="E730" s="412"/>
      <c r="F730" s="412"/>
      <c r="G730" s="412"/>
      <c r="H730" s="412"/>
      <c r="I730" s="412"/>
      <c r="J730" s="412"/>
      <c r="K730" s="412"/>
      <c r="L730" s="412"/>
      <c r="M730" s="412"/>
      <c r="N730" s="412"/>
      <c r="O730" s="412"/>
      <c r="P730" s="412"/>
      <c r="Q730" s="412"/>
    </row>
    <row r="731" spans="1:19" x14ac:dyDescent="0.2">
      <c r="A731" s="413"/>
      <c r="B731" s="413"/>
      <c r="C731" s="413"/>
      <c r="D731" s="413"/>
      <c r="E731" s="413"/>
      <c r="F731" s="413"/>
      <c r="G731" s="413"/>
      <c r="H731" s="413"/>
      <c r="I731" s="413"/>
      <c r="J731" s="413"/>
      <c r="K731" s="413"/>
      <c r="L731" s="413"/>
      <c r="M731" s="413"/>
      <c r="N731" s="413"/>
      <c r="O731" s="413"/>
      <c r="P731" s="413"/>
      <c r="Q731" s="413"/>
    </row>
    <row r="732" spans="1:19" s="1" customFormat="1" ht="27.75" customHeight="1" x14ac:dyDescent="0.2">
      <c r="A732" s="411" t="str">
        <f>IF([1]p39!$A$204:$L$204&lt;&gt;0,[1]p39!$A$204:$L$204,"")</f>
        <v/>
      </c>
      <c r="B732" s="411"/>
      <c r="C732" s="411"/>
      <c r="D732" s="411"/>
      <c r="E732" s="411"/>
      <c r="F732" s="411"/>
      <c r="G732" s="411"/>
      <c r="H732" s="411"/>
      <c r="I732" s="411"/>
      <c r="J732" s="411"/>
      <c r="K732" s="411"/>
      <c r="L732" s="411"/>
      <c r="M732" s="411"/>
      <c r="N732" s="411"/>
      <c r="O732" s="411"/>
      <c r="P732" s="411"/>
      <c r="Q732" s="411"/>
    </row>
    <row r="733" spans="1:19" s="1" customFormat="1" ht="13.5" customHeight="1" x14ac:dyDescent="0.25">
      <c r="A733" s="49" t="s">
        <v>24</v>
      </c>
      <c r="B733" s="412" t="str">
        <f>IF([1]p39!$B$205:$L$205&lt;&gt;0,[1]p39!$B$205:$L$205,"")</f>
        <v/>
      </c>
      <c r="C733" s="412"/>
      <c r="D733" s="412"/>
      <c r="E733" s="412"/>
      <c r="F733" s="412"/>
      <c r="G733" s="412"/>
      <c r="H733" s="412"/>
      <c r="I733" s="412"/>
      <c r="J733" s="412"/>
      <c r="K733" s="412"/>
      <c r="L733" s="412"/>
      <c r="M733" s="412"/>
      <c r="N733" s="412"/>
      <c r="O733" s="412"/>
      <c r="P733" s="412"/>
      <c r="Q733" s="412"/>
    </row>
    <row r="734" spans="1:19" x14ac:dyDescent="0.2">
      <c r="A734" s="413"/>
      <c r="B734" s="413"/>
      <c r="C734" s="413"/>
      <c r="D734" s="413"/>
      <c r="E734" s="413"/>
      <c r="F734" s="413"/>
      <c r="G734" s="413"/>
      <c r="H734" s="413"/>
      <c r="I734" s="413"/>
      <c r="J734" s="413"/>
      <c r="K734" s="413"/>
      <c r="L734" s="413"/>
      <c r="M734" s="413"/>
      <c r="N734" s="413"/>
      <c r="O734" s="413"/>
      <c r="P734" s="413"/>
      <c r="Q734" s="413"/>
    </row>
    <row r="735" spans="1:19" s="1" customFormat="1" ht="27.75" customHeight="1" x14ac:dyDescent="0.2">
      <c r="A735" s="411" t="str">
        <f>IF([1]p39!$A$208:$L$208&lt;&gt;0,[1]p39!$A$208:$L$208,"")</f>
        <v/>
      </c>
      <c r="B735" s="411"/>
      <c r="C735" s="411"/>
      <c r="D735" s="411"/>
      <c r="E735" s="411"/>
      <c r="F735" s="411"/>
      <c r="G735" s="411"/>
      <c r="H735" s="411"/>
      <c r="I735" s="411"/>
      <c r="J735" s="411"/>
      <c r="K735" s="411"/>
      <c r="L735" s="411"/>
      <c r="M735" s="411"/>
      <c r="N735" s="411"/>
      <c r="O735" s="411"/>
      <c r="P735" s="411"/>
      <c r="Q735" s="411"/>
    </row>
    <row r="736" spans="1:19" s="1" customFormat="1" ht="13.5" customHeight="1" x14ac:dyDescent="0.25">
      <c r="A736" s="49" t="s">
        <v>24</v>
      </c>
      <c r="B736" s="412" t="str">
        <f>IF([1]p39!$B$209:$L$209&lt;&gt;0,[1]p39!$B$209:$L$209,"")</f>
        <v/>
      </c>
      <c r="C736" s="412"/>
      <c r="D736" s="412"/>
      <c r="E736" s="412"/>
      <c r="F736" s="412"/>
      <c r="G736" s="412"/>
      <c r="H736" s="412"/>
      <c r="I736" s="412"/>
      <c r="J736" s="412"/>
      <c r="K736" s="412"/>
      <c r="L736" s="412"/>
      <c r="M736" s="412"/>
      <c r="N736" s="412"/>
      <c r="O736" s="412"/>
      <c r="P736" s="412"/>
      <c r="Q736" s="412"/>
    </row>
    <row r="737" spans="1:19" x14ac:dyDescent="0.2">
      <c r="A737" s="413"/>
      <c r="B737" s="413"/>
      <c r="C737" s="413"/>
      <c r="D737" s="413"/>
      <c r="E737" s="413"/>
      <c r="F737" s="413"/>
      <c r="G737" s="413"/>
      <c r="H737" s="413"/>
      <c r="I737" s="413"/>
      <c r="J737" s="413"/>
      <c r="K737" s="413"/>
      <c r="L737" s="413"/>
      <c r="M737" s="413"/>
      <c r="N737" s="413"/>
      <c r="O737" s="413"/>
      <c r="P737" s="413"/>
      <c r="Q737" s="413"/>
    </row>
    <row r="738" spans="1:19" s="1" customFormat="1" ht="27.75" customHeight="1" x14ac:dyDescent="0.2">
      <c r="A738" s="411" t="str">
        <f>IF([1]p39!$A$212:$L$212&lt;&gt;0,[1]p39!$A$212:$L$212,"")</f>
        <v/>
      </c>
      <c r="B738" s="411"/>
      <c r="C738" s="411"/>
      <c r="D738" s="411"/>
      <c r="E738" s="411"/>
      <c r="F738" s="411"/>
      <c r="G738" s="411"/>
      <c r="H738" s="411"/>
      <c r="I738" s="411"/>
      <c r="J738" s="411"/>
      <c r="K738" s="411"/>
      <c r="L738" s="411"/>
      <c r="M738" s="411"/>
      <c r="N738" s="411"/>
      <c r="O738" s="411"/>
      <c r="P738" s="411"/>
      <c r="Q738" s="411"/>
    </row>
    <row r="739" spans="1:19" s="1" customFormat="1" ht="13.5" customHeight="1" x14ac:dyDescent="0.25">
      <c r="A739" s="49" t="s">
        <v>24</v>
      </c>
      <c r="B739" s="412" t="str">
        <f>IF([1]p39!$B$213:$L$213&lt;&gt;0,[1]p39!$B$213:$L$213,"")</f>
        <v/>
      </c>
      <c r="C739" s="412"/>
      <c r="D739" s="412"/>
      <c r="E739" s="412"/>
      <c r="F739" s="412"/>
      <c r="G739" s="412"/>
      <c r="H739" s="412"/>
      <c r="I739" s="412"/>
      <c r="J739" s="412"/>
      <c r="K739" s="412"/>
      <c r="L739" s="412"/>
      <c r="M739" s="412"/>
      <c r="N739" s="412"/>
      <c r="O739" s="412"/>
      <c r="P739" s="412"/>
      <c r="Q739" s="412"/>
    </row>
    <row r="740" spans="1:19" x14ac:dyDescent="0.2">
      <c r="A740" s="413"/>
      <c r="B740" s="413"/>
      <c r="C740" s="413"/>
      <c r="D740" s="413"/>
      <c r="E740" s="413"/>
      <c r="F740" s="413"/>
      <c r="G740" s="413"/>
      <c r="H740" s="413"/>
      <c r="I740" s="413"/>
      <c r="J740" s="413"/>
      <c r="K740" s="413"/>
      <c r="L740" s="413"/>
      <c r="M740" s="413"/>
      <c r="N740" s="413"/>
      <c r="O740" s="413"/>
      <c r="P740" s="413"/>
      <c r="Q740" s="413"/>
    </row>
    <row r="741" spans="1:19" s="1" customFormat="1" ht="27.75" customHeight="1" x14ac:dyDescent="0.2">
      <c r="A741" s="411" t="str">
        <f>IF([1]p39!$A$216:$L$216&lt;&gt;0,[1]p39!$A$216:$L$216,"")</f>
        <v/>
      </c>
      <c r="B741" s="411"/>
      <c r="C741" s="411"/>
      <c r="D741" s="411"/>
      <c r="E741" s="411"/>
      <c r="F741" s="411"/>
      <c r="G741" s="411"/>
      <c r="H741" s="411"/>
      <c r="I741" s="411"/>
      <c r="J741" s="411"/>
      <c r="K741" s="411"/>
      <c r="L741" s="411"/>
      <c r="M741" s="411"/>
      <c r="N741" s="411"/>
      <c r="O741" s="411"/>
      <c r="P741" s="411"/>
      <c r="Q741" s="411"/>
    </row>
    <row r="742" spans="1:19" s="1" customFormat="1" ht="13.5" customHeight="1" x14ac:dyDescent="0.25">
      <c r="A742" s="49" t="s">
        <v>24</v>
      </c>
      <c r="B742" s="412" t="str">
        <f>IF([1]p39!$B$217:$L$217&lt;&gt;0,[1]p39!$B$217:$L$217,"")</f>
        <v/>
      </c>
      <c r="C742" s="412"/>
      <c r="D742" s="412"/>
      <c r="E742" s="412"/>
      <c r="F742" s="412"/>
      <c r="G742" s="412"/>
      <c r="H742" s="412"/>
      <c r="I742" s="412"/>
      <c r="J742" s="412"/>
      <c r="K742" s="412"/>
      <c r="L742" s="412"/>
      <c r="M742" s="412"/>
      <c r="N742" s="412"/>
      <c r="O742" s="412"/>
      <c r="P742" s="412"/>
      <c r="Q742" s="412"/>
    </row>
    <row r="743" spans="1:19" x14ac:dyDescent="0.2">
      <c r="A743" s="413"/>
      <c r="B743" s="413"/>
      <c r="C743" s="413"/>
      <c r="D743" s="413"/>
      <c r="E743" s="413"/>
      <c r="F743" s="413"/>
      <c r="G743" s="413"/>
      <c r="H743" s="413"/>
      <c r="I743" s="413"/>
      <c r="J743" s="413"/>
      <c r="K743" s="413"/>
      <c r="L743" s="413"/>
      <c r="M743" s="413"/>
      <c r="N743" s="413"/>
      <c r="O743" s="413"/>
      <c r="P743" s="413"/>
      <c r="Q743" s="413"/>
    </row>
    <row r="744" spans="1:19" s="1" customFormat="1" ht="27.75" customHeight="1" x14ac:dyDescent="0.2">
      <c r="A744" s="411" t="str">
        <f>IF([1]p39!$A$220:$L$220&lt;&gt;0,[1]p39!$A$220:$L$220,"")</f>
        <v/>
      </c>
      <c r="B744" s="411"/>
      <c r="C744" s="411"/>
      <c r="D744" s="411"/>
      <c r="E744" s="411"/>
      <c r="F744" s="411"/>
      <c r="G744" s="411"/>
      <c r="H744" s="411"/>
      <c r="I744" s="411"/>
      <c r="J744" s="411"/>
      <c r="K744" s="411"/>
      <c r="L744" s="411"/>
      <c r="M744" s="411"/>
      <c r="N744" s="411"/>
      <c r="O744" s="411"/>
      <c r="P744" s="411"/>
      <c r="Q744" s="411"/>
    </row>
    <row r="745" spans="1:19" s="1" customFormat="1" ht="13.5" customHeight="1" x14ac:dyDescent="0.25">
      <c r="A745" s="49" t="s">
        <v>24</v>
      </c>
      <c r="B745" s="412" t="str">
        <f>IF([1]p39!$B$221:$L$221&lt;&gt;0,[1]p39!$B$221:$L$221,"")</f>
        <v/>
      </c>
      <c r="C745" s="412"/>
      <c r="D745" s="412"/>
      <c r="E745" s="412"/>
      <c r="F745" s="412"/>
      <c r="G745" s="412"/>
      <c r="H745" s="412"/>
      <c r="I745" s="412"/>
      <c r="J745" s="412"/>
      <c r="K745" s="412"/>
      <c r="L745" s="412"/>
      <c r="M745" s="412"/>
      <c r="N745" s="412"/>
      <c r="O745" s="412"/>
      <c r="P745" s="412"/>
      <c r="Q745" s="412"/>
    </row>
    <row r="746" spans="1:19" x14ac:dyDescent="0.2">
      <c r="A746" s="413"/>
      <c r="B746" s="413"/>
      <c r="C746" s="413"/>
      <c r="D746" s="413"/>
      <c r="E746" s="413"/>
      <c r="F746" s="413"/>
      <c r="G746" s="413"/>
      <c r="H746" s="413"/>
      <c r="I746" s="413"/>
      <c r="J746" s="413"/>
      <c r="K746" s="413"/>
      <c r="L746" s="413"/>
      <c r="M746" s="413"/>
      <c r="N746" s="413"/>
      <c r="O746" s="413"/>
      <c r="P746" s="413"/>
      <c r="Q746" s="413"/>
    </row>
    <row r="747" spans="1:19" s="33" customFormat="1" ht="11.25" customHeight="1" x14ac:dyDescent="0.2">
      <c r="A747" s="375" t="str">
        <f>T([1]p40!$C$13:$G$13)</f>
        <v/>
      </c>
      <c r="B747" s="376"/>
      <c r="C747" s="376"/>
      <c r="D747" s="376"/>
      <c r="E747" s="377"/>
      <c r="F747" s="414"/>
      <c r="G747" s="415"/>
      <c r="H747" s="415"/>
      <c r="I747" s="415"/>
      <c r="J747" s="415"/>
      <c r="K747" s="415"/>
      <c r="L747" s="415"/>
      <c r="M747" s="415"/>
      <c r="N747" s="415"/>
      <c r="O747" s="415"/>
      <c r="P747" s="415"/>
      <c r="Q747" s="19"/>
      <c r="R747"/>
      <c r="S747" s="28"/>
    </row>
    <row r="748" spans="1:19" s="1" customFormat="1" ht="27.75" customHeight="1" x14ac:dyDescent="0.2">
      <c r="A748" s="411" t="str">
        <f>IF([1]p40!$A$200:$L$200&lt;&gt;0,[1]p40!$A$200:$L$200,"")</f>
        <v/>
      </c>
      <c r="B748" s="411"/>
      <c r="C748" s="411"/>
      <c r="D748" s="411"/>
      <c r="E748" s="411"/>
      <c r="F748" s="411"/>
      <c r="G748" s="411"/>
      <c r="H748" s="411"/>
      <c r="I748" s="411"/>
      <c r="J748" s="411"/>
      <c r="K748" s="411"/>
      <c r="L748" s="411"/>
      <c r="M748" s="411"/>
      <c r="N748" s="411"/>
      <c r="O748" s="411"/>
      <c r="P748" s="411"/>
      <c r="Q748" s="411"/>
    </row>
    <row r="749" spans="1:19" s="1" customFormat="1" ht="13.5" customHeight="1" x14ac:dyDescent="0.25">
      <c r="A749" s="49" t="s">
        <v>24</v>
      </c>
      <c r="B749" s="412" t="str">
        <f>IF([1]p40!$B$201:$L$201&lt;&gt;0,[1]p40!$B$201:$L$201,"")</f>
        <v/>
      </c>
      <c r="C749" s="412"/>
      <c r="D749" s="412"/>
      <c r="E749" s="412"/>
      <c r="F749" s="412"/>
      <c r="G749" s="412"/>
      <c r="H749" s="412"/>
      <c r="I749" s="412"/>
      <c r="J749" s="412"/>
      <c r="K749" s="412"/>
      <c r="L749" s="412"/>
      <c r="M749" s="412"/>
      <c r="N749" s="412"/>
      <c r="O749" s="412"/>
      <c r="P749" s="412"/>
      <c r="Q749" s="412"/>
    </row>
    <row r="750" spans="1:19" x14ac:dyDescent="0.2">
      <c r="A750" s="413"/>
      <c r="B750" s="413"/>
      <c r="C750" s="413"/>
      <c r="D750" s="413"/>
      <c r="E750" s="413"/>
      <c r="F750" s="413"/>
      <c r="G750" s="413"/>
      <c r="H750" s="413"/>
      <c r="I750" s="413"/>
      <c r="J750" s="413"/>
      <c r="K750" s="413"/>
      <c r="L750" s="413"/>
      <c r="M750" s="413"/>
      <c r="N750" s="413"/>
      <c r="O750" s="413"/>
      <c r="P750" s="413"/>
      <c r="Q750" s="413"/>
    </row>
    <row r="751" spans="1:19" s="1" customFormat="1" ht="27.75" customHeight="1" x14ac:dyDescent="0.2">
      <c r="A751" s="411" t="str">
        <f>IF([1]p40!$A$204:$L$204&lt;&gt;0,[1]p40!$A$204:$L$204,"")</f>
        <v/>
      </c>
      <c r="B751" s="411"/>
      <c r="C751" s="411"/>
      <c r="D751" s="411"/>
      <c r="E751" s="411"/>
      <c r="F751" s="411"/>
      <c r="G751" s="411"/>
      <c r="H751" s="411"/>
      <c r="I751" s="411"/>
      <c r="J751" s="411"/>
      <c r="K751" s="411"/>
      <c r="L751" s="411"/>
      <c r="M751" s="411"/>
      <c r="N751" s="411"/>
      <c r="O751" s="411"/>
      <c r="P751" s="411"/>
      <c r="Q751" s="411"/>
    </row>
    <row r="752" spans="1:19" s="1" customFormat="1" ht="13.5" customHeight="1" x14ac:dyDescent="0.25">
      <c r="A752" s="49" t="s">
        <v>24</v>
      </c>
      <c r="B752" s="412" t="str">
        <f>IF([1]p40!$B$205:$L$205&lt;&gt;0,[1]p40!$B$205:$L$205,"")</f>
        <v/>
      </c>
      <c r="C752" s="412"/>
      <c r="D752" s="412"/>
      <c r="E752" s="412"/>
      <c r="F752" s="412"/>
      <c r="G752" s="412"/>
      <c r="H752" s="412"/>
      <c r="I752" s="412"/>
      <c r="J752" s="412"/>
      <c r="K752" s="412"/>
      <c r="L752" s="412"/>
      <c r="M752" s="412"/>
      <c r="N752" s="412"/>
      <c r="O752" s="412"/>
      <c r="P752" s="412"/>
      <c r="Q752" s="412"/>
    </row>
    <row r="753" spans="1:19" x14ac:dyDescent="0.2">
      <c r="A753" s="413"/>
      <c r="B753" s="413"/>
      <c r="C753" s="413"/>
      <c r="D753" s="413"/>
      <c r="E753" s="413"/>
      <c r="F753" s="413"/>
      <c r="G753" s="413"/>
      <c r="H753" s="413"/>
      <c r="I753" s="413"/>
      <c r="J753" s="413"/>
      <c r="K753" s="413"/>
      <c r="L753" s="413"/>
      <c r="M753" s="413"/>
      <c r="N753" s="413"/>
      <c r="O753" s="413"/>
      <c r="P753" s="413"/>
      <c r="Q753" s="413"/>
    </row>
    <row r="754" spans="1:19" s="1" customFormat="1" ht="27.75" customHeight="1" x14ac:dyDescent="0.2">
      <c r="A754" s="411" t="str">
        <f>IF([1]p40!$A$208:$L$208&lt;&gt;0,[1]p40!$A$208:$L$208,"")</f>
        <v/>
      </c>
      <c r="B754" s="411"/>
      <c r="C754" s="411"/>
      <c r="D754" s="411"/>
      <c r="E754" s="411"/>
      <c r="F754" s="411"/>
      <c r="G754" s="411"/>
      <c r="H754" s="411"/>
      <c r="I754" s="411"/>
      <c r="J754" s="411"/>
      <c r="K754" s="411"/>
      <c r="L754" s="411"/>
      <c r="M754" s="411"/>
      <c r="N754" s="411"/>
      <c r="O754" s="411"/>
      <c r="P754" s="411"/>
      <c r="Q754" s="411"/>
    </row>
    <row r="755" spans="1:19" s="1" customFormat="1" ht="13.5" customHeight="1" x14ac:dyDescent="0.25">
      <c r="A755" s="49" t="s">
        <v>24</v>
      </c>
      <c r="B755" s="412" t="str">
        <f>IF([1]p40!$B$209:$L$209&lt;&gt;0,[1]p40!$B$209:$L$209,"")</f>
        <v/>
      </c>
      <c r="C755" s="412"/>
      <c r="D755" s="412"/>
      <c r="E755" s="412"/>
      <c r="F755" s="412"/>
      <c r="G755" s="412"/>
      <c r="H755" s="412"/>
      <c r="I755" s="412"/>
      <c r="J755" s="412"/>
      <c r="K755" s="412"/>
      <c r="L755" s="412"/>
      <c r="M755" s="412"/>
      <c r="N755" s="412"/>
      <c r="O755" s="412"/>
      <c r="P755" s="412"/>
      <c r="Q755" s="412"/>
    </row>
    <row r="756" spans="1:19" x14ac:dyDescent="0.2">
      <c r="A756" s="413"/>
      <c r="B756" s="413"/>
      <c r="C756" s="413"/>
      <c r="D756" s="413"/>
      <c r="E756" s="413"/>
      <c r="F756" s="413"/>
      <c r="G756" s="413"/>
      <c r="H756" s="413"/>
      <c r="I756" s="413"/>
      <c r="J756" s="413"/>
      <c r="K756" s="413"/>
      <c r="L756" s="413"/>
      <c r="M756" s="413"/>
      <c r="N756" s="413"/>
      <c r="O756" s="413"/>
      <c r="P756" s="413"/>
      <c r="Q756" s="413"/>
    </row>
    <row r="757" spans="1:19" s="1" customFormat="1" ht="27.75" customHeight="1" x14ac:dyDescent="0.2">
      <c r="A757" s="411" t="str">
        <f>IF([1]p40!$A$212:$L$212&lt;&gt;0,[1]p40!$A$212:$L$212,"")</f>
        <v/>
      </c>
      <c r="B757" s="411"/>
      <c r="C757" s="411"/>
      <c r="D757" s="411"/>
      <c r="E757" s="411"/>
      <c r="F757" s="411"/>
      <c r="G757" s="411"/>
      <c r="H757" s="411"/>
      <c r="I757" s="411"/>
      <c r="J757" s="411"/>
      <c r="K757" s="411"/>
      <c r="L757" s="411"/>
      <c r="M757" s="411"/>
      <c r="N757" s="411"/>
      <c r="O757" s="411"/>
      <c r="P757" s="411"/>
      <c r="Q757" s="411"/>
    </row>
    <row r="758" spans="1:19" s="1" customFormat="1" ht="13.5" customHeight="1" x14ac:dyDescent="0.25">
      <c r="A758" s="49" t="s">
        <v>24</v>
      </c>
      <c r="B758" s="412" t="str">
        <f>IF([1]p40!$B$213:$L$213&lt;&gt;0,[1]p40!$B$213:$L$213,"")</f>
        <v/>
      </c>
      <c r="C758" s="412"/>
      <c r="D758" s="412"/>
      <c r="E758" s="412"/>
      <c r="F758" s="412"/>
      <c r="G758" s="412"/>
      <c r="H758" s="412"/>
      <c r="I758" s="412"/>
      <c r="J758" s="412"/>
      <c r="K758" s="412"/>
      <c r="L758" s="412"/>
      <c r="M758" s="412"/>
      <c r="N758" s="412"/>
      <c r="O758" s="412"/>
      <c r="P758" s="412"/>
      <c r="Q758" s="412"/>
    </row>
    <row r="759" spans="1:19" x14ac:dyDescent="0.2">
      <c r="A759" s="413"/>
      <c r="B759" s="413"/>
      <c r="C759" s="413"/>
      <c r="D759" s="413"/>
      <c r="E759" s="413"/>
      <c r="F759" s="413"/>
      <c r="G759" s="413"/>
      <c r="H759" s="413"/>
      <c r="I759" s="413"/>
      <c r="J759" s="413"/>
      <c r="K759" s="413"/>
      <c r="L759" s="413"/>
      <c r="M759" s="413"/>
      <c r="N759" s="413"/>
      <c r="O759" s="413"/>
      <c r="P759" s="413"/>
      <c r="Q759" s="413"/>
    </row>
    <row r="760" spans="1:19" s="1" customFormat="1" ht="27.75" customHeight="1" x14ac:dyDescent="0.2">
      <c r="A760" s="411" t="str">
        <f>IF([1]p40!$A$216:$L$216&lt;&gt;0,[1]p40!$A$216:$L$216,"")</f>
        <v/>
      </c>
      <c r="B760" s="411"/>
      <c r="C760" s="411"/>
      <c r="D760" s="411"/>
      <c r="E760" s="411"/>
      <c r="F760" s="411"/>
      <c r="G760" s="411"/>
      <c r="H760" s="411"/>
      <c r="I760" s="411"/>
      <c r="J760" s="411"/>
      <c r="K760" s="411"/>
      <c r="L760" s="411"/>
      <c r="M760" s="411"/>
      <c r="N760" s="411"/>
      <c r="O760" s="411"/>
      <c r="P760" s="411"/>
      <c r="Q760" s="411"/>
    </row>
    <row r="761" spans="1:19" s="1" customFormat="1" ht="13.5" customHeight="1" x14ac:dyDescent="0.25">
      <c r="A761" s="49" t="s">
        <v>24</v>
      </c>
      <c r="B761" s="412" t="str">
        <f>IF([1]p40!$B$217:$L$217&lt;&gt;0,[1]p40!$B$217:$L$217,"")</f>
        <v/>
      </c>
      <c r="C761" s="412"/>
      <c r="D761" s="412"/>
      <c r="E761" s="412"/>
      <c r="F761" s="412"/>
      <c r="G761" s="412"/>
      <c r="H761" s="412"/>
      <c r="I761" s="412"/>
      <c r="J761" s="412"/>
      <c r="K761" s="412"/>
      <c r="L761" s="412"/>
      <c r="M761" s="412"/>
      <c r="N761" s="412"/>
      <c r="O761" s="412"/>
      <c r="P761" s="412"/>
      <c r="Q761" s="412"/>
    </row>
    <row r="762" spans="1:19" x14ac:dyDescent="0.2">
      <c r="A762" s="413"/>
      <c r="B762" s="413"/>
      <c r="C762" s="413"/>
      <c r="D762" s="413"/>
      <c r="E762" s="413"/>
      <c r="F762" s="413"/>
      <c r="G762" s="413"/>
      <c r="H762" s="413"/>
      <c r="I762" s="413"/>
      <c r="J762" s="413"/>
      <c r="K762" s="413"/>
      <c r="L762" s="413"/>
      <c r="M762" s="413"/>
      <c r="N762" s="413"/>
      <c r="O762" s="413"/>
      <c r="P762" s="413"/>
      <c r="Q762" s="413"/>
    </row>
    <row r="763" spans="1:19" s="1" customFormat="1" ht="27.75" customHeight="1" x14ac:dyDescent="0.2">
      <c r="A763" s="411" t="str">
        <f>IF([1]p40!$A$220:$L$220&lt;&gt;0,[1]p40!$A$220:$L$220,"")</f>
        <v/>
      </c>
      <c r="B763" s="411"/>
      <c r="C763" s="411"/>
      <c r="D763" s="411"/>
      <c r="E763" s="411"/>
      <c r="F763" s="411"/>
      <c r="G763" s="411"/>
      <c r="H763" s="411"/>
      <c r="I763" s="411"/>
      <c r="J763" s="411"/>
      <c r="K763" s="411"/>
      <c r="L763" s="411"/>
      <c r="M763" s="411"/>
      <c r="N763" s="411"/>
      <c r="O763" s="411"/>
      <c r="P763" s="411"/>
      <c r="Q763" s="411"/>
    </row>
    <row r="764" spans="1:19" s="1" customFormat="1" ht="13.5" customHeight="1" x14ac:dyDescent="0.25">
      <c r="A764" s="49" t="s">
        <v>24</v>
      </c>
      <c r="B764" s="412" t="str">
        <f>IF([1]p40!$B$221:$L$221&lt;&gt;0,[1]p40!$B$221:$L$221,"")</f>
        <v/>
      </c>
      <c r="C764" s="412"/>
      <c r="D764" s="412"/>
      <c r="E764" s="412"/>
      <c r="F764" s="412"/>
      <c r="G764" s="412"/>
      <c r="H764" s="412"/>
      <c r="I764" s="412"/>
      <c r="J764" s="412"/>
      <c r="K764" s="412"/>
      <c r="L764" s="412"/>
      <c r="M764" s="412"/>
      <c r="N764" s="412"/>
      <c r="O764" s="412"/>
      <c r="P764" s="412"/>
      <c r="Q764" s="412"/>
    </row>
    <row r="765" spans="1:19" x14ac:dyDescent="0.2">
      <c r="A765" s="413"/>
      <c r="B765" s="413"/>
      <c r="C765" s="413"/>
      <c r="D765" s="413"/>
      <c r="E765" s="413"/>
      <c r="F765" s="413"/>
      <c r="G765" s="413"/>
      <c r="H765" s="413"/>
      <c r="I765" s="413"/>
      <c r="J765" s="413"/>
      <c r="K765" s="413"/>
      <c r="L765" s="413"/>
      <c r="M765" s="413"/>
      <c r="N765" s="413"/>
      <c r="O765" s="413"/>
      <c r="P765" s="413"/>
      <c r="Q765" s="413"/>
    </row>
    <row r="766" spans="1:19" s="33" customFormat="1" ht="11.25" customHeight="1" x14ac:dyDescent="0.2">
      <c r="A766" s="375" t="str">
        <f>T([1]p41!$C$13:$G$13)</f>
        <v/>
      </c>
      <c r="B766" s="376"/>
      <c r="C766" s="376"/>
      <c r="D766" s="376"/>
      <c r="E766" s="377"/>
      <c r="F766" s="414"/>
      <c r="G766" s="415"/>
      <c r="H766" s="415"/>
      <c r="I766" s="415"/>
      <c r="J766" s="415"/>
      <c r="K766" s="415"/>
      <c r="L766" s="415"/>
      <c r="M766" s="415"/>
      <c r="N766" s="415"/>
      <c r="O766" s="415"/>
      <c r="P766" s="415"/>
      <c r="Q766" s="19"/>
      <c r="R766"/>
      <c r="S766" s="28"/>
    </row>
    <row r="767" spans="1:19" s="1" customFormat="1" ht="27.75" customHeight="1" x14ac:dyDescent="0.2">
      <c r="A767" s="411" t="str">
        <f>IF([1]p41!$A$200:$L$200&lt;&gt;0,[1]p41!$A$200:$L$200,"")</f>
        <v/>
      </c>
      <c r="B767" s="411"/>
      <c r="C767" s="411"/>
      <c r="D767" s="411"/>
      <c r="E767" s="411"/>
      <c r="F767" s="411"/>
      <c r="G767" s="411"/>
      <c r="H767" s="411"/>
      <c r="I767" s="411"/>
      <c r="J767" s="411"/>
      <c r="K767" s="411"/>
      <c r="L767" s="411"/>
      <c r="M767" s="411"/>
      <c r="N767" s="411"/>
      <c r="O767" s="411"/>
      <c r="P767" s="411"/>
      <c r="Q767" s="411"/>
    </row>
    <row r="768" spans="1:19" s="1" customFormat="1" ht="13.5" customHeight="1" x14ac:dyDescent="0.25">
      <c r="A768" s="49" t="s">
        <v>24</v>
      </c>
      <c r="B768" s="412" t="str">
        <f>IF([1]p41!$B$201:$L$201&lt;&gt;0,[1]p41!$B$201:$L$201,"")</f>
        <v/>
      </c>
      <c r="C768" s="412"/>
      <c r="D768" s="412"/>
      <c r="E768" s="412"/>
      <c r="F768" s="412"/>
      <c r="G768" s="412"/>
      <c r="H768" s="412"/>
      <c r="I768" s="412"/>
      <c r="J768" s="412"/>
      <c r="K768" s="412"/>
      <c r="L768" s="412"/>
      <c r="M768" s="412"/>
      <c r="N768" s="412"/>
      <c r="O768" s="412"/>
      <c r="P768" s="412"/>
      <c r="Q768" s="412"/>
    </row>
    <row r="769" spans="1:17" x14ac:dyDescent="0.2">
      <c r="A769" s="413"/>
      <c r="B769" s="413"/>
      <c r="C769" s="413"/>
      <c r="D769" s="413"/>
      <c r="E769" s="413"/>
      <c r="F769" s="413"/>
      <c r="G769" s="413"/>
      <c r="H769" s="413"/>
      <c r="I769" s="413"/>
      <c r="J769" s="413"/>
      <c r="K769" s="413"/>
      <c r="L769" s="413"/>
      <c r="M769" s="413"/>
      <c r="N769" s="413"/>
      <c r="O769" s="413"/>
      <c r="P769" s="413"/>
      <c r="Q769" s="413"/>
    </row>
    <row r="770" spans="1:17" s="1" customFormat="1" ht="27.75" customHeight="1" x14ac:dyDescent="0.2">
      <c r="A770" s="411" t="str">
        <f>IF([1]p41!$A$204:$L$204&lt;&gt;0,[1]p41!$A$204:$L$204,"")</f>
        <v/>
      </c>
      <c r="B770" s="411"/>
      <c r="C770" s="411"/>
      <c r="D770" s="411"/>
      <c r="E770" s="411"/>
      <c r="F770" s="411"/>
      <c r="G770" s="411"/>
      <c r="H770" s="411"/>
      <c r="I770" s="411"/>
      <c r="J770" s="411"/>
      <c r="K770" s="411"/>
      <c r="L770" s="411"/>
      <c r="M770" s="411"/>
      <c r="N770" s="411"/>
      <c r="O770" s="411"/>
      <c r="P770" s="411"/>
      <c r="Q770" s="411"/>
    </row>
    <row r="771" spans="1:17" s="1" customFormat="1" ht="13.5" customHeight="1" x14ac:dyDescent="0.25">
      <c r="A771" s="49" t="s">
        <v>24</v>
      </c>
      <c r="B771" s="412" t="str">
        <f>IF([1]p41!$B$205:$L$205&lt;&gt;0,[1]p41!$B$205:$L$205,"")</f>
        <v/>
      </c>
      <c r="C771" s="412"/>
      <c r="D771" s="412"/>
      <c r="E771" s="412"/>
      <c r="F771" s="412"/>
      <c r="G771" s="412"/>
      <c r="H771" s="412"/>
      <c r="I771" s="412"/>
      <c r="J771" s="412"/>
      <c r="K771" s="412"/>
      <c r="L771" s="412"/>
      <c r="M771" s="412"/>
      <c r="N771" s="412"/>
      <c r="O771" s="412"/>
      <c r="P771" s="412"/>
      <c r="Q771" s="412"/>
    </row>
    <row r="772" spans="1:17" x14ac:dyDescent="0.2">
      <c r="A772" s="413"/>
      <c r="B772" s="413"/>
      <c r="C772" s="413"/>
      <c r="D772" s="413"/>
      <c r="E772" s="413"/>
      <c r="F772" s="413"/>
      <c r="G772" s="413"/>
      <c r="H772" s="413"/>
      <c r="I772" s="413"/>
      <c r="J772" s="413"/>
      <c r="K772" s="413"/>
      <c r="L772" s="413"/>
      <c r="M772" s="413"/>
      <c r="N772" s="413"/>
      <c r="O772" s="413"/>
      <c r="P772" s="413"/>
      <c r="Q772" s="413"/>
    </row>
    <row r="773" spans="1:17" s="1" customFormat="1" ht="27.75" customHeight="1" x14ac:dyDescent="0.2">
      <c r="A773" s="411" t="str">
        <f>IF([1]p41!$A$208:$L$208&lt;&gt;0,[1]p41!$A$208:$L$208,"")</f>
        <v/>
      </c>
      <c r="B773" s="411"/>
      <c r="C773" s="411"/>
      <c r="D773" s="411"/>
      <c r="E773" s="411"/>
      <c r="F773" s="411"/>
      <c r="G773" s="411"/>
      <c r="H773" s="411"/>
      <c r="I773" s="411"/>
      <c r="J773" s="411"/>
      <c r="K773" s="411"/>
      <c r="L773" s="411"/>
      <c r="M773" s="411"/>
      <c r="N773" s="411"/>
      <c r="O773" s="411"/>
      <c r="P773" s="411"/>
      <c r="Q773" s="411"/>
    </row>
    <row r="774" spans="1:17" s="1" customFormat="1" ht="13.5" customHeight="1" x14ac:dyDescent="0.25">
      <c r="A774" s="49" t="s">
        <v>24</v>
      </c>
      <c r="B774" s="412" t="str">
        <f>IF([1]p41!$B$209:$L$209&lt;&gt;0,[1]p41!$B$209:$L$209,"")</f>
        <v/>
      </c>
      <c r="C774" s="412"/>
      <c r="D774" s="412"/>
      <c r="E774" s="412"/>
      <c r="F774" s="412"/>
      <c r="G774" s="412"/>
      <c r="H774" s="412"/>
      <c r="I774" s="412"/>
      <c r="J774" s="412"/>
      <c r="K774" s="412"/>
      <c r="L774" s="412"/>
      <c r="M774" s="412"/>
      <c r="N774" s="412"/>
      <c r="O774" s="412"/>
      <c r="P774" s="412"/>
      <c r="Q774" s="412"/>
    </row>
    <row r="775" spans="1:17" x14ac:dyDescent="0.2">
      <c r="A775" s="413"/>
      <c r="B775" s="413"/>
      <c r="C775" s="413"/>
      <c r="D775" s="413"/>
      <c r="E775" s="413"/>
      <c r="F775" s="413"/>
      <c r="G775" s="413"/>
      <c r="H775" s="413"/>
      <c r="I775" s="413"/>
      <c r="J775" s="413"/>
      <c r="K775" s="413"/>
      <c r="L775" s="413"/>
      <c r="M775" s="413"/>
      <c r="N775" s="413"/>
      <c r="O775" s="413"/>
      <c r="P775" s="413"/>
      <c r="Q775" s="413"/>
    </row>
    <row r="776" spans="1:17" s="1" customFormat="1" ht="27.75" customHeight="1" x14ac:dyDescent="0.2">
      <c r="A776" s="411" t="str">
        <f>IF([1]p41!$A$212:$L$212&lt;&gt;0,[1]p41!$A$212:$L$212,"")</f>
        <v/>
      </c>
      <c r="B776" s="411"/>
      <c r="C776" s="411"/>
      <c r="D776" s="411"/>
      <c r="E776" s="411"/>
      <c r="F776" s="411"/>
      <c r="G776" s="411"/>
      <c r="H776" s="411"/>
      <c r="I776" s="411"/>
      <c r="J776" s="411"/>
      <c r="K776" s="411"/>
      <c r="L776" s="411"/>
      <c r="M776" s="411"/>
      <c r="N776" s="411"/>
      <c r="O776" s="411"/>
      <c r="P776" s="411"/>
      <c r="Q776" s="411"/>
    </row>
    <row r="777" spans="1:17" s="1" customFormat="1" ht="13.5" customHeight="1" x14ac:dyDescent="0.25">
      <c r="A777" s="49" t="s">
        <v>24</v>
      </c>
      <c r="B777" s="412" t="str">
        <f>IF([1]p41!$B$213:$L$213&lt;&gt;0,[1]p41!$B$213:$L$213,"")</f>
        <v/>
      </c>
      <c r="C777" s="412"/>
      <c r="D777" s="412"/>
      <c r="E777" s="412"/>
      <c r="F777" s="412"/>
      <c r="G777" s="412"/>
      <c r="H777" s="412"/>
      <c r="I777" s="412"/>
      <c r="J777" s="412"/>
      <c r="K777" s="412"/>
      <c r="L777" s="412"/>
      <c r="M777" s="412"/>
      <c r="N777" s="412"/>
      <c r="O777" s="412"/>
      <c r="P777" s="412"/>
      <c r="Q777" s="412"/>
    </row>
    <row r="778" spans="1:17" x14ac:dyDescent="0.2">
      <c r="A778" s="413"/>
      <c r="B778" s="413"/>
      <c r="C778" s="413"/>
      <c r="D778" s="413"/>
      <c r="E778" s="413"/>
      <c r="F778" s="413"/>
      <c r="G778" s="413"/>
      <c r="H778" s="413"/>
      <c r="I778" s="413"/>
      <c r="J778" s="413"/>
      <c r="K778" s="413"/>
      <c r="L778" s="413"/>
      <c r="M778" s="413"/>
      <c r="N778" s="413"/>
      <c r="O778" s="413"/>
      <c r="P778" s="413"/>
      <c r="Q778" s="413"/>
    </row>
    <row r="779" spans="1:17" s="1" customFormat="1" ht="27.75" customHeight="1" x14ac:dyDescent="0.2">
      <c r="A779" s="411" t="str">
        <f>IF([1]p41!$A$216:$L$216&lt;&gt;0,[1]p41!$A$216:$L$216,"")</f>
        <v/>
      </c>
      <c r="B779" s="411"/>
      <c r="C779" s="411"/>
      <c r="D779" s="411"/>
      <c r="E779" s="411"/>
      <c r="F779" s="411"/>
      <c r="G779" s="411"/>
      <c r="H779" s="411"/>
      <c r="I779" s="411"/>
      <c r="J779" s="411"/>
      <c r="K779" s="411"/>
      <c r="L779" s="411"/>
      <c r="M779" s="411"/>
      <c r="N779" s="411"/>
      <c r="O779" s="411"/>
      <c r="P779" s="411"/>
      <c r="Q779" s="411"/>
    </row>
    <row r="780" spans="1:17" s="1" customFormat="1" ht="13.5" customHeight="1" x14ac:dyDescent="0.25">
      <c r="A780" s="49" t="s">
        <v>24</v>
      </c>
      <c r="B780" s="412" t="str">
        <f>IF([1]p41!$B$217:$L$217&lt;&gt;0,[1]p41!$B$217:$L$217,"")</f>
        <v/>
      </c>
      <c r="C780" s="412"/>
      <c r="D780" s="412"/>
      <c r="E780" s="412"/>
      <c r="F780" s="412"/>
      <c r="G780" s="412"/>
      <c r="H780" s="412"/>
      <c r="I780" s="412"/>
      <c r="J780" s="412"/>
      <c r="K780" s="412"/>
      <c r="L780" s="412"/>
      <c r="M780" s="412"/>
      <c r="N780" s="412"/>
      <c r="O780" s="412"/>
      <c r="P780" s="412"/>
      <c r="Q780" s="412"/>
    </row>
    <row r="781" spans="1:17" x14ac:dyDescent="0.2">
      <c r="A781" s="413"/>
      <c r="B781" s="413"/>
      <c r="C781" s="413"/>
      <c r="D781" s="413"/>
      <c r="E781" s="413"/>
      <c r="F781" s="413"/>
      <c r="G781" s="413"/>
      <c r="H781" s="413"/>
      <c r="I781" s="413"/>
      <c r="J781" s="413"/>
      <c r="K781" s="413"/>
      <c r="L781" s="413"/>
      <c r="M781" s="413"/>
      <c r="N781" s="413"/>
      <c r="O781" s="413"/>
      <c r="P781" s="413"/>
      <c r="Q781" s="413"/>
    </row>
    <row r="782" spans="1:17" s="1" customFormat="1" ht="27.75" customHeight="1" x14ac:dyDescent="0.2">
      <c r="A782" s="411" t="str">
        <f>IF([1]p41!$A$220:$L$220&lt;&gt;0,[1]p41!$A$220:$L$220,"")</f>
        <v/>
      </c>
      <c r="B782" s="411"/>
      <c r="C782" s="411"/>
      <c r="D782" s="411"/>
      <c r="E782" s="411"/>
      <c r="F782" s="411"/>
      <c r="G782" s="411"/>
      <c r="H782" s="411"/>
      <c r="I782" s="411"/>
      <c r="J782" s="411"/>
      <c r="K782" s="411"/>
      <c r="L782" s="411"/>
      <c r="M782" s="411"/>
      <c r="N782" s="411"/>
      <c r="O782" s="411"/>
      <c r="P782" s="411"/>
      <c r="Q782" s="411"/>
    </row>
    <row r="783" spans="1:17" s="1" customFormat="1" ht="13.5" customHeight="1" x14ac:dyDescent="0.25">
      <c r="A783" s="49" t="s">
        <v>24</v>
      </c>
      <c r="B783" s="412" t="str">
        <f>IF([1]p41!$B$221:$L$221&lt;&gt;0,[1]p41!$B$221:$L$221,"")</f>
        <v/>
      </c>
      <c r="C783" s="412"/>
      <c r="D783" s="412"/>
      <c r="E783" s="412"/>
      <c r="F783" s="412"/>
      <c r="G783" s="412"/>
      <c r="H783" s="412"/>
      <c r="I783" s="412"/>
      <c r="J783" s="412"/>
      <c r="K783" s="412"/>
      <c r="L783" s="412"/>
      <c r="M783" s="412"/>
      <c r="N783" s="412"/>
      <c r="O783" s="412"/>
      <c r="P783" s="412"/>
      <c r="Q783" s="412"/>
    </row>
    <row r="784" spans="1:17" x14ac:dyDescent="0.2">
      <c r="A784" s="413"/>
      <c r="B784" s="413"/>
      <c r="C784" s="413"/>
      <c r="D784" s="413"/>
      <c r="E784" s="413"/>
      <c r="F784" s="413"/>
      <c r="G784" s="413"/>
      <c r="H784" s="413"/>
      <c r="I784" s="413"/>
      <c r="J784" s="413"/>
      <c r="K784" s="413"/>
      <c r="L784" s="413"/>
      <c r="M784" s="413"/>
      <c r="N784" s="413"/>
      <c r="O784" s="413"/>
      <c r="P784" s="413"/>
      <c r="Q784" s="413"/>
    </row>
    <row r="785" spans="1:19" s="33" customFormat="1" ht="11.25" customHeight="1" x14ac:dyDescent="0.2">
      <c r="A785" s="375" t="str">
        <f>T([1]p42!$C$13:$G$13)</f>
        <v/>
      </c>
      <c r="B785" s="376"/>
      <c r="C785" s="376"/>
      <c r="D785" s="376"/>
      <c r="E785" s="377"/>
      <c r="F785" s="414"/>
      <c r="G785" s="415"/>
      <c r="H785" s="415"/>
      <c r="I785" s="415"/>
      <c r="J785" s="415"/>
      <c r="K785" s="415"/>
      <c r="L785" s="415"/>
      <c r="M785" s="415"/>
      <c r="N785" s="415"/>
      <c r="O785" s="415"/>
      <c r="P785" s="415"/>
      <c r="Q785" s="19"/>
      <c r="R785"/>
      <c r="S785" s="28"/>
    </row>
    <row r="786" spans="1:19" s="1" customFormat="1" ht="27.75" customHeight="1" x14ac:dyDescent="0.2">
      <c r="A786" s="411" t="str">
        <f>IF([1]p42!$A$200:$L$200&lt;&gt;0,[1]p42!$A$200:$L$200,"")</f>
        <v/>
      </c>
      <c r="B786" s="411"/>
      <c r="C786" s="411"/>
      <c r="D786" s="411"/>
      <c r="E786" s="411"/>
      <c r="F786" s="411"/>
      <c r="G786" s="411"/>
      <c r="H786" s="411"/>
      <c r="I786" s="411"/>
      <c r="J786" s="411"/>
      <c r="K786" s="411"/>
      <c r="L786" s="411"/>
      <c r="M786" s="411"/>
      <c r="N786" s="411"/>
      <c r="O786" s="411"/>
      <c r="P786" s="411"/>
      <c r="Q786" s="411"/>
    </row>
    <row r="787" spans="1:19" s="1" customFormat="1" ht="13.5" customHeight="1" x14ac:dyDescent="0.25">
      <c r="A787" s="49" t="s">
        <v>24</v>
      </c>
      <c r="B787" s="412" t="str">
        <f>IF([1]p42!$B$201:$L$201&lt;&gt;0,[1]p42!$B$201:$L$201,"")</f>
        <v/>
      </c>
      <c r="C787" s="412"/>
      <c r="D787" s="412"/>
      <c r="E787" s="412"/>
      <c r="F787" s="412"/>
      <c r="G787" s="412"/>
      <c r="H787" s="412"/>
      <c r="I787" s="412"/>
      <c r="J787" s="412"/>
      <c r="K787" s="412"/>
      <c r="L787" s="412"/>
      <c r="M787" s="412"/>
      <c r="N787" s="412"/>
      <c r="O787" s="412"/>
      <c r="P787" s="412"/>
      <c r="Q787" s="412"/>
    </row>
    <row r="788" spans="1:19" x14ac:dyDescent="0.2">
      <c r="A788" s="413"/>
      <c r="B788" s="413"/>
      <c r="C788" s="413"/>
      <c r="D788" s="413"/>
      <c r="E788" s="413"/>
      <c r="F788" s="413"/>
      <c r="G788" s="413"/>
      <c r="H788" s="413"/>
      <c r="I788" s="413"/>
      <c r="J788" s="413"/>
      <c r="K788" s="413"/>
      <c r="L788" s="413"/>
      <c r="M788" s="413"/>
      <c r="N788" s="413"/>
      <c r="O788" s="413"/>
      <c r="P788" s="413"/>
      <c r="Q788" s="413"/>
    </row>
    <row r="789" spans="1:19" s="1" customFormat="1" ht="27.75" customHeight="1" x14ac:dyDescent="0.2">
      <c r="A789" s="411" t="str">
        <f>IF([1]p42!$A$204:$L$204&lt;&gt;0,[1]p42!$A$204:$L$204,"")</f>
        <v/>
      </c>
      <c r="B789" s="411"/>
      <c r="C789" s="411"/>
      <c r="D789" s="411"/>
      <c r="E789" s="411"/>
      <c r="F789" s="411"/>
      <c r="G789" s="411"/>
      <c r="H789" s="411"/>
      <c r="I789" s="411"/>
      <c r="J789" s="411"/>
      <c r="K789" s="411"/>
      <c r="L789" s="411"/>
      <c r="M789" s="411"/>
      <c r="N789" s="411"/>
      <c r="O789" s="411"/>
      <c r="P789" s="411"/>
      <c r="Q789" s="411"/>
    </row>
    <row r="790" spans="1:19" s="1" customFormat="1" ht="13.5" customHeight="1" x14ac:dyDescent="0.25">
      <c r="A790" s="49" t="s">
        <v>24</v>
      </c>
      <c r="B790" s="412" t="str">
        <f>IF([1]p42!$B$205:$L$205&lt;&gt;0,[1]p42!$B$205:$L$205,"")</f>
        <v/>
      </c>
      <c r="C790" s="412"/>
      <c r="D790" s="412"/>
      <c r="E790" s="412"/>
      <c r="F790" s="412"/>
      <c r="G790" s="412"/>
      <c r="H790" s="412"/>
      <c r="I790" s="412"/>
      <c r="J790" s="412"/>
      <c r="K790" s="412"/>
      <c r="L790" s="412"/>
      <c r="M790" s="412"/>
      <c r="N790" s="412"/>
      <c r="O790" s="412"/>
      <c r="P790" s="412"/>
      <c r="Q790" s="412"/>
    </row>
    <row r="791" spans="1:19" x14ac:dyDescent="0.2">
      <c r="A791" s="413"/>
      <c r="B791" s="413"/>
      <c r="C791" s="413"/>
      <c r="D791" s="413"/>
      <c r="E791" s="413"/>
      <c r="F791" s="413"/>
      <c r="G791" s="413"/>
      <c r="H791" s="413"/>
      <c r="I791" s="413"/>
      <c r="J791" s="413"/>
      <c r="K791" s="413"/>
      <c r="L791" s="413"/>
      <c r="M791" s="413"/>
      <c r="N791" s="413"/>
      <c r="O791" s="413"/>
      <c r="P791" s="413"/>
      <c r="Q791" s="413"/>
    </row>
    <row r="792" spans="1:19" s="1" customFormat="1" ht="27.75" customHeight="1" x14ac:dyDescent="0.2">
      <c r="A792" s="411" t="str">
        <f>IF([1]p42!$A$208:$L$208&lt;&gt;0,[1]p42!$A$208:$L$208,"")</f>
        <v/>
      </c>
      <c r="B792" s="411"/>
      <c r="C792" s="411"/>
      <c r="D792" s="411"/>
      <c r="E792" s="411"/>
      <c r="F792" s="411"/>
      <c r="G792" s="411"/>
      <c r="H792" s="411"/>
      <c r="I792" s="411"/>
      <c r="J792" s="411"/>
      <c r="K792" s="411"/>
      <c r="L792" s="411"/>
      <c r="M792" s="411"/>
      <c r="N792" s="411"/>
      <c r="O792" s="411"/>
      <c r="P792" s="411"/>
      <c r="Q792" s="411"/>
    </row>
    <row r="793" spans="1:19" s="1" customFormat="1" ht="13.5" customHeight="1" x14ac:dyDescent="0.25">
      <c r="A793" s="49" t="s">
        <v>24</v>
      </c>
      <c r="B793" s="412" t="str">
        <f>IF([1]p42!$B$209:$L$209&lt;&gt;0,[1]p42!$B$209:$L$209,"")</f>
        <v/>
      </c>
      <c r="C793" s="412"/>
      <c r="D793" s="412"/>
      <c r="E793" s="412"/>
      <c r="F793" s="412"/>
      <c r="G793" s="412"/>
      <c r="H793" s="412"/>
      <c r="I793" s="412"/>
      <c r="J793" s="412"/>
      <c r="K793" s="412"/>
      <c r="L793" s="412"/>
      <c r="M793" s="412"/>
      <c r="N793" s="412"/>
      <c r="O793" s="412"/>
      <c r="P793" s="412"/>
      <c r="Q793" s="412"/>
    </row>
    <row r="794" spans="1:19" x14ac:dyDescent="0.2">
      <c r="A794" s="413"/>
      <c r="B794" s="413"/>
      <c r="C794" s="413"/>
      <c r="D794" s="413"/>
      <c r="E794" s="413"/>
      <c r="F794" s="413"/>
      <c r="G794" s="413"/>
      <c r="H794" s="413"/>
      <c r="I794" s="413"/>
      <c r="J794" s="413"/>
      <c r="K794" s="413"/>
      <c r="L794" s="413"/>
      <c r="M794" s="413"/>
      <c r="N794" s="413"/>
      <c r="O794" s="413"/>
      <c r="P794" s="413"/>
      <c r="Q794" s="413"/>
    </row>
    <row r="795" spans="1:19" s="1" customFormat="1" ht="27.75" customHeight="1" x14ac:dyDescent="0.2">
      <c r="A795" s="411" t="str">
        <f>IF([1]p42!$A$212:$L$212&lt;&gt;0,[1]p42!$A$212:$L$212,"")</f>
        <v/>
      </c>
      <c r="B795" s="411"/>
      <c r="C795" s="411"/>
      <c r="D795" s="411"/>
      <c r="E795" s="411"/>
      <c r="F795" s="411"/>
      <c r="G795" s="411"/>
      <c r="H795" s="411"/>
      <c r="I795" s="411"/>
      <c r="J795" s="411"/>
      <c r="K795" s="411"/>
      <c r="L795" s="411"/>
      <c r="M795" s="411"/>
      <c r="N795" s="411"/>
      <c r="O795" s="411"/>
      <c r="P795" s="411"/>
      <c r="Q795" s="411"/>
    </row>
    <row r="796" spans="1:19" s="1" customFormat="1" ht="13.5" customHeight="1" x14ac:dyDescent="0.25">
      <c r="A796" s="49" t="s">
        <v>24</v>
      </c>
      <c r="B796" s="412" t="str">
        <f>IF([1]p42!$B$213:$L$213&lt;&gt;0,[1]p42!$B$213:$L$213,"")</f>
        <v/>
      </c>
      <c r="C796" s="412"/>
      <c r="D796" s="412"/>
      <c r="E796" s="412"/>
      <c r="F796" s="412"/>
      <c r="G796" s="412"/>
      <c r="H796" s="412"/>
      <c r="I796" s="412"/>
      <c r="J796" s="412"/>
      <c r="K796" s="412"/>
      <c r="L796" s="412"/>
      <c r="M796" s="412"/>
      <c r="N796" s="412"/>
      <c r="O796" s="412"/>
      <c r="P796" s="412"/>
      <c r="Q796" s="412"/>
    </row>
    <row r="797" spans="1:19" x14ac:dyDescent="0.2">
      <c r="A797" s="413"/>
      <c r="B797" s="413"/>
      <c r="C797" s="413"/>
      <c r="D797" s="413"/>
      <c r="E797" s="413"/>
      <c r="F797" s="413"/>
      <c r="G797" s="413"/>
      <c r="H797" s="413"/>
      <c r="I797" s="413"/>
      <c r="J797" s="413"/>
      <c r="K797" s="413"/>
      <c r="L797" s="413"/>
      <c r="M797" s="413"/>
      <c r="N797" s="413"/>
      <c r="O797" s="413"/>
      <c r="P797" s="413"/>
      <c r="Q797" s="413"/>
    </row>
    <row r="798" spans="1:19" s="1" customFormat="1" ht="27.75" customHeight="1" x14ac:dyDescent="0.2">
      <c r="A798" s="411" t="str">
        <f>IF([1]p42!$A$216:$L$216&lt;&gt;0,[1]p42!$A$216:$L$216,"")</f>
        <v/>
      </c>
      <c r="B798" s="411"/>
      <c r="C798" s="411"/>
      <c r="D798" s="411"/>
      <c r="E798" s="411"/>
      <c r="F798" s="411"/>
      <c r="G798" s="411"/>
      <c r="H798" s="411"/>
      <c r="I798" s="411"/>
      <c r="J798" s="411"/>
      <c r="K798" s="411"/>
      <c r="L798" s="411"/>
      <c r="M798" s="411"/>
      <c r="N798" s="411"/>
      <c r="O798" s="411"/>
      <c r="P798" s="411"/>
      <c r="Q798" s="411"/>
    </row>
    <row r="799" spans="1:19" s="1" customFormat="1" ht="13.5" customHeight="1" x14ac:dyDescent="0.25">
      <c r="A799" s="49" t="s">
        <v>24</v>
      </c>
      <c r="B799" s="412" t="str">
        <f>IF([1]p42!$B$217:$L$217&lt;&gt;0,[1]p42!$B$217:$L$217,"")</f>
        <v/>
      </c>
      <c r="C799" s="412"/>
      <c r="D799" s="412"/>
      <c r="E799" s="412"/>
      <c r="F799" s="412"/>
      <c r="G799" s="412"/>
      <c r="H799" s="412"/>
      <c r="I799" s="412"/>
      <c r="J799" s="412"/>
      <c r="K799" s="412"/>
      <c r="L799" s="412"/>
      <c r="M799" s="412"/>
      <c r="N799" s="412"/>
      <c r="O799" s="412"/>
      <c r="P799" s="412"/>
      <c r="Q799" s="412"/>
    </row>
    <row r="800" spans="1:19" x14ac:dyDescent="0.2">
      <c r="A800" s="413"/>
      <c r="B800" s="413"/>
      <c r="C800" s="413"/>
      <c r="D800" s="413"/>
      <c r="E800" s="413"/>
      <c r="F800" s="413"/>
      <c r="G800" s="413"/>
      <c r="H800" s="413"/>
      <c r="I800" s="413"/>
      <c r="J800" s="413"/>
      <c r="K800" s="413"/>
      <c r="L800" s="413"/>
      <c r="M800" s="413"/>
      <c r="N800" s="413"/>
      <c r="O800" s="413"/>
      <c r="P800" s="413"/>
      <c r="Q800" s="413"/>
    </row>
    <row r="801" spans="1:19" s="1" customFormat="1" ht="27.75" customHeight="1" x14ac:dyDescent="0.2">
      <c r="A801" s="411" t="str">
        <f>IF([1]p42!$A$220:$L$220&lt;&gt;0,[1]p42!$A$220:$L$220,"")</f>
        <v/>
      </c>
      <c r="B801" s="411"/>
      <c r="C801" s="411"/>
      <c r="D801" s="411"/>
      <c r="E801" s="411"/>
      <c r="F801" s="411"/>
      <c r="G801" s="411"/>
      <c r="H801" s="411"/>
      <c r="I801" s="411"/>
      <c r="J801" s="411"/>
      <c r="K801" s="411"/>
      <c r="L801" s="411"/>
      <c r="M801" s="411"/>
      <c r="N801" s="411"/>
      <c r="O801" s="411"/>
      <c r="P801" s="411"/>
      <c r="Q801" s="411"/>
    </row>
    <row r="802" spans="1:19" s="1" customFormat="1" ht="13.5" customHeight="1" x14ac:dyDescent="0.25">
      <c r="A802" s="49" t="s">
        <v>24</v>
      </c>
      <c r="B802" s="412" t="str">
        <f>IF([1]p42!$B$221:$L$221&lt;&gt;0,[1]p42!$B$221:$L$221,"")</f>
        <v/>
      </c>
      <c r="C802" s="412"/>
      <c r="D802" s="412"/>
      <c r="E802" s="412"/>
      <c r="F802" s="412"/>
      <c r="G802" s="412"/>
      <c r="H802" s="412"/>
      <c r="I802" s="412"/>
      <c r="J802" s="412"/>
      <c r="K802" s="412"/>
      <c r="L802" s="412"/>
      <c r="M802" s="412"/>
      <c r="N802" s="412"/>
      <c r="O802" s="412"/>
      <c r="P802" s="412"/>
      <c r="Q802" s="412"/>
    </row>
    <row r="803" spans="1:19" x14ac:dyDescent="0.2">
      <c r="A803" s="413"/>
      <c r="B803" s="413"/>
      <c r="C803" s="413"/>
      <c r="D803" s="413"/>
      <c r="E803" s="413"/>
      <c r="F803" s="413"/>
      <c r="G803" s="413"/>
      <c r="H803" s="413"/>
      <c r="I803" s="413"/>
      <c r="J803" s="413"/>
      <c r="K803" s="413"/>
      <c r="L803" s="413"/>
      <c r="M803" s="413"/>
      <c r="N803" s="413"/>
      <c r="O803" s="413"/>
      <c r="P803" s="413"/>
      <c r="Q803" s="413"/>
    </row>
    <row r="804" spans="1:19" s="33" customFormat="1" ht="11.25" customHeight="1" x14ac:dyDescent="0.2">
      <c r="A804" s="375" t="str">
        <f>T([1]p43!$C$13:$G$13)</f>
        <v/>
      </c>
      <c r="B804" s="376"/>
      <c r="C804" s="376"/>
      <c r="D804" s="376"/>
      <c r="E804" s="377"/>
      <c r="F804" s="414"/>
      <c r="G804" s="415"/>
      <c r="H804" s="415"/>
      <c r="I804" s="415"/>
      <c r="J804" s="415"/>
      <c r="K804" s="415"/>
      <c r="L804" s="415"/>
      <c r="M804" s="415"/>
      <c r="N804" s="415"/>
      <c r="O804" s="415"/>
      <c r="P804" s="415"/>
      <c r="Q804" s="19"/>
      <c r="R804"/>
      <c r="S804" s="28"/>
    </row>
    <row r="805" spans="1:19" s="1" customFormat="1" ht="27.75" customHeight="1" x14ac:dyDescent="0.2">
      <c r="A805" s="411" t="str">
        <f>IF([1]p43!$A$200:$L$200&lt;&gt;0,[1]p43!$A$200:$L$200,"")</f>
        <v/>
      </c>
      <c r="B805" s="411"/>
      <c r="C805" s="411"/>
      <c r="D805" s="411"/>
      <c r="E805" s="411"/>
      <c r="F805" s="411"/>
      <c r="G805" s="411"/>
      <c r="H805" s="411"/>
      <c r="I805" s="411"/>
      <c r="J805" s="411"/>
      <c r="K805" s="411"/>
      <c r="L805" s="411"/>
      <c r="M805" s="411"/>
      <c r="N805" s="411"/>
      <c r="O805" s="411"/>
      <c r="P805" s="411"/>
      <c r="Q805" s="411"/>
    </row>
    <row r="806" spans="1:19" s="1" customFormat="1" ht="13.5" customHeight="1" x14ac:dyDescent="0.25">
      <c r="A806" s="49" t="s">
        <v>24</v>
      </c>
      <c r="B806" s="412" t="str">
        <f>IF([1]p43!$B$201:$L$201&lt;&gt;0,[1]p43!$B$201:$L$201,"")</f>
        <v/>
      </c>
      <c r="C806" s="412"/>
      <c r="D806" s="412"/>
      <c r="E806" s="412"/>
      <c r="F806" s="412"/>
      <c r="G806" s="412"/>
      <c r="H806" s="412"/>
      <c r="I806" s="412"/>
      <c r="J806" s="412"/>
      <c r="K806" s="412"/>
      <c r="L806" s="412"/>
      <c r="M806" s="412"/>
      <c r="N806" s="412"/>
      <c r="O806" s="412"/>
      <c r="P806" s="412"/>
      <c r="Q806" s="412"/>
    </row>
    <row r="807" spans="1:19" x14ac:dyDescent="0.2">
      <c r="A807" s="413"/>
      <c r="B807" s="413"/>
      <c r="C807" s="413"/>
      <c r="D807" s="413"/>
      <c r="E807" s="413"/>
      <c r="F807" s="413"/>
      <c r="G807" s="413"/>
      <c r="H807" s="413"/>
      <c r="I807" s="413"/>
      <c r="J807" s="413"/>
      <c r="K807" s="413"/>
      <c r="L807" s="413"/>
      <c r="M807" s="413"/>
      <c r="N807" s="413"/>
      <c r="O807" s="413"/>
      <c r="P807" s="413"/>
      <c r="Q807" s="413"/>
    </row>
    <row r="808" spans="1:19" s="1" customFormat="1" ht="27.75" customHeight="1" x14ac:dyDescent="0.2">
      <c r="A808" s="411" t="str">
        <f>IF([1]p43!$A$204:$L$204&lt;&gt;0,[1]p43!$A$204:$L$204,"")</f>
        <v/>
      </c>
      <c r="B808" s="411"/>
      <c r="C808" s="411"/>
      <c r="D808" s="411"/>
      <c r="E808" s="411"/>
      <c r="F808" s="411"/>
      <c r="G808" s="411"/>
      <c r="H808" s="411"/>
      <c r="I808" s="411"/>
      <c r="J808" s="411"/>
      <c r="K808" s="411"/>
      <c r="L808" s="411"/>
      <c r="M808" s="411"/>
      <c r="N808" s="411"/>
      <c r="O808" s="411"/>
      <c r="P808" s="411"/>
      <c r="Q808" s="411"/>
    </row>
    <row r="809" spans="1:19" s="1" customFormat="1" ht="13.5" customHeight="1" x14ac:dyDescent="0.25">
      <c r="A809" s="49" t="s">
        <v>24</v>
      </c>
      <c r="B809" s="412" t="str">
        <f>IF([1]p43!$B$205:$L$205&lt;&gt;0,[1]p43!$B$205:$L$205,"")</f>
        <v/>
      </c>
      <c r="C809" s="412"/>
      <c r="D809" s="412"/>
      <c r="E809" s="412"/>
      <c r="F809" s="412"/>
      <c r="G809" s="412"/>
      <c r="H809" s="412"/>
      <c r="I809" s="412"/>
      <c r="J809" s="412"/>
      <c r="K809" s="412"/>
      <c r="L809" s="412"/>
      <c r="M809" s="412"/>
      <c r="N809" s="412"/>
      <c r="O809" s="412"/>
      <c r="P809" s="412"/>
      <c r="Q809" s="412"/>
    </row>
    <row r="810" spans="1:19" x14ac:dyDescent="0.2">
      <c r="A810" s="413"/>
      <c r="B810" s="413"/>
      <c r="C810" s="413"/>
      <c r="D810" s="413"/>
      <c r="E810" s="413"/>
      <c r="F810" s="413"/>
      <c r="G810" s="413"/>
      <c r="H810" s="413"/>
      <c r="I810" s="413"/>
      <c r="J810" s="413"/>
      <c r="K810" s="413"/>
      <c r="L810" s="413"/>
      <c r="M810" s="413"/>
      <c r="N810" s="413"/>
      <c r="O810" s="413"/>
      <c r="P810" s="413"/>
      <c r="Q810" s="413"/>
    </row>
    <row r="811" spans="1:19" s="1" customFormat="1" ht="27.75" customHeight="1" x14ac:dyDescent="0.2">
      <c r="A811" s="411" t="str">
        <f>IF([1]p43!$A$208:$L$208&lt;&gt;0,[1]p43!$A$208:$L$208,"")</f>
        <v/>
      </c>
      <c r="B811" s="411"/>
      <c r="C811" s="411"/>
      <c r="D811" s="411"/>
      <c r="E811" s="411"/>
      <c r="F811" s="411"/>
      <c r="G811" s="411"/>
      <c r="H811" s="411"/>
      <c r="I811" s="411"/>
      <c r="J811" s="411"/>
      <c r="K811" s="411"/>
      <c r="L811" s="411"/>
      <c r="M811" s="411"/>
      <c r="N811" s="411"/>
      <c r="O811" s="411"/>
      <c r="P811" s="411"/>
      <c r="Q811" s="411"/>
    </row>
    <row r="812" spans="1:19" s="1" customFormat="1" ht="13.5" customHeight="1" x14ac:dyDescent="0.25">
      <c r="A812" s="49" t="s">
        <v>24</v>
      </c>
      <c r="B812" s="412" t="str">
        <f>IF([1]p43!$B$209:$L$209&lt;&gt;0,[1]p43!$B$209:$L$209,"")</f>
        <v/>
      </c>
      <c r="C812" s="412"/>
      <c r="D812" s="412"/>
      <c r="E812" s="412"/>
      <c r="F812" s="412"/>
      <c r="G812" s="412"/>
      <c r="H812" s="412"/>
      <c r="I812" s="412"/>
      <c r="J812" s="412"/>
      <c r="K812" s="412"/>
      <c r="L812" s="412"/>
      <c r="M812" s="412"/>
      <c r="N812" s="412"/>
      <c r="O812" s="412"/>
      <c r="P812" s="412"/>
      <c r="Q812" s="412"/>
    </row>
    <row r="813" spans="1:19" x14ac:dyDescent="0.2">
      <c r="A813" s="413"/>
      <c r="B813" s="413"/>
      <c r="C813" s="413"/>
      <c r="D813" s="413"/>
      <c r="E813" s="413"/>
      <c r="F813" s="413"/>
      <c r="G813" s="413"/>
      <c r="H813" s="413"/>
      <c r="I813" s="413"/>
      <c r="J813" s="413"/>
      <c r="K813" s="413"/>
      <c r="L813" s="413"/>
      <c r="M813" s="413"/>
      <c r="N813" s="413"/>
      <c r="O813" s="413"/>
      <c r="P813" s="413"/>
      <c r="Q813" s="413"/>
    </row>
    <row r="814" spans="1:19" s="1" customFormat="1" ht="27.75" customHeight="1" x14ac:dyDescent="0.2">
      <c r="A814" s="411" t="str">
        <f>IF([1]p43!$A$212:$L$212&lt;&gt;0,[1]p43!$A$212:$L$212,"")</f>
        <v/>
      </c>
      <c r="B814" s="411"/>
      <c r="C814" s="411"/>
      <c r="D814" s="411"/>
      <c r="E814" s="411"/>
      <c r="F814" s="411"/>
      <c r="G814" s="411"/>
      <c r="H814" s="411"/>
      <c r="I814" s="411"/>
      <c r="J814" s="411"/>
      <c r="K814" s="411"/>
      <c r="L814" s="411"/>
      <c r="M814" s="411"/>
      <c r="N814" s="411"/>
      <c r="O814" s="411"/>
      <c r="P814" s="411"/>
      <c r="Q814" s="411"/>
    </row>
    <row r="815" spans="1:19" s="1" customFormat="1" ht="13.5" customHeight="1" x14ac:dyDescent="0.25">
      <c r="A815" s="49" t="s">
        <v>24</v>
      </c>
      <c r="B815" s="412" t="str">
        <f>IF([1]p43!$B$213:$L$213&lt;&gt;0,[1]p43!$B$213:$L$213,"")</f>
        <v/>
      </c>
      <c r="C815" s="412"/>
      <c r="D815" s="412"/>
      <c r="E815" s="412"/>
      <c r="F815" s="412"/>
      <c r="G815" s="412"/>
      <c r="H815" s="412"/>
      <c r="I815" s="412"/>
      <c r="J815" s="412"/>
      <c r="K815" s="412"/>
      <c r="L815" s="412"/>
      <c r="M815" s="412"/>
      <c r="N815" s="412"/>
      <c r="O815" s="412"/>
      <c r="P815" s="412"/>
      <c r="Q815" s="412"/>
    </row>
    <row r="816" spans="1:19" x14ac:dyDescent="0.2">
      <c r="A816" s="413"/>
      <c r="B816" s="413"/>
      <c r="C816" s="413"/>
      <c r="D816" s="413"/>
      <c r="E816" s="413"/>
      <c r="F816" s="413"/>
      <c r="G816" s="413"/>
      <c r="H816" s="413"/>
      <c r="I816" s="413"/>
      <c r="J816" s="413"/>
      <c r="K816" s="413"/>
      <c r="L816" s="413"/>
      <c r="M816" s="413"/>
      <c r="N816" s="413"/>
      <c r="O816" s="413"/>
      <c r="P816" s="413"/>
      <c r="Q816" s="413"/>
    </row>
    <row r="817" spans="1:19" s="1" customFormat="1" ht="27.75" customHeight="1" x14ac:dyDescent="0.2">
      <c r="A817" s="411" t="str">
        <f>IF([1]p43!$A$216:$L$216&lt;&gt;0,[1]p43!$A$216:$L$216,"")</f>
        <v/>
      </c>
      <c r="B817" s="411"/>
      <c r="C817" s="411"/>
      <c r="D817" s="411"/>
      <c r="E817" s="411"/>
      <c r="F817" s="411"/>
      <c r="G817" s="411"/>
      <c r="H817" s="411"/>
      <c r="I817" s="411"/>
      <c r="J817" s="411"/>
      <c r="K817" s="411"/>
      <c r="L817" s="411"/>
      <c r="M817" s="411"/>
      <c r="N817" s="411"/>
      <c r="O817" s="411"/>
      <c r="P817" s="411"/>
      <c r="Q817" s="411"/>
    </row>
    <row r="818" spans="1:19" s="1" customFormat="1" ht="13.5" customHeight="1" x14ac:dyDescent="0.25">
      <c r="A818" s="49" t="s">
        <v>24</v>
      </c>
      <c r="B818" s="412" t="str">
        <f>IF([1]p43!$B$217:$L$217&lt;&gt;0,[1]p43!$B$217:$L$217,"")</f>
        <v/>
      </c>
      <c r="C818" s="412"/>
      <c r="D818" s="412"/>
      <c r="E818" s="412"/>
      <c r="F818" s="412"/>
      <c r="G818" s="412"/>
      <c r="H818" s="412"/>
      <c r="I818" s="412"/>
      <c r="J818" s="412"/>
      <c r="K818" s="412"/>
      <c r="L818" s="412"/>
      <c r="M818" s="412"/>
      <c r="N818" s="412"/>
      <c r="O818" s="412"/>
      <c r="P818" s="412"/>
      <c r="Q818" s="412"/>
    </row>
    <row r="819" spans="1:19" x14ac:dyDescent="0.2">
      <c r="A819" s="413"/>
      <c r="B819" s="413"/>
      <c r="C819" s="413"/>
      <c r="D819" s="413"/>
      <c r="E819" s="413"/>
      <c r="F819" s="413"/>
      <c r="G819" s="413"/>
      <c r="H819" s="413"/>
      <c r="I819" s="413"/>
      <c r="J819" s="413"/>
      <c r="K819" s="413"/>
      <c r="L819" s="413"/>
      <c r="M819" s="413"/>
      <c r="N819" s="413"/>
      <c r="O819" s="413"/>
      <c r="P819" s="413"/>
      <c r="Q819" s="413"/>
    </row>
    <row r="820" spans="1:19" s="1" customFormat="1" ht="27.75" customHeight="1" x14ac:dyDescent="0.2">
      <c r="A820" s="411" t="str">
        <f>IF([1]p43!$A$220:$L$220&lt;&gt;0,[1]p43!$A$220:$L$220,"")</f>
        <v/>
      </c>
      <c r="B820" s="411"/>
      <c r="C820" s="411"/>
      <c r="D820" s="411"/>
      <c r="E820" s="411"/>
      <c r="F820" s="411"/>
      <c r="G820" s="411"/>
      <c r="H820" s="411"/>
      <c r="I820" s="411"/>
      <c r="J820" s="411"/>
      <c r="K820" s="411"/>
      <c r="L820" s="411"/>
      <c r="M820" s="411"/>
      <c r="N820" s="411"/>
      <c r="O820" s="411"/>
      <c r="P820" s="411"/>
      <c r="Q820" s="411"/>
    </row>
    <row r="821" spans="1:19" s="1" customFormat="1" ht="13.5" customHeight="1" x14ac:dyDescent="0.25">
      <c r="A821" s="49" t="s">
        <v>24</v>
      </c>
      <c r="B821" s="412" t="str">
        <f>IF([1]p43!$B$221:$L$221&lt;&gt;0,[1]p43!$B$221:$L$221,"")</f>
        <v/>
      </c>
      <c r="C821" s="412"/>
      <c r="D821" s="412"/>
      <c r="E821" s="412"/>
      <c r="F821" s="412"/>
      <c r="G821" s="412"/>
      <c r="H821" s="412"/>
      <c r="I821" s="412"/>
      <c r="J821" s="412"/>
      <c r="K821" s="412"/>
      <c r="L821" s="412"/>
      <c r="M821" s="412"/>
      <c r="N821" s="412"/>
      <c r="O821" s="412"/>
      <c r="P821" s="412"/>
      <c r="Q821" s="412"/>
    </row>
    <row r="822" spans="1:19" x14ac:dyDescent="0.2">
      <c r="A822" s="413"/>
      <c r="B822" s="413"/>
      <c r="C822" s="413"/>
      <c r="D822" s="413"/>
      <c r="E822" s="413"/>
      <c r="F822" s="413"/>
      <c r="G822" s="413"/>
      <c r="H822" s="413"/>
      <c r="I822" s="413"/>
      <c r="J822" s="413"/>
      <c r="K822" s="413"/>
      <c r="L822" s="413"/>
      <c r="M822" s="413"/>
      <c r="N822" s="413"/>
      <c r="O822" s="413"/>
      <c r="P822" s="413"/>
      <c r="Q822" s="413"/>
    </row>
    <row r="823" spans="1:19" s="33" customFormat="1" ht="11.25" customHeight="1" x14ac:dyDescent="0.2">
      <c r="A823" s="375" t="str">
        <f>T([1]p44!$C$13:$G$13)</f>
        <v/>
      </c>
      <c r="B823" s="376"/>
      <c r="C823" s="376"/>
      <c r="D823" s="376"/>
      <c r="E823" s="377"/>
      <c r="F823" s="414"/>
      <c r="G823" s="415"/>
      <c r="H823" s="415"/>
      <c r="I823" s="415"/>
      <c r="J823" s="415"/>
      <c r="K823" s="415"/>
      <c r="L823" s="415"/>
      <c r="M823" s="415"/>
      <c r="N823" s="415"/>
      <c r="O823" s="415"/>
      <c r="P823" s="415"/>
      <c r="Q823" s="19"/>
      <c r="R823"/>
      <c r="S823" s="28"/>
    </row>
    <row r="824" spans="1:19" s="1" customFormat="1" ht="27.75" customHeight="1" x14ac:dyDescent="0.2">
      <c r="A824" s="411" t="str">
        <f>IF([1]p44!$A$200:$L$200&lt;&gt;0,[1]p44!$A$200:$L$200,"")</f>
        <v/>
      </c>
      <c r="B824" s="411"/>
      <c r="C824" s="411"/>
      <c r="D824" s="411"/>
      <c r="E824" s="411"/>
      <c r="F824" s="411"/>
      <c r="G824" s="411"/>
      <c r="H824" s="411"/>
      <c r="I824" s="411"/>
      <c r="J824" s="411"/>
      <c r="K824" s="411"/>
      <c r="L824" s="411"/>
      <c r="M824" s="411"/>
      <c r="N824" s="411"/>
      <c r="O824" s="411"/>
      <c r="P824" s="411"/>
      <c r="Q824" s="411"/>
    </row>
    <row r="825" spans="1:19" s="1" customFormat="1" ht="13.5" customHeight="1" x14ac:dyDescent="0.25">
      <c r="A825" s="49" t="s">
        <v>24</v>
      </c>
      <c r="B825" s="412" t="str">
        <f>IF([1]p44!$B$201:$L$201&lt;&gt;0,[1]p44!$B$201:$L$201,"")</f>
        <v/>
      </c>
      <c r="C825" s="412"/>
      <c r="D825" s="412"/>
      <c r="E825" s="412"/>
      <c r="F825" s="412"/>
      <c r="G825" s="412"/>
      <c r="H825" s="412"/>
      <c r="I825" s="412"/>
      <c r="J825" s="412"/>
      <c r="K825" s="412"/>
      <c r="L825" s="412"/>
      <c r="M825" s="412"/>
      <c r="N825" s="412"/>
      <c r="O825" s="412"/>
      <c r="P825" s="412"/>
      <c r="Q825" s="412"/>
    </row>
    <row r="826" spans="1:19" x14ac:dyDescent="0.2">
      <c r="A826" s="413"/>
      <c r="B826" s="413"/>
      <c r="C826" s="413"/>
      <c r="D826" s="413"/>
      <c r="E826" s="413"/>
      <c r="F826" s="413"/>
      <c r="G826" s="413"/>
      <c r="H826" s="413"/>
      <c r="I826" s="413"/>
      <c r="J826" s="413"/>
      <c r="K826" s="413"/>
      <c r="L826" s="413"/>
      <c r="M826" s="413"/>
      <c r="N826" s="413"/>
      <c r="O826" s="413"/>
      <c r="P826" s="413"/>
      <c r="Q826" s="413"/>
    </row>
    <row r="827" spans="1:19" s="1" customFormat="1" ht="27.75" customHeight="1" x14ac:dyDescent="0.2">
      <c r="A827" s="411" t="str">
        <f>IF([1]p44!$A$204:$L$204&lt;&gt;0,[1]p44!$A$204:$L$204,"")</f>
        <v/>
      </c>
      <c r="B827" s="411"/>
      <c r="C827" s="411"/>
      <c r="D827" s="411"/>
      <c r="E827" s="411"/>
      <c r="F827" s="411"/>
      <c r="G827" s="411"/>
      <c r="H827" s="411"/>
      <c r="I827" s="411"/>
      <c r="J827" s="411"/>
      <c r="K827" s="411"/>
      <c r="L827" s="411"/>
      <c r="M827" s="411"/>
      <c r="N827" s="411"/>
      <c r="O827" s="411"/>
      <c r="P827" s="411"/>
      <c r="Q827" s="411"/>
    </row>
    <row r="828" spans="1:19" s="1" customFormat="1" ht="13.5" customHeight="1" x14ac:dyDescent="0.25">
      <c r="A828" s="49" t="s">
        <v>24</v>
      </c>
      <c r="B828" s="412" t="str">
        <f>IF([1]p44!$B$205:$L$205&lt;&gt;0,[1]p44!$B$205:$L$205,"")</f>
        <v/>
      </c>
      <c r="C828" s="412"/>
      <c r="D828" s="412"/>
      <c r="E828" s="412"/>
      <c r="F828" s="412"/>
      <c r="G828" s="412"/>
      <c r="H828" s="412"/>
      <c r="I828" s="412"/>
      <c r="J828" s="412"/>
      <c r="K828" s="412"/>
      <c r="L828" s="412"/>
      <c r="M828" s="412"/>
      <c r="N828" s="412"/>
      <c r="O828" s="412"/>
      <c r="P828" s="412"/>
      <c r="Q828" s="412"/>
    </row>
    <row r="829" spans="1:19" x14ac:dyDescent="0.2">
      <c r="A829" s="413"/>
      <c r="B829" s="413"/>
      <c r="C829" s="413"/>
      <c r="D829" s="413"/>
      <c r="E829" s="413"/>
      <c r="F829" s="413"/>
      <c r="G829" s="413"/>
      <c r="H829" s="413"/>
      <c r="I829" s="413"/>
      <c r="J829" s="413"/>
      <c r="K829" s="413"/>
      <c r="L829" s="413"/>
      <c r="M829" s="413"/>
      <c r="N829" s="413"/>
      <c r="O829" s="413"/>
      <c r="P829" s="413"/>
      <c r="Q829" s="413"/>
    </row>
    <row r="830" spans="1:19" s="1" customFormat="1" ht="27.75" customHeight="1" x14ac:dyDescent="0.2">
      <c r="A830" s="411" t="str">
        <f>IF([1]p44!$A$208:$L$208&lt;&gt;0,[1]p44!$A$208:$L$208,"")</f>
        <v/>
      </c>
      <c r="B830" s="411"/>
      <c r="C830" s="411"/>
      <c r="D830" s="411"/>
      <c r="E830" s="411"/>
      <c r="F830" s="411"/>
      <c r="G830" s="411"/>
      <c r="H830" s="411"/>
      <c r="I830" s="411"/>
      <c r="J830" s="411"/>
      <c r="K830" s="411"/>
      <c r="L830" s="411"/>
      <c r="M830" s="411"/>
      <c r="N830" s="411"/>
      <c r="O830" s="411"/>
      <c r="P830" s="411"/>
      <c r="Q830" s="411"/>
    </row>
    <row r="831" spans="1:19" s="1" customFormat="1" ht="13.5" customHeight="1" x14ac:dyDescent="0.25">
      <c r="A831" s="49" t="s">
        <v>24</v>
      </c>
      <c r="B831" s="412" t="str">
        <f>IF([1]p44!$B$209:$L$209&lt;&gt;0,[1]p44!$B$209:$L$209,"")</f>
        <v/>
      </c>
      <c r="C831" s="412"/>
      <c r="D831" s="412"/>
      <c r="E831" s="412"/>
      <c r="F831" s="412"/>
      <c r="G831" s="412"/>
      <c r="H831" s="412"/>
      <c r="I831" s="412"/>
      <c r="J831" s="412"/>
      <c r="K831" s="412"/>
      <c r="L831" s="412"/>
      <c r="M831" s="412"/>
      <c r="N831" s="412"/>
      <c r="O831" s="412"/>
      <c r="P831" s="412"/>
      <c r="Q831" s="412"/>
    </row>
    <row r="832" spans="1:19" x14ac:dyDescent="0.2">
      <c r="A832" s="413"/>
      <c r="B832" s="413"/>
      <c r="C832" s="413"/>
      <c r="D832" s="413"/>
      <c r="E832" s="413"/>
      <c r="F832" s="413"/>
      <c r="G832" s="413"/>
      <c r="H832" s="413"/>
      <c r="I832" s="413"/>
      <c r="J832" s="413"/>
      <c r="K832" s="413"/>
      <c r="L832" s="413"/>
      <c r="M832" s="413"/>
      <c r="N832" s="413"/>
      <c r="O832" s="413"/>
      <c r="P832" s="413"/>
      <c r="Q832" s="413"/>
    </row>
    <row r="833" spans="1:19" s="1" customFormat="1" ht="27.75" customHeight="1" x14ac:dyDescent="0.2">
      <c r="A833" s="411" t="str">
        <f>IF([1]p44!$A$212:$L$212&lt;&gt;0,[1]p44!$A$212:$L$212,"")</f>
        <v/>
      </c>
      <c r="B833" s="411"/>
      <c r="C833" s="411"/>
      <c r="D833" s="411"/>
      <c r="E833" s="411"/>
      <c r="F833" s="411"/>
      <c r="G833" s="411"/>
      <c r="H833" s="411"/>
      <c r="I833" s="411"/>
      <c r="J833" s="411"/>
      <c r="K833" s="411"/>
      <c r="L833" s="411"/>
      <c r="M833" s="411"/>
      <c r="N833" s="411"/>
      <c r="O833" s="411"/>
      <c r="P833" s="411"/>
      <c r="Q833" s="411"/>
    </row>
    <row r="834" spans="1:19" s="1" customFormat="1" ht="13.5" customHeight="1" x14ac:dyDescent="0.25">
      <c r="A834" s="49" t="s">
        <v>24</v>
      </c>
      <c r="B834" s="412" t="str">
        <f>IF([1]p44!$B$213:$L$213&lt;&gt;0,[1]p44!$B$213:$L$213,"")</f>
        <v/>
      </c>
      <c r="C834" s="412"/>
      <c r="D834" s="412"/>
      <c r="E834" s="412"/>
      <c r="F834" s="412"/>
      <c r="G834" s="412"/>
      <c r="H834" s="412"/>
      <c r="I834" s="412"/>
      <c r="J834" s="412"/>
      <c r="K834" s="412"/>
      <c r="L834" s="412"/>
      <c r="M834" s="412"/>
      <c r="N834" s="412"/>
      <c r="O834" s="412"/>
      <c r="P834" s="412"/>
      <c r="Q834" s="412"/>
    </row>
    <row r="835" spans="1:19" x14ac:dyDescent="0.2">
      <c r="A835" s="413"/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  <c r="L835" s="413"/>
      <c r="M835" s="413"/>
      <c r="N835" s="413"/>
      <c r="O835" s="413"/>
      <c r="P835" s="413"/>
      <c r="Q835" s="413"/>
    </row>
    <row r="836" spans="1:19" s="1" customFormat="1" ht="27.75" customHeight="1" x14ac:dyDescent="0.2">
      <c r="A836" s="411" t="str">
        <f>IF([1]p44!$A$216:$L$216&lt;&gt;0,[1]p44!$A$216:$L$216,"")</f>
        <v/>
      </c>
      <c r="B836" s="411"/>
      <c r="C836" s="411"/>
      <c r="D836" s="411"/>
      <c r="E836" s="411"/>
      <c r="F836" s="411"/>
      <c r="G836" s="411"/>
      <c r="H836" s="411"/>
      <c r="I836" s="411"/>
      <c r="J836" s="411"/>
      <c r="K836" s="411"/>
      <c r="L836" s="411"/>
      <c r="M836" s="411"/>
      <c r="N836" s="411"/>
      <c r="O836" s="411"/>
      <c r="P836" s="411"/>
      <c r="Q836" s="411"/>
    </row>
    <row r="837" spans="1:19" s="1" customFormat="1" ht="13.5" customHeight="1" x14ac:dyDescent="0.25">
      <c r="A837" s="49" t="s">
        <v>24</v>
      </c>
      <c r="B837" s="412" t="str">
        <f>IF([1]p44!$B$217:$L$217&lt;&gt;0,[1]p44!$B$217:$L$217,"")</f>
        <v/>
      </c>
      <c r="C837" s="412"/>
      <c r="D837" s="412"/>
      <c r="E837" s="412"/>
      <c r="F837" s="412"/>
      <c r="G837" s="412"/>
      <c r="H837" s="412"/>
      <c r="I837" s="412"/>
      <c r="J837" s="412"/>
      <c r="K837" s="412"/>
      <c r="L837" s="412"/>
      <c r="M837" s="412"/>
      <c r="N837" s="412"/>
      <c r="O837" s="412"/>
      <c r="P837" s="412"/>
      <c r="Q837" s="412"/>
    </row>
    <row r="838" spans="1:19" x14ac:dyDescent="0.2">
      <c r="A838" s="413"/>
      <c r="B838" s="413"/>
      <c r="C838" s="413"/>
      <c r="D838" s="413"/>
      <c r="E838" s="413"/>
      <c r="F838" s="413"/>
      <c r="G838" s="413"/>
      <c r="H838" s="413"/>
      <c r="I838" s="413"/>
      <c r="J838" s="413"/>
      <c r="K838" s="413"/>
      <c r="L838" s="413"/>
      <c r="M838" s="413"/>
      <c r="N838" s="413"/>
      <c r="O838" s="413"/>
      <c r="P838" s="413"/>
      <c r="Q838" s="413"/>
    </row>
    <row r="839" spans="1:19" s="1" customFormat="1" ht="27.75" customHeight="1" x14ac:dyDescent="0.2">
      <c r="A839" s="411" t="str">
        <f>IF([1]p44!$A$220:$L$220&lt;&gt;0,[1]p44!$A$220:$L$220,"")</f>
        <v/>
      </c>
      <c r="B839" s="411"/>
      <c r="C839" s="411"/>
      <c r="D839" s="411"/>
      <c r="E839" s="411"/>
      <c r="F839" s="411"/>
      <c r="G839" s="411"/>
      <c r="H839" s="411"/>
      <c r="I839" s="411"/>
      <c r="J839" s="411"/>
      <c r="K839" s="411"/>
      <c r="L839" s="411"/>
      <c r="M839" s="411"/>
      <c r="N839" s="411"/>
      <c r="O839" s="411"/>
      <c r="P839" s="411"/>
      <c r="Q839" s="411"/>
    </row>
    <row r="840" spans="1:19" s="1" customFormat="1" ht="13.5" customHeight="1" x14ac:dyDescent="0.25">
      <c r="A840" s="49" t="s">
        <v>24</v>
      </c>
      <c r="B840" s="412" t="str">
        <f>IF([1]p44!$B$221:$L$221&lt;&gt;0,[1]p44!$B$221:$L$221,"")</f>
        <v/>
      </c>
      <c r="C840" s="412"/>
      <c r="D840" s="412"/>
      <c r="E840" s="412"/>
      <c r="F840" s="412"/>
      <c r="G840" s="412"/>
      <c r="H840" s="412"/>
      <c r="I840" s="412"/>
      <c r="J840" s="412"/>
      <c r="K840" s="412"/>
      <c r="L840" s="412"/>
      <c r="M840" s="412"/>
      <c r="N840" s="412"/>
      <c r="O840" s="412"/>
      <c r="P840" s="412"/>
      <c r="Q840" s="412"/>
    </row>
    <row r="841" spans="1:19" x14ac:dyDescent="0.2">
      <c r="A841" s="413"/>
      <c r="B841" s="413"/>
      <c r="C841" s="413"/>
      <c r="D841" s="413"/>
      <c r="E841" s="413"/>
      <c r="F841" s="413"/>
      <c r="G841" s="413"/>
      <c r="H841" s="413"/>
      <c r="I841" s="413"/>
      <c r="J841" s="413"/>
      <c r="K841" s="413"/>
      <c r="L841" s="413"/>
      <c r="M841" s="413"/>
      <c r="N841" s="413"/>
      <c r="O841" s="413"/>
      <c r="P841" s="413"/>
      <c r="Q841" s="413"/>
    </row>
    <row r="842" spans="1:19" s="33" customFormat="1" ht="11.25" customHeight="1" x14ac:dyDescent="0.2">
      <c r="A842" s="375" t="str">
        <f>T([1]p45!$C$13:$G$13)</f>
        <v/>
      </c>
      <c r="B842" s="376"/>
      <c r="C842" s="376"/>
      <c r="D842" s="376"/>
      <c r="E842" s="377"/>
      <c r="F842" s="414"/>
      <c r="G842" s="415"/>
      <c r="H842" s="415"/>
      <c r="I842" s="415"/>
      <c r="J842" s="415"/>
      <c r="K842" s="415"/>
      <c r="L842" s="415"/>
      <c r="M842" s="415"/>
      <c r="N842" s="415"/>
      <c r="O842" s="415"/>
      <c r="P842" s="415"/>
      <c r="Q842" s="19"/>
      <c r="R842"/>
      <c r="S842" s="28"/>
    </row>
    <row r="843" spans="1:19" s="1" customFormat="1" ht="27.75" customHeight="1" x14ac:dyDescent="0.2">
      <c r="A843" s="411" t="str">
        <f>IF([1]p45!$A$200:$L$200&lt;&gt;0,[1]p45!$A$200:$L$200,"")</f>
        <v/>
      </c>
      <c r="B843" s="411"/>
      <c r="C843" s="411"/>
      <c r="D843" s="411"/>
      <c r="E843" s="411"/>
      <c r="F843" s="411"/>
      <c r="G843" s="411"/>
      <c r="H843" s="411"/>
      <c r="I843" s="411"/>
      <c r="J843" s="411"/>
      <c r="K843" s="411"/>
      <c r="L843" s="411"/>
      <c r="M843" s="411"/>
      <c r="N843" s="411"/>
      <c r="O843" s="411"/>
      <c r="P843" s="411"/>
      <c r="Q843" s="411"/>
    </row>
    <row r="844" spans="1:19" s="1" customFormat="1" ht="13.5" customHeight="1" x14ac:dyDescent="0.25">
      <c r="A844" s="49" t="s">
        <v>24</v>
      </c>
      <c r="B844" s="412" t="str">
        <f>IF([1]p45!$B$201:$L$201&lt;&gt;0,[1]p45!$B$201:$L$201,"")</f>
        <v/>
      </c>
      <c r="C844" s="412"/>
      <c r="D844" s="412"/>
      <c r="E844" s="412"/>
      <c r="F844" s="412"/>
      <c r="G844" s="412"/>
      <c r="H844" s="412"/>
      <c r="I844" s="412"/>
      <c r="J844" s="412"/>
      <c r="K844" s="412"/>
      <c r="L844" s="412"/>
      <c r="M844" s="412"/>
      <c r="N844" s="412"/>
      <c r="O844" s="412"/>
      <c r="P844" s="412"/>
      <c r="Q844" s="412"/>
    </row>
    <row r="845" spans="1:19" x14ac:dyDescent="0.2">
      <c r="A845" s="413"/>
      <c r="B845" s="413"/>
      <c r="C845" s="413"/>
      <c r="D845" s="413"/>
      <c r="E845" s="413"/>
      <c r="F845" s="413"/>
      <c r="G845" s="413"/>
      <c r="H845" s="413"/>
      <c r="I845" s="413"/>
      <c r="J845" s="413"/>
      <c r="K845" s="413"/>
      <c r="L845" s="413"/>
      <c r="M845" s="413"/>
      <c r="N845" s="413"/>
      <c r="O845" s="413"/>
      <c r="P845" s="413"/>
      <c r="Q845" s="413"/>
    </row>
    <row r="846" spans="1:19" s="1" customFormat="1" ht="27.75" customHeight="1" x14ac:dyDescent="0.2">
      <c r="A846" s="411" t="str">
        <f>IF([1]p45!$A$204:$L$204&lt;&gt;0,[1]p45!$A$204:$L$204,"")</f>
        <v/>
      </c>
      <c r="B846" s="411"/>
      <c r="C846" s="411"/>
      <c r="D846" s="411"/>
      <c r="E846" s="411"/>
      <c r="F846" s="411"/>
      <c r="G846" s="411"/>
      <c r="H846" s="411"/>
      <c r="I846" s="411"/>
      <c r="J846" s="411"/>
      <c r="K846" s="411"/>
      <c r="L846" s="411"/>
      <c r="M846" s="411"/>
      <c r="N846" s="411"/>
      <c r="O846" s="411"/>
      <c r="P846" s="411"/>
      <c r="Q846" s="411"/>
    </row>
    <row r="847" spans="1:19" s="1" customFormat="1" ht="13.5" customHeight="1" x14ac:dyDescent="0.25">
      <c r="A847" s="49" t="s">
        <v>24</v>
      </c>
      <c r="B847" s="412" t="str">
        <f>IF([1]p45!$B$205:$L$205&lt;&gt;0,[1]p45!$B$205:$L$205,"")</f>
        <v/>
      </c>
      <c r="C847" s="412"/>
      <c r="D847" s="412"/>
      <c r="E847" s="412"/>
      <c r="F847" s="412"/>
      <c r="G847" s="412"/>
      <c r="H847" s="412"/>
      <c r="I847" s="412"/>
      <c r="J847" s="412"/>
      <c r="K847" s="412"/>
      <c r="L847" s="412"/>
      <c r="M847" s="412"/>
      <c r="N847" s="412"/>
      <c r="O847" s="412"/>
      <c r="P847" s="412"/>
      <c r="Q847" s="412"/>
    </row>
    <row r="848" spans="1:19" x14ac:dyDescent="0.2">
      <c r="A848" s="413"/>
      <c r="B848" s="413"/>
      <c r="C848" s="413"/>
      <c r="D848" s="413"/>
      <c r="E848" s="413"/>
      <c r="F848" s="413"/>
      <c r="G848" s="413"/>
      <c r="H848" s="413"/>
      <c r="I848" s="413"/>
      <c r="J848" s="413"/>
      <c r="K848" s="413"/>
      <c r="L848" s="413"/>
      <c r="M848" s="413"/>
      <c r="N848" s="413"/>
      <c r="O848" s="413"/>
      <c r="P848" s="413"/>
      <c r="Q848" s="413"/>
    </row>
    <row r="849" spans="1:19" s="1" customFormat="1" ht="27.75" customHeight="1" x14ac:dyDescent="0.2">
      <c r="A849" s="411" t="str">
        <f>IF([1]p45!$A$208:$L$208&lt;&gt;0,[1]p45!$A$208:$L$208,"")</f>
        <v/>
      </c>
      <c r="B849" s="411"/>
      <c r="C849" s="411"/>
      <c r="D849" s="411"/>
      <c r="E849" s="411"/>
      <c r="F849" s="411"/>
      <c r="G849" s="411"/>
      <c r="H849" s="411"/>
      <c r="I849" s="411"/>
      <c r="J849" s="411"/>
      <c r="K849" s="411"/>
      <c r="L849" s="411"/>
      <c r="M849" s="411"/>
      <c r="N849" s="411"/>
      <c r="O849" s="411"/>
      <c r="P849" s="411"/>
      <c r="Q849" s="411"/>
    </row>
    <row r="850" spans="1:19" s="1" customFormat="1" ht="13.5" customHeight="1" x14ac:dyDescent="0.25">
      <c r="A850" s="49" t="s">
        <v>24</v>
      </c>
      <c r="B850" s="412" t="str">
        <f>IF([1]p45!$B$209:$L$209&lt;&gt;0,[1]p45!$B$209:$L$209,"")</f>
        <v/>
      </c>
      <c r="C850" s="412"/>
      <c r="D850" s="412"/>
      <c r="E850" s="412"/>
      <c r="F850" s="412"/>
      <c r="G850" s="412"/>
      <c r="H850" s="412"/>
      <c r="I850" s="412"/>
      <c r="J850" s="412"/>
      <c r="K850" s="412"/>
      <c r="L850" s="412"/>
      <c r="M850" s="412"/>
      <c r="N850" s="412"/>
      <c r="O850" s="412"/>
      <c r="P850" s="412"/>
      <c r="Q850" s="412"/>
    </row>
    <row r="851" spans="1:19" x14ac:dyDescent="0.2">
      <c r="A851" s="413"/>
      <c r="B851" s="413"/>
      <c r="C851" s="413"/>
      <c r="D851" s="413"/>
      <c r="E851" s="413"/>
      <c r="F851" s="413"/>
      <c r="G851" s="413"/>
      <c r="H851" s="413"/>
      <c r="I851" s="413"/>
      <c r="J851" s="413"/>
      <c r="K851" s="413"/>
      <c r="L851" s="413"/>
      <c r="M851" s="413"/>
      <c r="N851" s="413"/>
      <c r="O851" s="413"/>
      <c r="P851" s="413"/>
      <c r="Q851" s="413"/>
    </row>
    <row r="852" spans="1:19" s="1" customFormat="1" ht="27.75" customHeight="1" x14ac:dyDescent="0.2">
      <c r="A852" s="411" t="str">
        <f>IF([1]p45!$A$212:$L$212&lt;&gt;0,[1]p45!$A$212:$L$212,"")</f>
        <v/>
      </c>
      <c r="B852" s="411"/>
      <c r="C852" s="411"/>
      <c r="D852" s="411"/>
      <c r="E852" s="411"/>
      <c r="F852" s="411"/>
      <c r="G852" s="411"/>
      <c r="H852" s="411"/>
      <c r="I852" s="411"/>
      <c r="J852" s="411"/>
      <c r="K852" s="411"/>
      <c r="L852" s="411"/>
      <c r="M852" s="411"/>
      <c r="N852" s="411"/>
      <c r="O852" s="411"/>
      <c r="P852" s="411"/>
      <c r="Q852" s="411"/>
    </row>
    <row r="853" spans="1:19" s="1" customFormat="1" ht="13.5" customHeight="1" x14ac:dyDescent="0.25">
      <c r="A853" s="49" t="s">
        <v>24</v>
      </c>
      <c r="B853" s="412" t="str">
        <f>IF([1]p45!$B$213:$L$213&lt;&gt;0,[1]p45!$B$213:$L$213,"")</f>
        <v/>
      </c>
      <c r="C853" s="412"/>
      <c r="D853" s="412"/>
      <c r="E853" s="412"/>
      <c r="F853" s="412"/>
      <c r="G853" s="412"/>
      <c r="H853" s="412"/>
      <c r="I853" s="412"/>
      <c r="J853" s="412"/>
      <c r="K853" s="412"/>
      <c r="L853" s="412"/>
      <c r="M853" s="412"/>
      <c r="N853" s="412"/>
      <c r="O853" s="412"/>
      <c r="P853" s="412"/>
      <c r="Q853" s="412"/>
    </row>
    <row r="854" spans="1:19" x14ac:dyDescent="0.2">
      <c r="A854" s="413"/>
      <c r="B854" s="413"/>
      <c r="C854" s="413"/>
      <c r="D854" s="413"/>
      <c r="E854" s="413"/>
      <c r="F854" s="413"/>
      <c r="G854" s="413"/>
      <c r="H854" s="413"/>
      <c r="I854" s="413"/>
      <c r="J854" s="413"/>
      <c r="K854" s="413"/>
      <c r="L854" s="413"/>
      <c r="M854" s="413"/>
      <c r="N854" s="413"/>
      <c r="O854" s="413"/>
      <c r="P854" s="413"/>
      <c r="Q854" s="413"/>
    </row>
    <row r="855" spans="1:19" s="1" customFormat="1" ht="27.75" customHeight="1" x14ac:dyDescent="0.2">
      <c r="A855" s="411" t="str">
        <f>IF([1]p45!$A$216:$L$216&lt;&gt;0,[1]p45!$A$216:$L$216,"")</f>
        <v/>
      </c>
      <c r="B855" s="411"/>
      <c r="C855" s="411"/>
      <c r="D855" s="411"/>
      <c r="E855" s="411"/>
      <c r="F855" s="411"/>
      <c r="G855" s="411"/>
      <c r="H855" s="411"/>
      <c r="I855" s="411"/>
      <c r="J855" s="411"/>
      <c r="K855" s="411"/>
      <c r="L855" s="411"/>
      <c r="M855" s="411"/>
      <c r="N855" s="411"/>
      <c r="O855" s="411"/>
      <c r="P855" s="411"/>
      <c r="Q855" s="411"/>
    </row>
    <row r="856" spans="1:19" s="1" customFormat="1" ht="13.5" customHeight="1" x14ac:dyDescent="0.25">
      <c r="A856" s="49" t="s">
        <v>24</v>
      </c>
      <c r="B856" s="412" t="str">
        <f>IF([1]p45!$B$217:$L$217&lt;&gt;0,[1]p45!$B$217:$L$217,"")</f>
        <v/>
      </c>
      <c r="C856" s="412"/>
      <c r="D856" s="412"/>
      <c r="E856" s="412"/>
      <c r="F856" s="412"/>
      <c r="G856" s="412"/>
      <c r="H856" s="412"/>
      <c r="I856" s="412"/>
      <c r="J856" s="412"/>
      <c r="K856" s="412"/>
      <c r="L856" s="412"/>
      <c r="M856" s="412"/>
      <c r="N856" s="412"/>
      <c r="O856" s="412"/>
      <c r="P856" s="412"/>
      <c r="Q856" s="412"/>
    </row>
    <row r="857" spans="1:19" x14ac:dyDescent="0.2">
      <c r="A857" s="413"/>
      <c r="B857" s="413"/>
      <c r="C857" s="413"/>
      <c r="D857" s="413"/>
      <c r="E857" s="413"/>
      <c r="F857" s="413"/>
      <c r="G857" s="413"/>
      <c r="H857" s="413"/>
      <c r="I857" s="413"/>
      <c r="J857" s="413"/>
      <c r="K857" s="413"/>
      <c r="L857" s="413"/>
      <c r="M857" s="413"/>
      <c r="N857" s="413"/>
      <c r="O857" s="413"/>
      <c r="P857" s="413"/>
      <c r="Q857" s="413"/>
    </row>
    <row r="858" spans="1:19" s="1" customFormat="1" ht="27.75" customHeight="1" x14ac:dyDescent="0.2">
      <c r="A858" s="411" t="str">
        <f>IF([1]p45!$A$220:$L$220&lt;&gt;0,[1]p45!$A$220:$L$220,"")</f>
        <v/>
      </c>
      <c r="B858" s="411"/>
      <c r="C858" s="411"/>
      <c r="D858" s="411"/>
      <c r="E858" s="411"/>
      <c r="F858" s="411"/>
      <c r="G858" s="411"/>
      <c r="H858" s="411"/>
      <c r="I858" s="411"/>
      <c r="J858" s="411"/>
      <c r="K858" s="411"/>
      <c r="L858" s="411"/>
      <c r="M858" s="411"/>
      <c r="N858" s="411"/>
      <c r="O858" s="411"/>
      <c r="P858" s="411"/>
      <c r="Q858" s="411"/>
    </row>
    <row r="859" spans="1:19" s="1" customFormat="1" ht="13.5" customHeight="1" x14ac:dyDescent="0.25">
      <c r="A859" s="49" t="s">
        <v>24</v>
      </c>
      <c r="B859" s="412" t="str">
        <f>IF([1]p45!$B$221:$L$221&lt;&gt;0,[1]p45!$B$221:$L$221,"")</f>
        <v/>
      </c>
      <c r="C859" s="412"/>
      <c r="D859" s="412"/>
      <c r="E859" s="412"/>
      <c r="F859" s="412"/>
      <c r="G859" s="412"/>
      <c r="H859" s="412"/>
      <c r="I859" s="412"/>
      <c r="J859" s="412"/>
      <c r="K859" s="412"/>
      <c r="L859" s="412"/>
      <c r="M859" s="412"/>
      <c r="N859" s="412"/>
      <c r="O859" s="412"/>
      <c r="P859" s="412"/>
      <c r="Q859" s="412"/>
    </row>
    <row r="860" spans="1:19" x14ac:dyDescent="0.2">
      <c r="A860" s="413"/>
      <c r="B860" s="413"/>
      <c r="C860" s="413"/>
      <c r="D860" s="413"/>
      <c r="E860" s="413"/>
      <c r="F860" s="413"/>
      <c r="G860" s="413"/>
      <c r="H860" s="413"/>
      <c r="I860" s="413"/>
      <c r="J860" s="413"/>
      <c r="K860" s="413"/>
      <c r="L860" s="413"/>
      <c r="M860" s="413"/>
      <c r="N860" s="413"/>
      <c r="O860" s="413"/>
      <c r="P860" s="413"/>
      <c r="Q860" s="413"/>
    </row>
    <row r="861" spans="1:19" s="33" customFormat="1" ht="11.25" customHeight="1" x14ac:dyDescent="0.2">
      <c r="A861" s="375" t="str">
        <f>T([1]p46!$C$13:$G$13)</f>
        <v/>
      </c>
      <c r="B861" s="376"/>
      <c r="C861" s="376"/>
      <c r="D861" s="376"/>
      <c r="E861" s="377"/>
      <c r="F861" s="414"/>
      <c r="G861" s="415"/>
      <c r="H861" s="415"/>
      <c r="I861" s="415"/>
      <c r="J861" s="415"/>
      <c r="K861" s="415"/>
      <c r="L861" s="415"/>
      <c r="M861" s="415"/>
      <c r="N861" s="415"/>
      <c r="O861" s="415"/>
      <c r="P861" s="415"/>
      <c r="Q861" s="19"/>
      <c r="R861"/>
      <c r="S861" s="28"/>
    </row>
    <row r="862" spans="1:19" s="1" customFormat="1" ht="27.75" customHeight="1" x14ac:dyDescent="0.2">
      <c r="A862" s="411" t="str">
        <f>IF([1]p46!$A$200:$L$200&lt;&gt;0,[1]p46!$A$200:$L$200,"")</f>
        <v/>
      </c>
      <c r="B862" s="411"/>
      <c r="C862" s="411"/>
      <c r="D862" s="411"/>
      <c r="E862" s="411"/>
      <c r="F862" s="411"/>
      <c r="G862" s="411"/>
      <c r="H862" s="411"/>
      <c r="I862" s="411"/>
      <c r="J862" s="411"/>
      <c r="K862" s="411"/>
      <c r="L862" s="411"/>
      <c r="M862" s="411"/>
      <c r="N862" s="411"/>
      <c r="O862" s="411"/>
      <c r="P862" s="411"/>
      <c r="Q862" s="411"/>
    </row>
    <row r="863" spans="1:19" s="1" customFormat="1" ht="13.5" customHeight="1" x14ac:dyDescent="0.25">
      <c r="A863" s="49" t="s">
        <v>24</v>
      </c>
      <c r="B863" s="412" t="str">
        <f>IF([1]p46!$B$201:$L$201&lt;&gt;0,[1]p46!$B$201:$L$201,"")</f>
        <v/>
      </c>
      <c r="C863" s="412"/>
      <c r="D863" s="412"/>
      <c r="E863" s="412"/>
      <c r="F863" s="412"/>
      <c r="G863" s="412"/>
      <c r="H863" s="412"/>
      <c r="I863" s="412"/>
      <c r="J863" s="412"/>
      <c r="K863" s="412"/>
      <c r="L863" s="412"/>
      <c r="M863" s="412"/>
      <c r="N863" s="412"/>
      <c r="O863" s="412"/>
      <c r="P863" s="412"/>
      <c r="Q863" s="412"/>
    </row>
    <row r="864" spans="1:19" x14ac:dyDescent="0.2">
      <c r="A864" s="413"/>
      <c r="B864" s="413"/>
      <c r="C864" s="413"/>
      <c r="D864" s="413"/>
      <c r="E864" s="413"/>
      <c r="F864" s="413"/>
      <c r="G864" s="413"/>
      <c r="H864" s="413"/>
      <c r="I864" s="413"/>
      <c r="J864" s="413"/>
      <c r="K864" s="413"/>
      <c r="L864" s="413"/>
      <c r="M864" s="413"/>
      <c r="N864" s="413"/>
      <c r="O864" s="413"/>
      <c r="P864" s="413"/>
      <c r="Q864" s="413"/>
    </row>
    <row r="865" spans="1:19" s="1" customFormat="1" ht="27.75" customHeight="1" x14ac:dyDescent="0.2">
      <c r="A865" s="411" t="str">
        <f>IF([1]p46!$A$204:$L$204&lt;&gt;0,[1]p46!$A$204:$L$204,"")</f>
        <v/>
      </c>
      <c r="B865" s="411"/>
      <c r="C865" s="411"/>
      <c r="D865" s="411"/>
      <c r="E865" s="411"/>
      <c r="F865" s="411"/>
      <c r="G865" s="411"/>
      <c r="H865" s="411"/>
      <c r="I865" s="411"/>
      <c r="J865" s="411"/>
      <c r="K865" s="411"/>
      <c r="L865" s="411"/>
      <c r="M865" s="411"/>
      <c r="N865" s="411"/>
      <c r="O865" s="411"/>
      <c r="P865" s="411"/>
      <c r="Q865" s="411"/>
    </row>
    <row r="866" spans="1:19" s="1" customFormat="1" ht="13.5" customHeight="1" x14ac:dyDescent="0.25">
      <c r="A866" s="49" t="s">
        <v>24</v>
      </c>
      <c r="B866" s="412" t="str">
        <f>IF([1]p46!$B$205:$L$205&lt;&gt;0,[1]p46!$B$205:$L$205,"")</f>
        <v/>
      </c>
      <c r="C866" s="412"/>
      <c r="D866" s="412"/>
      <c r="E866" s="412"/>
      <c r="F866" s="412"/>
      <c r="G866" s="412"/>
      <c r="H866" s="412"/>
      <c r="I866" s="412"/>
      <c r="J866" s="412"/>
      <c r="K866" s="412"/>
      <c r="L866" s="412"/>
      <c r="M866" s="412"/>
      <c r="N866" s="412"/>
      <c r="O866" s="412"/>
      <c r="P866" s="412"/>
      <c r="Q866" s="412"/>
    </row>
    <row r="867" spans="1:19" x14ac:dyDescent="0.2">
      <c r="A867" s="413"/>
      <c r="B867" s="413"/>
      <c r="C867" s="413"/>
      <c r="D867" s="413"/>
      <c r="E867" s="413"/>
      <c r="F867" s="413"/>
      <c r="G867" s="413"/>
      <c r="H867" s="413"/>
      <c r="I867" s="413"/>
      <c r="J867" s="413"/>
      <c r="K867" s="413"/>
      <c r="L867" s="413"/>
      <c r="M867" s="413"/>
      <c r="N867" s="413"/>
      <c r="O867" s="413"/>
      <c r="P867" s="413"/>
      <c r="Q867" s="413"/>
    </row>
    <row r="868" spans="1:19" s="1" customFormat="1" ht="27.75" customHeight="1" x14ac:dyDescent="0.2">
      <c r="A868" s="411" t="str">
        <f>IF([1]p46!$A$208:$L$208&lt;&gt;0,[1]p46!$A$208:$L$208,"")</f>
        <v/>
      </c>
      <c r="B868" s="411"/>
      <c r="C868" s="411"/>
      <c r="D868" s="411"/>
      <c r="E868" s="411"/>
      <c r="F868" s="411"/>
      <c r="G868" s="411"/>
      <c r="H868" s="411"/>
      <c r="I868" s="411"/>
      <c r="J868" s="411"/>
      <c r="K868" s="411"/>
      <c r="L868" s="411"/>
      <c r="M868" s="411"/>
      <c r="N868" s="411"/>
      <c r="O868" s="411"/>
      <c r="P868" s="411"/>
      <c r="Q868" s="411"/>
    </row>
    <row r="869" spans="1:19" s="1" customFormat="1" ht="13.5" customHeight="1" x14ac:dyDescent="0.25">
      <c r="A869" s="49" t="s">
        <v>24</v>
      </c>
      <c r="B869" s="412" t="str">
        <f>IF([1]p46!$B$209:$L$209&lt;&gt;0,[1]p46!$B$209:$L$209,"")</f>
        <v/>
      </c>
      <c r="C869" s="412"/>
      <c r="D869" s="412"/>
      <c r="E869" s="412"/>
      <c r="F869" s="412"/>
      <c r="G869" s="412"/>
      <c r="H869" s="412"/>
      <c r="I869" s="412"/>
      <c r="J869" s="412"/>
      <c r="K869" s="412"/>
      <c r="L869" s="412"/>
      <c r="M869" s="412"/>
      <c r="N869" s="412"/>
      <c r="O869" s="412"/>
      <c r="P869" s="412"/>
      <c r="Q869" s="412"/>
    </row>
    <row r="870" spans="1:19" x14ac:dyDescent="0.2">
      <c r="A870" s="413"/>
      <c r="B870" s="413"/>
      <c r="C870" s="413"/>
      <c r="D870" s="413"/>
      <c r="E870" s="413"/>
      <c r="F870" s="413"/>
      <c r="G870" s="413"/>
      <c r="H870" s="413"/>
      <c r="I870" s="413"/>
      <c r="J870" s="413"/>
      <c r="K870" s="413"/>
      <c r="L870" s="413"/>
      <c r="M870" s="413"/>
      <c r="N870" s="413"/>
      <c r="O870" s="413"/>
      <c r="P870" s="413"/>
      <c r="Q870" s="413"/>
    </row>
    <row r="871" spans="1:19" s="1" customFormat="1" ht="27.75" customHeight="1" x14ac:dyDescent="0.2">
      <c r="A871" s="411" t="str">
        <f>IF([1]p46!$A$212:$L$212&lt;&gt;0,[1]p46!$A$212:$L$212,"")</f>
        <v/>
      </c>
      <c r="B871" s="411"/>
      <c r="C871" s="411"/>
      <c r="D871" s="411"/>
      <c r="E871" s="411"/>
      <c r="F871" s="411"/>
      <c r="G871" s="411"/>
      <c r="H871" s="411"/>
      <c r="I871" s="411"/>
      <c r="J871" s="411"/>
      <c r="K871" s="411"/>
      <c r="L871" s="411"/>
      <c r="M871" s="411"/>
      <c r="N871" s="411"/>
      <c r="O871" s="411"/>
      <c r="P871" s="411"/>
      <c r="Q871" s="411"/>
    </row>
    <row r="872" spans="1:19" s="1" customFormat="1" ht="13.5" customHeight="1" x14ac:dyDescent="0.25">
      <c r="A872" s="49" t="s">
        <v>24</v>
      </c>
      <c r="B872" s="412" t="str">
        <f>IF([1]p46!$B$213:$L$213&lt;&gt;0,[1]p46!$B$213:$L$213,"")</f>
        <v/>
      </c>
      <c r="C872" s="412"/>
      <c r="D872" s="412"/>
      <c r="E872" s="412"/>
      <c r="F872" s="412"/>
      <c r="G872" s="412"/>
      <c r="H872" s="412"/>
      <c r="I872" s="412"/>
      <c r="J872" s="412"/>
      <c r="K872" s="412"/>
      <c r="L872" s="412"/>
      <c r="M872" s="412"/>
      <c r="N872" s="412"/>
      <c r="O872" s="412"/>
      <c r="P872" s="412"/>
      <c r="Q872" s="412"/>
    </row>
    <row r="873" spans="1:19" x14ac:dyDescent="0.2">
      <c r="A873" s="413"/>
      <c r="B873" s="413"/>
      <c r="C873" s="413"/>
      <c r="D873" s="413"/>
      <c r="E873" s="413"/>
      <c r="F873" s="413"/>
      <c r="G873" s="413"/>
      <c r="H873" s="413"/>
      <c r="I873" s="413"/>
      <c r="J873" s="413"/>
      <c r="K873" s="413"/>
      <c r="L873" s="413"/>
      <c r="M873" s="413"/>
      <c r="N873" s="413"/>
      <c r="O873" s="413"/>
      <c r="P873" s="413"/>
      <c r="Q873" s="413"/>
    </row>
    <row r="874" spans="1:19" s="1" customFormat="1" ht="27.75" customHeight="1" x14ac:dyDescent="0.2">
      <c r="A874" s="411" t="str">
        <f>IF([1]p46!$A$216:$L$216&lt;&gt;0,[1]p46!$A$216:$L$216,"")</f>
        <v/>
      </c>
      <c r="B874" s="411"/>
      <c r="C874" s="411"/>
      <c r="D874" s="411"/>
      <c r="E874" s="411"/>
      <c r="F874" s="411"/>
      <c r="G874" s="411"/>
      <c r="H874" s="411"/>
      <c r="I874" s="411"/>
      <c r="J874" s="411"/>
      <c r="K874" s="411"/>
      <c r="L874" s="411"/>
      <c r="M874" s="411"/>
      <c r="N874" s="411"/>
      <c r="O874" s="411"/>
      <c r="P874" s="411"/>
      <c r="Q874" s="411"/>
    </row>
    <row r="875" spans="1:19" s="1" customFormat="1" ht="13.5" customHeight="1" x14ac:dyDescent="0.25">
      <c r="A875" s="49" t="s">
        <v>24</v>
      </c>
      <c r="B875" s="412" t="str">
        <f>IF([1]p46!$B$217:$L$217&lt;&gt;0,[1]p46!$B$217:$L$217,"")</f>
        <v/>
      </c>
      <c r="C875" s="412"/>
      <c r="D875" s="412"/>
      <c r="E875" s="412"/>
      <c r="F875" s="412"/>
      <c r="G875" s="412"/>
      <c r="H875" s="412"/>
      <c r="I875" s="412"/>
      <c r="J875" s="412"/>
      <c r="K875" s="412"/>
      <c r="L875" s="412"/>
      <c r="M875" s="412"/>
      <c r="N875" s="412"/>
      <c r="O875" s="412"/>
      <c r="P875" s="412"/>
      <c r="Q875" s="412"/>
    </row>
    <row r="876" spans="1:19" x14ac:dyDescent="0.2">
      <c r="A876" s="413"/>
      <c r="B876" s="413"/>
      <c r="C876" s="413"/>
      <c r="D876" s="413"/>
      <c r="E876" s="413"/>
      <c r="F876" s="413"/>
      <c r="G876" s="413"/>
      <c r="H876" s="413"/>
      <c r="I876" s="413"/>
      <c r="J876" s="413"/>
      <c r="K876" s="413"/>
      <c r="L876" s="413"/>
      <c r="M876" s="413"/>
      <c r="N876" s="413"/>
      <c r="O876" s="413"/>
      <c r="P876" s="413"/>
      <c r="Q876" s="413"/>
    </row>
    <row r="877" spans="1:19" s="1" customFormat="1" ht="27.75" customHeight="1" x14ac:dyDescent="0.2">
      <c r="A877" s="411" t="str">
        <f>IF([1]p46!$A$220:$L$220&lt;&gt;0,[1]p46!$A$220:$L$220,"")</f>
        <v/>
      </c>
      <c r="B877" s="411"/>
      <c r="C877" s="411"/>
      <c r="D877" s="411"/>
      <c r="E877" s="411"/>
      <c r="F877" s="411"/>
      <c r="G877" s="411"/>
      <c r="H877" s="411"/>
      <c r="I877" s="411"/>
      <c r="J877" s="411"/>
      <c r="K877" s="411"/>
      <c r="L877" s="411"/>
      <c r="M877" s="411"/>
      <c r="N877" s="411"/>
      <c r="O877" s="411"/>
      <c r="P877" s="411"/>
      <c r="Q877" s="411"/>
    </row>
    <row r="878" spans="1:19" s="1" customFormat="1" ht="13.5" customHeight="1" x14ac:dyDescent="0.25">
      <c r="A878" s="49" t="s">
        <v>24</v>
      </c>
      <c r="B878" s="412" t="str">
        <f>IF([1]p46!$B$221:$L$221&lt;&gt;0,[1]p46!$B$221:$L$221,"")</f>
        <v/>
      </c>
      <c r="C878" s="412"/>
      <c r="D878" s="412"/>
      <c r="E878" s="412"/>
      <c r="F878" s="412"/>
      <c r="G878" s="412"/>
      <c r="H878" s="412"/>
      <c r="I878" s="412"/>
      <c r="J878" s="412"/>
      <c r="K878" s="412"/>
      <c r="L878" s="412"/>
      <c r="M878" s="412"/>
      <c r="N878" s="412"/>
      <c r="O878" s="412"/>
      <c r="P878" s="412"/>
      <c r="Q878" s="412"/>
    </row>
    <row r="879" spans="1:19" x14ac:dyDescent="0.2">
      <c r="A879" s="413"/>
      <c r="B879" s="413"/>
      <c r="C879" s="413"/>
      <c r="D879" s="413"/>
      <c r="E879" s="413"/>
      <c r="F879" s="413"/>
      <c r="G879" s="413"/>
      <c r="H879" s="413"/>
      <c r="I879" s="413"/>
      <c r="J879" s="413"/>
      <c r="K879" s="413"/>
      <c r="L879" s="413"/>
      <c r="M879" s="413"/>
      <c r="N879" s="413"/>
      <c r="O879" s="413"/>
      <c r="P879" s="413"/>
      <c r="Q879" s="413"/>
    </row>
    <row r="880" spans="1:19" s="33" customFormat="1" ht="11.25" customHeight="1" x14ac:dyDescent="0.2">
      <c r="A880" s="375" t="str">
        <f>T([1]p47!$C$13:$G$13)</f>
        <v/>
      </c>
      <c r="B880" s="376"/>
      <c r="C880" s="376"/>
      <c r="D880" s="376"/>
      <c r="E880" s="377"/>
      <c r="F880" s="414"/>
      <c r="G880" s="415"/>
      <c r="H880" s="415"/>
      <c r="I880" s="415"/>
      <c r="J880" s="415"/>
      <c r="K880" s="415"/>
      <c r="L880" s="415"/>
      <c r="M880" s="415"/>
      <c r="N880" s="415"/>
      <c r="O880" s="415"/>
      <c r="P880" s="415"/>
      <c r="Q880" s="19"/>
      <c r="R880"/>
      <c r="S880" s="28"/>
    </row>
    <row r="881" spans="1:17" s="1" customFormat="1" ht="27.75" customHeight="1" x14ac:dyDescent="0.2">
      <c r="A881" s="411" t="str">
        <f>IF([1]p47!$A$200:$L$200&lt;&gt;0,[1]p47!$A$200:$L$200,"")</f>
        <v/>
      </c>
      <c r="B881" s="411"/>
      <c r="C881" s="411"/>
      <c r="D881" s="411"/>
      <c r="E881" s="411"/>
      <c r="F881" s="411"/>
      <c r="G881" s="411"/>
      <c r="H881" s="411"/>
      <c r="I881" s="411"/>
      <c r="J881" s="411"/>
      <c r="K881" s="411"/>
      <c r="L881" s="411"/>
      <c r="M881" s="411"/>
      <c r="N881" s="411"/>
      <c r="O881" s="411"/>
      <c r="P881" s="411"/>
      <c r="Q881" s="411"/>
    </row>
    <row r="882" spans="1:17" s="1" customFormat="1" ht="13.5" customHeight="1" x14ac:dyDescent="0.25">
      <c r="A882" s="49" t="s">
        <v>24</v>
      </c>
      <c r="B882" s="412" t="str">
        <f>IF([1]p47!$B$201:$L$201&lt;&gt;0,[1]p47!$B$201:$L$201,"")</f>
        <v/>
      </c>
      <c r="C882" s="412"/>
      <c r="D882" s="412"/>
      <c r="E882" s="412"/>
      <c r="F882" s="412"/>
      <c r="G882" s="412"/>
      <c r="H882" s="412"/>
      <c r="I882" s="412"/>
      <c r="J882" s="412"/>
      <c r="K882" s="412"/>
      <c r="L882" s="412"/>
      <c r="M882" s="412"/>
      <c r="N882" s="412"/>
      <c r="O882" s="412"/>
      <c r="P882" s="412"/>
      <c r="Q882" s="412"/>
    </row>
    <row r="883" spans="1:17" x14ac:dyDescent="0.2">
      <c r="A883" s="413"/>
      <c r="B883" s="413"/>
      <c r="C883" s="413"/>
      <c r="D883" s="413"/>
      <c r="E883" s="413"/>
      <c r="F883" s="413"/>
      <c r="G883" s="413"/>
      <c r="H883" s="413"/>
      <c r="I883" s="413"/>
      <c r="J883" s="413"/>
      <c r="K883" s="413"/>
      <c r="L883" s="413"/>
      <c r="M883" s="413"/>
      <c r="N883" s="413"/>
      <c r="O883" s="413"/>
      <c r="P883" s="413"/>
      <c r="Q883" s="413"/>
    </row>
    <row r="884" spans="1:17" s="1" customFormat="1" ht="27.75" customHeight="1" x14ac:dyDescent="0.2">
      <c r="A884" s="411" t="str">
        <f>IF([1]p47!$A$204:$L$204&lt;&gt;0,[1]p47!$A$204:$L$204,"")</f>
        <v/>
      </c>
      <c r="B884" s="411"/>
      <c r="C884" s="411"/>
      <c r="D884" s="411"/>
      <c r="E884" s="411"/>
      <c r="F884" s="411"/>
      <c r="G884" s="411"/>
      <c r="H884" s="411"/>
      <c r="I884" s="411"/>
      <c r="J884" s="411"/>
      <c r="K884" s="411"/>
      <c r="L884" s="411"/>
      <c r="M884" s="411"/>
      <c r="N884" s="411"/>
      <c r="O884" s="411"/>
      <c r="P884" s="411"/>
      <c r="Q884" s="411"/>
    </row>
    <row r="885" spans="1:17" s="1" customFormat="1" ht="13.5" customHeight="1" x14ac:dyDescent="0.25">
      <c r="A885" s="49" t="s">
        <v>24</v>
      </c>
      <c r="B885" s="412" t="str">
        <f>IF([1]p47!$B$205:$L$205&lt;&gt;0,[1]p47!$B$205:$L$205,"")</f>
        <v/>
      </c>
      <c r="C885" s="412"/>
      <c r="D885" s="412"/>
      <c r="E885" s="412"/>
      <c r="F885" s="412"/>
      <c r="G885" s="412"/>
      <c r="H885" s="412"/>
      <c r="I885" s="412"/>
      <c r="J885" s="412"/>
      <c r="K885" s="412"/>
      <c r="L885" s="412"/>
      <c r="M885" s="412"/>
      <c r="N885" s="412"/>
      <c r="O885" s="412"/>
      <c r="P885" s="412"/>
      <c r="Q885" s="412"/>
    </row>
    <row r="886" spans="1:17" x14ac:dyDescent="0.2">
      <c r="A886" s="413"/>
      <c r="B886" s="413"/>
      <c r="C886" s="413"/>
      <c r="D886" s="413"/>
      <c r="E886" s="413"/>
      <c r="F886" s="413"/>
      <c r="G886" s="413"/>
      <c r="H886" s="413"/>
      <c r="I886" s="413"/>
      <c r="J886" s="413"/>
      <c r="K886" s="413"/>
      <c r="L886" s="413"/>
      <c r="M886" s="413"/>
      <c r="N886" s="413"/>
      <c r="O886" s="413"/>
      <c r="P886" s="413"/>
      <c r="Q886" s="413"/>
    </row>
    <row r="887" spans="1:17" s="1" customFormat="1" ht="27.75" customHeight="1" x14ac:dyDescent="0.2">
      <c r="A887" s="411" t="str">
        <f>IF([1]p47!$A$208:$L$208&lt;&gt;0,[1]p47!$A$208:$L$208,"")</f>
        <v/>
      </c>
      <c r="B887" s="411"/>
      <c r="C887" s="411"/>
      <c r="D887" s="411"/>
      <c r="E887" s="411"/>
      <c r="F887" s="411"/>
      <c r="G887" s="411"/>
      <c r="H887" s="411"/>
      <c r="I887" s="411"/>
      <c r="J887" s="411"/>
      <c r="K887" s="411"/>
      <c r="L887" s="411"/>
      <c r="M887" s="411"/>
      <c r="N887" s="411"/>
      <c r="O887" s="411"/>
      <c r="P887" s="411"/>
      <c r="Q887" s="411"/>
    </row>
    <row r="888" spans="1:17" s="1" customFormat="1" ht="13.5" customHeight="1" x14ac:dyDescent="0.25">
      <c r="A888" s="49" t="s">
        <v>24</v>
      </c>
      <c r="B888" s="412" t="str">
        <f>IF([1]p47!$B$209:$L$209&lt;&gt;0,[1]p47!$B$209:$L$209,"")</f>
        <v/>
      </c>
      <c r="C888" s="412"/>
      <c r="D888" s="412"/>
      <c r="E888" s="412"/>
      <c r="F888" s="412"/>
      <c r="G888" s="412"/>
      <c r="H888" s="412"/>
      <c r="I888" s="412"/>
      <c r="J888" s="412"/>
      <c r="K888" s="412"/>
      <c r="L888" s="412"/>
      <c r="M888" s="412"/>
      <c r="N888" s="412"/>
      <c r="O888" s="412"/>
      <c r="P888" s="412"/>
      <c r="Q888" s="412"/>
    </row>
    <row r="889" spans="1:17" x14ac:dyDescent="0.2">
      <c r="A889" s="413"/>
      <c r="B889" s="413"/>
      <c r="C889" s="413"/>
      <c r="D889" s="413"/>
      <c r="E889" s="413"/>
      <c r="F889" s="413"/>
      <c r="G889" s="413"/>
      <c r="H889" s="413"/>
      <c r="I889" s="413"/>
      <c r="J889" s="413"/>
      <c r="K889" s="413"/>
      <c r="L889" s="413"/>
      <c r="M889" s="413"/>
      <c r="N889" s="413"/>
      <c r="O889" s="413"/>
      <c r="P889" s="413"/>
      <c r="Q889" s="413"/>
    </row>
    <row r="890" spans="1:17" s="1" customFormat="1" ht="27.75" customHeight="1" x14ac:dyDescent="0.2">
      <c r="A890" s="411" t="str">
        <f>IF([1]p47!$A$212:$L$212&lt;&gt;0,[1]p47!$A$212:$L$212,"")</f>
        <v/>
      </c>
      <c r="B890" s="411"/>
      <c r="C890" s="411"/>
      <c r="D890" s="411"/>
      <c r="E890" s="411"/>
      <c r="F890" s="411"/>
      <c r="G890" s="411"/>
      <c r="H890" s="411"/>
      <c r="I890" s="411"/>
      <c r="J890" s="411"/>
      <c r="K890" s="411"/>
      <c r="L890" s="411"/>
      <c r="M890" s="411"/>
      <c r="N890" s="411"/>
      <c r="O890" s="411"/>
      <c r="P890" s="411"/>
      <c r="Q890" s="411"/>
    </row>
    <row r="891" spans="1:17" s="1" customFormat="1" ht="13.5" customHeight="1" x14ac:dyDescent="0.25">
      <c r="A891" s="49" t="s">
        <v>24</v>
      </c>
      <c r="B891" s="412" t="str">
        <f>IF([1]p47!$B$213:$L$213&lt;&gt;0,[1]p47!$B$213:$L$213,"")</f>
        <v/>
      </c>
      <c r="C891" s="412"/>
      <c r="D891" s="412"/>
      <c r="E891" s="412"/>
      <c r="F891" s="412"/>
      <c r="G891" s="412"/>
      <c r="H891" s="412"/>
      <c r="I891" s="412"/>
      <c r="J891" s="412"/>
      <c r="K891" s="412"/>
      <c r="L891" s="412"/>
      <c r="M891" s="412"/>
      <c r="N891" s="412"/>
      <c r="O891" s="412"/>
      <c r="P891" s="412"/>
      <c r="Q891" s="412"/>
    </row>
    <row r="892" spans="1:17" x14ac:dyDescent="0.2">
      <c r="A892" s="413"/>
      <c r="B892" s="413"/>
      <c r="C892" s="413"/>
      <c r="D892" s="413"/>
      <c r="E892" s="413"/>
      <c r="F892" s="413"/>
      <c r="G892" s="413"/>
      <c r="H892" s="413"/>
      <c r="I892" s="413"/>
      <c r="J892" s="413"/>
      <c r="K892" s="413"/>
      <c r="L892" s="413"/>
      <c r="M892" s="413"/>
      <c r="N892" s="413"/>
      <c r="O892" s="413"/>
      <c r="P892" s="413"/>
      <c r="Q892" s="413"/>
    </row>
    <row r="893" spans="1:17" s="1" customFormat="1" ht="27.75" customHeight="1" x14ac:dyDescent="0.2">
      <c r="A893" s="411" t="str">
        <f>IF([1]p47!$A$216:$L$216&lt;&gt;0,[1]p47!$A$216:$L$216,"")</f>
        <v/>
      </c>
      <c r="B893" s="411"/>
      <c r="C893" s="411"/>
      <c r="D893" s="411"/>
      <c r="E893" s="411"/>
      <c r="F893" s="411"/>
      <c r="G893" s="411"/>
      <c r="H893" s="411"/>
      <c r="I893" s="411"/>
      <c r="J893" s="411"/>
      <c r="K893" s="411"/>
      <c r="L893" s="411"/>
      <c r="M893" s="411"/>
      <c r="N893" s="411"/>
      <c r="O893" s="411"/>
      <c r="P893" s="411"/>
      <c r="Q893" s="411"/>
    </row>
    <row r="894" spans="1:17" s="1" customFormat="1" ht="13.5" customHeight="1" x14ac:dyDescent="0.25">
      <c r="A894" s="49" t="s">
        <v>24</v>
      </c>
      <c r="B894" s="412" t="str">
        <f>IF([1]p47!$B$217:$L$217&lt;&gt;0,[1]p47!$B$217:$L$217,"")</f>
        <v/>
      </c>
      <c r="C894" s="412"/>
      <c r="D894" s="412"/>
      <c r="E894" s="412"/>
      <c r="F894" s="412"/>
      <c r="G894" s="412"/>
      <c r="H894" s="412"/>
      <c r="I894" s="412"/>
      <c r="J894" s="412"/>
      <c r="K894" s="412"/>
      <c r="L894" s="412"/>
      <c r="M894" s="412"/>
      <c r="N894" s="412"/>
      <c r="O894" s="412"/>
      <c r="P894" s="412"/>
      <c r="Q894" s="412"/>
    </row>
    <row r="895" spans="1:17" x14ac:dyDescent="0.2">
      <c r="A895" s="413"/>
      <c r="B895" s="413"/>
      <c r="C895" s="413"/>
      <c r="D895" s="413"/>
      <c r="E895" s="413"/>
      <c r="F895" s="413"/>
      <c r="G895" s="413"/>
      <c r="H895" s="413"/>
      <c r="I895" s="413"/>
      <c r="J895" s="413"/>
      <c r="K895" s="413"/>
      <c r="L895" s="413"/>
      <c r="M895" s="413"/>
      <c r="N895" s="413"/>
      <c r="O895" s="413"/>
      <c r="P895" s="413"/>
      <c r="Q895" s="413"/>
    </row>
    <row r="896" spans="1:17" s="1" customFormat="1" ht="27.75" customHeight="1" x14ac:dyDescent="0.2">
      <c r="A896" s="411" t="str">
        <f>IF([1]p47!$A$220:$L$220&lt;&gt;0,[1]p47!$A$220:$L$220,"")</f>
        <v/>
      </c>
      <c r="B896" s="411"/>
      <c r="C896" s="411"/>
      <c r="D896" s="411"/>
      <c r="E896" s="411"/>
      <c r="F896" s="411"/>
      <c r="G896" s="411"/>
      <c r="H896" s="411"/>
      <c r="I896" s="411"/>
      <c r="J896" s="411"/>
      <c r="K896" s="411"/>
      <c r="L896" s="411"/>
      <c r="M896" s="411"/>
      <c r="N896" s="411"/>
      <c r="O896" s="411"/>
      <c r="P896" s="411"/>
      <c r="Q896" s="411"/>
    </row>
    <row r="897" spans="1:19" s="1" customFormat="1" ht="13.5" customHeight="1" x14ac:dyDescent="0.25">
      <c r="A897" s="49" t="s">
        <v>24</v>
      </c>
      <c r="B897" s="412" t="str">
        <f>IF([1]p47!$B$221:$L$221&lt;&gt;0,[1]p47!$B$221:$L$221,"")</f>
        <v/>
      </c>
      <c r="C897" s="412"/>
      <c r="D897" s="412"/>
      <c r="E897" s="412"/>
      <c r="F897" s="412"/>
      <c r="G897" s="412"/>
      <c r="H897" s="412"/>
      <c r="I897" s="412"/>
      <c r="J897" s="412"/>
      <c r="K897" s="412"/>
      <c r="L897" s="412"/>
      <c r="M897" s="412"/>
      <c r="N897" s="412"/>
      <c r="O897" s="412"/>
      <c r="P897" s="412"/>
      <c r="Q897" s="412"/>
    </row>
    <row r="898" spans="1:19" x14ac:dyDescent="0.2">
      <c r="A898" s="413"/>
      <c r="B898" s="413"/>
      <c r="C898" s="413"/>
      <c r="D898" s="413"/>
      <c r="E898" s="413"/>
      <c r="F898" s="413"/>
      <c r="G898" s="413"/>
      <c r="H898" s="413"/>
      <c r="I898" s="413"/>
      <c r="J898" s="413"/>
      <c r="K898" s="413"/>
      <c r="L898" s="413"/>
      <c r="M898" s="413"/>
      <c r="N898" s="413"/>
      <c r="O898" s="413"/>
      <c r="P898" s="413"/>
      <c r="Q898" s="413"/>
    </row>
    <row r="899" spans="1:19" s="33" customFormat="1" ht="11.25" customHeight="1" x14ac:dyDescent="0.2">
      <c r="A899" s="375" t="str">
        <f>T([1]p48!$C$13:$G$13)</f>
        <v/>
      </c>
      <c r="B899" s="376"/>
      <c r="C899" s="376"/>
      <c r="D899" s="376"/>
      <c r="E899" s="377"/>
      <c r="F899" s="414"/>
      <c r="G899" s="415"/>
      <c r="H899" s="415"/>
      <c r="I899" s="415"/>
      <c r="J899" s="415"/>
      <c r="K899" s="415"/>
      <c r="L899" s="415"/>
      <c r="M899" s="415"/>
      <c r="N899" s="415"/>
      <c r="O899" s="415"/>
      <c r="P899" s="415"/>
      <c r="Q899" s="19"/>
      <c r="R899"/>
      <c r="S899" s="28"/>
    </row>
    <row r="900" spans="1:19" s="1" customFormat="1" ht="27.75" customHeight="1" x14ac:dyDescent="0.2">
      <c r="A900" s="411" t="str">
        <f>IF([1]p48!$A$200:$L$200&lt;&gt;0,[1]p48!$A$200:$L$200,"")</f>
        <v/>
      </c>
      <c r="B900" s="411"/>
      <c r="C900" s="411"/>
      <c r="D900" s="411"/>
      <c r="E900" s="411"/>
      <c r="F900" s="411"/>
      <c r="G900" s="411"/>
      <c r="H900" s="411"/>
      <c r="I900" s="411"/>
      <c r="J900" s="411"/>
      <c r="K900" s="411"/>
      <c r="L900" s="411"/>
      <c r="M900" s="411"/>
      <c r="N900" s="411"/>
      <c r="O900" s="411"/>
      <c r="P900" s="411"/>
      <c r="Q900" s="411"/>
    </row>
    <row r="901" spans="1:19" s="1" customFormat="1" ht="13.5" customHeight="1" x14ac:dyDescent="0.25">
      <c r="A901" s="49" t="s">
        <v>24</v>
      </c>
      <c r="B901" s="412" t="str">
        <f>IF([1]p48!$B$201:$L$201&lt;&gt;0,[1]p48!$B$201:$L$201,"")</f>
        <v/>
      </c>
      <c r="C901" s="412"/>
      <c r="D901" s="412"/>
      <c r="E901" s="412"/>
      <c r="F901" s="412"/>
      <c r="G901" s="412"/>
      <c r="H901" s="412"/>
      <c r="I901" s="412"/>
      <c r="J901" s="412"/>
      <c r="K901" s="412"/>
      <c r="L901" s="412"/>
      <c r="M901" s="412"/>
      <c r="N901" s="412"/>
      <c r="O901" s="412"/>
      <c r="P901" s="412"/>
      <c r="Q901" s="412"/>
    </row>
    <row r="902" spans="1:19" x14ac:dyDescent="0.2">
      <c r="A902" s="413"/>
      <c r="B902" s="413"/>
      <c r="C902" s="413"/>
      <c r="D902" s="413"/>
      <c r="E902" s="413"/>
      <c r="F902" s="413"/>
      <c r="G902" s="413"/>
      <c r="H902" s="413"/>
      <c r="I902" s="413"/>
      <c r="J902" s="413"/>
      <c r="K902" s="413"/>
      <c r="L902" s="413"/>
      <c r="M902" s="413"/>
      <c r="N902" s="413"/>
      <c r="O902" s="413"/>
      <c r="P902" s="413"/>
      <c r="Q902" s="413"/>
    </row>
    <row r="903" spans="1:19" s="1" customFormat="1" ht="27.75" customHeight="1" x14ac:dyDescent="0.2">
      <c r="A903" s="411" t="str">
        <f>IF([1]p48!$A$204:$L$204&lt;&gt;0,[1]p48!$A$204:$L$204,"")</f>
        <v/>
      </c>
      <c r="B903" s="411"/>
      <c r="C903" s="411"/>
      <c r="D903" s="411"/>
      <c r="E903" s="411"/>
      <c r="F903" s="411"/>
      <c r="G903" s="411"/>
      <c r="H903" s="411"/>
      <c r="I903" s="411"/>
      <c r="J903" s="411"/>
      <c r="K903" s="411"/>
      <c r="L903" s="411"/>
      <c r="M903" s="411"/>
      <c r="N903" s="411"/>
      <c r="O903" s="411"/>
      <c r="P903" s="411"/>
      <c r="Q903" s="411"/>
    </row>
    <row r="904" spans="1:19" s="1" customFormat="1" ht="13.5" customHeight="1" x14ac:dyDescent="0.25">
      <c r="A904" s="49" t="s">
        <v>24</v>
      </c>
      <c r="B904" s="412" t="str">
        <f>IF([1]p48!$B$205:$L$205&lt;&gt;0,[1]p48!$B$205:$L$205,"")</f>
        <v/>
      </c>
      <c r="C904" s="412"/>
      <c r="D904" s="412"/>
      <c r="E904" s="412"/>
      <c r="F904" s="412"/>
      <c r="G904" s="412"/>
      <c r="H904" s="412"/>
      <c r="I904" s="412"/>
      <c r="J904" s="412"/>
      <c r="K904" s="412"/>
      <c r="L904" s="412"/>
      <c r="M904" s="412"/>
      <c r="N904" s="412"/>
      <c r="O904" s="412"/>
      <c r="P904" s="412"/>
      <c r="Q904" s="412"/>
    </row>
    <row r="905" spans="1:19" x14ac:dyDescent="0.2">
      <c r="A905" s="413"/>
      <c r="B905" s="413"/>
      <c r="C905" s="413"/>
      <c r="D905" s="413"/>
      <c r="E905" s="413"/>
      <c r="F905" s="413"/>
      <c r="G905" s="413"/>
      <c r="H905" s="413"/>
      <c r="I905" s="413"/>
      <c r="J905" s="413"/>
      <c r="K905" s="413"/>
      <c r="L905" s="413"/>
      <c r="M905" s="413"/>
      <c r="N905" s="413"/>
      <c r="O905" s="413"/>
      <c r="P905" s="413"/>
      <c r="Q905" s="413"/>
    </row>
    <row r="906" spans="1:19" s="1" customFormat="1" ht="27.75" customHeight="1" x14ac:dyDescent="0.2">
      <c r="A906" s="411" t="str">
        <f>IF([1]p48!$A$208:$L$208&lt;&gt;0,[1]p48!$A$208:$L$208,"")</f>
        <v/>
      </c>
      <c r="B906" s="411"/>
      <c r="C906" s="411"/>
      <c r="D906" s="411"/>
      <c r="E906" s="411"/>
      <c r="F906" s="411"/>
      <c r="G906" s="411"/>
      <c r="H906" s="411"/>
      <c r="I906" s="411"/>
      <c r="J906" s="411"/>
      <c r="K906" s="411"/>
      <c r="L906" s="411"/>
      <c r="M906" s="411"/>
      <c r="N906" s="411"/>
      <c r="O906" s="411"/>
      <c r="P906" s="411"/>
      <c r="Q906" s="411"/>
    </row>
    <row r="907" spans="1:19" s="1" customFormat="1" ht="13.5" customHeight="1" x14ac:dyDescent="0.25">
      <c r="A907" s="49" t="s">
        <v>24</v>
      </c>
      <c r="B907" s="412" t="str">
        <f>IF([1]p48!$B$209:$L$209&lt;&gt;0,[1]p48!$B$209:$L$209,"")</f>
        <v/>
      </c>
      <c r="C907" s="412"/>
      <c r="D907" s="412"/>
      <c r="E907" s="412"/>
      <c r="F907" s="412"/>
      <c r="G907" s="412"/>
      <c r="H907" s="412"/>
      <c r="I907" s="412"/>
      <c r="J907" s="412"/>
      <c r="K907" s="412"/>
      <c r="L907" s="412"/>
      <c r="M907" s="412"/>
      <c r="N907" s="412"/>
      <c r="O907" s="412"/>
      <c r="P907" s="412"/>
      <c r="Q907" s="412"/>
    </row>
    <row r="908" spans="1:19" x14ac:dyDescent="0.2">
      <c r="A908" s="413"/>
      <c r="B908" s="413"/>
      <c r="C908" s="413"/>
      <c r="D908" s="413"/>
      <c r="E908" s="413"/>
      <c r="F908" s="413"/>
      <c r="G908" s="413"/>
      <c r="H908" s="413"/>
      <c r="I908" s="413"/>
      <c r="J908" s="413"/>
      <c r="K908" s="413"/>
      <c r="L908" s="413"/>
      <c r="M908" s="413"/>
      <c r="N908" s="413"/>
      <c r="O908" s="413"/>
      <c r="P908" s="413"/>
      <c r="Q908" s="413"/>
    </row>
    <row r="909" spans="1:19" s="1" customFormat="1" ht="27.75" customHeight="1" x14ac:dyDescent="0.2">
      <c r="A909" s="411" t="str">
        <f>IF([1]p48!$A$212:$L$212&lt;&gt;0,[1]p48!$A$212:$L$212,"")</f>
        <v/>
      </c>
      <c r="B909" s="411"/>
      <c r="C909" s="411"/>
      <c r="D909" s="411"/>
      <c r="E909" s="411"/>
      <c r="F909" s="411"/>
      <c r="G909" s="411"/>
      <c r="H909" s="411"/>
      <c r="I909" s="411"/>
      <c r="J909" s="411"/>
      <c r="K909" s="411"/>
      <c r="L909" s="411"/>
      <c r="M909" s="411"/>
      <c r="N909" s="411"/>
      <c r="O909" s="411"/>
      <c r="P909" s="411"/>
      <c r="Q909" s="411"/>
    </row>
    <row r="910" spans="1:19" s="1" customFormat="1" ht="13.5" customHeight="1" x14ac:dyDescent="0.25">
      <c r="A910" s="49" t="s">
        <v>24</v>
      </c>
      <c r="B910" s="412" t="str">
        <f>IF([1]p48!$B$213:$L$213&lt;&gt;0,[1]p48!$B$213:$L$213,"")</f>
        <v/>
      </c>
      <c r="C910" s="412"/>
      <c r="D910" s="412"/>
      <c r="E910" s="412"/>
      <c r="F910" s="412"/>
      <c r="G910" s="412"/>
      <c r="H910" s="412"/>
      <c r="I910" s="412"/>
      <c r="J910" s="412"/>
      <c r="K910" s="412"/>
      <c r="L910" s="412"/>
      <c r="M910" s="412"/>
      <c r="N910" s="412"/>
      <c r="O910" s="412"/>
      <c r="P910" s="412"/>
      <c r="Q910" s="412"/>
    </row>
    <row r="911" spans="1:19" x14ac:dyDescent="0.2">
      <c r="A911" s="413"/>
      <c r="B911" s="413"/>
      <c r="C911" s="413"/>
      <c r="D911" s="413"/>
      <c r="E911" s="413"/>
      <c r="F911" s="413"/>
      <c r="G911" s="413"/>
      <c r="H911" s="413"/>
      <c r="I911" s="413"/>
      <c r="J911" s="413"/>
      <c r="K911" s="413"/>
      <c r="L911" s="413"/>
      <c r="M911" s="413"/>
      <c r="N911" s="413"/>
      <c r="O911" s="413"/>
      <c r="P911" s="413"/>
      <c r="Q911" s="413"/>
    </row>
    <row r="912" spans="1:19" s="1" customFormat="1" ht="27.75" customHeight="1" x14ac:dyDescent="0.2">
      <c r="A912" s="411" t="str">
        <f>IF([1]p48!$A$216:$L$216&lt;&gt;0,[1]p48!$A$216:$L$216,"")</f>
        <v/>
      </c>
      <c r="B912" s="411"/>
      <c r="C912" s="411"/>
      <c r="D912" s="411"/>
      <c r="E912" s="411"/>
      <c r="F912" s="411"/>
      <c r="G912" s="411"/>
      <c r="H912" s="411"/>
      <c r="I912" s="411"/>
      <c r="J912" s="411"/>
      <c r="K912" s="411"/>
      <c r="L912" s="411"/>
      <c r="M912" s="411"/>
      <c r="N912" s="411"/>
      <c r="O912" s="411"/>
      <c r="P912" s="411"/>
      <c r="Q912" s="411"/>
    </row>
    <row r="913" spans="1:19" s="1" customFormat="1" ht="13.5" customHeight="1" x14ac:dyDescent="0.25">
      <c r="A913" s="49" t="s">
        <v>24</v>
      </c>
      <c r="B913" s="412" t="str">
        <f>IF([1]p48!$B$217:$L$217&lt;&gt;0,[1]p48!$B$217:$L$217,"")</f>
        <v/>
      </c>
      <c r="C913" s="412"/>
      <c r="D913" s="412"/>
      <c r="E913" s="412"/>
      <c r="F913" s="412"/>
      <c r="G913" s="412"/>
      <c r="H913" s="412"/>
      <c r="I913" s="412"/>
      <c r="J913" s="412"/>
      <c r="K913" s="412"/>
      <c r="L913" s="412"/>
      <c r="M913" s="412"/>
      <c r="N913" s="412"/>
      <c r="O913" s="412"/>
      <c r="P913" s="412"/>
      <c r="Q913" s="412"/>
    </row>
    <row r="914" spans="1:19" x14ac:dyDescent="0.2">
      <c r="A914" s="413"/>
      <c r="B914" s="413"/>
      <c r="C914" s="413"/>
      <c r="D914" s="413"/>
      <c r="E914" s="413"/>
      <c r="F914" s="413"/>
      <c r="G914" s="413"/>
      <c r="H914" s="413"/>
      <c r="I914" s="413"/>
      <c r="J914" s="413"/>
      <c r="K914" s="413"/>
      <c r="L914" s="413"/>
      <c r="M914" s="413"/>
      <c r="N914" s="413"/>
      <c r="O914" s="413"/>
      <c r="P914" s="413"/>
      <c r="Q914" s="413"/>
    </row>
    <row r="915" spans="1:19" s="1" customFormat="1" ht="27.75" customHeight="1" x14ac:dyDescent="0.2">
      <c r="A915" s="411" t="str">
        <f>IF([1]p48!$A$220:$L$220&lt;&gt;0,[1]p48!$A$220:$L$220,"")</f>
        <v/>
      </c>
      <c r="B915" s="411"/>
      <c r="C915" s="411"/>
      <c r="D915" s="411"/>
      <c r="E915" s="411"/>
      <c r="F915" s="411"/>
      <c r="G915" s="411"/>
      <c r="H915" s="411"/>
      <c r="I915" s="411"/>
      <c r="J915" s="411"/>
      <c r="K915" s="411"/>
      <c r="L915" s="411"/>
      <c r="M915" s="411"/>
      <c r="N915" s="411"/>
      <c r="O915" s="411"/>
      <c r="P915" s="411"/>
      <c r="Q915" s="411"/>
    </row>
    <row r="916" spans="1:19" s="1" customFormat="1" ht="13.5" customHeight="1" x14ac:dyDescent="0.25">
      <c r="A916" s="49" t="s">
        <v>24</v>
      </c>
      <c r="B916" s="412" t="str">
        <f>IF([1]p48!$B$221:$L$221&lt;&gt;0,[1]p48!$B$221:$L$221,"")</f>
        <v/>
      </c>
      <c r="C916" s="412"/>
      <c r="D916" s="412"/>
      <c r="E916" s="412"/>
      <c r="F916" s="412"/>
      <c r="G916" s="412"/>
      <c r="H916" s="412"/>
      <c r="I916" s="412"/>
      <c r="J916" s="412"/>
      <c r="K916" s="412"/>
      <c r="L916" s="412"/>
      <c r="M916" s="412"/>
      <c r="N916" s="412"/>
      <c r="O916" s="412"/>
      <c r="P916" s="412"/>
      <c r="Q916" s="412"/>
    </row>
    <row r="917" spans="1:19" x14ac:dyDescent="0.2">
      <c r="A917" s="413"/>
      <c r="B917" s="413"/>
      <c r="C917" s="413"/>
      <c r="D917" s="413"/>
      <c r="E917" s="413"/>
      <c r="F917" s="413"/>
      <c r="G917" s="413"/>
      <c r="H917" s="413"/>
      <c r="I917" s="413"/>
      <c r="J917" s="413"/>
      <c r="K917" s="413"/>
      <c r="L917" s="413"/>
      <c r="M917" s="413"/>
      <c r="N917" s="413"/>
      <c r="O917" s="413"/>
      <c r="P917" s="413"/>
      <c r="Q917" s="413"/>
    </row>
    <row r="918" spans="1:19" s="33" customFormat="1" ht="11.25" customHeight="1" x14ac:dyDescent="0.2">
      <c r="A918" s="375" t="str">
        <f>T([1]p49!$C$13:$G$13)</f>
        <v/>
      </c>
      <c r="B918" s="376"/>
      <c r="C918" s="376"/>
      <c r="D918" s="376"/>
      <c r="E918" s="377"/>
      <c r="F918" s="414"/>
      <c r="G918" s="415"/>
      <c r="H918" s="415"/>
      <c r="I918" s="415"/>
      <c r="J918" s="415"/>
      <c r="K918" s="415"/>
      <c r="L918" s="415"/>
      <c r="M918" s="415"/>
      <c r="N918" s="415"/>
      <c r="O918" s="415"/>
      <c r="P918" s="415"/>
      <c r="Q918" s="19"/>
      <c r="R918"/>
      <c r="S918" s="28"/>
    </row>
    <row r="919" spans="1:19" s="1" customFormat="1" ht="27.75" customHeight="1" x14ac:dyDescent="0.2">
      <c r="A919" s="411" t="str">
        <f>IF([1]p49!$A$200:$L$200&lt;&gt;0,[1]p49!$A$200:$L$200,"")</f>
        <v/>
      </c>
      <c r="B919" s="411"/>
      <c r="C919" s="411"/>
      <c r="D919" s="411"/>
      <c r="E919" s="411"/>
      <c r="F919" s="411"/>
      <c r="G919" s="411"/>
      <c r="H919" s="411"/>
      <c r="I919" s="411"/>
      <c r="J919" s="411"/>
      <c r="K919" s="411"/>
      <c r="L919" s="411"/>
      <c r="M919" s="411"/>
      <c r="N919" s="411"/>
      <c r="O919" s="411"/>
      <c r="P919" s="411"/>
      <c r="Q919" s="411"/>
    </row>
    <row r="920" spans="1:19" s="1" customFormat="1" ht="13.5" customHeight="1" x14ac:dyDescent="0.25">
      <c r="A920" s="49" t="s">
        <v>24</v>
      </c>
      <c r="B920" s="412" t="str">
        <f>IF([1]p49!$B$201:$L$201&lt;&gt;0,[1]p49!$B$201:$L$201,"")</f>
        <v/>
      </c>
      <c r="C920" s="412"/>
      <c r="D920" s="412"/>
      <c r="E920" s="412"/>
      <c r="F920" s="412"/>
      <c r="G920" s="412"/>
      <c r="H920" s="412"/>
      <c r="I920" s="412"/>
      <c r="J920" s="412"/>
      <c r="K920" s="412"/>
      <c r="L920" s="412"/>
      <c r="M920" s="412"/>
      <c r="N920" s="412"/>
      <c r="O920" s="412"/>
      <c r="P920" s="412"/>
      <c r="Q920" s="412"/>
    </row>
    <row r="921" spans="1:19" x14ac:dyDescent="0.2">
      <c r="A921" s="413"/>
      <c r="B921" s="413"/>
      <c r="C921" s="413"/>
      <c r="D921" s="413"/>
      <c r="E921" s="413"/>
      <c r="F921" s="413"/>
      <c r="G921" s="413"/>
      <c r="H921" s="413"/>
      <c r="I921" s="413"/>
      <c r="J921" s="413"/>
      <c r="K921" s="413"/>
      <c r="L921" s="413"/>
      <c r="M921" s="413"/>
      <c r="N921" s="413"/>
      <c r="O921" s="413"/>
      <c r="P921" s="413"/>
      <c r="Q921" s="413"/>
    </row>
    <row r="922" spans="1:19" s="1" customFormat="1" ht="27.75" customHeight="1" x14ac:dyDescent="0.2">
      <c r="A922" s="411" t="str">
        <f>IF([1]p49!$A$204:$L$204&lt;&gt;0,[1]p49!$A$204:$L$204,"")</f>
        <v/>
      </c>
      <c r="B922" s="411"/>
      <c r="C922" s="411"/>
      <c r="D922" s="411"/>
      <c r="E922" s="411"/>
      <c r="F922" s="411"/>
      <c r="G922" s="411"/>
      <c r="H922" s="411"/>
      <c r="I922" s="411"/>
      <c r="J922" s="411"/>
      <c r="K922" s="411"/>
      <c r="L922" s="411"/>
      <c r="M922" s="411"/>
      <c r="N922" s="411"/>
      <c r="O922" s="411"/>
      <c r="P922" s="411"/>
      <c r="Q922" s="411"/>
    </row>
    <row r="923" spans="1:19" s="1" customFormat="1" ht="13.5" customHeight="1" x14ac:dyDescent="0.25">
      <c r="A923" s="49" t="s">
        <v>24</v>
      </c>
      <c r="B923" s="412" t="str">
        <f>IF([1]p49!$B$205:$L$205&lt;&gt;0,[1]p49!$B$205:$L$205,"")</f>
        <v/>
      </c>
      <c r="C923" s="412"/>
      <c r="D923" s="412"/>
      <c r="E923" s="412"/>
      <c r="F923" s="412"/>
      <c r="G923" s="412"/>
      <c r="H923" s="412"/>
      <c r="I923" s="412"/>
      <c r="J923" s="412"/>
      <c r="K923" s="412"/>
      <c r="L923" s="412"/>
      <c r="M923" s="412"/>
      <c r="N923" s="412"/>
      <c r="O923" s="412"/>
      <c r="P923" s="412"/>
      <c r="Q923" s="412"/>
    </row>
    <row r="924" spans="1:19" x14ac:dyDescent="0.2">
      <c r="A924" s="413"/>
      <c r="B924" s="413"/>
      <c r="C924" s="413"/>
      <c r="D924" s="413"/>
      <c r="E924" s="413"/>
      <c r="F924" s="413"/>
      <c r="G924" s="413"/>
      <c r="H924" s="413"/>
      <c r="I924" s="413"/>
      <c r="J924" s="413"/>
      <c r="K924" s="413"/>
      <c r="L924" s="413"/>
      <c r="M924" s="413"/>
      <c r="N924" s="413"/>
      <c r="O924" s="413"/>
      <c r="P924" s="413"/>
      <c r="Q924" s="413"/>
    </row>
    <row r="925" spans="1:19" s="1" customFormat="1" ht="27.75" customHeight="1" x14ac:dyDescent="0.2">
      <c r="A925" s="411" t="str">
        <f>IF([1]p49!$A$208:$L$208&lt;&gt;0,[1]p49!$A$208:$L$208,"")</f>
        <v/>
      </c>
      <c r="B925" s="411"/>
      <c r="C925" s="411"/>
      <c r="D925" s="411"/>
      <c r="E925" s="411"/>
      <c r="F925" s="411"/>
      <c r="G925" s="411"/>
      <c r="H925" s="411"/>
      <c r="I925" s="411"/>
      <c r="J925" s="411"/>
      <c r="K925" s="411"/>
      <c r="L925" s="411"/>
      <c r="M925" s="411"/>
      <c r="N925" s="411"/>
      <c r="O925" s="411"/>
      <c r="P925" s="411"/>
      <c r="Q925" s="411"/>
    </row>
    <row r="926" spans="1:19" s="1" customFormat="1" ht="13.5" customHeight="1" x14ac:dyDescent="0.25">
      <c r="A926" s="49" t="s">
        <v>24</v>
      </c>
      <c r="B926" s="412" t="str">
        <f>IF([1]p49!$B$209:$L$209&lt;&gt;0,[1]p49!$B$209:$L$209,"")</f>
        <v/>
      </c>
      <c r="C926" s="412"/>
      <c r="D926" s="412"/>
      <c r="E926" s="412"/>
      <c r="F926" s="412"/>
      <c r="G926" s="412"/>
      <c r="H926" s="412"/>
      <c r="I926" s="412"/>
      <c r="J926" s="412"/>
      <c r="K926" s="412"/>
      <c r="L926" s="412"/>
      <c r="M926" s="412"/>
      <c r="N926" s="412"/>
      <c r="O926" s="412"/>
      <c r="P926" s="412"/>
      <c r="Q926" s="412"/>
    </row>
    <row r="927" spans="1:19" x14ac:dyDescent="0.2">
      <c r="A927" s="413"/>
      <c r="B927" s="413"/>
      <c r="C927" s="413"/>
      <c r="D927" s="413"/>
      <c r="E927" s="413"/>
      <c r="F927" s="413"/>
      <c r="G927" s="413"/>
      <c r="H927" s="413"/>
      <c r="I927" s="413"/>
      <c r="J927" s="413"/>
      <c r="K927" s="413"/>
      <c r="L927" s="413"/>
      <c r="M927" s="413"/>
      <c r="N927" s="413"/>
      <c r="O927" s="413"/>
      <c r="P927" s="413"/>
      <c r="Q927" s="413"/>
    </row>
    <row r="928" spans="1:19" s="1" customFormat="1" ht="27.75" customHeight="1" x14ac:dyDescent="0.2">
      <c r="A928" s="411" t="str">
        <f>IF([1]p49!$A$212:$L$212&lt;&gt;0,[1]p49!$A$212:$L$212,"")</f>
        <v/>
      </c>
      <c r="B928" s="411"/>
      <c r="C928" s="411"/>
      <c r="D928" s="411"/>
      <c r="E928" s="411"/>
      <c r="F928" s="411"/>
      <c r="G928" s="411"/>
      <c r="H928" s="411"/>
      <c r="I928" s="411"/>
      <c r="J928" s="411"/>
      <c r="K928" s="411"/>
      <c r="L928" s="411"/>
      <c r="M928" s="411"/>
      <c r="N928" s="411"/>
      <c r="O928" s="411"/>
      <c r="P928" s="411"/>
      <c r="Q928" s="411"/>
    </row>
    <row r="929" spans="1:19" s="1" customFormat="1" ht="13.5" customHeight="1" x14ac:dyDescent="0.25">
      <c r="A929" s="49" t="s">
        <v>24</v>
      </c>
      <c r="B929" s="412" t="str">
        <f>IF([1]p49!$B$213:$L$213&lt;&gt;0,[1]p49!$B$213:$L$213,"")</f>
        <v/>
      </c>
      <c r="C929" s="412"/>
      <c r="D929" s="412"/>
      <c r="E929" s="412"/>
      <c r="F929" s="412"/>
      <c r="G929" s="412"/>
      <c r="H929" s="412"/>
      <c r="I929" s="412"/>
      <c r="J929" s="412"/>
      <c r="K929" s="412"/>
      <c r="L929" s="412"/>
      <c r="M929" s="412"/>
      <c r="N929" s="412"/>
      <c r="O929" s="412"/>
      <c r="P929" s="412"/>
      <c r="Q929" s="412"/>
    </row>
    <row r="930" spans="1:19" x14ac:dyDescent="0.2">
      <c r="A930" s="413"/>
      <c r="B930" s="413"/>
      <c r="C930" s="413"/>
      <c r="D930" s="413"/>
      <c r="E930" s="413"/>
      <c r="F930" s="413"/>
      <c r="G930" s="413"/>
      <c r="H930" s="413"/>
      <c r="I930" s="413"/>
      <c r="J930" s="413"/>
      <c r="K930" s="413"/>
      <c r="L930" s="413"/>
      <c r="M930" s="413"/>
      <c r="N930" s="413"/>
      <c r="O930" s="413"/>
      <c r="P930" s="413"/>
      <c r="Q930" s="413"/>
    </row>
    <row r="931" spans="1:19" s="1" customFormat="1" ht="27.75" customHeight="1" x14ac:dyDescent="0.2">
      <c r="A931" s="411" t="str">
        <f>IF([1]p49!$A$216:$L$216&lt;&gt;0,[1]p49!$A$216:$L$216,"")</f>
        <v/>
      </c>
      <c r="B931" s="411"/>
      <c r="C931" s="411"/>
      <c r="D931" s="411"/>
      <c r="E931" s="411"/>
      <c r="F931" s="411"/>
      <c r="G931" s="411"/>
      <c r="H931" s="411"/>
      <c r="I931" s="411"/>
      <c r="J931" s="411"/>
      <c r="K931" s="411"/>
      <c r="L931" s="411"/>
      <c r="M931" s="411"/>
      <c r="N931" s="411"/>
      <c r="O931" s="411"/>
      <c r="P931" s="411"/>
      <c r="Q931" s="411"/>
    </row>
    <row r="932" spans="1:19" s="1" customFormat="1" ht="13.5" customHeight="1" x14ac:dyDescent="0.25">
      <c r="A932" s="49" t="s">
        <v>24</v>
      </c>
      <c r="B932" s="412" t="str">
        <f>IF([1]p49!$B$217:$L$217&lt;&gt;0,[1]p49!$B$217:$L$217,"")</f>
        <v/>
      </c>
      <c r="C932" s="412"/>
      <c r="D932" s="412"/>
      <c r="E932" s="412"/>
      <c r="F932" s="412"/>
      <c r="G932" s="412"/>
      <c r="H932" s="412"/>
      <c r="I932" s="412"/>
      <c r="J932" s="412"/>
      <c r="K932" s="412"/>
      <c r="L932" s="412"/>
      <c r="M932" s="412"/>
      <c r="N932" s="412"/>
      <c r="O932" s="412"/>
      <c r="P932" s="412"/>
      <c r="Q932" s="412"/>
    </row>
    <row r="933" spans="1:19" x14ac:dyDescent="0.2">
      <c r="A933" s="413"/>
      <c r="B933" s="413"/>
      <c r="C933" s="413"/>
      <c r="D933" s="413"/>
      <c r="E933" s="413"/>
      <c r="F933" s="413"/>
      <c r="G933" s="413"/>
      <c r="H933" s="413"/>
      <c r="I933" s="413"/>
      <c r="J933" s="413"/>
      <c r="K933" s="413"/>
      <c r="L933" s="413"/>
      <c r="M933" s="413"/>
      <c r="N933" s="413"/>
      <c r="O933" s="413"/>
      <c r="P933" s="413"/>
      <c r="Q933" s="413"/>
    </row>
    <row r="934" spans="1:19" s="1" customFormat="1" ht="27.75" customHeight="1" x14ac:dyDescent="0.2">
      <c r="A934" s="411" t="str">
        <f>IF([1]p49!$A$220:$L$220&lt;&gt;0,[1]p49!$A$220:$L$220,"")</f>
        <v/>
      </c>
      <c r="B934" s="411"/>
      <c r="C934" s="411"/>
      <c r="D934" s="411"/>
      <c r="E934" s="411"/>
      <c r="F934" s="411"/>
      <c r="G934" s="411"/>
      <c r="H934" s="411"/>
      <c r="I934" s="411"/>
      <c r="J934" s="411"/>
      <c r="K934" s="411"/>
      <c r="L934" s="411"/>
      <c r="M934" s="411"/>
      <c r="N934" s="411"/>
      <c r="O934" s="411"/>
      <c r="P934" s="411"/>
      <c r="Q934" s="411"/>
    </row>
    <row r="935" spans="1:19" s="1" customFormat="1" ht="13.5" customHeight="1" x14ac:dyDescent="0.25">
      <c r="A935" s="49" t="s">
        <v>24</v>
      </c>
      <c r="B935" s="412" t="str">
        <f>IF([1]p49!$B$221:$L$221&lt;&gt;0,[1]p49!$B$221:$L$221,"")</f>
        <v/>
      </c>
      <c r="C935" s="412"/>
      <c r="D935" s="412"/>
      <c r="E935" s="412"/>
      <c r="F935" s="412"/>
      <c r="G935" s="412"/>
      <c r="H935" s="412"/>
      <c r="I935" s="412"/>
      <c r="J935" s="412"/>
      <c r="K935" s="412"/>
      <c r="L935" s="412"/>
      <c r="M935" s="412"/>
      <c r="N935" s="412"/>
      <c r="O935" s="412"/>
      <c r="P935" s="412"/>
      <c r="Q935" s="412"/>
    </row>
    <row r="936" spans="1:19" x14ac:dyDescent="0.2">
      <c r="A936" s="413"/>
      <c r="B936" s="413"/>
      <c r="C936" s="413"/>
      <c r="D936" s="413"/>
      <c r="E936" s="413"/>
      <c r="F936" s="413"/>
      <c r="G936" s="413"/>
      <c r="H936" s="413"/>
      <c r="I936" s="413"/>
      <c r="J936" s="413"/>
      <c r="K936" s="413"/>
      <c r="L936" s="413"/>
      <c r="M936" s="413"/>
      <c r="N936" s="413"/>
      <c r="O936" s="413"/>
      <c r="P936" s="413"/>
      <c r="Q936" s="413"/>
    </row>
    <row r="937" spans="1:19" s="33" customFormat="1" ht="11.25" customHeight="1" x14ac:dyDescent="0.2">
      <c r="A937" s="375" t="str">
        <f>T([1]p50!$C$13:$G$13)</f>
        <v/>
      </c>
      <c r="B937" s="376"/>
      <c r="C937" s="376"/>
      <c r="D937" s="376"/>
      <c r="E937" s="377"/>
      <c r="F937" s="414"/>
      <c r="G937" s="415"/>
      <c r="H937" s="415"/>
      <c r="I937" s="415"/>
      <c r="J937" s="415"/>
      <c r="K937" s="415"/>
      <c r="L937" s="415"/>
      <c r="M937" s="415"/>
      <c r="N937" s="415"/>
      <c r="O937" s="415"/>
      <c r="P937" s="415"/>
      <c r="Q937" s="19"/>
      <c r="R937"/>
      <c r="S937" s="28"/>
    </row>
    <row r="938" spans="1:19" s="1" customFormat="1" ht="27.75" customHeight="1" x14ac:dyDescent="0.2">
      <c r="A938" s="411" t="str">
        <f>IF([1]p50!$A$200:$L$200&lt;&gt;0,[1]p50!$A$200:$L$200,"")</f>
        <v/>
      </c>
      <c r="B938" s="411"/>
      <c r="C938" s="411"/>
      <c r="D938" s="411"/>
      <c r="E938" s="411"/>
      <c r="F938" s="411"/>
      <c r="G938" s="411"/>
      <c r="H938" s="411"/>
      <c r="I938" s="411"/>
      <c r="J938" s="411"/>
      <c r="K938" s="411"/>
      <c r="L938" s="411"/>
      <c r="M938" s="411"/>
      <c r="N938" s="411"/>
      <c r="O938" s="411"/>
      <c r="P938" s="411"/>
      <c r="Q938" s="411"/>
    </row>
    <row r="939" spans="1:19" s="1" customFormat="1" ht="13.5" customHeight="1" x14ac:dyDescent="0.25">
      <c r="A939" s="49" t="s">
        <v>24</v>
      </c>
      <c r="B939" s="412" t="str">
        <f>IF([1]p50!$B$201:$L$201&lt;&gt;0,[1]p50!$B$201:$L$201,"")</f>
        <v/>
      </c>
      <c r="C939" s="412"/>
      <c r="D939" s="412"/>
      <c r="E939" s="412"/>
      <c r="F939" s="412"/>
      <c r="G939" s="412"/>
      <c r="H939" s="412"/>
      <c r="I939" s="412"/>
      <c r="J939" s="412"/>
      <c r="K939" s="412"/>
      <c r="L939" s="412"/>
      <c r="M939" s="412"/>
      <c r="N939" s="412"/>
      <c r="O939" s="412"/>
      <c r="P939" s="412"/>
      <c r="Q939" s="412"/>
    </row>
    <row r="940" spans="1:19" x14ac:dyDescent="0.2">
      <c r="A940" s="413"/>
      <c r="B940" s="413"/>
      <c r="C940" s="413"/>
      <c r="D940" s="413"/>
      <c r="E940" s="413"/>
      <c r="F940" s="413"/>
      <c r="G940" s="413"/>
      <c r="H940" s="413"/>
      <c r="I940" s="413"/>
      <c r="J940" s="413"/>
      <c r="K940" s="413"/>
      <c r="L940" s="413"/>
      <c r="M940" s="413"/>
      <c r="N940" s="413"/>
      <c r="O940" s="413"/>
      <c r="P940" s="413"/>
      <c r="Q940" s="413"/>
    </row>
    <row r="941" spans="1:19" s="1" customFormat="1" ht="27.75" customHeight="1" x14ac:dyDescent="0.2">
      <c r="A941" s="411" t="str">
        <f>IF([1]p50!$A$204:$L$204&lt;&gt;0,[1]p50!$A$204:$L$204,"")</f>
        <v/>
      </c>
      <c r="B941" s="411"/>
      <c r="C941" s="411"/>
      <c r="D941" s="411"/>
      <c r="E941" s="411"/>
      <c r="F941" s="411"/>
      <c r="G941" s="411"/>
      <c r="H941" s="411"/>
      <c r="I941" s="411"/>
      <c r="J941" s="411"/>
      <c r="K941" s="411"/>
      <c r="L941" s="411"/>
      <c r="M941" s="411"/>
      <c r="N941" s="411"/>
      <c r="O941" s="411"/>
      <c r="P941" s="411"/>
      <c r="Q941" s="411"/>
    </row>
    <row r="942" spans="1:19" s="1" customFormat="1" ht="13.5" customHeight="1" x14ac:dyDescent="0.25">
      <c r="A942" s="49" t="s">
        <v>24</v>
      </c>
      <c r="B942" s="412" t="str">
        <f>IF([1]p50!$B$205:$L$205&lt;&gt;0,[1]p50!$B$205:$L$205,"")</f>
        <v/>
      </c>
      <c r="C942" s="412"/>
      <c r="D942" s="412"/>
      <c r="E942" s="412"/>
      <c r="F942" s="412"/>
      <c r="G942" s="412"/>
      <c r="H942" s="412"/>
      <c r="I942" s="412"/>
      <c r="J942" s="412"/>
      <c r="K942" s="412"/>
      <c r="L942" s="412"/>
      <c r="M942" s="412"/>
      <c r="N942" s="412"/>
      <c r="O942" s="412"/>
      <c r="P942" s="412"/>
      <c r="Q942" s="412"/>
    </row>
    <row r="943" spans="1:19" x14ac:dyDescent="0.2">
      <c r="A943" s="413"/>
      <c r="B943" s="413"/>
      <c r="C943" s="413"/>
      <c r="D943" s="413"/>
      <c r="E943" s="413"/>
      <c r="F943" s="413"/>
      <c r="G943" s="413"/>
      <c r="H943" s="413"/>
      <c r="I943" s="413"/>
      <c r="J943" s="413"/>
      <c r="K943" s="413"/>
      <c r="L943" s="413"/>
      <c r="M943" s="413"/>
      <c r="N943" s="413"/>
      <c r="O943" s="413"/>
      <c r="P943" s="413"/>
      <c r="Q943" s="413"/>
    </row>
    <row r="944" spans="1:19" s="1" customFormat="1" ht="27.75" customHeight="1" x14ac:dyDescent="0.2">
      <c r="A944" s="411" t="str">
        <f>IF([1]p50!$A$208:$L$208&lt;&gt;0,[1]p50!$A$208:$L$208,"")</f>
        <v/>
      </c>
      <c r="B944" s="411"/>
      <c r="C944" s="411"/>
      <c r="D944" s="411"/>
      <c r="E944" s="411"/>
      <c r="F944" s="411"/>
      <c r="G944" s="411"/>
      <c r="H944" s="411"/>
      <c r="I944" s="411"/>
      <c r="J944" s="411"/>
      <c r="K944" s="411"/>
      <c r="L944" s="411"/>
      <c r="M944" s="411"/>
      <c r="N944" s="411"/>
      <c r="O944" s="411"/>
      <c r="P944" s="411"/>
      <c r="Q944" s="411"/>
    </row>
    <row r="945" spans="1:17" s="1" customFormat="1" ht="13.5" customHeight="1" x14ac:dyDescent="0.25">
      <c r="A945" s="49" t="s">
        <v>24</v>
      </c>
      <c r="B945" s="412" t="str">
        <f>IF([1]p50!$B$209:$L$209&lt;&gt;0,[1]p50!$B$209:$L$209,"")</f>
        <v/>
      </c>
      <c r="C945" s="412"/>
      <c r="D945" s="412"/>
      <c r="E945" s="412"/>
      <c r="F945" s="412"/>
      <c r="G945" s="412"/>
      <c r="H945" s="412"/>
      <c r="I945" s="412"/>
      <c r="J945" s="412"/>
      <c r="K945" s="412"/>
      <c r="L945" s="412"/>
      <c r="M945" s="412"/>
      <c r="N945" s="412"/>
      <c r="O945" s="412"/>
      <c r="P945" s="412"/>
      <c r="Q945" s="412"/>
    </row>
    <row r="946" spans="1:17" x14ac:dyDescent="0.2">
      <c r="A946" s="413"/>
      <c r="B946" s="413"/>
      <c r="C946" s="413"/>
      <c r="D946" s="413"/>
      <c r="E946" s="413"/>
      <c r="F946" s="413"/>
      <c r="G946" s="413"/>
      <c r="H946" s="413"/>
      <c r="I946" s="413"/>
      <c r="J946" s="413"/>
      <c r="K946" s="413"/>
      <c r="L946" s="413"/>
      <c r="M946" s="413"/>
      <c r="N946" s="413"/>
      <c r="O946" s="413"/>
      <c r="P946" s="413"/>
      <c r="Q946" s="413"/>
    </row>
    <row r="947" spans="1:17" s="1" customFormat="1" ht="27.75" customHeight="1" x14ac:dyDescent="0.2">
      <c r="A947" s="411" t="str">
        <f>IF([1]p50!$A$212:$L$212&lt;&gt;0,[1]p50!$A$212:$L$212,"")</f>
        <v/>
      </c>
      <c r="B947" s="411"/>
      <c r="C947" s="411"/>
      <c r="D947" s="411"/>
      <c r="E947" s="411"/>
      <c r="F947" s="411"/>
      <c r="G947" s="411"/>
      <c r="H947" s="411"/>
      <c r="I947" s="411"/>
      <c r="J947" s="411"/>
      <c r="K947" s="411"/>
      <c r="L947" s="411"/>
      <c r="M947" s="411"/>
      <c r="N947" s="411"/>
      <c r="O947" s="411"/>
      <c r="P947" s="411"/>
      <c r="Q947" s="411"/>
    </row>
    <row r="948" spans="1:17" s="1" customFormat="1" ht="13.5" customHeight="1" x14ac:dyDescent="0.25">
      <c r="A948" s="49" t="s">
        <v>24</v>
      </c>
      <c r="B948" s="412" t="str">
        <f>IF([1]p50!$B$213:$L$213&lt;&gt;0,[1]p50!$B$213:$L$213,"")</f>
        <v/>
      </c>
      <c r="C948" s="412"/>
      <c r="D948" s="412"/>
      <c r="E948" s="412"/>
      <c r="F948" s="412"/>
      <c r="G948" s="412"/>
      <c r="H948" s="412"/>
      <c r="I948" s="412"/>
      <c r="J948" s="412"/>
      <c r="K948" s="412"/>
      <c r="L948" s="412"/>
      <c r="M948" s="412"/>
      <c r="N948" s="412"/>
      <c r="O948" s="412"/>
      <c r="P948" s="412"/>
      <c r="Q948" s="412"/>
    </row>
    <row r="949" spans="1:17" x14ac:dyDescent="0.2">
      <c r="A949" s="413"/>
      <c r="B949" s="413"/>
      <c r="C949" s="413"/>
      <c r="D949" s="413"/>
      <c r="E949" s="413"/>
      <c r="F949" s="413"/>
      <c r="G949" s="413"/>
      <c r="H949" s="413"/>
      <c r="I949" s="413"/>
      <c r="J949" s="413"/>
      <c r="K949" s="413"/>
      <c r="L949" s="413"/>
      <c r="M949" s="413"/>
      <c r="N949" s="413"/>
      <c r="O949" s="413"/>
      <c r="P949" s="413"/>
      <c r="Q949" s="413"/>
    </row>
    <row r="950" spans="1:17" s="1" customFormat="1" ht="27.75" customHeight="1" x14ac:dyDescent="0.2">
      <c r="A950" s="411" t="str">
        <f>IF([1]p50!$A$216:$L$216&lt;&gt;0,[1]p50!$A$216:$L$216,"")</f>
        <v/>
      </c>
      <c r="B950" s="411"/>
      <c r="C950" s="411"/>
      <c r="D950" s="411"/>
      <c r="E950" s="411"/>
      <c r="F950" s="411"/>
      <c r="G950" s="411"/>
      <c r="H950" s="411"/>
      <c r="I950" s="411"/>
      <c r="J950" s="411"/>
      <c r="K950" s="411"/>
      <c r="L950" s="411"/>
      <c r="M950" s="411"/>
      <c r="N950" s="411"/>
      <c r="O950" s="411"/>
      <c r="P950" s="411"/>
      <c r="Q950" s="411"/>
    </row>
    <row r="951" spans="1:17" s="1" customFormat="1" ht="13.5" customHeight="1" x14ac:dyDescent="0.25">
      <c r="A951" s="49" t="s">
        <v>24</v>
      </c>
      <c r="B951" s="412" t="str">
        <f>IF([1]p50!$B$217:$L$217&lt;&gt;0,[1]p50!$B$217:$L$217,"")</f>
        <v/>
      </c>
      <c r="C951" s="412"/>
      <c r="D951" s="412"/>
      <c r="E951" s="412"/>
      <c r="F951" s="412"/>
      <c r="G951" s="412"/>
      <c r="H951" s="412"/>
      <c r="I951" s="412"/>
      <c r="J951" s="412"/>
      <c r="K951" s="412"/>
      <c r="L951" s="412"/>
      <c r="M951" s="412"/>
      <c r="N951" s="412"/>
      <c r="O951" s="412"/>
      <c r="P951" s="412"/>
      <c r="Q951" s="412"/>
    </row>
    <row r="952" spans="1:17" x14ac:dyDescent="0.2">
      <c r="A952" s="413"/>
      <c r="B952" s="413"/>
      <c r="C952" s="413"/>
      <c r="D952" s="413"/>
      <c r="E952" s="413"/>
      <c r="F952" s="413"/>
      <c r="G952" s="413"/>
      <c r="H952" s="413"/>
      <c r="I952" s="413"/>
      <c r="J952" s="413"/>
      <c r="K952" s="413"/>
      <c r="L952" s="413"/>
      <c r="M952" s="413"/>
      <c r="N952" s="413"/>
      <c r="O952" s="413"/>
      <c r="P952" s="413"/>
      <c r="Q952" s="413"/>
    </row>
    <row r="953" spans="1:17" s="1" customFormat="1" ht="27.75" customHeight="1" x14ac:dyDescent="0.2">
      <c r="A953" s="411" t="str">
        <f>IF([1]p50!$A$220:$L$220&lt;&gt;0,[1]p50!$A$220:$L$220,"")</f>
        <v/>
      </c>
      <c r="B953" s="411"/>
      <c r="C953" s="411"/>
      <c r="D953" s="411"/>
      <c r="E953" s="411"/>
      <c r="F953" s="411"/>
      <c r="G953" s="411"/>
      <c r="H953" s="411"/>
      <c r="I953" s="411"/>
      <c r="J953" s="411"/>
      <c r="K953" s="411"/>
      <c r="L953" s="411"/>
      <c r="M953" s="411"/>
      <c r="N953" s="411"/>
      <c r="O953" s="411"/>
      <c r="P953" s="411"/>
      <c r="Q953" s="411"/>
    </row>
    <row r="954" spans="1:17" s="1" customFormat="1" ht="13.5" customHeight="1" x14ac:dyDescent="0.25">
      <c r="A954" s="49" t="s">
        <v>24</v>
      </c>
      <c r="B954" s="412" t="str">
        <f>IF([1]p50!$B$221:$L$221&lt;&gt;0,[1]p50!$B$221:$L$221,"")</f>
        <v/>
      </c>
      <c r="C954" s="412"/>
      <c r="D954" s="412"/>
      <c r="E954" s="412"/>
      <c r="F954" s="412"/>
      <c r="G954" s="412"/>
      <c r="H954" s="412"/>
      <c r="I954" s="412"/>
      <c r="J954" s="412"/>
      <c r="K954" s="412"/>
      <c r="L954" s="412"/>
      <c r="M954" s="412"/>
      <c r="N954" s="412"/>
      <c r="O954" s="412"/>
      <c r="P954" s="412"/>
      <c r="Q954" s="412"/>
    </row>
    <row r="955" spans="1:17" x14ac:dyDescent="0.2">
      <c r="A955" s="413"/>
      <c r="B955" s="413"/>
      <c r="C955" s="413"/>
      <c r="D955" s="413"/>
      <c r="E955" s="413"/>
      <c r="F955" s="413"/>
      <c r="G955" s="413"/>
      <c r="H955" s="413"/>
      <c r="I955" s="413"/>
      <c r="J955" s="413"/>
      <c r="K955" s="413"/>
      <c r="L955" s="413"/>
      <c r="M955" s="413"/>
      <c r="N955" s="413"/>
      <c r="O955" s="413"/>
      <c r="P955" s="413"/>
      <c r="Q955" s="413"/>
    </row>
  </sheetData>
  <mergeCells count="1007">
    <mergeCell ref="A952:Q952"/>
    <mergeCell ref="A953:Q953"/>
    <mergeCell ref="B954:Q954"/>
    <mergeCell ref="A955:Q955"/>
    <mergeCell ref="A950:Q950"/>
    <mergeCell ref="B951:Q951"/>
    <mergeCell ref="B942:Q942"/>
    <mergeCell ref="A943:Q943"/>
    <mergeCell ref="A944:Q944"/>
    <mergeCell ref="B945:Q945"/>
    <mergeCell ref="B948:Q948"/>
    <mergeCell ref="A949:Q949"/>
    <mergeCell ref="A946:Q946"/>
    <mergeCell ref="A947:Q947"/>
    <mergeCell ref="A933:Q933"/>
    <mergeCell ref="A934:Q934"/>
    <mergeCell ref="B935:Q935"/>
    <mergeCell ref="A936:Q936"/>
    <mergeCell ref="A937:E937"/>
    <mergeCell ref="F937:P937"/>
    <mergeCell ref="A940:Q940"/>
    <mergeCell ref="A941:Q941"/>
    <mergeCell ref="B923:Q923"/>
    <mergeCell ref="A924:Q924"/>
    <mergeCell ref="A925:Q925"/>
    <mergeCell ref="B926:Q926"/>
    <mergeCell ref="A938:Q938"/>
    <mergeCell ref="B939:Q939"/>
    <mergeCell ref="B929:Q929"/>
    <mergeCell ref="A930:Q930"/>
    <mergeCell ref="A931:Q931"/>
    <mergeCell ref="B932:Q932"/>
    <mergeCell ref="A914:Q914"/>
    <mergeCell ref="A915:Q915"/>
    <mergeCell ref="A927:Q927"/>
    <mergeCell ref="A928:Q928"/>
    <mergeCell ref="A918:E918"/>
    <mergeCell ref="F918:P918"/>
    <mergeCell ref="A919:Q919"/>
    <mergeCell ref="B920:Q920"/>
    <mergeCell ref="A921:Q921"/>
    <mergeCell ref="A922:Q922"/>
    <mergeCell ref="B916:Q916"/>
    <mergeCell ref="A917:Q917"/>
    <mergeCell ref="A906:Q906"/>
    <mergeCell ref="B907:Q907"/>
    <mergeCell ref="A908:Q908"/>
    <mergeCell ref="A909:Q909"/>
    <mergeCell ref="B910:Q910"/>
    <mergeCell ref="A911:Q911"/>
    <mergeCell ref="A912:Q912"/>
    <mergeCell ref="B913:Q913"/>
    <mergeCell ref="A26:Q26"/>
    <mergeCell ref="A900:Q900"/>
    <mergeCell ref="B901:Q901"/>
    <mergeCell ref="A902:Q902"/>
    <mergeCell ref="A899:E899"/>
    <mergeCell ref="F899:P899"/>
    <mergeCell ref="A896:Q896"/>
    <mergeCell ref="A895:Q895"/>
    <mergeCell ref="B897:Q897"/>
    <mergeCell ref="A889:Q889"/>
    <mergeCell ref="A898:Q898"/>
    <mergeCell ref="A893:Q893"/>
    <mergeCell ref="A903:Q903"/>
    <mergeCell ref="B904:Q904"/>
    <mergeCell ref="A905:Q905"/>
    <mergeCell ref="F880:P880"/>
    <mergeCell ref="B882:Q882"/>
    <mergeCell ref="B885:Q885"/>
    <mergeCell ref="B891:Q891"/>
    <mergeCell ref="A892:Q892"/>
    <mergeCell ref="B894:Q894"/>
    <mergeCell ref="A886:Q886"/>
    <mergeCell ref="A887:Q887"/>
    <mergeCell ref="A890:Q890"/>
    <mergeCell ref="B888:Q888"/>
    <mergeCell ref="A884:Q884"/>
    <mergeCell ref="A883:Q883"/>
    <mergeCell ref="A874:Q874"/>
    <mergeCell ref="A876:Q876"/>
    <mergeCell ref="B875:Q875"/>
    <mergeCell ref="A877:Q877"/>
    <mergeCell ref="B878:Q878"/>
    <mergeCell ref="A879:Q879"/>
    <mergeCell ref="A881:Q881"/>
    <mergeCell ref="A880:E880"/>
    <mergeCell ref="A870:Q870"/>
    <mergeCell ref="A868:Q868"/>
    <mergeCell ref="B869:Q869"/>
    <mergeCell ref="A873:Q873"/>
    <mergeCell ref="A871:Q871"/>
    <mergeCell ref="B872:Q872"/>
    <mergeCell ref="A861:E861"/>
    <mergeCell ref="F861:P861"/>
    <mergeCell ref="A862:Q862"/>
    <mergeCell ref="A864:Q864"/>
    <mergeCell ref="B863:Q863"/>
    <mergeCell ref="A865:Q865"/>
    <mergeCell ref="A851:Q851"/>
    <mergeCell ref="A852:Q852"/>
    <mergeCell ref="B853:Q853"/>
    <mergeCell ref="A854:Q854"/>
    <mergeCell ref="B866:Q866"/>
    <mergeCell ref="A867:Q867"/>
    <mergeCell ref="A857:Q857"/>
    <mergeCell ref="A858:Q858"/>
    <mergeCell ref="B859:Q859"/>
    <mergeCell ref="A860:Q860"/>
    <mergeCell ref="A842:E842"/>
    <mergeCell ref="F842:P842"/>
    <mergeCell ref="A855:Q855"/>
    <mergeCell ref="B856:Q856"/>
    <mergeCell ref="A845:Q845"/>
    <mergeCell ref="A846:Q846"/>
    <mergeCell ref="B847:Q847"/>
    <mergeCell ref="A848:Q848"/>
    <mergeCell ref="A849:Q849"/>
    <mergeCell ref="B850:Q850"/>
    <mergeCell ref="A843:Q843"/>
    <mergeCell ref="B844:Q844"/>
    <mergeCell ref="B834:Q834"/>
    <mergeCell ref="A836:Q836"/>
    <mergeCell ref="A835:Q835"/>
    <mergeCell ref="B837:Q837"/>
    <mergeCell ref="A838:Q838"/>
    <mergeCell ref="A839:Q839"/>
    <mergeCell ref="B840:Q840"/>
    <mergeCell ref="A841:Q841"/>
    <mergeCell ref="A830:Q830"/>
    <mergeCell ref="B828:Q828"/>
    <mergeCell ref="A829:Q829"/>
    <mergeCell ref="A833:Q833"/>
    <mergeCell ref="B831:Q831"/>
    <mergeCell ref="A832:Q832"/>
    <mergeCell ref="A827:Q827"/>
    <mergeCell ref="A817:Q817"/>
    <mergeCell ref="B818:Q818"/>
    <mergeCell ref="A819:Q819"/>
    <mergeCell ref="A822:Q822"/>
    <mergeCell ref="A820:Q820"/>
    <mergeCell ref="B821:Q821"/>
    <mergeCell ref="A824:Q824"/>
    <mergeCell ref="A823:E823"/>
    <mergeCell ref="F823:P823"/>
    <mergeCell ref="B809:Q809"/>
    <mergeCell ref="A813:Q813"/>
    <mergeCell ref="A811:Q811"/>
    <mergeCell ref="B812:Q812"/>
    <mergeCell ref="A814:Q814"/>
    <mergeCell ref="A826:Q826"/>
    <mergeCell ref="B825:Q825"/>
    <mergeCell ref="A800:Q800"/>
    <mergeCell ref="A801:Q801"/>
    <mergeCell ref="B802:Q802"/>
    <mergeCell ref="A816:Q816"/>
    <mergeCell ref="B815:Q815"/>
    <mergeCell ref="A805:Q805"/>
    <mergeCell ref="B806:Q806"/>
    <mergeCell ref="A807:Q807"/>
    <mergeCell ref="A810:Q810"/>
    <mergeCell ref="A808:Q808"/>
    <mergeCell ref="A803:Q803"/>
    <mergeCell ref="A804:E804"/>
    <mergeCell ref="F804:P804"/>
    <mergeCell ref="B793:Q793"/>
    <mergeCell ref="A794:Q794"/>
    <mergeCell ref="A795:Q795"/>
    <mergeCell ref="B796:Q796"/>
    <mergeCell ref="A797:Q797"/>
    <mergeCell ref="A798:Q798"/>
    <mergeCell ref="B799:Q799"/>
    <mergeCell ref="A785:E785"/>
    <mergeCell ref="F785:P785"/>
    <mergeCell ref="B787:Q787"/>
    <mergeCell ref="A788:Q788"/>
    <mergeCell ref="A789:Q789"/>
    <mergeCell ref="B790:Q790"/>
    <mergeCell ref="A775:Q775"/>
    <mergeCell ref="B777:Q777"/>
    <mergeCell ref="A791:Q791"/>
    <mergeCell ref="A792:Q792"/>
    <mergeCell ref="A782:Q782"/>
    <mergeCell ref="B780:Q780"/>
    <mergeCell ref="A781:Q781"/>
    <mergeCell ref="A786:Q786"/>
    <mergeCell ref="B783:Q783"/>
    <mergeCell ref="A784:Q784"/>
    <mergeCell ref="A778:Q778"/>
    <mergeCell ref="A779:Q779"/>
    <mergeCell ref="A770:Q770"/>
    <mergeCell ref="B768:Q768"/>
    <mergeCell ref="A769:Q769"/>
    <mergeCell ref="A773:Q773"/>
    <mergeCell ref="B771:Q771"/>
    <mergeCell ref="A772:Q772"/>
    <mergeCell ref="B774:Q774"/>
    <mergeCell ref="A776:Q776"/>
    <mergeCell ref="A760:Q760"/>
    <mergeCell ref="B761:Q761"/>
    <mergeCell ref="A765:Q765"/>
    <mergeCell ref="A763:Q763"/>
    <mergeCell ref="B764:Q764"/>
    <mergeCell ref="A766:E766"/>
    <mergeCell ref="F766:P766"/>
    <mergeCell ref="A748:Q748"/>
    <mergeCell ref="A753:Q753"/>
    <mergeCell ref="A751:Q751"/>
    <mergeCell ref="B752:Q752"/>
    <mergeCell ref="A754:Q754"/>
    <mergeCell ref="A767:Q767"/>
    <mergeCell ref="A757:Q757"/>
    <mergeCell ref="B758:Q758"/>
    <mergeCell ref="A759:Q759"/>
    <mergeCell ref="A762:Q762"/>
    <mergeCell ref="B742:Q742"/>
    <mergeCell ref="A756:Q756"/>
    <mergeCell ref="B755:Q755"/>
    <mergeCell ref="A743:Q743"/>
    <mergeCell ref="A744:Q744"/>
    <mergeCell ref="B745:Q745"/>
    <mergeCell ref="A746:Q746"/>
    <mergeCell ref="A750:Q750"/>
    <mergeCell ref="A747:E747"/>
    <mergeCell ref="F747:P747"/>
    <mergeCell ref="A731:Q731"/>
    <mergeCell ref="A732:Q732"/>
    <mergeCell ref="B733:Q733"/>
    <mergeCell ref="A734:Q734"/>
    <mergeCell ref="B749:Q749"/>
    <mergeCell ref="A737:Q737"/>
    <mergeCell ref="A738:Q738"/>
    <mergeCell ref="B739:Q739"/>
    <mergeCell ref="A740:Q740"/>
    <mergeCell ref="A741:Q741"/>
    <mergeCell ref="A716:Q716"/>
    <mergeCell ref="A715:Q715"/>
    <mergeCell ref="A735:Q735"/>
    <mergeCell ref="B736:Q736"/>
    <mergeCell ref="A725:Q725"/>
    <mergeCell ref="B723:Q723"/>
    <mergeCell ref="A724:Q724"/>
    <mergeCell ref="B726:Q726"/>
    <mergeCell ref="A729:Q729"/>
    <mergeCell ref="B730:Q730"/>
    <mergeCell ref="F728:P728"/>
    <mergeCell ref="B717:Q717"/>
    <mergeCell ref="A718:Q718"/>
    <mergeCell ref="A719:Q719"/>
    <mergeCell ref="A722:Q722"/>
    <mergeCell ref="B720:Q720"/>
    <mergeCell ref="A721:Q721"/>
    <mergeCell ref="A727:Q727"/>
    <mergeCell ref="A728:E728"/>
    <mergeCell ref="A708:Q708"/>
    <mergeCell ref="A710:Q710"/>
    <mergeCell ref="B707:Q707"/>
    <mergeCell ref="A709:E709"/>
    <mergeCell ref="F709:P709"/>
    <mergeCell ref="B714:Q714"/>
    <mergeCell ref="A713:Q713"/>
    <mergeCell ref="B711:Q711"/>
    <mergeCell ref="A712:Q712"/>
    <mergeCell ref="A702:Q702"/>
    <mergeCell ref="A700:Q700"/>
    <mergeCell ref="B701:Q701"/>
    <mergeCell ref="A705:Q705"/>
    <mergeCell ref="A703:Q703"/>
    <mergeCell ref="B704:Q704"/>
    <mergeCell ref="A706:Q706"/>
    <mergeCell ref="A699:Q699"/>
    <mergeCell ref="A687:Q687"/>
    <mergeCell ref="B688:Q688"/>
    <mergeCell ref="A689:Q689"/>
    <mergeCell ref="A690:E690"/>
    <mergeCell ref="F690:P690"/>
    <mergeCell ref="A693:Q693"/>
    <mergeCell ref="A691:Q691"/>
    <mergeCell ref="B692:Q692"/>
    <mergeCell ref="A694:Q694"/>
    <mergeCell ref="A683:Q683"/>
    <mergeCell ref="A684:Q684"/>
    <mergeCell ref="B698:Q698"/>
    <mergeCell ref="A696:Q696"/>
    <mergeCell ref="B695:Q695"/>
    <mergeCell ref="A697:Q697"/>
    <mergeCell ref="B685:Q685"/>
    <mergeCell ref="A686:Q686"/>
    <mergeCell ref="A675:Q675"/>
    <mergeCell ref="B676:Q676"/>
    <mergeCell ref="A677:Q677"/>
    <mergeCell ref="A678:Q678"/>
    <mergeCell ref="B679:Q679"/>
    <mergeCell ref="A680:Q680"/>
    <mergeCell ref="A681:Q681"/>
    <mergeCell ref="B682:Q682"/>
    <mergeCell ref="A674:Q674"/>
    <mergeCell ref="A671:E671"/>
    <mergeCell ref="F671:P671"/>
    <mergeCell ref="A665:Q665"/>
    <mergeCell ref="B669:Q669"/>
    <mergeCell ref="A670:Q670"/>
    <mergeCell ref="A672:Q672"/>
    <mergeCell ref="B673:Q673"/>
    <mergeCell ref="A656:Q656"/>
    <mergeCell ref="A655:Q655"/>
    <mergeCell ref="B663:Q663"/>
    <mergeCell ref="A664:Q664"/>
    <mergeCell ref="B666:Q666"/>
    <mergeCell ref="A668:Q668"/>
    <mergeCell ref="A667:Q667"/>
    <mergeCell ref="B657:Q657"/>
    <mergeCell ref="A658:Q658"/>
    <mergeCell ref="A659:Q659"/>
    <mergeCell ref="A662:Q662"/>
    <mergeCell ref="B660:Q660"/>
    <mergeCell ref="A661:Q661"/>
    <mergeCell ref="B647:Q647"/>
    <mergeCell ref="A649:Q649"/>
    <mergeCell ref="B650:Q650"/>
    <mergeCell ref="A651:Q651"/>
    <mergeCell ref="F652:P652"/>
    <mergeCell ref="B654:Q654"/>
    <mergeCell ref="A653:Q653"/>
    <mergeCell ref="A652:E652"/>
    <mergeCell ref="A642:Q642"/>
    <mergeCell ref="A640:Q640"/>
    <mergeCell ref="B641:Q641"/>
    <mergeCell ref="A645:Q645"/>
    <mergeCell ref="A643:Q643"/>
    <mergeCell ref="B644:Q644"/>
    <mergeCell ref="A646:Q646"/>
    <mergeCell ref="A648:Q648"/>
    <mergeCell ref="A633:E633"/>
    <mergeCell ref="F633:P633"/>
    <mergeCell ref="A634:Q634"/>
    <mergeCell ref="A636:Q636"/>
    <mergeCell ref="B635:Q635"/>
    <mergeCell ref="A637:Q637"/>
    <mergeCell ref="A623:Q623"/>
    <mergeCell ref="A624:Q624"/>
    <mergeCell ref="B625:Q625"/>
    <mergeCell ref="A626:Q626"/>
    <mergeCell ref="B638:Q638"/>
    <mergeCell ref="A639:Q639"/>
    <mergeCell ref="A629:Q629"/>
    <mergeCell ref="A630:Q630"/>
    <mergeCell ref="B631:Q631"/>
    <mergeCell ref="A632:Q632"/>
    <mergeCell ref="A614:E614"/>
    <mergeCell ref="F614:P614"/>
    <mergeCell ref="A627:Q627"/>
    <mergeCell ref="B628:Q628"/>
    <mergeCell ref="A617:Q617"/>
    <mergeCell ref="A618:Q618"/>
    <mergeCell ref="B619:Q619"/>
    <mergeCell ref="A620:Q620"/>
    <mergeCell ref="A621:Q621"/>
    <mergeCell ref="B622:Q622"/>
    <mergeCell ref="A615:Q615"/>
    <mergeCell ref="B616:Q616"/>
    <mergeCell ref="B606:Q606"/>
    <mergeCell ref="A608:Q608"/>
    <mergeCell ref="A607:Q607"/>
    <mergeCell ref="B609:Q609"/>
    <mergeCell ref="A610:Q610"/>
    <mergeCell ref="A611:Q611"/>
    <mergeCell ref="B612:Q612"/>
    <mergeCell ref="A613:Q613"/>
    <mergeCell ref="A602:Q602"/>
    <mergeCell ref="B600:Q600"/>
    <mergeCell ref="A601:Q601"/>
    <mergeCell ref="A605:Q605"/>
    <mergeCell ref="B603:Q603"/>
    <mergeCell ref="A604:Q604"/>
    <mergeCell ref="A599:Q599"/>
    <mergeCell ref="A589:Q589"/>
    <mergeCell ref="B590:Q590"/>
    <mergeCell ref="A591:Q591"/>
    <mergeCell ref="A594:Q594"/>
    <mergeCell ref="A592:Q592"/>
    <mergeCell ref="B593:Q593"/>
    <mergeCell ref="A596:Q596"/>
    <mergeCell ref="A595:E595"/>
    <mergeCell ref="F595:P595"/>
    <mergeCell ref="B581:Q581"/>
    <mergeCell ref="A585:Q585"/>
    <mergeCell ref="A583:Q583"/>
    <mergeCell ref="B584:Q584"/>
    <mergeCell ref="A586:Q586"/>
    <mergeCell ref="A598:Q598"/>
    <mergeCell ref="B597:Q597"/>
    <mergeCell ref="A572:Q572"/>
    <mergeCell ref="A573:Q573"/>
    <mergeCell ref="B574:Q574"/>
    <mergeCell ref="A588:Q588"/>
    <mergeCell ref="B587:Q587"/>
    <mergeCell ref="A577:Q577"/>
    <mergeCell ref="B578:Q578"/>
    <mergeCell ref="A579:Q579"/>
    <mergeCell ref="A582:Q582"/>
    <mergeCell ref="A580:Q580"/>
    <mergeCell ref="A575:Q575"/>
    <mergeCell ref="A576:E576"/>
    <mergeCell ref="F576:P576"/>
    <mergeCell ref="B565:Q565"/>
    <mergeCell ref="A566:Q566"/>
    <mergeCell ref="A567:Q567"/>
    <mergeCell ref="B568:Q568"/>
    <mergeCell ref="A569:Q569"/>
    <mergeCell ref="A570:Q570"/>
    <mergeCell ref="B571:Q571"/>
    <mergeCell ref="A557:E557"/>
    <mergeCell ref="F557:P557"/>
    <mergeCell ref="B559:Q559"/>
    <mergeCell ref="A560:Q560"/>
    <mergeCell ref="A561:Q561"/>
    <mergeCell ref="B562:Q562"/>
    <mergeCell ref="A547:Q547"/>
    <mergeCell ref="B549:Q549"/>
    <mergeCell ref="A563:Q563"/>
    <mergeCell ref="A564:Q564"/>
    <mergeCell ref="A554:Q554"/>
    <mergeCell ref="B552:Q552"/>
    <mergeCell ref="A553:Q553"/>
    <mergeCell ref="A558:Q558"/>
    <mergeCell ref="B555:Q555"/>
    <mergeCell ref="A556:Q556"/>
    <mergeCell ref="A550:Q550"/>
    <mergeCell ref="A551:Q551"/>
    <mergeCell ref="A542:Q542"/>
    <mergeCell ref="B540:Q540"/>
    <mergeCell ref="A541:Q541"/>
    <mergeCell ref="A545:Q545"/>
    <mergeCell ref="B543:Q543"/>
    <mergeCell ref="A544:Q544"/>
    <mergeCell ref="B546:Q546"/>
    <mergeCell ref="A548:Q548"/>
    <mergeCell ref="A532:Q532"/>
    <mergeCell ref="B533:Q533"/>
    <mergeCell ref="A537:Q537"/>
    <mergeCell ref="A535:Q535"/>
    <mergeCell ref="B536:Q536"/>
    <mergeCell ref="A538:E538"/>
    <mergeCell ref="F538:P538"/>
    <mergeCell ref="A520:Q520"/>
    <mergeCell ref="A525:Q525"/>
    <mergeCell ref="A523:Q523"/>
    <mergeCell ref="B524:Q524"/>
    <mergeCell ref="A526:Q526"/>
    <mergeCell ref="A539:Q539"/>
    <mergeCell ref="A529:Q529"/>
    <mergeCell ref="B530:Q530"/>
    <mergeCell ref="A531:Q531"/>
    <mergeCell ref="A534:Q534"/>
    <mergeCell ref="B514:Q514"/>
    <mergeCell ref="A528:Q528"/>
    <mergeCell ref="B527:Q527"/>
    <mergeCell ref="A515:Q515"/>
    <mergeCell ref="A516:Q516"/>
    <mergeCell ref="B517:Q517"/>
    <mergeCell ref="A518:Q518"/>
    <mergeCell ref="A522:Q522"/>
    <mergeCell ref="A519:E519"/>
    <mergeCell ref="F519:P519"/>
    <mergeCell ref="A503:Q503"/>
    <mergeCell ref="A504:Q504"/>
    <mergeCell ref="B505:Q505"/>
    <mergeCell ref="A506:Q506"/>
    <mergeCell ref="B521:Q521"/>
    <mergeCell ref="A509:Q509"/>
    <mergeCell ref="A510:Q510"/>
    <mergeCell ref="B511:Q511"/>
    <mergeCell ref="A512:Q512"/>
    <mergeCell ref="A513:Q513"/>
    <mergeCell ref="A488:Q488"/>
    <mergeCell ref="A487:Q487"/>
    <mergeCell ref="A507:Q507"/>
    <mergeCell ref="B508:Q508"/>
    <mergeCell ref="A497:Q497"/>
    <mergeCell ref="B495:Q495"/>
    <mergeCell ref="A496:Q496"/>
    <mergeCell ref="B498:Q498"/>
    <mergeCell ref="A501:Q501"/>
    <mergeCell ref="B502:Q502"/>
    <mergeCell ref="F500:P500"/>
    <mergeCell ref="B489:Q489"/>
    <mergeCell ref="A490:Q490"/>
    <mergeCell ref="A491:Q491"/>
    <mergeCell ref="A494:Q494"/>
    <mergeCell ref="B492:Q492"/>
    <mergeCell ref="A493:Q493"/>
    <mergeCell ref="A499:Q499"/>
    <mergeCell ref="A500:E500"/>
    <mergeCell ref="A480:Q480"/>
    <mergeCell ref="A482:Q482"/>
    <mergeCell ref="B479:Q479"/>
    <mergeCell ref="A481:E481"/>
    <mergeCell ref="F481:P481"/>
    <mergeCell ref="B486:Q486"/>
    <mergeCell ref="A485:Q485"/>
    <mergeCell ref="B483:Q483"/>
    <mergeCell ref="A484:Q484"/>
    <mergeCell ref="A474:Q474"/>
    <mergeCell ref="A472:Q472"/>
    <mergeCell ref="B473:Q473"/>
    <mergeCell ref="A477:Q477"/>
    <mergeCell ref="A475:Q475"/>
    <mergeCell ref="B476:Q476"/>
    <mergeCell ref="A478:Q478"/>
    <mergeCell ref="A471:Q471"/>
    <mergeCell ref="A459:Q459"/>
    <mergeCell ref="B460:Q460"/>
    <mergeCell ref="A461:Q461"/>
    <mergeCell ref="A462:E462"/>
    <mergeCell ref="F462:P462"/>
    <mergeCell ref="A465:Q465"/>
    <mergeCell ref="A463:Q463"/>
    <mergeCell ref="B464:Q464"/>
    <mergeCell ref="A466:Q466"/>
    <mergeCell ref="A455:Q455"/>
    <mergeCell ref="A456:Q456"/>
    <mergeCell ref="B470:Q470"/>
    <mergeCell ref="A468:Q468"/>
    <mergeCell ref="B467:Q467"/>
    <mergeCell ref="A469:Q469"/>
    <mergeCell ref="B457:Q457"/>
    <mergeCell ref="A458:Q458"/>
    <mergeCell ref="A447:Q447"/>
    <mergeCell ref="B448:Q448"/>
    <mergeCell ref="A449:Q449"/>
    <mergeCell ref="A450:Q450"/>
    <mergeCell ref="B451:Q451"/>
    <mergeCell ref="A452:Q452"/>
    <mergeCell ref="A453:Q453"/>
    <mergeCell ref="B454:Q454"/>
    <mergeCell ref="A446:Q446"/>
    <mergeCell ref="A443:E443"/>
    <mergeCell ref="F443:P443"/>
    <mergeCell ref="A437:Q437"/>
    <mergeCell ref="B441:Q441"/>
    <mergeCell ref="A442:Q442"/>
    <mergeCell ref="A444:Q444"/>
    <mergeCell ref="B445:Q445"/>
    <mergeCell ref="A428:Q428"/>
    <mergeCell ref="A427:Q427"/>
    <mergeCell ref="B435:Q435"/>
    <mergeCell ref="A436:Q436"/>
    <mergeCell ref="B438:Q438"/>
    <mergeCell ref="A440:Q440"/>
    <mergeCell ref="A439:Q439"/>
    <mergeCell ref="B429:Q429"/>
    <mergeCell ref="A430:Q430"/>
    <mergeCell ref="A431:Q431"/>
    <mergeCell ref="A434:Q434"/>
    <mergeCell ref="B432:Q432"/>
    <mergeCell ref="A433:Q433"/>
    <mergeCell ref="B419:Q419"/>
    <mergeCell ref="A421:Q421"/>
    <mergeCell ref="B422:Q422"/>
    <mergeCell ref="A423:Q423"/>
    <mergeCell ref="F424:P424"/>
    <mergeCell ref="B426:Q426"/>
    <mergeCell ref="A425:Q425"/>
    <mergeCell ref="A424:E424"/>
    <mergeCell ref="A414:Q414"/>
    <mergeCell ref="A412:Q412"/>
    <mergeCell ref="B413:Q413"/>
    <mergeCell ref="A417:Q417"/>
    <mergeCell ref="A415:Q415"/>
    <mergeCell ref="B416:Q416"/>
    <mergeCell ref="A418:Q418"/>
    <mergeCell ref="A420:Q420"/>
    <mergeCell ref="A405:E405"/>
    <mergeCell ref="F405:P405"/>
    <mergeCell ref="A406:Q406"/>
    <mergeCell ref="A408:Q408"/>
    <mergeCell ref="B407:Q407"/>
    <mergeCell ref="A409:Q409"/>
    <mergeCell ref="A395:Q395"/>
    <mergeCell ref="A396:Q396"/>
    <mergeCell ref="B397:Q397"/>
    <mergeCell ref="A398:Q398"/>
    <mergeCell ref="B410:Q410"/>
    <mergeCell ref="A411:Q411"/>
    <mergeCell ref="A401:Q401"/>
    <mergeCell ref="A402:Q402"/>
    <mergeCell ref="B403:Q403"/>
    <mergeCell ref="A404:Q404"/>
    <mergeCell ref="A386:E386"/>
    <mergeCell ref="F386:P386"/>
    <mergeCell ref="A399:Q399"/>
    <mergeCell ref="B400:Q400"/>
    <mergeCell ref="A389:Q389"/>
    <mergeCell ref="A390:Q390"/>
    <mergeCell ref="B391:Q391"/>
    <mergeCell ref="A392:Q392"/>
    <mergeCell ref="A393:Q393"/>
    <mergeCell ref="B394:Q394"/>
    <mergeCell ref="A387:Q387"/>
    <mergeCell ref="B388:Q388"/>
    <mergeCell ref="B378:Q378"/>
    <mergeCell ref="A380:Q380"/>
    <mergeCell ref="A379:Q379"/>
    <mergeCell ref="B381:Q381"/>
    <mergeCell ref="A382:Q382"/>
    <mergeCell ref="A383:Q383"/>
    <mergeCell ref="B384:Q384"/>
    <mergeCell ref="A385:Q385"/>
    <mergeCell ref="A374:Q374"/>
    <mergeCell ref="B372:Q372"/>
    <mergeCell ref="A373:Q373"/>
    <mergeCell ref="A377:Q377"/>
    <mergeCell ref="B375:Q375"/>
    <mergeCell ref="A376:Q376"/>
    <mergeCell ref="A371:Q371"/>
    <mergeCell ref="A361:Q361"/>
    <mergeCell ref="B362:Q362"/>
    <mergeCell ref="A363:Q363"/>
    <mergeCell ref="A366:Q366"/>
    <mergeCell ref="A364:Q364"/>
    <mergeCell ref="B365:Q365"/>
    <mergeCell ref="A368:Q368"/>
    <mergeCell ref="A367:E367"/>
    <mergeCell ref="F367:P367"/>
    <mergeCell ref="B353:Q353"/>
    <mergeCell ref="A357:Q357"/>
    <mergeCell ref="A355:Q355"/>
    <mergeCell ref="B356:Q356"/>
    <mergeCell ref="A358:Q358"/>
    <mergeCell ref="A370:Q370"/>
    <mergeCell ref="B369:Q369"/>
    <mergeCell ref="A344:Q344"/>
    <mergeCell ref="A345:Q345"/>
    <mergeCell ref="B346:Q346"/>
    <mergeCell ref="A360:Q360"/>
    <mergeCell ref="B359:Q359"/>
    <mergeCell ref="A349:Q349"/>
    <mergeCell ref="B350:Q350"/>
    <mergeCell ref="A351:Q351"/>
    <mergeCell ref="A354:Q354"/>
    <mergeCell ref="A352:Q352"/>
    <mergeCell ref="A347:Q347"/>
    <mergeCell ref="A348:E348"/>
    <mergeCell ref="F348:P348"/>
    <mergeCell ref="B337:Q337"/>
    <mergeCell ref="A338:Q338"/>
    <mergeCell ref="A339:Q339"/>
    <mergeCell ref="B340:Q340"/>
    <mergeCell ref="A341:Q341"/>
    <mergeCell ref="A342:Q342"/>
    <mergeCell ref="B343:Q343"/>
    <mergeCell ref="A329:E329"/>
    <mergeCell ref="F329:P329"/>
    <mergeCell ref="B331:Q331"/>
    <mergeCell ref="A332:Q332"/>
    <mergeCell ref="A333:Q333"/>
    <mergeCell ref="B334:Q334"/>
    <mergeCell ref="A319:Q319"/>
    <mergeCell ref="B321:Q321"/>
    <mergeCell ref="A335:Q335"/>
    <mergeCell ref="A336:Q336"/>
    <mergeCell ref="A326:Q326"/>
    <mergeCell ref="B324:Q324"/>
    <mergeCell ref="A325:Q325"/>
    <mergeCell ref="A330:Q330"/>
    <mergeCell ref="B327:Q327"/>
    <mergeCell ref="A328:Q328"/>
    <mergeCell ref="A322:Q322"/>
    <mergeCell ref="A323:Q323"/>
    <mergeCell ref="A314:Q314"/>
    <mergeCell ref="B312:Q312"/>
    <mergeCell ref="A313:Q313"/>
    <mergeCell ref="A317:Q317"/>
    <mergeCell ref="B315:Q315"/>
    <mergeCell ref="A316:Q316"/>
    <mergeCell ref="B318:Q318"/>
    <mergeCell ref="A320:Q320"/>
    <mergeCell ref="A304:Q304"/>
    <mergeCell ref="B305:Q305"/>
    <mergeCell ref="A309:Q309"/>
    <mergeCell ref="A307:Q307"/>
    <mergeCell ref="B308:Q308"/>
    <mergeCell ref="A310:E310"/>
    <mergeCell ref="F310:P310"/>
    <mergeCell ref="A292:Q292"/>
    <mergeCell ref="A297:Q297"/>
    <mergeCell ref="A295:Q295"/>
    <mergeCell ref="B296:Q296"/>
    <mergeCell ref="A298:Q298"/>
    <mergeCell ref="A311:Q311"/>
    <mergeCell ref="A301:Q301"/>
    <mergeCell ref="B302:Q302"/>
    <mergeCell ref="A303:Q303"/>
    <mergeCell ref="A306:Q306"/>
    <mergeCell ref="B286:Q286"/>
    <mergeCell ref="A300:Q300"/>
    <mergeCell ref="B299:Q299"/>
    <mergeCell ref="A287:Q287"/>
    <mergeCell ref="A288:Q288"/>
    <mergeCell ref="B289:Q289"/>
    <mergeCell ref="A290:Q290"/>
    <mergeCell ref="A294:Q294"/>
    <mergeCell ref="A291:E291"/>
    <mergeCell ref="F291:P291"/>
    <mergeCell ref="A275:Q275"/>
    <mergeCell ref="A276:Q276"/>
    <mergeCell ref="B277:Q277"/>
    <mergeCell ref="A278:Q278"/>
    <mergeCell ref="B293:Q293"/>
    <mergeCell ref="A281:Q281"/>
    <mergeCell ref="A282:Q282"/>
    <mergeCell ref="B283:Q283"/>
    <mergeCell ref="A284:Q284"/>
    <mergeCell ref="A285:Q285"/>
    <mergeCell ref="A260:Q260"/>
    <mergeCell ref="A259:Q259"/>
    <mergeCell ref="A279:Q279"/>
    <mergeCell ref="B280:Q280"/>
    <mergeCell ref="A269:Q269"/>
    <mergeCell ref="B267:Q267"/>
    <mergeCell ref="A268:Q268"/>
    <mergeCell ref="B270:Q270"/>
    <mergeCell ref="A273:Q273"/>
    <mergeCell ref="B274:Q274"/>
    <mergeCell ref="F272:P272"/>
    <mergeCell ref="B261:Q261"/>
    <mergeCell ref="A262:Q262"/>
    <mergeCell ref="A263:Q263"/>
    <mergeCell ref="A266:Q266"/>
    <mergeCell ref="B264:Q264"/>
    <mergeCell ref="A265:Q265"/>
    <mergeCell ref="A271:Q271"/>
    <mergeCell ref="A272:E272"/>
    <mergeCell ref="A252:Q252"/>
    <mergeCell ref="A254:Q254"/>
    <mergeCell ref="B251:Q251"/>
    <mergeCell ref="A253:E253"/>
    <mergeCell ref="F253:P253"/>
    <mergeCell ref="B258:Q258"/>
    <mergeCell ref="A257:Q257"/>
    <mergeCell ref="B255:Q255"/>
    <mergeCell ref="A256:Q256"/>
    <mergeCell ref="A246:Q246"/>
    <mergeCell ref="A244:Q244"/>
    <mergeCell ref="B245:Q245"/>
    <mergeCell ref="A249:Q249"/>
    <mergeCell ref="A247:Q247"/>
    <mergeCell ref="B248:Q248"/>
    <mergeCell ref="A250:Q250"/>
    <mergeCell ref="A243:Q243"/>
    <mergeCell ref="A231:Q231"/>
    <mergeCell ref="B232:Q232"/>
    <mergeCell ref="A233:Q233"/>
    <mergeCell ref="A234:E234"/>
    <mergeCell ref="F234:P234"/>
    <mergeCell ref="A237:Q237"/>
    <mergeCell ref="A235:Q235"/>
    <mergeCell ref="B236:Q236"/>
    <mergeCell ref="A238:Q238"/>
    <mergeCell ref="A224:Q224"/>
    <mergeCell ref="A225:Q225"/>
    <mergeCell ref="B226:Q226"/>
    <mergeCell ref="A227:Q227"/>
    <mergeCell ref="A228:Q228"/>
    <mergeCell ref="B242:Q242"/>
    <mergeCell ref="A240:Q240"/>
    <mergeCell ref="B239:Q239"/>
    <mergeCell ref="A241:Q241"/>
    <mergeCell ref="A214:Q214"/>
    <mergeCell ref="A216:Q216"/>
    <mergeCell ref="B217:Q217"/>
    <mergeCell ref="B229:Q229"/>
    <mergeCell ref="A230:Q230"/>
    <mergeCell ref="A219:Q219"/>
    <mergeCell ref="B220:Q220"/>
    <mergeCell ref="A221:Q221"/>
    <mergeCell ref="A222:Q222"/>
    <mergeCell ref="B223:Q223"/>
    <mergeCell ref="B207:Q207"/>
    <mergeCell ref="A208:Q208"/>
    <mergeCell ref="B210:Q210"/>
    <mergeCell ref="A212:Q212"/>
    <mergeCell ref="A211:Q211"/>
    <mergeCell ref="A218:Q218"/>
    <mergeCell ref="A215:E215"/>
    <mergeCell ref="F215:P215"/>
    <mergeCell ref="A209:Q209"/>
    <mergeCell ref="B213:Q213"/>
    <mergeCell ref="F196:P196"/>
    <mergeCell ref="B198:Q198"/>
    <mergeCell ref="B201:Q201"/>
    <mergeCell ref="A202:Q202"/>
    <mergeCell ref="A203:Q203"/>
    <mergeCell ref="A206:Q206"/>
    <mergeCell ref="B204:Q204"/>
    <mergeCell ref="A205:Q205"/>
    <mergeCell ref="A200:Q200"/>
    <mergeCell ref="A199:Q199"/>
    <mergeCell ref="A190:Q190"/>
    <mergeCell ref="A192:Q192"/>
    <mergeCell ref="B191:Q191"/>
    <mergeCell ref="A193:Q193"/>
    <mergeCell ref="B194:Q194"/>
    <mergeCell ref="A195:Q195"/>
    <mergeCell ref="A197:Q197"/>
    <mergeCell ref="A196:E196"/>
    <mergeCell ref="B179:Q179"/>
    <mergeCell ref="A181:Q181"/>
    <mergeCell ref="A186:Q186"/>
    <mergeCell ref="A184:Q184"/>
    <mergeCell ref="B185:Q185"/>
    <mergeCell ref="A189:Q189"/>
    <mergeCell ref="A187:Q187"/>
    <mergeCell ref="B188:Q188"/>
    <mergeCell ref="B182:Q182"/>
    <mergeCell ref="A183:Q183"/>
    <mergeCell ref="A173:Q173"/>
    <mergeCell ref="A174:Q174"/>
    <mergeCell ref="B175:Q175"/>
    <mergeCell ref="A176:Q176"/>
    <mergeCell ref="A177:E177"/>
    <mergeCell ref="F177:P177"/>
    <mergeCell ref="A178:Q178"/>
    <mergeCell ref="A180:Q180"/>
    <mergeCell ref="B172:Q172"/>
    <mergeCell ref="A161:Q161"/>
    <mergeCell ref="A162:Q162"/>
    <mergeCell ref="B163:Q163"/>
    <mergeCell ref="A164:Q164"/>
    <mergeCell ref="A165:Q165"/>
    <mergeCell ref="B166:Q166"/>
    <mergeCell ref="A167:Q167"/>
    <mergeCell ref="A168:Q168"/>
    <mergeCell ref="B169:Q169"/>
    <mergeCell ref="A155:Q155"/>
    <mergeCell ref="B156:Q156"/>
    <mergeCell ref="A157:Q157"/>
    <mergeCell ref="A158:E158"/>
    <mergeCell ref="F158:P158"/>
    <mergeCell ref="A171:Q171"/>
    <mergeCell ref="A170:Q170"/>
    <mergeCell ref="A149:Q149"/>
    <mergeCell ref="B147:Q147"/>
    <mergeCell ref="A148:Q148"/>
    <mergeCell ref="A159:Q159"/>
    <mergeCell ref="B160:Q160"/>
    <mergeCell ref="B150:Q150"/>
    <mergeCell ref="A152:Q152"/>
    <mergeCell ref="A151:Q151"/>
    <mergeCell ref="B153:Q153"/>
    <mergeCell ref="A154:Q154"/>
    <mergeCell ref="A139:E139"/>
    <mergeCell ref="F139:P139"/>
    <mergeCell ref="B141:Q141"/>
    <mergeCell ref="A146:Q146"/>
    <mergeCell ref="B144:Q144"/>
    <mergeCell ref="A145:Q145"/>
    <mergeCell ref="A130:Q130"/>
    <mergeCell ref="A142:Q142"/>
    <mergeCell ref="A143:Q143"/>
    <mergeCell ref="A133:Q133"/>
    <mergeCell ref="B134:Q134"/>
    <mergeCell ref="A135:Q135"/>
    <mergeCell ref="A138:Q138"/>
    <mergeCell ref="A136:Q136"/>
    <mergeCell ref="B137:Q137"/>
    <mergeCell ref="A140:Q140"/>
    <mergeCell ref="A126:Q126"/>
    <mergeCell ref="A124:Q124"/>
    <mergeCell ref="B125:Q125"/>
    <mergeCell ref="A129:Q129"/>
    <mergeCell ref="A127:Q127"/>
    <mergeCell ref="B128:Q128"/>
    <mergeCell ref="A114:Q114"/>
    <mergeCell ref="B115:Q115"/>
    <mergeCell ref="A116:Q116"/>
    <mergeCell ref="A117:Q117"/>
    <mergeCell ref="B118:Q118"/>
    <mergeCell ref="A132:Q132"/>
    <mergeCell ref="B131:Q131"/>
    <mergeCell ref="A121:Q121"/>
    <mergeCell ref="B122:Q122"/>
    <mergeCell ref="A123:Q123"/>
    <mergeCell ref="A105:Q105"/>
    <mergeCell ref="B106:Q106"/>
    <mergeCell ref="A119:Q119"/>
    <mergeCell ref="A120:E120"/>
    <mergeCell ref="F120:P120"/>
    <mergeCell ref="B109:Q109"/>
    <mergeCell ref="A110:Q110"/>
    <mergeCell ref="A111:Q111"/>
    <mergeCell ref="B112:Q112"/>
    <mergeCell ref="A113:Q113"/>
    <mergeCell ref="B99:Q99"/>
    <mergeCell ref="A100:Q100"/>
    <mergeCell ref="A101:E101"/>
    <mergeCell ref="F101:P101"/>
    <mergeCell ref="B103:Q103"/>
    <mergeCell ref="A104:Q104"/>
    <mergeCell ref="B90:Q90"/>
    <mergeCell ref="A92:Q92"/>
    <mergeCell ref="A91:Q91"/>
    <mergeCell ref="B93:Q93"/>
    <mergeCell ref="A107:Q107"/>
    <mergeCell ref="A108:Q108"/>
    <mergeCell ref="A98:Q98"/>
    <mergeCell ref="B96:Q96"/>
    <mergeCell ref="A97:Q97"/>
    <mergeCell ref="A102:Q102"/>
    <mergeCell ref="A82:E82"/>
    <mergeCell ref="F82:P82"/>
    <mergeCell ref="A94:Q94"/>
    <mergeCell ref="A95:Q95"/>
    <mergeCell ref="A86:Q86"/>
    <mergeCell ref="B84:Q84"/>
    <mergeCell ref="A85:Q85"/>
    <mergeCell ref="A89:Q89"/>
    <mergeCell ref="B87:Q87"/>
    <mergeCell ref="A88:Q88"/>
    <mergeCell ref="A83:Q83"/>
    <mergeCell ref="A73:Q73"/>
    <mergeCell ref="B74:Q74"/>
    <mergeCell ref="A75:Q75"/>
    <mergeCell ref="A78:Q78"/>
    <mergeCell ref="A76:Q76"/>
    <mergeCell ref="B77:Q77"/>
    <mergeCell ref="A81:Q81"/>
    <mergeCell ref="A79:Q79"/>
    <mergeCell ref="B80:Q80"/>
    <mergeCell ref="F63:P63"/>
    <mergeCell ref="A64:Q64"/>
    <mergeCell ref="A69:Q69"/>
    <mergeCell ref="A67:Q67"/>
    <mergeCell ref="B68:Q68"/>
    <mergeCell ref="A70:Q70"/>
    <mergeCell ref="A57:Q57"/>
    <mergeCell ref="B58:Q58"/>
    <mergeCell ref="A72:Q72"/>
    <mergeCell ref="B71:Q71"/>
    <mergeCell ref="A59:Q59"/>
    <mergeCell ref="A60:Q60"/>
    <mergeCell ref="B61:Q61"/>
    <mergeCell ref="A62:Q62"/>
    <mergeCell ref="A66:Q66"/>
    <mergeCell ref="A63:E63"/>
    <mergeCell ref="F44:P44"/>
    <mergeCell ref="A47:Q47"/>
    <mergeCell ref="A48:Q48"/>
    <mergeCell ref="B49:Q49"/>
    <mergeCell ref="A50:Q50"/>
    <mergeCell ref="B65:Q65"/>
    <mergeCell ref="A53:Q53"/>
    <mergeCell ref="A54:Q54"/>
    <mergeCell ref="B55:Q55"/>
    <mergeCell ref="A56:Q56"/>
    <mergeCell ref="A41:Q41"/>
    <mergeCell ref="B39:Q39"/>
    <mergeCell ref="A40:Q40"/>
    <mergeCell ref="A51:Q51"/>
    <mergeCell ref="B52:Q52"/>
    <mergeCell ref="B42:Q42"/>
    <mergeCell ref="A45:Q45"/>
    <mergeCell ref="B46:Q46"/>
    <mergeCell ref="A43:Q43"/>
    <mergeCell ref="A44:E44"/>
    <mergeCell ref="A32:Q32"/>
    <mergeCell ref="A31:Q31"/>
    <mergeCell ref="B33:Q33"/>
    <mergeCell ref="A38:Q38"/>
    <mergeCell ref="B36:Q36"/>
    <mergeCell ref="A37:Q37"/>
    <mergeCell ref="A34:Q34"/>
    <mergeCell ref="A35:Q35"/>
    <mergeCell ref="B14:Q14"/>
    <mergeCell ref="A24:Q24"/>
    <mergeCell ref="A29:Q29"/>
    <mergeCell ref="B27:Q27"/>
    <mergeCell ref="A28:Q28"/>
    <mergeCell ref="A25:E25"/>
    <mergeCell ref="F25:P25"/>
    <mergeCell ref="B23:Q23"/>
    <mergeCell ref="A21:Q21"/>
    <mergeCell ref="B20:Q20"/>
    <mergeCell ref="A22:Q22"/>
    <mergeCell ref="A15:Q15"/>
    <mergeCell ref="A18:Q18"/>
    <mergeCell ref="A16:Q16"/>
    <mergeCell ref="B17:Q17"/>
    <mergeCell ref="A19:Q19"/>
    <mergeCell ref="A7:Q7"/>
    <mergeCell ref="A6:E6"/>
    <mergeCell ref="F6:P6"/>
    <mergeCell ref="A13:Q13"/>
    <mergeCell ref="A12:Q12"/>
    <mergeCell ref="A10:Q10"/>
    <mergeCell ref="B8:Q8"/>
    <mergeCell ref="A9:Q9"/>
    <mergeCell ref="B11:Q11"/>
    <mergeCell ref="A4:Q5"/>
    <mergeCell ref="A2:Q2"/>
    <mergeCell ref="A3:D3"/>
    <mergeCell ref="A1:Q1"/>
    <mergeCell ref="P3:Q3"/>
    <mergeCell ref="N3:O3"/>
    <mergeCell ref="E3:M3"/>
    <mergeCell ref="B30:Q30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F12A-A4B4-455C-B8EC-080E580C1905}">
  <dimension ref="A1:S955"/>
  <sheetViews>
    <sheetView zoomScaleNormal="100" workbookViewId="0">
      <selection sqref="A1:P1"/>
    </sheetView>
  </sheetViews>
  <sheetFormatPr defaultRowHeight="12.75" x14ac:dyDescent="0.2"/>
  <cols>
    <col min="1" max="1" width="6.85546875" customWidth="1"/>
    <col min="2" max="2" width="8" customWidth="1"/>
    <col min="3" max="3" width="12" customWidth="1"/>
    <col min="4" max="4" width="7.140625" customWidth="1"/>
    <col min="5" max="5" width="0.5703125" customWidth="1"/>
    <col min="6" max="6" width="8.28515625" customWidth="1"/>
    <col min="7" max="7" width="1.7109375" customWidth="1"/>
    <col min="8" max="8" width="13.7109375" customWidth="1"/>
    <col min="9" max="9" width="5" customWidth="1"/>
    <col min="10" max="10" width="7.28515625" customWidth="1"/>
    <col min="11" max="11" width="6.28515625" customWidth="1"/>
    <col min="12" max="12" width="9.42578125" customWidth="1"/>
    <col min="13" max="13" width="7.7109375" customWidth="1"/>
    <col min="14" max="14" width="5.28515625" customWidth="1"/>
    <col min="15" max="15" width="8.85546875" customWidth="1"/>
    <col min="16" max="16" width="8.57031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1"/>
      <c r="Q1" s="48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48"/>
    </row>
    <row r="3" spans="1:19" ht="13.5" thickBot="1" x14ac:dyDescent="0.25">
      <c r="A3" s="185" t="s">
        <v>255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82"/>
      <c r="M3" s="369" t="s">
        <v>80</v>
      </c>
      <c r="N3" s="370"/>
      <c r="O3" s="186" t="str">
        <f>[1]p1!$H$4</f>
        <v>2023.2</v>
      </c>
      <c r="P3" s="336"/>
      <c r="Q3" s="48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48"/>
    </row>
    <row r="5" spans="1:19" s="10" customFormat="1" ht="11.25" customHeight="1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48"/>
    </row>
    <row r="6" spans="1:19" s="33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23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8"/>
      <c r="R6" s="28"/>
      <c r="S6" s="28"/>
    </row>
    <row r="7" spans="1:19" s="3" customFormat="1" ht="13.5" customHeight="1" x14ac:dyDescent="0.25">
      <c r="A7" s="17" t="s">
        <v>76</v>
      </c>
      <c r="B7" s="380" t="str">
        <f>IF([1]p1!$A$171&lt;&gt;0,[1]p1!$A$171,"")</f>
        <v/>
      </c>
      <c r="C7" s="398"/>
      <c r="D7" s="398"/>
      <c r="E7" s="398"/>
      <c r="F7" s="398"/>
      <c r="G7" s="398"/>
      <c r="H7" s="398"/>
      <c r="I7" s="398"/>
      <c r="J7" s="406" t="s">
        <v>89</v>
      </c>
      <c r="K7" s="375"/>
      <c r="L7" s="89" t="str">
        <f>IF([1]p1!$I$171&lt;&gt;0,[1]p1!$I$171,"")</f>
        <v>Permanente</v>
      </c>
      <c r="M7" s="47" t="s">
        <v>239</v>
      </c>
      <c r="N7" s="379" t="str">
        <f>IF([1]p1!$K$171&lt;&gt;0,[1]p1!$K$171,"")</f>
        <v>Em andamento</v>
      </c>
      <c r="O7" s="379"/>
      <c r="P7" s="380"/>
      <c r="Q7" s="48"/>
    </row>
    <row r="8" spans="1:19" s="3" customFormat="1" ht="13.5" customHeight="1" x14ac:dyDescent="0.25">
      <c r="A8" s="17" t="s">
        <v>87</v>
      </c>
      <c r="B8" s="418" t="str">
        <f>IF([1]p1!$H$173&lt;&gt;0,[1]p1!$H$173,"")</f>
        <v>Coordenador</v>
      </c>
      <c r="C8" s="419"/>
      <c r="D8" s="421" t="s">
        <v>89</v>
      </c>
      <c r="E8" s="422"/>
      <c r="F8" s="418" t="str">
        <f>IF([1]p1!$I$171&lt;&gt;0,[1]p1!$I$171,"")</f>
        <v>Permanente</v>
      </c>
      <c r="G8" s="418"/>
      <c r="H8" s="419"/>
      <c r="I8" s="17" t="s">
        <v>74</v>
      </c>
      <c r="J8" s="90" t="str">
        <f>IF([1]p1!$J$163&lt;&gt;0,[1]p1!$J$163,"")</f>
        <v/>
      </c>
      <c r="K8" s="17" t="s">
        <v>75</v>
      </c>
      <c r="L8" s="90" t="str">
        <f>IF([1]p1!$K$163&lt;&gt;0,[1]p1!$K$163,"")</f>
        <v/>
      </c>
      <c r="M8" s="421" t="s">
        <v>91</v>
      </c>
      <c r="N8" s="422"/>
      <c r="O8" s="418" t="str">
        <f>IF([1]p1!$F$173&lt;&gt;0,[1]p1!$F$173,"")</f>
        <v/>
      </c>
      <c r="P8" s="419"/>
      <c r="Q8" s="48"/>
    </row>
    <row r="9" spans="1:19" s="3" customFormat="1" ht="13.5" customHeight="1" x14ac:dyDescent="0.25">
      <c r="A9" s="17" t="s">
        <v>247</v>
      </c>
      <c r="B9" s="418" t="str">
        <f>IF([1]p1!$A$173&lt;&gt;0,[1]p1!$A$173,"")</f>
        <v>Ensino</v>
      </c>
      <c r="C9" s="418"/>
      <c r="D9" s="418"/>
      <c r="E9" s="418"/>
      <c r="F9" s="418"/>
      <c r="G9" s="418"/>
      <c r="H9" s="418"/>
      <c r="I9" s="418"/>
      <c r="J9" s="419"/>
      <c r="K9" s="420" t="s">
        <v>90</v>
      </c>
      <c r="L9" s="409"/>
      <c r="M9" s="379" t="str">
        <f>IF([1]p1!$I$175&lt;&gt;0,[1]p1!$I$175,"")</f>
        <v/>
      </c>
      <c r="N9" s="379"/>
      <c r="O9" s="379"/>
      <c r="P9" s="380"/>
      <c r="Q9" s="28"/>
    </row>
    <row r="10" spans="1:19" s="3" customFormat="1" ht="13.5" customHeight="1" x14ac:dyDescent="0.25">
      <c r="A10" s="17" t="s">
        <v>88</v>
      </c>
      <c r="B10" s="379" t="str">
        <f>IF([1]p1!$E$175&lt;&gt;0,[1]p1!$E$175,"")</f>
        <v/>
      </c>
      <c r="C10" s="379"/>
      <c r="D10" s="379"/>
      <c r="E10" s="379"/>
      <c r="F10" s="379"/>
      <c r="G10" s="379"/>
      <c r="H10" s="379"/>
      <c r="I10" s="375" t="s">
        <v>248</v>
      </c>
      <c r="J10" s="379"/>
      <c r="K10" s="379"/>
      <c r="L10" s="86" t="str">
        <f>IF([1]p1!$K$175&lt;&gt;0,[1]p1!$K$175,"")</f>
        <v/>
      </c>
      <c r="M10" s="375" t="s">
        <v>240</v>
      </c>
      <c r="N10" s="376"/>
      <c r="O10" s="379" t="str">
        <f>IF([1]p1!$D$173&lt;&gt;0,[1]p1!$D$173,"")</f>
        <v/>
      </c>
      <c r="P10" s="380"/>
      <c r="Q10" s="28"/>
    </row>
    <row r="11" spans="1:19" x14ac:dyDescent="0.2">
      <c r="A11" s="375" t="s">
        <v>242</v>
      </c>
      <c r="B11" s="376"/>
      <c r="C11" s="91">
        <f>[1]p1!$A$177</f>
        <v>0</v>
      </c>
      <c r="D11" s="406" t="s">
        <v>246</v>
      </c>
      <c r="E11" s="406"/>
      <c r="F11" s="406"/>
      <c r="G11" s="375"/>
      <c r="H11" s="416">
        <f>[1]p1!$D$177</f>
        <v>0</v>
      </c>
      <c r="I11" s="417"/>
      <c r="J11" s="375" t="s">
        <v>244</v>
      </c>
      <c r="K11" s="376"/>
      <c r="L11" s="416">
        <f>[1]p1!$G$177</f>
        <v>0</v>
      </c>
      <c r="M11" s="417"/>
      <c r="N11" s="87" t="s">
        <v>245</v>
      </c>
      <c r="O11" s="416">
        <f>[1]p1!$J$177</f>
        <v>0</v>
      </c>
      <c r="P11" s="417"/>
      <c r="Q11" s="28"/>
      <c r="R11" s="3"/>
    </row>
    <row r="12" spans="1:19" x14ac:dyDescent="0.2">
      <c r="A12" s="393"/>
      <c r="B12" s="393"/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</row>
    <row r="13" spans="1:19" s="3" customFormat="1" ht="13.5" customHeight="1" x14ac:dyDescent="0.25">
      <c r="A13" s="17" t="s">
        <v>76</v>
      </c>
      <c r="B13" s="380" t="str">
        <f>IF([1]p1!$A$180&lt;&gt;0,[1]p1!$A$180,"")</f>
        <v/>
      </c>
      <c r="C13" s="398"/>
      <c r="D13" s="398"/>
      <c r="E13" s="398"/>
      <c r="F13" s="398"/>
      <c r="G13" s="398"/>
      <c r="H13" s="398"/>
      <c r="I13" s="398"/>
      <c r="J13" s="406" t="s">
        <v>89</v>
      </c>
      <c r="K13" s="375"/>
      <c r="L13" s="89" t="str">
        <f>IF([1]p1!$I$180&lt;&gt;0,[1]p1!$I$180,"")</f>
        <v/>
      </c>
      <c r="M13" s="47" t="s">
        <v>239</v>
      </c>
      <c r="N13" s="379" t="str">
        <f>IF([1]p1!$K$180&lt;&gt;0,[1]p1!$K$180,"")</f>
        <v/>
      </c>
      <c r="O13" s="379"/>
      <c r="P13" s="380"/>
      <c r="Q13" s="48"/>
    </row>
    <row r="14" spans="1:19" s="3" customFormat="1" ht="13.5" customHeight="1" x14ac:dyDescent="0.25">
      <c r="A14" s="17" t="s">
        <v>87</v>
      </c>
      <c r="B14" s="418" t="str">
        <f>IF([1]p1!$H$182&lt;&gt;0,[1]p1!$H$182,"")</f>
        <v/>
      </c>
      <c r="C14" s="419"/>
      <c r="D14" s="421" t="s">
        <v>89</v>
      </c>
      <c r="E14" s="422"/>
      <c r="F14" s="418" t="str">
        <f>IF([1]p1!$I$180&lt;&gt;0,[1]p1!$I$180,"")</f>
        <v/>
      </c>
      <c r="G14" s="418"/>
      <c r="H14" s="419"/>
      <c r="I14" s="17" t="s">
        <v>74</v>
      </c>
      <c r="J14" s="90" t="str">
        <f>IF([1]p1!$J$163&lt;&gt;0,[1]p1!$J$163,"")</f>
        <v/>
      </c>
      <c r="K14" s="17" t="s">
        <v>75</v>
      </c>
      <c r="L14" s="90" t="str">
        <f>IF([1]p1!$K$163&lt;&gt;0,[1]p1!$K$163,"")</f>
        <v/>
      </c>
      <c r="M14" s="421" t="s">
        <v>91</v>
      </c>
      <c r="N14" s="422"/>
      <c r="O14" s="418" t="str">
        <f>IF([1]p1!$F$182&lt;&gt;0,[1]p1!$F$182,"")</f>
        <v/>
      </c>
      <c r="P14" s="419"/>
      <c r="Q14" s="48"/>
    </row>
    <row r="15" spans="1:19" s="3" customFormat="1" ht="13.5" customHeight="1" x14ac:dyDescent="0.25">
      <c r="A15" s="17" t="s">
        <v>247</v>
      </c>
      <c r="B15" s="418" t="str">
        <f>IF([1]p1!$A$182&lt;&gt;0,[1]p1!$A$182,"")</f>
        <v/>
      </c>
      <c r="C15" s="418"/>
      <c r="D15" s="418"/>
      <c r="E15" s="418"/>
      <c r="F15" s="418"/>
      <c r="G15" s="418"/>
      <c r="H15" s="418"/>
      <c r="I15" s="418"/>
      <c r="J15" s="419"/>
      <c r="K15" s="420" t="s">
        <v>90</v>
      </c>
      <c r="L15" s="409"/>
      <c r="M15" s="379" t="str">
        <f>IF([1]p1!$I$184&lt;&gt;0,[1]p1!$I$184,"")</f>
        <v/>
      </c>
      <c r="N15" s="379"/>
      <c r="O15" s="379"/>
      <c r="P15" s="380"/>
      <c r="Q15" s="28"/>
    </row>
    <row r="16" spans="1:19" s="3" customFormat="1" ht="13.5" customHeight="1" x14ac:dyDescent="0.25">
      <c r="A16" s="17" t="s">
        <v>88</v>
      </c>
      <c r="B16" s="379" t="str">
        <f>IF([1]p1!$E$184&lt;&gt;0,[1]p1!$E$184,"")</f>
        <v/>
      </c>
      <c r="C16" s="379"/>
      <c r="D16" s="379"/>
      <c r="E16" s="379"/>
      <c r="F16" s="379"/>
      <c r="G16" s="379"/>
      <c r="H16" s="379"/>
      <c r="I16" s="375" t="s">
        <v>248</v>
      </c>
      <c r="J16" s="379"/>
      <c r="K16" s="379"/>
      <c r="L16" s="86" t="str">
        <f>IF([1]p1!$K$184&lt;&gt;0,[1]p1!$K$184,"")</f>
        <v/>
      </c>
      <c r="M16" s="375" t="s">
        <v>240</v>
      </c>
      <c r="N16" s="376"/>
      <c r="O16" s="379" t="str">
        <f>IF([1]p1!$D$182&lt;&gt;0,[1]p1!$D$182,"")</f>
        <v/>
      </c>
      <c r="P16" s="380"/>
      <c r="Q16" s="28"/>
    </row>
    <row r="17" spans="1:19" x14ac:dyDescent="0.2">
      <c r="A17" s="375" t="s">
        <v>242</v>
      </c>
      <c r="B17" s="376"/>
      <c r="C17" s="91">
        <f>[1]p1!$A$186</f>
        <v>0</v>
      </c>
      <c r="D17" s="406" t="s">
        <v>246</v>
      </c>
      <c r="E17" s="406"/>
      <c r="F17" s="406"/>
      <c r="G17" s="375"/>
      <c r="H17" s="416">
        <f>[1]p1!$D$186</f>
        <v>0</v>
      </c>
      <c r="I17" s="417"/>
      <c r="J17" s="375" t="s">
        <v>244</v>
      </c>
      <c r="K17" s="376"/>
      <c r="L17" s="416">
        <f>[1]p1!$G$186</f>
        <v>0</v>
      </c>
      <c r="M17" s="417"/>
      <c r="N17" s="87" t="s">
        <v>245</v>
      </c>
      <c r="O17" s="416">
        <f>[1]p1!$J$186</f>
        <v>0</v>
      </c>
      <c r="P17" s="417"/>
      <c r="Q17" s="28"/>
      <c r="R17" s="3"/>
    </row>
    <row r="18" spans="1:19" x14ac:dyDescent="0.2">
      <c r="A18" s="393"/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</row>
    <row r="19" spans="1:19" s="3" customFormat="1" ht="13.5" customHeight="1" x14ac:dyDescent="0.25">
      <c r="A19" s="17" t="s">
        <v>76</v>
      </c>
      <c r="B19" s="380" t="str">
        <f>IF([1]p1!$A$189&lt;&gt;0,[1]p1!$A$189,"")</f>
        <v/>
      </c>
      <c r="C19" s="398"/>
      <c r="D19" s="398"/>
      <c r="E19" s="398"/>
      <c r="F19" s="398"/>
      <c r="G19" s="398"/>
      <c r="H19" s="398"/>
      <c r="I19" s="398"/>
      <c r="J19" s="406" t="s">
        <v>89</v>
      </c>
      <c r="K19" s="375"/>
      <c r="L19" s="89" t="str">
        <f>IF([1]p1!$I$189&lt;&gt;0,[1]p1!$I$189,"")</f>
        <v/>
      </c>
      <c r="M19" s="47" t="s">
        <v>239</v>
      </c>
      <c r="N19" s="379" t="str">
        <f>IF([1]p1!$K$189&lt;&gt;0,[1]p1!$K$189,"")</f>
        <v/>
      </c>
      <c r="O19" s="379"/>
      <c r="P19" s="380"/>
      <c r="Q19" s="48"/>
    </row>
    <row r="20" spans="1:19" s="3" customFormat="1" ht="13.5" customHeight="1" x14ac:dyDescent="0.25">
      <c r="A20" s="17" t="s">
        <v>87</v>
      </c>
      <c r="B20" s="418" t="str">
        <f>IF([1]p1!$H$191&lt;&gt;0,[1]p1!$H$191,"")</f>
        <v/>
      </c>
      <c r="C20" s="419"/>
      <c r="D20" s="421" t="s">
        <v>89</v>
      </c>
      <c r="E20" s="422"/>
      <c r="F20" s="418" t="str">
        <f>IF([1]p1!$I$189&lt;&gt;0,[1]p1!$I$189,"")</f>
        <v/>
      </c>
      <c r="G20" s="418"/>
      <c r="H20" s="419"/>
      <c r="I20" s="17" t="s">
        <v>74</v>
      </c>
      <c r="J20" s="90" t="str">
        <f>IF([1]p1!$J$163&lt;&gt;0,[1]p1!$J$163,"")</f>
        <v/>
      </c>
      <c r="K20" s="17" t="s">
        <v>75</v>
      </c>
      <c r="L20" s="90" t="str">
        <f>IF([1]p1!$K$163&lt;&gt;0,[1]p1!$K$163,"")</f>
        <v/>
      </c>
      <c r="M20" s="421" t="s">
        <v>91</v>
      </c>
      <c r="N20" s="422"/>
      <c r="O20" s="418" t="str">
        <f>IF([1]p1!$F$191&lt;&gt;0,[1]p1!$F$191,"")</f>
        <v/>
      </c>
      <c r="P20" s="419"/>
      <c r="Q20" s="48"/>
    </row>
    <row r="21" spans="1:19" s="3" customFormat="1" ht="13.5" customHeight="1" x14ac:dyDescent="0.25">
      <c r="A21" s="17" t="s">
        <v>247</v>
      </c>
      <c r="B21" s="418" t="str">
        <f>IF([1]p1!$A$191&lt;&gt;0,[1]p1!$A$191,"")</f>
        <v/>
      </c>
      <c r="C21" s="418"/>
      <c r="D21" s="418"/>
      <c r="E21" s="418"/>
      <c r="F21" s="418"/>
      <c r="G21" s="418"/>
      <c r="H21" s="418"/>
      <c r="I21" s="418"/>
      <c r="J21" s="419"/>
      <c r="K21" s="420" t="s">
        <v>90</v>
      </c>
      <c r="L21" s="409"/>
      <c r="M21" s="379" t="str">
        <f>IF([1]p1!$I$193&lt;&gt;0,[1]p1!$I$193,"")</f>
        <v/>
      </c>
      <c r="N21" s="379"/>
      <c r="O21" s="379"/>
      <c r="P21" s="380"/>
      <c r="Q21" s="28"/>
    </row>
    <row r="22" spans="1:19" s="3" customFormat="1" ht="13.5" customHeight="1" x14ac:dyDescent="0.25">
      <c r="A22" s="17" t="s">
        <v>88</v>
      </c>
      <c r="B22" s="379" t="str">
        <f>IF([1]p1!$E$193&lt;&gt;0,[1]p1!$E$193,"")</f>
        <v/>
      </c>
      <c r="C22" s="379"/>
      <c r="D22" s="379"/>
      <c r="E22" s="379"/>
      <c r="F22" s="379"/>
      <c r="G22" s="379"/>
      <c r="H22" s="379"/>
      <c r="I22" s="375" t="s">
        <v>248</v>
      </c>
      <c r="J22" s="379"/>
      <c r="K22" s="379"/>
      <c r="L22" s="86" t="str">
        <f>IF([1]p1!$K$193&lt;&gt;0,[1]p1!$K$193,"")</f>
        <v/>
      </c>
      <c r="M22" s="375" t="s">
        <v>240</v>
      </c>
      <c r="N22" s="376"/>
      <c r="O22" s="379" t="str">
        <f>IF([1]p1!$D$191&lt;&gt;0,[1]p1!$D$191,"")</f>
        <v/>
      </c>
      <c r="P22" s="380"/>
      <c r="Q22" s="28"/>
    </row>
    <row r="23" spans="1:19" x14ac:dyDescent="0.2">
      <c r="A23" s="375" t="s">
        <v>242</v>
      </c>
      <c r="B23" s="376"/>
      <c r="C23" s="91">
        <f>[1]p1!$A$195</f>
        <v>0</v>
      </c>
      <c r="D23" s="406" t="s">
        <v>246</v>
      </c>
      <c r="E23" s="406"/>
      <c r="F23" s="406"/>
      <c r="G23" s="375"/>
      <c r="H23" s="416">
        <f>[1]p1!$D$195</f>
        <v>0</v>
      </c>
      <c r="I23" s="417"/>
      <c r="J23" s="375" t="s">
        <v>244</v>
      </c>
      <c r="K23" s="376"/>
      <c r="L23" s="416">
        <f>[1]p1!$G$195</f>
        <v>0</v>
      </c>
      <c r="M23" s="417"/>
      <c r="N23" s="87" t="s">
        <v>245</v>
      </c>
      <c r="O23" s="416">
        <f>[1]p1!$J$195</f>
        <v>0</v>
      </c>
      <c r="P23" s="417"/>
      <c r="Q23" s="28"/>
      <c r="R23" s="3"/>
    </row>
    <row r="24" spans="1:19" x14ac:dyDescent="0.2">
      <c r="A24" s="393"/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</row>
    <row r="25" spans="1:19" s="33" customFormat="1" ht="11.25" customHeight="1" x14ac:dyDescent="0.2">
      <c r="A25" s="375" t="str">
        <f>T([1]p2!$C$13:$G$13)</f>
        <v>Angelo Roncalli Furtado de Holanda</v>
      </c>
      <c r="B25" s="376"/>
      <c r="C25" s="376"/>
      <c r="D25" s="376"/>
      <c r="E25" s="377"/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8"/>
      <c r="R25" s="28"/>
      <c r="S25" s="28"/>
    </row>
    <row r="26" spans="1:19" s="3" customFormat="1" ht="13.5" customHeight="1" x14ac:dyDescent="0.25">
      <c r="A26" s="17" t="s">
        <v>76</v>
      </c>
      <c r="B26" s="380" t="str">
        <f>IF([1]p2!$A$171&lt;&gt;0,[1]p2!$A$171,"")</f>
        <v/>
      </c>
      <c r="C26" s="398"/>
      <c r="D26" s="398"/>
      <c r="E26" s="398"/>
      <c r="F26" s="398"/>
      <c r="G26" s="398"/>
      <c r="H26" s="398"/>
      <c r="I26" s="398"/>
      <c r="J26" s="406" t="s">
        <v>89</v>
      </c>
      <c r="K26" s="375"/>
      <c r="L26" s="89" t="str">
        <f>IF([1]p2!$I$171&lt;&gt;0,[1]p2!$I$171,"")</f>
        <v/>
      </c>
      <c r="M26" s="47" t="s">
        <v>239</v>
      </c>
      <c r="N26" s="379" t="str">
        <f>IF([1]p2!$K$171&lt;&gt;0,[1]p2!$K$171,"")</f>
        <v/>
      </c>
      <c r="O26" s="379"/>
      <c r="P26" s="380"/>
      <c r="Q26" s="48"/>
    </row>
    <row r="27" spans="1:19" s="3" customFormat="1" ht="13.5" customHeight="1" x14ac:dyDescent="0.25">
      <c r="A27" s="17" t="s">
        <v>87</v>
      </c>
      <c r="B27" s="418" t="str">
        <f>IF([1]p2!$H$173&lt;&gt;0,[1]p2!$H$173,"")</f>
        <v/>
      </c>
      <c r="C27" s="419"/>
      <c r="D27" s="421" t="s">
        <v>89</v>
      </c>
      <c r="E27" s="422"/>
      <c r="F27" s="418" t="str">
        <f>IF([1]p2!$I$171&lt;&gt;0,[1]p2!$I$171,"")</f>
        <v/>
      </c>
      <c r="G27" s="418"/>
      <c r="H27" s="419"/>
      <c r="I27" s="17" t="s">
        <v>74</v>
      </c>
      <c r="J27" s="90" t="str">
        <f>IF([1]p2!$J$163&lt;&gt;0,[1]p2!$J$163,"")</f>
        <v/>
      </c>
      <c r="K27" s="17" t="s">
        <v>75</v>
      </c>
      <c r="L27" s="90" t="str">
        <f>IF([1]p2!$K$163&lt;&gt;0,[1]p2!$K$163,"")</f>
        <v/>
      </c>
      <c r="M27" s="421" t="s">
        <v>91</v>
      </c>
      <c r="N27" s="422"/>
      <c r="O27" s="418" t="str">
        <f>IF([1]p2!$F$173&lt;&gt;0,[1]p2!$F$173,"")</f>
        <v/>
      </c>
      <c r="P27" s="419"/>
      <c r="Q27" s="48"/>
    </row>
    <row r="28" spans="1:19" s="3" customFormat="1" ht="13.5" customHeight="1" x14ac:dyDescent="0.25">
      <c r="A28" s="17" t="s">
        <v>247</v>
      </c>
      <c r="B28" s="418" t="str">
        <f>IF([1]p2!$A$173&lt;&gt;0,[1]p2!$A$173,"")</f>
        <v/>
      </c>
      <c r="C28" s="418"/>
      <c r="D28" s="418"/>
      <c r="E28" s="418"/>
      <c r="F28" s="418"/>
      <c r="G28" s="418"/>
      <c r="H28" s="418"/>
      <c r="I28" s="418"/>
      <c r="J28" s="419"/>
      <c r="K28" s="420" t="s">
        <v>90</v>
      </c>
      <c r="L28" s="409"/>
      <c r="M28" s="379" t="str">
        <f>IF([1]p2!$I$175&lt;&gt;0,[1]p2!$I$175,"")</f>
        <v/>
      </c>
      <c r="N28" s="379"/>
      <c r="O28" s="379"/>
      <c r="P28" s="380"/>
      <c r="Q28" s="28"/>
    </row>
    <row r="29" spans="1:19" s="3" customFormat="1" ht="13.5" customHeight="1" x14ac:dyDescent="0.25">
      <c r="A29" s="17" t="s">
        <v>88</v>
      </c>
      <c r="B29" s="379" t="str">
        <f>IF([1]p2!$E$175&lt;&gt;0,[1]p2!$E$175,"")</f>
        <v/>
      </c>
      <c r="C29" s="379"/>
      <c r="D29" s="379"/>
      <c r="E29" s="379"/>
      <c r="F29" s="379"/>
      <c r="G29" s="379"/>
      <c r="H29" s="379"/>
      <c r="I29" s="375" t="s">
        <v>248</v>
      </c>
      <c r="J29" s="379"/>
      <c r="K29" s="379"/>
      <c r="L29" s="86" t="str">
        <f>IF([1]p2!$K$175&lt;&gt;0,[1]p2!$K$175,"")</f>
        <v/>
      </c>
      <c r="M29" s="375" t="s">
        <v>240</v>
      </c>
      <c r="N29" s="376"/>
      <c r="O29" s="379" t="str">
        <f>IF([1]p2!$D$173&lt;&gt;0,[1]p2!$D$173,"")</f>
        <v/>
      </c>
      <c r="P29" s="380"/>
      <c r="Q29" s="28"/>
    </row>
    <row r="30" spans="1:19" x14ac:dyDescent="0.2">
      <c r="A30" s="375" t="s">
        <v>242</v>
      </c>
      <c r="B30" s="376"/>
      <c r="C30" s="91">
        <f>[1]p2!$A$177</f>
        <v>0</v>
      </c>
      <c r="D30" s="406" t="s">
        <v>246</v>
      </c>
      <c r="E30" s="406"/>
      <c r="F30" s="406"/>
      <c r="G30" s="375"/>
      <c r="H30" s="416">
        <f>[1]p2!$D$177</f>
        <v>0</v>
      </c>
      <c r="I30" s="417"/>
      <c r="J30" s="375" t="s">
        <v>244</v>
      </c>
      <c r="K30" s="376"/>
      <c r="L30" s="416">
        <f>[1]p2!$G$177</f>
        <v>0</v>
      </c>
      <c r="M30" s="417"/>
      <c r="N30" s="87" t="s">
        <v>245</v>
      </c>
      <c r="O30" s="416">
        <f>[1]p2!$J$177</f>
        <v>0</v>
      </c>
      <c r="P30" s="417"/>
      <c r="Q30" s="28"/>
      <c r="R30" s="3"/>
    </row>
    <row r="31" spans="1:19" x14ac:dyDescent="0.2">
      <c r="A31" s="393"/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</row>
    <row r="32" spans="1:19" s="3" customFormat="1" ht="13.5" customHeight="1" x14ac:dyDescent="0.25">
      <c r="A32" s="17" t="s">
        <v>76</v>
      </c>
      <c r="B32" s="380" t="str">
        <f>IF([1]p2!$A$180&lt;&gt;0,[1]p2!$A$180,"")</f>
        <v/>
      </c>
      <c r="C32" s="398"/>
      <c r="D32" s="398"/>
      <c r="E32" s="398"/>
      <c r="F32" s="398"/>
      <c r="G32" s="398"/>
      <c r="H32" s="398"/>
      <c r="I32" s="398"/>
      <c r="J32" s="406" t="s">
        <v>89</v>
      </c>
      <c r="K32" s="375"/>
      <c r="L32" s="89" t="str">
        <f>IF([1]p2!$I$180&lt;&gt;0,[1]p2!$I$180,"")</f>
        <v/>
      </c>
      <c r="M32" s="47" t="s">
        <v>239</v>
      </c>
      <c r="N32" s="379" t="str">
        <f>IF([1]p2!$K$180&lt;&gt;0,[1]p2!$K$180,"")</f>
        <v/>
      </c>
      <c r="O32" s="379"/>
      <c r="P32" s="380"/>
      <c r="Q32" s="48"/>
    </row>
    <row r="33" spans="1:19" s="3" customFormat="1" ht="13.5" customHeight="1" x14ac:dyDescent="0.25">
      <c r="A33" s="17" t="s">
        <v>87</v>
      </c>
      <c r="B33" s="418" t="str">
        <f>IF([1]p2!$H$182&lt;&gt;0,[1]p2!$H$182,"")</f>
        <v/>
      </c>
      <c r="C33" s="419"/>
      <c r="D33" s="421" t="s">
        <v>89</v>
      </c>
      <c r="E33" s="422"/>
      <c r="F33" s="418" t="str">
        <f>IF([1]p2!$I$180&lt;&gt;0,[1]p2!$I$180,"")</f>
        <v/>
      </c>
      <c r="G33" s="418"/>
      <c r="H33" s="419"/>
      <c r="I33" s="17" t="s">
        <v>74</v>
      </c>
      <c r="J33" s="90" t="str">
        <f>IF([1]p2!$J$163&lt;&gt;0,[1]p2!$J$163,"")</f>
        <v/>
      </c>
      <c r="K33" s="17" t="s">
        <v>75</v>
      </c>
      <c r="L33" s="90" t="str">
        <f>IF([1]p2!$K$163&lt;&gt;0,[1]p2!$K$163,"")</f>
        <v/>
      </c>
      <c r="M33" s="421" t="s">
        <v>91</v>
      </c>
      <c r="N33" s="422"/>
      <c r="O33" s="418" t="str">
        <f>IF([1]p2!$F$182&lt;&gt;0,[1]p2!$F$182,"")</f>
        <v/>
      </c>
      <c r="P33" s="419"/>
      <c r="Q33" s="48"/>
    </row>
    <row r="34" spans="1:19" s="3" customFormat="1" ht="13.5" customHeight="1" x14ac:dyDescent="0.25">
      <c r="A34" s="17" t="s">
        <v>247</v>
      </c>
      <c r="B34" s="418" t="str">
        <f>IF([1]p2!$A$182&lt;&gt;0,[1]p2!$A$182,"")</f>
        <v/>
      </c>
      <c r="C34" s="418"/>
      <c r="D34" s="418"/>
      <c r="E34" s="418"/>
      <c r="F34" s="418"/>
      <c r="G34" s="418"/>
      <c r="H34" s="418"/>
      <c r="I34" s="418"/>
      <c r="J34" s="419"/>
      <c r="K34" s="420" t="s">
        <v>90</v>
      </c>
      <c r="L34" s="409"/>
      <c r="M34" s="379" t="str">
        <f>IF([1]p2!$I$184&lt;&gt;0,[1]p2!$I$184,"")</f>
        <v/>
      </c>
      <c r="N34" s="379"/>
      <c r="O34" s="379"/>
      <c r="P34" s="380"/>
      <c r="Q34" s="28"/>
    </row>
    <row r="35" spans="1:19" s="3" customFormat="1" ht="13.5" customHeight="1" x14ac:dyDescent="0.25">
      <c r="A35" s="17" t="s">
        <v>88</v>
      </c>
      <c r="B35" s="379" t="str">
        <f>IF([1]p2!$E$184&lt;&gt;0,[1]p2!$E$184,"")</f>
        <v/>
      </c>
      <c r="C35" s="379"/>
      <c r="D35" s="379"/>
      <c r="E35" s="379"/>
      <c r="F35" s="379"/>
      <c r="G35" s="379"/>
      <c r="H35" s="379"/>
      <c r="I35" s="375" t="s">
        <v>248</v>
      </c>
      <c r="J35" s="379"/>
      <c r="K35" s="379"/>
      <c r="L35" s="86" t="str">
        <f>IF([1]p2!$K$184&lt;&gt;0,[1]p2!$K$184,"")</f>
        <v/>
      </c>
      <c r="M35" s="375" t="s">
        <v>240</v>
      </c>
      <c r="N35" s="376"/>
      <c r="O35" s="379" t="str">
        <f>IF([1]p2!$D$182&lt;&gt;0,[1]p2!$D$182,"")</f>
        <v/>
      </c>
      <c r="P35" s="380"/>
      <c r="Q35" s="28"/>
    </row>
    <row r="36" spans="1:19" x14ac:dyDescent="0.2">
      <c r="A36" s="375" t="s">
        <v>242</v>
      </c>
      <c r="B36" s="376"/>
      <c r="C36" s="91">
        <f>[1]p2!$A$186</f>
        <v>0</v>
      </c>
      <c r="D36" s="406" t="s">
        <v>246</v>
      </c>
      <c r="E36" s="406"/>
      <c r="F36" s="406"/>
      <c r="G36" s="375"/>
      <c r="H36" s="416">
        <f>[1]p2!$D$186</f>
        <v>0</v>
      </c>
      <c r="I36" s="417"/>
      <c r="J36" s="375" t="s">
        <v>244</v>
      </c>
      <c r="K36" s="376"/>
      <c r="L36" s="416">
        <f>[1]p2!$G$186</f>
        <v>0</v>
      </c>
      <c r="M36" s="417"/>
      <c r="N36" s="87" t="s">
        <v>245</v>
      </c>
      <c r="O36" s="416">
        <f>[1]p2!$J$186</f>
        <v>0</v>
      </c>
      <c r="P36" s="417"/>
      <c r="Q36" s="28"/>
      <c r="R36" s="3"/>
    </row>
    <row r="37" spans="1:19" x14ac:dyDescent="0.2">
      <c r="A37" s="393"/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</row>
    <row r="38" spans="1:19" s="3" customFormat="1" ht="13.5" customHeight="1" x14ac:dyDescent="0.25">
      <c r="A38" s="17" t="s">
        <v>76</v>
      </c>
      <c r="B38" s="380" t="str">
        <f>IF([1]p2!$A$189&lt;&gt;0,[1]p2!$A$189,"")</f>
        <v/>
      </c>
      <c r="C38" s="398"/>
      <c r="D38" s="398"/>
      <c r="E38" s="398"/>
      <c r="F38" s="398"/>
      <c r="G38" s="398"/>
      <c r="H38" s="398"/>
      <c r="I38" s="398"/>
      <c r="J38" s="406" t="s">
        <v>89</v>
      </c>
      <c r="K38" s="375"/>
      <c r="L38" s="89" t="str">
        <f>IF([1]p2!$I$189&lt;&gt;0,[1]p2!$I$189,"")</f>
        <v/>
      </c>
      <c r="M38" s="47" t="s">
        <v>239</v>
      </c>
      <c r="N38" s="379" t="str">
        <f>IF([1]p2!$K$189&lt;&gt;0,[1]p2!$K$189,"")</f>
        <v/>
      </c>
      <c r="O38" s="379"/>
      <c r="P38" s="380"/>
      <c r="Q38" s="48"/>
    </row>
    <row r="39" spans="1:19" s="3" customFormat="1" ht="13.5" customHeight="1" x14ac:dyDescent="0.25">
      <c r="A39" s="17" t="s">
        <v>87</v>
      </c>
      <c r="B39" s="418" t="str">
        <f>IF([1]p2!$H$191&lt;&gt;0,[1]p2!$H$191,"")</f>
        <v/>
      </c>
      <c r="C39" s="419"/>
      <c r="D39" s="421" t="s">
        <v>89</v>
      </c>
      <c r="E39" s="422"/>
      <c r="F39" s="418" t="str">
        <f>IF([1]p2!$I$189&lt;&gt;0,[1]p2!$I$189,"")</f>
        <v/>
      </c>
      <c r="G39" s="418"/>
      <c r="H39" s="419"/>
      <c r="I39" s="17" t="s">
        <v>74</v>
      </c>
      <c r="J39" s="90" t="str">
        <f>IF([1]p2!$J$163&lt;&gt;0,[1]p2!$J$163,"")</f>
        <v/>
      </c>
      <c r="K39" s="17" t="s">
        <v>75</v>
      </c>
      <c r="L39" s="90" t="str">
        <f>IF([1]p2!$K$163&lt;&gt;0,[1]p2!$K$163,"")</f>
        <v/>
      </c>
      <c r="M39" s="421" t="s">
        <v>91</v>
      </c>
      <c r="N39" s="422"/>
      <c r="O39" s="418" t="str">
        <f>IF([1]p2!$F$191&lt;&gt;0,[1]p2!$F$191,"")</f>
        <v/>
      </c>
      <c r="P39" s="419"/>
      <c r="Q39" s="48"/>
    </row>
    <row r="40" spans="1:19" s="3" customFormat="1" ht="13.5" customHeight="1" x14ac:dyDescent="0.25">
      <c r="A40" s="17" t="s">
        <v>247</v>
      </c>
      <c r="B40" s="418" t="str">
        <f>IF([1]p2!$A$191&lt;&gt;0,[1]p2!$A$191,"")</f>
        <v/>
      </c>
      <c r="C40" s="418"/>
      <c r="D40" s="418"/>
      <c r="E40" s="418"/>
      <c r="F40" s="418"/>
      <c r="G40" s="418"/>
      <c r="H40" s="418"/>
      <c r="I40" s="418"/>
      <c r="J40" s="419"/>
      <c r="K40" s="420" t="s">
        <v>90</v>
      </c>
      <c r="L40" s="409"/>
      <c r="M40" s="379" t="str">
        <f>IF([1]p2!$I$193&lt;&gt;0,[1]p2!$I$193,"")</f>
        <v/>
      </c>
      <c r="N40" s="379"/>
      <c r="O40" s="379"/>
      <c r="P40" s="380"/>
      <c r="Q40" s="28"/>
    </row>
    <row r="41" spans="1:19" s="3" customFormat="1" ht="13.5" customHeight="1" x14ac:dyDescent="0.25">
      <c r="A41" s="17" t="s">
        <v>88</v>
      </c>
      <c r="B41" s="379" t="str">
        <f>IF([1]p2!$E$193&lt;&gt;0,[1]p2!$E$193,"")</f>
        <v/>
      </c>
      <c r="C41" s="379"/>
      <c r="D41" s="379"/>
      <c r="E41" s="379"/>
      <c r="F41" s="379"/>
      <c r="G41" s="379"/>
      <c r="H41" s="379"/>
      <c r="I41" s="375" t="s">
        <v>248</v>
      </c>
      <c r="J41" s="379"/>
      <c r="K41" s="379"/>
      <c r="L41" s="86" t="str">
        <f>IF([1]p2!$K$193&lt;&gt;0,[1]p2!$K$193,"")</f>
        <v/>
      </c>
      <c r="M41" s="375" t="s">
        <v>240</v>
      </c>
      <c r="N41" s="376"/>
      <c r="O41" s="379" t="str">
        <f>IF([1]p2!$D$191&lt;&gt;0,[1]p2!$D$191,"")</f>
        <v/>
      </c>
      <c r="P41" s="380"/>
      <c r="Q41" s="28"/>
    </row>
    <row r="42" spans="1:19" x14ac:dyDescent="0.2">
      <c r="A42" s="375" t="s">
        <v>242</v>
      </c>
      <c r="B42" s="376"/>
      <c r="C42" s="91">
        <f>[1]p2!$A$195</f>
        <v>0</v>
      </c>
      <c r="D42" s="406" t="s">
        <v>246</v>
      </c>
      <c r="E42" s="406"/>
      <c r="F42" s="406"/>
      <c r="G42" s="375"/>
      <c r="H42" s="416">
        <f>[1]p2!$D$195</f>
        <v>0</v>
      </c>
      <c r="I42" s="417"/>
      <c r="J42" s="375" t="s">
        <v>244</v>
      </c>
      <c r="K42" s="376"/>
      <c r="L42" s="416">
        <f>[1]p2!$G$195</f>
        <v>0</v>
      </c>
      <c r="M42" s="417"/>
      <c r="N42" s="87" t="s">
        <v>245</v>
      </c>
      <c r="O42" s="416">
        <f>[1]p2!$J$195</f>
        <v>0</v>
      </c>
      <c r="P42" s="417"/>
      <c r="Q42" s="28"/>
      <c r="R42" s="3"/>
    </row>
    <row r="43" spans="1:19" x14ac:dyDescent="0.2">
      <c r="A43" s="393"/>
      <c r="B43" s="393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</row>
    <row r="44" spans="1:19" s="33" customFormat="1" ht="11.25" customHeight="1" x14ac:dyDescent="0.2">
      <c r="A44" s="375" t="str">
        <f>T([1]p3!$C$13:$G$13)</f>
        <v>Antônio Pereira Brandão Júnior</v>
      </c>
      <c r="B44" s="376"/>
      <c r="C44" s="376"/>
      <c r="D44" s="376"/>
      <c r="E44" s="377"/>
      <c r="F44" s="423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8"/>
      <c r="R44" s="28"/>
      <c r="S44" s="28"/>
    </row>
    <row r="45" spans="1:19" s="3" customFormat="1" ht="13.5" customHeight="1" x14ac:dyDescent="0.25">
      <c r="A45" s="17" t="s">
        <v>76</v>
      </c>
      <c r="B45" s="380" t="str">
        <f>IF([1]p3!$A$171&lt;&gt;0,[1]p3!$A$171,"")</f>
        <v/>
      </c>
      <c r="C45" s="398"/>
      <c r="D45" s="398"/>
      <c r="E45" s="398"/>
      <c r="F45" s="398"/>
      <c r="G45" s="398"/>
      <c r="H45" s="398"/>
      <c r="I45" s="398"/>
      <c r="J45" s="406" t="s">
        <v>89</v>
      </c>
      <c r="K45" s="375"/>
      <c r="L45" s="89" t="str">
        <f>IF([1]p3!$I$171&lt;&gt;0,[1]p3!$I$171,"")</f>
        <v/>
      </c>
      <c r="M45" s="47" t="s">
        <v>239</v>
      </c>
      <c r="N45" s="379" t="str">
        <f>IF([1]p3!$K$171&lt;&gt;0,[1]p3!$K$171,"")</f>
        <v/>
      </c>
      <c r="O45" s="379"/>
      <c r="P45" s="380"/>
      <c r="Q45" s="48"/>
    </row>
    <row r="46" spans="1:19" s="3" customFormat="1" ht="13.5" customHeight="1" x14ac:dyDescent="0.25">
      <c r="A46" s="17" t="s">
        <v>87</v>
      </c>
      <c r="B46" s="418" t="str">
        <f>IF([1]p3!$H$173&lt;&gt;0,[1]p3!$H$173,"")</f>
        <v/>
      </c>
      <c r="C46" s="419"/>
      <c r="D46" s="421" t="s">
        <v>89</v>
      </c>
      <c r="E46" s="422"/>
      <c r="F46" s="418" t="str">
        <f>IF([1]p3!$I$171&lt;&gt;0,[1]p3!$I$171,"")</f>
        <v/>
      </c>
      <c r="G46" s="418"/>
      <c r="H46" s="419"/>
      <c r="I46" s="17" t="s">
        <v>74</v>
      </c>
      <c r="J46" s="90" t="str">
        <f>IF([1]p3!$J$163&lt;&gt;0,[1]p3!$J$163,"")</f>
        <v/>
      </c>
      <c r="K46" s="17" t="s">
        <v>75</v>
      </c>
      <c r="L46" s="90" t="str">
        <f>IF([1]p3!$K$163&lt;&gt;0,[1]p3!$K$163,"")</f>
        <v/>
      </c>
      <c r="M46" s="421" t="s">
        <v>91</v>
      </c>
      <c r="N46" s="422"/>
      <c r="O46" s="418" t="str">
        <f>IF([1]p3!$F$173&lt;&gt;0,[1]p3!$F$173,"")</f>
        <v/>
      </c>
      <c r="P46" s="419"/>
      <c r="Q46" s="48"/>
    </row>
    <row r="47" spans="1:19" s="3" customFormat="1" ht="13.5" customHeight="1" x14ac:dyDescent="0.25">
      <c r="A47" s="17" t="s">
        <v>247</v>
      </c>
      <c r="B47" s="418" t="str">
        <f>IF([1]p3!$A$173&lt;&gt;0,[1]p3!$A$173,"")</f>
        <v/>
      </c>
      <c r="C47" s="418"/>
      <c r="D47" s="418"/>
      <c r="E47" s="418"/>
      <c r="F47" s="418"/>
      <c r="G47" s="418"/>
      <c r="H47" s="418"/>
      <c r="I47" s="418"/>
      <c r="J47" s="419"/>
      <c r="K47" s="420" t="s">
        <v>90</v>
      </c>
      <c r="L47" s="409"/>
      <c r="M47" s="379" t="str">
        <f>IF([1]p3!$I$175&lt;&gt;0,[1]p3!$I$175,"")</f>
        <v/>
      </c>
      <c r="N47" s="379"/>
      <c r="O47" s="379"/>
      <c r="P47" s="380"/>
      <c r="Q47" s="28"/>
    </row>
    <row r="48" spans="1:19" s="3" customFormat="1" ht="13.5" customHeight="1" x14ac:dyDescent="0.25">
      <c r="A48" s="17" t="s">
        <v>88</v>
      </c>
      <c r="B48" s="379" t="str">
        <f>IF([1]p3!$E$175&lt;&gt;0,[1]p3!$E$175,"")</f>
        <v/>
      </c>
      <c r="C48" s="379"/>
      <c r="D48" s="379"/>
      <c r="E48" s="379"/>
      <c r="F48" s="379"/>
      <c r="G48" s="379"/>
      <c r="H48" s="379"/>
      <c r="I48" s="375" t="s">
        <v>248</v>
      </c>
      <c r="J48" s="379"/>
      <c r="K48" s="379"/>
      <c r="L48" s="86" t="str">
        <f>IF([1]p3!$K$175&lt;&gt;0,[1]p3!$K$175,"")</f>
        <v/>
      </c>
      <c r="M48" s="375" t="s">
        <v>240</v>
      </c>
      <c r="N48" s="376"/>
      <c r="O48" s="379" t="str">
        <f>IF([1]p3!$D$173&lt;&gt;0,[1]p3!$D$173,"")</f>
        <v/>
      </c>
      <c r="P48" s="380"/>
      <c r="Q48" s="28"/>
    </row>
    <row r="49" spans="1:19" x14ac:dyDescent="0.2">
      <c r="A49" s="375" t="s">
        <v>242</v>
      </c>
      <c r="B49" s="376"/>
      <c r="C49" s="91">
        <f>[1]p3!$A$177</f>
        <v>0</v>
      </c>
      <c r="D49" s="406" t="s">
        <v>246</v>
      </c>
      <c r="E49" s="406"/>
      <c r="F49" s="406"/>
      <c r="G49" s="375"/>
      <c r="H49" s="416">
        <f>[1]p3!$D$177</f>
        <v>0</v>
      </c>
      <c r="I49" s="417"/>
      <c r="J49" s="375" t="s">
        <v>244</v>
      </c>
      <c r="K49" s="376"/>
      <c r="L49" s="416">
        <f>[1]p3!$G$177</f>
        <v>0</v>
      </c>
      <c r="M49" s="417"/>
      <c r="N49" s="87" t="s">
        <v>245</v>
      </c>
      <c r="O49" s="416">
        <f>[1]p3!$J$177</f>
        <v>0</v>
      </c>
      <c r="P49" s="417"/>
      <c r="Q49" s="28"/>
      <c r="R49" s="3"/>
    </row>
    <row r="50" spans="1:19" x14ac:dyDescent="0.2">
      <c r="A50" s="393"/>
      <c r="B50" s="393"/>
      <c r="C50" s="393"/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</row>
    <row r="51" spans="1:19" s="3" customFormat="1" ht="13.5" customHeight="1" x14ac:dyDescent="0.25">
      <c r="A51" s="17" t="s">
        <v>76</v>
      </c>
      <c r="B51" s="380" t="str">
        <f>IF([1]p3!$A$180&lt;&gt;0,[1]p3!$A$180,"")</f>
        <v/>
      </c>
      <c r="C51" s="398"/>
      <c r="D51" s="398"/>
      <c r="E51" s="398"/>
      <c r="F51" s="398"/>
      <c r="G51" s="398"/>
      <c r="H51" s="398"/>
      <c r="I51" s="398"/>
      <c r="J51" s="406" t="s">
        <v>89</v>
      </c>
      <c r="K51" s="375"/>
      <c r="L51" s="89" t="str">
        <f>IF([1]p3!$I$180&lt;&gt;0,[1]p3!$I$180,"")</f>
        <v/>
      </c>
      <c r="M51" s="47" t="s">
        <v>239</v>
      </c>
      <c r="N51" s="379" t="str">
        <f>IF([1]p3!$K$180&lt;&gt;0,[1]p3!$K$180,"")</f>
        <v/>
      </c>
      <c r="O51" s="379"/>
      <c r="P51" s="380"/>
      <c r="Q51" s="48"/>
    </row>
    <row r="52" spans="1:19" s="3" customFormat="1" ht="13.5" customHeight="1" x14ac:dyDescent="0.25">
      <c r="A52" s="17" t="s">
        <v>87</v>
      </c>
      <c r="B52" s="418" t="str">
        <f>IF([1]p3!$H$182&lt;&gt;0,[1]p3!$H$182,"")</f>
        <v/>
      </c>
      <c r="C52" s="419"/>
      <c r="D52" s="421" t="s">
        <v>89</v>
      </c>
      <c r="E52" s="422"/>
      <c r="F52" s="418" t="str">
        <f>IF([1]p3!$I$180&lt;&gt;0,[1]p3!$I$180,"")</f>
        <v/>
      </c>
      <c r="G52" s="418"/>
      <c r="H52" s="419"/>
      <c r="I52" s="17" t="s">
        <v>74</v>
      </c>
      <c r="J52" s="90" t="str">
        <f>IF([1]p3!$J$163&lt;&gt;0,[1]p3!$J$163,"")</f>
        <v/>
      </c>
      <c r="K52" s="17" t="s">
        <v>75</v>
      </c>
      <c r="L52" s="90" t="str">
        <f>IF([1]p3!$K$163&lt;&gt;0,[1]p3!$K$163,"")</f>
        <v/>
      </c>
      <c r="M52" s="421" t="s">
        <v>91</v>
      </c>
      <c r="N52" s="422"/>
      <c r="O52" s="418" t="str">
        <f>IF([1]p3!$F$182&lt;&gt;0,[1]p3!$F$182,"")</f>
        <v/>
      </c>
      <c r="P52" s="419"/>
      <c r="Q52" s="48"/>
    </row>
    <row r="53" spans="1:19" s="3" customFormat="1" ht="13.5" customHeight="1" x14ac:dyDescent="0.25">
      <c r="A53" s="17" t="s">
        <v>247</v>
      </c>
      <c r="B53" s="418" t="str">
        <f>IF([1]p3!$A$182&lt;&gt;0,[1]p3!$A$182,"")</f>
        <v/>
      </c>
      <c r="C53" s="418"/>
      <c r="D53" s="418"/>
      <c r="E53" s="418"/>
      <c r="F53" s="418"/>
      <c r="G53" s="418"/>
      <c r="H53" s="418"/>
      <c r="I53" s="418"/>
      <c r="J53" s="419"/>
      <c r="K53" s="420" t="s">
        <v>90</v>
      </c>
      <c r="L53" s="409"/>
      <c r="M53" s="379" t="str">
        <f>IF([1]p3!$I$184&lt;&gt;0,[1]p3!$I$184,"")</f>
        <v/>
      </c>
      <c r="N53" s="379"/>
      <c r="O53" s="379"/>
      <c r="P53" s="380"/>
      <c r="Q53" s="28"/>
    </row>
    <row r="54" spans="1:19" s="3" customFormat="1" ht="13.5" customHeight="1" x14ac:dyDescent="0.25">
      <c r="A54" s="17" t="s">
        <v>88</v>
      </c>
      <c r="B54" s="379" t="str">
        <f>IF([1]p3!$E$184&lt;&gt;0,[1]p3!$E$184,"")</f>
        <v/>
      </c>
      <c r="C54" s="379"/>
      <c r="D54" s="379"/>
      <c r="E54" s="379"/>
      <c r="F54" s="379"/>
      <c r="G54" s="379"/>
      <c r="H54" s="379"/>
      <c r="I54" s="375" t="s">
        <v>248</v>
      </c>
      <c r="J54" s="379"/>
      <c r="K54" s="379"/>
      <c r="L54" s="86" t="str">
        <f>IF([1]p3!$K$184&lt;&gt;0,[1]p3!$K$184,"")</f>
        <v/>
      </c>
      <c r="M54" s="375" t="s">
        <v>240</v>
      </c>
      <c r="N54" s="376"/>
      <c r="O54" s="379" t="str">
        <f>IF([1]p3!$D$182&lt;&gt;0,[1]p3!$D$182,"")</f>
        <v/>
      </c>
      <c r="P54" s="380"/>
      <c r="Q54" s="28"/>
    </row>
    <row r="55" spans="1:19" x14ac:dyDescent="0.2">
      <c r="A55" s="375" t="s">
        <v>242</v>
      </c>
      <c r="B55" s="376"/>
      <c r="C55" s="91">
        <f>[1]p3!$A$186</f>
        <v>0</v>
      </c>
      <c r="D55" s="406" t="s">
        <v>246</v>
      </c>
      <c r="E55" s="406"/>
      <c r="F55" s="406"/>
      <c r="G55" s="375"/>
      <c r="H55" s="416">
        <f>[1]p3!$D$186</f>
        <v>0</v>
      </c>
      <c r="I55" s="417"/>
      <c r="J55" s="375" t="s">
        <v>244</v>
      </c>
      <c r="K55" s="376"/>
      <c r="L55" s="416">
        <f>[1]p3!$G$186</f>
        <v>0</v>
      </c>
      <c r="M55" s="417"/>
      <c r="N55" s="87" t="s">
        <v>245</v>
      </c>
      <c r="O55" s="416">
        <f>[1]p3!$J$186</f>
        <v>0</v>
      </c>
      <c r="P55" s="417"/>
      <c r="Q55" s="28"/>
      <c r="R55" s="3"/>
    </row>
    <row r="56" spans="1:19" x14ac:dyDescent="0.2">
      <c r="A56" s="393"/>
      <c r="B56" s="393"/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</row>
    <row r="57" spans="1:19" s="3" customFormat="1" ht="13.5" customHeight="1" x14ac:dyDescent="0.25">
      <c r="A57" s="17" t="s">
        <v>76</v>
      </c>
      <c r="B57" s="380" t="str">
        <f>IF([1]p3!$A$189&lt;&gt;0,[1]p3!$A$189,"")</f>
        <v/>
      </c>
      <c r="C57" s="398"/>
      <c r="D57" s="398"/>
      <c r="E57" s="398"/>
      <c r="F57" s="398"/>
      <c r="G57" s="398"/>
      <c r="H57" s="398"/>
      <c r="I57" s="398"/>
      <c r="J57" s="406" t="s">
        <v>89</v>
      </c>
      <c r="K57" s="375"/>
      <c r="L57" s="89" t="str">
        <f>IF([1]p3!$I$189&lt;&gt;0,[1]p3!$I$189,"")</f>
        <v/>
      </c>
      <c r="M57" s="47" t="s">
        <v>239</v>
      </c>
      <c r="N57" s="379" t="str">
        <f>IF([1]p3!$K$189&lt;&gt;0,[1]p3!$K$189,"")</f>
        <v/>
      </c>
      <c r="O57" s="379"/>
      <c r="P57" s="380"/>
      <c r="Q57" s="48"/>
    </row>
    <row r="58" spans="1:19" s="3" customFormat="1" ht="13.5" customHeight="1" x14ac:dyDescent="0.25">
      <c r="A58" s="17" t="s">
        <v>87</v>
      </c>
      <c r="B58" s="418" t="str">
        <f>IF([1]p3!$H$191&lt;&gt;0,[1]p3!$H$191,"")</f>
        <v/>
      </c>
      <c r="C58" s="419"/>
      <c r="D58" s="421" t="s">
        <v>89</v>
      </c>
      <c r="E58" s="422"/>
      <c r="F58" s="418" t="str">
        <f>IF([1]p3!$I$189&lt;&gt;0,[1]p3!$I$189,"")</f>
        <v/>
      </c>
      <c r="G58" s="418"/>
      <c r="H58" s="419"/>
      <c r="I58" s="17" t="s">
        <v>74</v>
      </c>
      <c r="J58" s="90" t="str">
        <f>IF([1]p3!$J$163&lt;&gt;0,[1]p3!$J$163,"")</f>
        <v/>
      </c>
      <c r="K58" s="17" t="s">
        <v>75</v>
      </c>
      <c r="L58" s="90" t="str">
        <f>IF([1]p3!$K$163&lt;&gt;0,[1]p3!$K$163,"")</f>
        <v/>
      </c>
      <c r="M58" s="421" t="s">
        <v>91</v>
      </c>
      <c r="N58" s="422"/>
      <c r="O58" s="418" t="str">
        <f>IF([1]p3!$F$191&lt;&gt;0,[1]p3!$F$191,"")</f>
        <v/>
      </c>
      <c r="P58" s="419"/>
      <c r="Q58" s="48"/>
    </row>
    <row r="59" spans="1:19" s="3" customFormat="1" ht="13.5" customHeight="1" x14ac:dyDescent="0.25">
      <c r="A59" s="17" t="s">
        <v>247</v>
      </c>
      <c r="B59" s="418" t="str">
        <f>IF([1]p3!$A$191&lt;&gt;0,[1]p3!$A$191,"")</f>
        <v/>
      </c>
      <c r="C59" s="418"/>
      <c r="D59" s="418"/>
      <c r="E59" s="418"/>
      <c r="F59" s="418"/>
      <c r="G59" s="418"/>
      <c r="H59" s="418"/>
      <c r="I59" s="418"/>
      <c r="J59" s="419"/>
      <c r="K59" s="420" t="s">
        <v>90</v>
      </c>
      <c r="L59" s="409"/>
      <c r="M59" s="379" t="str">
        <f>IF([1]p3!$I$193&lt;&gt;0,[1]p3!$I$193,"")</f>
        <v/>
      </c>
      <c r="N59" s="379"/>
      <c r="O59" s="379"/>
      <c r="P59" s="380"/>
      <c r="Q59" s="28"/>
    </row>
    <row r="60" spans="1:19" s="3" customFormat="1" ht="13.5" customHeight="1" x14ac:dyDescent="0.25">
      <c r="A60" s="17" t="s">
        <v>88</v>
      </c>
      <c r="B60" s="379" t="str">
        <f>IF([1]p3!$E$193&lt;&gt;0,[1]p3!$E$193,"")</f>
        <v/>
      </c>
      <c r="C60" s="379"/>
      <c r="D60" s="379"/>
      <c r="E60" s="379"/>
      <c r="F60" s="379"/>
      <c r="G60" s="379"/>
      <c r="H60" s="379"/>
      <c r="I60" s="375" t="s">
        <v>248</v>
      </c>
      <c r="J60" s="379"/>
      <c r="K60" s="379"/>
      <c r="L60" s="86" t="str">
        <f>IF([1]p3!$K$193&lt;&gt;0,[1]p3!$K$193,"")</f>
        <v/>
      </c>
      <c r="M60" s="375" t="s">
        <v>240</v>
      </c>
      <c r="N60" s="376"/>
      <c r="O60" s="379" t="str">
        <f>IF([1]p3!$D$191&lt;&gt;0,[1]p3!$D$191,"")</f>
        <v/>
      </c>
      <c r="P60" s="380"/>
      <c r="Q60" s="28"/>
    </row>
    <row r="61" spans="1:19" x14ac:dyDescent="0.2">
      <c r="A61" s="375" t="s">
        <v>242</v>
      </c>
      <c r="B61" s="376"/>
      <c r="C61" s="91">
        <f>[1]p3!$A$195</f>
        <v>0</v>
      </c>
      <c r="D61" s="406" t="s">
        <v>246</v>
      </c>
      <c r="E61" s="406"/>
      <c r="F61" s="406"/>
      <c r="G61" s="375"/>
      <c r="H61" s="416">
        <f>[1]p3!$D$195</f>
        <v>0</v>
      </c>
      <c r="I61" s="417"/>
      <c r="J61" s="375" t="s">
        <v>244</v>
      </c>
      <c r="K61" s="376"/>
      <c r="L61" s="416">
        <f>[1]p3!$G$195</f>
        <v>0</v>
      </c>
      <c r="M61" s="417"/>
      <c r="N61" s="87" t="s">
        <v>245</v>
      </c>
      <c r="O61" s="416">
        <f>[1]p3!$J$195</f>
        <v>0</v>
      </c>
      <c r="P61" s="417"/>
      <c r="Q61" s="28"/>
      <c r="R61" s="3"/>
    </row>
    <row r="62" spans="1:19" x14ac:dyDescent="0.2">
      <c r="A62" s="393"/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</row>
    <row r="63" spans="1:19" s="33" customFormat="1" ht="11.25" customHeight="1" x14ac:dyDescent="0.2">
      <c r="A63" s="375" t="str">
        <f>T([1]p4!$C$13:$G$13)</f>
        <v>Bruno Sérgio Vasconcelos de Araújo</v>
      </c>
      <c r="B63" s="376"/>
      <c r="C63" s="376"/>
      <c r="D63" s="376"/>
      <c r="E63" s="377"/>
      <c r="F63" s="423"/>
      <c r="G63" s="424"/>
      <c r="H63" s="424"/>
      <c r="I63" s="424"/>
      <c r="J63" s="424"/>
      <c r="K63" s="424"/>
      <c r="L63" s="424"/>
      <c r="M63" s="424"/>
      <c r="N63" s="424"/>
      <c r="O63" s="424"/>
      <c r="P63" s="424"/>
      <c r="Q63" s="48"/>
      <c r="R63" s="28"/>
      <c r="S63" s="28"/>
    </row>
    <row r="64" spans="1:19" s="3" customFormat="1" ht="13.5" customHeight="1" x14ac:dyDescent="0.25">
      <c r="A64" s="17" t="s">
        <v>76</v>
      </c>
      <c r="B64" s="380" t="str">
        <f>IF([1]p4!$A$171&lt;&gt;0,[1]p4!$A$171,"")</f>
        <v/>
      </c>
      <c r="C64" s="398"/>
      <c r="D64" s="398"/>
      <c r="E64" s="398"/>
      <c r="F64" s="398"/>
      <c r="G64" s="398"/>
      <c r="H64" s="398"/>
      <c r="I64" s="398"/>
      <c r="J64" s="406" t="s">
        <v>89</v>
      </c>
      <c r="K64" s="375"/>
      <c r="L64" s="89" t="str">
        <f>IF([1]p4!$I$171&lt;&gt;0,[1]p4!$I$171,"")</f>
        <v/>
      </c>
      <c r="M64" s="47" t="s">
        <v>239</v>
      </c>
      <c r="N64" s="379" t="str">
        <f>IF([1]p4!$K$171&lt;&gt;0,[1]p4!$K$171,"")</f>
        <v/>
      </c>
      <c r="O64" s="379"/>
      <c r="P64" s="380"/>
      <c r="Q64" s="48"/>
    </row>
    <row r="65" spans="1:18" s="3" customFormat="1" ht="13.5" customHeight="1" x14ac:dyDescent="0.25">
      <c r="A65" s="17" t="s">
        <v>87</v>
      </c>
      <c r="B65" s="418" t="str">
        <f>IF([1]p4!$H$173&lt;&gt;0,[1]p4!$H$173,"")</f>
        <v/>
      </c>
      <c r="C65" s="419"/>
      <c r="D65" s="421" t="s">
        <v>89</v>
      </c>
      <c r="E65" s="422"/>
      <c r="F65" s="418" t="str">
        <f>IF([1]p4!$I$171&lt;&gt;0,[1]p4!$I$171,"")</f>
        <v/>
      </c>
      <c r="G65" s="418"/>
      <c r="H65" s="419"/>
      <c r="I65" s="17" t="s">
        <v>74</v>
      </c>
      <c r="J65" s="90" t="str">
        <f>IF([1]p4!$J$163&lt;&gt;0,[1]p4!$J$163,"")</f>
        <v/>
      </c>
      <c r="K65" s="17" t="s">
        <v>75</v>
      </c>
      <c r="L65" s="90" t="str">
        <f>IF([1]p4!$K$163&lt;&gt;0,[1]p4!$K$163,"")</f>
        <v/>
      </c>
      <c r="M65" s="421" t="s">
        <v>91</v>
      </c>
      <c r="N65" s="422"/>
      <c r="O65" s="418" t="str">
        <f>IF([1]p4!$F$173&lt;&gt;0,[1]p4!$F$173,"")</f>
        <v/>
      </c>
      <c r="P65" s="419"/>
      <c r="Q65" s="48"/>
    </row>
    <row r="66" spans="1:18" s="3" customFormat="1" ht="13.5" customHeight="1" x14ac:dyDescent="0.25">
      <c r="A66" s="17" t="s">
        <v>247</v>
      </c>
      <c r="B66" s="418" t="str">
        <f>IF([1]p4!$A$173&lt;&gt;0,[1]p4!$A$173,"")</f>
        <v/>
      </c>
      <c r="C66" s="418"/>
      <c r="D66" s="418"/>
      <c r="E66" s="418"/>
      <c r="F66" s="418"/>
      <c r="G66" s="418"/>
      <c r="H66" s="418"/>
      <c r="I66" s="418"/>
      <c r="J66" s="419"/>
      <c r="K66" s="420" t="s">
        <v>90</v>
      </c>
      <c r="L66" s="409"/>
      <c r="M66" s="379" t="str">
        <f>IF([1]p4!$I$175&lt;&gt;0,[1]p4!$I$175,"")</f>
        <v/>
      </c>
      <c r="N66" s="379"/>
      <c r="O66" s="379"/>
      <c r="P66" s="380"/>
      <c r="Q66" s="28"/>
    </row>
    <row r="67" spans="1:18" s="3" customFormat="1" ht="13.5" customHeight="1" x14ac:dyDescent="0.25">
      <c r="A67" s="17" t="s">
        <v>88</v>
      </c>
      <c r="B67" s="379" t="str">
        <f>IF([1]p4!$E$175&lt;&gt;0,[1]p4!$E$175,"")</f>
        <v/>
      </c>
      <c r="C67" s="379"/>
      <c r="D67" s="379"/>
      <c r="E67" s="379"/>
      <c r="F67" s="379"/>
      <c r="G67" s="379"/>
      <c r="H67" s="379"/>
      <c r="I67" s="375" t="s">
        <v>248</v>
      </c>
      <c r="J67" s="379"/>
      <c r="K67" s="379"/>
      <c r="L67" s="86" t="str">
        <f>IF([1]p4!$K$175&lt;&gt;0,[1]p4!$K$175,"")</f>
        <v/>
      </c>
      <c r="M67" s="375" t="s">
        <v>240</v>
      </c>
      <c r="N67" s="376"/>
      <c r="O67" s="379" t="str">
        <f>IF([1]p4!$D$173&lt;&gt;0,[1]p4!$D$173,"")</f>
        <v/>
      </c>
      <c r="P67" s="380"/>
      <c r="Q67" s="28"/>
    </row>
    <row r="68" spans="1:18" x14ac:dyDescent="0.2">
      <c r="A68" s="375" t="s">
        <v>242</v>
      </c>
      <c r="B68" s="376"/>
      <c r="C68" s="91">
        <f>[1]p4!$A$177</f>
        <v>0</v>
      </c>
      <c r="D68" s="406" t="s">
        <v>246</v>
      </c>
      <c r="E68" s="406"/>
      <c r="F68" s="406"/>
      <c r="G68" s="375"/>
      <c r="H68" s="416">
        <f>[1]p4!$D$177</f>
        <v>0</v>
      </c>
      <c r="I68" s="417"/>
      <c r="J68" s="375" t="s">
        <v>244</v>
      </c>
      <c r="K68" s="376"/>
      <c r="L68" s="416">
        <f>[1]p4!$G$177</f>
        <v>0</v>
      </c>
      <c r="M68" s="417"/>
      <c r="N68" s="87" t="s">
        <v>245</v>
      </c>
      <c r="O68" s="416">
        <f>[1]p4!$J$177</f>
        <v>0</v>
      </c>
      <c r="P68" s="417"/>
      <c r="Q68" s="28"/>
      <c r="R68" s="3"/>
    </row>
    <row r="69" spans="1:18" x14ac:dyDescent="0.2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</row>
    <row r="70" spans="1:18" s="3" customFormat="1" ht="13.5" customHeight="1" x14ac:dyDescent="0.25">
      <c r="A70" s="17" t="s">
        <v>76</v>
      </c>
      <c r="B70" s="380" t="str">
        <f>IF([1]p4!$A$180&lt;&gt;0,[1]p4!$A$180,"")</f>
        <v/>
      </c>
      <c r="C70" s="398"/>
      <c r="D70" s="398"/>
      <c r="E70" s="398"/>
      <c r="F70" s="398"/>
      <c r="G70" s="398"/>
      <c r="H70" s="398"/>
      <c r="I70" s="398"/>
      <c r="J70" s="406" t="s">
        <v>89</v>
      </c>
      <c r="K70" s="375"/>
      <c r="L70" s="89" t="str">
        <f>IF([1]p4!$I$180&lt;&gt;0,[1]p4!$I$180,"")</f>
        <v/>
      </c>
      <c r="M70" s="47" t="s">
        <v>239</v>
      </c>
      <c r="N70" s="379" t="str">
        <f>IF([1]p4!$K$180&lt;&gt;0,[1]p4!$K$180,"")</f>
        <v/>
      </c>
      <c r="O70" s="379"/>
      <c r="P70" s="380"/>
      <c r="Q70" s="48"/>
    </row>
    <row r="71" spans="1:18" s="3" customFormat="1" ht="13.5" customHeight="1" x14ac:dyDescent="0.25">
      <c r="A71" s="17" t="s">
        <v>87</v>
      </c>
      <c r="B71" s="418" t="str">
        <f>IF([1]p4!$H$182&lt;&gt;0,[1]p4!$H$182,"")</f>
        <v/>
      </c>
      <c r="C71" s="419"/>
      <c r="D71" s="421" t="s">
        <v>89</v>
      </c>
      <c r="E71" s="422"/>
      <c r="F71" s="418" t="str">
        <f>IF([1]p4!$I$180&lt;&gt;0,[1]p4!$I$180,"")</f>
        <v/>
      </c>
      <c r="G71" s="418"/>
      <c r="H71" s="419"/>
      <c r="I71" s="17" t="s">
        <v>74</v>
      </c>
      <c r="J71" s="90" t="str">
        <f>IF([1]p4!$J$163&lt;&gt;0,[1]p4!$J$163,"")</f>
        <v/>
      </c>
      <c r="K71" s="17" t="s">
        <v>75</v>
      </c>
      <c r="L71" s="90" t="str">
        <f>IF([1]p4!$K$163&lt;&gt;0,[1]p4!$K$163,"")</f>
        <v/>
      </c>
      <c r="M71" s="421" t="s">
        <v>91</v>
      </c>
      <c r="N71" s="422"/>
      <c r="O71" s="418" t="str">
        <f>IF([1]p4!$F$182&lt;&gt;0,[1]p4!$F$182,"")</f>
        <v/>
      </c>
      <c r="P71" s="419"/>
      <c r="Q71" s="48"/>
    </row>
    <row r="72" spans="1:18" s="3" customFormat="1" ht="13.5" customHeight="1" x14ac:dyDescent="0.25">
      <c r="A72" s="17" t="s">
        <v>247</v>
      </c>
      <c r="B72" s="418" t="str">
        <f>IF([1]p4!$A$182&lt;&gt;0,[1]p4!$A$182,"")</f>
        <v/>
      </c>
      <c r="C72" s="418"/>
      <c r="D72" s="418"/>
      <c r="E72" s="418"/>
      <c r="F72" s="418"/>
      <c r="G72" s="418"/>
      <c r="H72" s="418"/>
      <c r="I72" s="418"/>
      <c r="J72" s="419"/>
      <c r="K72" s="420" t="s">
        <v>90</v>
      </c>
      <c r="L72" s="409"/>
      <c r="M72" s="379" t="str">
        <f>IF([1]p4!$I$184&lt;&gt;0,[1]p4!$I$184,"")</f>
        <v/>
      </c>
      <c r="N72" s="379"/>
      <c r="O72" s="379"/>
      <c r="P72" s="380"/>
      <c r="Q72" s="28"/>
    </row>
    <row r="73" spans="1:18" s="3" customFormat="1" ht="13.5" customHeight="1" x14ac:dyDescent="0.25">
      <c r="A73" s="17" t="s">
        <v>88</v>
      </c>
      <c r="B73" s="379" t="str">
        <f>IF([1]p4!$E$184&lt;&gt;0,[1]p4!$E$184,"")</f>
        <v/>
      </c>
      <c r="C73" s="379"/>
      <c r="D73" s="379"/>
      <c r="E73" s="379"/>
      <c r="F73" s="379"/>
      <c r="G73" s="379"/>
      <c r="H73" s="379"/>
      <c r="I73" s="375" t="s">
        <v>248</v>
      </c>
      <c r="J73" s="379"/>
      <c r="K73" s="379"/>
      <c r="L73" s="86" t="str">
        <f>IF([1]p4!$K$184&lt;&gt;0,[1]p4!$K$184,"")</f>
        <v/>
      </c>
      <c r="M73" s="375" t="s">
        <v>240</v>
      </c>
      <c r="N73" s="376"/>
      <c r="O73" s="379" t="str">
        <f>IF([1]p4!$D$182&lt;&gt;0,[1]p4!$D$182,"")</f>
        <v/>
      </c>
      <c r="P73" s="380"/>
      <c r="Q73" s="28"/>
    </row>
    <row r="74" spans="1:18" x14ac:dyDescent="0.2">
      <c r="A74" s="375" t="s">
        <v>242</v>
      </c>
      <c r="B74" s="376"/>
      <c r="C74" s="91">
        <f>[1]p4!$A$186</f>
        <v>0</v>
      </c>
      <c r="D74" s="406" t="s">
        <v>246</v>
      </c>
      <c r="E74" s="406"/>
      <c r="F74" s="406"/>
      <c r="G74" s="375"/>
      <c r="H74" s="416">
        <f>[1]p4!$D$186</f>
        <v>0</v>
      </c>
      <c r="I74" s="417"/>
      <c r="J74" s="375" t="s">
        <v>244</v>
      </c>
      <c r="K74" s="376"/>
      <c r="L74" s="416">
        <f>[1]p4!$G$186</f>
        <v>0</v>
      </c>
      <c r="M74" s="417"/>
      <c r="N74" s="87" t="s">
        <v>245</v>
      </c>
      <c r="O74" s="416">
        <f>[1]p4!$J$186</f>
        <v>0</v>
      </c>
      <c r="P74" s="417"/>
      <c r="Q74" s="28"/>
      <c r="R74" s="3"/>
    </row>
    <row r="75" spans="1:18" x14ac:dyDescent="0.2">
      <c r="A75" s="393"/>
      <c r="B75" s="393"/>
      <c r="C75" s="393"/>
      <c r="D75" s="393"/>
      <c r="E75" s="393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</row>
    <row r="76" spans="1:18" s="3" customFormat="1" ht="13.5" customHeight="1" x14ac:dyDescent="0.25">
      <c r="A76" s="17" t="s">
        <v>76</v>
      </c>
      <c r="B76" s="380" t="str">
        <f>IF([1]p4!$A$189&lt;&gt;0,[1]p4!$A$189,"")</f>
        <v/>
      </c>
      <c r="C76" s="398"/>
      <c r="D76" s="398"/>
      <c r="E76" s="398"/>
      <c r="F76" s="398"/>
      <c r="G76" s="398"/>
      <c r="H76" s="398"/>
      <c r="I76" s="398"/>
      <c r="J76" s="406" t="s">
        <v>89</v>
      </c>
      <c r="K76" s="375"/>
      <c r="L76" s="89" t="str">
        <f>IF([1]p4!$I$189&lt;&gt;0,[1]p4!$I$189,"")</f>
        <v/>
      </c>
      <c r="M76" s="47" t="s">
        <v>239</v>
      </c>
      <c r="N76" s="379" t="str">
        <f>IF([1]p4!$K$189&lt;&gt;0,[1]p4!$K$189,"")</f>
        <v/>
      </c>
      <c r="O76" s="379"/>
      <c r="P76" s="380"/>
      <c r="Q76" s="48"/>
    </row>
    <row r="77" spans="1:18" s="3" customFormat="1" ht="13.5" customHeight="1" x14ac:dyDescent="0.25">
      <c r="A77" s="17" t="s">
        <v>87</v>
      </c>
      <c r="B77" s="418" t="str">
        <f>IF([1]p4!$H$191&lt;&gt;0,[1]p4!$H$191,"")</f>
        <v/>
      </c>
      <c r="C77" s="419"/>
      <c r="D77" s="421" t="s">
        <v>89</v>
      </c>
      <c r="E77" s="422"/>
      <c r="F77" s="418" t="str">
        <f>IF([1]p4!$I$189&lt;&gt;0,[1]p4!$I$189,"")</f>
        <v/>
      </c>
      <c r="G77" s="418"/>
      <c r="H77" s="419"/>
      <c r="I77" s="17" t="s">
        <v>74</v>
      </c>
      <c r="J77" s="90" t="str">
        <f>IF([1]p4!$J$163&lt;&gt;0,[1]p4!$J$163,"")</f>
        <v/>
      </c>
      <c r="K77" s="17" t="s">
        <v>75</v>
      </c>
      <c r="L77" s="90" t="str">
        <f>IF([1]p4!$K$163&lt;&gt;0,[1]p4!$K$163,"")</f>
        <v/>
      </c>
      <c r="M77" s="421" t="s">
        <v>91</v>
      </c>
      <c r="N77" s="422"/>
      <c r="O77" s="418" t="str">
        <f>IF([1]p4!$F$191&lt;&gt;0,[1]p4!$F$191,"")</f>
        <v/>
      </c>
      <c r="P77" s="419"/>
      <c r="Q77" s="48"/>
    </row>
    <row r="78" spans="1:18" s="3" customFormat="1" ht="13.5" customHeight="1" x14ac:dyDescent="0.25">
      <c r="A78" s="17" t="s">
        <v>247</v>
      </c>
      <c r="B78" s="418" t="str">
        <f>IF([1]p4!$A$191&lt;&gt;0,[1]p4!$A$191,"")</f>
        <v/>
      </c>
      <c r="C78" s="418"/>
      <c r="D78" s="418"/>
      <c r="E78" s="418"/>
      <c r="F78" s="418"/>
      <c r="G78" s="418"/>
      <c r="H78" s="418"/>
      <c r="I78" s="418"/>
      <c r="J78" s="419"/>
      <c r="K78" s="420" t="s">
        <v>90</v>
      </c>
      <c r="L78" s="409"/>
      <c r="M78" s="379" t="str">
        <f>IF([1]p4!$I$193&lt;&gt;0,[1]p4!$I$193,"")</f>
        <v/>
      </c>
      <c r="N78" s="379"/>
      <c r="O78" s="379"/>
      <c r="P78" s="380"/>
      <c r="Q78" s="28"/>
    </row>
    <row r="79" spans="1:18" s="3" customFormat="1" ht="13.5" customHeight="1" x14ac:dyDescent="0.25">
      <c r="A79" s="17" t="s">
        <v>88</v>
      </c>
      <c r="B79" s="379" t="str">
        <f>IF([1]p4!$E$193&lt;&gt;0,[1]p4!$E$193,"")</f>
        <v/>
      </c>
      <c r="C79" s="379"/>
      <c r="D79" s="379"/>
      <c r="E79" s="379"/>
      <c r="F79" s="379"/>
      <c r="G79" s="379"/>
      <c r="H79" s="379"/>
      <c r="I79" s="375" t="s">
        <v>248</v>
      </c>
      <c r="J79" s="379"/>
      <c r="K79" s="379"/>
      <c r="L79" s="86" t="str">
        <f>IF([1]p4!$K$193&lt;&gt;0,[1]p4!$K$193,"")</f>
        <v/>
      </c>
      <c r="M79" s="375" t="s">
        <v>240</v>
      </c>
      <c r="N79" s="376"/>
      <c r="O79" s="379" t="str">
        <f>IF([1]p4!$D$191&lt;&gt;0,[1]p4!$D$191,"")</f>
        <v/>
      </c>
      <c r="P79" s="380"/>
      <c r="Q79" s="28"/>
    </row>
    <row r="80" spans="1:18" x14ac:dyDescent="0.2">
      <c r="A80" s="375" t="s">
        <v>242</v>
      </c>
      <c r="B80" s="376"/>
      <c r="C80" s="91">
        <f>[1]p4!$A$195</f>
        <v>0</v>
      </c>
      <c r="D80" s="406" t="s">
        <v>246</v>
      </c>
      <c r="E80" s="406"/>
      <c r="F80" s="406"/>
      <c r="G80" s="375"/>
      <c r="H80" s="416">
        <f>[1]p4!$D$195</f>
        <v>0</v>
      </c>
      <c r="I80" s="417"/>
      <c r="J80" s="375" t="s">
        <v>244</v>
      </c>
      <c r="K80" s="376"/>
      <c r="L80" s="416">
        <f>[1]p4!$G$195</f>
        <v>0</v>
      </c>
      <c r="M80" s="417"/>
      <c r="N80" s="87" t="s">
        <v>245</v>
      </c>
      <c r="O80" s="416">
        <f>[1]p4!$J$195</f>
        <v>0</v>
      </c>
      <c r="P80" s="417"/>
      <c r="Q80" s="28"/>
      <c r="R80" s="3"/>
    </row>
    <row r="81" spans="1:19" x14ac:dyDescent="0.2">
      <c r="A81" s="393"/>
      <c r="B81" s="393"/>
      <c r="C81" s="393"/>
      <c r="D81" s="393"/>
      <c r="E81" s="393"/>
      <c r="F81" s="393"/>
      <c r="G81" s="393"/>
      <c r="H81" s="393"/>
      <c r="I81" s="393"/>
      <c r="J81" s="393"/>
      <c r="K81" s="393"/>
      <c r="L81" s="393"/>
      <c r="M81" s="393"/>
      <c r="N81" s="393"/>
      <c r="O81" s="393"/>
      <c r="P81" s="393"/>
    </row>
    <row r="82" spans="1:19" s="33" customFormat="1" ht="11.25" customHeight="1" x14ac:dyDescent="0.2">
      <c r="A82" s="375" t="str">
        <f>T([1]p5!$C$13:$G$13)</f>
        <v>Claudianor Oliveira Alves</v>
      </c>
      <c r="B82" s="376"/>
      <c r="C82" s="376"/>
      <c r="D82" s="376"/>
      <c r="E82" s="377"/>
      <c r="F82" s="423"/>
      <c r="G82" s="424"/>
      <c r="H82" s="424"/>
      <c r="I82" s="424"/>
      <c r="J82" s="424"/>
      <c r="K82" s="424"/>
      <c r="L82" s="424"/>
      <c r="M82" s="424"/>
      <c r="N82" s="424"/>
      <c r="O82" s="424"/>
      <c r="P82" s="424"/>
      <c r="Q82" s="48"/>
      <c r="R82" s="28"/>
      <c r="S82" s="28"/>
    </row>
    <row r="83" spans="1:19" s="3" customFormat="1" ht="13.5" customHeight="1" x14ac:dyDescent="0.25">
      <c r="A83" s="17" t="s">
        <v>76</v>
      </c>
      <c r="B83" s="380" t="str">
        <f>IF([1]p5!$A$171&lt;&gt;0,[1]p5!$A$171,"")</f>
        <v/>
      </c>
      <c r="C83" s="398"/>
      <c r="D83" s="398"/>
      <c r="E83" s="398"/>
      <c r="F83" s="398"/>
      <c r="G83" s="398"/>
      <c r="H83" s="398"/>
      <c r="I83" s="398"/>
      <c r="J83" s="406" t="s">
        <v>89</v>
      </c>
      <c r="K83" s="375"/>
      <c r="L83" s="89" t="str">
        <f>IF([1]p5!$I$171&lt;&gt;0,[1]p5!$I$171,"")</f>
        <v/>
      </c>
      <c r="M83" s="47" t="s">
        <v>239</v>
      </c>
      <c r="N83" s="379" t="str">
        <f>IF([1]p5!$K$171&lt;&gt;0,[1]p5!$K$171,"")</f>
        <v/>
      </c>
      <c r="O83" s="379"/>
      <c r="P83" s="380"/>
      <c r="Q83" s="48"/>
    </row>
    <row r="84" spans="1:19" s="3" customFormat="1" ht="13.5" customHeight="1" x14ac:dyDescent="0.25">
      <c r="A84" s="17" t="s">
        <v>87</v>
      </c>
      <c r="B84" s="418" t="str">
        <f>IF([1]p5!$H$173&lt;&gt;0,[1]p5!$H$173,"")</f>
        <v/>
      </c>
      <c r="C84" s="419"/>
      <c r="D84" s="421" t="s">
        <v>89</v>
      </c>
      <c r="E84" s="422"/>
      <c r="F84" s="418" t="str">
        <f>IF([1]p5!$I$171&lt;&gt;0,[1]p5!$I$171,"")</f>
        <v/>
      </c>
      <c r="G84" s="418"/>
      <c r="H84" s="419"/>
      <c r="I84" s="17" t="s">
        <v>74</v>
      </c>
      <c r="J84" s="90" t="str">
        <f>IF([1]p5!$J$163&lt;&gt;0,[1]p5!$J$163,"")</f>
        <v/>
      </c>
      <c r="K84" s="17" t="s">
        <v>75</v>
      </c>
      <c r="L84" s="90" t="str">
        <f>IF([1]p5!$K$163&lt;&gt;0,[1]p5!$K$163,"")</f>
        <v/>
      </c>
      <c r="M84" s="421" t="s">
        <v>91</v>
      </c>
      <c r="N84" s="422"/>
      <c r="O84" s="418" t="str">
        <f>IF([1]p5!$F$173&lt;&gt;0,[1]p5!$F$173,"")</f>
        <v/>
      </c>
      <c r="P84" s="419"/>
      <c r="Q84" s="48"/>
    </row>
    <row r="85" spans="1:19" s="3" customFormat="1" ht="13.5" customHeight="1" x14ac:dyDescent="0.25">
      <c r="A85" s="17" t="s">
        <v>247</v>
      </c>
      <c r="B85" s="418" t="str">
        <f>IF([1]p5!$A$173&lt;&gt;0,[1]p5!$A$173,"")</f>
        <v/>
      </c>
      <c r="C85" s="418"/>
      <c r="D85" s="418"/>
      <c r="E85" s="418"/>
      <c r="F85" s="418"/>
      <c r="G85" s="418"/>
      <c r="H85" s="418"/>
      <c r="I85" s="418"/>
      <c r="J85" s="419"/>
      <c r="K85" s="420" t="s">
        <v>90</v>
      </c>
      <c r="L85" s="409"/>
      <c r="M85" s="379" t="str">
        <f>IF([1]p5!$I$175&lt;&gt;0,[1]p5!$I$175,"")</f>
        <v/>
      </c>
      <c r="N85" s="379"/>
      <c r="O85" s="379"/>
      <c r="P85" s="380"/>
      <c r="Q85" s="28"/>
    </row>
    <row r="86" spans="1:19" s="3" customFormat="1" ht="13.5" customHeight="1" x14ac:dyDescent="0.25">
      <c r="A86" s="17" t="s">
        <v>88</v>
      </c>
      <c r="B86" s="379" t="str">
        <f>IF([1]p5!$E$175&lt;&gt;0,[1]p5!$E$175,"")</f>
        <v/>
      </c>
      <c r="C86" s="379"/>
      <c r="D86" s="379"/>
      <c r="E86" s="379"/>
      <c r="F86" s="379"/>
      <c r="G86" s="379"/>
      <c r="H86" s="379"/>
      <c r="I86" s="375" t="s">
        <v>248</v>
      </c>
      <c r="J86" s="379"/>
      <c r="K86" s="379"/>
      <c r="L86" s="86" t="str">
        <f>IF([1]p5!$K$175&lt;&gt;0,[1]p5!$K$175,"")</f>
        <v/>
      </c>
      <c r="M86" s="375" t="s">
        <v>240</v>
      </c>
      <c r="N86" s="376"/>
      <c r="O86" s="379" t="str">
        <f>IF([1]p5!$D$173&lt;&gt;0,[1]p5!$D$173,"")</f>
        <v/>
      </c>
      <c r="P86" s="380"/>
      <c r="Q86" s="28"/>
    </row>
    <row r="87" spans="1:19" x14ac:dyDescent="0.2">
      <c r="A87" s="375" t="s">
        <v>242</v>
      </c>
      <c r="B87" s="376"/>
      <c r="C87" s="91">
        <f>[1]p5!$A$177</f>
        <v>0</v>
      </c>
      <c r="D87" s="406" t="s">
        <v>246</v>
      </c>
      <c r="E87" s="406"/>
      <c r="F87" s="406"/>
      <c r="G87" s="375"/>
      <c r="H87" s="416">
        <f>[1]p5!$D$177</f>
        <v>0</v>
      </c>
      <c r="I87" s="417"/>
      <c r="J87" s="375" t="s">
        <v>244</v>
      </c>
      <c r="K87" s="376"/>
      <c r="L87" s="416">
        <f>[1]p5!$G$177</f>
        <v>0</v>
      </c>
      <c r="M87" s="417"/>
      <c r="N87" s="87" t="s">
        <v>245</v>
      </c>
      <c r="O87" s="416">
        <f>[1]p5!$J$177</f>
        <v>0</v>
      </c>
      <c r="P87" s="417"/>
      <c r="Q87" s="28"/>
      <c r="R87" s="3"/>
    </row>
    <row r="88" spans="1:19" x14ac:dyDescent="0.2">
      <c r="A88" s="393"/>
      <c r="B88" s="393"/>
      <c r="C88" s="393"/>
      <c r="D88" s="393"/>
      <c r="E88" s="393"/>
      <c r="F88" s="393"/>
      <c r="G88" s="393"/>
      <c r="H88" s="393"/>
      <c r="I88" s="393"/>
      <c r="J88" s="393"/>
      <c r="K88" s="393"/>
      <c r="L88" s="393"/>
      <c r="M88" s="393"/>
      <c r="N88" s="393"/>
      <c r="O88" s="393"/>
      <c r="P88" s="393"/>
    </row>
    <row r="89" spans="1:19" s="3" customFormat="1" ht="13.5" customHeight="1" x14ac:dyDescent="0.25">
      <c r="A89" s="17" t="s">
        <v>76</v>
      </c>
      <c r="B89" s="380" t="str">
        <f>IF([1]p5!$A$180&lt;&gt;0,[1]p5!$A$180,"")</f>
        <v/>
      </c>
      <c r="C89" s="398"/>
      <c r="D89" s="398"/>
      <c r="E89" s="398"/>
      <c r="F89" s="398"/>
      <c r="G89" s="398"/>
      <c r="H89" s="398"/>
      <c r="I89" s="398"/>
      <c r="J89" s="406" t="s">
        <v>89</v>
      </c>
      <c r="K89" s="375"/>
      <c r="L89" s="89" t="str">
        <f>IF([1]p5!$I$180&lt;&gt;0,[1]p5!$I$180,"")</f>
        <v/>
      </c>
      <c r="M89" s="47" t="s">
        <v>239</v>
      </c>
      <c r="N89" s="379" t="str">
        <f>IF([1]p5!$K$180&lt;&gt;0,[1]p5!$K$180,"")</f>
        <v/>
      </c>
      <c r="O89" s="379"/>
      <c r="P89" s="380"/>
      <c r="Q89" s="48"/>
    </row>
    <row r="90" spans="1:19" s="3" customFormat="1" ht="13.5" customHeight="1" x14ac:dyDescent="0.25">
      <c r="A90" s="17" t="s">
        <v>87</v>
      </c>
      <c r="B90" s="418" t="str">
        <f>IF([1]p5!$H$182&lt;&gt;0,[1]p5!$H$182,"")</f>
        <v/>
      </c>
      <c r="C90" s="419"/>
      <c r="D90" s="421" t="s">
        <v>89</v>
      </c>
      <c r="E90" s="422"/>
      <c r="F90" s="418" t="str">
        <f>IF([1]p5!$I$180&lt;&gt;0,[1]p5!$I$180,"")</f>
        <v/>
      </c>
      <c r="G90" s="418"/>
      <c r="H90" s="419"/>
      <c r="I90" s="17" t="s">
        <v>74</v>
      </c>
      <c r="J90" s="90" t="str">
        <f>IF([1]p5!$J$163&lt;&gt;0,[1]p5!$J$163,"")</f>
        <v/>
      </c>
      <c r="K90" s="17" t="s">
        <v>75</v>
      </c>
      <c r="L90" s="90" t="str">
        <f>IF([1]p5!$K$163&lt;&gt;0,[1]p5!$K$163,"")</f>
        <v/>
      </c>
      <c r="M90" s="421" t="s">
        <v>91</v>
      </c>
      <c r="N90" s="422"/>
      <c r="O90" s="418" t="str">
        <f>IF([1]p5!$F$182&lt;&gt;0,[1]p5!$F$182,"")</f>
        <v/>
      </c>
      <c r="P90" s="419"/>
      <c r="Q90" s="48"/>
    </row>
    <row r="91" spans="1:19" s="3" customFormat="1" ht="13.5" customHeight="1" x14ac:dyDescent="0.25">
      <c r="A91" s="17" t="s">
        <v>247</v>
      </c>
      <c r="B91" s="418" t="str">
        <f>IF([1]p5!$A$182&lt;&gt;0,[1]p5!$A$182,"")</f>
        <v/>
      </c>
      <c r="C91" s="418"/>
      <c r="D91" s="418"/>
      <c r="E91" s="418"/>
      <c r="F91" s="418"/>
      <c r="G91" s="418"/>
      <c r="H91" s="418"/>
      <c r="I91" s="418"/>
      <c r="J91" s="419"/>
      <c r="K91" s="420" t="s">
        <v>90</v>
      </c>
      <c r="L91" s="409"/>
      <c r="M91" s="379" t="str">
        <f>IF([1]p5!$I$184&lt;&gt;0,[1]p5!$I$184,"")</f>
        <v/>
      </c>
      <c r="N91" s="379"/>
      <c r="O91" s="379"/>
      <c r="P91" s="380"/>
      <c r="Q91" s="28"/>
    </row>
    <row r="92" spans="1:19" s="3" customFormat="1" ht="13.5" customHeight="1" x14ac:dyDescent="0.25">
      <c r="A92" s="17" t="s">
        <v>88</v>
      </c>
      <c r="B92" s="379" t="str">
        <f>IF([1]p5!$E$184&lt;&gt;0,[1]p5!$E$184,"")</f>
        <v/>
      </c>
      <c r="C92" s="379"/>
      <c r="D92" s="379"/>
      <c r="E92" s="379"/>
      <c r="F92" s="379"/>
      <c r="G92" s="379"/>
      <c r="H92" s="379"/>
      <c r="I92" s="375" t="s">
        <v>248</v>
      </c>
      <c r="J92" s="379"/>
      <c r="K92" s="379"/>
      <c r="L92" s="86" t="str">
        <f>IF([1]p5!$K$184&lt;&gt;0,[1]p5!$K$184,"")</f>
        <v/>
      </c>
      <c r="M92" s="375" t="s">
        <v>240</v>
      </c>
      <c r="N92" s="376"/>
      <c r="O92" s="379" t="str">
        <f>IF([1]p5!$D$182&lt;&gt;0,[1]p5!$D$182,"")</f>
        <v/>
      </c>
      <c r="P92" s="380"/>
      <c r="Q92" s="28"/>
    </row>
    <row r="93" spans="1:19" x14ac:dyDescent="0.2">
      <c r="A93" s="375" t="s">
        <v>242</v>
      </c>
      <c r="B93" s="376"/>
      <c r="C93" s="91">
        <f>[1]p5!$A$186</f>
        <v>0</v>
      </c>
      <c r="D93" s="406" t="s">
        <v>246</v>
      </c>
      <c r="E93" s="406"/>
      <c r="F93" s="406"/>
      <c r="G93" s="375"/>
      <c r="H93" s="416">
        <f>[1]p5!$D$186</f>
        <v>0</v>
      </c>
      <c r="I93" s="417"/>
      <c r="J93" s="375" t="s">
        <v>244</v>
      </c>
      <c r="K93" s="376"/>
      <c r="L93" s="416">
        <f>[1]p5!$G$186</f>
        <v>0</v>
      </c>
      <c r="M93" s="417"/>
      <c r="N93" s="87" t="s">
        <v>245</v>
      </c>
      <c r="O93" s="416">
        <f>[1]p5!$J$186</f>
        <v>0</v>
      </c>
      <c r="P93" s="417"/>
      <c r="Q93" s="28"/>
      <c r="R93" s="3"/>
    </row>
    <row r="94" spans="1:19" x14ac:dyDescent="0.2">
      <c r="A94" s="393"/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  <c r="M94" s="393"/>
      <c r="N94" s="393"/>
      <c r="O94" s="393"/>
      <c r="P94" s="393"/>
    </row>
    <row r="95" spans="1:19" s="3" customFormat="1" ht="13.5" customHeight="1" x14ac:dyDescent="0.25">
      <c r="A95" s="17" t="s">
        <v>76</v>
      </c>
      <c r="B95" s="380" t="str">
        <f>IF([1]p5!$A$189&lt;&gt;0,[1]p5!$A$189,"")</f>
        <v/>
      </c>
      <c r="C95" s="398"/>
      <c r="D95" s="398"/>
      <c r="E95" s="398"/>
      <c r="F95" s="398"/>
      <c r="G95" s="398"/>
      <c r="H95" s="398"/>
      <c r="I95" s="398"/>
      <c r="J95" s="406" t="s">
        <v>89</v>
      </c>
      <c r="K95" s="375"/>
      <c r="L95" s="89" t="str">
        <f>IF([1]p5!$I$189&lt;&gt;0,[1]p5!$I$189,"")</f>
        <v/>
      </c>
      <c r="M95" s="47" t="s">
        <v>239</v>
      </c>
      <c r="N95" s="379" t="str">
        <f>IF([1]p5!$K$189&lt;&gt;0,[1]p5!$K$189,"")</f>
        <v/>
      </c>
      <c r="O95" s="379"/>
      <c r="P95" s="380"/>
      <c r="Q95" s="48"/>
    </row>
    <row r="96" spans="1:19" s="3" customFormat="1" ht="13.5" customHeight="1" x14ac:dyDescent="0.25">
      <c r="A96" s="17" t="s">
        <v>87</v>
      </c>
      <c r="B96" s="418" t="str">
        <f>IF([1]p5!$H$191&lt;&gt;0,[1]p5!$H$191,"")</f>
        <v/>
      </c>
      <c r="C96" s="419"/>
      <c r="D96" s="421" t="s">
        <v>89</v>
      </c>
      <c r="E96" s="422"/>
      <c r="F96" s="418" t="str">
        <f>IF([1]p5!$I$189&lt;&gt;0,[1]p5!$I$189,"")</f>
        <v/>
      </c>
      <c r="G96" s="418"/>
      <c r="H96" s="419"/>
      <c r="I96" s="17" t="s">
        <v>74</v>
      </c>
      <c r="J96" s="90" t="str">
        <f>IF([1]p5!$J$163&lt;&gt;0,[1]p5!$J$163,"")</f>
        <v/>
      </c>
      <c r="K96" s="17" t="s">
        <v>75</v>
      </c>
      <c r="L96" s="90" t="str">
        <f>IF([1]p5!$K$163&lt;&gt;0,[1]p5!$K$163,"")</f>
        <v/>
      </c>
      <c r="M96" s="421" t="s">
        <v>91</v>
      </c>
      <c r="N96" s="422"/>
      <c r="O96" s="418" t="str">
        <f>IF([1]p5!$F$191&lt;&gt;0,[1]p5!$F$191,"")</f>
        <v/>
      </c>
      <c r="P96" s="419"/>
      <c r="Q96" s="48"/>
    </row>
    <row r="97" spans="1:19" s="3" customFormat="1" ht="13.5" customHeight="1" x14ac:dyDescent="0.25">
      <c r="A97" s="17" t="s">
        <v>247</v>
      </c>
      <c r="B97" s="418" t="str">
        <f>IF([1]p5!$A$191&lt;&gt;0,[1]p5!$A$191,"")</f>
        <v/>
      </c>
      <c r="C97" s="418"/>
      <c r="D97" s="418"/>
      <c r="E97" s="418"/>
      <c r="F97" s="418"/>
      <c r="G97" s="418"/>
      <c r="H97" s="418"/>
      <c r="I97" s="418"/>
      <c r="J97" s="419"/>
      <c r="K97" s="420" t="s">
        <v>90</v>
      </c>
      <c r="L97" s="409"/>
      <c r="M97" s="379" t="str">
        <f>IF([1]p5!$I$193&lt;&gt;0,[1]p5!$I$193,"")</f>
        <v/>
      </c>
      <c r="N97" s="379"/>
      <c r="O97" s="379"/>
      <c r="P97" s="380"/>
      <c r="Q97" s="28"/>
    </row>
    <row r="98" spans="1:19" s="3" customFormat="1" ht="13.5" customHeight="1" x14ac:dyDescent="0.25">
      <c r="A98" s="17" t="s">
        <v>88</v>
      </c>
      <c r="B98" s="379" t="str">
        <f>IF([1]p5!$E$193&lt;&gt;0,[1]p5!$E$193,"")</f>
        <v/>
      </c>
      <c r="C98" s="379"/>
      <c r="D98" s="379"/>
      <c r="E98" s="379"/>
      <c r="F98" s="379"/>
      <c r="G98" s="379"/>
      <c r="H98" s="379"/>
      <c r="I98" s="375" t="s">
        <v>248</v>
      </c>
      <c r="J98" s="379"/>
      <c r="K98" s="379"/>
      <c r="L98" s="86" t="str">
        <f>IF([1]p5!$K$193&lt;&gt;0,[1]p5!$K$193,"")</f>
        <v/>
      </c>
      <c r="M98" s="375" t="s">
        <v>240</v>
      </c>
      <c r="N98" s="376"/>
      <c r="O98" s="379" t="str">
        <f>IF([1]p5!$D$191&lt;&gt;0,[1]p5!$D$191,"")</f>
        <v/>
      </c>
      <c r="P98" s="380"/>
      <c r="Q98" s="28"/>
    </row>
    <row r="99" spans="1:19" x14ac:dyDescent="0.2">
      <c r="A99" s="375" t="s">
        <v>242</v>
      </c>
      <c r="B99" s="376"/>
      <c r="C99" s="91">
        <f>[1]p5!$A$195</f>
        <v>0</v>
      </c>
      <c r="D99" s="406" t="s">
        <v>246</v>
      </c>
      <c r="E99" s="406"/>
      <c r="F99" s="406"/>
      <c r="G99" s="375"/>
      <c r="H99" s="416">
        <f>[1]p5!$D$195</f>
        <v>0</v>
      </c>
      <c r="I99" s="417"/>
      <c r="J99" s="375" t="s">
        <v>244</v>
      </c>
      <c r="K99" s="376"/>
      <c r="L99" s="416">
        <f>[1]p5!$G$195</f>
        <v>0</v>
      </c>
      <c r="M99" s="417"/>
      <c r="N99" s="87" t="s">
        <v>245</v>
      </c>
      <c r="O99" s="416">
        <f>[1]p5!$J$195</f>
        <v>0</v>
      </c>
      <c r="P99" s="417"/>
      <c r="Q99" s="28"/>
      <c r="R99" s="3"/>
    </row>
    <row r="100" spans="1:19" x14ac:dyDescent="0.2">
      <c r="A100" s="393"/>
      <c r="B100" s="393"/>
      <c r="C100" s="393"/>
      <c r="D100" s="393"/>
      <c r="E100" s="393"/>
      <c r="F100" s="393"/>
      <c r="G100" s="393"/>
      <c r="H100" s="393"/>
      <c r="I100" s="393"/>
      <c r="J100" s="393"/>
      <c r="K100" s="393"/>
      <c r="L100" s="393"/>
      <c r="M100" s="393"/>
      <c r="N100" s="393"/>
      <c r="O100" s="393"/>
      <c r="P100" s="393"/>
    </row>
    <row r="101" spans="1:19" s="33" customFormat="1" ht="11.25" customHeight="1" x14ac:dyDescent="0.2">
      <c r="A101" s="375" t="str">
        <f>T([1]p6!$C$13:$G$13)</f>
        <v>Daniel Cordeiro de Morais Filho</v>
      </c>
      <c r="B101" s="376"/>
      <c r="C101" s="376"/>
      <c r="D101" s="376"/>
      <c r="E101" s="377"/>
      <c r="F101" s="423"/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8"/>
      <c r="R101" s="28"/>
      <c r="S101" s="28"/>
    </row>
    <row r="102" spans="1:19" s="3" customFormat="1" ht="13.5" customHeight="1" x14ac:dyDescent="0.25">
      <c r="A102" s="17" t="s">
        <v>76</v>
      </c>
      <c r="B102" s="380" t="str">
        <f>IF([1]p6!$A$171&lt;&gt;0,[1]p6!$A$171,"")</f>
        <v>Preparação do LAPEM e recepção para recebeer a visita da ESCOLA MUNICIPAL DE ENSINO FUNDAMENTAL
“JOÃO ALVES DE CARVALHO” no LAPEM</v>
      </c>
      <c r="C102" s="398"/>
      <c r="D102" s="398"/>
      <c r="E102" s="398"/>
      <c r="F102" s="398"/>
      <c r="G102" s="398"/>
      <c r="H102" s="398"/>
      <c r="I102" s="398"/>
      <c r="J102" s="406" t="s">
        <v>89</v>
      </c>
      <c r="K102" s="375"/>
      <c r="L102" s="89" t="str">
        <f>IF([1]p6!$I$171&lt;&gt;0,[1]p6!$I$171,"")</f>
        <v>Eventual</v>
      </c>
      <c r="M102" s="47" t="s">
        <v>239</v>
      </c>
      <c r="N102" s="379" t="str">
        <f>IF([1]p6!$K$171&lt;&gt;0,[1]p6!$K$171,"")</f>
        <v>Concluído</v>
      </c>
      <c r="O102" s="379"/>
      <c r="P102" s="380"/>
      <c r="Q102" s="48"/>
    </row>
    <row r="103" spans="1:19" s="3" customFormat="1" ht="13.5" customHeight="1" x14ac:dyDescent="0.25">
      <c r="A103" s="17" t="s">
        <v>87</v>
      </c>
      <c r="B103" s="418" t="str">
        <f>IF([1]p6!$H$173&lt;&gt;0,[1]p6!$H$173,"")</f>
        <v>Coordenador</v>
      </c>
      <c r="C103" s="419"/>
      <c r="D103" s="421" t="s">
        <v>89</v>
      </c>
      <c r="E103" s="422"/>
      <c r="F103" s="418" t="str">
        <f>IF([1]p6!$I$171&lt;&gt;0,[1]p6!$I$171,"")</f>
        <v>Eventual</v>
      </c>
      <c r="G103" s="418"/>
      <c r="H103" s="419"/>
      <c r="I103" s="17" t="s">
        <v>74</v>
      </c>
      <c r="J103" s="90" t="str">
        <f>IF([1]p6!$J$163&lt;&gt;0,[1]p6!$J$163,"")</f>
        <v/>
      </c>
      <c r="K103" s="17" t="s">
        <v>75</v>
      </c>
      <c r="L103" s="90" t="str">
        <f>IF([1]p6!$K$163&lt;&gt;0,[1]p6!$K$163,"")</f>
        <v/>
      </c>
      <c r="M103" s="421" t="s">
        <v>91</v>
      </c>
      <c r="N103" s="422"/>
      <c r="O103" s="418" t="str">
        <f>IF([1]p6!$F$173&lt;&gt;0,[1]p6!$F$173,"")</f>
        <v/>
      </c>
      <c r="P103" s="419"/>
      <c r="Q103" s="48"/>
    </row>
    <row r="104" spans="1:19" s="3" customFormat="1" ht="13.5" customHeight="1" x14ac:dyDescent="0.25">
      <c r="A104" s="17" t="s">
        <v>247</v>
      </c>
      <c r="B104" s="418" t="str">
        <f>IF([1]p6!$A$173&lt;&gt;0,[1]p6!$A$173,"")</f>
        <v>Ensino</v>
      </c>
      <c r="C104" s="418"/>
      <c r="D104" s="418"/>
      <c r="E104" s="418"/>
      <c r="F104" s="418"/>
      <c r="G104" s="418"/>
      <c r="H104" s="418"/>
      <c r="I104" s="418"/>
      <c r="J104" s="419"/>
      <c r="K104" s="420" t="s">
        <v>90</v>
      </c>
      <c r="L104" s="409"/>
      <c r="M104" s="379" t="str">
        <f>IF([1]p6!$I$175&lt;&gt;0,[1]p6!$I$175,"")</f>
        <v/>
      </c>
      <c r="N104" s="379"/>
      <c r="O104" s="379"/>
      <c r="P104" s="380"/>
      <c r="Q104" s="28"/>
    </row>
    <row r="105" spans="1:19" s="3" customFormat="1" ht="13.5" customHeight="1" x14ac:dyDescent="0.25">
      <c r="A105" s="17" t="s">
        <v>88</v>
      </c>
      <c r="B105" s="379" t="str">
        <f>IF([1]p6!$E$175&lt;&gt;0,[1]p6!$E$175,"")</f>
        <v/>
      </c>
      <c r="C105" s="379"/>
      <c r="D105" s="379"/>
      <c r="E105" s="379"/>
      <c r="F105" s="379"/>
      <c r="G105" s="379"/>
      <c r="H105" s="379"/>
      <c r="I105" s="375" t="s">
        <v>248</v>
      </c>
      <c r="J105" s="379"/>
      <c r="K105" s="379"/>
      <c r="L105" s="86" t="str">
        <f>IF([1]p6!$K$175&lt;&gt;0,[1]p6!$K$175,"")</f>
        <v/>
      </c>
      <c r="M105" s="375" t="s">
        <v>240</v>
      </c>
      <c r="N105" s="376"/>
      <c r="O105" s="379" t="str">
        <f>IF([1]p6!$D$173&lt;&gt;0,[1]p6!$D$173,"")</f>
        <v/>
      </c>
      <c r="P105" s="380"/>
      <c r="Q105" s="28"/>
    </row>
    <row r="106" spans="1:19" x14ac:dyDescent="0.2">
      <c r="A106" s="375" t="s">
        <v>242</v>
      </c>
      <c r="B106" s="376"/>
      <c r="C106" s="91">
        <f>[1]p6!$A$177</f>
        <v>0</v>
      </c>
      <c r="D106" s="406" t="s">
        <v>246</v>
      </c>
      <c r="E106" s="406"/>
      <c r="F106" s="406"/>
      <c r="G106" s="375"/>
      <c r="H106" s="416">
        <f>[1]p6!$D$177</f>
        <v>0</v>
      </c>
      <c r="I106" s="417"/>
      <c r="J106" s="375" t="s">
        <v>244</v>
      </c>
      <c r="K106" s="376"/>
      <c r="L106" s="416">
        <f>[1]p6!$G$177</f>
        <v>0</v>
      </c>
      <c r="M106" s="417"/>
      <c r="N106" s="87" t="s">
        <v>245</v>
      </c>
      <c r="O106" s="416">
        <f>[1]p6!$J$177</f>
        <v>0</v>
      </c>
      <c r="P106" s="417"/>
      <c r="Q106" s="28"/>
      <c r="R106" s="3"/>
    </row>
    <row r="107" spans="1:19" x14ac:dyDescent="0.2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</row>
    <row r="108" spans="1:19" s="3" customFormat="1" ht="13.5" customHeight="1" x14ac:dyDescent="0.25">
      <c r="A108" s="17" t="s">
        <v>76</v>
      </c>
      <c r="B108" s="380" t="str">
        <f>IF([1]p6!$A$180&lt;&gt;0,[1]p6!$A$180,"")</f>
        <v/>
      </c>
      <c r="C108" s="398"/>
      <c r="D108" s="398"/>
      <c r="E108" s="398"/>
      <c r="F108" s="398"/>
      <c r="G108" s="398"/>
      <c r="H108" s="398"/>
      <c r="I108" s="398"/>
      <c r="J108" s="406" t="s">
        <v>89</v>
      </c>
      <c r="K108" s="375"/>
      <c r="L108" s="89" t="str">
        <f>IF([1]p6!$I$180&lt;&gt;0,[1]p6!$I$180,"")</f>
        <v/>
      </c>
      <c r="M108" s="47" t="s">
        <v>239</v>
      </c>
      <c r="N108" s="379" t="str">
        <f>IF([1]p6!$K$180&lt;&gt;0,[1]p6!$K$180,"")</f>
        <v/>
      </c>
      <c r="O108" s="379"/>
      <c r="P108" s="380"/>
      <c r="Q108" s="48"/>
    </row>
    <row r="109" spans="1:19" s="3" customFormat="1" ht="13.5" customHeight="1" x14ac:dyDescent="0.25">
      <c r="A109" s="17" t="s">
        <v>87</v>
      </c>
      <c r="B109" s="418" t="str">
        <f>IF([1]p6!$H$182&lt;&gt;0,[1]p6!$H$182,"")</f>
        <v/>
      </c>
      <c r="C109" s="419"/>
      <c r="D109" s="421" t="s">
        <v>89</v>
      </c>
      <c r="E109" s="422"/>
      <c r="F109" s="418" t="str">
        <f>IF([1]p6!$I$180&lt;&gt;0,[1]p6!$I$180,"")</f>
        <v/>
      </c>
      <c r="G109" s="418"/>
      <c r="H109" s="419"/>
      <c r="I109" s="17" t="s">
        <v>74</v>
      </c>
      <c r="J109" s="90" t="str">
        <f>IF([1]p6!$J$163&lt;&gt;0,[1]p6!$J$163,"")</f>
        <v/>
      </c>
      <c r="K109" s="17" t="s">
        <v>75</v>
      </c>
      <c r="L109" s="90" t="str">
        <f>IF([1]p6!$K$163&lt;&gt;0,[1]p6!$K$163,"")</f>
        <v/>
      </c>
      <c r="M109" s="421" t="s">
        <v>91</v>
      </c>
      <c r="N109" s="422"/>
      <c r="O109" s="418" t="str">
        <f>IF([1]p6!$F$182&lt;&gt;0,[1]p6!$F$182,"")</f>
        <v/>
      </c>
      <c r="P109" s="419"/>
      <c r="Q109" s="48"/>
    </row>
    <row r="110" spans="1:19" s="3" customFormat="1" ht="13.5" customHeight="1" x14ac:dyDescent="0.25">
      <c r="A110" s="17" t="s">
        <v>247</v>
      </c>
      <c r="B110" s="418" t="str">
        <f>IF([1]p6!$A$182&lt;&gt;0,[1]p6!$A$182,"")</f>
        <v/>
      </c>
      <c r="C110" s="418"/>
      <c r="D110" s="418"/>
      <c r="E110" s="418"/>
      <c r="F110" s="418"/>
      <c r="G110" s="418"/>
      <c r="H110" s="418"/>
      <c r="I110" s="418"/>
      <c r="J110" s="419"/>
      <c r="K110" s="420" t="s">
        <v>90</v>
      </c>
      <c r="L110" s="409"/>
      <c r="M110" s="379" t="str">
        <f>IF([1]p6!$I$184&lt;&gt;0,[1]p6!$I$184,"")</f>
        <v/>
      </c>
      <c r="N110" s="379"/>
      <c r="O110" s="379"/>
      <c r="P110" s="380"/>
      <c r="Q110" s="28"/>
    </row>
    <row r="111" spans="1:19" s="3" customFormat="1" ht="13.5" customHeight="1" x14ac:dyDescent="0.25">
      <c r="A111" s="17" t="s">
        <v>88</v>
      </c>
      <c r="B111" s="379" t="str">
        <f>IF([1]p6!$E$184&lt;&gt;0,[1]p6!$E$184,"")</f>
        <v/>
      </c>
      <c r="C111" s="379"/>
      <c r="D111" s="379"/>
      <c r="E111" s="379"/>
      <c r="F111" s="379"/>
      <c r="G111" s="379"/>
      <c r="H111" s="379"/>
      <c r="I111" s="375" t="s">
        <v>248</v>
      </c>
      <c r="J111" s="379"/>
      <c r="K111" s="379"/>
      <c r="L111" s="86" t="str">
        <f>IF([1]p6!$K$184&lt;&gt;0,[1]p6!$K$184,"")</f>
        <v/>
      </c>
      <c r="M111" s="375" t="s">
        <v>240</v>
      </c>
      <c r="N111" s="376"/>
      <c r="O111" s="379" t="str">
        <f>IF([1]p6!$D$182&lt;&gt;0,[1]p6!$D$182,"")</f>
        <v/>
      </c>
      <c r="P111" s="380"/>
      <c r="Q111" s="28"/>
    </row>
    <row r="112" spans="1:19" x14ac:dyDescent="0.2">
      <c r="A112" s="375" t="s">
        <v>242</v>
      </c>
      <c r="B112" s="376"/>
      <c r="C112" s="91">
        <f>[1]p6!$A$186</f>
        <v>0</v>
      </c>
      <c r="D112" s="406" t="s">
        <v>246</v>
      </c>
      <c r="E112" s="406"/>
      <c r="F112" s="406"/>
      <c r="G112" s="375"/>
      <c r="H112" s="416">
        <f>[1]p6!$D$186</f>
        <v>0</v>
      </c>
      <c r="I112" s="417"/>
      <c r="J112" s="375" t="s">
        <v>244</v>
      </c>
      <c r="K112" s="376"/>
      <c r="L112" s="416">
        <f>[1]p6!$G$186</f>
        <v>0</v>
      </c>
      <c r="M112" s="417"/>
      <c r="N112" s="87" t="s">
        <v>245</v>
      </c>
      <c r="O112" s="416">
        <f>[1]p6!$J$186</f>
        <v>0</v>
      </c>
      <c r="P112" s="417"/>
      <c r="Q112" s="28"/>
      <c r="R112" s="3"/>
    </row>
    <row r="113" spans="1:19" x14ac:dyDescent="0.2">
      <c r="A113" s="393"/>
      <c r="B113" s="393"/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</row>
    <row r="114" spans="1:19" s="3" customFormat="1" ht="13.5" customHeight="1" x14ac:dyDescent="0.25">
      <c r="A114" s="17" t="s">
        <v>76</v>
      </c>
      <c r="B114" s="380" t="str">
        <f>IF([1]p6!$A$189&lt;&gt;0,[1]p6!$A$189,"")</f>
        <v/>
      </c>
      <c r="C114" s="398"/>
      <c r="D114" s="398"/>
      <c r="E114" s="398"/>
      <c r="F114" s="398"/>
      <c r="G114" s="398"/>
      <c r="H114" s="398"/>
      <c r="I114" s="398"/>
      <c r="J114" s="406" t="s">
        <v>89</v>
      </c>
      <c r="K114" s="375"/>
      <c r="L114" s="89" t="str">
        <f>IF([1]p6!$I$189&lt;&gt;0,[1]p6!$I$189,"")</f>
        <v/>
      </c>
      <c r="M114" s="47" t="s">
        <v>239</v>
      </c>
      <c r="N114" s="379" t="str">
        <f>IF([1]p6!$K$189&lt;&gt;0,[1]p6!$K$189,"")</f>
        <v/>
      </c>
      <c r="O114" s="379"/>
      <c r="P114" s="380"/>
      <c r="Q114" s="48"/>
    </row>
    <row r="115" spans="1:19" s="3" customFormat="1" ht="13.5" customHeight="1" x14ac:dyDescent="0.25">
      <c r="A115" s="17" t="s">
        <v>87</v>
      </c>
      <c r="B115" s="418" t="str">
        <f>IF([1]p6!$H$191&lt;&gt;0,[1]p6!$H$191,"")</f>
        <v/>
      </c>
      <c r="C115" s="419"/>
      <c r="D115" s="421" t="s">
        <v>89</v>
      </c>
      <c r="E115" s="422"/>
      <c r="F115" s="418" t="str">
        <f>IF([1]p6!$I$189&lt;&gt;0,[1]p6!$I$189,"")</f>
        <v/>
      </c>
      <c r="G115" s="418"/>
      <c r="H115" s="419"/>
      <c r="I115" s="17" t="s">
        <v>74</v>
      </c>
      <c r="J115" s="90" t="str">
        <f>IF([1]p6!$J$163&lt;&gt;0,[1]p6!$J$163,"")</f>
        <v/>
      </c>
      <c r="K115" s="17" t="s">
        <v>75</v>
      </c>
      <c r="L115" s="90" t="str">
        <f>IF([1]p6!$K$163&lt;&gt;0,[1]p6!$K$163,"")</f>
        <v/>
      </c>
      <c r="M115" s="421" t="s">
        <v>91</v>
      </c>
      <c r="N115" s="422"/>
      <c r="O115" s="418" t="str">
        <f>IF([1]p6!$F$191&lt;&gt;0,[1]p6!$F$191,"")</f>
        <v/>
      </c>
      <c r="P115" s="419"/>
      <c r="Q115" s="48"/>
    </row>
    <row r="116" spans="1:19" s="3" customFormat="1" ht="13.5" customHeight="1" x14ac:dyDescent="0.25">
      <c r="A116" s="17" t="s">
        <v>247</v>
      </c>
      <c r="B116" s="418" t="str">
        <f>IF([1]p6!$A$191&lt;&gt;0,[1]p6!$A$191,"")</f>
        <v/>
      </c>
      <c r="C116" s="418"/>
      <c r="D116" s="418"/>
      <c r="E116" s="418"/>
      <c r="F116" s="418"/>
      <c r="G116" s="418"/>
      <c r="H116" s="418"/>
      <c r="I116" s="418"/>
      <c r="J116" s="419"/>
      <c r="K116" s="420" t="s">
        <v>90</v>
      </c>
      <c r="L116" s="409"/>
      <c r="M116" s="379" t="str">
        <f>IF([1]p6!$I$193&lt;&gt;0,[1]p6!$I$193,"")</f>
        <v/>
      </c>
      <c r="N116" s="379"/>
      <c r="O116" s="379"/>
      <c r="P116" s="380"/>
      <c r="Q116" s="28"/>
    </row>
    <row r="117" spans="1:19" s="3" customFormat="1" ht="13.5" customHeight="1" x14ac:dyDescent="0.25">
      <c r="A117" s="17" t="s">
        <v>88</v>
      </c>
      <c r="B117" s="379" t="str">
        <f>IF([1]p6!$E$193&lt;&gt;0,[1]p6!$E$193,"")</f>
        <v/>
      </c>
      <c r="C117" s="379"/>
      <c r="D117" s="379"/>
      <c r="E117" s="379"/>
      <c r="F117" s="379"/>
      <c r="G117" s="379"/>
      <c r="H117" s="379"/>
      <c r="I117" s="375" t="s">
        <v>248</v>
      </c>
      <c r="J117" s="379"/>
      <c r="K117" s="379"/>
      <c r="L117" s="86" t="str">
        <f>IF([1]p6!$K$193&lt;&gt;0,[1]p6!$K$193,"")</f>
        <v/>
      </c>
      <c r="M117" s="375" t="s">
        <v>240</v>
      </c>
      <c r="N117" s="376"/>
      <c r="O117" s="379" t="str">
        <f>IF([1]p6!$D$191&lt;&gt;0,[1]p6!$D$191,"")</f>
        <v/>
      </c>
      <c r="P117" s="380"/>
      <c r="Q117" s="28"/>
    </row>
    <row r="118" spans="1:19" x14ac:dyDescent="0.2">
      <c r="A118" s="375" t="s">
        <v>242</v>
      </c>
      <c r="B118" s="376"/>
      <c r="C118" s="91">
        <f>[1]p6!$A$195</f>
        <v>0</v>
      </c>
      <c r="D118" s="406" t="s">
        <v>246</v>
      </c>
      <c r="E118" s="406"/>
      <c r="F118" s="406"/>
      <c r="G118" s="375"/>
      <c r="H118" s="416">
        <f>[1]p6!$D$195</f>
        <v>0</v>
      </c>
      <c r="I118" s="417"/>
      <c r="J118" s="375" t="s">
        <v>244</v>
      </c>
      <c r="K118" s="376"/>
      <c r="L118" s="416">
        <f>[1]p6!$G$195</f>
        <v>0</v>
      </c>
      <c r="M118" s="417"/>
      <c r="N118" s="87" t="s">
        <v>245</v>
      </c>
      <c r="O118" s="416">
        <f>[1]p6!$J$195</f>
        <v>0</v>
      </c>
      <c r="P118" s="417"/>
      <c r="Q118" s="28"/>
      <c r="R118" s="3"/>
    </row>
    <row r="119" spans="1:19" x14ac:dyDescent="0.2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</row>
    <row r="120" spans="1:19" s="33" customFormat="1" ht="11.25" customHeight="1" x14ac:dyDescent="0.2">
      <c r="A120" s="375" t="str">
        <f>T([1]p7!$C$13:$G$13)</f>
        <v>Deise Mara Barbosa de Almeida</v>
      </c>
      <c r="B120" s="376"/>
      <c r="C120" s="376"/>
      <c r="D120" s="376"/>
      <c r="E120" s="377"/>
      <c r="F120" s="423"/>
      <c r="G120" s="424"/>
      <c r="H120" s="424"/>
      <c r="I120" s="424"/>
      <c r="J120" s="424"/>
      <c r="K120" s="424"/>
      <c r="L120" s="424"/>
      <c r="M120" s="424"/>
      <c r="N120" s="424"/>
      <c r="O120" s="424"/>
      <c r="P120" s="424"/>
      <c r="Q120" s="48"/>
      <c r="R120" s="28"/>
      <c r="S120" s="28"/>
    </row>
    <row r="121" spans="1:19" s="3" customFormat="1" ht="13.5" customHeight="1" x14ac:dyDescent="0.25">
      <c r="A121" s="17" t="s">
        <v>76</v>
      </c>
      <c r="B121" s="380" t="str">
        <f>IF([1]p7!$A$171&lt;&gt;0,[1]p7!$A$171,"")</f>
        <v/>
      </c>
      <c r="C121" s="398"/>
      <c r="D121" s="398"/>
      <c r="E121" s="398"/>
      <c r="F121" s="398"/>
      <c r="G121" s="398"/>
      <c r="H121" s="398"/>
      <c r="I121" s="398"/>
      <c r="J121" s="406" t="s">
        <v>89</v>
      </c>
      <c r="K121" s="375"/>
      <c r="L121" s="89" t="str">
        <f>IF([1]p7!$I$171&lt;&gt;0,[1]p7!$I$171,"")</f>
        <v/>
      </c>
      <c r="M121" s="47" t="s">
        <v>239</v>
      </c>
      <c r="N121" s="379" t="str">
        <f>IF([1]p7!$K$171&lt;&gt;0,[1]p7!$K$171,"")</f>
        <v/>
      </c>
      <c r="O121" s="379"/>
      <c r="P121" s="380"/>
      <c r="Q121" s="48"/>
    </row>
    <row r="122" spans="1:19" s="3" customFormat="1" ht="13.5" customHeight="1" x14ac:dyDescent="0.25">
      <c r="A122" s="17" t="s">
        <v>87</v>
      </c>
      <c r="B122" s="418" t="str">
        <f>IF([1]p7!$H$173&lt;&gt;0,[1]p7!$H$173,"")</f>
        <v/>
      </c>
      <c r="C122" s="419"/>
      <c r="D122" s="421" t="s">
        <v>89</v>
      </c>
      <c r="E122" s="422"/>
      <c r="F122" s="418" t="str">
        <f>IF([1]p7!$I$171&lt;&gt;0,[1]p7!$I$171,"")</f>
        <v/>
      </c>
      <c r="G122" s="418"/>
      <c r="H122" s="419"/>
      <c r="I122" s="17" t="s">
        <v>74</v>
      </c>
      <c r="J122" s="90" t="str">
        <f>IF([1]p7!$J$163&lt;&gt;0,[1]p7!$J$163,"")</f>
        <v/>
      </c>
      <c r="K122" s="17" t="s">
        <v>75</v>
      </c>
      <c r="L122" s="90" t="str">
        <f>IF([1]p7!$K$163&lt;&gt;0,[1]p7!$K$163,"")</f>
        <v/>
      </c>
      <c r="M122" s="421" t="s">
        <v>91</v>
      </c>
      <c r="N122" s="422"/>
      <c r="O122" s="418" t="str">
        <f>IF([1]p7!$F$173&lt;&gt;0,[1]p7!$F$173,"")</f>
        <v/>
      </c>
      <c r="P122" s="419"/>
      <c r="Q122" s="48"/>
    </row>
    <row r="123" spans="1:19" s="3" customFormat="1" ht="13.5" customHeight="1" x14ac:dyDescent="0.25">
      <c r="A123" s="17" t="s">
        <v>247</v>
      </c>
      <c r="B123" s="418" t="str">
        <f>IF([1]p7!$A$173&lt;&gt;0,[1]p7!$A$173,"")</f>
        <v/>
      </c>
      <c r="C123" s="418"/>
      <c r="D123" s="418"/>
      <c r="E123" s="418"/>
      <c r="F123" s="418"/>
      <c r="G123" s="418"/>
      <c r="H123" s="418"/>
      <c r="I123" s="418"/>
      <c r="J123" s="419"/>
      <c r="K123" s="420" t="s">
        <v>90</v>
      </c>
      <c r="L123" s="409"/>
      <c r="M123" s="379" t="str">
        <f>IF([1]p7!$I$175&lt;&gt;0,[1]p7!$I$175,"")</f>
        <v/>
      </c>
      <c r="N123" s="379"/>
      <c r="O123" s="379"/>
      <c r="P123" s="380"/>
      <c r="Q123" s="28"/>
    </row>
    <row r="124" spans="1:19" s="3" customFormat="1" ht="13.5" customHeight="1" x14ac:dyDescent="0.25">
      <c r="A124" s="17" t="s">
        <v>88</v>
      </c>
      <c r="B124" s="379" t="str">
        <f>IF([1]p7!$E$175&lt;&gt;0,[1]p7!$E$175,"")</f>
        <v/>
      </c>
      <c r="C124" s="379"/>
      <c r="D124" s="379"/>
      <c r="E124" s="379"/>
      <c r="F124" s="379"/>
      <c r="G124" s="379"/>
      <c r="H124" s="379"/>
      <c r="I124" s="375" t="s">
        <v>248</v>
      </c>
      <c r="J124" s="379"/>
      <c r="K124" s="379"/>
      <c r="L124" s="86" t="str">
        <f>IF([1]p7!$K$175&lt;&gt;0,[1]p7!$K$175,"")</f>
        <v/>
      </c>
      <c r="M124" s="375" t="s">
        <v>240</v>
      </c>
      <c r="N124" s="376"/>
      <c r="O124" s="379" t="str">
        <f>IF([1]p7!$D$173&lt;&gt;0,[1]p7!$D$173,"")</f>
        <v/>
      </c>
      <c r="P124" s="380"/>
      <c r="Q124" s="28"/>
    </row>
    <row r="125" spans="1:19" x14ac:dyDescent="0.2">
      <c r="A125" s="375" t="s">
        <v>242</v>
      </c>
      <c r="B125" s="376"/>
      <c r="C125" s="91">
        <f>[1]p7!$A$177</f>
        <v>0</v>
      </c>
      <c r="D125" s="406" t="s">
        <v>246</v>
      </c>
      <c r="E125" s="406"/>
      <c r="F125" s="406"/>
      <c r="G125" s="375"/>
      <c r="H125" s="416">
        <f>[1]p7!$D$177</f>
        <v>0</v>
      </c>
      <c r="I125" s="417"/>
      <c r="J125" s="375" t="s">
        <v>244</v>
      </c>
      <c r="K125" s="376"/>
      <c r="L125" s="416">
        <f>[1]p7!$G$177</f>
        <v>0</v>
      </c>
      <c r="M125" s="417"/>
      <c r="N125" s="87" t="s">
        <v>245</v>
      </c>
      <c r="O125" s="416">
        <f>[1]p7!$J$177</f>
        <v>0</v>
      </c>
      <c r="P125" s="417"/>
      <c r="Q125" s="28"/>
      <c r="R125" s="3"/>
    </row>
    <row r="126" spans="1:19" x14ac:dyDescent="0.2">
      <c r="A126" s="393"/>
      <c r="B126" s="393"/>
      <c r="C126" s="393"/>
      <c r="D126" s="393"/>
      <c r="E126" s="393"/>
      <c r="F126" s="393"/>
      <c r="G126" s="393"/>
      <c r="H126" s="393"/>
      <c r="I126" s="393"/>
      <c r="J126" s="393"/>
      <c r="K126" s="393"/>
      <c r="L126" s="393"/>
      <c r="M126" s="393"/>
      <c r="N126" s="393"/>
      <c r="O126" s="393"/>
      <c r="P126" s="393"/>
    </row>
    <row r="127" spans="1:19" s="3" customFormat="1" ht="13.5" customHeight="1" x14ac:dyDescent="0.25">
      <c r="A127" s="17" t="s">
        <v>76</v>
      </c>
      <c r="B127" s="380" t="str">
        <f>IF([1]p7!$A$180&lt;&gt;0,[1]p7!$A$180,"")</f>
        <v/>
      </c>
      <c r="C127" s="398"/>
      <c r="D127" s="398"/>
      <c r="E127" s="398"/>
      <c r="F127" s="398"/>
      <c r="G127" s="398"/>
      <c r="H127" s="398"/>
      <c r="I127" s="398"/>
      <c r="J127" s="406" t="s">
        <v>89</v>
      </c>
      <c r="K127" s="375"/>
      <c r="L127" s="89" t="str">
        <f>IF([1]p7!$I$180&lt;&gt;0,[1]p7!$I$180,"")</f>
        <v/>
      </c>
      <c r="M127" s="47" t="s">
        <v>239</v>
      </c>
      <c r="N127" s="379" t="str">
        <f>IF([1]p7!$K$180&lt;&gt;0,[1]p7!$K$180,"")</f>
        <v/>
      </c>
      <c r="O127" s="379"/>
      <c r="P127" s="380"/>
      <c r="Q127" s="48"/>
    </row>
    <row r="128" spans="1:19" s="3" customFormat="1" ht="13.5" customHeight="1" x14ac:dyDescent="0.25">
      <c r="A128" s="17" t="s">
        <v>87</v>
      </c>
      <c r="B128" s="418" t="str">
        <f>IF([1]p7!$H$182&lt;&gt;0,[1]p7!$H$182,"")</f>
        <v/>
      </c>
      <c r="C128" s="419"/>
      <c r="D128" s="421" t="s">
        <v>89</v>
      </c>
      <c r="E128" s="422"/>
      <c r="F128" s="418" t="str">
        <f>IF([1]p7!$I$180&lt;&gt;0,[1]p7!$I$180,"")</f>
        <v/>
      </c>
      <c r="G128" s="418"/>
      <c r="H128" s="419"/>
      <c r="I128" s="17" t="s">
        <v>74</v>
      </c>
      <c r="J128" s="90" t="str">
        <f>IF([1]p7!$J$163&lt;&gt;0,[1]p7!$J$163,"")</f>
        <v/>
      </c>
      <c r="K128" s="17" t="s">
        <v>75</v>
      </c>
      <c r="L128" s="90" t="str">
        <f>IF([1]p7!$K$163&lt;&gt;0,[1]p7!$K$163,"")</f>
        <v/>
      </c>
      <c r="M128" s="421" t="s">
        <v>91</v>
      </c>
      <c r="N128" s="422"/>
      <c r="O128" s="418" t="str">
        <f>IF([1]p7!$F$182&lt;&gt;0,[1]p7!$F$182,"")</f>
        <v/>
      </c>
      <c r="P128" s="419"/>
      <c r="Q128" s="48"/>
    </row>
    <row r="129" spans="1:19" s="3" customFormat="1" ht="13.5" customHeight="1" x14ac:dyDescent="0.25">
      <c r="A129" s="17" t="s">
        <v>247</v>
      </c>
      <c r="B129" s="418" t="str">
        <f>IF([1]p7!$A$182&lt;&gt;0,[1]p7!$A$182,"")</f>
        <v/>
      </c>
      <c r="C129" s="418"/>
      <c r="D129" s="418"/>
      <c r="E129" s="418"/>
      <c r="F129" s="418"/>
      <c r="G129" s="418"/>
      <c r="H129" s="418"/>
      <c r="I129" s="418"/>
      <c r="J129" s="419"/>
      <c r="K129" s="420" t="s">
        <v>90</v>
      </c>
      <c r="L129" s="409"/>
      <c r="M129" s="379" t="str">
        <f>IF([1]p7!$I$184&lt;&gt;0,[1]p7!$I$184,"")</f>
        <v/>
      </c>
      <c r="N129" s="379"/>
      <c r="O129" s="379"/>
      <c r="P129" s="380"/>
      <c r="Q129" s="28"/>
    </row>
    <row r="130" spans="1:19" s="3" customFormat="1" ht="13.5" customHeight="1" x14ac:dyDescent="0.25">
      <c r="A130" s="17" t="s">
        <v>88</v>
      </c>
      <c r="B130" s="379" t="str">
        <f>IF([1]p7!$E$184&lt;&gt;0,[1]p7!$E$184,"")</f>
        <v/>
      </c>
      <c r="C130" s="379"/>
      <c r="D130" s="379"/>
      <c r="E130" s="379"/>
      <c r="F130" s="379"/>
      <c r="G130" s="379"/>
      <c r="H130" s="379"/>
      <c r="I130" s="375" t="s">
        <v>248</v>
      </c>
      <c r="J130" s="379"/>
      <c r="K130" s="379"/>
      <c r="L130" s="86" t="str">
        <f>IF([1]p7!$K$184&lt;&gt;0,[1]p7!$K$184,"")</f>
        <v/>
      </c>
      <c r="M130" s="375" t="s">
        <v>240</v>
      </c>
      <c r="N130" s="376"/>
      <c r="O130" s="379" t="str">
        <f>IF([1]p7!$D$182&lt;&gt;0,[1]p7!$D$182,"")</f>
        <v/>
      </c>
      <c r="P130" s="380"/>
      <c r="Q130" s="28"/>
    </row>
    <row r="131" spans="1:19" x14ac:dyDescent="0.2">
      <c r="A131" s="375" t="s">
        <v>242</v>
      </c>
      <c r="B131" s="376"/>
      <c r="C131" s="91">
        <f>[1]p7!$A$186</f>
        <v>0</v>
      </c>
      <c r="D131" s="406" t="s">
        <v>246</v>
      </c>
      <c r="E131" s="406"/>
      <c r="F131" s="406"/>
      <c r="G131" s="375"/>
      <c r="H131" s="416">
        <f>[1]p7!$D$186</f>
        <v>0</v>
      </c>
      <c r="I131" s="417"/>
      <c r="J131" s="375" t="s">
        <v>244</v>
      </c>
      <c r="K131" s="376"/>
      <c r="L131" s="416">
        <f>[1]p7!$G$186</f>
        <v>0</v>
      </c>
      <c r="M131" s="417"/>
      <c r="N131" s="87" t="s">
        <v>245</v>
      </c>
      <c r="O131" s="416">
        <f>[1]p7!$J$186</f>
        <v>0</v>
      </c>
      <c r="P131" s="417"/>
      <c r="Q131" s="28"/>
      <c r="R131" s="3"/>
    </row>
    <row r="132" spans="1:19" x14ac:dyDescent="0.2">
      <c r="A132" s="393"/>
      <c r="B132" s="393"/>
      <c r="C132" s="393"/>
      <c r="D132" s="393"/>
      <c r="E132" s="393"/>
      <c r="F132" s="393"/>
      <c r="G132" s="393"/>
      <c r="H132" s="393"/>
      <c r="I132" s="393"/>
      <c r="J132" s="393"/>
      <c r="K132" s="393"/>
      <c r="L132" s="393"/>
      <c r="M132" s="393"/>
      <c r="N132" s="393"/>
      <c r="O132" s="393"/>
      <c r="P132" s="393"/>
    </row>
    <row r="133" spans="1:19" s="3" customFormat="1" ht="13.5" customHeight="1" x14ac:dyDescent="0.25">
      <c r="A133" s="17" t="s">
        <v>76</v>
      </c>
      <c r="B133" s="380" t="str">
        <f>IF([1]p7!$A$189&lt;&gt;0,[1]p7!$A$189,"")</f>
        <v/>
      </c>
      <c r="C133" s="398"/>
      <c r="D133" s="398"/>
      <c r="E133" s="398"/>
      <c r="F133" s="398"/>
      <c r="G133" s="398"/>
      <c r="H133" s="398"/>
      <c r="I133" s="398"/>
      <c r="J133" s="406" t="s">
        <v>89</v>
      </c>
      <c r="K133" s="375"/>
      <c r="L133" s="89" t="str">
        <f>IF([1]p7!$I$189&lt;&gt;0,[1]p7!$I$189,"")</f>
        <v/>
      </c>
      <c r="M133" s="47" t="s">
        <v>239</v>
      </c>
      <c r="N133" s="379" t="str">
        <f>IF([1]p7!$K$189&lt;&gt;0,[1]p7!$K$189,"")</f>
        <v/>
      </c>
      <c r="O133" s="379"/>
      <c r="P133" s="380"/>
      <c r="Q133" s="48"/>
    </row>
    <row r="134" spans="1:19" s="3" customFormat="1" ht="13.5" customHeight="1" x14ac:dyDescent="0.25">
      <c r="A134" s="17" t="s">
        <v>87</v>
      </c>
      <c r="B134" s="418" t="str">
        <f>IF([1]p7!$H$191&lt;&gt;0,[1]p7!$H$191,"")</f>
        <v/>
      </c>
      <c r="C134" s="419"/>
      <c r="D134" s="421" t="s">
        <v>89</v>
      </c>
      <c r="E134" s="422"/>
      <c r="F134" s="418" t="str">
        <f>IF([1]p7!$I$189&lt;&gt;0,[1]p7!$I$189,"")</f>
        <v/>
      </c>
      <c r="G134" s="418"/>
      <c r="H134" s="419"/>
      <c r="I134" s="17" t="s">
        <v>74</v>
      </c>
      <c r="J134" s="90" t="str">
        <f>IF([1]p7!$J$163&lt;&gt;0,[1]p7!$J$163,"")</f>
        <v/>
      </c>
      <c r="K134" s="17" t="s">
        <v>75</v>
      </c>
      <c r="L134" s="90" t="str">
        <f>IF([1]p7!$K$163&lt;&gt;0,[1]p7!$K$163,"")</f>
        <v/>
      </c>
      <c r="M134" s="421" t="s">
        <v>91</v>
      </c>
      <c r="N134" s="422"/>
      <c r="O134" s="418" t="str">
        <f>IF([1]p7!$F$191&lt;&gt;0,[1]p7!$F$191,"")</f>
        <v/>
      </c>
      <c r="P134" s="419"/>
      <c r="Q134" s="48"/>
    </row>
    <row r="135" spans="1:19" s="3" customFormat="1" ht="13.5" customHeight="1" x14ac:dyDescent="0.25">
      <c r="A135" s="17" t="s">
        <v>247</v>
      </c>
      <c r="B135" s="418" t="str">
        <f>IF([1]p7!$A$191&lt;&gt;0,[1]p7!$A$191,"")</f>
        <v/>
      </c>
      <c r="C135" s="418"/>
      <c r="D135" s="418"/>
      <c r="E135" s="418"/>
      <c r="F135" s="418"/>
      <c r="G135" s="418"/>
      <c r="H135" s="418"/>
      <c r="I135" s="418"/>
      <c r="J135" s="419"/>
      <c r="K135" s="420" t="s">
        <v>90</v>
      </c>
      <c r="L135" s="409"/>
      <c r="M135" s="379" t="str">
        <f>IF([1]p7!$I$193&lt;&gt;0,[1]p7!$I$193,"")</f>
        <v/>
      </c>
      <c r="N135" s="379"/>
      <c r="O135" s="379"/>
      <c r="P135" s="380"/>
      <c r="Q135" s="28"/>
    </row>
    <row r="136" spans="1:19" s="3" customFormat="1" ht="13.5" customHeight="1" x14ac:dyDescent="0.25">
      <c r="A136" s="17" t="s">
        <v>88</v>
      </c>
      <c r="B136" s="379" t="str">
        <f>IF([1]p7!$E$193&lt;&gt;0,[1]p7!$E$193,"")</f>
        <v/>
      </c>
      <c r="C136" s="379"/>
      <c r="D136" s="379"/>
      <c r="E136" s="379"/>
      <c r="F136" s="379"/>
      <c r="G136" s="379"/>
      <c r="H136" s="379"/>
      <c r="I136" s="375" t="s">
        <v>248</v>
      </c>
      <c r="J136" s="379"/>
      <c r="K136" s="379"/>
      <c r="L136" s="86" t="str">
        <f>IF([1]p7!$K$193&lt;&gt;0,[1]p7!$K$193,"")</f>
        <v/>
      </c>
      <c r="M136" s="375" t="s">
        <v>240</v>
      </c>
      <c r="N136" s="376"/>
      <c r="O136" s="379" t="str">
        <f>IF([1]p7!$D$191&lt;&gt;0,[1]p7!$D$191,"")</f>
        <v/>
      </c>
      <c r="P136" s="380"/>
      <c r="Q136" s="28"/>
    </row>
    <row r="137" spans="1:19" x14ac:dyDescent="0.2">
      <c r="A137" s="375" t="s">
        <v>242</v>
      </c>
      <c r="B137" s="376"/>
      <c r="C137" s="91">
        <f>[1]p7!$A$195</f>
        <v>0</v>
      </c>
      <c r="D137" s="406" t="s">
        <v>246</v>
      </c>
      <c r="E137" s="406"/>
      <c r="F137" s="406"/>
      <c r="G137" s="375"/>
      <c r="H137" s="416">
        <f>[1]p7!$D$195</f>
        <v>0</v>
      </c>
      <c r="I137" s="417"/>
      <c r="J137" s="375" t="s">
        <v>244</v>
      </c>
      <c r="K137" s="376"/>
      <c r="L137" s="416">
        <f>[1]p7!$G$195</f>
        <v>0</v>
      </c>
      <c r="M137" s="417"/>
      <c r="N137" s="87" t="s">
        <v>245</v>
      </c>
      <c r="O137" s="416">
        <f>[1]p7!$J$195</f>
        <v>0</v>
      </c>
      <c r="P137" s="417"/>
      <c r="Q137" s="28"/>
      <c r="R137" s="3"/>
    </row>
    <row r="138" spans="1:19" x14ac:dyDescent="0.2">
      <c r="A138" s="393"/>
      <c r="B138" s="393"/>
      <c r="C138" s="393"/>
      <c r="D138" s="393"/>
      <c r="E138" s="393"/>
      <c r="F138" s="393"/>
      <c r="G138" s="393"/>
      <c r="H138" s="393"/>
      <c r="I138" s="393"/>
      <c r="J138" s="393"/>
      <c r="K138" s="393"/>
      <c r="L138" s="393"/>
      <c r="M138" s="393"/>
      <c r="N138" s="393"/>
      <c r="O138" s="393"/>
      <c r="P138" s="393"/>
    </row>
    <row r="139" spans="1:19" s="33" customFormat="1" ht="11.25" customHeight="1" x14ac:dyDescent="0.2">
      <c r="A139" s="375" t="str">
        <f>T([1]p8!$C$13:$G$13)</f>
        <v>Denilson da Silva Pereira</v>
      </c>
      <c r="B139" s="376"/>
      <c r="C139" s="376"/>
      <c r="D139" s="376"/>
      <c r="E139" s="377"/>
      <c r="F139" s="423"/>
      <c r="G139" s="424"/>
      <c r="H139" s="424"/>
      <c r="I139" s="424"/>
      <c r="J139" s="424"/>
      <c r="K139" s="424"/>
      <c r="L139" s="424"/>
      <c r="M139" s="424"/>
      <c r="N139" s="424"/>
      <c r="O139" s="424"/>
      <c r="P139" s="424"/>
      <c r="Q139" s="48"/>
      <c r="R139" s="28"/>
      <c r="S139" s="28"/>
    </row>
    <row r="140" spans="1:19" s="3" customFormat="1" ht="13.5" customHeight="1" x14ac:dyDescent="0.25">
      <c r="A140" s="17" t="s">
        <v>76</v>
      </c>
      <c r="B140" s="380" t="str">
        <f>IF([1]p8!$A$171&lt;&gt;0,[1]p8!$A$171,"")</f>
        <v/>
      </c>
      <c r="C140" s="398"/>
      <c r="D140" s="398"/>
      <c r="E140" s="398"/>
      <c r="F140" s="398"/>
      <c r="G140" s="398"/>
      <c r="H140" s="398"/>
      <c r="I140" s="398"/>
      <c r="J140" s="406" t="s">
        <v>89</v>
      </c>
      <c r="K140" s="375"/>
      <c r="L140" s="89" t="str">
        <f>IF([1]p8!$I$171&lt;&gt;0,[1]p8!$I$171,"")</f>
        <v/>
      </c>
      <c r="M140" s="47" t="s">
        <v>239</v>
      </c>
      <c r="N140" s="379" t="str">
        <f>IF([1]p8!$K$171&lt;&gt;0,[1]p8!$K$171,"")</f>
        <v/>
      </c>
      <c r="O140" s="379"/>
      <c r="P140" s="380"/>
      <c r="Q140" s="48"/>
    </row>
    <row r="141" spans="1:19" s="3" customFormat="1" ht="13.5" customHeight="1" x14ac:dyDescent="0.25">
      <c r="A141" s="17" t="s">
        <v>87</v>
      </c>
      <c r="B141" s="418" t="str">
        <f>IF([1]p8!$H$173&lt;&gt;0,[1]p8!$H$173,"")</f>
        <v/>
      </c>
      <c r="C141" s="419"/>
      <c r="D141" s="421" t="s">
        <v>89</v>
      </c>
      <c r="E141" s="422"/>
      <c r="F141" s="418" t="str">
        <f>IF([1]p8!$I$171&lt;&gt;0,[1]p8!$I$171,"")</f>
        <v/>
      </c>
      <c r="G141" s="418"/>
      <c r="H141" s="419"/>
      <c r="I141" s="17" t="s">
        <v>74</v>
      </c>
      <c r="J141" s="90" t="str">
        <f>IF([1]p8!$J$163&lt;&gt;0,[1]p8!$J$163,"")</f>
        <v/>
      </c>
      <c r="K141" s="17" t="s">
        <v>75</v>
      </c>
      <c r="L141" s="90" t="str">
        <f>IF([1]p8!$K$163&lt;&gt;0,[1]p8!$K$163,"")</f>
        <v/>
      </c>
      <c r="M141" s="421" t="s">
        <v>91</v>
      </c>
      <c r="N141" s="422"/>
      <c r="O141" s="418" t="str">
        <f>IF([1]p8!$F$173&lt;&gt;0,[1]p8!$F$173,"")</f>
        <v/>
      </c>
      <c r="P141" s="419"/>
      <c r="Q141" s="48"/>
    </row>
    <row r="142" spans="1:19" s="3" customFormat="1" ht="13.5" customHeight="1" x14ac:dyDescent="0.25">
      <c r="A142" s="17" t="s">
        <v>247</v>
      </c>
      <c r="B142" s="418" t="str">
        <f>IF([1]p8!$A$173&lt;&gt;0,[1]p8!$A$173,"")</f>
        <v/>
      </c>
      <c r="C142" s="418"/>
      <c r="D142" s="418"/>
      <c r="E142" s="418"/>
      <c r="F142" s="418"/>
      <c r="G142" s="418"/>
      <c r="H142" s="418"/>
      <c r="I142" s="418"/>
      <c r="J142" s="419"/>
      <c r="K142" s="420" t="s">
        <v>90</v>
      </c>
      <c r="L142" s="409"/>
      <c r="M142" s="379" t="str">
        <f>IF([1]p8!$I$175&lt;&gt;0,[1]p8!$I$175,"")</f>
        <v/>
      </c>
      <c r="N142" s="379"/>
      <c r="O142" s="379"/>
      <c r="P142" s="380"/>
      <c r="Q142" s="28"/>
    </row>
    <row r="143" spans="1:19" s="3" customFormat="1" ht="13.5" customHeight="1" x14ac:dyDescent="0.25">
      <c r="A143" s="17" t="s">
        <v>88</v>
      </c>
      <c r="B143" s="379" t="str">
        <f>IF([1]p8!$E$175&lt;&gt;0,[1]p8!$E$175,"")</f>
        <v/>
      </c>
      <c r="C143" s="379"/>
      <c r="D143" s="379"/>
      <c r="E143" s="379"/>
      <c r="F143" s="379"/>
      <c r="G143" s="379"/>
      <c r="H143" s="379"/>
      <c r="I143" s="375" t="s">
        <v>248</v>
      </c>
      <c r="J143" s="379"/>
      <c r="K143" s="379"/>
      <c r="L143" s="86" t="str">
        <f>IF([1]p8!$K$175&lt;&gt;0,[1]p8!$K$175,"")</f>
        <v/>
      </c>
      <c r="M143" s="375" t="s">
        <v>240</v>
      </c>
      <c r="N143" s="376"/>
      <c r="O143" s="379" t="str">
        <f>IF([1]p8!$D$173&lt;&gt;0,[1]p8!$D$173,"")</f>
        <v/>
      </c>
      <c r="P143" s="380"/>
      <c r="Q143" s="28"/>
    </row>
    <row r="144" spans="1:19" x14ac:dyDescent="0.2">
      <c r="A144" s="375" t="s">
        <v>242</v>
      </c>
      <c r="B144" s="376"/>
      <c r="C144" s="91">
        <f>[1]p8!$A$177</f>
        <v>0</v>
      </c>
      <c r="D144" s="406" t="s">
        <v>246</v>
      </c>
      <c r="E144" s="406"/>
      <c r="F144" s="406"/>
      <c r="G144" s="375"/>
      <c r="H144" s="416">
        <f>[1]p8!$D$177</f>
        <v>0</v>
      </c>
      <c r="I144" s="417"/>
      <c r="J144" s="375" t="s">
        <v>244</v>
      </c>
      <c r="K144" s="376"/>
      <c r="L144" s="416">
        <f>[1]p8!$G$177</f>
        <v>0</v>
      </c>
      <c r="M144" s="417"/>
      <c r="N144" s="87" t="s">
        <v>245</v>
      </c>
      <c r="O144" s="416">
        <f>[1]p8!$J$177</f>
        <v>0</v>
      </c>
      <c r="P144" s="417"/>
      <c r="Q144" s="28"/>
      <c r="R144" s="3"/>
    </row>
    <row r="145" spans="1:19" x14ac:dyDescent="0.2">
      <c r="A145" s="393"/>
      <c r="B145" s="393"/>
      <c r="C145" s="393"/>
      <c r="D145" s="393"/>
      <c r="E145" s="393"/>
      <c r="F145" s="393"/>
      <c r="G145" s="393"/>
      <c r="H145" s="393"/>
      <c r="I145" s="393"/>
      <c r="J145" s="393"/>
      <c r="K145" s="393"/>
      <c r="L145" s="393"/>
      <c r="M145" s="393"/>
      <c r="N145" s="393"/>
      <c r="O145" s="393"/>
      <c r="P145" s="393"/>
    </row>
    <row r="146" spans="1:19" s="3" customFormat="1" ht="13.5" customHeight="1" x14ac:dyDescent="0.25">
      <c r="A146" s="17" t="s">
        <v>76</v>
      </c>
      <c r="B146" s="380" t="str">
        <f>IF([1]p8!$A$180&lt;&gt;0,[1]p8!$A$180,"")</f>
        <v/>
      </c>
      <c r="C146" s="398"/>
      <c r="D146" s="398"/>
      <c r="E146" s="398"/>
      <c r="F146" s="398"/>
      <c r="G146" s="398"/>
      <c r="H146" s="398"/>
      <c r="I146" s="398"/>
      <c r="J146" s="406" t="s">
        <v>89</v>
      </c>
      <c r="K146" s="375"/>
      <c r="L146" s="89" t="str">
        <f>IF([1]p8!$I$180&lt;&gt;0,[1]p8!$I$180,"")</f>
        <v/>
      </c>
      <c r="M146" s="47" t="s">
        <v>239</v>
      </c>
      <c r="N146" s="379" t="str">
        <f>IF([1]p8!$K$180&lt;&gt;0,[1]p8!$K$180,"")</f>
        <v/>
      </c>
      <c r="O146" s="379"/>
      <c r="P146" s="380"/>
      <c r="Q146" s="48"/>
    </row>
    <row r="147" spans="1:19" s="3" customFormat="1" ht="13.5" customHeight="1" x14ac:dyDescent="0.25">
      <c r="A147" s="17" t="s">
        <v>87</v>
      </c>
      <c r="B147" s="418" t="str">
        <f>IF([1]p8!$H$182&lt;&gt;0,[1]p8!$H$182,"")</f>
        <v/>
      </c>
      <c r="C147" s="419"/>
      <c r="D147" s="421" t="s">
        <v>89</v>
      </c>
      <c r="E147" s="422"/>
      <c r="F147" s="418" t="str">
        <f>IF([1]p8!$I$180&lt;&gt;0,[1]p8!$I$180,"")</f>
        <v/>
      </c>
      <c r="G147" s="418"/>
      <c r="H147" s="419"/>
      <c r="I147" s="17" t="s">
        <v>74</v>
      </c>
      <c r="J147" s="90" t="str">
        <f>IF([1]p8!$J$163&lt;&gt;0,[1]p8!$J$163,"")</f>
        <v/>
      </c>
      <c r="K147" s="17" t="s">
        <v>75</v>
      </c>
      <c r="L147" s="90" t="str">
        <f>IF([1]p8!$K$163&lt;&gt;0,[1]p8!$K$163,"")</f>
        <v/>
      </c>
      <c r="M147" s="421" t="s">
        <v>91</v>
      </c>
      <c r="N147" s="422"/>
      <c r="O147" s="418" t="str">
        <f>IF([1]p8!$F$182&lt;&gt;0,[1]p8!$F$182,"")</f>
        <v/>
      </c>
      <c r="P147" s="419"/>
      <c r="Q147" s="48"/>
    </row>
    <row r="148" spans="1:19" s="3" customFormat="1" ht="13.5" customHeight="1" x14ac:dyDescent="0.25">
      <c r="A148" s="17" t="s">
        <v>247</v>
      </c>
      <c r="B148" s="418" t="str">
        <f>IF([1]p8!$A$182&lt;&gt;0,[1]p8!$A$182,"")</f>
        <v/>
      </c>
      <c r="C148" s="418"/>
      <c r="D148" s="418"/>
      <c r="E148" s="418"/>
      <c r="F148" s="418"/>
      <c r="G148" s="418"/>
      <c r="H148" s="418"/>
      <c r="I148" s="418"/>
      <c r="J148" s="419"/>
      <c r="K148" s="420" t="s">
        <v>90</v>
      </c>
      <c r="L148" s="409"/>
      <c r="M148" s="379" t="str">
        <f>IF([1]p8!$I$184&lt;&gt;0,[1]p8!$I$184,"")</f>
        <v/>
      </c>
      <c r="N148" s="379"/>
      <c r="O148" s="379"/>
      <c r="P148" s="380"/>
      <c r="Q148" s="28"/>
    </row>
    <row r="149" spans="1:19" s="3" customFormat="1" ht="13.5" customHeight="1" x14ac:dyDescent="0.25">
      <c r="A149" s="17" t="s">
        <v>88</v>
      </c>
      <c r="B149" s="379" t="str">
        <f>IF([1]p8!$E$184&lt;&gt;0,[1]p8!$E$184,"")</f>
        <v/>
      </c>
      <c r="C149" s="379"/>
      <c r="D149" s="379"/>
      <c r="E149" s="379"/>
      <c r="F149" s="379"/>
      <c r="G149" s="379"/>
      <c r="H149" s="379"/>
      <c r="I149" s="375" t="s">
        <v>248</v>
      </c>
      <c r="J149" s="379"/>
      <c r="K149" s="379"/>
      <c r="L149" s="86" t="str">
        <f>IF([1]p8!$K$184&lt;&gt;0,[1]p8!$K$184,"")</f>
        <v/>
      </c>
      <c r="M149" s="375" t="s">
        <v>240</v>
      </c>
      <c r="N149" s="376"/>
      <c r="O149" s="379" t="str">
        <f>IF([1]p8!$D$182&lt;&gt;0,[1]p8!$D$182,"")</f>
        <v/>
      </c>
      <c r="P149" s="380"/>
      <c r="Q149" s="28"/>
    </row>
    <row r="150" spans="1:19" x14ac:dyDescent="0.2">
      <c r="A150" s="375" t="s">
        <v>242</v>
      </c>
      <c r="B150" s="376"/>
      <c r="C150" s="91">
        <f>[1]p8!$A$186</f>
        <v>0</v>
      </c>
      <c r="D150" s="406" t="s">
        <v>246</v>
      </c>
      <c r="E150" s="406"/>
      <c r="F150" s="406"/>
      <c r="G150" s="375"/>
      <c r="H150" s="416">
        <f>[1]p8!$D$186</f>
        <v>0</v>
      </c>
      <c r="I150" s="417"/>
      <c r="J150" s="375" t="s">
        <v>244</v>
      </c>
      <c r="K150" s="376"/>
      <c r="L150" s="416">
        <f>[1]p8!$G$186</f>
        <v>0</v>
      </c>
      <c r="M150" s="417"/>
      <c r="N150" s="87" t="s">
        <v>245</v>
      </c>
      <c r="O150" s="416">
        <f>[1]p8!$J$186</f>
        <v>0</v>
      </c>
      <c r="P150" s="417"/>
      <c r="Q150" s="28"/>
      <c r="R150" s="3"/>
    </row>
    <row r="151" spans="1:19" x14ac:dyDescent="0.2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</row>
    <row r="152" spans="1:19" s="3" customFormat="1" ht="13.5" customHeight="1" x14ac:dyDescent="0.25">
      <c r="A152" s="17" t="s">
        <v>76</v>
      </c>
      <c r="B152" s="380" t="str">
        <f>IF([1]p8!$A$189&lt;&gt;0,[1]p8!$A$189,"")</f>
        <v/>
      </c>
      <c r="C152" s="398"/>
      <c r="D152" s="398"/>
      <c r="E152" s="398"/>
      <c r="F152" s="398"/>
      <c r="G152" s="398"/>
      <c r="H152" s="398"/>
      <c r="I152" s="398"/>
      <c r="J152" s="406" t="s">
        <v>89</v>
      </c>
      <c r="K152" s="375"/>
      <c r="L152" s="89" t="str">
        <f>IF([1]p8!$I$189&lt;&gt;0,[1]p8!$I$189,"")</f>
        <v/>
      </c>
      <c r="M152" s="47" t="s">
        <v>239</v>
      </c>
      <c r="N152" s="379" t="str">
        <f>IF([1]p8!$K$189&lt;&gt;0,[1]p8!$K$189,"")</f>
        <v/>
      </c>
      <c r="O152" s="379"/>
      <c r="P152" s="380"/>
      <c r="Q152" s="48"/>
    </row>
    <row r="153" spans="1:19" s="3" customFormat="1" ht="13.5" customHeight="1" x14ac:dyDescent="0.25">
      <c r="A153" s="17" t="s">
        <v>87</v>
      </c>
      <c r="B153" s="418" t="str">
        <f>IF([1]p8!$H$191&lt;&gt;0,[1]p8!$H$191,"")</f>
        <v/>
      </c>
      <c r="C153" s="419"/>
      <c r="D153" s="421" t="s">
        <v>89</v>
      </c>
      <c r="E153" s="422"/>
      <c r="F153" s="418" t="str">
        <f>IF([1]p8!$I$189&lt;&gt;0,[1]p8!$I$189,"")</f>
        <v/>
      </c>
      <c r="G153" s="418"/>
      <c r="H153" s="419"/>
      <c r="I153" s="17" t="s">
        <v>74</v>
      </c>
      <c r="J153" s="90" t="str">
        <f>IF([1]p8!$J$163&lt;&gt;0,[1]p8!$J$163,"")</f>
        <v/>
      </c>
      <c r="K153" s="17" t="s">
        <v>75</v>
      </c>
      <c r="L153" s="90" t="str">
        <f>IF([1]p8!$K$163&lt;&gt;0,[1]p8!$K$163,"")</f>
        <v/>
      </c>
      <c r="M153" s="421" t="s">
        <v>91</v>
      </c>
      <c r="N153" s="422"/>
      <c r="O153" s="418" t="str">
        <f>IF([1]p8!$F$191&lt;&gt;0,[1]p8!$F$191,"")</f>
        <v/>
      </c>
      <c r="P153" s="419"/>
      <c r="Q153" s="48"/>
    </row>
    <row r="154" spans="1:19" s="3" customFormat="1" ht="13.5" customHeight="1" x14ac:dyDescent="0.25">
      <c r="A154" s="17" t="s">
        <v>247</v>
      </c>
      <c r="B154" s="418" t="str">
        <f>IF([1]p8!$A$191&lt;&gt;0,[1]p8!$A$191,"")</f>
        <v/>
      </c>
      <c r="C154" s="418"/>
      <c r="D154" s="418"/>
      <c r="E154" s="418"/>
      <c r="F154" s="418"/>
      <c r="G154" s="418"/>
      <c r="H154" s="418"/>
      <c r="I154" s="418"/>
      <c r="J154" s="419"/>
      <c r="K154" s="420" t="s">
        <v>90</v>
      </c>
      <c r="L154" s="409"/>
      <c r="M154" s="379" t="str">
        <f>IF([1]p8!$I$193&lt;&gt;0,[1]p8!$I$193,"")</f>
        <v/>
      </c>
      <c r="N154" s="379"/>
      <c r="O154" s="379"/>
      <c r="P154" s="380"/>
      <c r="Q154" s="28"/>
    </row>
    <row r="155" spans="1:19" s="3" customFormat="1" ht="13.5" customHeight="1" x14ac:dyDescent="0.25">
      <c r="A155" s="17" t="s">
        <v>88</v>
      </c>
      <c r="B155" s="379" t="str">
        <f>IF([1]p8!$E$193&lt;&gt;0,[1]p8!$E$193,"")</f>
        <v/>
      </c>
      <c r="C155" s="379"/>
      <c r="D155" s="379"/>
      <c r="E155" s="379"/>
      <c r="F155" s="379"/>
      <c r="G155" s="379"/>
      <c r="H155" s="379"/>
      <c r="I155" s="375" t="s">
        <v>248</v>
      </c>
      <c r="J155" s="379"/>
      <c r="K155" s="379"/>
      <c r="L155" s="86" t="str">
        <f>IF([1]p8!$K$193&lt;&gt;0,[1]p8!$K$193,"")</f>
        <v/>
      </c>
      <c r="M155" s="375" t="s">
        <v>240</v>
      </c>
      <c r="N155" s="376"/>
      <c r="O155" s="379" t="str">
        <f>IF([1]p8!$D$191&lt;&gt;0,[1]p8!$D$191,"")</f>
        <v/>
      </c>
      <c r="P155" s="380"/>
      <c r="Q155" s="28"/>
    </row>
    <row r="156" spans="1:19" x14ac:dyDescent="0.2">
      <c r="A156" s="375" t="s">
        <v>242</v>
      </c>
      <c r="B156" s="376"/>
      <c r="C156" s="91">
        <f>[1]p8!$A$195</f>
        <v>0</v>
      </c>
      <c r="D156" s="406" t="s">
        <v>246</v>
      </c>
      <c r="E156" s="406"/>
      <c r="F156" s="406"/>
      <c r="G156" s="375"/>
      <c r="H156" s="416">
        <f>[1]p8!$D$195</f>
        <v>0</v>
      </c>
      <c r="I156" s="417"/>
      <c r="J156" s="375" t="s">
        <v>244</v>
      </c>
      <c r="K156" s="376"/>
      <c r="L156" s="416">
        <f>[1]p8!$G$195</f>
        <v>0</v>
      </c>
      <c r="M156" s="417"/>
      <c r="N156" s="87" t="s">
        <v>245</v>
      </c>
      <c r="O156" s="416">
        <f>[1]p8!$J$195</f>
        <v>0</v>
      </c>
      <c r="P156" s="417"/>
      <c r="Q156" s="28"/>
      <c r="R156" s="3"/>
    </row>
    <row r="157" spans="1:19" x14ac:dyDescent="0.2">
      <c r="A157" s="393"/>
      <c r="B157" s="393"/>
      <c r="C157" s="393"/>
      <c r="D157" s="393"/>
      <c r="E157" s="393"/>
      <c r="F157" s="393"/>
      <c r="G157" s="393"/>
      <c r="H157" s="393"/>
      <c r="I157" s="393"/>
      <c r="J157" s="393"/>
      <c r="K157" s="393"/>
      <c r="L157" s="393"/>
      <c r="M157" s="393"/>
      <c r="N157" s="393"/>
      <c r="O157" s="393"/>
      <c r="P157" s="393"/>
    </row>
    <row r="158" spans="1:19" s="33" customFormat="1" ht="11.25" customHeight="1" x14ac:dyDescent="0.2">
      <c r="A158" s="375" t="str">
        <f>T([1]p9!$C$13:$G$13)</f>
        <v>Diogo de Santana Germano</v>
      </c>
      <c r="B158" s="376"/>
      <c r="C158" s="376"/>
      <c r="D158" s="376"/>
      <c r="E158" s="377"/>
      <c r="F158" s="423"/>
      <c r="G158" s="424"/>
      <c r="H158" s="424"/>
      <c r="I158" s="424"/>
      <c r="J158" s="424"/>
      <c r="K158" s="424"/>
      <c r="L158" s="424"/>
      <c r="M158" s="424"/>
      <c r="N158" s="424"/>
      <c r="O158" s="424"/>
      <c r="P158" s="424"/>
      <c r="Q158" s="48"/>
      <c r="R158" s="28"/>
      <c r="S158" s="28"/>
    </row>
    <row r="159" spans="1:19" s="3" customFormat="1" ht="13.5" customHeight="1" x14ac:dyDescent="0.25">
      <c r="A159" s="17" t="s">
        <v>76</v>
      </c>
      <c r="B159" s="380" t="str">
        <f>IF([1]p9!$A$171&lt;&gt;0,[1]p9!$A$171,"")</f>
        <v/>
      </c>
      <c r="C159" s="398"/>
      <c r="D159" s="398"/>
      <c r="E159" s="398"/>
      <c r="F159" s="398"/>
      <c r="G159" s="398"/>
      <c r="H159" s="398"/>
      <c r="I159" s="398"/>
      <c r="J159" s="406" t="s">
        <v>89</v>
      </c>
      <c r="K159" s="375"/>
      <c r="L159" s="89" t="str">
        <f>IF([1]p9!$I$171&lt;&gt;0,[1]p9!$I$171,"")</f>
        <v/>
      </c>
      <c r="M159" s="47" t="s">
        <v>239</v>
      </c>
      <c r="N159" s="379" t="str">
        <f>IF([1]p9!$K$171&lt;&gt;0,[1]p9!$K$171,"")</f>
        <v/>
      </c>
      <c r="O159" s="379"/>
      <c r="P159" s="380"/>
      <c r="Q159" s="48"/>
    </row>
    <row r="160" spans="1:19" s="3" customFormat="1" ht="13.5" customHeight="1" x14ac:dyDescent="0.25">
      <c r="A160" s="17" t="s">
        <v>87</v>
      </c>
      <c r="B160" s="418" t="str">
        <f>IF([1]p9!$H$173&lt;&gt;0,[1]p9!$H$173,"")</f>
        <v/>
      </c>
      <c r="C160" s="419"/>
      <c r="D160" s="421" t="s">
        <v>89</v>
      </c>
      <c r="E160" s="422"/>
      <c r="F160" s="418" t="str">
        <f>IF([1]p9!$I$171&lt;&gt;0,[1]p9!$I$171,"")</f>
        <v/>
      </c>
      <c r="G160" s="418"/>
      <c r="H160" s="419"/>
      <c r="I160" s="17" t="s">
        <v>74</v>
      </c>
      <c r="J160" s="90" t="str">
        <f>IF([1]p9!$J$163&lt;&gt;0,[1]p9!$J$163,"")</f>
        <v/>
      </c>
      <c r="K160" s="17" t="s">
        <v>75</v>
      </c>
      <c r="L160" s="90" t="str">
        <f>IF([1]p9!$K$163&lt;&gt;0,[1]p9!$K$163,"")</f>
        <v/>
      </c>
      <c r="M160" s="421" t="s">
        <v>91</v>
      </c>
      <c r="N160" s="422"/>
      <c r="O160" s="418" t="str">
        <f>IF([1]p9!$F$173&lt;&gt;0,[1]p9!$F$173,"")</f>
        <v/>
      </c>
      <c r="P160" s="419"/>
      <c r="Q160" s="48"/>
    </row>
    <row r="161" spans="1:18" s="3" customFormat="1" ht="13.5" customHeight="1" x14ac:dyDescent="0.25">
      <c r="A161" s="17" t="s">
        <v>247</v>
      </c>
      <c r="B161" s="418" t="str">
        <f>IF([1]p9!$A$173&lt;&gt;0,[1]p9!$A$173,"")</f>
        <v/>
      </c>
      <c r="C161" s="418"/>
      <c r="D161" s="418"/>
      <c r="E161" s="418"/>
      <c r="F161" s="418"/>
      <c r="G161" s="418"/>
      <c r="H161" s="418"/>
      <c r="I161" s="418"/>
      <c r="J161" s="419"/>
      <c r="K161" s="420" t="s">
        <v>90</v>
      </c>
      <c r="L161" s="409"/>
      <c r="M161" s="379" t="str">
        <f>IF([1]p9!$I$175&lt;&gt;0,[1]p9!$I$175,"")</f>
        <v/>
      </c>
      <c r="N161" s="379"/>
      <c r="O161" s="379"/>
      <c r="P161" s="380"/>
      <c r="Q161" s="28"/>
    </row>
    <row r="162" spans="1:18" s="3" customFormat="1" ht="13.5" customHeight="1" x14ac:dyDescent="0.25">
      <c r="A162" s="17" t="s">
        <v>88</v>
      </c>
      <c r="B162" s="379" t="str">
        <f>IF([1]p9!$E$175&lt;&gt;0,[1]p9!$E$175,"")</f>
        <v/>
      </c>
      <c r="C162" s="379"/>
      <c r="D162" s="379"/>
      <c r="E162" s="379"/>
      <c r="F162" s="379"/>
      <c r="G162" s="379"/>
      <c r="H162" s="379"/>
      <c r="I162" s="375" t="s">
        <v>248</v>
      </c>
      <c r="J162" s="379"/>
      <c r="K162" s="379"/>
      <c r="L162" s="86" t="str">
        <f>IF([1]p9!$K$175&lt;&gt;0,[1]p9!$K$175,"")</f>
        <v/>
      </c>
      <c r="M162" s="375" t="s">
        <v>240</v>
      </c>
      <c r="N162" s="376"/>
      <c r="O162" s="379" t="str">
        <f>IF([1]p9!$D$173&lt;&gt;0,[1]p9!$D$173,"")</f>
        <v/>
      </c>
      <c r="P162" s="380"/>
      <c r="Q162" s="28"/>
    </row>
    <row r="163" spans="1:18" x14ac:dyDescent="0.2">
      <c r="A163" s="375" t="s">
        <v>242</v>
      </c>
      <c r="B163" s="376"/>
      <c r="C163" s="91">
        <f>[1]p9!$A$177</f>
        <v>0</v>
      </c>
      <c r="D163" s="406" t="s">
        <v>246</v>
      </c>
      <c r="E163" s="406"/>
      <c r="F163" s="406"/>
      <c r="G163" s="375"/>
      <c r="H163" s="416">
        <f>[1]p9!$D$177</f>
        <v>0</v>
      </c>
      <c r="I163" s="417"/>
      <c r="J163" s="375" t="s">
        <v>244</v>
      </c>
      <c r="K163" s="376"/>
      <c r="L163" s="416">
        <f>[1]p9!$G$177</f>
        <v>0</v>
      </c>
      <c r="M163" s="417"/>
      <c r="N163" s="87" t="s">
        <v>245</v>
      </c>
      <c r="O163" s="416">
        <f>[1]p9!$J$177</f>
        <v>0</v>
      </c>
      <c r="P163" s="417"/>
      <c r="Q163" s="28"/>
      <c r="R163" s="3"/>
    </row>
    <row r="164" spans="1:18" x14ac:dyDescent="0.2">
      <c r="A164" s="393"/>
      <c r="B164" s="393"/>
      <c r="C164" s="393"/>
      <c r="D164" s="393"/>
      <c r="E164" s="393"/>
      <c r="F164" s="393"/>
      <c r="G164" s="393"/>
      <c r="H164" s="393"/>
      <c r="I164" s="393"/>
      <c r="J164" s="393"/>
      <c r="K164" s="393"/>
      <c r="L164" s="393"/>
      <c r="M164" s="393"/>
      <c r="N164" s="393"/>
      <c r="O164" s="393"/>
      <c r="P164" s="393"/>
    </row>
    <row r="165" spans="1:18" s="3" customFormat="1" ht="13.5" customHeight="1" x14ac:dyDescent="0.25">
      <c r="A165" s="17" t="s">
        <v>76</v>
      </c>
      <c r="B165" s="380" t="str">
        <f>IF([1]p9!$A$180&lt;&gt;0,[1]p9!$A$180,"")</f>
        <v/>
      </c>
      <c r="C165" s="398"/>
      <c r="D165" s="398"/>
      <c r="E165" s="398"/>
      <c r="F165" s="398"/>
      <c r="G165" s="398"/>
      <c r="H165" s="398"/>
      <c r="I165" s="398"/>
      <c r="J165" s="406" t="s">
        <v>89</v>
      </c>
      <c r="K165" s="375"/>
      <c r="L165" s="89" t="str">
        <f>IF([1]p9!$I$180&lt;&gt;0,[1]p9!$I$180,"")</f>
        <v/>
      </c>
      <c r="M165" s="47" t="s">
        <v>239</v>
      </c>
      <c r="N165" s="379" t="str">
        <f>IF([1]p9!$K$180&lt;&gt;0,[1]p9!$K$180,"")</f>
        <v/>
      </c>
      <c r="O165" s="379"/>
      <c r="P165" s="380"/>
      <c r="Q165" s="48"/>
    </row>
    <row r="166" spans="1:18" s="3" customFormat="1" ht="13.5" customHeight="1" x14ac:dyDescent="0.25">
      <c r="A166" s="17" t="s">
        <v>87</v>
      </c>
      <c r="B166" s="418" t="str">
        <f>IF([1]p9!$H$182&lt;&gt;0,[1]p9!$H$182,"")</f>
        <v/>
      </c>
      <c r="C166" s="419"/>
      <c r="D166" s="421" t="s">
        <v>89</v>
      </c>
      <c r="E166" s="422"/>
      <c r="F166" s="418" t="str">
        <f>IF([1]p9!$I$180&lt;&gt;0,[1]p9!$I$180,"")</f>
        <v/>
      </c>
      <c r="G166" s="418"/>
      <c r="H166" s="419"/>
      <c r="I166" s="17" t="s">
        <v>74</v>
      </c>
      <c r="J166" s="90" t="str">
        <f>IF([1]p9!$J$163&lt;&gt;0,[1]p9!$J$163,"")</f>
        <v/>
      </c>
      <c r="K166" s="17" t="s">
        <v>75</v>
      </c>
      <c r="L166" s="90" t="str">
        <f>IF([1]p9!$K$163&lt;&gt;0,[1]p9!$K$163,"")</f>
        <v/>
      </c>
      <c r="M166" s="421" t="s">
        <v>91</v>
      </c>
      <c r="N166" s="422"/>
      <c r="O166" s="418" t="str">
        <f>IF([1]p9!$F$182&lt;&gt;0,[1]p9!$F$182,"")</f>
        <v/>
      </c>
      <c r="P166" s="419"/>
      <c r="Q166" s="48"/>
    </row>
    <row r="167" spans="1:18" s="3" customFormat="1" ht="13.5" customHeight="1" x14ac:dyDescent="0.25">
      <c r="A167" s="17" t="s">
        <v>247</v>
      </c>
      <c r="B167" s="418" t="str">
        <f>IF([1]p9!$A$182&lt;&gt;0,[1]p9!$A$182,"")</f>
        <v/>
      </c>
      <c r="C167" s="418"/>
      <c r="D167" s="418"/>
      <c r="E167" s="418"/>
      <c r="F167" s="418"/>
      <c r="G167" s="418"/>
      <c r="H167" s="418"/>
      <c r="I167" s="418"/>
      <c r="J167" s="419"/>
      <c r="K167" s="420" t="s">
        <v>90</v>
      </c>
      <c r="L167" s="409"/>
      <c r="M167" s="379" t="str">
        <f>IF([1]p9!$I$184&lt;&gt;0,[1]p9!$I$184,"")</f>
        <v/>
      </c>
      <c r="N167" s="379"/>
      <c r="O167" s="379"/>
      <c r="P167" s="380"/>
      <c r="Q167" s="28"/>
    </row>
    <row r="168" spans="1:18" s="3" customFormat="1" ht="13.5" customHeight="1" x14ac:dyDescent="0.25">
      <c r="A168" s="17" t="s">
        <v>88</v>
      </c>
      <c r="B168" s="379" t="str">
        <f>IF([1]p9!$E$184&lt;&gt;0,[1]p9!$E$184,"")</f>
        <v/>
      </c>
      <c r="C168" s="379"/>
      <c r="D168" s="379"/>
      <c r="E168" s="379"/>
      <c r="F168" s="379"/>
      <c r="G168" s="379"/>
      <c r="H168" s="379"/>
      <c r="I168" s="375" t="s">
        <v>248</v>
      </c>
      <c r="J168" s="379"/>
      <c r="K168" s="379"/>
      <c r="L168" s="86" t="str">
        <f>IF([1]p9!$K$184&lt;&gt;0,[1]p9!$K$184,"")</f>
        <v/>
      </c>
      <c r="M168" s="375" t="s">
        <v>240</v>
      </c>
      <c r="N168" s="376"/>
      <c r="O168" s="379" t="str">
        <f>IF([1]p9!$D$182&lt;&gt;0,[1]p9!$D$182,"")</f>
        <v/>
      </c>
      <c r="P168" s="380"/>
      <c r="Q168" s="28"/>
    </row>
    <row r="169" spans="1:18" x14ac:dyDescent="0.2">
      <c r="A169" s="375" t="s">
        <v>242</v>
      </c>
      <c r="B169" s="376"/>
      <c r="C169" s="91">
        <f>[1]p9!$A$186</f>
        <v>0</v>
      </c>
      <c r="D169" s="406" t="s">
        <v>246</v>
      </c>
      <c r="E169" s="406"/>
      <c r="F169" s="406"/>
      <c r="G169" s="375"/>
      <c r="H169" s="416">
        <f>[1]p9!$D$186</f>
        <v>0</v>
      </c>
      <c r="I169" s="417"/>
      <c r="J169" s="375" t="s">
        <v>244</v>
      </c>
      <c r="K169" s="376"/>
      <c r="L169" s="416">
        <f>[1]p9!$G$186</f>
        <v>0</v>
      </c>
      <c r="M169" s="417"/>
      <c r="N169" s="87" t="s">
        <v>245</v>
      </c>
      <c r="O169" s="416">
        <f>[1]p9!$J$186</f>
        <v>0</v>
      </c>
      <c r="P169" s="417"/>
      <c r="Q169" s="28"/>
      <c r="R169" s="3"/>
    </row>
    <row r="170" spans="1:18" x14ac:dyDescent="0.2">
      <c r="A170" s="393"/>
      <c r="B170" s="393"/>
      <c r="C170" s="393"/>
      <c r="D170" s="393"/>
      <c r="E170" s="393"/>
      <c r="F170" s="393"/>
      <c r="G170" s="393"/>
      <c r="H170" s="393"/>
      <c r="I170" s="393"/>
      <c r="J170" s="393"/>
      <c r="K170" s="393"/>
      <c r="L170" s="393"/>
      <c r="M170" s="393"/>
      <c r="N170" s="393"/>
      <c r="O170" s="393"/>
      <c r="P170" s="393"/>
    </row>
    <row r="171" spans="1:18" s="3" customFormat="1" ht="13.5" customHeight="1" x14ac:dyDescent="0.25">
      <c r="A171" s="17" t="s">
        <v>76</v>
      </c>
      <c r="B171" s="380" t="str">
        <f>IF([1]p9!$A$189&lt;&gt;0,[1]p9!$A$189,"")</f>
        <v/>
      </c>
      <c r="C171" s="398"/>
      <c r="D171" s="398"/>
      <c r="E171" s="398"/>
      <c r="F171" s="398"/>
      <c r="G171" s="398"/>
      <c r="H171" s="398"/>
      <c r="I171" s="398"/>
      <c r="J171" s="406" t="s">
        <v>89</v>
      </c>
      <c r="K171" s="375"/>
      <c r="L171" s="89" t="str">
        <f>IF([1]p9!$I$189&lt;&gt;0,[1]p9!$I$189,"")</f>
        <v/>
      </c>
      <c r="M171" s="47" t="s">
        <v>239</v>
      </c>
      <c r="N171" s="379" t="str">
        <f>IF([1]p9!$K$189&lt;&gt;0,[1]p9!$K$189,"")</f>
        <v/>
      </c>
      <c r="O171" s="379"/>
      <c r="P171" s="380"/>
      <c r="Q171" s="48"/>
    </row>
    <row r="172" spans="1:18" s="3" customFormat="1" ht="13.5" customHeight="1" x14ac:dyDescent="0.25">
      <c r="A172" s="17" t="s">
        <v>87</v>
      </c>
      <c r="B172" s="418" t="str">
        <f>IF([1]p9!$H$191&lt;&gt;0,[1]p9!$H$191,"")</f>
        <v/>
      </c>
      <c r="C172" s="419"/>
      <c r="D172" s="421" t="s">
        <v>89</v>
      </c>
      <c r="E172" s="422"/>
      <c r="F172" s="418" t="str">
        <f>IF([1]p9!$I$189&lt;&gt;0,[1]p9!$I$189,"")</f>
        <v/>
      </c>
      <c r="G172" s="418"/>
      <c r="H172" s="419"/>
      <c r="I172" s="17" t="s">
        <v>74</v>
      </c>
      <c r="J172" s="90" t="str">
        <f>IF([1]p9!$J$163&lt;&gt;0,[1]p9!$J$163,"")</f>
        <v/>
      </c>
      <c r="K172" s="17" t="s">
        <v>75</v>
      </c>
      <c r="L172" s="90" t="str">
        <f>IF([1]p9!$K$163&lt;&gt;0,[1]p9!$K$163,"")</f>
        <v/>
      </c>
      <c r="M172" s="421" t="s">
        <v>91</v>
      </c>
      <c r="N172" s="422"/>
      <c r="O172" s="418" t="str">
        <f>IF([1]p9!$F$191&lt;&gt;0,[1]p9!$F$191,"")</f>
        <v/>
      </c>
      <c r="P172" s="419"/>
      <c r="Q172" s="48"/>
    </row>
    <row r="173" spans="1:18" s="3" customFormat="1" ht="13.5" customHeight="1" x14ac:dyDescent="0.25">
      <c r="A173" s="17" t="s">
        <v>247</v>
      </c>
      <c r="B173" s="418" t="str">
        <f>IF([1]p9!$A$191&lt;&gt;0,[1]p9!$A$191,"")</f>
        <v/>
      </c>
      <c r="C173" s="418"/>
      <c r="D173" s="418"/>
      <c r="E173" s="418"/>
      <c r="F173" s="418"/>
      <c r="G173" s="418"/>
      <c r="H173" s="418"/>
      <c r="I173" s="418"/>
      <c r="J173" s="419"/>
      <c r="K173" s="420" t="s">
        <v>90</v>
      </c>
      <c r="L173" s="409"/>
      <c r="M173" s="379" t="str">
        <f>IF([1]p9!$I$193&lt;&gt;0,[1]p9!$I$193,"")</f>
        <v/>
      </c>
      <c r="N173" s="379"/>
      <c r="O173" s="379"/>
      <c r="P173" s="380"/>
      <c r="Q173" s="28"/>
    </row>
    <row r="174" spans="1:18" s="3" customFormat="1" ht="13.5" customHeight="1" x14ac:dyDescent="0.25">
      <c r="A174" s="17" t="s">
        <v>88</v>
      </c>
      <c r="B174" s="379" t="str">
        <f>IF([1]p9!$E$193&lt;&gt;0,[1]p9!$E$193,"")</f>
        <v/>
      </c>
      <c r="C174" s="379"/>
      <c r="D174" s="379"/>
      <c r="E174" s="379"/>
      <c r="F174" s="379"/>
      <c r="G174" s="379"/>
      <c r="H174" s="379"/>
      <c r="I174" s="375" t="s">
        <v>248</v>
      </c>
      <c r="J174" s="379"/>
      <c r="K174" s="379"/>
      <c r="L174" s="86" t="str">
        <f>IF([1]p9!$K$193&lt;&gt;0,[1]p9!$K$193,"")</f>
        <v/>
      </c>
      <c r="M174" s="375" t="s">
        <v>240</v>
      </c>
      <c r="N174" s="376"/>
      <c r="O174" s="379" t="str">
        <f>IF([1]p9!$D$191&lt;&gt;0,[1]p9!$D$191,"")</f>
        <v/>
      </c>
      <c r="P174" s="380"/>
      <c r="Q174" s="28"/>
    </row>
    <row r="175" spans="1:18" x14ac:dyDescent="0.2">
      <c r="A175" s="375" t="s">
        <v>242</v>
      </c>
      <c r="B175" s="376"/>
      <c r="C175" s="91">
        <f>[1]p9!$A$195</f>
        <v>0</v>
      </c>
      <c r="D175" s="406" t="s">
        <v>246</v>
      </c>
      <c r="E175" s="406"/>
      <c r="F175" s="406"/>
      <c r="G175" s="375"/>
      <c r="H175" s="416">
        <f>[1]p9!$D$195</f>
        <v>0</v>
      </c>
      <c r="I175" s="417"/>
      <c r="J175" s="375" t="s">
        <v>244</v>
      </c>
      <c r="K175" s="376"/>
      <c r="L175" s="416">
        <f>[1]p9!$G$195</f>
        <v>0</v>
      </c>
      <c r="M175" s="417"/>
      <c r="N175" s="87" t="s">
        <v>245</v>
      </c>
      <c r="O175" s="416">
        <f>[1]p9!$J$195</f>
        <v>0</v>
      </c>
      <c r="P175" s="417"/>
      <c r="Q175" s="28"/>
      <c r="R175" s="3"/>
    </row>
    <row r="176" spans="1:18" x14ac:dyDescent="0.2">
      <c r="A176" s="393"/>
      <c r="B176" s="393"/>
      <c r="C176" s="393"/>
      <c r="D176" s="393"/>
      <c r="E176" s="393"/>
      <c r="F176" s="393"/>
      <c r="G176" s="393"/>
      <c r="H176" s="393"/>
      <c r="I176" s="393"/>
      <c r="J176" s="393"/>
      <c r="K176" s="393"/>
      <c r="L176" s="393"/>
      <c r="M176" s="393"/>
      <c r="N176" s="393"/>
      <c r="O176" s="393"/>
      <c r="P176" s="393"/>
    </row>
    <row r="177" spans="1:19" s="33" customFormat="1" ht="11.25" customHeight="1" x14ac:dyDescent="0.2">
      <c r="A177" s="375" t="str">
        <f>T([1]p10!$C$13:$G$13)</f>
        <v>Diogo Diniz Pereira da Silva e Silva</v>
      </c>
      <c r="B177" s="376"/>
      <c r="C177" s="376"/>
      <c r="D177" s="376"/>
      <c r="E177" s="377"/>
      <c r="F177" s="423"/>
      <c r="G177" s="424"/>
      <c r="H177" s="424"/>
      <c r="I177" s="424"/>
      <c r="J177" s="424"/>
      <c r="K177" s="424"/>
      <c r="L177" s="424"/>
      <c r="M177" s="424"/>
      <c r="N177" s="424"/>
      <c r="O177" s="424"/>
      <c r="P177" s="424"/>
      <c r="Q177" s="48"/>
      <c r="R177" s="28"/>
      <c r="S177" s="28"/>
    </row>
    <row r="178" spans="1:19" s="3" customFormat="1" ht="13.5" customHeight="1" x14ac:dyDescent="0.25">
      <c r="A178" s="17" t="s">
        <v>76</v>
      </c>
      <c r="B178" s="380" t="str">
        <f>IF([1]p10!$A$171&lt;&gt;0,[1]p10!$A$171,"")</f>
        <v/>
      </c>
      <c r="C178" s="398"/>
      <c r="D178" s="398"/>
      <c r="E178" s="398"/>
      <c r="F178" s="398"/>
      <c r="G178" s="398"/>
      <c r="H178" s="398"/>
      <c r="I178" s="398"/>
      <c r="J178" s="406" t="s">
        <v>89</v>
      </c>
      <c r="K178" s="375"/>
      <c r="L178" s="89" t="str">
        <f>IF([1]p10!$I$171&lt;&gt;0,[1]p10!$I$171,"")</f>
        <v/>
      </c>
      <c r="M178" s="47" t="s">
        <v>239</v>
      </c>
      <c r="N178" s="379" t="str">
        <f>IF([1]p10!$K$171&lt;&gt;0,[1]p10!$K$171,"")</f>
        <v/>
      </c>
      <c r="O178" s="379"/>
      <c r="P178" s="380"/>
      <c r="Q178" s="48"/>
    </row>
    <row r="179" spans="1:19" s="3" customFormat="1" ht="13.5" customHeight="1" x14ac:dyDescent="0.25">
      <c r="A179" s="17" t="s">
        <v>87</v>
      </c>
      <c r="B179" s="418" t="str">
        <f>IF([1]p10!$H$173&lt;&gt;0,[1]p10!$H$173,"")</f>
        <v/>
      </c>
      <c r="C179" s="419"/>
      <c r="D179" s="421" t="s">
        <v>89</v>
      </c>
      <c r="E179" s="422"/>
      <c r="F179" s="418" t="str">
        <f>IF([1]p10!$I$171&lt;&gt;0,[1]p10!$I$171,"")</f>
        <v/>
      </c>
      <c r="G179" s="418"/>
      <c r="H179" s="419"/>
      <c r="I179" s="17" t="s">
        <v>74</v>
      </c>
      <c r="J179" s="90" t="str">
        <f>IF([1]p10!$J$163&lt;&gt;0,[1]p10!$J$163,"")</f>
        <v/>
      </c>
      <c r="K179" s="17" t="s">
        <v>75</v>
      </c>
      <c r="L179" s="90" t="str">
        <f>IF([1]p10!$K$163&lt;&gt;0,[1]p10!$K$163,"")</f>
        <v/>
      </c>
      <c r="M179" s="421" t="s">
        <v>91</v>
      </c>
      <c r="N179" s="422"/>
      <c r="O179" s="418" t="str">
        <f>IF([1]p10!$F$173&lt;&gt;0,[1]p10!$F$173,"")</f>
        <v/>
      </c>
      <c r="P179" s="419"/>
      <c r="Q179" s="48"/>
    </row>
    <row r="180" spans="1:19" s="3" customFormat="1" ht="13.5" customHeight="1" x14ac:dyDescent="0.25">
      <c r="A180" s="17" t="s">
        <v>247</v>
      </c>
      <c r="B180" s="418" t="str">
        <f>IF([1]p10!$A$173&lt;&gt;0,[1]p10!$A$173,"")</f>
        <v/>
      </c>
      <c r="C180" s="418"/>
      <c r="D180" s="418"/>
      <c r="E180" s="418"/>
      <c r="F180" s="418"/>
      <c r="G180" s="418"/>
      <c r="H180" s="418"/>
      <c r="I180" s="418"/>
      <c r="J180" s="419"/>
      <c r="K180" s="420" t="s">
        <v>90</v>
      </c>
      <c r="L180" s="409"/>
      <c r="M180" s="379" t="str">
        <f>IF([1]p10!$I$175&lt;&gt;0,[1]p10!$I$175,"")</f>
        <v/>
      </c>
      <c r="N180" s="379"/>
      <c r="O180" s="379"/>
      <c r="P180" s="380"/>
      <c r="Q180" s="28"/>
    </row>
    <row r="181" spans="1:19" s="3" customFormat="1" ht="13.5" customHeight="1" x14ac:dyDescent="0.25">
      <c r="A181" s="17" t="s">
        <v>88</v>
      </c>
      <c r="B181" s="379" t="str">
        <f>IF([1]p10!$E$175&lt;&gt;0,[1]p10!$E$175,"")</f>
        <v/>
      </c>
      <c r="C181" s="379"/>
      <c r="D181" s="379"/>
      <c r="E181" s="379"/>
      <c r="F181" s="379"/>
      <c r="G181" s="379"/>
      <c r="H181" s="379"/>
      <c r="I181" s="375" t="s">
        <v>248</v>
      </c>
      <c r="J181" s="379"/>
      <c r="K181" s="379"/>
      <c r="L181" s="86" t="str">
        <f>IF([1]p10!$K$175&lt;&gt;0,[1]p10!$K$175,"")</f>
        <v/>
      </c>
      <c r="M181" s="375" t="s">
        <v>240</v>
      </c>
      <c r="N181" s="376"/>
      <c r="O181" s="379" t="str">
        <f>IF([1]p10!$D$173&lt;&gt;0,[1]p10!$D$173,"")</f>
        <v/>
      </c>
      <c r="P181" s="380"/>
      <c r="Q181" s="28"/>
    </row>
    <row r="182" spans="1:19" x14ac:dyDescent="0.2">
      <c r="A182" s="375" t="s">
        <v>242</v>
      </c>
      <c r="B182" s="376"/>
      <c r="C182" s="91">
        <f>[1]p10!$A$177</f>
        <v>0</v>
      </c>
      <c r="D182" s="406" t="s">
        <v>246</v>
      </c>
      <c r="E182" s="406"/>
      <c r="F182" s="406"/>
      <c r="G182" s="375"/>
      <c r="H182" s="416">
        <f>[1]p10!$D$177</f>
        <v>0</v>
      </c>
      <c r="I182" s="417"/>
      <c r="J182" s="375" t="s">
        <v>244</v>
      </c>
      <c r="K182" s="376"/>
      <c r="L182" s="416">
        <f>[1]p10!$G$177</f>
        <v>0</v>
      </c>
      <c r="M182" s="417"/>
      <c r="N182" s="87" t="s">
        <v>245</v>
      </c>
      <c r="O182" s="416">
        <f>[1]p10!$J$177</f>
        <v>0</v>
      </c>
      <c r="P182" s="417"/>
      <c r="Q182" s="28"/>
      <c r="R182" s="3"/>
    </row>
    <row r="183" spans="1:19" x14ac:dyDescent="0.2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</row>
    <row r="184" spans="1:19" s="3" customFormat="1" ht="13.5" customHeight="1" x14ac:dyDescent="0.25">
      <c r="A184" s="17" t="s">
        <v>76</v>
      </c>
      <c r="B184" s="380" t="str">
        <f>IF([1]p10!$A$180&lt;&gt;0,[1]p10!$A$180,"")</f>
        <v/>
      </c>
      <c r="C184" s="398"/>
      <c r="D184" s="398"/>
      <c r="E184" s="398"/>
      <c r="F184" s="398"/>
      <c r="G184" s="398"/>
      <c r="H184" s="398"/>
      <c r="I184" s="398"/>
      <c r="J184" s="406" t="s">
        <v>89</v>
      </c>
      <c r="K184" s="375"/>
      <c r="L184" s="89" t="str">
        <f>IF([1]p10!$I$180&lt;&gt;0,[1]p10!$I$180,"")</f>
        <v/>
      </c>
      <c r="M184" s="47" t="s">
        <v>239</v>
      </c>
      <c r="N184" s="379" t="str">
        <f>IF([1]p10!$K$180&lt;&gt;0,[1]p10!$K$180,"")</f>
        <v/>
      </c>
      <c r="O184" s="379"/>
      <c r="P184" s="380"/>
      <c r="Q184" s="48"/>
    </row>
    <row r="185" spans="1:19" s="3" customFormat="1" ht="13.5" customHeight="1" x14ac:dyDescent="0.25">
      <c r="A185" s="17" t="s">
        <v>87</v>
      </c>
      <c r="B185" s="418" t="str">
        <f>IF([1]p10!$H$182&lt;&gt;0,[1]p10!$H$182,"")</f>
        <v/>
      </c>
      <c r="C185" s="419"/>
      <c r="D185" s="421" t="s">
        <v>89</v>
      </c>
      <c r="E185" s="422"/>
      <c r="F185" s="418" t="str">
        <f>IF([1]p10!$I$180&lt;&gt;0,[1]p10!$I$180,"")</f>
        <v/>
      </c>
      <c r="G185" s="418"/>
      <c r="H185" s="419"/>
      <c r="I185" s="17" t="s">
        <v>74</v>
      </c>
      <c r="J185" s="90" t="str">
        <f>IF([1]p10!$J$163&lt;&gt;0,[1]p10!$J$163,"")</f>
        <v/>
      </c>
      <c r="K185" s="17" t="s">
        <v>75</v>
      </c>
      <c r="L185" s="90" t="str">
        <f>IF([1]p10!$K$163&lt;&gt;0,[1]p10!$K$163,"")</f>
        <v/>
      </c>
      <c r="M185" s="421" t="s">
        <v>91</v>
      </c>
      <c r="N185" s="422"/>
      <c r="O185" s="418" t="str">
        <f>IF([1]p10!$F$182&lt;&gt;0,[1]p10!$F$182,"")</f>
        <v/>
      </c>
      <c r="P185" s="419"/>
      <c r="Q185" s="48"/>
    </row>
    <row r="186" spans="1:19" s="3" customFormat="1" ht="13.5" customHeight="1" x14ac:dyDescent="0.25">
      <c r="A186" s="17" t="s">
        <v>247</v>
      </c>
      <c r="B186" s="418" t="str">
        <f>IF([1]p10!$A$182&lt;&gt;0,[1]p10!$A$182,"")</f>
        <v/>
      </c>
      <c r="C186" s="418"/>
      <c r="D186" s="418"/>
      <c r="E186" s="418"/>
      <c r="F186" s="418"/>
      <c r="G186" s="418"/>
      <c r="H186" s="418"/>
      <c r="I186" s="418"/>
      <c r="J186" s="419"/>
      <c r="K186" s="420" t="s">
        <v>90</v>
      </c>
      <c r="L186" s="409"/>
      <c r="M186" s="379" t="str">
        <f>IF([1]p10!$I$184&lt;&gt;0,[1]p10!$I$184,"")</f>
        <v/>
      </c>
      <c r="N186" s="379"/>
      <c r="O186" s="379"/>
      <c r="P186" s="380"/>
      <c r="Q186" s="28"/>
    </row>
    <row r="187" spans="1:19" s="3" customFormat="1" ht="13.5" customHeight="1" x14ac:dyDescent="0.25">
      <c r="A187" s="17" t="s">
        <v>88</v>
      </c>
      <c r="B187" s="379" t="str">
        <f>IF([1]p10!$E$184&lt;&gt;0,[1]p10!$E$184,"")</f>
        <v/>
      </c>
      <c r="C187" s="379"/>
      <c r="D187" s="379"/>
      <c r="E187" s="379"/>
      <c r="F187" s="379"/>
      <c r="G187" s="379"/>
      <c r="H187" s="379"/>
      <c r="I187" s="375" t="s">
        <v>248</v>
      </c>
      <c r="J187" s="379"/>
      <c r="K187" s="379"/>
      <c r="L187" s="86" t="str">
        <f>IF([1]p10!$K$184&lt;&gt;0,[1]p10!$K$184,"")</f>
        <v/>
      </c>
      <c r="M187" s="375" t="s">
        <v>240</v>
      </c>
      <c r="N187" s="376"/>
      <c r="O187" s="379" t="str">
        <f>IF([1]p10!$D$182&lt;&gt;0,[1]p10!$D$182,"")</f>
        <v/>
      </c>
      <c r="P187" s="380"/>
      <c r="Q187" s="28"/>
    </row>
    <row r="188" spans="1:19" x14ac:dyDescent="0.2">
      <c r="A188" s="375" t="s">
        <v>242</v>
      </c>
      <c r="B188" s="376"/>
      <c r="C188" s="91">
        <f>[1]p10!$A$186</f>
        <v>0</v>
      </c>
      <c r="D188" s="406" t="s">
        <v>246</v>
      </c>
      <c r="E188" s="406"/>
      <c r="F188" s="406"/>
      <c r="G188" s="375"/>
      <c r="H188" s="416">
        <f>[1]p10!$D$186</f>
        <v>0</v>
      </c>
      <c r="I188" s="417"/>
      <c r="J188" s="375" t="s">
        <v>244</v>
      </c>
      <c r="K188" s="376"/>
      <c r="L188" s="416">
        <f>[1]p10!$G$186</f>
        <v>0</v>
      </c>
      <c r="M188" s="417"/>
      <c r="N188" s="87" t="s">
        <v>245</v>
      </c>
      <c r="O188" s="416">
        <f>[1]p10!$J$186</f>
        <v>0</v>
      </c>
      <c r="P188" s="417"/>
      <c r="Q188" s="28"/>
      <c r="R188" s="3"/>
    </row>
    <row r="189" spans="1:19" x14ac:dyDescent="0.2">
      <c r="A189" s="393"/>
      <c r="B189" s="393"/>
      <c r="C189" s="393"/>
      <c r="D189" s="393"/>
      <c r="E189" s="393"/>
      <c r="F189" s="393"/>
      <c r="G189" s="393"/>
      <c r="H189" s="393"/>
      <c r="I189" s="393"/>
      <c r="J189" s="393"/>
      <c r="K189" s="393"/>
      <c r="L189" s="393"/>
      <c r="M189" s="393"/>
      <c r="N189" s="393"/>
      <c r="O189" s="393"/>
      <c r="P189" s="393"/>
    </row>
    <row r="190" spans="1:19" s="3" customFormat="1" ht="13.5" customHeight="1" x14ac:dyDescent="0.25">
      <c r="A190" s="17" t="s">
        <v>76</v>
      </c>
      <c r="B190" s="380" t="str">
        <f>IF([1]p10!$A$189&lt;&gt;0,[1]p10!$A$189,"")</f>
        <v/>
      </c>
      <c r="C190" s="398"/>
      <c r="D190" s="398"/>
      <c r="E190" s="398"/>
      <c r="F190" s="398"/>
      <c r="G190" s="398"/>
      <c r="H190" s="398"/>
      <c r="I190" s="398"/>
      <c r="J190" s="406" t="s">
        <v>89</v>
      </c>
      <c r="K190" s="375"/>
      <c r="L190" s="89" t="str">
        <f>IF([1]p10!$I$189&lt;&gt;0,[1]p10!$I$189,"")</f>
        <v/>
      </c>
      <c r="M190" s="47" t="s">
        <v>239</v>
      </c>
      <c r="N190" s="379" t="str">
        <f>IF([1]p10!$K$189&lt;&gt;0,[1]p10!$K$189,"")</f>
        <v/>
      </c>
      <c r="O190" s="379"/>
      <c r="P190" s="380"/>
      <c r="Q190" s="48"/>
    </row>
    <row r="191" spans="1:19" s="3" customFormat="1" ht="13.5" customHeight="1" x14ac:dyDescent="0.25">
      <c r="A191" s="17" t="s">
        <v>87</v>
      </c>
      <c r="B191" s="418" t="str">
        <f>IF([1]p10!$H$191&lt;&gt;0,[1]p10!$H$191,"")</f>
        <v/>
      </c>
      <c r="C191" s="419"/>
      <c r="D191" s="421" t="s">
        <v>89</v>
      </c>
      <c r="E191" s="422"/>
      <c r="F191" s="418" t="str">
        <f>IF([1]p10!$I$189&lt;&gt;0,[1]p10!$I$189,"")</f>
        <v/>
      </c>
      <c r="G191" s="418"/>
      <c r="H191" s="419"/>
      <c r="I191" s="17" t="s">
        <v>74</v>
      </c>
      <c r="J191" s="90" t="str">
        <f>IF([1]p10!$J$163&lt;&gt;0,[1]p10!$J$163,"")</f>
        <v/>
      </c>
      <c r="K191" s="17" t="s">
        <v>75</v>
      </c>
      <c r="L191" s="90" t="str">
        <f>IF([1]p10!$K$163&lt;&gt;0,[1]p10!$K$163,"")</f>
        <v/>
      </c>
      <c r="M191" s="421" t="s">
        <v>91</v>
      </c>
      <c r="N191" s="422"/>
      <c r="O191" s="418" t="str">
        <f>IF([1]p10!$F$191&lt;&gt;0,[1]p10!$F$191,"")</f>
        <v/>
      </c>
      <c r="P191" s="419"/>
      <c r="Q191" s="48"/>
    </row>
    <row r="192" spans="1:19" s="3" customFormat="1" ht="13.5" customHeight="1" x14ac:dyDescent="0.25">
      <c r="A192" s="17" t="s">
        <v>247</v>
      </c>
      <c r="B192" s="418" t="str">
        <f>IF([1]p10!$A$191&lt;&gt;0,[1]p10!$A$191,"")</f>
        <v/>
      </c>
      <c r="C192" s="418"/>
      <c r="D192" s="418"/>
      <c r="E192" s="418"/>
      <c r="F192" s="418"/>
      <c r="G192" s="418"/>
      <c r="H192" s="418"/>
      <c r="I192" s="418"/>
      <c r="J192" s="419"/>
      <c r="K192" s="420" t="s">
        <v>90</v>
      </c>
      <c r="L192" s="409"/>
      <c r="M192" s="379" t="str">
        <f>IF([1]p10!$I$193&lt;&gt;0,[1]p10!$I$193,"")</f>
        <v/>
      </c>
      <c r="N192" s="379"/>
      <c r="O192" s="379"/>
      <c r="P192" s="380"/>
      <c r="Q192" s="28"/>
    </row>
    <row r="193" spans="1:19" s="3" customFormat="1" ht="13.5" customHeight="1" x14ac:dyDescent="0.25">
      <c r="A193" s="17" t="s">
        <v>88</v>
      </c>
      <c r="B193" s="379" t="str">
        <f>IF([1]p10!$E$193&lt;&gt;0,[1]p10!$E$193,"")</f>
        <v/>
      </c>
      <c r="C193" s="379"/>
      <c r="D193" s="379"/>
      <c r="E193" s="379"/>
      <c r="F193" s="379"/>
      <c r="G193" s="379"/>
      <c r="H193" s="379"/>
      <c r="I193" s="375" t="s">
        <v>248</v>
      </c>
      <c r="J193" s="379"/>
      <c r="K193" s="379"/>
      <c r="L193" s="86" t="str">
        <f>IF([1]p10!$K$193&lt;&gt;0,[1]p10!$K$193,"")</f>
        <v/>
      </c>
      <c r="M193" s="375" t="s">
        <v>240</v>
      </c>
      <c r="N193" s="376"/>
      <c r="O193" s="379" t="str">
        <f>IF([1]p10!$D$191&lt;&gt;0,[1]p10!$D$191,"")</f>
        <v/>
      </c>
      <c r="P193" s="380"/>
      <c r="Q193" s="28"/>
    </row>
    <row r="194" spans="1:19" x14ac:dyDescent="0.2">
      <c r="A194" s="375" t="s">
        <v>242</v>
      </c>
      <c r="B194" s="376"/>
      <c r="C194" s="91">
        <f>[1]p10!$A$195</f>
        <v>0</v>
      </c>
      <c r="D194" s="406" t="s">
        <v>246</v>
      </c>
      <c r="E194" s="406"/>
      <c r="F194" s="406"/>
      <c r="G194" s="375"/>
      <c r="H194" s="416">
        <f>[1]p10!$D$195</f>
        <v>0</v>
      </c>
      <c r="I194" s="417"/>
      <c r="J194" s="375" t="s">
        <v>244</v>
      </c>
      <c r="K194" s="376"/>
      <c r="L194" s="416">
        <f>[1]p10!$G$195</f>
        <v>0</v>
      </c>
      <c r="M194" s="417"/>
      <c r="N194" s="87" t="s">
        <v>245</v>
      </c>
      <c r="O194" s="416">
        <f>[1]p10!$J$195</f>
        <v>0</v>
      </c>
      <c r="P194" s="417"/>
      <c r="Q194" s="28"/>
      <c r="R194" s="3"/>
    </row>
    <row r="195" spans="1:19" x14ac:dyDescent="0.2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</row>
    <row r="196" spans="1:19" s="33" customFormat="1" ht="11.25" customHeight="1" x14ac:dyDescent="0.2">
      <c r="A196" s="375" t="str">
        <f>T([1]p11!$C$13:$G$13)</f>
        <v>Henrique Fernandes de Lima</v>
      </c>
      <c r="B196" s="376"/>
      <c r="C196" s="376"/>
      <c r="D196" s="376"/>
      <c r="E196" s="377"/>
      <c r="F196" s="423"/>
      <c r="G196" s="424"/>
      <c r="H196" s="424"/>
      <c r="I196" s="424"/>
      <c r="J196" s="424"/>
      <c r="K196" s="424"/>
      <c r="L196" s="424"/>
      <c r="M196" s="424"/>
      <c r="N196" s="424"/>
      <c r="O196" s="424"/>
      <c r="P196" s="424"/>
      <c r="Q196" s="48"/>
      <c r="R196" s="28"/>
      <c r="S196" s="28"/>
    </row>
    <row r="197" spans="1:19" s="3" customFormat="1" ht="13.5" customHeight="1" x14ac:dyDescent="0.25">
      <c r="A197" s="17" t="s">
        <v>76</v>
      </c>
      <c r="B197" s="380" t="str">
        <f>IF([1]p11!$A$171&lt;&gt;0,[1]p11!$A$171,"")</f>
        <v/>
      </c>
      <c r="C197" s="398"/>
      <c r="D197" s="398"/>
      <c r="E197" s="398"/>
      <c r="F197" s="398"/>
      <c r="G197" s="398"/>
      <c r="H197" s="398"/>
      <c r="I197" s="398"/>
      <c r="J197" s="406" t="s">
        <v>89</v>
      </c>
      <c r="K197" s="375"/>
      <c r="L197" s="89" t="str">
        <f>IF([1]p11!$I$171&lt;&gt;0,[1]p11!$I$171,"")</f>
        <v/>
      </c>
      <c r="M197" s="47" t="s">
        <v>239</v>
      </c>
      <c r="N197" s="379" t="str">
        <f>IF([1]p11!$K$171&lt;&gt;0,[1]p11!$K$171,"")</f>
        <v/>
      </c>
      <c r="O197" s="379"/>
      <c r="P197" s="380"/>
      <c r="Q197" s="48"/>
    </row>
    <row r="198" spans="1:19" s="3" customFormat="1" ht="13.5" customHeight="1" x14ac:dyDescent="0.25">
      <c r="A198" s="17" t="s">
        <v>87</v>
      </c>
      <c r="B198" s="418" t="str">
        <f>IF([1]p11!$H$173&lt;&gt;0,[1]p11!$H$173,"")</f>
        <v/>
      </c>
      <c r="C198" s="419"/>
      <c r="D198" s="421" t="s">
        <v>89</v>
      </c>
      <c r="E198" s="422"/>
      <c r="F198" s="418" t="str">
        <f>IF([1]p11!$I$171&lt;&gt;0,[1]p11!$I$171,"")</f>
        <v/>
      </c>
      <c r="G198" s="418"/>
      <c r="H198" s="419"/>
      <c r="I198" s="17" t="s">
        <v>74</v>
      </c>
      <c r="J198" s="90" t="str">
        <f>IF([1]p11!$J$163&lt;&gt;0,[1]p11!$J$163,"")</f>
        <v/>
      </c>
      <c r="K198" s="17" t="s">
        <v>75</v>
      </c>
      <c r="L198" s="90" t="str">
        <f>IF([1]p11!$K$163&lt;&gt;0,[1]p11!$K$163,"")</f>
        <v/>
      </c>
      <c r="M198" s="421" t="s">
        <v>91</v>
      </c>
      <c r="N198" s="422"/>
      <c r="O198" s="418" t="str">
        <f>IF([1]p11!$F$173&lt;&gt;0,[1]p11!$F$173,"")</f>
        <v/>
      </c>
      <c r="P198" s="419"/>
      <c r="Q198" s="48"/>
    </row>
    <row r="199" spans="1:19" s="3" customFormat="1" ht="13.5" customHeight="1" x14ac:dyDescent="0.25">
      <c r="A199" s="17" t="s">
        <v>247</v>
      </c>
      <c r="B199" s="418" t="str">
        <f>IF([1]p11!$A$173&lt;&gt;0,[1]p11!$A$173,"")</f>
        <v/>
      </c>
      <c r="C199" s="418"/>
      <c r="D199" s="418"/>
      <c r="E199" s="418"/>
      <c r="F199" s="418"/>
      <c r="G199" s="418"/>
      <c r="H199" s="418"/>
      <c r="I199" s="418"/>
      <c r="J199" s="419"/>
      <c r="K199" s="420" t="s">
        <v>90</v>
      </c>
      <c r="L199" s="409"/>
      <c r="M199" s="379" t="str">
        <f>IF([1]p11!$I$175&lt;&gt;0,[1]p11!$I$175,"")</f>
        <v/>
      </c>
      <c r="N199" s="379"/>
      <c r="O199" s="379"/>
      <c r="P199" s="380"/>
      <c r="Q199" s="28"/>
    </row>
    <row r="200" spans="1:19" s="3" customFormat="1" ht="13.5" customHeight="1" x14ac:dyDescent="0.25">
      <c r="A200" s="17" t="s">
        <v>88</v>
      </c>
      <c r="B200" s="379" t="str">
        <f>IF([1]p11!$E$175&lt;&gt;0,[1]p11!$E$175,"")</f>
        <v/>
      </c>
      <c r="C200" s="379"/>
      <c r="D200" s="379"/>
      <c r="E200" s="379"/>
      <c r="F200" s="379"/>
      <c r="G200" s="379"/>
      <c r="H200" s="379"/>
      <c r="I200" s="375" t="s">
        <v>248</v>
      </c>
      <c r="J200" s="379"/>
      <c r="K200" s="379"/>
      <c r="L200" s="86" t="str">
        <f>IF([1]p11!$K$175&lt;&gt;0,[1]p11!$K$175,"")</f>
        <v/>
      </c>
      <c r="M200" s="375" t="s">
        <v>240</v>
      </c>
      <c r="N200" s="376"/>
      <c r="O200" s="379" t="str">
        <f>IF([1]p11!$D$173&lt;&gt;0,[1]p11!$D$173,"")</f>
        <v/>
      </c>
      <c r="P200" s="380"/>
      <c r="Q200" s="28"/>
    </row>
    <row r="201" spans="1:19" x14ac:dyDescent="0.2">
      <c r="A201" s="375" t="s">
        <v>242</v>
      </c>
      <c r="B201" s="376"/>
      <c r="C201" s="91">
        <f>[1]p11!$A$177</f>
        <v>0</v>
      </c>
      <c r="D201" s="406" t="s">
        <v>246</v>
      </c>
      <c r="E201" s="406"/>
      <c r="F201" s="406"/>
      <c r="G201" s="375"/>
      <c r="H201" s="416">
        <f>[1]p11!$D$177</f>
        <v>0</v>
      </c>
      <c r="I201" s="417"/>
      <c r="J201" s="375" t="s">
        <v>244</v>
      </c>
      <c r="K201" s="376"/>
      <c r="L201" s="416">
        <f>[1]p11!$G$177</f>
        <v>0</v>
      </c>
      <c r="M201" s="417"/>
      <c r="N201" s="87" t="s">
        <v>245</v>
      </c>
      <c r="O201" s="416">
        <f>[1]p11!$J$177</f>
        <v>0</v>
      </c>
      <c r="P201" s="417"/>
      <c r="Q201" s="28"/>
      <c r="R201" s="3"/>
    </row>
    <row r="202" spans="1:19" x14ac:dyDescent="0.2">
      <c r="A202" s="393"/>
      <c r="B202" s="393"/>
      <c r="C202" s="393"/>
      <c r="D202" s="393"/>
      <c r="E202" s="393"/>
      <c r="F202" s="393"/>
      <c r="G202" s="393"/>
      <c r="H202" s="393"/>
      <c r="I202" s="393"/>
      <c r="J202" s="393"/>
      <c r="K202" s="393"/>
      <c r="L202" s="393"/>
      <c r="M202" s="393"/>
      <c r="N202" s="393"/>
      <c r="O202" s="393"/>
      <c r="P202" s="393"/>
    </row>
    <row r="203" spans="1:19" s="3" customFormat="1" ht="13.5" customHeight="1" x14ac:dyDescent="0.25">
      <c r="A203" s="17" t="s">
        <v>76</v>
      </c>
      <c r="B203" s="380" t="str">
        <f>IF([1]p11!$A$180&lt;&gt;0,[1]p11!$A$180,"")</f>
        <v/>
      </c>
      <c r="C203" s="398"/>
      <c r="D203" s="398"/>
      <c r="E203" s="398"/>
      <c r="F203" s="398"/>
      <c r="G203" s="398"/>
      <c r="H203" s="398"/>
      <c r="I203" s="398"/>
      <c r="J203" s="406" t="s">
        <v>89</v>
      </c>
      <c r="K203" s="375"/>
      <c r="L203" s="89" t="str">
        <f>IF([1]p11!$I$180&lt;&gt;0,[1]p11!$I$180,"")</f>
        <v/>
      </c>
      <c r="M203" s="47" t="s">
        <v>239</v>
      </c>
      <c r="N203" s="379" t="str">
        <f>IF([1]p11!$K$180&lt;&gt;0,[1]p11!$K$180,"")</f>
        <v/>
      </c>
      <c r="O203" s="379"/>
      <c r="P203" s="380"/>
      <c r="Q203" s="48"/>
    </row>
    <row r="204" spans="1:19" s="3" customFormat="1" ht="13.5" customHeight="1" x14ac:dyDescent="0.25">
      <c r="A204" s="17" t="s">
        <v>87</v>
      </c>
      <c r="B204" s="418" t="str">
        <f>IF([1]p11!$H$182&lt;&gt;0,[1]p11!$H$182,"")</f>
        <v/>
      </c>
      <c r="C204" s="419"/>
      <c r="D204" s="421" t="s">
        <v>89</v>
      </c>
      <c r="E204" s="422"/>
      <c r="F204" s="418" t="str">
        <f>IF([1]p11!$I$180&lt;&gt;0,[1]p11!$I$180,"")</f>
        <v/>
      </c>
      <c r="G204" s="418"/>
      <c r="H204" s="419"/>
      <c r="I204" s="17" t="s">
        <v>74</v>
      </c>
      <c r="J204" s="90" t="str">
        <f>IF([1]p11!$J$163&lt;&gt;0,[1]p11!$J$163,"")</f>
        <v/>
      </c>
      <c r="K204" s="17" t="s">
        <v>75</v>
      </c>
      <c r="L204" s="90" t="str">
        <f>IF([1]p11!$K$163&lt;&gt;0,[1]p11!$K$163,"")</f>
        <v/>
      </c>
      <c r="M204" s="421" t="s">
        <v>91</v>
      </c>
      <c r="N204" s="422"/>
      <c r="O204" s="418" t="str">
        <f>IF([1]p11!$F$182&lt;&gt;0,[1]p11!$F$182,"")</f>
        <v/>
      </c>
      <c r="P204" s="419"/>
      <c r="Q204" s="48"/>
    </row>
    <row r="205" spans="1:19" s="3" customFormat="1" ht="13.5" customHeight="1" x14ac:dyDescent="0.25">
      <c r="A205" s="17" t="s">
        <v>247</v>
      </c>
      <c r="B205" s="418" t="str">
        <f>IF([1]p11!$A$182&lt;&gt;0,[1]p11!$A$182,"")</f>
        <v/>
      </c>
      <c r="C205" s="418"/>
      <c r="D205" s="418"/>
      <c r="E205" s="418"/>
      <c r="F205" s="418"/>
      <c r="G205" s="418"/>
      <c r="H205" s="418"/>
      <c r="I205" s="418"/>
      <c r="J205" s="419"/>
      <c r="K205" s="420" t="s">
        <v>90</v>
      </c>
      <c r="L205" s="409"/>
      <c r="M205" s="379" t="str">
        <f>IF([1]p11!$I$184&lt;&gt;0,[1]p11!$I$184,"")</f>
        <v/>
      </c>
      <c r="N205" s="379"/>
      <c r="O205" s="379"/>
      <c r="P205" s="380"/>
      <c r="Q205" s="28"/>
    </row>
    <row r="206" spans="1:19" s="3" customFormat="1" ht="13.5" customHeight="1" x14ac:dyDescent="0.25">
      <c r="A206" s="17" t="s">
        <v>88</v>
      </c>
      <c r="B206" s="379" t="str">
        <f>IF([1]p11!$E$184&lt;&gt;0,[1]p11!$E$184,"")</f>
        <v/>
      </c>
      <c r="C206" s="379"/>
      <c r="D206" s="379"/>
      <c r="E206" s="379"/>
      <c r="F206" s="379"/>
      <c r="G206" s="379"/>
      <c r="H206" s="379"/>
      <c r="I206" s="375" t="s">
        <v>248</v>
      </c>
      <c r="J206" s="379"/>
      <c r="K206" s="379"/>
      <c r="L206" s="86" t="str">
        <f>IF([1]p11!$K$184&lt;&gt;0,[1]p11!$K$184,"")</f>
        <v/>
      </c>
      <c r="M206" s="375" t="s">
        <v>240</v>
      </c>
      <c r="N206" s="376"/>
      <c r="O206" s="379" t="str">
        <f>IF([1]p11!$D$182&lt;&gt;0,[1]p11!$D$182,"")</f>
        <v/>
      </c>
      <c r="P206" s="380"/>
      <c r="Q206" s="28"/>
    </row>
    <row r="207" spans="1:19" x14ac:dyDescent="0.2">
      <c r="A207" s="375" t="s">
        <v>242</v>
      </c>
      <c r="B207" s="376"/>
      <c r="C207" s="91">
        <f>[1]p11!$A$186</f>
        <v>0</v>
      </c>
      <c r="D207" s="406" t="s">
        <v>246</v>
      </c>
      <c r="E207" s="406"/>
      <c r="F207" s="406"/>
      <c r="G207" s="375"/>
      <c r="H207" s="416">
        <f>[1]p11!$D$186</f>
        <v>0</v>
      </c>
      <c r="I207" s="417"/>
      <c r="J207" s="375" t="s">
        <v>244</v>
      </c>
      <c r="K207" s="376"/>
      <c r="L207" s="416">
        <f>[1]p11!$G$186</f>
        <v>0</v>
      </c>
      <c r="M207" s="417"/>
      <c r="N207" s="87" t="s">
        <v>245</v>
      </c>
      <c r="O207" s="416">
        <f>[1]p11!$J$186</f>
        <v>0</v>
      </c>
      <c r="P207" s="417"/>
      <c r="Q207" s="28"/>
      <c r="R207" s="3"/>
    </row>
    <row r="208" spans="1:19" x14ac:dyDescent="0.2">
      <c r="A208" s="393"/>
      <c r="B208" s="393"/>
      <c r="C208" s="393"/>
      <c r="D208" s="393"/>
      <c r="E208" s="393"/>
      <c r="F208" s="393"/>
      <c r="G208" s="393"/>
      <c r="H208" s="393"/>
      <c r="I208" s="393"/>
      <c r="J208" s="393"/>
      <c r="K208" s="393"/>
      <c r="L208" s="393"/>
      <c r="M208" s="393"/>
      <c r="N208" s="393"/>
      <c r="O208" s="393"/>
      <c r="P208" s="393"/>
    </row>
    <row r="209" spans="1:19" s="3" customFormat="1" ht="13.5" customHeight="1" x14ac:dyDescent="0.25">
      <c r="A209" s="17" t="s">
        <v>76</v>
      </c>
      <c r="B209" s="380" t="str">
        <f>IF([1]p11!$A$189&lt;&gt;0,[1]p11!$A$189,"")</f>
        <v/>
      </c>
      <c r="C209" s="398"/>
      <c r="D209" s="398"/>
      <c r="E209" s="398"/>
      <c r="F209" s="398"/>
      <c r="G209" s="398"/>
      <c r="H209" s="398"/>
      <c r="I209" s="398"/>
      <c r="J209" s="406" t="s">
        <v>89</v>
      </c>
      <c r="K209" s="375"/>
      <c r="L209" s="89" t="str">
        <f>IF([1]p11!$I$189&lt;&gt;0,[1]p11!$I$189,"")</f>
        <v/>
      </c>
      <c r="M209" s="47" t="s">
        <v>239</v>
      </c>
      <c r="N209" s="379" t="str">
        <f>IF([1]p11!$K$189&lt;&gt;0,[1]p11!$K$189,"")</f>
        <v/>
      </c>
      <c r="O209" s="379"/>
      <c r="P209" s="380"/>
      <c r="Q209" s="48"/>
    </row>
    <row r="210" spans="1:19" s="3" customFormat="1" ht="13.5" customHeight="1" x14ac:dyDescent="0.25">
      <c r="A210" s="17" t="s">
        <v>87</v>
      </c>
      <c r="B210" s="418" t="str">
        <f>IF([1]p11!$H$191&lt;&gt;0,[1]p11!$H$191,"")</f>
        <v/>
      </c>
      <c r="C210" s="419"/>
      <c r="D210" s="421" t="s">
        <v>89</v>
      </c>
      <c r="E210" s="422"/>
      <c r="F210" s="418" t="str">
        <f>IF([1]p11!$I$189&lt;&gt;0,[1]p11!$I$189,"")</f>
        <v/>
      </c>
      <c r="G210" s="418"/>
      <c r="H210" s="419"/>
      <c r="I210" s="17" t="s">
        <v>74</v>
      </c>
      <c r="J210" s="90" t="str">
        <f>IF([1]p11!$J$163&lt;&gt;0,[1]p11!$J$163,"")</f>
        <v/>
      </c>
      <c r="K210" s="17" t="s">
        <v>75</v>
      </c>
      <c r="L210" s="90" t="str">
        <f>IF([1]p11!$K$163&lt;&gt;0,[1]p11!$K$163,"")</f>
        <v/>
      </c>
      <c r="M210" s="421" t="s">
        <v>91</v>
      </c>
      <c r="N210" s="422"/>
      <c r="O210" s="418" t="str">
        <f>IF([1]p11!$F$191&lt;&gt;0,[1]p11!$F$191,"")</f>
        <v/>
      </c>
      <c r="P210" s="419"/>
      <c r="Q210" s="48"/>
    </row>
    <row r="211" spans="1:19" s="3" customFormat="1" ht="13.5" customHeight="1" x14ac:dyDescent="0.25">
      <c r="A211" s="17" t="s">
        <v>247</v>
      </c>
      <c r="B211" s="418" t="str">
        <f>IF([1]p11!$A$191&lt;&gt;0,[1]p11!$A$191,"")</f>
        <v/>
      </c>
      <c r="C211" s="418"/>
      <c r="D211" s="418"/>
      <c r="E211" s="418"/>
      <c r="F211" s="418"/>
      <c r="G211" s="418"/>
      <c r="H211" s="418"/>
      <c r="I211" s="418"/>
      <c r="J211" s="419"/>
      <c r="K211" s="420" t="s">
        <v>90</v>
      </c>
      <c r="L211" s="409"/>
      <c r="M211" s="379" t="str">
        <f>IF([1]p11!$I$193&lt;&gt;0,[1]p11!$I$193,"")</f>
        <v/>
      </c>
      <c r="N211" s="379"/>
      <c r="O211" s="379"/>
      <c r="P211" s="380"/>
      <c r="Q211" s="28"/>
    </row>
    <row r="212" spans="1:19" s="3" customFormat="1" ht="13.5" customHeight="1" x14ac:dyDescent="0.25">
      <c r="A212" s="17" t="s">
        <v>88</v>
      </c>
      <c r="B212" s="379" t="str">
        <f>IF([1]p11!$E$193&lt;&gt;0,[1]p11!$E$193,"")</f>
        <v/>
      </c>
      <c r="C212" s="379"/>
      <c r="D212" s="379"/>
      <c r="E212" s="379"/>
      <c r="F212" s="379"/>
      <c r="G212" s="379"/>
      <c r="H212" s="379"/>
      <c r="I212" s="375" t="s">
        <v>248</v>
      </c>
      <c r="J212" s="379"/>
      <c r="K212" s="379"/>
      <c r="L212" s="86" t="str">
        <f>IF([1]p11!$K$193&lt;&gt;0,[1]p11!$K$193,"")</f>
        <v/>
      </c>
      <c r="M212" s="375" t="s">
        <v>240</v>
      </c>
      <c r="N212" s="376"/>
      <c r="O212" s="379" t="str">
        <f>IF([1]p11!$D$191&lt;&gt;0,[1]p11!$D$191,"")</f>
        <v/>
      </c>
      <c r="P212" s="380"/>
      <c r="Q212" s="28"/>
    </row>
    <row r="213" spans="1:19" x14ac:dyDescent="0.2">
      <c r="A213" s="375" t="s">
        <v>242</v>
      </c>
      <c r="B213" s="376"/>
      <c r="C213" s="91">
        <f>[1]p11!$A$195</f>
        <v>0</v>
      </c>
      <c r="D213" s="406" t="s">
        <v>246</v>
      </c>
      <c r="E213" s="406"/>
      <c r="F213" s="406"/>
      <c r="G213" s="375"/>
      <c r="H213" s="416">
        <f>[1]p11!$D$195</f>
        <v>0</v>
      </c>
      <c r="I213" s="417"/>
      <c r="J213" s="375" t="s">
        <v>244</v>
      </c>
      <c r="K213" s="376"/>
      <c r="L213" s="416">
        <f>[1]p11!$G$195</f>
        <v>0</v>
      </c>
      <c r="M213" s="417"/>
      <c r="N213" s="87" t="s">
        <v>245</v>
      </c>
      <c r="O213" s="416">
        <f>[1]p11!$J$195</f>
        <v>0</v>
      </c>
      <c r="P213" s="417"/>
      <c r="Q213" s="28"/>
      <c r="R213" s="3"/>
    </row>
    <row r="214" spans="1:19" x14ac:dyDescent="0.2">
      <c r="A214" s="393"/>
      <c r="B214" s="393"/>
      <c r="C214" s="393"/>
      <c r="D214" s="393"/>
      <c r="E214" s="393"/>
      <c r="F214" s="393"/>
      <c r="G214" s="393"/>
      <c r="H214" s="393"/>
      <c r="I214" s="393"/>
      <c r="J214" s="393"/>
      <c r="K214" s="393"/>
      <c r="L214" s="393"/>
      <c r="M214" s="393"/>
      <c r="N214" s="393"/>
      <c r="O214" s="393"/>
      <c r="P214" s="393"/>
    </row>
    <row r="215" spans="1:19" s="33" customFormat="1" ht="11.25" customHeight="1" x14ac:dyDescent="0.2">
      <c r="A215" s="375" t="str">
        <f>T([1]p12!$C$13:$G$13)</f>
        <v>Jacqueline Félix de Brito Diniz</v>
      </c>
      <c r="B215" s="376"/>
      <c r="C215" s="376"/>
      <c r="D215" s="376"/>
      <c r="E215" s="377"/>
      <c r="F215" s="423"/>
      <c r="G215" s="424"/>
      <c r="H215" s="424"/>
      <c r="I215" s="424"/>
      <c r="J215" s="424"/>
      <c r="K215" s="424"/>
      <c r="L215" s="424"/>
      <c r="M215" s="424"/>
      <c r="N215" s="424"/>
      <c r="O215" s="424"/>
      <c r="P215" s="424"/>
      <c r="Q215" s="48"/>
      <c r="R215" s="28"/>
      <c r="S215" s="28"/>
    </row>
    <row r="216" spans="1:19" s="3" customFormat="1" ht="13.5" customHeight="1" x14ac:dyDescent="0.25">
      <c r="A216" s="17" t="s">
        <v>76</v>
      </c>
      <c r="B216" s="380" t="str">
        <f>IF([1]p12!$A$171&lt;&gt;0,[1]p12!$A$171,"")</f>
        <v/>
      </c>
      <c r="C216" s="398"/>
      <c r="D216" s="398"/>
      <c r="E216" s="398"/>
      <c r="F216" s="398"/>
      <c r="G216" s="398"/>
      <c r="H216" s="398"/>
      <c r="I216" s="398"/>
      <c r="J216" s="406" t="s">
        <v>89</v>
      </c>
      <c r="K216" s="375"/>
      <c r="L216" s="89" t="str">
        <f>IF([1]p12!$I$171&lt;&gt;0,[1]p12!$I$171,"")</f>
        <v/>
      </c>
      <c r="M216" s="47" t="s">
        <v>239</v>
      </c>
      <c r="N216" s="379" t="str">
        <f>IF([1]p12!$K$171&lt;&gt;0,[1]p12!$K$171,"")</f>
        <v/>
      </c>
      <c r="O216" s="379"/>
      <c r="P216" s="380"/>
      <c r="Q216" s="48"/>
    </row>
    <row r="217" spans="1:19" s="3" customFormat="1" ht="13.5" customHeight="1" x14ac:dyDescent="0.25">
      <c r="A217" s="17" t="s">
        <v>87</v>
      </c>
      <c r="B217" s="418" t="str">
        <f>IF([1]p12!$H$173&lt;&gt;0,[1]p12!$H$173,"")</f>
        <v/>
      </c>
      <c r="C217" s="419"/>
      <c r="D217" s="421" t="s">
        <v>89</v>
      </c>
      <c r="E217" s="422"/>
      <c r="F217" s="418" t="str">
        <f>IF([1]p12!$I$171&lt;&gt;0,[1]p12!$I$171,"")</f>
        <v/>
      </c>
      <c r="G217" s="418"/>
      <c r="H217" s="419"/>
      <c r="I217" s="17" t="s">
        <v>74</v>
      </c>
      <c r="J217" s="90" t="str">
        <f>IF([1]p12!$J$163&lt;&gt;0,[1]p12!$J$163,"")</f>
        <v/>
      </c>
      <c r="K217" s="17" t="s">
        <v>75</v>
      </c>
      <c r="L217" s="90" t="str">
        <f>IF([1]p12!$K$163&lt;&gt;0,[1]p12!$K$163,"")</f>
        <v/>
      </c>
      <c r="M217" s="421" t="s">
        <v>91</v>
      </c>
      <c r="N217" s="422"/>
      <c r="O217" s="418" t="str">
        <f>IF([1]p12!$F$173&lt;&gt;0,[1]p12!$F$173,"")</f>
        <v/>
      </c>
      <c r="P217" s="419"/>
      <c r="Q217" s="48"/>
    </row>
    <row r="218" spans="1:19" s="3" customFormat="1" ht="13.5" customHeight="1" x14ac:dyDescent="0.25">
      <c r="A218" s="17" t="s">
        <v>247</v>
      </c>
      <c r="B218" s="418" t="str">
        <f>IF([1]p12!$A$173&lt;&gt;0,[1]p12!$A$173,"")</f>
        <v/>
      </c>
      <c r="C218" s="418"/>
      <c r="D218" s="418"/>
      <c r="E218" s="418"/>
      <c r="F218" s="418"/>
      <c r="G218" s="418"/>
      <c r="H218" s="418"/>
      <c r="I218" s="418"/>
      <c r="J218" s="419"/>
      <c r="K218" s="420" t="s">
        <v>90</v>
      </c>
      <c r="L218" s="409"/>
      <c r="M218" s="379" t="str">
        <f>IF([1]p12!$I$175&lt;&gt;0,[1]p12!$I$175,"")</f>
        <v/>
      </c>
      <c r="N218" s="379"/>
      <c r="O218" s="379"/>
      <c r="P218" s="380"/>
      <c r="Q218" s="28"/>
    </row>
    <row r="219" spans="1:19" s="3" customFormat="1" ht="13.5" customHeight="1" x14ac:dyDescent="0.25">
      <c r="A219" s="17" t="s">
        <v>88</v>
      </c>
      <c r="B219" s="379" t="str">
        <f>IF([1]p12!$E$175&lt;&gt;0,[1]p12!$E$175,"")</f>
        <v/>
      </c>
      <c r="C219" s="379"/>
      <c r="D219" s="379"/>
      <c r="E219" s="379"/>
      <c r="F219" s="379"/>
      <c r="G219" s="379"/>
      <c r="H219" s="379"/>
      <c r="I219" s="375" t="s">
        <v>248</v>
      </c>
      <c r="J219" s="379"/>
      <c r="K219" s="379"/>
      <c r="L219" s="86" t="str">
        <f>IF([1]p12!$K$175&lt;&gt;0,[1]p12!$K$175,"")</f>
        <v/>
      </c>
      <c r="M219" s="375" t="s">
        <v>240</v>
      </c>
      <c r="N219" s="376"/>
      <c r="O219" s="379" t="str">
        <f>IF([1]p12!$D$173&lt;&gt;0,[1]p12!$D$173,"")</f>
        <v/>
      </c>
      <c r="P219" s="380"/>
      <c r="Q219" s="28"/>
    </row>
    <row r="220" spans="1:19" x14ac:dyDescent="0.2">
      <c r="A220" s="375" t="s">
        <v>242</v>
      </c>
      <c r="B220" s="376"/>
      <c r="C220" s="91">
        <f>[1]p12!$A$177</f>
        <v>0</v>
      </c>
      <c r="D220" s="406" t="s">
        <v>246</v>
      </c>
      <c r="E220" s="406"/>
      <c r="F220" s="406"/>
      <c r="G220" s="375"/>
      <c r="H220" s="416">
        <f>[1]p12!$D$177</f>
        <v>0</v>
      </c>
      <c r="I220" s="417"/>
      <c r="J220" s="375" t="s">
        <v>244</v>
      </c>
      <c r="K220" s="376"/>
      <c r="L220" s="416">
        <f>[1]p12!$G$177</f>
        <v>0</v>
      </c>
      <c r="M220" s="417"/>
      <c r="N220" s="87" t="s">
        <v>245</v>
      </c>
      <c r="O220" s="416">
        <f>[1]p12!$J$177</f>
        <v>0</v>
      </c>
      <c r="P220" s="417"/>
      <c r="Q220" s="28"/>
      <c r="R220" s="3"/>
    </row>
    <row r="221" spans="1:19" x14ac:dyDescent="0.2">
      <c r="A221" s="393"/>
      <c r="B221" s="393"/>
      <c r="C221" s="393"/>
      <c r="D221" s="393"/>
      <c r="E221" s="393"/>
      <c r="F221" s="393"/>
      <c r="G221" s="393"/>
      <c r="H221" s="393"/>
      <c r="I221" s="393"/>
      <c r="J221" s="393"/>
      <c r="K221" s="393"/>
      <c r="L221" s="393"/>
      <c r="M221" s="393"/>
      <c r="N221" s="393"/>
      <c r="O221" s="393"/>
      <c r="P221" s="393"/>
    </row>
    <row r="222" spans="1:19" s="3" customFormat="1" ht="13.5" customHeight="1" x14ac:dyDescent="0.25">
      <c r="A222" s="17" t="s">
        <v>76</v>
      </c>
      <c r="B222" s="380" t="str">
        <f>IF([1]p12!$A$180&lt;&gt;0,[1]p12!$A$180,"")</f>
        <v/>
      </c>
      <c r="C222" s="398"/>
      <c r="D222" s="398"/>
      <c r="E222" s="398"/>
      <c r="F222" s="398"/>
      <c r="G222" s="398"/>
      <c r="H222" s="398"/>
      <c r="I222" s="398"/>
      <c r="J222" s="406" t="s">
        <v>89</v>
      </c>
      <c r="K222" s="375"/>
      <c r="L222" s="89" t="str">
        <f>IF([1]p12!$I$180&lt;&gt;0,[1]p12!$I$180,"")</f>
        <v/>
      </c>
      <c r="M222" s="47" t="s">
        <v>239</v>
      </c>
      <c r="N222" s="379" t="str">
        <f>IF([1]p12!$K$180&lt;&gt;0,[1]p12!$K$180,"")</f>
        <v/>
      </c>
      <c r="O222" s="379"/>
      <c r="P222" s="380"/>
      <c r="Q222" s="48"/>
    </row>
    <row r="223" spans="1:19" s="3" customFormat="1" ht="13.5" customHeight="1" x14ac:dyDescent="0.25">
      <c r="A223" s="17" t="s">
        <v>87</v>
      </c>
      <c r="B223" s="418" t="str">
        <f>IF([1]p12!$H$182&lt;&gt;0,[1]p12!$H$182,"")</f>
        <v/>
      </c>
      <c r="C223" s="419"/>
      <c r="D223" s="421" t="s">
        <v>89</v>
      </c>
      <c r="E223" s="422"/>
      <c r="F223" s="418" t="str">
        <f>IF([1]p12!$I$180&lt;&gt;0,[1]p12!$I$180,"")</f>
        <v/>
      </c>
      <c r="G223" s="418"/>
      <c r="H223" s="419"/>
      <c r="I223" s="17" t="s">
        <v>74</v>
      </c>
      <c r="J223" s="90" t="str">
        <f>IF([1]p12!$J$163&lt;&gt;0,[1]p12!$J$163,"")</f>
        <v/>
      </c>
      <c r="K223" s="17" t="s">
        <v>75</v>
      </c>
      <c r="L223" s="90" t="str">
        <f>IF([1]p12!$K$163&lt;&gt;0,[1]p12!$K$163,"")</f>
        <v/>
      </c>
      <c r="M223" s="421" t="s">
        <v>91</v>
      </c>
      <c r="N223" s="422"/>
      <c r="O223" s="418" t="str">
        <f>IF([1]p12!$F$182&lt;&gt;0,[1]p12!$F$182,"")</f>
        <v/>
      </c>
      <c r="P223" s="419"/>
      <c r="Q223" s="48"/>
    </row>
    <row r="224" spans="1:19" s="3" customFormat="1" ht="13.5" customHeight="1" x14ac:dyDescent="0.25">
      <c r="A224" s="17" t="s">
        <v>247</v>
      </c>
      <c r="B224" s="418" t="str">
        <f>IF([1]p12!$A$182&lt;&gt;0,[1]p12!$A$182,"")</f>
        <v/>
      </c>
      <c r="C224" s="418"/>
      <c r="D224" s="418"/>
      <c r="E224" s="418"/>
      <c r="F224" s="418"/>
      <c r="G224" s="418"/>
      <c r="H224" s="418"/>
      <c r="I224" s="418"/>
      <c r="J224" s="419"/>
      <c r="K224" s="420" t="s">
        <v>90</v>
      </c>
      <c r="L224" s="409"/>
      <c r="M224" s="379" t="str">
        <f>IF([1]p12!$I$184&lt;&gt;0,[1]p12!$I$184,"")</f>
        <v/>
      </c>
      <c r="N224" s="379"/>
      <c r="O224" s="379"/>
      <c r="P224" s="380"/>
      <c r="Q224" s="28"/>
    </row>
    <row r="225" spans="1:19" s="3" customFormat="1" ht="13.5" customHeight="1" x14ac:dyDescent="0.25">
      <c r="A225" s="17" t="s">
        <v>88</v>
      </c>
      <c r="B225" s="379" t="str">
        <f>IF([1]p12!$E$184&lt;&gt;0,[1]p12!$E$184,"")</f>
        <v/>
      </c>
      <c r="C225" s="379"/>
      <c r="D225" s="379"/>
      <c r="E225" s="379"/>
      <c r="F225" s="379"/>
      <c r="G225" s="379"/>
      <c r="H225" s="379"/>
      <c r="I225" s="375" t="s">
        <v>248</v>
      </c>
      <c r="J225" s="379"/>
      <c r="K225" s="379"/>
      <c r="L225" s="86" t="str">
        <f>IF([1]p12!$K$184&lt;&gt;0,[1]p12!$K$184,"")</f>
        <v/>
      </c>
      <c r="M225" s="375" t="s">
        <v>240</v>
      </c>
      <c r="N225" s="376"/>
      <c r="O225" s="379" t="str">
        <f>IF([1]p12!$D$182&lt;&gt;0,[1]p12!$D$182,"")</f>
        <v/>
      </c>
      <c r="P225" s="380"/>
      <c r="Q225" s="28"/>
    </row>
    <row r="226" spans="1:19" x14ac:dyDescent="0.2">
      <c r="A226" s="375" t="s">
        <v>242</v>
      </c>
      <c r="B226" s="376"/>
      <c r="C226" s="91">
        <f>[1]p12!$A$186</f>
        <v>0</v>
      </c>
      <c r="D226" s="406" t="s">
        <v>246</v>
      </c>
      <c r="E226" s="406"/>
      <c r="F226" s="406"/>
      <c r="G226" s="375"/>
      <c r="H226" s="416">
        <f>[1]p12!$D$186</f>
        <v>0</v>
      </c>
      <c r="I226" s="417"/>
      <c r="J226" s="375" t="s">
        <v>244</v>
      </c>
      <c r="K226" s="376"/>
      <c r="L226" s="416">
        <f>[1]p12!$G$186</f>
        <v>0</v>
      </c>
      <c r="M226" s="417"/>
      <c r="N226" s="87" t="s">
        <v>245</v>
      </c>
      <c r="O226" s="416">
        <f>[1]p12!$J$186</f>
        <v>0</v>
      </c>
      <c r="P226" s="417"/>
      <c r="Q226" s="28"/>
      <c r="R226" s="3"/>
    </row>
    <row r="227" spans="1:19" x14ac:dyDescent="0.2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</row>
    <row r="228" spans="1:19" s="3" customFormat="1" ht="13.5" customHeight="1" x14ac:dyDescent="0.25">
      <c r="A228" s="17" t="s">
        <v>76</v>
      </c>
      <c r="B228" s="380" t="str">
        <f>IF([1]p12!$A$189&lt;&gt;0,[1]p12!$A$189,"")</f>
        <v/>
      </c>
      <c r="C228" s="398"/>
      <c r="D228" s="398"/>
      <c r="E228" s="398"/>
      <c r="F228" s="398"/>
      <c r="G228" s="398"/>
      <c r="H228" s="398"/>
      <c r="I228" s="398"/>
      <c r="J228" s="406" t="s">
        <v>89</v>
      </c>
      <c r="K228" s="375"/>
      <c r="L228" s="89" t="str">
        <f>IF([1]p12!$I$189&lt;&gt;0,[1]p12!$I$189,"")</f>
        <v/>
      </c>
      <c r="M228" s="47" t="s">
        <v>239</v>
      </c>
      <c r="N228" s="379" t="str">
        <f>IF([1]p12!$K$189&lt;&gt;0,[1]p12!$K$189,"")</f>
        <v/>
      </c>
      <c r="O228" s="379"/>
      <c r="P228" s="380"/>
      <c r="Q228" s="48"/>
    </row>
    <row r="229" spans="1:19" s="3" customFormat="1" ht="13.5" customHeight="1" x14ac:dyDescent="0.25">
      <c r="A229" s="17" t="s">
        <v>87</v>
      </c>
      <c r="B229" s="418" t="str">
        <f>IF([1]p12!$H$191&lt;&gt;0,[1]p12!$H$191,"")</f>
        <v/>
      </c>
      <c r="C229" s="419"/>
      <c r="D229" s="421" t="s">
        <v>89</v>
      </c>
      <c r="E229" s="422"/>
      <c r="F229" s="418" t="str">
        <f>IF([1]p12!$I$189&lt;&gt;0,[1]p12!$I$189,"")</f>
        <v/>
      </c>
      <c r="G229" s="418"/>
      <c r="H229" s="419"/>
      <c r="I229" s="17" t="s">
        <v>74</v>
      </c>
      <c r="J229" s="90" t="str">
        <f>IF([1]p12!$J$163&lt;&gt;0,[1]p12!$J$163,"")</f>
        <v/>
      </c>
      <c r="K229" s="17" t="s">
        <v>75</v>
      </c>
      <c r="L229" s="90" t="str">
        <f>IF([1]p12!$K$163&lt;&gt;0,[1]p12!$K$163,"")</f>
        <v/>
      </c>
      <c r="M229" s="421" t="s">
        <v>91</v>
      </c>
      <c r="N229" s="422"/>
      <c r="O229" s="418" t="str">
        <f>IF([1]p12!$F$191&lt;&gt;0,[1]p12!$F$191,"")</f>
        <v/>
      </c>
      <c r="P229" s="419"/>
      <c r="Q229" s="48"/>
    </row>
    <row r="230" spans="1:19" s="3" customFormat="1" ht="13.5" customHeight="1" x14ac:dyDescent="0.25">
      <c r="A230" s="17" t="s">
        <v>247</v>
      </c>
      <c r="B230" s="418" t="str">
        <f>IF([1]p12!$A$191&lt;&gt;0,[1]p12!$A$191,"")</f>
        <v/>
      </c>
      <c r="C230" s="418"/>
      <c r="D230" s="418"/>
      <c r="E230" s="418"/>
      <c r="F230" s="418"/>
      <c r="G230" s="418"/>
      <c r="H230" s="418"/>
      <c r="I230" s="418"/>
      <c r="J230" s="419"/>
      <c r="K230" s="420" t="s">
        <v>90</v>
      </c>
      <c r="L230" s="409"/>
      <c r="M230" s="379" t="str">
        <f>IF([1]p12!$I$193&lt;&gt;0,[1]p12!$I$193,"")</f>
        <v/>
      </c>
      <c r="N230" s="379"/>
      <c r="O230" s="379"/>
      <c r="P230" s="380"/>
      <c r="Q230" s="28"/>
    </row>
    <row r="231" spans="1:19" s="3" customFormat="1" ht="13.5" customHeight="1" x14ac:dyDescent="0.25">
      <c r="A231" s="17" t="s">
        <v>88</v>
      </c>
      <c r="B231" s="379" t="str">
        <f>IF([1]p12!$E$193&lt;&gt;0,[1]p12!$E$193,"")</f>
        <v/>
      </c>
      <c r="C231" s="379"/>
      <c r="D231" s="379"/>
      <c r="E231" s="379"/>
      <c r="F231" s="379"/>
      <c r="G231" s="379"/>
      <c r="H231" s="379"/>
      <c r="I231" s="375" t="s">
        <v>248</v>
      </c>
      <c r="J231" s="379"/>
      <c r="K231" s="379"/>
      <c r="L231" s="86" t="str">
        <f>IF([1]p12!$K$193&lt;&gt;0,[1]p12!$K$193,"")</f>
        <v/>
      </c>
      <c r="M231" s="375" t="s">
        <v>240</v>
      </c>
      <c r="N231" s="376"/>
      <c r="O231" s="379" t="str">
        <f>IF([1]p12!$D$191&lt;&gt;0,[1]p12!$D$191,"")</f>
        <v/>
      </c>
      <c r="P231" s="380"/>
      <c r="Q231" s="28"/>
    </row>
    <row r="232" spans="1:19" x14ac:dyDescent="0.2">
      <c r="A232" s="375" t="s">
        <v>242</v>
      </c>
      <c r="B232" s="376"/>
      <c r="C232" s="91">
        <f>[1]p12!$A$195</f>
        <v>0</v>
      </c>
      <c r="D232" s="406" t="s">
        <v>246</v>
      </c>
      <c r="E232" s="406"/>
      <c r="F232" s="406"/>
      <c r="G232" s="375"/>
      <c r="H232" s="416">
        <f>[1]p12!$D$195</f>
        <v>0</v>
      </c>
      <c r="I232" s="417"/>
      <c r="J232" s="375" t="s">
        <v>244</v>
      </c>
      <c r="K232" s="376"/>
      <c r="L232" s="416">
        <f>[1]p12!$G$195</f>
        <v>0</v>
      </c>
      <c r="M232" s="417"/>
      <c r="N232" s="87" t="s">
        <v>245</v>
      </c>
      <c r="O232" s="416">
        <f>[1]p12!$J$195</f>
        <v>0</v>
      </c>
      <c r="P232" s="417"/>
      <c r="Q232" s="28"/>
      <c r="R232" s="3"/>
    </row>
    <row r="233" spans="1:19" x14ac:dyDescent="0.2">
      <c r="A233" s="393"/>
      <c r="B233" s="393"/>
      <c r="C233" s="393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</row>
    <row r="234" spans="1:19" s="33" customFormat="1" ht="11.25" customHeight="1" x14ac:dyDescent="0.2">
      <c r="A234" s="375" t="str">
        <f>T([1]p13!$C$13:$G$13)</f>
        <v>Jaime Alves Barbosa Sobrinho</v>
      </c>
      <c r="B234" s="376"/>
      <c r="C234" s="376"/>
      <c r="D234" s="376"/>
      <c r="E234" s="377"/>
      <c r="F234" s="423"/>
      <c r="G234" s="424"/>
      <c r="H234" s="424"/>
      <c r="I234" s="424"/>
      <c r="J234" s="424"/>
      <c r="K234" s="424"/>
      <c r="L234" s="424"/>
      <c r="M234" s="424"/>
      <c r="N234" s="424"/>
      <c r="O234" s="424"/>
      <c r="P234" s="424"/>
      <c r="Q234" s="48"/>
      <c r="R234" s="28"/>
      <c r="S234" s="28"/>
    </row>
    <row r="235" spans="1:19" s="3" customFormat="1" ht="13.5" customHeight="1" x14ac:dyDescent="0.25">
      <c r="A235" s="17" t="s">
        <v>76</v>
      </c>
      <c r="B235" s="380" t="str">
        <f>IF([1]p13!$A$171&lt;&gt;0,[1]p13!$A$171,"")</f>
        <v/>
      </c>
      <c r="C235" s="398"/>
      <c r="D235" s="398"/>
      <c r="E235" s="398"/>
      <c r="F235" s="398"/>
      <c r="G235" s="398"/>
      <c r="H235" s="398"/>
      <c r="I235" s="398"/>
      <c r="J235" s="406" t="s">
        <v>89</v>
      </c>
      <c r="K235" s="375"/>
      <c r="L235" s="89" t="str">
        <f>IF([1]p13!$I$171&lt;&gt;0,[1]p13!$I$171,"")</f>
        <v/>
      </c>
      <c r="M235" s="47" t="s">
        <v>239</v>
      </c>
      <c r="N235" s="379" t="str">
        <f>IF([1]p13!$K$171&lt;&gt;0,[1]p13!$K$171,"")</f>
        <v/>
      </c>
      <c r="O235" s="379"/>
      <c r="P235" s="380"/>
      <c r="Q235" s="48"/>
    </row>
    <row r="236" spans="1:19" s="3" customFormat="1" ht="13.5" customHeight="1" x14ac:dyDescent="0.25">
      <c r="A236" s="17" t="s">
        <v>87</v>
      </c>
      <c r="B236" s="418" t="str">
        <f>IF([1]p13!$H$173&lt;&gt;0,[1]p13!$H$173,"")</f>
        <v/>
      </c>
      <c r="C236" s="419"/>
      <c r="D236" s="421" t="s">
        <v>89</v>
      </c>
      <c r="E236" s="422"/>
      <c r="F236" s="418" t="str">
        <f>IF([1]p13!$I$171&lt;&gt;0,[1]p13!$I$171,"")</f>
        <v/>
      </c>
      <c r="G236" s="418"/>
      <c r="H236" s="419"/>
      <c r="I236" s="17" t="s">
        <v>74</v>
      </c>
      <c r="J236" s="90" t="str">
        <f>IF([1]p13!$J$163&lt;&gt;0,[1]p13!$J$163,"")</f>
        <v/>
      </c>
      <c r="K236" s="17" t="s">
        <v>75</v>
      </c>
      <c r="L236" s="90" t="str">
        <f>IF([1]p13!$K$163&lt;&gt;0,[1]p13!$K$163,"")</f>
        <v/>
      </c>
      <c r="M236" s="421" t="s">
        <v>91</v>
      </c>
      <c r="N236" s="422"/>
      <c r="O236" s="418" t="str">
        <f>IF([1]p13!$F$173&lt;&gt;0,[1]p13!$F$173,"")</f>
        <v/>
      </c>
      <c r="P236" s="419"/>
      <c r="Q236" s="48"/>
    </row>
    <row r="237" spans="1:19" s="3" customFormat="1" ht="13.5" customHeight="1" x14ac:dyDescent="0.25">
      <c r="A237" s="17" t="s">
        <v>247</v>
      </c>
      <c r="B237" s="418" t="str">
        <f>IF([1]p13!$A$173&lt;&gt;0,[1]p13!$A$173,"")</f>
        <v/>
      </c>
      <c r="C237" s="418"/>
      <c r="D237" s="418"/>
      <c r="E237" s="418"/>
      <c r="F237" s="418"/>
      <c r="G237" s="418"/>
      <c r="H237" s="418"/>
      <c r="I237" s="418"/>
      <c r="J237" s="419"/>
      <c r="K237" s="420" t="s">
        <v>90</v>
      </c>
      <c r="L237" s="409"/>
      <c r="M237" s="379" t="str">
        <f>IF([1]p13!$I$175&lt;&gt;0,[1]p13!$I$175,"")</f>
        <v/>
      </c>
      <c r="N237" s="379"/>
      <c r="O237" s="379"/>
      <c r="P237" s="380"/>
      <c r="Q237" s="28"/>
    </row>
    <row r="238" spans="1:19" s="3" customFormat="1" ht="13.5" customHeight="1" x14ac:dyDescent="0.25">
      <c r="A238" s="17" t="s">
        <v>88</v>
      </c>
      <c r="B238" s="379" t="str">
        <f>IF([1]p13!$E$175&lt;&gt;0,[1]p13!$E$175,"")</f>
        <v/>
      </c>
      <c r="C238" s="379"/>
      <c r="D238" s="379"/>
      <c r="E238" s="379"/>
      <c r="F238" s="379"/>
      <c r="G238" s="379"/>
      <c r="H238" s="379"/>
      <c r="I238" s="375" t="s">
        <v>248</v>
      </c>
      <c r="J238" s="379"/>
      <c r="K238" s="379"/>
      <c r="L238" s="86" t="str">
        <f>IF([1]p13!$K$175&lt;&gt;0,[1]p13!$K$175,"")</f>
        <v/>
      </c>
      <c r="M238" s="375" t="s">
        <v>240</v>
      </c>
      <c r="N238" s="376"/>
      <c r="O238" s="379" t="str">
        <f>IF([1]p13!$D$173&lt;&gt;0,[1]p13!$D$173,"")</f>
        <v/>
      </c>
      <c r="P238" s="380"/>
      <c r="Q238" s="28"/>
    </row>
    <row r="239" spans="1:19" x14ac:dyDescent="0.2">
      <c r="A239" s="375" t="s">
        <v>242</v>
      </c>
      <c r="B239" s="376"/>
      <c r="C239" s="91">
        <f>[1]p13!$A$177</f>
        <v>0</v>
      </c>
      <c r="D239" s="406" t="s">
        <v>246</v>
      </c>
      <c r="E239" s="406"/>
      <c r="F239" s="406"/>
      <c r="G239" s="375"/>
      <c r="H239" s="416">
        <f>[1]p13!$D$177</f>
        <v>0</v>
      </c>
      <c r="I239" s="417"/>
      <c r="J239" s="375" t="s">
        <v>244</v>
      </c>
      <c r="K239" s="376"/>
      <c r="L239" s="416">
        <f>[1]p13!$G$177</f>
        <v>0</v>
      </c>
      <c r="M239" s="417"/>
      <c r="N239" s="87" t="s">
        <v>245</v>
      </c>
      <c r="O239" s="416">
        <f>[1]p13!$J$177</f>
        <v>0</v>
      </c>
      <c r="P239" s="417"/>
      <c r="Q239" s="28"/>
      <c r="R239" s="3"/>
    </row>
    <row r="240" spans="1:19" x14ac:dyDescent="0.2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</row>
    <row r="241" spans="1:19" s="3" customFormat="1" ht="13.5" customHeight="1" x14ac:dyDescent="0.25">
      <c r="A241" s="17" t="s">
        <v>76</v>
      </c>
      <c r="B241" s="380" t="str">
        <f>IF([1]p13!$A$180&lt;&gt;0,[1]p13!$A$180,"")</f>
        <v/>
      </c>
      <c r="C241" s="398"/>
      <c r="D241" s="398"/>
      <c r="E241" s="398"/>
      <c r="F241" s="398"/>
      <c r="G241" s="398"/>
      <c r="H241" s="398"/>
      <c r="I241" s="398"/>
      <c r="J241" s="406" t="s">
        <v>89</v>
      </c>
      <c r="K241" s="375"/>
      <c r="L241" s="89" t="str">
        <f>IF([1]p13!$I$180&lt;&gt;0,[1]p13!$I$180,"")</f>
        <v/>
      </c>
      <c r="M241" s="47" t="s">
        <v>239</v>
      </c>
      <c r="N241" s="379" t="str">
        <f>IF([1]p13!$K$180&lt;&gt;0,[1]p13!$K$180,"")</f>
        <v/>
      </c>
      <c r="O241" s="379"/>
      <c r="P241" s="380"/>
      <c r="Q241" s="48"/>
    </row>
    <row r="242" spans="1:19" s="3" customFormat="1" ht="13.5" customHeight="1" x14ac:dyDescent="0.25">
      <c r="A242" s="17" t="s">
        <v>87</v>
      </c>
      <c r="B242" s="418" t="str">
        <f>IF([1]p13!$H$182&lt;&gt;0,[1]p13!$H$182,"")</f>
        <v/>
      </c>
      <c r="C242" s="419"/>
      <c r="D242" s="421" t="s">
        <v>89</v>
      </c>
      <c r="E242" s="422"/>
      <c r="F242" s="418" t="str">
        <f>IF([1]p13!$I$180&lt;&gt;0,[1]p13!$I$180,"")</f>
        <v/>
      </c>
      <c r="G242" s="418"/>
      <c r="H242" s="419"/>
      <c r="I242" s="17" t="s">
        <v>74</v>
      </c>
      <c r="J242" s="90" t="str">
        <f>IF([1]p13!$J$163&lt;&gt;0,[1]p13!$J$163,"")</f>
        <v/>
      </c>
      <c r="K242" s="17" t="s">
        <v>75</v>
      </c>
      <c r="L242" s="90" t="str">
        <f>IF([1]p13!$K$163&lt;&gt;0,[1]p13!$K$163,"")</f>
        <v/>
      </c>
      <c r="M242" s="421" t="s">
        <v>91</v>
      </c>
      <c r="N242" s="422"/>
      <c r="O242" s="418" t="str">
        <f>IF([1]p13!$F$182&lt;&gt;0,[1]p13!$F$182,"")</f>
        <v/>
      </c>
      <c r="P242" s="419"/>
      <c r="Q242" s="48"/>
    </row>
    <row r="243" spans="1:19" s="3" customFormat="1" ht="13.5" customHeight="1" x14ac:dyDescent="0.25">
      <c r="A243" s="17" t="s">
        <v>247</v>
      </c>
      <c r="B243" s="418" t="str">
        <f>IF([1]p13!$A$182&lt;&gt;0,[1]p13!$A$182,"")</f>
        <v/>
      </c>
      <c r="C243" s="418"/>
      <c r="D243" s="418"/>
      <c r="E243" s="418"/>
      <c r="F243" s="418"/>
      <c r="G243" s="418"/>
      <c r="H243" s="418"/>
      <c r="I243" s="418"/>
      <c r="J243" s="419"/>
      <c r="K243" s="420" t="s">
        <v>90</v>
      </c>
      <c r="L243" s="409"/>
      <c r="M243" s="379" t="str">
        <f>IF([1]p13!$I$184&lt;&gt;0,[1]p13!$I$184,"")</f>
        <v/>
      </c>
      <c r="N243" s="379"/>
      <c r="O243" s="379"/>
      <c r="P243" s="380"/>
      <c r="Q243" s="28"/>
    </row>
    <row r="244" spans="1:19" s="3" customFormat="1" ht="13.5" customHeight="1" x14ac:dyDescent="0.25">
      <c r="A244" s="17" t="s">
        <v>88</v>
      </c>
      <c r="B244" s="379" t="str">
        <f>IF([1]p13!$E$184&lt;&gt;0,[1]p13!$E$184,"")</f>
        <v/>
      </c>
      <c r="C244" s="379"/>
      <c r="D244" s="379"/>
      <c r="E244" s="379"/>
      <c r="F244" s="379"/>
      <c r="G244" s="379"/>
      <c r="H244" s="379"/>
      <c r="I244" s="375" t="s">
        <v>248</v>
      </c>
      <c r="J244" s="379"/>
      <c r="K244" s="379"/>
      <c r="L244" s="86" t="str">
        <f>IF([1]p13!$K$184&lt;&gt;0,[1]p13!$K$184,"")</f>
        <v/>
      </c>
      <c r="M244" s="375" t="s">
        <v>240</v>
      </c>
      <c r="N244" s="376"/>
      <c r="O244" s="379" t="str">
        <f>IF([1]p13!$D$182&lt;&gt;0,[1]p13!$D$182,"")</f>
        <v/>
      </c>
      <c r="P244" s="380"/>
      <c r="Q244" s="28"/>
    </row>
    <row r="245" spans="1:19" x14ac:dyDescent="0.2">
      <c r="A245" s="375" t="s">
        <v>242</v>
      </c>
      <c r="B245" s="376"/>
      <c r="C245" s="91">
        <f>[1]p13!$A$186</f>
        <v>0</v>
      </c>
      <c r="D245" s="406" t="s">
        <v>246</v>
      </c>
      <c r="E245" s="406"/>
      <c r="F245" s="406"/>
      <c r="G245" s="375"/>
      <c r="H245" s="416">
        <f>[1]p13!$D$186</f>
        <v>0</v>
      </c>
      <c r="I245" s="417"/>
      <c r="J245" s="375" t="s">
        <v>244</v>
      </c>
      <c r="K245" s="376"/>
      <c r="L245" s="416">
        <f>[1]p13!$G$186</f>
        <v>0</v>
      </c>
      <c r="M245" s="417"/>
      <c r="N245" s="87" t="s">
        <v>245</v>
      </c>
      <c r="O245" s="416">
        <f>[1]p13!$J$186</f>
        <v>0</v>
      </c>
      <c r="P245" s="417"/>
      <c r="Q245" s="28"/>
      <c r="R245" s="3"/>
    </row>
    <row r="246" spans="1:19" x14ac:dyDescent="0.2">
      <c r="A246" s="393"/>
      <c r="B246" s="393"/>
      <c r="C246" s="393"/>
      <c r="D246" s="393"/>
      <c r="E246" s="393"/>
      <c r="F246" s="393"/>
      <c r="G246" s="393"/>
      <c r="H246" s="393"/>
      <c r="I246" s="393"/>
      <c r="J246" s="393"/>
      <c r="K246" s="393"/>
      <c r="L246" s="393"/>
      <c r="M246" s="393"/>
      <c r="N246" s="393"/>
      <c r="O246" s="393"/>
      <c r="P246" s="393"/>
    </row>
    <row r="247" spans="1:19" s="3" customFormat="1" ht="13.5" customHeight="1" x14ac:dyDescent="0.25">
      <c r="A247" s="17" t="s">
        <v>76</v>
      </c>
      <c r="B247" s="380" t="str">
        <f>IF([1]p13!$A$189&lt;&gt;0,[1]p13!$A$189,"")</f>
        <v/>
      </c>
      <c r="C247" s="398"/>
      <c r="D247" s="398"/>
      <c r="E247" s="398"/>
      <c r="F247" s="398"/>
      <c r="G247" s="398"/>
      <c r="H247" s="398"/>
      <c r="I247" s="398"/>
      <c r="J247" s="406" t="s">
        <v>89</v>
      </c>
      <c r="K247" s="375"/>
      <c r="L247" s="89" t="str">
        <f>IF([1]p13!$I$189&lt;&gt;0,[1]p13!$I$189,"")</f>
        <v/>
      </c>
      <c r="M247" s="47" t="s">
        <v>239</v>
      </c>
      <c r="N247" s="379" t="str">
        <f>IF([1]p13!$K$189&lt;&gt;0,[1]p13!$K$189,"")</f>
        <v/>
      </c>
      <c r="O247" s="379"/>
      <c r="P247" s="380"/>
      <c r="Q247" s="48"/>
    </row>
    <row r="248" spans="1:19" s="3" customFormat="1" ht="13.5" customHeight="1" x14ac:dyDescent="0.25">
      <c r="A248" s="17" t="s">
        <v>87</v>
      </c>
      <c r="B248" s="418" t="str">
        <f>IF([1]p13!$H$191&lt;&gt;0,[1]p13!$H$191,"")</f>
        <v/>
      </c>
      <c r="C248" s="419"/>
      <c r="D248" s="421" t="s">
        <v>89</v>
      </c>
      <c r="E248" s="422"/>
      <c r="F248" s="418" t="str">
        <f>IF([1]p13!$I$189&lt;&gt;0,[1]p13!$I$189,"")</f>
        <v/>
      </c>
      <c r="G248" s="418"/>
      <c r="H248" s="419"/>
      <c r="I248" s="17" t="s">
        <v>74</v>
      </c>
      <c r="J248" s="90" t="str">
        <f>IF([1]p13!$J$163&lt;&gt;0,[1]p13!$J$163,"")</f>
        <v/>
      </c>
      <c r="K248" s="17" t="s">
        <v>75</v>
      </c>
      <c r="L248" s="90" t="str">
        <f>IF([1]p13!$K$163&lt;&gt;0,[1]p13!$K$163,"")</f>
        <v/>
      </c>
      <c r="M248" s="421" t="s">
        <v>91</v>
      </c>
      <c r="N248" s="422"/>
      <c r="O248" s="418" t="str">
        <f>IF([1]p13!$F$191&lt;&gt;0,[1]p13!$F$191,"")</f>
        <v/>
      </c>
      <c r="P248" s="419"/>
      <c r="Q248" s="48"/>
    </row>
    <row r="249" spans="1:19" s="3" customFormat="1" ht="13.5" customHeight="1" x14ac:dyDescent="0.25">
      <c r="A249" s="17" t="s">
        <v>247</v>
      </c>
      <c r="B249" s="418" t="str">
        <f>IF([1]p13!$A$191&lt;&gt;0,[1]p13!$A$191,"")</f>
        <v/>
      </c>
      <c r="C249" s="418"/>
      <c r="D249" s="418"/>
      <c r="E249" s="418"/>
      <c r="F249" s="418"/>
      <c r="G249" s="418"/>
      <c r="H249" s="418"/>
      <c r="I249" s="418"/>
      <c r="J249" s="419"/>
      <c r="K249" s="420" t="s">
        <v>90</v>
      </c>
      <c r="L249" s="409"/>
      <c r="M249" s="379" t="str">
        <f>IF([1]p13!$I$193&lt;&gt;0,[1]p13!$I$193,"")</f>
        <v/>
      </c>
      <c r="N249" s="379"/>
      <c r="O249" s="379"/>
      <c r="P249" s="380"/>
      <c r="Q249" s="28"/>
    </row>
    <row r="250" spans="1:19" s="3" customFormat="1" ht="13.5" customHeight="1" x14ac:dyDescent="0.25">
      <c r="A250" s="17" t="s">
        <v>88</v>
      </c>
      <c r="B250" s="379" t="str">
        <f>IF([1]p13!$E$193&lt;&gt;0,[1]p13!$E$193,"")</f>
        <v/>
      </c>
      <c r="C250" s="379"/>
      <c r="D250" s="379"/>
      <c r="E250" s="379"/>
      <c r="F250" s="379"/>
      <c r="G250" s="379"/>
      <c r="H250" s="379"/>
      <c r="I250" s="375" t="s">
        <v>248</v>
      </c>
      <c r="J250" s="379"/>
      <c r="K250" s="379"/>
      <c r="L250" s="86" t="str">
        <f>IF([1]p13!$K$193&lt;&gt;0,[1]p13!$K$193,"")</f>
        <v/>
      </c>
      <c r="M250" s="375" t="s">
        <v>240</v>
      </c>
      <c r="N250" s="376"/>
      <c r="O250" s="379" t="str">
        <f>IF([1]p13!$D$191&lt;&gt;0,[1]p13!$D$191,"")</f>
        <v/>
      </c>
      <c r="P250" s="380"/>
      <c r="Q250" s="28"/>
    </row>
    <row r="251" spans="1:19" x14ac:dyDescent="0.2">
      <c r="A251" s="375" t="s">
        <v>242</v>
      </c>
      <c r="B251" s="376"/>
      <c r="C251" s="91">
        <f>[1]p13!$A$195</f>
        <v>0</v>
      </c>
      <c r="D251" s="406" t="s">
        <v>246</v>
      </c>
      <c r="E251" s="406"/>
      <c r="F251" s="406"/>
      <c r="G251" s="375"/>
      <c r="H251" s="416">
        <f>[1]p13!$D$195</f>
        <v>0</v>
      </c>
      <c r="I251" s="417"/>
      <c r="J251" s="375" t="s">
        <v>244</v>
      </c>
      <c r="K251" s="376"/>
      <c r="L251" s="416">
        <f>[1]p13!$G$195</f>
        <v>0</v>
      </c>
      <c r="M251" s="417"/>
      <c r="N251" s="87" t="s">
        <v>245</v>
      </c>
      <c r="O251" s="416">
        <f>[1]p13!$J$195</f>
        <v>0</v>
      </c>
      <c r="P251" s="417"/>
      <c r="Q251" s="28"/>
      <c r="R251" s="3"/>
    </row>
    <row r="252" spans="1:19" x14ac:dyDescent="0.2">
      <c r="A252" s="393"/>
      <c r="B252" s="393"/>
      <c r="C252" s="393"/>
      <c r="D252" s="393"/>
      <c r="E252" s="393"/>
      <c r="F252" s="393"/>
      <c r="G252" s="393"/>
      <c r="H252" s="393"/>
      <c r="I252" s="393"/>
      <c r="J252" s="393"/>
      <c r="K252" s="393"/>
      <c r="L252" s="393"/>
      <c r="M252" s="393"/>
      <c r="N252" s="393"/>
      <c r="O252" s="393"/>
      <c r="P252" s="393"/>
    </row>
    <row r="253" spans="1:19" s="33" customFormat="1" ht="11.25" customHeight="1" x14ac:dyDescent="0.2">
      <c r="A253" s="375" t="str">
        <f>T([1]p14!$C$13:$G$13)</f>
        <v>Jefferson Abrantes dos Santos</v>
      </c>
      <c r="B253" s="376"/>
      <c r="C253" s="376"/>
      <c r="D253" s="376"/>
      <c r="E253" s="377"/>
      <c r="F253" s="423"/>
      <c r="G253" s="424"/>
      <c r="H253" s="424"/>
      <c r="I253" s="424"/>
      <c r="J253" s="424"/>
      <c r="K253" s="424"/>
      <c r="L253" s="424"/>
      <c r="M253" s="424"/>
      <c r="N253" s="424"/>
      <c r="O253" s="424"/>
      <c r="P253" s="424"/>
      <c r="Q253" s="48"/>
      <c r="R253" s="28"/>
      <c r="S253" s="28"/>
    </row>
    <row r="254" spans="1:19" s="3" customFormat="1" ht="13.5" customHeight="1" x14ac:dyDescent="0.25">
      <c r="A254" s="17" t="s">
        <v>76</v>
      </c>
      <c r="B254" s="380" t="str">
        <f>IF([1]p14!$A$171&lt;&gt;0,[1]p14!$A$171,"")</f>
        <v/>
      </c>
      <c r="C254" s="398"/>
      <c r="D254" s="398"/>
      <c r="E254" s="398"/>
      <c r="F254" s="398"/>
      <c r="G254" s="398"/>
      <c r="H254" s="398"/>
      <c r="I254" s="398"/>
      <c r="J254" s="406" t="s">
        <v>89</v>
      </c>
      <c r="K254" s="375"/>
      <c r="L254" s="89" t="str">
        <f>IF([1]p14!$I$171&lt;&gt;0,[1]p14!$I$171,"")</f>
        <v/>
      </c>
      <c r="M254" s="47" t="s">
        <v>239</v>
      </c>
      <c r="N254" s="379" t="str">
        <f>IF([1]p14!$K$171&lt;&gt;0,[1]p14!$K$171,"")</f>
        <v/>
      </c>
      <c r="O254" s="379"/>
      <c r="P254" s="380"/>
      <c r="Q254" s="48"/>
    </row>
    <row r="255" spans="1:19" s="3" customFormat="1" ht="13.5" customHeight="1" x14ac:dyDescent="0.25">
      <c r="A255" s="17" t="s">
        <v>87</v>
      </c>
      <c r="B255" s="418" t="str">
        <f>IF([1]p14!$H$173&lt;&gt;0,[1]p14!$H$173,"")</f>
        <v/>
      </c>
      <c r="C255" s="419"/>
      <c r="D255" s="421" t="s">
        <v>89</v>
      </c>
      <c r="E255" s="422"/>
      <c r="F255" s="418" t="str">
        <f>IF([1]p14!$I$171&lt;&gt;0,[1]p14!$I$171,"")</f>
        <v/>
      </c>
      <c r="G255" s="418"/>
      <c r="H255" s="419"/>
      <c r="I255" s="17" t="s">
        <v>74</v>
      </c>
      <c r="J255" s="90" t="str">
        <f>IF([1]p14!$J$163&lt;&gt;0,[1]p14!$J$163,"")</f>
        <v/>
      </c>
      <c r="K255" s="17" t="s">
        <v>75</v>
      </c>
      <c r="L255" s="90" t="str">
        <f>IF([1]p14!$K$163&lt;&gt;0,[1]p14!$K$163,"")</f>
        <v/>
      </c>
      <c r="M255" s="421" t="s">
        <v>91</v>
      </c>
      <c r="N255" s="422"/>
      <c r="O255" s="418" t="str">
        <f>IF([1]p14!$F$173&lt;&gt;0,[1]p14!$F$173,"")</f>
        <v/>
      </c>
      <c r="P255" s="419"/>
      <c r="Q255" s="48"/>
    </row>
    <row r="256" spans="1:19" s="3" customFormat="1" ht="13.5" customHeight="1" x14ac:dyDescent="0.25">
      <c r="A256" s="17" t="s">
        <v>247</v>
      </c>
      <c r="B256" s="418" t="str">
        <f>IF([1]p14!$A$173&lt;&gt;0,[1]p14!$A$173,"")</f>
        <v/>
      </c>
      <c r="C256" s="418"/>
      <c r="D256" s="418"/>
      <c r="E256" s="418"/>
      <c r="F256" s="418"/>
      <c r="G256" s="418"/>
      <c r="H256" s="418"/>
      <c r="I256" s="418"/>
      <c r="J256" s="419"/>
      <c r="K256" s="420" t="s">
        <v>90</v>
      </c>
      <c r="L256" s="409"/>
      <c r="M256" s="379" t="str">
        <f>IF([1]p14!$I$175&lt;&gt;0,[1]p14!$I$175,"")</f>
        <v/>
      </c>
      <c r="N256" s="379"/>
      <c r="O256" s="379"/>
      <c r="P256" s="380"/>
      <c r="Q256" s="28"/>
    </row>
    <row r="257" spans="1:19" s="3" customFormat="1" ht="13.5" customHeight="1" x14ac:dyDescent="0.25">
      <c r="A257" s="17" t="s">
        <v>88</v>
      </c>
      <c r="B257" s="379" t="str">
        <f>IF([1]p14!$E$175&lt;&gt;0,[1]p14!$E$175,"")</f>
        <v/>
      </c>
      <c r="C257" s="379"/>
      <c r="D257" s="379"/>
      <c r="E257" s="379"/>
      <c r="F257" s="379"/>
      <c r="G257" s="379"/>
      <c r="H257" s="379"/>
      <c r="I257" s="375" t="s">
        <v>248</v>
      </c>
      <c r="J257" s="379"/>
      <c r="K257" s="379"/>
      <c r="L257" s="86" t="str">
        <f>IF([1]p14!$K$175&lt;&gt;0,[1]p14!$K$175,"")</f>
        <v/>
      </c>
      <c r="M257" s="375" t="s">
        <v>240</v>
      </c>
      <c r="N257" s="376"/>
      <c r="O257" s="379" t="str">
        <f>IF([1]p14!$D$173&lt;&gt;0,[1]p14!$D$173,"")</f>
        <v/>
      </c>
      <c r="P257" s="380"/>
      <c r="Q257" s="28"/>
    </row>
    <row r="258" spans="1:19" x14ac:dyDescent="0.2">
      <c r="A258" s="375" t="s">
        <v>242</v>
      </c>
      <c r="B258" s="376"/>
      <c r="C258" s="91">
        <f>[1]p14!$A$177</f>
        <v>0</v>
      </c>
      <c r="D258" s="406" t="s">
        <v>246</v>
      </c>
      <c r="E258" s="406"/>
      <c r="F258" s="406"/>
      <c r="G258" s="375"/>
      <c r="H258" s="416">
        <f>[1]p14!$D$177</f>
        <v>0</v>
      </c>
      <c r="I258" s="417"/>
      <c r="J258" s="375" t="s">
        <v>244</v>
      </c>
      <c r="K258" s="376"/>
      <c r="L258" s="416">
        <f>[1]p14!$G$177</f>
        <v>0</v>
      </c>
      <c r="M258" s="417"/>
      <c r="N258" s="87" t="s">
        <v>245</v>
      </c>
      <c r="O258" s="416">
        <f>[1]p14!$J$177</f>
        <v>0</v>
      </c>
      <c r="P258" s="417"/>
      <c r="Q258" s="28"/>
      <c r="R258" s="3"/>
    </row>
    <row r="259" spans="1:19" x14ac:dyDescent="0.2">
      <c r="A259" s="393"/>
      <c r="B259" s="393"/>
      <c r="C259" s="393"/>
      <c r="D259" s="393"/>
      <c r="E259" s="393"/>
      <c r="F259" s="393"/>
      <c r="G259" s="393"/>
      <c r="H259" s="393"/>
      <c r="I259" s="393"/>
      <c r="J259" s="393"/>
      <c r="K259" s="393"/>
      <c r="L259" s="393"/>
      <c r="M259" s="393"/>
      <c r="N259" s="393"/>
      <c r="O259" s="393"/>
      <c r="P259" s="393"/>
    </row>
    <row r="260" spans="1:19" s="3" customFormat="1" ht="13.5" customHeight="1" x14ac:dyDescent="0.25">
      <c r="A260" s="17" t="s">
        <v>76</v>
      </c>
      <c r="B260" s="380" t="str">
        <f>IF([1]p14!$A$180&lt;&gt;0,[1]p14!$A$180,"")</f>
        <v/>
      </c>
      <c r="C260" s="398"/>
      <c r="D260" s="398"/>
      <c r="E260" s="398"/>
      <c r="F260" s="398"/>
      <c r="G260" s="398"/>
      <c r="H260" s="398"/>
      <c r="I260" s="398"/>
      <c r="J260" s="406" t="s">
        <v>89</v>
      </c>
      <c r="K260" s="375"/>
      <c r="L260" s="89" t="str">
        <f>IF([1]p14!$I$180&lt;&gt;0,[1]p14!$I$180,"")</f>
        <v/>
      </c>
      <c r="M260" s="47" t="s">
        <v>239</v>
      </c>
      <c r="N260" s="379" t="str">
        <f>IF([1]p14!$K$180&lt;&gt;0,[1]p14!$K$180,"")</f>
        <v/>
      </c>
      <c r="O260" s="379"/>
      <c r="P260" s="380"/>
      <c r="Q260" s="48"/>
    </row>
    <row r="261" spans="1:19" s="3" customFormat="1" ht="13.5" customHeight="1" x14ac:dyDescent="0.25">
      <c r="A261" s="17" t="s">
        <v>87</v>
      </c>
      <c r="B261" s="418" t="str">
        <f>IF([1]p14!$H$182&lt;&gt;0,[1]p14!$H$182,"")</f>
        <v/>
      </c>
      <c r="C261" s="419"/>
      <c r="D261" s="421" t="s">
        <v>89</v>
      </c>
      <c r="E261" s="422"/>
      <c r="F261" s="418" t="str">
        <f>IF([1]p14!$I$180&lt;&gt;0,[1]p14!$I$180,"")</f>
        <v/>
      </c>
      <c r="G261" s="418"/>
      <c r="H261" s="419"/>
      <c r="I261" s="17" t="s">
        <v>74</v>
      </c>
      <c r="J261" s="90" t="str">
        <f>IF([1]p14!$J$163&lt;&gt;0,[1]p14!$J$163,"")</f>
        <v/>
      </c>
      <c r="K261" s="17" t="s">
        <v>75</v>
      </c>
      <c r="L261" s="90" t="str">
        <f>IF([1]p14!$K$163&lt;&gt;0,[1]p14!$K$163,"")</f>
        <v/>
      </c>
      <c r="M261" s="421" t="s">
        <v>91</v>
      </c>
      <c r="N261" s="422"/>
      <c r="O261" s="418" t="str">
        <f>IF([1]p14!$F$182&lt;&gt;0,[1]p14!$F$182,"")</f>
        <v/>
      </c>
      <c r="P261" s="419"/>
      <c r="Q261" s="48"/>
    </row>
    <row r="262" spans="1:19" s="3" customFormat="1" ht="13.5" customHeight="1" x14ac:dyDescent="0.25">
      <c r="A262" s="17" t="s">
        <v>247</v>
      </c>
      <c r="B262" s="418" t="str">
        <f>IF([1]p14!$A$182&lt;&gt;0,[1]p14!$A$182,"")</f>
        <v/>
      </c>
      <c r="C262" s="418"/>
      <c r="D262" s="418"/>
      <c r="E262" s="418"/>
      <c r="F262" s="418"/>
      <c r="G262" s="418"/>
      <c r="H262" s="418"/>
      <c r="I262" s="418"/>
      <c r="J262" s="419"/>
      <c r="K262" s="420" t="s">
        <v>90</v>
      </c>
      <c r="L262" s="409"/>
      <c r="M262" s="379" t="str">
        <f>IF([1]p14!$I$184&lt;&gt;0,[1]p14!$I$184,"")</f>
        <v/>
      </c>
      <c r="N262" s="379"/>
      <c r="O262" s="379"/>
      <c r="P262" s="380"/>
      <c r="Q262" s="28"/>
    </row>
    <row r="263" spans="1:19" s="3" customFormat="1" ht="13.5" customHeight="1" x14ac:dyDescent="0.25">
      <c r="A263" s="17" t="s">
        <v>88</v>
      </c>
      <c r="B263" s="379" t="str">
        <f>IF([1]p14!$E$184&lt;&gt;0,[1]p14!$E$184,"")</f>
        <v/>
      </c>
      <c r="C263" s="379"/>
      <c r="D263" s="379"/>
      <c r="E263" s="379"/>
      <c r="F263" s="379"/>
      <c r="G263" s="379"/>
      <c r="H263" s="379"/>
      <c r="I263" s="375" t="s">
        <v>248</v>
      </c>
      <c r="J263" s="379"/>
      <c r="K263" s="379"/>
      <c r="L263" s="86" t="str">
        <f>IF([1]p14!$K$184&lt;&gt;0,[1]p14!$K$184,"")</f>
        <v/>
      </c>
      <c r="M263" s="375" t="s">
        <v>240</v>
      </c>
      <c r="N263" s="376"/>
      <c r="O263" s="379" t="str">
        <f>IF([1]p14!$D$182&lt;&gt;0,[1]p14!$D$182,"")</f>
        <v/>
      </c>
      <c r="P263" s="380"/>
      <c r="Q263" s="28"/>
    </row>
    <row r="264" spans="1:19" x14ac:dyDescent="0.2">
      <c r="A264" s="375" t="s">
        <v>242</v>
      </c>
      <c r="B264" s="376"/>
      <c r="C264" s="91">
        <f>[1]p14!$A$186</f>
        <v>0</v>
      </c>
      <c r="D264" s="406" t="s">
        <v>246</v>
      </c>
      <c r="E264" s="406"/>
      <c r="F264" s="406"/>
      <c r="G264" s="375"/>
      <c r="H264" s="416">
        <f>[1]p14!$D$186</f>
        <v>0</v>
      </c>
      <c r="I264" s="417"/>
      <c r="J264" s="375" t="s">
        <v>244</v>
      </c>
      <c r="K264" s="376"/>
      <c r="L264" s="416">
        <f>[1]p14!$G$186</f>
        <v>0</v>
      </c>
      <c r="M264" s="417"/>
      <c r="N264" s="87" t="s">
        <v>245</v>
      </c>
      <c r="O264" s="416">
        <f>[1]p14!$J$186</f>
        <v>0</v>
      </c>
      <c r="P264" s="417"/>
      <c r="Q264" s="28"/>
      <c r="R264" s="3"/>
    </row>
    <row r="265" spans="1:19" x14ac:dyDescent="0.2">
      <c r="A265" s="393"/>
      <c r="B265" s="393"/>
      <c r="C265" s="393"/>
      <c r="D265" s="393"/>
      <c r="E265" s="393"/>
      <c r="F265" s="393"/>
      <c r="G265" s="393"/>
      <c r="H265" s="393"/>
      <c r="I265" s="393"/>
      <c r="J265" s="393"/>
      <c r="K265" s="393"/>
      <c r="L265" s="393"/>
      <c r="M265" s="393"/>
      <c r="N265" s="393"/>
      <c r="O265" s="393"/>
      <c r="P265" s="393"/>
    </row>
    <row r="266" spans="1:19" s="3" customFormat="1" ht="13.5" customHeight="1" x14ac:dyDescent="0.25">
      <c r="A266" s="17" t="s">
        <v>76</v>
      </c>
      <c r="B266" s="380" t="str">
        <f>IF([1]p14!$A$189&lt;&gt;0,[1]p14!$A$189,"")</f>
        <v/>
      </c>
      <c r="C266" s="398"/>
      <c r="D266" s="398"/>
      <c r="E266" s="398"/>
      <c r="F266" s="398"/>
      <c r="G266" s="398"/>
      <c r="H266" s="398"/>
      <c r="I266" s="398"/>
      <c r="J266" s="406" t="s">
        <v>89</v>
      </c>
      <c r="K266" s="375"/>
      <c r="L266" s="89" t="str">
        <f>IF([1]p14!$I$189&lt;&gt;0,[1]p14!$I$189,"")</f>
        <v/>
      </c>
      <c r="M266" s="47" t="s">
        <v>239</v>
      </c>
      <c r="N266" s="379" t="str">
        <f>IF([1]p14!$K$189&lt;&gt;0,[1]p14!$K$189,"")</f>
        <v/>
      </c>
      <c r="O266" s="379"/>
      <c r="P266" s="380"/>
      <c r="Q266" s="48"/>
    </row>
    <row r="267" spans="1:19" s="3" customFormat="1" ht="13.5" customHeight="1" x14ac:dyDescent="0.25">
      <c r="A267" s="17" t="s">
        <v>87</v>
      </c>
      <c r="B267" s="418" t="str">
        <f>IF([1]p14!$H$191&lt;&gt;0,[1]p14!$H$191,"")</f>
        <v/>
      </c>
      <c r="C267" s="419"/>
      <c r="D267" s="421" t="s">
        <v>89</v>
      </c>
      <c r="E267" s="422"/>
      <c r="F267" s="418" t="str">
        <f>IF([1]p14!$I$189&lt;&gt;0,[1]p14!$I$189,"")</f>
        <v/>
      </c>
      <c r="G267" s="418"/>
      <c r="H267" s="419"/>
      <c r="I267" s="17" t="s">
        <v>74</v>
      </c>
      <c r="J267" s="90" t="str">
        <f>IF([1]p14!$J$163&lt;&gt;0,[1]p14!$J$163,"")</f>
        <v/>
      </c>
      <c r="K267" s="17" t="s">
        <v>75</v>
      </c>
      <c r="L267" s="90" t="str">
        <f>IF([1]p14!$K$163&lt;&gt;0,[1]p14!$K$163,"")</f>
        <v/>
      </c>
      <c r="M267" s="421" t="s">
        <v>91</v>
      </c>
      <c r="N267" s="422"/>
      <c r="O267" s="418" t="str">
        <f>IF([1]p14!$F$191&lt;&gt;0,[1]p14!$F$191,"")</f>
        <v/>
      </c>
      <c r="P267" s="419"/>
      <c r="Q267" s="48"/>
    </row>
    <row r="268" spans="1:19" s="3" customFormat="1" ht="13.5" customHeight="1" x14ac:dyDescent="0.25">
      <c r="A268" s="17" t="s">
        <v>247</v>
      </c>
      <c r="B268" s="418" t="str">
        <f>IF([1]p14!$A$191&lt;&gt;0,[1]p14!$A$191,"")</f>
        <v/>
      </c>
      <c r="C268" s="418"/>
      <c r="D268" s="418"/>
      <c r="E268" s="418"/>
      <c r="F268" s="418"/>
      <c r="G268" s="418"/>
      <c r="H268" s="418"/>
      <c r="I268" s="418"/>
      <c r="J268" s="419"/>
      <c r="K268" s="420" t="s">
        <v>90</v>
      </c>
      <c r="L268" s="409"/>
      <c r="M268" s="379" t="str">
        <f>IF([1]p14!$I$193&lt;&gt;0,[1]p14!$I$193,"")</f>
        <v/>
      </c>
      <c r="N268" s="379"/>
      <c r="O268" s="379"/>
      <c r="P268" s="380"/>
      <c r="Q268" s="28"/>
    </row>
    <row r="269" spans="1:19" s="3" customFormat="1" ht="13.5" customHeight="1" x14ac:dyDescent="0.25">
      <c r="A269" s="17" t="s">
        <v>88</v>
      </c>
      <c r="B269" s="379" t="str">
        <f>IF([1]p14!$E$193&lt;&gt;0,[1]p14!$E$193,"")</f>
        <v/>
      </c>
      <c r="C269" s="379"/>
      <c r="D269" s="379"/>
      <c r="E269" s="379"/>
      <c r="F269" s="379"/>
      <c r="G269" s="379"/>
      <c r="H269" s="379"/>
      <c r="I269" s="375" t="s">
        <v>248</v>
      </c>
      <c r="J269" s="379"/>
      <c r="K269" s="379"/>
      <c r="L269" s="86" t="str">
        <f>IF([1]p14!$K$193&lt;&gt;0,[1]p14!$K$193,"")</f>
        <v/>
      </c>
      <c r="M269" s="375" t="s">
        <v>240</v>
      </c>
      <c r="N269" s="376"/>
      <c r="O269" s="379" t="str">
        <f>IF([1]p14!$D$191&lt;&gt;0,[1]p14!$D$191,"")</f>
        <v/>
      </c>
      <c r="P269" s="380"/>
      <c r="Q269" s="28"/>
    </row>
    <row r="270" spans="1:19" x14ac:dyDescent="0.2">
      <c r="A270" s="375" t="s">
        <v>242</v>
      </c>
      <c r="B270" s="376"/>
      <c r="C270" s="91">
        <f>[1]p14!$A$195</f>
        <v>0</v>
      </c>
      <c r="D270" s="406" t="s">
        <v>246</v>
      </c>
      <c r="E270" s="406"/>
      <c r="F270" s="406"/>
      <c r="G270" s="375"/>
      <c r="H270" s="416">
        <f>[1]p14!$D$195</f>
        <v>0</v>
      </c>
      <c r="I270" s="417"/>
      <c r="J270" s="375" t="s">
        <v>244</v>
      </c>
      <c r="K270" s="376"/>
      <c r="L270" s="416">
        <f>[1]p14!$G$195</f>
        <v>0</v>
      </c>
      <c r="M270" s="417"/>
      <c r="N270" s="87" t="s">
        <v>245</v>
      </c>
      <c r="O270" s="416">
        <f>[1]p14!$J$195</f>
        <v>0</v>
      </c>
      <c r="P270" s="417"/>
      <c r="Q270" s="28"/>
      <c r="R270" s="3"/>
    </row>
    <row r="271" spans="1:19" x14ac:dyDescent="0.2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</row>
    <row r="272" spans="1:19" s="33" customFormat="1" ht="11.25" customHeight="1" x14ac:dyDescent="0.2">
      <c r="A272" s="375" t="str">
        <f>T([1]p15!$C$13:$G$13)</f>
        <v>José de Arimatéia Fernandes</v>
      </c>
      <c r="B272" s="376"/>
      <c r="C272" s="376"/>
      <c r="D272" s="376"/>
      <c r="E272" s="377"/>
      <c r="F272" s="423"/>
      <c r="G272" s="424"/>
      <c r="H272" s="424"/>
      <c r="I272" s="424"/>
      <c r="J272" s="424"/>
      <c r="K272" s="424"/>
      <c r="L272" s="424"/>
      <c r="M272" s="424"/>
      <c r="N272" s="424"/>
      <c r="O272" s="424"/>
      <c r="P272" s="424"/>
      <c r="Q272" s="48"/>
      <c r="R272" s="28"/>
      <c r="S272" s="28"/>
    </row>
    <row r="273" spans="1:18" s="3" customFormat="1" ht="13.5" customHeight="1" x14ac:dyDescent="0.25">
      <c r="A273" s="17" t="s">
        <v>76</v>
      </c>
      <c r="B273" s="380" t="str">
        <f>IF([1]p15!$A$171&lt;&gt;0,[1]p15!$A$171,"")</f>
        <v>OBMEP</v>
      </c>
      <c r="C273" s="398"/>
      <c r="D273" s="398"/>
      <c r="E273" s="398"/>
      <c r="F273" s="398"/>
      <c r="G273" s="398"/>
      <c r="H273" s="398"/>
      <c r="I273" s="398"/>
      <c r="J273" s="406" t="s">
        <v>89</v>
      </c>
      <c r="K273" s="375"/>
      <c r="L273" s="89" t="str">
        <f>IF([1]p15!$I$171&lt;&gt;0,[1]p15!$I$171,"")</f>
        <v>Permanente</v>
      </c>
      <c r="M273" s="47" t="s">
        <v>239</v>
      </c>
      <c r="N273" s="379" t="str">
        <f>IF([1]p15!$K$171&lt;&gt;0,[1]p15!$K$171,"")</f>
        <v>Em andamento</v>
      </c>
      <c r="O273" s="379"/>
      <c r="P273" s="380"/>
      <c r="Q273" s="48"/>
    </row>
    <row r="274" spans="1:18" s="3" customFormat="1" ht="13.5" customHeight="1" x14ac:dyDescent="0.25">
      <c r="A274" s="17" t="s">
        <v>87</v>
      </c>
      <c r="B274" s="418" t="str">
        <f>IF([1]p15!$H$173&lt;&gt;0,[1]p15!$H$173,"")</f>
        <v>Coordenador</v>
      </c>
      <c r="C274" s="419"/>
      <c r="D274" s="421" t="s">
        <v>89</v>
      </c>
      <c r="E274" s="422"/>
      <c r="F274" s="418" t="str">
        <f>IF([1]p15!$I$171&lt;&gt;0,[1]p15!$I$171,"")</f>
        <v>Permanente</v>
      </c>
      <c r="G274" s="418"/>
      <c r="H274" s="419"/>
      <c r="I274" s="17" t="s">
        <v>74</v>
      </c>
      <c r="J274" s="90" t="str">
        <f>IF([1]p15!$J$163&lt;&gt;0,[1]p15!$J$163,"")</f>
        <v/>
      </c>
      <c r="K274" s="17" t="s">
        <v>75</v>
      </c>
      <c r="L274" s="90" t="str">
        <f>IF([1]p15!$K$163&lt;&gt;0,[1]p15!$K$163,"")</f>
        <v/>
      </c>
      <c r="M274" s="421" t="s">
        <v>91</v>
      </c>
      <c r="N274" s="422"/>
      <c r="O274" s="418" t="str">
        <f>IF([1]p15!$F$173&lt;&gt;0,[1]p15!$F$173,"")</f>
        <v/>
      </c>
      <c r="P274" s="419"/>
      <c r="Q274" s="48"/>
    </row>
    <row r="275" spans="1:18" s="3" customFormat="1" ht="13.5" customHeight="1" x14ac:dyDescent="0.25">
      <c r="A275" s="17" t="s">
        <v>247</v>
      </c>
      <c r="B275" s="418" t="str">
        <f>IF([1]p15!$A$173&lt;&gt;0,[1]p15!$A$173,"")</f>
        <v>Ensino</v>
      </c>
      <c r="C275" s="418"/>
      <c r="D275" s="418"/>
      <c r="E275" s="418"/>
      <c r="F275" s="418"/>
      <c r="G275" s="418"/>
      <c r="H275" s="418"/>
      <c r="I275" s="418"/>
      <c r="J275" s="419"/>
      <c r="K275" s="420" t="s">
        <v>90</v>
      </c>
      <c r="L275" s="409"/>
      <c r="M275" s="379" t="str">
        <f>IF([1]p15!$I$175&lt;&gt;0,[1]p15!$I$175,"")</f>
        <v/>
      </c>
      <c r="N275" s="379"/>
      <c r="O275" s="379"/>
      <c r="P275" s="380"/>
      <c r="Q275" s="28"/>
    </row>
    <row r="276" spans="1:18" s="3" customFormat="1" ht="13.5" customHeight="1" x14ac:dyDescent="0.25">
      <c r="A276" s="17" t="s">
        <v>88</v>
      </c>
      <c r="B276" s="379" t="str">
        <f>IF([1]p15!$E$175&lt;&gt;0,[1]p15!$E$175,"")</f>
        <v/>
      </c>
      <c r="C276" s="379"/>
      <c r="D276" s="379"/>
      <c r="E276" s="379"/>
      <c r="F276" s="379"/>
      <c r="G276" s="379"/>
      <c r="H276" s="379"/>
      <c r="I276" s="375" t="s">
        <v>248</v>
      </c>
      <c r="J276" s="379"/>
      <c r="K276" s="379"/>
      <c r="L276" s="86" t="str">
        <f>IF([1]p15!$K$175&lt;&gt;0,[1]p15!$K$175,"")</f>
        <v/>
      </c>
      <c r="M276" s="375" t="s">
        <v>240</v>
      </c>
      <c r="N276" s="376"/>
      <c r="O276" s="379" t="str">
        <f>IF([1]p15!$D$173&lt;&gt;0,[1]p15!$D$173,"")</f>
        <v>Outros</v>
      </c>
      <c r="P276" s="380"/>
      <c r="Q276" s="28"/>
    </row>
    <row r="277" spans="1:18" x14ac:dyDescent="0.2">
      <c r="A277" s="375" t="s">
        <v>242</v>
      </c>
      <c r="B277" s="376"/>
      <c r="C277" s="91">
        <f>[1]p15!$A$177</f>
        <v>0</v>
      </c>
      <c r="D277" s="406" t="s">
        <v>246</v>
      </c>
      <c r="E277" s="406"/>
      <c r="F277" s="406"/>
      <c r="G277" s="375"/>
      <c r="H277" s="416">
        <f>[1]p15!$D$177</f>
        <v>0</v>
      </c>
      <c r="I277" s="417"/>
      <c r="J277" s="375" t="s">
        <v>244</v>
      </c>
      <c r="K277" s="376"/>
      <c r="L277" s="416">
        <f>[1]p15!$G$177</f>
        <v>0</v>
      </c>
      <c r="M277" s="417"/>
      <c r="N277" s="87" t="s">
        <v>245</v>
      </c>
      <c r="O277" s="416">
        <f>[1]p15!$J$177</f>
        <v>0</v>
      </c>
      <c r="P277" s="417"/>
      <c r="Q277" s="28"/>
      <c r="R277" s="3"/>
    </row>
    <row r="278" spans="1:18" x14ac:dyDescent="0.2">
      <c r="A278" s="393"/>
      <c r="B278" s="393"/>
      <c r="C278" s="393"/>
      <c r="D278" s="393"/>
      <c r="E278" s="393"/>
      <c r="F278" s="393"/>
      <c r="G278" s="393"/>
      <c r="H278" s="393"/>
      <c r="I278" s="393"/>
      <c r="J278" s="393"/>
      <c r="K278" s="393"/>
      <c r="L278" s="393"/>
      <c r="M278" s="393"/>
      <c r="N278" s="393"/>
      <c r="O278" s="393"/>
      <c r="P278" s="393"/>
    </row>
    <row r="279" spans="1:18" s="3" customFormat="1" ht="13.5" customHeight="1" x14ac:dyDescent="0.25">
      <c r="A279" s="17" t="s">
        <v>76</v>
      </c>
      <c r="B279" s="380" t="str">
        <f>IF([1]p15!$A$180&lt;&gt;0,[1]p15!$A$180,"")</f>
        <v/>
      </c>
      <c r="C279" s="398"/>
      <c r="D279" s="398"/>
      <c r="E279" s="398"/>
      <c r="F279" s="398"/>
      <c r="G279" s="398"/>
      <c r="H279" s="398"/>
      <c r="I279" s="398"/>
      <c r="J279" s="406" t="s">
        <v>89</v>
      </c>
      <c r="K279" s="375"/>
      <c r="L279" s="89" t="str">
        <f>IF([1]p15!$I$180&lt;&gt;0,[1]p15!$I$180,"")</f>
        <v/>
      </c>
      <c r="M279" s="47" t="s">
        <v>239</v>
      </c>
      <c r="N279" s="379" t="str">
        <f>IF([1]p15!$K$180&lt;&gt;0,[1]p15!$K$180,"")</f>
        <v/>
      </c>
      <c r="O279" s="379"/>
      <c r="P279" s="380"/>
      <c r="Q279" s="48"/>
    </row>
    <row r="280" spans="1:18" s="3" customFormat="1" ht="13.5" customHeight="1" x14ac:dyDescent="0.25">
      <c r="A280" s="17" t="s">
        <v>87</v>
      </c>
      <c r="B280" s="418" t="str">
        <f>IF([1]p15!$H$182&lt;&gt;0,[1]p15!$H$182,"")</f>
        <v/>
      </c>
      <c r="C280" s="419"/>
      <c r="D280" s="421" t="s">
        <v>89</v>
      </c>
      <c r="E280" s="422"/>
      <c r="F280" s="418" t="str">
        <f>IF([1]p15!$I$180&lt;&gt;0,[1]p15!$I$180,"")</f>
        <v/>
      </c>
      <c r="G280" s="418"/>
      <c r="H280" s="419"/>
      <c r="I280" s="17" t="s">
        <v>74</v>
      </c>
      <c r="J280" s="90" t="str">
        <f>IF([1]p15!$J$163&lt;&gt;0,[1]p15!$J$163,"")</f>
        <v/>
      </c>
      <c r="K280" s="17" t="s">
        <v>75</v>
      </c>
      <c r="L280" s="90" t="str">
        <f>IF([1]p15!$K$163&lt;&gt;0,[1]p15!$K$163,"")</f>
        <v/>
      </c>
      <c r="M280" s="421" t="s">
        <v>91</v>
      </c>
      <c r="N280" s="422"/>
      <c r="O280" s="418" t="str">
        <f>IF([1]p15!$F$182&lt;&gt;0,[1]p15!$F$182,"")</f>
        <v/>
      </c>
      <c r="P280" s="419"/>
      <c r="Q280" s="48"/>
    </row>
    <row r="281" spans="1:18" s="3" customFormat="1" ht="13.5" customHeight="1" x14ac:dyDescent="0.25">
      <c r="A281" s="17" t="s">
        <v>247</v>
      </c>
      <c r="B281" s="418" t="str">
        <f>IF([1]p15!$A$182&lt;&gt;0,[1]p15!$A$182,"")</f>
        <v/>
      </c>
      <c r="C281" s="418"/>
      <c r="D281" s="418"/>
      <c r="E281" s="418"/>
      <c r="F281" s="418"/>
      <c r="G281" s="418"/>
      <c r="H281" s="418"/>
      <c r="I281" s="418"/>
      <c r="J281" s="419"/>
      <c r="K281" s="420" t="s">
        <v>90</v>
      </c>
      <c r="L281" s="409"/>
      <c r="M281" s="379" t="str">
        <f>IF([1]p15!$I$184&lt;&gt;0,[1]p15!$I$184,"")</f>
        <v/>
      </c>
      <c r="N281" s="379"/>
      <c r="O281" s="379"/>
      <c r="P281" s="380"/>
      <c r="Q281" s="28"/>
    </row>
    <row r="282" spans="1:18" s="3" customFormat="1" ht="13.5" customHeight="1" x14ac:dyDescent="0.25">
      <c r="A282" s="17" t="s">
        <v>88</v>
      </c>
      <c r="B282" s="379" t="str">
        <f>IF([1]p15!$E$184&lt;&gt;0,[1]p15!$E$184,"")</f>
        <v/>
      </c>
      <c r="C282" s="379"/>
      <c r="D282" s="379"/>
      <c r="E282" s="379"/>
      <c r="F282" s="379"/>
      <c r="G282" s="379"/>
      <c r="H282" s="379"/>
      <c r="I282" s="375" t="s">
        <v>248</v>
      </c>
      <c r="J282" s="379"/>
      <c r="K282" s="379"/>
      <c r="L282" s="86" t="str">
        <f>IF([1]p15!$K$184&lt;&gt;0,[1]p15!$K$184,"")</f>
        <v/>
      </c>
      <c r="M282" s="375" t="s">
        <v>240</v>
      </c>
      <c r="N282" s="376"/>
      <c r="O282" s="379" t="str">
        <f>IF([1]p15!$D$182&lt;&gt;0,[1]p15!$D$182,"")</f>
        <v/>
      </c>
      <c r="P282" s="380"/>
      <c r="Q282" s="28"/>
    </row>
    <row r="283" spans="1:18" x14ac:dyDescent="0.2">
      <c r="A283" s="375" t="s">
        <v>242</v>
      </c>
      <c r="B283" s="376"/>
      <c r="C283" s="91">
        <f>[1]p15!$A$186</f>
        <v>0</v>
      </c>
      <c r="D283" s="406" t="s">
        <v>246</v>
      </c>
      <c r="E283" s="406"/>
      <c r="F283" s="406"/>
      <c r="G283" s="375"/>
      <c r="H283" s="416">
        <f>[1]p15!$D$186</f>
        <v>0</v>
      </c>
      <c r="I283" s="417"/>
      <c r="J283" s="375" t="s">
        <v>244</v>
      </c>
      <c r="K283" s="376"/>
      <c r="L283" s="416">
        <f>[1]p15!$G$186</f>
        <v>0</v>
      </c>
      <c r="M283" s="417"/>
      <c r="N283" s="87" t="s">
        <v>245</v>
      </c>
      <c r="O283" s="416">
        <f>[1]p15!$J$186</f>
        <v>0</v>
      </c>
      <c r="P283" s="417"/>
      <c r="Q283" s="28"/>
      <c r="R283" s="3"/>
    </row>
    <row r="284" spans="1:18" x14ac:dyDescent="0.2">
      <c r="A284" s="393"/>
      <c r="B284" s="393"/>
      <c r="C284" s="393"/>
      <c r="D284" s="393"/>
      <c r="E284" s="393"/>
      <c r="F284" s="393"/>
      <c r="G284" s="393"/>
      <c r="H284" s="393"/>
      <c r="I284" s="393"/>
      <c r="J284" s="393"/>
      <c r="K284" s="393"/>
      <c r="L284" s="393"/>
      <c r="M284" s="393"/>
      <c r="N284" s="393"/>
      <c r="O284" s="393"/>
      <c r="P284" s="393"/>
    </row>
    <row r="285" spans="1:18" s="3" customFormat="1" ht="13.5" customHeight="1" x14ac:dyDescent="0.25">
      <c r="A285" s="17" t="s">
        <v>76</v>
      </c>
      <c r="B285" s="380" t="str">
        <f>IF([1]p15!$A$189&lt;&gt;0,[1]p15!$A$189,"")</f>
        <v/>
      </c>
      <c r="C285" s="398"/>
      <c r="D285" s="398"/>
      <c r="E285" s="398"/>
      <c r="F285" s="398"/>
      <c r="G285" s="398"/>
      <c r="H285" s="398"/>
      <c r="I285" s="398"/>
      <c r="J285" s="406" t="s">
        <v>89</v>
      </c>
      <c r="K285" s="375"/>
      <c r="L285" s="89" t="str">
        <f>IF([1]p15!$I$189&lt;&gt;0,[1]p15!$I$189,"")</f>
        <v/>
      </c>
      <c r="M285" s="47" t="s">
        <v>239</v>
      </c>
      <c r="N285" s="379" t="str">
        <f>IF([1]p15!$K$189&lt;&gt;0,[1]p15!$K$189,"")</f>
        <v/>
      </c>
      <c r="O285" s="379"/>
      <c r="P285" s="380"/>
      <c r="Q285" s="48"/>
    </row>
    <row r="286" spans="1:18" s="3" customFormat="1" ht="13.5" customHeight="1" x14ac:dyDescent="0.25">
      <c r="A286" s="17" t="s">
        <v>87</v>
      </c>
      <c r="B286" s="418" t="str">
        <f>IF([1]p15!$H$191&lt;&gt;0,[1]p15!$H$191,"")</f>
        <v/>
      </c>
      <c r="C286" s="419"/>
      <c r="D286" s="421" t="s">
        <v>89</v>
      </c>
      <c r="E286" s="422"/>
      <c r="F286" s="418" t="str">
        <f>IF([1]p15!$I$189&lt;&gt;0,[1]p15!$I$189,"")</f>
        <v/>
      </c>
      <c r="G286" s="418"/>
      <c r="H286" s="419"/>
      <c r="I286" s="17" t="s">
        <v>74</v>
      </c>
      <c r="J286" s="90" t="str">
        <f>IF([1]p15!$J$163&lt;&gt;0,[1]p15!$J$163,"")</f>
        <v/>
      </c>
      <c r="K286" s="17" t="s">
        <v>75</v>
      </c>
      <c r="L286" s="90" t="str">
        <f>IF([1]p15!$K$163&lt;&gt;0,[1]p15!$K$163,"")</f>
        <v/>
      </c>
      <c r="M286" s="421" t="s">
        <v>91</v>
      </c>
      <c r="N286" s="422"/>
      <c r="O286" s="418" t="str">
        <f>IF([1]p15!$F$191&lt;&gt;0,[1]p15!$F$191,"")</f>
        <v/>
      </c>
      <c r="P286" s="419"/>
      <c r="Q286" s="48"/>
    </row>
    <row r="287" spans="1:18" s="3" customFormat="1" ht="13.5" customHeight="1" x14ac:dyDescent="0.25">
      <c r="A287" s="17" t="s">
        <v>247</v>
      </c>
      <c r="B287" s="418" t="str">
        <f>IF([1]p15!$A$191&lt;&gt;0,[1]p15!$A$191,"")</f>
        <v/>
      </c>
      <c r="C287" s="418"/>
      <c r="D287" s="418"/>
      <c r="E287" s="418"/>
      <c r="F287" s="418"/>
      <c r="G287" s="418"/>
      <c r="H287" s="418"/>
      <c r="I287" s="418"/>
      <c r="J287" s="419"/>
      <c r="K287" s="420" t="s">
        <v>90</v>
      </c>
      <c r="L287" s="409"/>
      <c r="M287" s="379" t="str">
        <f>IF([1]p15!$I$193&lt;&gt;0,[1]p15!$I$193,"")</f>
        <v/>
      </c>
      <c r="N287" s="379"/>
      <c r="O287" s="379"/>
      <c r="P287" s="380"/>
      <c r="Q287" s="28"/>
    </row>
    <row r="288" spans="1:18" s="3" customFormat="1" ht="13.5" customHeight="1" x14ac:dyDescent="0.25">
      <c r="A288" s="17" t="s">
        <v>88</v>
      </c>
      <c r="B288" s="379" t="str">
        <f>IF([1]p15!$E$193&lt;&gt;0,[1]p15!$E$193,"")</f>
        <v/>
      </c>
      <c r="C288" s="379"/>
      <c r="D288" s="379"/>
      <c r="E288" s="379"/>
      <c r="F288" s="379"/>
      <c r="G288" s="379"/>
      <c r="H288" s="379"/>
      <c r="I288" s="375" t="s">
        <v>248</v>
      </c>
      <c r="J288" s="379"/>
      <c r="K288" s="379"/>
      <c r="L288" s="86" t="str">
        <f>IF([1]p15!$K$193&lt;&gt;0,[1]p15!$K$193,"")</f>
        <v/>
      </c>
      <c r="M288" s="375" t="s">
        <v>240</v>
      </c>
      <c r="N288" s="376"/>
      <c r="O288" s="379" t="str">
        <f>IF([1]p15!$D$191&lt;&gt;0,[1]p15!$D$191,"")</f>
        <v/>
      </c>
      <c r="P288" s="380"/>
      <c r="Q288" s="28"/>
    </row>
    <row r="289" spans="1:19" x14ac:dyDescent="0.2">
      <c r="A289" s="375" t="s">
        <v>242</v>
      </c>
      <c r="B289" s="376"/>
      <c r="C289" s="91">
        <f>[1]p15!$A$195</f>
        <v>0</v>
      </c>
      <c r="D289" s="406" t="s">
        <v>246</v>
      </c>
      <c r="E289" s="406"/>
      <c r="F289" s="406"/>
      <c r="G289" s="375"/>
      <c r="H289" s="416">
        <f>[1]p15!$D$195</f>
        <v>0</v>
      </c>
      <c r="I289" s="417"/>
      <c r="J289" s="375" t="s">
        <v>244</v>
      </c>
      <c r="K289" s="376"/>
      <c r="L289" s="416">
        <f>[1]p15!$G$195</f>
        <v>0</v>
      </c>
      <c r="M289" s="417"/>
      <c r="N289" s="87" t="s">
        <v>245</v>
      </c>
      <c r="O289" s="416">
        <f>[1]p15!$J$195</f>
        <v>0</v>
      </c>
      <c r="P289" s="417"/>
      <c r="Q289" s="28"/>
      <c r="R289" s="3"/>
    </row>
    <row r="290" spans="1:19" x14ac:dyDescent="0.2">
      <c r="A290" s="393"/>
      <c r="B290" s="393"/>
      <c r="C290" s="393"/>
      <c r="D290" s="393"/>
      <c r="E290" s="393"/>
      <c r="F290" s="393"/>
      <c r="G290" s="393"/>
      <c r="H290" s="393"/>
      <c r="I290" s="393"/>
      <c r="J290" s="393"/>
      <c r="K290" s="393"/>
      <c r="L290" s="393"/>
      <c r="M290" s="393"/>
      <c r="N290" s="393"/>
      <c r="O290" s="393"/>
      <c r="P290" s="393"/>
    </row>
    <row r="291" spans="1:19" s="33" customFormat="1" ht="11.25" customHeight="1" x14ac:dyDescent="0.2">
      <c r="A291" s="375" t="str">
        <f>T([1]p16!$C$13:$G$13)</f>
        <v>Josefa Itailma da Rocha</v>
      </c>
      <c r="B291" s="376"/>
      <c r="C291" s="376"/>
      <c r="D291" s="376"/>
      <c r="E291" s="377"/>
      <c r="F291" s="423"/>
      <c r="G291" s="424"/>
      <c r="H291" s="424"/>
      <c r="I291" s="424"/>
      <c r="J291" s="424"/>
      <c r="K291" s="424"/>
      <c r="L291" s="424"/>
      <c r="M291" s="424"/>
      <c r="N291" s="424"/>
      <c r="O291" s="424"/>
      <c r="P291" s="424"/>
      <c r="Q291" s="48"/>
      <c r="R291" s="28"/>
      <c r="S291" s="28"/>
    </row>
    <row r="292" spans="1:19" s="3" customFormat="1" ht="13.5" customHeight="1" x14ac:dyDescent="0.25">
      <c r="A292" s="17" t="s">
        <v>76</v>
      </c>
      <c r="B292" s="380" t="str">
        <f>IF([1]p16!$A$171&lt;&gt;0,[1]p16!$A$171,"")</f>
        <v/>
      </c>
      <c r="C292" s="398"/>
      <c r="D292" s="398"/>
      <c r="E292" s="398"/>
      <c r="F292" s="398"/>
      <c r="G292" s="398"/>
      <c r="H292" s="398"/>
      <c r="I292" s="398"/>
      <c r="J292" s="406" t="s">
        <v>89</v>
      </c>
      <c r="K292" s="375"/>
      <c r="L292" s="89" t="str">
        <f>IF([1]p16!$I$171&lt;&gt;0,[1]p16!$I$171,"")</f>
        <v/>
      </c>
      <c r="M292" s="47" t="s">
        <v>239</v>
      </c>
      <c r="N292" s="379" t="str">
        <f>IF([1]p16!$K$171&lt;&gt;0,[1]p16!$K$171,"")</f>
        <v/>
      </c>
      <c r="O292" s="379"/>
      <c r="P292" s="380"/>
      <c r="Q292" s="48"/>
    </row>
    <row r="293" spans="1:19" s="3" customFormat="1" ht="13.5" customHeight="1" x14ac:dyDescent="0.25">
      <c r="A293" s="17" t="s">
        <v>87</v>
      </c>
      <c r="B293" s="418" t="str">
        <f>IF([1]p16!$H$173&lt;&gt;0,[1]p16!$H$173,"")</f>
        <v/>
      </c>
      <c r="C293" s="419"/>
      <c r="D293" s="421" t="s">
        <v>89</v>
      </c>
      <c r="E293" s="422"/>
      <c r="F293" s="418" t="str">
        <f>IF([1]p16!$I$171&lt;&gt;0,[1]p16!$I$171,"")</f>
        <v/>
      </c>
      <c r="G293" s="418"/>
      <c r="H293" s="419"/>
      <c r="I293" s="17" t="s">
        <v>74</v>
      </c>
      <c r="J293" s="90" t="str">
        <f>IF([1]p16!$J$163&lt;&gt;0,[1]p16!$J$163,"")</f>
        <v/>
      </c>
      <c r="K293" s="17" t="s">
        <v>75</v>
      </c>
      <c r="L293" s="90" t="str">
        <f>IF([1]p16!$K$163&lt;&gt;0,[1]p16!$K$163,"")</f>
        <v/>
      </c>
      <c r="M293" s="421" t="s">
        <v>91</v>
      </c>
      <c r="N293" s="422"/>
      <c r="O293" s="418" t="str">
        <f>IF([1]p16!$F$173&lt;&gt;0,[1]p16!$F$173,"")</f>
        <v/>
      </c>
      <c r="P293" s="419"/>
      <c r="Q293" s="48"/>
    </row>
    <row r="294" spans="1:19" s="3" customFormat="1" ht="13.5" customHeight="1" x14ac:dyDescent="0.25">
      <c r="A294" s="17" t="s">
        <v>247</v>
      </c>
      <c r="B294" s="418" t="str">
        <f>IF([1]p16!$A$173&lt;&gt;0,[1]p16!$A$173,"")</f>
        <v/>
      </c>
      <c r="C294" s="418"/>
      <c r="D294" s="418"/>
      <c r="E294" s="418"/>
      <c r="F294" s="418"/>
      <c r="G294" s="418"/>
      <c r="H294" s="418"/>
      <c r="I294" s="418"/>
      <c r="J294" s="419"/>
      <c r="K294" s="420" t="s">
        <v>90</v>
      </c>
      <c r="L294" s="409"/>
      <c r="M294" s="379" t="str">
        <f>IF([1]p16!$I$175&lt;&gt;0,[1]p16!$I$175,"")</f>
        <v/>
      </c>
      <c r="N294" s="379"/>
      <c r="O294" s="379"/>
      <c r="P294" s="380"/>
      <c r="Q294" s="28"/>
    </row>
    <row r="295" spans="1:19" s="3" customFormat="1" ht="13.5" customHeight="1" x14ac:dyDescent="0.25">
      <c r="A295" s="17" t="s">
        <v>88</v>
      </c>
      <c r="B295" s="379" t="str">
        <f>IF([1]p16!$E$175&lt;&gt;0,[1]p16!$E$175,"")</f>
        <v/>
      </c>
      <c r="C295" s="379"/>
      <c r="D295" s="379"/>
      <c r="E295" s="379"/>
      <c r="F295" s="379"/>
      <c r="G295" s="379"/>
      <c r="H295" s="379"/>
      <c r="I295" s="375" t="s">
        <v>248</v>
      </c>
      <c r="J295" s="379"/>
      <c r="K295" s="379"/>
      <c r="L295" s="86" t="str">
        <f>IF([1]p16!$K$175&lt;&gt;0,[1]p16!$K$175,"")</f>
        <v/>
      </c>
      <c r="M295" s="375" t="s">
        <v>240</v>
      </c>
      <c r="N295" s="376"/>
      <c r="O295" s="379" t="str">
        <f>IF([1]p16!$D$173&lt;&gt;0,[1]p16!$D$173,"")</f>
        <v/>
      </c>
      <c r="P295" s="380"/>
      <c r="Q295" s="28"/>
    </row>
    <row r="296" spans="1:19" x14ac:dyDescent="0.2">
      <c r="A296" s="375" t="s">
        <v>242</v>
      </c>
      <c r="B296" s="376"/>
      <c r="C296" s="91">
        <f>[1]p16!$A$177</f>
        <v>0</v>
      </c>
      <c r="D296" s="406" t="s">
        <v>246</v>
      </c>
      <c r="E296" s="406"/>
      <c r="F296" s="406"/>
      <c r="G296" s="375"/>
      <c r="H296" s="416">
        <f>[1]p16!$D$177</f>
        <v>0</v>
      </c>
      <c r="I296" s="417"/>
      <c r="J296" s="375" t="s">
        <v>244</v>
      </c>
      <c r="K296" s="376"/>
      <c r="L296" s="416">
        <f>[1]p16!$G$177</f>
        <v>0</v>
      </c>
      <c r="M296" s="417"/>
      <c r="N296" s="87" t="s">
        <v>245</v>
      </c>
      <c r="O296" s="416">
        <f>[1]p16!$J$177</f>
        <v>0</v>
      </c>
      <c r="P296" s="417"/>
      <c r="Q296" s="28"/>
      <c r="R296" s="3"/>
    </row>
    <row r="297" spans="1:19" x14ac:dyDescent="0.2">
      <c r="A297" s="393"/>
      <c r="B297" s="393"/>
      <c r="C297" s="393"/>
      <c r="D297" s="393"/>
      <c r="E297" s="393"/>
      <c r="F297" s="393"/>
      <c r="G297" s="393"/>
      <c r="H297" s="393"/>
      <c r="I297" s="393"/>
      <c r="J297" s="393"/>
      <c r="K297" s="393"/>
      <c r="L297" s="393"/>
      <c r="M297" s="393"/>
      <c r="N297" s="393"/>
      <c r="O297" s="393"/>
      <c r="P297" s="393"/>
    </row>
    <row r="298" spans="1:19" s="3" customFormat="1" ht="13.5" customHeight="1" x14ac:dyDescent="0.25">
      <c r="A298" s="17" t="s">
        <v>76</v>
      </c>
      <c r="B298" s="380" t="str">
        <f>IF([1]p16!$A$180&lt;&gt;0,[1]p16!$A$180,"")</f>
        <v/>
      </c>
      <c r="C298" s="398"/>
      <c r="D298" s="398"/>
      <c r="E298" s="398"/>
      <c r="F298" s="398"/>
      <c r="G298" s="398"/>
      <c r="H298" s="398"/>
      <c r="I298" s="398"/>
      <c r="J298" s="406" t="s">
        <v>89</v>
      </c>
      <c r="K298" s="375"/>
      <c r="L298" s="89" t="str">
        <f>IF([1]p16!$I$180&lt;&gt;0,[1]p16!$I$180,"")</f>
        <v/>
      </c>
      <c r="M298" s="47" t="s">
        <v>239</v>
      </c>
      <c r="N298" s="379" t="str">
        <f>IF([1]p16!$K$180&lt;&gt;0,[1]p16!$K$180,"")</f>
        <v/>
      </c>
      <c r="O298" s="379"/>
      <c r="P298" s="380"/>
      <c r="Q298" s="48"/>
    </row>
    <row r="299" spans="1:19" s="3" customFormat="1" ht="13.5" customHeight="1" x14ac:dyDescent="0.25">
      <c r="A299" s="17" t="s">
        <v>87</v>
      </c>
      <c r="B299" s="418" t="str">
        <f>IF([1]p16!$H$182&lt;&gt;0,[1]p16!$H$182,"")</f>
        <v/>
      </c>
      <c r="C299" s="419"/>
      <c r="D299" s="421" t="s">
        <v>89</v>
      </c>
      <c r="E299" s="422"/>
      <c r="F299" s="418" t="str">
        <f>IF([1]p16!$I$180&lt;&gt;0,[1]p16!$I$180,"")</f>
        <v/>
      </c>
      <c r="G299" s="418"/>
      <c r="H299" s="419"/>
      <c r="I299" s="17" t="s">
        <v>74</v>
      </c>
      <c r="J299" s="90" t="str">
        <f>IF([1]p16!$J$163&lt;&gt;0,[1]p16!$J$163,"")</f>
        <v/>
      </c>
      <c r="K299" s="17" t="s">
        <v>75</v>
      </c>
      <c r="L299" s="90" t="str">
        <f>IF([1]p16!$K$163&lt;&gt;0,[1]p16!$K$163,"")</f>
        <v/>
      </c>
      <c r="M299" s="421" t="s">
        <v>91</v>
      </c>
      <c r="N299" s="422"/>
      <c r="O299" s="418" t="str">
        <f>IF([1]p16!$F$182&lt;&gt;0,[1]p16!$F$182,"")</f>
        <v/>
      </c>
      <c r="P299" s="419"/>
      <c r="Q299" s="48"/>
    </row>
    <row r="300" spans="1:19" s="3" customFormat="1" ht="13.5" customHeight="1" x14ac:dyDescent="0.25">
      <c r="A300" s="17" t="s">
        <v>247</v>
      </c>
      <c r="B300" s="418" t="str">
        <f>IF([1]p16!$A$182&lt;&gt;0,[1]p16!$A$182,"")</f>
        <v/>
      </c>
      <c r="C300" s="418"/>
      <c r="D300" s="418"/>
      <c r="E300" s="418"/>
      <c r="F300" s="418"/>
      <c r="G300" s="418"/>
      <c r="H300" s="418"/>
      <c r="I300" s="418"/>
      <c r="J300" s="419"/>
      <c r="K300" s="420" t="s">
        <v>90</v>
      </c>
      <c r="L300" s="409"/>
      <c r="M300" s="379" t="str">
        <f>IF([1]p16!$I$184&lt;&gt;0,[1]p16!$I$184,"")</f>
        <v/>
      </c>
      <c r="N300" s="379"/>
      <c r="O300" s="379"/>
      <c r="P300" s="380"/>
      <c r="Q300" s="28"/>
    </row>
    <row r="301" spans="1:19" s="3" customFormat="1" ht="13.5" customHeight="1" x14ac:dyDescent="0.25">
      <c r="A301" s="17" t="s">
        <v>88</v>
      </c>
      <c r="B301" s="379" t="str">
        <f>IF([1]p16!$E$184&lt;&gt;0,[1]p16!$E$184,"")</f>
        <v/>
      </c>
      <c r="C301" s="379"/>
      <c r="D301" s="379"/>
      <c r="E301" s="379"/>
      <c r="F301" s="379"/>
      <c r="G301" s="379"/>
      <c r="H301" s="379"/>
      <c r="I301" s="375" t="s">
        <v>248</v>
      </c>
      <c r="J301" s="379"/>
      <c r="K301" s="379"/>
      <c r="L301" s="86" t="str">
        <f>IF([1]p16!$K$184&lt;&gt;0,[1]p16!$K$184,"")</f>
        <v/>
      </c>
      <c r="M301" s="375" t="s">
        <v>240</v>
      </c>
      <c r="N301" s="376"/>
      <c r="O301" s="379" t="str">
        <f>IF([1]p16!$D$182&lt;&gt;0,[1]p16!$D$182,"")</f>
        <v/>
      </c>
      <c r="P301" s="380"/>
      <c r="Q301" s="28"/>
    </row>
    <row r="302" spans="1:19" x14ac:dyDescent="0.2">
      <c r="A302" s="375" t="s">
        <v>242</v>
      </c>
      <c r="B302" s="376"/>
      <c r="C302" s="91">
        <f>[1]p16!$A$186</f>
        <v>0</v>
      </c>
      <c r="D302" s="406" t="s">
        <v>246</v>
      </c>
      <c r="E302" s="406"/>
      <c r="F302" s="406"/>
      <c r="G302" s="375"/>
      <c r="H302" s="416">
        <f>[1]p16!$D$186</f>
        <v>0</v>
      </c>
      <c r="I302" s="417"/>
      <c r="J302" s="375" t="s">
        <v>244</v>
      </c>
      <c r="K302" s="376"/>
      <c r="L302" s="416">
        <f>[1]p16!$G$186</f>
        <v>0</v>
      </c>
      <c r="M302" s="417"/>
      <c r="N302" s="87" t="s">
        <v>245</v>
      </c>
      <c r="O302" s="416">
        <f>[1]p16!$J$186</f>
        <v>0</v>
      </c>
      <c r="P302" s="417"/>
      <c r="Q302" s="28"/>
      <c r="R302" s="3"/>
    </row>
    <row r="303" spans="1:19" x14ac:dyDescent="0.2">
      <c r="A303" s="393"/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3"/>
    </row>
    <row r="304" spans="1:19" s="3" customFormat="1" ht="13.5" customHeight="1" x14ac:dyDescent="0.25">
      <c r="A304" s="17" t="s">
        <v>76</v>
      </c>
      <c r="B304" s="380" t="str">
        <f>IF([1]p16!$A$189&lt;&gt;0,[1]p16!$A$189,"")</f>
        <v/>
      </c>
      <c r="C304" s="398"/>
      <c r="D304" s="398"/>
      <c r="E304" s="398"/>
      <c r="F304" s="398"/>
      <c r="G304" s="398"/>
      <c r="H304" s="398"/>
      <c r="I304" s="398"/>
      <c r="J304" s="406" t="s">
        <v>89</v>
      </c>
      <c r="K304" s="375"/>
      <c r="L304" s="89" t="str">
        <f>IF([1]p16!$I$189&lt;&gt;0,[1]p16!$I$189,"")</f>
        <v/>
      </c>
      <c r="M304" s="47" t="s">
        <v>239</v>
      </c>
      <c r="N304" s="379" t="str">
        <f>IF([1]p16!$K$189&lt;&gt;0,[1]p16!$K$189,"")</f>
        <v/>
      </c>
      <c r="O304" s="379"/>
      <c r="P304" s="380"/>
      <c r="Q304" s="48"/>
    </row>
    <row r="305" spans="1:19" s="3" customFormat="1" ht="13.5" customHeight="1" x14ac:dyDescent="0.25">
      <c r="A305" s="17" t="s">
        <v>87</v>
      </c>
      <c r="B305" s="418" t="str">
        <f>IF([1]p16!$H$191&lt;&gt;0,[1]p16!$H$191,"")</f>
        <v/>
      </c>
      <c r="C305" s="419"/>
      <c r="D305" s="421" t="s">
        <v>89</v>
      </c>
      <c r="E305" s="422"/>
      <c r="F305" s="418" t="str">
        <f>IF([1]p16!$I$189&lt;&gt;0,[1]p16!$I$189,"")</f>
        <v/>
      </c>
      <c r="G305" s="418"/>
      <c r="H305" s="419"/>
      <c r="I305" s="17" t="s">
        <v>74</v>
      </c>
      <c r="J305" s="90" t="str">
        <f>IF([1]p16!$J$163&lt;&gt;0,[1]p16!$J$163,"")</f>
        <v/>
      </c>
      <c r="K305" s="17" t="s">
        <v>75</v>
      </c>
      <c r="L305" s="90" t="str">
        <f>IF([1]p16!$K$163&lt;&gt;0,[1]p16!$K$163,"")</f>
        <v/>
      </c>
      <c r="M305" s="421" t="s">
        <v>91</v>
      </c>
      <c r="N305" s="422"/>
      <c r="O305" s="418" t="str">
        <f>IF([1]p16!$F$191&lt;&gt;0,[1]p16!$F$191,"")</f>
        <v/>
      </c>
      <c r="P305" s="419"/>
      <c r="Q305" s="48"/>
    </row>
    <row r="306" spans="1:19" s="3" customFormat="1" ht="13.5" customHeight="1" x14ac:dyDescent="0.25">
      <c r="A306" s="17" t="s">
        <v>247</v>
      </c>
      <c r="B306" s="418" t="str">
        <f>IF([1]p16!$A$191&lt;&gt;0,[1]p16!$A$191,"")</f>
        <v/>
      </c>
      <c r="C306" s="418"/>
      <c r="D306" s="418"/>
      <c r="E306" s="418"/>
      <c r="F306" s="418"/>
      <c r="G306" s="418"/>
      <c r="H306" s="418"/>
      <c r="I306" s="418"/>
      <c r="J306" s="419"/>
      <c r="K306" s="420" t="s">
        <v>90</v>
      </c>
      <c r="L306" s="409"/>
      <c r="M306" s="379" t="str">
        <f>IF([1]p16!$I$193&lt;&gt;0,[1]p16!$I$193,"")</f>
        <v/>
      </c>
      <c r="N306" s="379"/>
      <c r="O306" s="379"/>
      <c r="P306" s="380"/>
      <c r="Q306" s="28"/>
    </row>
    <row r="307" spans="1:19" s="3" customFormat="1" ht="13.5" customHeight="1" x14ac:dyDescent="0.25">
      <c r="A307" s="17" t="s">
        <v>88</v>
      </c>
      <c r="B307" s="379" t="str">
        <f>IF([1]p16!$E$193&lt;&gt;0,[1]p16!$E$193,"")</f>
        <v/>
      </c>
      <c r="C307" s="379"/>
      <c r="D307" s="379"/>
      <c r="E307" s="379"/>
      <c r="F307" s="379"/>
      <c r="G307" s="379"/>
      <c r="H307" s="379"/>
      <c r="I307" s="375" t="s">
        <v>248</v>
      </c>
      <c r="J307" s="379"/>
      <c r="K307" s="379"/>
      <c r="L307" s="86" t="str">
        <f>IF([1]p16!$K$193&lt;&gt;0,[1]p16!$K$193,"")</f>
        <v/>
      </c>
      <c r="M307" s="375" t="s">
        <v>240</v>
      </c>
      <c r="N307" s="376"/>
      <c r="O307" s="379" t="str">
        <f>IF([1]p16!$D$191&lt;&gt;0,[1]p16!$D$191,"")</f>
        <v/>
      </c>
      <c r="P307" s="380"/>
      <c r="Q307" s="28"/>
    </row>
    <row r="308" spans="1:19" x14ac:dyDescent="0.2">
      <c r="A308" s="375" t="s">
        <v>242</v>
      </c>
      <c r="B308" s="376"/>
      <c r="C308" s="91">
        <f>[1]p16!$A$195</f>
        <v>0</v>
      </c>
      <c r="D308" s="406" t="s">
        <v>246</v>
      </c>
      <c r="E308" s="406"/>
      <c r="F308" s="406"/>
      <c r="G308" s="375"/>
      <c r="H308" s="416">
        <f>[1]p16!$D$195</f>
        <v>0</v>
      </c>
      <c r="I308" s="417"/>
      <c r="J308" s="375" t="s">
        <v>244</v>
      </c>
      <c r="K308" s="376"/>
      <c r="L308" s="416">
        <f>[1]p16!$G$195</f>
        <v>0</v>
      </c>
      <c r="M308" s="417"/>
      <c r="N308" s="87" t="s">
        <v>245</v>
      </c>
      <c r="O308" s="416">
        <f>[1]p16!$J$195</f>
        <v>0</v>
      </c>
      <c r="P308" s="417"/>
      <c r="Q308" s="28"/>
      <c r="R308" s="3"/>
    </row>
    <row r="309" spans="1:19" x14ac:dyDescent="0.2">
      <c r="A309" s="393"/>
      <c r="B309" s="393"/>
      <c r="C309" s="393"/>
      <c r="D309" s="393"/>
      <c r="E309" s="393"/>
      <c r="F309" s="393"/>
      <c r="G309" s="393"/>
      <c r="H309" s="393"/>
      <c r="I309" s="393"/>
      <c r="J309" s="393"/>
      <c r="K309" s="393"/>
      <c r="L309" s="393"/>
      <c r="M309" s="393"/>
      <c r="N309" s="393"/>
      <c r="O309" s="393"/>
      <c r="P309" s="393"/>
    </row>
    <row r="310" spans="1:19" s="33" customFormat="1" ht="11.25" customHeight="1" x14ac:dyDescent="0.2">
      <c r="A310" s="375" t="str">
        <f>T([1]p17!$C$13:$G$13)</f>
        <v>José Fernando Leite Aires</v>
      </c>
      <c r="B310" s="376"/>
      <c r="C310" s="376"/>
      <c r="D310" s="376"/>
      <c r="E310" s="377"/>
      <c r="F310" s="423"/>
      <c r="G310" s="424"/>
      <c r="H310" s="424"/>
      <c r="I310" s="424"/>
      <c r="J310" s="424"/>
      <c r="K310" s="424"/>
      <c r="L310" s="424"/>
      <c r="M310" s="424"/>
      <c r="N310" s="424"/>
      <c r="O310" s="424"/>
      <c r="P310" s="424"/>
      <c r="Q310" s="48"/>
      <c r="R310" s="28"/>
      <c r="S310" s="28"/>
    </row>
    <row r="311" spans="1:19" s="3" customFormat="1" ht="13.5" customHeight="1" x14ac:dyDescent="0.25">
      <c r="A311" s="17" t="s">
        <v>76</v>
      </c>
      <c r="B311" s="380" t="str">
        <f>IF([1]p17!$A$171&lt;&gt;0,[1]p17!$A$171,"")</f>
        <v/>
      </c>
      <c r="C311" s="398"/>
      <c r="D311" s="398"/>
      <c r="E311" s="398"/>
      <c r="F311" s="398"/>
      <c r="G311" s="398"/>
      <c r="H311" s="398"/>
      <c r="I311" s="398"/>
      <c r="J311" s="406" t="s">
        <v>89</v>
      </c>
      <c r="K311" s="375"/>
      <c r="L311" s="89" t="str">
        <f>IF([1]p17!$I$171&lt;&gt;0,[1]p17!$I$171,"")</f>
        <v/>
      </c>
      <c r="M311" s="47" t="s">
        <v>239</v>
      </c>
      <c r="N311" s="379" t="str">
        <f>IF([1]p17!$K$171&lt;&gt;0,[1]p17!$K$171,"")</f>
        <v/>
      </c>
      <c r="O311" s="379"/>
      <c r="P311" s="380"/>
      <c r="Q311" s="48"/>
    </row>
    <row r="312" spans="1:19" s="3" customFormat="1" ht="13.5" customHeight="1" x14ac:dyDescent="0.25">
      <c r="A312" s="17" t="s">
        <v>87</v>
      </c>
      <c r="B312" s="418" t="str">
        <f>IF([1]p17!$H$173&lt;&gt;0,[1]p17!$H$173,"")</f>
        <v/>
      </c>
      <c r="C312" s="419"/>
      <c r="D312" s="421" t="s">
        <v>89</v>
      </c>
      <c r="E312" s="422"/>
      <c r="F312" s="418" t="str">
        <f>IF([1]p17!$I$171&lt;&gt;0,[1]p17!$I$171,"")</f>
        <v/>
      </c>
      <c r="G312" s="418"/>
      <c r="H312" s="419"/>
      <c r="I312" s="17" t="s">
        <v>74</v>
      </c>
      <c r="J312" s="90" t="str">
        <f>IF([1]p17!$J$163&lt;&gt;0,[1]p17!$J$163,"")</f>
        <v/>
      </c>
      <c r="K312" s="17" t="s">
        <v>75</v>
      </c>
      <c r="L312" s="90" t="str">
        <f>IF([1]p17!$K$163&lt;&gt;0,[1]p17!$K$163,"")</f>
        <v/>
      </c>
      <c r="M312" s="421" t="s">
        <v>91</v>
      </c>
      <c r="N312" s="422"/>
      <c r="O312" s="418" t="str">
        <f>IF([1]p17!$F$173&lt;&gt;0,[1]p17!$F$173,"")</f>
        <v/>
      </c>
      <c r="P312" s="419"/>
      <c r="Q312" s="48"/>
    </row>
    <row r="313" spans="1:19" s="3" customFormat="1" ht="13.5" customHeight="1" x14ac:dyDescent="0.25">
      <c r="A313" s="17" t="s">
        <v>247</v>
      </c>
      <c r="B313" s="418" t="str">
        <f>IF([1]p17!$A$173&lt;&gt;0,[1]p17!$A$173,"")</f>
        <v/>
      </c>
      <c r="C313" s="418"/>
      <c r="D313" s="418"/>
      <c r="E313" s="418"/>
      <c r="F313" s="418"/>
      <c r="G313" s="418"/>
      <c r="H313" s="418"/>
      <c r="I313" s="418"/>
      <c r="J313" s="419"/>
      <c r="K313" s="420" t="s">
        <v>90</v>
      </c>
      <c r="L313" s="409"/>
      <c r="M313" s="379" t="str">
        <f>IF([1]p17!$I$175&lt;&gt;0,[1]p17!$I$175,"")</f>
        <v/>
      </c>
      <c r="N313" s="379"/>
      <c r="O313" s="379"/>
      <c r="P313" s="380"/>
      <c r="Q313" s="28"/>
    </row>
    <row r="314" spans="1:19" s="3" customFormat="1" ht="13.5" customHeight="1" x14ac:dyDescent="0.25">
      <c r="A314" s="17" t="s">
        <v>88</v>
      </c>
      <c r="B314" s="379" t="str">
        <f>IF([1]p17!$E$175&lt;&gt;0,[1]p17!$E$175,"")</f>
        <v/>
      </c>
      <c r="C314" s="379"/>
      <c r="D314" s="379"/>
      <c r="E314" s="379"/>
      <c r="F314" s="379"/>
      <c r="G314" s="379"/>
      <c r="H314" s="379"/>
      <c r="I314" s="375" t="s">
        <v>248</v>
      </c>
      <c r="J314" s="379"/>
      <c r="K314" s="379"/>
      <c r="L314" s="86" t="str">
        <f>IF([1]p17!$K$175&lt;&gt;0,[1]p17!$K$175,"")</f>
        <v/>
      </c>
      <c r="M314" s="375" t="s">
        <v>240</v>
      </c>
      <c r="N314" s="376"/>
      <c r="O314" s="379" t="str">
        <f>IF([1]p17!$D$173&lt;&gt;0,[1]p17!$D$173,"")</f>
        <v/>
      </c>
      <c r="P314" s="380"/>
      <c r="Q314" s="28"/>
    </row>
    <row r="315" spans="1:19" x14ac:dyDescent="0.2">
      <c r="A315" s="375" t="s">
        <v>242</v>
      </c>
      <c r="B315" s="376"/>
      <c r="C315" s="91">
        <f>[1]p17!$A$177</f>
        <v>0</v>
      </c>
      <c r="D315" s="406" t="s">
        <v>246</v>
      </c>
      <c r="E315" s="406"/>
      <c r="F315" s="406"/>
      <c r="G315" s="375"/>
      <c r="H315" s="416">
        <f>[1]p17!$D$177</f>
        <v>0</v>
      </c>
      <c r="I315" s="417"/>
      <c r="J315" s="375" t="s">
        <v>244</v>
      </c>
      <c r="K315" s="376"/>
      <c r="L315" s="416">
        <f>[1]p17!$G$177</f>
        <v>0</v>
      </c>
      <c r="M315" s="417"/>
      <c r="N315" s="87" t="s">
        <v>245</v>
      </c>
      <c r="O315" s="416">
        <f>[1]p17!$J$177</f>
        <v>0</v>
      </c>
      <c r="P315" s="417"/>
      <c r="Q315" s="28"/>
      <c r="R315" s="3"/>
    </row>
    <row r="316" spans="1:19" x14ac:dyDescent="0.2">
      <c r="A316" s="393"/>
      <c r="B316" s="393"/>
      <c r="C316" s="393"/>
      <c r="D316" s="393"/>
      <c r="E316" s="393"/>
      <c r="F316" s="393"/>
      <c r="G316" s="393"/>
      <c r="H316" s="393"/>
      <c r="I316" s="393"/>
      <c r="J316" s="393"/>
      <c r="K316" s="393"/>
      <c r="L316" s="393"/>
      <c r="M316" s="393"/>
      <c r="N316" s="393"/>
      <c r="O316" s="393"/>
      <c r="P316" s="393"/>
    </row>
    <row r="317" spans="1:19" s="3" customFormat="1" ht="13.5" customHeight="1" x14ac:dyDescent="0.25">
      <c r="A317" s="17" t="s">
        <v>76</v>
      </c>
      <c r="B317" s="380" t="str">
        <f>IF([1]p17!$A$180&lt;&gt;0,[1]p17!$A$180,"")</f>
        <v/>
      </c>
      <c r="C317" s="398"/>
      <c r="D317" s="398"/>
      <c r="E317" s="398"/>
      <c r="F317" s="398"/>
      <c r="G317" s="398"/>
      <c r="H317" s="398"/>
      <c r="I317" s="398"/>
      <c r="J317" s="406" t="s">
        <v>89</v>
      </c>
      <c r="K317" s="375"/>
      <c r="L317" s="89" t="str">
        <f>IF([1]p17!$I$180&lt;&gt;0,[1]p17!$I$180,"")</f>
        <v/>
      </c>
      <c r="M317" s="47" t="s">
        <v>239</v>
      </c>
      <c r="N317" s="379" t="str">
        <f>IF([1]p17!$K$180&lt;&gt;0,[1]p17!$K$180,"")</f>
        <v/>
      </c>
      <c r="O317" s="379"/>
      <c r="P317" s="380"/>
      <c r="Q317" s="48"/>
    </row>
    <row r="318" spans="1:19" s="3" customFormat="1" ht="13.5" customHeight="1" x14ac:dyDescent="0.25">
      <c r="A318" s="17" t="s">
        <v>87</v>
      </c>
      <c r="B318" s="418" t="str">
        <f>IF([1]p17!$H$182&lt;&gt;0,[1]p17!$H$182,"")</f>
        <v/>
      </c>
      <c r="C318" s="419"/>
      <c r="D318" s="421" t="s">
        <v>89</v>
      </c>
      <c r="E318" s="422"/>
      <c r="F318" s="418" t="str">
        <f>IF([1]p17!$I$180&lt;&gt;0,[1]p17!$I$180,"")</f>
        <v/>
      </c>
      <c r="G318" s="418"/>
      <c r="H318" s="419"/>
      <c r="I318" s="17" t="s">
        <v>74</v>
      </c>
      <c r="J318" s="90" t="str">
        <f>IF([1]p17!$J$163&lt;&gt;0,[1]p17!$J$163,"")</f>
        <v/>
      </c>
      <c r="K318" s="17" t="s">
        <v>75</v>
      </c>
      <c r="L318" s="90" t="str">
        <f>IF([1]p17!$K$163&lt;&gt;0,[1]p17!$K$163,"")</f>
        <v/>
      </c>
      <c r="M318" s="421" t="s">
        <v>91</v>
      </c>
      <c r="N318" s="422"/>
      <c r="O318" s="418" t="str">
        <f>IF([1]p17!$F$182&lt;&gt;0,[1]p17!$F$182,"")</f>
        <v/>
      </c>
      <c r="P318" s="419"/>
      <c r="Q318" s="48"/>
    </row>
    <row r="319" spans="1:19" s="3" customFormat="1" ht="13.5" customHeight="1" x14ac:dyDescent="0.25">
      <c r="A319" s="17" t="s">
        <v>247</v>
      </c>
      <c r="B319" s="418" t="str">
        <f>IF([1]p17!$A$182&lt;&gt;0,[1]p17!$A$182,"")</f>
        <v/>
      </c>
      <c r="C319" s="418"/>
      <c r="D319" s="418"/>
      <c r="E319" s="418"/>
      <c r="F319" s="418"/>
      <c r="G319" s="418"/>
      <c r="H319" s="418"/>
      <c r="I319" s="418"/>
      <c r="J319" s="419"/>
      <c r="K319" s="420" t="s">
        <v>90</v>
      </c>
      <c r="L319" s="409"/>
      <c r="M319" s="379" t="str">
        <f>IF([1]p17!$I$184&lt;&gt;0,[1]p17!$I$184,"")</f>
        <v/>
      </c>
      <c r="N319" s="379"/>
      <c r="O319" s="379"/>
      <c r="P319" s="380"/>
      <c r="Q319" s="28"/>
    </row>
    <row r="320" spans="1:19" s="3" customFormat="1" ht="13.5" customHeight="1" x14ac:dyDescent="0.25">
      <c r="A320" s="17" t="s">
        <v>88</v>
      </c>
      <c r="B320" s="379" t="str">
        <f>IF([1]p17!$E$184&lt;&gt;0,[1]p17!$E$184,"")</f>
        <v/>
      </c>
      <c r="C320" s="379"/>
      <c r="D320" s="379"/>
      <c r="E320" s="379"/>
      <c r="F320" s="379"/>
      <c r="G320" s="379"/>
      <c r="H320" s="379"/>
      <c r="I320" s="375" t="s">
        <v>248</v>
      </c>
      <c r="J320" s="379"/>
      <c r="K320" s="379"/>
      <c r="L320" s="86" t="str">
        <f>IF([1]p17!$K$184&lt;&gt;0,[1]p17!$K$184,"")</f>
        <v/>
      </c>
      <c r="M320" s="375" t="s">
        <v>240</v>
      </c>
      <c r="N320" s="376"/>
      <c r="O320" s="379" t="str">
        <f>IF([1]p17!$D$182&lt;&gt;0,[1]p17!$D$182,"")</f>
        <v/>
      </c>
      <c r="P320" s="380"/>
      <c r="Q320" s="28"/>
    </row>
    <row r="321" spans="1:19" x14ac:dyDescent="0.2">
      <c r="A321" s="375" t="s">
        <v>242</v>
      </c>
      <c r="B321" s="376"/>
      <c r="C321" s="91">
        <f>[1]p17!$A$186</f>
        <v>0</v>
      </c>
      <c r="D321" s="406" t="s">
        <v>246</v>
      </c>
      <c r="E321" s="406"/>
      <c r="F321" s="406"/>
      <c r="G321" s="375"/>
      <c r="H321" s="416">
        <f>[1]p17!$D$186</f>
        <v>0</v>
      </c>
      <c r="I321" s="417"/>
      <c r="J321" s="375" t="s">
        <v>244</v>
      </c>
      <c r="K321" s="376"/>
      <c r="L321" s="416">
        <f>[1]p17!$G$186</f>
        <v>0</v>
      </c>
      <c r="M321" s="417"/>
      <c r="N321" s="87" t="s">
        <v>245</v>
      </c>
      <c r="O321" s="416">
        <f>[1]p17!$J$186</f>
        <v>0</v>
      </c>
      <c r="P321" s="417"/>
      <c r="Q321" s="28"/>
      <c r="R321" s="3"/>
    </row>
    <row r="322" spans="1:19" x14ac:dyDescent="0.2">
      <c r="A322" s="393"/>
      <c r="B322" s="393"/>
      <c r="C322" s="393"/>
      <c r="D322" s="393"/>
      <c r="E322" s="393"/>
      <c r="F322" s="393"/>
      <c r="G322" s="393"/>
      <c r="H322" s="393"/>
      <c r="I322" s="393"/>
      <c r="J322" s="393"/>
      <c r="K322" s="393"/>
      <c r="L322" s="393"/>
      <c r="M322" s="393"/>
      <c r="N322" s="393"/>
      <c r="O322" s="393"/>
      <c r="P322" s="393"/>
    </row>
    <row r="323" spans="1:19" s="3" customFormat="1" ht="13.5" customHeight="1" x14ac:dyDescent="0.25">
      <c r="A323" s="17" t="s">
        <v>76</v>
      </c>
      <c r="B323" s="380" t="str">
        <f>IF([1]p17!$A$189&lt;&gt;0,[1]p17!$A$189,"")</f>
        <v/>
      </c>
      <c r="C323" s="398"/>
      <c r="D323" s="398"/>
      <c r="E323" s="398"/>
      <c r="F323" s="398"/>
      <c r="G323" s="398"/>
      <c r="H323" s="398"/>
      <c r="I323" s="398"/>
      <c r="J323" s="406" t="s">
        <v>89</v>
      </c>
      <c r="K323" s="375"/>
      <c r="L323" s="89" t="str">
        <f>IF([1]p17!$I$189&lt;&gt;0,[1]p17!$I$189,"")</f>
        <v/>
      </c>
      <c r="M323" s="47" t="s">
        <v>239</v>
      </c>
      <c r="N323" s="379" t="str">
        <f>IF([1]p17!$K$189&lt;&gt;0,[1]p17!$K$189,"")</f>
        <v/>
      </c>
      <c r="O323" s="379"/>
      <c r="P323" s="380"/>
      <c r="Q323" s="48"/>
    </row>
    <row r="324" spans="1:19" s="3" customFormat="1" ht="13.5" customHeight="1" x14ac:dyDescent="0.25">
      <c r="A324" s="17" t="s">
        <v>87</v>
      </c>
      <c r="B324" s="418" t="str">
        <f>IF([1]p17!$H$191&lt;&gt;0,[1]p17!$H$191,"")</f>
        <v/>
      </c>
      <c r="C324" s="419"/>
      <c r="D324" s="421" t="s">
        <v>89</v>
      </c>
      <c r="E324" s="422"/>
      <c r="F324" s="418" t="str">
        <f>IF([1]p17!$I$189&lt;&gt;0,[1]p17!$I$189,"")</f>
        <v/>
      </c>
      <c r="G324" s="418"/>
      <c r="H324" s="419"/>
      <c r="I324" s="17" t="s">
        <v>74</v>
      </c>
      <c r="J324" s="90" t="str">
        <f>IF([1]p17!$J$163&lt;&gt;0,[1]p17!$J$163,"")</f>
        <v/>
      </c>
      <c r="K324" s="17" t="s">
        <v>75</v>
      </c>
      <c r="L324" s="90" t="str">
        <f>IF([1]p17!$K$163&lt;&gt;0,[1]p17!$K$163,"")</f>
        <v/>
      </c>
      <c r="M324" s="421" t="s">
        <v>91</v>
      </c>
      <c r="N324" s="422"/>
      <c r="O324" s="418" t="str">
        <f>IF([1]p17!$F$191&lt;&gt;0,[1]p17!$F$191,"")</f>
        <v/>
      </c>
      <c r="P324" s="419"/>
      <c r="Q324" s="48"/>
    </row>
    <row r="325" spans="1:19" s="3" customFormat="1" ht="13.5" customHeight="1" x14ac:dyDescent="0.25">
      <c r="A325" s="17" t="s">
        <v>247</v>
      </c>
      <c r="B325" s="418" t="str">
        <f>IF([1]p17!$A$191&lt;&gt;0,[1]p17!$A$191,"")</f>
        <v/>
      </c>
      <c r="C325" s="418"/>
      <c r="D325" s="418"/>
      <c r="E325" s="418"/>
      <c r="F325" s="418"/>
      <c r="G325" s="418"/>
      <c r="H325" s="418"/>
      <c r="I325" s="418"/>
      <c r="J325" s="419"/>
      <c r="K325" s="420" t="s">
        <v>90</v>
      </c>
      <c r="L325" s="409"/>
      <c r="M325" s="379" t="str">
        <f>IF([1]p17!$I$193&lt;&gt;0,[1]p17!$I$193,"")</f>
        <v/>
      </c>
      <c r="N325" s="379"/>
      <c r="O325" s="379"/>
      <c r="P325" s="380"/>
      <c r="Q325" s="28"/>
    </row>
    <row r="326" spans="1:19" s="3" customFormat="1" ht="13.5" customHeight="1" x14ac:dyDescent="0.25">
      <c r="A326" s="17" t="s">
        <v>88</v>
      </c>
      <c r="B326" s="379" t="str">
        <f>IF([1]p17!$E$193&lt;&gt;0,[1]p17!$E$193,"")</f>
        <v/>
      </c>
      <c r="C326" s="379"/>
      <c r="D326" s="379"/>
      <c r="E326" s="379"/>
      <c r="F326" s="379"/>
      <c r="G326" s="379"/>
      <c r="H326" s="379"/>
      <c r="I326" s="375" t="s">
        <v>248</v>
      </c>
      <c r="J326" s="379"/>
      <c r="K326" s="379"/>
      <c r="L326" s="86" t="str">
        <f>IF([1]p17!$K$193&lt;&gt;0,[1]p17!$K$193,"")</f>
        <v/>
      </c>
      <c r="M326" s="375" t="s">
        <v>240</v>
      </c>
      <c r="N326" s="376"/>
      <c r="O326" s="379" t="str">
        <f>IF([1]p17!$D$191&lt;&gt;0,[1]p17!$D$191,"")</f>
        <v/>
      </c>
      <c r="P326" s="380"/>
      <c r="Q326" s="28"/>
    </row>
    <row r="327" spans="1:19" x14ac:dyDescent="0.2">
      <c r="A327" s="375" t="s">
        <v>242</v>
      </c>
      <c r="B327" s="376"/>
      <c r="C327" s="91">
        <f>[1]p17!$A$195</f>
        <v>0</v>
      </c>
      <c r="D327" s="406" t="s">
        <v>246</v>
      </c>
      <c r="E327" s="406"/>
      <c r="F327" s="406"/>
      <c r="G327" s="375"/>
      <c r="H327" s="416">
        <f>[1]p17!$D$195</f>
        <v>0</v>
      </c>
      <c r="I327" s="417"/>
      <c r="J327" s="375" t="s">
        <v>244</v>
      </c>
      <c r="K327" s="376"/>
      <c r="L327" s="416">
        <f>[1]p17!$G$195</f>
        <v>0</v>
      </c>
      <c r="M327" s="417"/>
      <c r="N327" s="87" t="s">
        <v>245</v>
      </c>
      <c r="O327" s="416">
        <f>[1]p17!$J$195</f>
        <v>0</v>
      </c>
      <c r="P327" s="417"/>
      <c r="Q327" s="28"/>
      <c r="R327" s="3"/>
    </row>
    <row r="328" spans="1:19" x14ac:dyDescent="0.2">
      <c r="A328" s="393"/>
      <c r="B328" s="393"/>
      <c r="C328" s="393"/>
      <c r="D328" s="393"/>
      <c r="E328" s="393"/>
      <c r="F328" s="393"/>
      <c r="G328" s="393"/>
      <c r="H328" s="393"/>
      <c r="I328" s="393"/>
      <c r="J328" s="393"/>
      <c r="K328" s="393"/>
      <c r="L328" s="393"/>
      <c r="M328" s="393"/>
      <c r="N328" s="393"/>
      <c r="O328" s="393"/>
      <c r="P328" s="393"/>
    </row>
    <row r="329" spans="1:19" s="33" customFormat="1" ht="11.25" customHeight="1" x14ac:dyDescent="0.2">
      <c r="A329" s="375" t="str">
        <f>T([1]p18!$C$13:$G$13)</f>
        <v>Joseilson Raimundo de Lima</v>
      </c>
      <c r="B329" s="376"/>
      <c r="C329" s="376"/>
      <c r="D329" s="376"/>
      <c r="E329" s="377"/>
      <c r="F329" s="423"/>
      <c r="G329" s="424"/>
      <c r="H329" s="424"/>
      <c r="I329" s="424"/>
      <c r="J329" s="424"/>
      <c r="K329" s="424"/>
      <c r="L329" s="424"/>
      <c r="M329" s="424"/>
      <c r="N329" s="424"/>
      <c r="O329" s="424"/>
      <c r="P329" s="424"/>
      <c r="Q329" s="48"/>
      <c r="R329" s="28"/>
      <c r="S329" s="28"/>
    </row>
    <row r="330" spans="1:19" s="3" customFormat="1" ht="13.5" customHeight="1" x14ac:dyDescent="0.25">
      <c r="A330" s="17" t="s">
        <v>76</v>
      </c>
      <c r="B330" s="380" t="str">
        <f>IF([1]p18!$A$171&lt;&gt;0,[1]p18!$A$171,"")</f>
        <v/>
      </c>
      <c r="C330" s="398"/>
      <c r="D330" s="398"/>
      <c r="E330" s="398"/>
      <c r="F330" s="398"/>
      <c r="G330" s="398"/>
      <c r="H330" s="398"/>
      <c r="I330" s="398"/>
      <c r="J330" s="406" t="s">
        <v>89</v>
      </c>
      <c r="K330" s="375"/>
      <c r="L330" s="89" t="str">
        <f>IF([1]p18!$I$171&lt;&gt;0,[1]p18!$I$171,"")</f>
        <v/>
      </c>
      <c r="M330" s="47" t="s">
        <v>239</v>
      </c>
      <c r="N330" s="379" t="str">
        <f>IF([1]p18!$K$171&lt;&gt;0,[1]p18!$K$171,"")</f>
        <v/>
      </c>
      <c r="O330" s="379"/>
      <c r="P330" s="380"/>
      <c r="Q330" s="48"/>
    </row>
    <row r="331" spans="1:19" s="3" customFormat="1" ht="13.5" customHeight="1" x14ac:dyDescent="0.25">
      <c r="A331" s="17" t="s">
        <v>87</v>
      </c>
      <c r="B331" s="418" t="str">
        <f>IF([1]p18!$H$173&lt;&gt;0,[1]p18!$H$173,"")</f>
        <v/>
      </c>
      <c r="C331" s="419"/>
      <c r="D331" s="421" t="s">
        <v>89</v>
      </c>
      <c r="E331" s="422"/>
      <c r="F331" s="418" t="str">
        <f>IF([1]p18!$I$171&lt;&gt;0,[1]p18!$I$171,"")</f>
        <v/>
      </c>
      <c r="G331" s="418"/>
      <c r="H331" s="419"/>
      <c r="I331" s="17" t="s">
        <v>74</v>
      </c>
      <c r="J331" s="90" t="str">
        <f>IF([1]p18!$J$163&lt;&gt;0,[1]p18!$J$163,"")</f>
        <v/>
      </c>
      <c r="K331" s="17" t="s">
        <v>75</v>
      </c>
      <c r="L331" s="90" t="str">
        <f>IF([1]p18!$K$163&lt;&gt;0,[1]p18!$K$163,"")</f>
        <v/>
      </c>
      <c r="M331" s="421" t="s">
        <v>91</v>
      </c>
      <c r="N331" s="422"/>
      <c r="O331" s="418" t="str">
        <f>IF([1]p18!$F$173&lt;&gt;0,[1]p18!$F$173,"")</f>
        <v/>
      </c>
      <c r="P331" s="419"/>
      <c r="Q331" s="48"/>
    </row>
    <row r="332" spans="1:19" s="3" customFormat="1" ht="13.5" customHeight="1" x14ac:dyDescent="0.25">
      <c r="A332" s="17" t="s">
        <v>247</v>
      </c>
      <c r="B332" s="418" t="str">
        <f>IF([1]p18!$A$173&lt;&gt;0,[1]p18!$A$173,"")</f>
        <v/>
      </c>
      <c r="C332" s="418"/>
      <c r="D332" s="418"/>
      <c r="E332" s="418"/>
      <c r="F332" s="418"/>
      <c r="G332" s="418"/>
      <c r="H332" s="418"/>
      <c r="I332" s="418"/>
      <c r="J332" s="419"/>
      <c r="K332" s="420" t="s">
        <v>90</v>
      </c>
      <c r="L332" s="409"/>
      <c r="M332" s="379" t="str">
        <f>IF([1]p18!$I$175&lt;&gt;0,[1]p18!$I$175,"")</f>
        <v/>
      </c>
      <c r="N332" s="379"/>
      <c r="O332" s="379"/>
      <c r="P332" s="380"/>
      <c r="Q332" s="28"/>
    </row>
    <row r="333" spans="1:19" s="3" customFormat="1" ht="13.5" customHeight="1" x14ac:dyDescent="0.25">
      <c r="A333" s="17" t="s">
        <v>88</v>
      </c>
      <c r="B333" s="379" t="str">
        <f>IF([1]p18!$E$175&lt;&gt;0,[1]p18!$E$175,"")</f>
        <v/>
      </c>
      <c r="C333" s="379"/>
      <c r="D333" s="379"/>
      <c r="E333" s="379"/>
      <c r="F333" s="379"/>
      <c r="G333" s="379"/>
      <c r="H333" s="379"/>
      <c r="I333" s="375" t="s">
        <v>248</v>
      </c>
      <c r="J333" s="379"/>
      <c r="K333" s="379"/>
      <c r="L333" s="86" t="str">
        <f>IF([1]p18!$K$175&lt;&gt;0,[1]p18!$K$175,"")</f>
        <v/>
      </c>
      <c r="M333" s="375" t="s">
        <v>240</v>
      </c>
      <c r="N333" s="376"/>
      <c r="O333" s="379" t="str">
        <f>IF([1]p18!$D$173&lt;&gt;0,[1]p18!$D$173,"")</f>
        <v/>
      </c>
      <c r="P333" s="380"/>
      <c r="Q333" s="28"/>
    </row>
    <row r="334" spans="1:19" x14ac:dyDescent="0.2">
      <c r="A334" s="375" t="s">
        <v>242</v>
      </c>
      <c r="B334" s="376"/>
      <c r="C334" s="91">
        <f>[1]p18!$A$177</f>
        <v>0</v>
      </c>
      <c r="D334" s="406" t="s">
        <v>246</v>
      </c>
      <c r="E334" s="406"/>
      <c r="F334" s="406"/>
      <c r="G334" s="375"/>
      <c r="H334" s="416">
        <f>[1]p18!$D$177</f>
        <v>0</v>
      </c>
      <c r="I334" s="417"/>
      <c r="J334" s="375" t="s">
        <v>244</v>
      </c>
      <c r="K334" s="376"/>
      <c r="L334" s="416">
        <f>[1]p18!$G$177</f>
        <v>0</v>
      </c>
      <c r="M334" s="417"/>
      <c r="N334" s="87" t="s">
        <v>245</v>
      </c>
      <c r="O334" s="416">
        <f>[1]p18!$J$177</f>
        <v>0</v>
      </c>
      <c r="P334" s="417"/>
      <c r="Q334" s="28"/>
      <c r="R334" s="3"/>
    </row>
    <row r="335" spans="1:19" x14ac:dyDescent="0.2">
      <c r="A335" s="393"/>
      <c r="B335" s="393"/>
      <c r="C335" s="393"/>
      <c r="D335" s="393"/>
      <c r="E335" s="393"/>
      <c r="F335" s="393"/>
      <c r="G335" s="393"/>
      <c r="H335" s="393"/>
      <c r="I335" s="393"/>
      <c r="J335" s="393"/>
      <c r="K335" s="393"/>
      <c r="L335" s="393"/>
      <c r="M335" s="393"/>
      <c r="N335" s="393"/>
      <c r="O335" s="393"/>
      <c r="P335" s="393"/>
    </row>
    <row r="336" spans="1:19" s="3" customFormat="1" ht="13.5" customHeight="1" x14ac:dyDescent="0.25">
      <c r="A336" s="17" t="s">
        <v>76</v>
      </c>
      <c r="B336" s="380" t="str">
        <f>IF([1]p18!$A$180&lt;&gt;0,[1]p18!$A$180,"")</f>
        <v/>
      </c>
      <c r="C336" s="398"/>
      <c r="D336" s="398"/>
      <c r="E336" s="398"/>
      <c r="F336" s="398"/>
      <c r="G336" s="398"/>
      <c r="H336" s="398"/>
      <c r="I336" s="398"/>
      <c r="J336" s="406" t="s">
        <v>89</v>
      </c>
      <c r="K336" s="375"/>
      <c r="L336" s="89" t="str">
        <f>IF([1]p18!$I$180&lt;&gt;0,[1]p18!$I$180,"")</f>
        <v/>
      </c>
      <c r="M336" s="47" t="s">
        <v>239</v>
      </c>
      <c r="N336" s="379" t="str">
        <f>IF([1]p18!$K$180&lt;&gt;0,[1]p18!$K$180,"")</f>
        <v/>
      </c>
      <c r="O336" s="379"/>
      <c r="P336" s="380"/>
      <c r="Q336" s="48"/>
    </row>
    <row r="337" spans="1:19" s="3" customFormat="1" ht="13.5" customHeight="1" x14ac:dyDescent="0.25">
      <c r="A337" s="17" t="s">
        <v>87</v>
      </c>
      <c r="B337" s="418" t="str">
        <f>IF([1]p18!$H$182&lt;&gt;0,[1]p18!$H$182,"")</f>
        <v/>
      </c>
      <c r="C337" s="419"/>
      <c r="D337" s="421" t="s">
        <v>89</v>
      </c>
      <c r="E337" s="422"/>
      <c r="F337" s="418" t="str">
        <f>IF([1]p18!$I$180&lt;&gt;0,[1]p18!$I$180,"")</f>
        <v/>
      </c>
      <c r="G337" s="418"/>
      <c r="H337" s="419"/>
      <c r="I337" s="17" t="s">
        <v>74</v>
      </c>
      <c r="J337" s="90" t="str">
        <f>IF([1]p18!$J$163&lt;&gt;0,[1]p18!$J$163,"")</f>
        <v/>
      </c>
      <c r="K337" s="17" t="s">
        <v>75</v>
      </c>
      <c r="L337" s="90" t="str">
        <f>IF([1]p18!$K$163&lt;&gt;0,[1]p18!$K$163,"")</f>
        <v/>
      </c>
      <c r="M337" s="421" t="s">
        <v>91</v>
      </c>
      <c r="N337" s="422"/>
      <c r="O337" s="418" t="str">
        <f>IF([1]p18!$F$182&lt;&gt;0,[1]p18!$F$182,"")</f>
        <v/>
      </c>
      <c r="P337" s="419"/>
      <c r="Q337" s="48"/>
    </row>
    <row r="338" spans="1:19" s="3" customFormat="1" ht="13.5" customHeight="1" x14ac:dyDescent="0.25">
      <c r="A338" s="17" t="s">
        <v>247</v>
      </c>
      <c r="B338" s="418" t="str">
        <f>IF([1]p18!$A$182&lt;&gt;0,[1]p18!$A$182,"")</f>
        <v/>
      </c>
      <c r="C338" s="418"/>
      <c r="D338" s="418"/>
      <c r="E338" s="418"/>
      <c r="F338" s="418"/>
      <c r="G338" s="418"/>
      <c r="H338" s="418"/>
      <c r="I338" s="418"/>
      <c r="J338" s="419"/>
      <c r="K338" s="420" t="s">
        <v>90</v>
      </c>
      <c r="L338" s="409"/>
      <c r="M338" s="379" t="str">
        <f>IF([1]p18!$I$184&lt;&gt;0,[1]p18!$I$184,"")</f>
        <v/>
      </c>
      <c r="N338" s="379"/>
      <c r="O338" s="379"/>
      <c r="P338" s="380"/>
      <c r="Q338" s="28"/>
    </row>
    <row r="339" spans="1:19" s="3" customFormat="1" ht="13.5" customHeight="1" x14ac:dyDescent="0.25">
      <c r="A339" s="17" t="s">
        <v>88</v>
      </c>
      <c r="B339" s="379" t="str">
        <f>IF([1]p18!$E$184&lt;&gt;0,[1]p18!$E$184,"")</f>
        <v/>
      </c>
      <c r="C339" s="379"/>
      <c r="D339" s="379"/>
      <c r="E339" s="379"/>
      <c r="F339" s="379"/>
      <c r="G339" s="379"/>
      <c r="H339" s="379"/>
      <c r="I339" s="375" t="s">
        <v>248</v>
      </c>
      <c r="J339" s="379"/>
      <c r="K339" s="379"/>
      <c r="L339" s="86" t="str">
        <f>IF([1]p18!$K$184&lt;&gt;0,[1]p18!$K$184,"")</f>
        <v/>
      </c>
      <c r="M339" s="375" t="s">
        <v>240</v>
      </c>
      <c r="N339" s="376"/>
      <c r="O339" s="379" t="str">
        <f>IF([1]p18!$D$182&lt;&gt;0,[1]p18!$D$182,"")</f>
        <v/>
      </c>
      <c r="P339" s="380"/>
      <c r="Q339" s="28"/>
    </row>
    <row r="340" spans="1:19" x14ac:dyDescent="0.2">
      <c r="A340" s="375" t="s">
        <v>242</v>
      </c>
      <c r="B340" s="376"/>
      <c r="C340" s="91">
        <f>[1]p18!$A$186</f>
        <v>0</v>
      </c>
      <c r="D340" s="406" t="s">
        <v>246</v>
      </c>
      <c r="E340" s="406"/>
      <c r="F340" s="406"/>
      <c r="G340" s="375"/>
      <c r="H340" s="416">
        <f>[1]p18!$D$186</f>
        <v>0</v>
      </c>
      <c r="I340" s="417"/>
      <c r="J340" s="375" t="s">
        <v>244</v>
      </c>
      <c r="K340" s="376"/>
      <c r="L340" s="416">
        <f>[1]p18!$G$186</f>
        <v>0</v>
      </c>
      <c r="M340" s="417"/>
      <c r="N340" s="87" t="s">
        <v>245</v>
      </c>
      <c r="O340" s="416">
        <f>[1]p18!$J$186</f>
        <v>0</v>
      </c>
      <c r="P340" s="417"/>
      <c r="Q340" s="28"/>
      <c r="R340" s="3"/>
    </row>
    <row r="341" spans="1:19" x14ac:dyDescent="0.2">
      <c r="A341" s="393"/>
      <c r="B341" s="393"/>
      <c r="C341" s="393"/>
      <c r="D341" s="393"/>
      <c r="E341" s="393"/>
      <c r="F341" s="393"/>
      <c r="G341" s="393"/>
      <c r="H341" s="393"/>
      <c r="I341" s="393"/>
      <c r="J341" s="393"/>
      <c r="K341" s="393"/>
      <c r="L341" s="393"/>
      <c r="M341" s="393"/>
      <c r="N341" s="393"/>
      <c r="O341" s="393"/>
      <c r="P341" s="393"/>
    </row>
    <row r="342" spans="1:19" s="3" customFormat="1" ht="13.5" customHeight="1" x14ac:dyDescent="0.25">
      <c r="A342" s="17" t="s">
        <v>76</v>
      </c>
      <c r="B342" s="380" t="str">
        <f>IF([1]p18!$A$189&lt;&gt;0,[1]p18!$A$189,"")</f>
        <v/>
      </c>
      <c r="C342" s="398"/>
      <c r="D342" s="398"/>
      <c r="E342" s="398"/>
      <c r="F342" s="398"/>
      <c r="G342" s="398"/>
      <c r="H342" s="398"/>
      <c r="I342" s="398"/>
      <c r="J342" s="406" t="s">
        <v>89</v>
      </c>
      <c r="K342" s="375"/>
      <c r="L342" s="89" t="str">
        <f>IF([1]p18!$I$189&lt;&gt;0,[1]p18!$I$189,"")</f>
        <v/>
      </c>
      <c r="M342" s="47" t="s">
        <v>239</v>
      </c>
      <c r="N342" s="379" t="str">
        <f>IF([1]p18!$K$189&lt;&gt;0,[1]p18!$K$189,"")</f>
        <v/>
      </c>
      <c r="O342" s="379"/>
      <c r="P342" s="380"/>
      <c r="Q342" s="48"/>
    </row>
    <row r="343" spans="1:19" s="3" customFormat="1" ht="13.5" customHeight="1" x14ac:dyDescent="0.25">
      <c r="A343" s="17" t="s">
        <v>87</v>
      </c>
      <c r="B343" s="418" t="str">
        <f>IF([1]p18!$H$191&lt;&gt;0,[1]p18!$H$191,"")</f>
        <v/>
      </c>
      <c r="C343" s="419"/>
      <c r="D343" s="421" t="s">
        <v>89</v>
      </c>
      <c r="E343" s="422"/>
      <c r="F343" s="418" t="str">
        <f>IF([1]p18!$I$189&lt;&gt;0,[1]p18!$I$189,"")</f>
        <v/>
      </c>
      <c r="G343" s="418"/>
      <c r="H343" s="419"/>
      <c r="I343" s="17" t="s">
        <v>74</v>
      </c>
      <c r="J343" s="90" t="str">
        <f>IF([1]p18!$J$163&lt;&gt;0,[1]p18!$J$163,"")</f>
        <v/>
      </c>
      <c r="K343" s="17" t="s">
        <v>75</v>
      </c>
      <c r="L343" s="90" t="str">
        <f>IF([1]p18!$K$163&lt;&gt;0,[1]p18!$K$163,"")</f>
        <v/>
      </c>
      <c r="M343" s="421" t="s">
        <v>91</v>
      </c>
      <c r="N343" s="422"/>
      <c r="O343" s="418" t="str">
        <f>IF([1]p18!$F$191&lt;&gt;0,[1]p18!$F$191,"")</f>
        <v/>
      </c>
      <c r="P343" s="419"/>
      <c r="Q343" s="48"/>
    </row>
    <row r="344" spans="1:19" s="3" customFormat="1" ht="13.5" customHeight="1" x14ac:dyDescent="0.25">
      <c r="A344" s="17" t="s">
        <v>247</v>
      </c>
      <c r="B344" s="418" t="str">
        <f>IF([1]p18!$A$191&lt;&gt;0,[1]p18!$A$191,"")</f>
        <v/>
      </c>
      <c r="C344" s="418"/>
      <c r="D344" s="418"/>
      <c r="E344" s="418"/>
      <c r="F344" s="418"/>
      <c r="G344" s="418"/>
      <c r="H344" s="418"/>
      <c r="I344" s="418"/>
      <c r="J344" s="419"/>
      <c r="K344" s="420" t="s">
        <v>90</v>
      </c>
      <c r="L344" s="409"/>
      <c r="M344" s="379" t="str">
        <f>IF([1]p18!$I$193&lt;&gt;0,[1]p18!$I$193,"")</f>
        <v/>
      </c>
      <c r="N344" s="379"/>
      <c r="O344" s="379"/>
      <c r="P344" s="380"/>
      <c r="Q344" s="28"/>
    </row>
    <row r="345" spans="1:19" s="3" customFormat="1" ht="13.5" customHeight="1" x14ac:dyDescent="0.25">
      <c r="A345" s="17" t="s">
        <v>88</v>
      </c>
      <c r="B345" s="379" t="str">
        <f>IF([1]p18!$E$193&lt;&gt;0,[1]p18!$E$193,"")</f>
        <v/>
      </c>
      <c r="C345" s="379"/>
      <c r="D345" s="379"/>
      <c r="E345" s="379"/>
      <c r="F345" s="379"/>
      <c r="G345" s="379"/>
      <c r="H345" s="379"/>
      <c r="I345" s="375" t="s">
        <v>248</v>
      </c>
      <c r="J345" s="379"/>
      <c r="K345" s="379"/>
      <c r="L345" s="86" t="str">
        <f>IF([1]p18!$K$193&lt;&gt;0,[1]p18!$K$193,"")</f>
        <v/>
      </c>
      <c r="M345" s="375" t="s">
        <v>240</v>
      </c>
      <c r="N345" s="376"/>
      <c r="O345" s="379" t="str">
        <f>IF([1]p18!$D$191&lt;&gt;0,[1]p18!$D$191,"")</f>
        <v/>
      </c>
      <c r="P345" s="380"/>
      <c r="Q345" s="28"/>
    </row>
    <row r="346" spans="1:19" x14ac:dyDescent="0.2">
      <c r="A346" s="375" t="s">
        <v>242</v>
      </c>
      <c r="B346" s="376"/>
      <c r="C346" s="91">
        <f>[1]p18!$A$195</f>
        <v>0</v>
      </c>
      <c r="D346" s="406" t="s">
        <v>246</v>
      </c>
      <c r="E346" s="406"/>
      <c r="F346" s="406"/>
      <c r="G346" s="375"/>
      <c r="H346" s="416">
        <f>[1]p18!$D$195</f>
        <v>0</v>
      </c>
      <c r="I346" s="417"/>
      <c r="J346" s="375" t="s">
        <v>244</v>
      </c>
      <c r="K346" s="376"/>
      <c r="L346" s="416">
        <f>[1]p18!$G$195</f>
        <v>0</v>
      </c>
      <c r="M346" s="417"/>
      <c r="N346" s="87" t="s">
        <v>245</v>
      </c>
      <c r="O346" s="416">
        <f>[1]p18!$J$195</f>
        <v>0</v>
      </c>
      <c r="P346" s="417"/>
      <c r="Q346" s="28"/>
      <c r="R346" s="3"/>
    </row>
    <row r="347" spans="1:19" x14ac:dyDescent="0.2">
      <c r="A347" s="393"/>
      <c r="B347" s="393"/>
      <c r="C347" s="393"/>
      <c r="D347" s="393"/>
      <c r="E347" s="393"/>
      <c r="F347" s="393"/>
      <c r="G347" s="393"/>
      <c r="H347" s="393"/>
      <c r="I347" s="393"/>
      <c r="J347" s="393"/>
      <c r="K347" s="393"/>
      <c r="L347" s="393"/>
      <c r="M347" s="393"/>
      <c r="N347" s="393"/>
      <c r="O347" s="393"/>
      <c r="P347" s="393"/>
    </row>
    <row r="348" spans="1:19" s="33" customFormat="1" ht="11.25" customHeight="1" x14ac:dyDescent="0.2">
      <c r="A348" s="375" t="str">
        <f>T([1]p19!$C$13:$G$13)</f>
        <v>José Lindomberg Possiano Barreiro</v>
      </c>
      <c r="B348" s="376"/>
      <c r="C348" s="376"/>
      <c r="D348" s="376"/>
      <c r="E348" s="377"/>
      <c r="F348" s="423"/>
      <c r="G348" s="424"/>
      <c r="H348" s="424"/>
      <c r="I348" s="424"/>
      <c r="J348" s="424"/>
      <c r="K348" s="424"/>
      <c r="L348" s="424"/>
      <c r="M348" s="424"/>
      <c r="N348" s="424"/>
      <c r="O348" s="424"/>
      <c r="P348" s="424"/>
      <c r="Q348" s="48"/>
      <c r="R348" s="28"/>
      <c r="S348" s="28"/>
    </row>
    <row r="349" spans="1:19" s="3" customFormat="1" ht="13.5" customHeight="1" x14ac:dyDescent="0.25">
      <c r="A349" s="17" t="s">
        <v>76</v>
      </c>
      <c r="B349" s="380" t="str">
        <f>IF([1]p19!$A$171&lt;&gt;0,[1]p19!$A$171,"")</f>
        <v/>
      </c>
      <c r="C349" s="398"/>
      <c r="D349" s="398"/>
      <c r="E349" s="398"/>
      <c r="F349" s="398"/>
      <c r="G349" s="398"/>
      <c r="H349" s="398"/>
      <c r="I349" s="398"/>
      <c r="J349" s="406" t="s">
        <v>89</v>
      </c>
      <c r="K349" s="375"/>
      <c r="L349" s="89" t="str">
        <f>IF([1]p19!$I$171&lt;&gt;0,[1]p19!$I$171,"")</f>
        <v/>
      </c>
      <c r="M349" s="47" t="s">
        <v>239</v>
      </c>
      <c r="N349" s="379" t="str">
        <f>IF([1]p19!$K$171&lt;&gt;0,[1]p19!$K$171,"")</f>
        <v/>
      </c>
      <c r="O349" s="379"/>
      <c r="P349" s="380"/>
      <c r="Q349" s="48"/>
    </row>
    <row r="350" spans="1:19" s="3" customFormat="1" ht="13.5" customHeight="1" x14ac:dyDescent="0.25">
      <c r="A350" s="17" t="s">
        <v>87</v>
      </c>
      <c r="B350" s="418" t="str">
        <f>IF([1]p19!$H$173&lt;&gt;0,[1]p19!$H$173,"")</f>
        <v/>
      </c>
      <c r="C350" s="419"/>
      <c r="D350" s="421" t="s">
        <v>89</v>
      </c>
      <c r="E350" s="422"/>
      <c r="F350" s="418" t="str">
        <f>IF([1]p19!$I$171&lt;&gt;0,[1]p19!$I$171,"")</f>
        <v/>
      </c>
      <c r="G350" s="418"/>
      <c r="H350" s="419"/>
      <c r="I350" s="17" t="s">
        <v>74</v>
      </c>
      <c r="J350" s="90" t="str">
        <f>IF([1]p19!$J$163&lt;&gt;0,[1]p19!$J$163,"")</f>
        <v/>
      </c>
      <c r="K350" s="17" t="s">
        <v>75</v>
      </c>
      <c r="L350" s="90" t="str">
        <f>IF([1]p19!$K$163&lt;&gt;0,[1]p19!$K$163,"")</f>
        <v/>
      </c>
      <c r="M350" s="421" t="s">
        <v>91</v>
      </c>
      <c r="N350" s="422"/>
      <c r="O350" s="418" t="str">
        <f>IF([1]p19!$F$173&lt;&gt;0,[1]p19!$F$173,"")</f>
        <v/>
      </c>
      <c r="P350" s="419"/>
      <c r="Q350" s="48"/>
    </row>
    <row r="351" spans="1:19" s="3" customFormat="1" ht="13.5" customHeight="1" x14ac:dyDescent="0.25">
      <c r="A351" s="17" t="s">
        <v>247</v>
      </c>
      <c r="B351" s="418" t="str">
        <f>IF([1]p19!$A$173&lt;&gt;0,[1]p19!$A$173,"")</f>
        <v/>
      </c>
      <c r="C351" s="418"/>
      <c r="D351" s="418"/>
      <c r="E351" s="418"/>
      <c r="F351" s="418"/>
      <c r="G351" s="418"/>
      <c r="H351" s="418"/>
      <c r="I351" s="418"/>
      <c r="J351" s="419"/>
      <c r="K351" s="420" t="s">
        <v>90</v>
      </c>
      <c r="L351" s="409"/>
      <c r="M351" s="379" t="str">
        <f>IF([1]p19!$I$175&lt;&gt;0,[1]p19!$I$175,"")</f>
        <v/>
      </c>
      <c r="N351" s="379"/>
      <c r="O351" s="379"/>
      <c r="P351" s="380"/>
      <c r="Q351" s="28"/>
    </row>
    <row r="352" spans="1:19" s="3" customFormat="1" ht="13.5" customHeight="1" x14ac:dyDescent="0.25">
      <c r="A352" s="17" t="s">
        <v>88</v>
      </c>
      <c r="B352" s="379" t="str">
        <f>IF([1]p19!$E$175&lt;&gt;0,[1]p19!$E$175,"")</f>
        <v/>
      </c>
      <c r="C352" s="379"/>
      <c r="D352" s="379"/>
      <c r="E352" s="379"/>
      <c r="F352" s="379"/>
      <c r="G352" s="379"/>
      <c r="H352" s="379"/>
      <c r="I352" s="375" t="s">
        <v>248</v>
      </c>
      <c r="J352" s="379"/>
      <c r="K352" s="379"/>
      <c r="L352" s="86" t="str">
        <f>IF([1]p19!$K$175&lt;&gt;0,[1]p19!$K$175,"")</f>
        <v/>
      </c>
      <c r="M352" s="375" t="s">
        <v>240</v>
      </c>
      <c r="N352" s="376"/>
      <c r="O352" s="379" t="str">
        <f>IF([1]p19!$D$173&lt;&gt;0,[1]p19!$D$173,"")</f>
        <v/>
      </c>
      <c r="P352" s="380"/>
      <c r="Q352" s="28"/>
    </row>
    <row r="353" spans="1:19" x14ac:dyDescent="0.2">
      <c r="A353" s="375" t="s">
        <v>242</v>
      </c>
      <c r="B353" s="376"/>
      <c r="C353" s="91">
        <f>[1]p19!$A$177</f>
        <v>0</v>
      </c>
      <c r="D353" s="406" t="s">
        <v>246</v>
      </c>
      <c r="E353" s="406"/>
      <c r="F353" s="406"/>
      <c r="G353" s="375"/>
      <c r="H353" s="416">
        <f>[1]p19!$D$177</f>
        <v>0</v>
      </c>
      <c r="I353" s="417"/>
      <c r="J353" s="375" t="s">
        <v>244</v>
      </c>
      <c r="K353" s="376"/>
      <c r="L353" s="416">
        <f>[1]p19!$G$177</f>
        <v>0</v>
      </c>
      <c r="M353" s="417"/>
      <c r="N353" s="87" t="s">
        <v>245</v>
      </c>
      <c r="O353" s="416">
        <f>[1]p19!$J$177</f>
        <v>0</v>
      </c>
      <c r="P353" s="417"/>
      <c r="Q353" s="28"/>
      <c r="R353" s="3"/>
    </row>
    <row r="354" spans="1:19" x14ac:dyDescent="0.2">
      <c r="A354" s="393"/>
      <c r="B354" s="393"/>
      <c r="C354" s="393"/>
      <c r="D354" s="393"/>
      <c r="E354" s="393"/>
      <c r="F354" s="393"/>
      <c r="G354" s="393"/>
      <c r="H354" s="393"/>
      <c r="I354" s="393"/>
      <c r="J354" s="393"/>
      <c r="K354" s="393"/>
      <c r="L354" s="393"/>
      <c r="M354" s="393"/>
      <c r="N354" s="393"/>
      <c r="O354" s="393"/>
      <c r="P354" s="393"/>
    </row>
    <row r="355" spans="1:19" s="3" customFormat="1" ht="13.5" customHeight="1" x14ac:dyDescent="0.25">
      <c r="A355" s="17" t="s">
        <v>76</v>
      </c>
      <c r="B355" s="380" t="str">
        <f>IF([1]p19!$A$180&lt;&gt;0,[1]p19!$A$180,"")</f>
        <v/>
      </c>
      <c r="C355" s="398"/>
      <c r="D355" s="398"/>
      <c r="E355" s="398"/>
      <c r="F355" s="398"/>
      <c r="G355" s="398"/>
      <c r="H355" s="398"/>
      <c r="I355" s="398"/>
      <c r="J355" s="406" t="s">
        <v>89</v>
      </c>
      <c r="K355" s="375"/>
      <c r="L355" s="89" t="str">
        <f>IF([1]p19!$I$180&lt;&gt;0,[1]p19!$I$180,"")</f>
        <v/>
      </c>
      <c r="M355" s="47" t="s">
        <v>239</v>
      </c>
      <c r="N355" s="379" t="str">
        <f>IF([1]p19!$K$180&lt;&gt;0,[1]p19!$K$180,"")</f>
        <v/>
      </c>
      <c r="O355" s="379"/>
      <c r="P355" s="380"/>
      <c r="Q355" s="48"/>
    </row>
    <row r="356" spans="1:19" s="3" customFormat="1" ht="13.5" customHeight="1" x14ac:dyDescent="0.25">
      <c r="A356" s="17" t="s">
        <v>87</v>
      </c>
      <c r="B356" s="418" t="str">
        <f>IF([1]p19!$H$182&lt;&gt;0,[1]p19!$H$182,"")</f>
        <v/>
      </c>
      <c r="C356" s="419"/>
      <c r="D356" s="421" t="s">
        <v>89</v>
      </c>
      <c r="E356" s="422"/>
      <c r="F356" s="418" t="str">
        <f>IF([1]p19!$I$180&lt;&gt;0,[1]p19!$I$180,"")</f>
        <v/>
      </c>
      <c r="G356" s="418"/>
      <c r="H356" s="419"/>
      <c r="I356" s="17" t="s">
        <v>74</v>
      </c>
      <c r="J356" s="90" t="str">
        <f>IF([1]p19!$J$163&lt;&gt;0,[1]p19!$J$163,"")</f>
        <v/>
      </c>
      <c r="K356" s="17" t="s">
        <v>75</v>
      </c>
      <c r="L356" s="90" t="str">
        <f>IF([1]p19!$K$163&lt;&gt;0,[1]p19!$K$163,"")</f>
        <v/>
      </c>
      <c r="M356" s="421" t="s">
        <v>91</v>
      </c>
      <c r="N356" s="422"/>
      <c r="O356" s="418" t="str">
        <f>IF([1]p19!$F$182&lt;&gt;0,[1]p19!$F$182,"")</f>
        <v/>
      </c>
      <c r="P356" s="419"/>
      <c r="Q356" s="48"/>
    </row>
    <row r="357" spans="1:19" s="3" customFormat="1" ht="13.5" customHeight="1" x14ac:dyDescent="0.25">
      <c r="A357" s="17" t="s">
        <v>247</v>
      </c>
      <c r="B357" s="418" t="str">
        <f>IF([1]p19!$A$182&lt;&gt;0,[1]p19!$A$182,"")</f>
        <v/>
      </c>
      <c r="C357" s="418"/>
      <c r="D357" s="418"/>
      <c r="E357" s="418"/>
      <c r="F357" s="418"/>
      <c r="G357" s="418"/>
      <c r="H357" s="418"/>
      <c r="I357" s="418"/>
      <c r="J357" s="419"/>
      <c r="K357" s="420" t="s">
        <v>90</v>
      </c>
      <c r="L357" s="409"/>
      <c r="M357" s="379" t="str">
        <f>IF([1]p19!$I$184&lt;&gt;0,[1]p19!$I$184,"")</f>
        <v/>
      </c>
      <c r="N357" s="379"/>
      <c r="O357" s="379"/>
      <c r="P357" s="380"/>
      <c r="Q357" s="28"/>
    </row>
    <row r="358" spans="1:19" s="3" customFormat="1" ht="13.5" customHeight="1" x14ac:dyDescent="0.25">
      <c r="A358" s="17" t="s">
        <v>88</v>
      </c>
      <c r="B358" s="379" t="str">
        <f>IF([1]p19!$E$184&lt;&gt;0,[1]p19!$E$184,"")</f>
        <v/>
      </c>
      <c r="C358" s="379"/>
      <c r="D358" s="379"/>
      <c r="E358" s="379"/>
      <c r="F358" s="379"/>
      <c r="G358" s="379"/>
      <c r="H358" s="379"/>
      <c r="I358" s="375" t="s">
        <v>248</v>
      </c>
      <c r="J358" s="379"/>
      <c r="K358" s="379"/>
      <c r="L358" s="86" t="str">
        <f>IF([1]p19!$K$184&lt;&gt;0,[1]p19!$K$184,"")</f>
        <v/>
      </c>
      <c r="M358" s="375" t="s">
        <v>240</v>
      </c>
      <c r="N358" s="376"/>
      <c r="O358" s="379" t="str">
        <f>IF([1]p19!$D$182&lt;&gt;0,[1]p19!$D$182,"")</f>
        <v/>
      </c>
      <c r="P358" s="380"/>
      <c r="Q358" s="28"/>
    </row>
    <row r="359" spans="1:19" x14ac:dyDescent="0.2">
      <c r="A359" s="375" t="s">
        <v>242</v>
      </c>
      <c r="B359" s="376"/>
      <c r="C359" s="91">
        <f>[1]p19!$A$186</f>
        <v>0</v>
      </c>
      <c r="D359" s="406" t="s">
        <v>246</v>
      </c>
      <c r="E359" s="406"/>
      <c r="F359" s="406"/>
      <c r="G359" s="375"/>
      <c r="H359" s="416">
        <f>[1]p19!$D$186</f>
        <v>0</v>
      </c>
      <c r="I359" s="417"/>
      <c r="J359" s="375" t="s">
        <v>244</v>
      </c>
      <c r="K359" s="376"/>
      <c r="L359" s="416">
        <f>[1]p19!$G$186</f>
        <v>0</v>
      </c>
      <c r="M359" s="417"/>
      <c r="N359" s="87" t="s">
        <v>245</v>
      </c>
      <c r="O359" s="416">
        <f>[1]p19!$J$186</f>
        <v>0</v>
      </c>
      <c r="P359" s="417"/>
      <c r="Q359" s="28"/>
      <c r="R359" s="3"/>
    </row>
    <row r="360" spans="1:19" x14ac:dyDescent="0.2">
      <c r="A360" s="393"/>
      <c r="B360" s="393"/>
      <c r="C360" s="393"/>
      <c r="D360" s="393"/>
      <c r="E360" s="393"/>
      <c r="F360" s="393"/>
      <c r="G360" s="393"/>
      <c r="H360" s="393"/>
      <c r="I360" s="393"/>
      <c r="J360" s="393"/>
      <c r="K360" s="393"/>
      <c r="L360" s="393"/>
      <c r="M360" s="393"/>
      <c r="N360" s="393"/>
      <c r="O360" s="393"/>
      <c r="P360" s="393"/>
    </row>
    <row r="361" spans="1:19" s="3" customFormat="1" ht="13.5" customHeight="1" x14ac:dyDescent="0.25">
      <c r="A361" s="17" t="s">
        <v>76</v>
      </c>
      <c r="B361" s="380" t="str">
        <f>IF([1]p19!$A$189&lt;&gt;0,[1]p19!$A$189,"")</f>
        <v/>
      </c>
      <c r="C361" s="398"/>
      <c r="D361" s="398"/>
      <c r="E361" s="398"/>
      <c r="F361" s="398"/>
      <c r="G361" s="398"/>
      <c r="H361" s="398"/>
      <c r="I361" s="398"/>
      <c r="J361" s="406" t="s">
        <v>89</v>
      </c>
      <c r="K361" s="375"/>
      <c r="L361" s="89" t="str">
        <f>IF([1]p19!$I$189&lt;&gt;0,[1]p19!$I$189,"")</f>
        <v/>
      </c>
      <c r="M361" s="47" t="s">
        <v>239</v>
      </c>
      <c r="N361" s="379" t="str">
        <f>IF([1]p19!$K$189&lt;&gt;0,[1]p19!$K$189,"")</f>
        <v/>
      </c>
      <c r="O361" s="379"/>
      <c r="P361" s="380"/>
      <c r="Q361" s="48"/>
    </row>
    <row r="362" spans="1:19" s="3" customFormat="1" ht="13.5" customHeight="1" x14ac:dyDescent="0.25">
      <c r="A362" s="17" t="s">
        <v>87</v>
      </c>
      <c r="B362" s="418" t="str">
        <f>IF([1]p19!$H$191&lt;&gt;0,[1]p19!$H$191,"")</f>
        <v/>
      </c>
      <c r="C362" s="419"/>
      <c r="D362" s="421" t="s">
        <v>89</v>
      </c>
      <c r="E362" s="422"/>
      <c r="F362" s="418" t="str">
        <f>IF([1]p19!$I$189&lt;&gt;0,[1]p19!$I$189,"")</f>
        <v/>
      </c>
      <c r="G362" s="418"/>
      <c r="H362" s="419"/>
      <c r="I362" s="17" t="s">
        <v>74</v>
      </c>
      <c r="J362" s="90" t="str">
        <f>IF([1]p19!$J$163&lt;&gt;0,[1]p19!$J$163,"")</f>
        <v/>
      </c>
      <c r="K362" s="17" t="s">
        <v>75</v>
      </c>
      <c r="L362" s="90" t="str">
        <f>IF([1]p19!$K$163&lt;&gt;0,[1]p19!$K$163,"")</f>
        <v/>
      </c>
      <c r="M362" s="421" t="s">
        <v>91</v>
      </c>
      <c r="N362" s="422"/>
      <c r="O362" s="418" t="str">
        <f>IF([1]p19!$F$191&lt;&gt;0,[1]p19!$F$191,"")</f>
        <v/>
      </c>
      <c r="P362" s="419"/>
      <c r="Q362" s="48"/>
    </row>
    <row r="363" spans="1:19" s="3" customFormat="1" ht="13.5" customHeight="1" x14ac:dyDescent="0.25">
      <c r="A363" s="17" t="s">
        <v>247</v>
      </c>
      <c r="B363" s="418" t="str">
        <f>IF([1]p19!$A$191&lt;&gt;0,[1]p19!$A$191,"")</f>
        <v/>
      </c>
      <c r="C363" s="418"/>
      <c r="D363" s="418"/>
      <c r="E363" s="418"/>
      <c r="F363" s="418"/>
      <c r="G363" s="418"/>
      <c r="H363" s="418"/>
      <c r="I363" s="418"/>
      <c r="J363" s="419"/>
      <c r="K363" s="420" t="s">
        <v>90</v>
      </c>
      <c r="L363" s="409"/>
      <c r="M363" s="379" t="str">
        <f>IF([1]p19!$I$193&lt;&gt;0,[1]p19!$I$193,"")</f>
        <v/>
      </c>
      <c r="N363" s="379"/>
      <c r="O363" s="379"/>
      <c r="P363" s="380"/>
      <c r="Q363" s="28"/>
    </row>
    <row r="364" spans="1:19" s="3" customFormat="1" ht="13.5" customHeight="1" x14ac:dyDescent="0.25">
      <c r="A364" s="17" t="s">
        <v>88</v>
      </c>
      <c r="B364" s="379" t="str">
        <f>IF([1]p19!$E$193&lt;&gt;0,[1]p19!$E$193,"")</f>
        <v/>
      </c>
      <c r="C364" s="379"/>
      <c r="D364" s="379"/>
      <c r="E364" s="379"/>
      <c r="F364" s="379"/>
      <c r="G364" s="379"/>
      <c r="H364" s="379"/>
      <c r="I364" s="375" t="s">
        <v>248</v>
      </c>
      <c r="J364" s="379"/>
      <c r="K364" s="379"/>
      <c r="L364" s="86" t="str">
        <f>IF([1]p19!$K$193&lt;&gt;0,[1]p19!$K$193,"")</f>
        <v/>
      </c>
      <c r="M364" s="375" t="s">
        <v>240</v>
      </c>
      <c r="N364" s="376"/>
      <c r="O364" s="379" t="str">
        <f>IF([1]p19!$D$191&lt;&gt;0,[1]p19!$D$191,"")</f>
        <v/>
      </c>
      <c r="P364" s="380"/>
      <c r="Q364" s="28"/>
    </row>
    <row r="365" spans="1:19" x14ac:dyDescent="0.2">
      <c r="A365" s="375" t="s">
        <v>242</v>
      </c>
      <c r="B365" s="376"/>
      <c r="C365" s="91">
        <f>[1]p19!$A$195</f>
        <v>0</v>
      </c>
      <c r="D365" s="406" t="s">
        <v>246</v>
      </c>
      <c r="E365" s="406"/>
      <c r="F365" s="406"/>
      <c r="G365" s="375"/>
      <c r="H365" s="416">
        <f>[1]p19!$D$195</f>
        <v>0</v>
      </c>
      <c r="I365" s="417"/>
      <c r="J365" s="375" t="s">
        <v>244</v>
      </c>
      <c r="K365" s="376"/>
      <c r="L365" s="416">
        <f>[1]p19!$G$195</f>
        <v>0</v>
      </c>
      <c r="M365" s="417"/>
      <c r="N365" s="87" t="s">
        <v>245</v>
      </c>
      <c r="O365" s="416">
        <f>[1]p19!$J$195</f>
        <v>0</v>
      </c>
      <c r="P365" s="417"/>
      <c r="Q365" s="28"/>
      <c r="R365" s="3"/>
    </row>
    <row r="366" spans="1:19" x14ac:dyDescent="0.2">
      <c r="A366" s="393"/>
      <c r="B366" s="393"/>
      <c r="C366" s="393"/>
      <c r="D366" s="393"/>
      <c r="E366" s="393"/>
      <c r="F366" s="393"/>
      <c r="G366" s="393"/>
      <c r="H366" s="393"/>
      <c r="I366" s="393"/>
      <c r="J366" s="393"/>
      <c r="K366" s="393"/>
      <c r="L366" s="393"/>
      <c r="M366" s="393"/>
      <c r="N366" s="393"/>
      <c r="O366" s="393"/>
      <c r="P366" s="393"/>
    </row>
    <row r="367" spans="1:19" s="33" customFormat="1" ht="11.25" customHeight="1" x14ac:dyDescent="0.2">
      <c r="A367" s="375" t="str">
        <f>T([1]p20!$C$13:$G$13)</f>
        <v>José Luiz Neto</v>
      </c>
      <c r="B367" s="376"/>
      <c r="C367" s="376"/>
      <c r="D367" s="376"/>
      <c r="E367" s="377"/>
      <c r="F367" s="423"/>
      <c r="G367" s="424"/>
      <c r="H367" s="424"/>
      <c r="I367" s="424"/>
      <c r="J367" s="424"/>
      <c r="K367" s="424"/>
      <c r="L367" s="424"/>
      <c r="M367" s="424"/>
      <c r="N367" s="424"/>
      <c r="O367" s="424"/>
      <c r="P367" s="424"/>
      <c r="Q367" s="48"/>
      <c r="R367" s="28"/>
      <c r="S367" s="28"/>
    </row>
    <row r="368" spans="1:19" s="3" customFormat="1" ht="13.5" customHeight="1" x14ac:dyDescent="0.25">
      <c r="A368" s="17" t="s">
        <v>76</v>
      </c>
      <c r="B368" s="380" t="str">
        <f>IF([1]p20!$A$171&lt;&gt;0,[1]p20!$A$171,"")</f>
        <v/>
      </c>
      <c r="C368" s="398"/>
      <c r="D368" s="398"/>
      <c r="E368" s="398"/>
      <c r="F368" s="398"/>
      <c r="G368" s="398"/>
      <c r="H368" s="398"/>
      <c r="I368" s="398"/>
      <c r="J368" s="406" t="s">
        <v>89</v>
      </c>
      <c r="K368" s="375"/>
      <c r="L368" s="89" t="str">
        <f>IF([1]p20!$I$171&lt;&gt;0,[1]p20!$I$171,"")</f>
        <v/>
      </c>
      <c r="M368" s="47" t="s">
        <v>239</v>
      </c>
      <c r="N368" s="379" t="str">
        <f>IF([1]p20!$K$171&lt;&gt;0,[1]p20!$K$171,"")</f>
        <v/>
      </c>
      <c r="O368" s="379"/>
      <c r="P368" s="380"/>
      <c r="Q368" s="48"/>
    </row>
    <row r="369" spans="1:18" s="3" customFormat="1" ht="13.5" customHeight="1" x14ac:dyDescent="0.25">
      <c r="A369" s="17" t="s">
        <v>87</v>
      </c>
      <c r="B369" s="418" t="str">
        <f>IF([1]p20!$H$173&lt;&gt;0,[1]p20!$H$173,"")</f>
        <v/>
      </c>
      <c r="C369" s="419"/>
      <c r="D369" s="421" t="s">
        <v>89</v>
      </c>
      <c r="E369" s="422"/>
      <c r="F369" s="418" t="str">
        <f>IF([1]p20!$I$171&lt;&gt;0,[1]p20!$I$171,"")</f>
        <v/>
      </c>
      <c r="G369" s="418"/>
      <c r="H369" s="419"/>
      <c r="I369" s="17" t="s">
        <v>74</v>
      </c>
      <c r="J369" s="90" t="str">
        <f>IF([1]p20!$J$163&lt;&gt;0,[1]p20!$J$163,"")</f>
        <v/>
      </c>
      <c r="K369" s="17" t="s">
        <v>75</v>
      </c>
      <c r="L369" s="90" t="str">
        <f>IF([1]p20!$K$163&lt;&gt;0,[1]p20!$K$163,"")</f>
        <v/>
      </c>
      <c r="M369" s="421" t="s">
        <v>91</v>
      </c>
      <c r="N369" s="422"/>
      <c r="O369" s="418" t="str">
        <f>IF([1]p20!$F$173&lt;&gt;0,[1]p20!$F$173,"")</f>
        <v/>
      </c>
      <c r="P369" s="419"/>
      <c r="Q369" s="48"/>
    </row>
    <row r="370" spans="1:18" s="3" customFormat="1" ht="13.5" customHeight="1" x14ac:dyDescent="0.25">
      <c r="A370" s="17" t="s">
        <v>247</v>
      </c>
      <c r="B370" s="418" t="str">
        <f>IF([1]p20!$A$173&lt;&gt;0,[1]p20!$A$173,"")</f>
        <v/>
      </c>
      <c r="C370" s="418"/>
      <c r="D370" s="418"/>
      <c r="E370" s="418"/>
      <c r="F370" s="418"/>
      <c r="G370" s="418"/>
      <c r="H370" s="418"/>
      <c r="I370" s="418"/>
      <c r="J370" s="419"/>
      <c r="K370" s="420" t="s">
        <v>90</v>
      </c>
      <c r="L370" s="409"/>
      <c r="M370" s="379" t="str">
        <f>IF([1]p20!$I$175&lt;&gt;0,[1]p20!$I$175,"")</f>
        <v/>
      </c>
      <c r="N370" s="379"/>
      <c r="O370" s="379"/>
      <c r="P370" s="380"/>
      <c r="Q370" s="28"/>
    </row>
    <row r="371" spans="1:18" s="3" customFormat="1" ht="13.5" customHeight="1" x14ac:dyDescent="0.25">
      <c r="A371" s="17" t="s">
        <v>88</v>
      </c>
      <c r="B371" s="379" t="str">
        <f>IF([1]p20!$E$175&lt;&gt;0,[1]p20!$E$175,"")</f>
        <v/>
      </c>
      <c r="C371" s="379"/>
      <c r="D371" s="379"/>
      <c r="E371" s="379"/>
      <c r="F371" s="379"/>
      <c r="G371" s="379"/>
      <c r="H371" s="379"/>
      <c r="I371" s="375" t="s">
        <v>248</v>
      </c>
      <c r="J371" s="379"/>
      <c r="K371" s="379"/>
      <c r="L371" s="86" t="str">
        <f>IF([1]p20!$K$175&lt;&gt;0,[1]p20!$K$175,"")</f>
        <v/>
      </c>
      <c r="M371" s="375" t="s">
        <v>240</v>
      </c>
      <c r="N371" s="376"/>
      <c r="O371" s="379" t="str">
        <f>IF([1]p20!$D$173&lt;&gt;0,[1]p20!$D$173,"")</f>
        <v/>
      </c>
      <c r="P371" s="380"/>
      <c r="Q371" s="28"/>
    </row>
    <row r="372" spans="1:18" x14ac:dyDescent="0.2">
      <c r="A372" s="375" t="s">
        <v>242</v>
      </c>
      <c r="B372" s="376"/>
      <c r="C372" s="91">
        <f>[1]p20!$A$177</f>
        <v>0</v>
      </c>
      <c r="D372" s="406" t="s">
        <v>246</v>
      </c>
      <c r="E372" s="406"/>
      <c r="F372" s="406"/>
      <c r="G372" s="375"/>
      <c r="H372" s="416">
        <f>[1]p20!$D$177</f>
        <v>0</v>
      </c>
      <c r="I372" s="417"/>
      <c r="J372" s="375" t="s">
        <v>244</v>
      </c>
      <c r="K372" s="376"/>
      <c r="L372" s="416">
        <f>[1]p20!$G$177</f>
        <v>0</v>
      </c>
      <c r="M372" s="417"/>
      <c r="N372" s="87" t="s">
        <v>245</v>
      </c>
      <c r="O372" s="416">
        <f>[1]p20!$J$177</f>
        <v>0</v>
      </c>
      <c r="P372" s="417"/>
      <c r="Q372" s="28"/>
      <c r="R372" s="3"/>
    </row>
    <row r="373" spans="1:18" x14ac:dyDescent="0.2">
      <c r="A373" s="393"/>
      <c r="B373" s="393"/>
      <c r="C373" s="393"/>
      <c r="D373" s="393"/>
      <c r="E373" s="393"/>
      <c r="F373" s="393"/>
      <c r="G373" s="393"/>
      <c r="H373" s="393"/>
      <c r="I373" s="393"/>
      <c r="J373" s="393"/>
      <c r="K373" s="393"/>
      <c r="L373" s="393"/>
      <c r="M373" s="393"/>
      <c r="N373" s="393"/>
      <c r="O373" s="393"/>
      <c r="P373" s="393"/>
    </row>
    <row r="374" spans="1:18" s="3" customFormat="1" ht="13.5" customHeight="1" x14ac:dyDescent="0.25">
      <c r="A374" s="17" t="s">
        <v>76</v>
      </c>
      <c r="B374" s="380" t="str">
        <f>IF([1]p20!$A$180&lt;&gt;0,[1]p20!$A$180,"")</f>
        <v/>
      </c>
      <c r="C374" s="398"/>
      <c r="D374" s="398"/>
      <c r="E374" s="398"/>
      <c r="F374" s="398"/>
      <c r="G374" s="398"/>
      <c r="H374" s="398"/>
      <c r="I374" s="398"/>
      <c r="J374" s="406" t="s">
        <v>89</v>
      </c>
      <c r="K374" s="375"/>
      <c r="L374" s="89" t="str">
        <f>IF([1]p20!$I$180&lt;&gt;0,[1]p20!$I$180,"")</f>
        <v/>
      </c>
      <c r="M374" s="47" t="s">
        <v>239</v>
      </c>
      <c r="N374" s="379" t="str">
        <f>IF([1]p20!$K$180&lt;&gt;0,[1]p20!$K$180,"")</f>
        <v/>
      </c>
      <c r="O374" s="379"/>
      <c r="P374" s="380"/>
      <c r="Q374" s="48"/>
    </row>
    <row r="375" spans="1:18" s="3" customFormat="1" ht="13.5" customHeight="1" x14ac:dyDescent="0.25">
      <c r="A375" s="17" t="s">
        <v>87</v>
      </c>
      <c r="B375" s="418" t="str">
        <f>IF([1]p20!$H$182&lt;&gt;0,[1]p20!$H$182,"")</f>
        <v/>
      </c>
      <c r="C375" s="419"/>
      <c r="D375" s="421" t="s">
        <v>89</v>
      </c>
      <c r="E375" s="422"/>
      <c r="F375" s="418" t="str">
        <f>IF([1]p20!$I$180&lt;&gt;0,[1]p20!$I$180,"")</f>
        <v/>
      </c>
      <c r="G375" s="418"/>
      <c r="H375" s="419"/>
      <c r="I375" s="17" t="s">
        <v>74</v>
      </c>
      <c r="J375" s="90" t="str">
        <f>IF([1]p20!$J$163&lt;&gt;0,[1]p20!$J$163,"")</f>
        <v/>
      </c>
      <c r="K375" s="17" t="s">
        <v>75</v>
      </c>
      <c r="L375" s="90" t="str">
        <f>IF([1]p20!$K$163&lt;&gt;0,[1]p20!$K$163,"")</f>
        <v/>
      </c>
      <c r="M375" s="421" t="s">
        <v>91</v>
      </c>
      <c r="N375" s="422"/>
      <c r="O375" s="418" t="str">
        <f>IF([1]p20!$F$182&lt;&gt;0,[1]p20!$F$182,"")</f>
        <v/>
      </c>
      <c r="P375" s="419"/>
      <c r="Q375" s="48"/>
    </row>
    <row r="376" spans="1:18" s="3" customFormat="1" ht="13.5" customHeight="1" x14ac:dyDescent="0.25">
      <c r="A376" s="17" t="s">
        <v>247</v>
      </c>
      <c r="B376" s="418" t="str">
        <f>IF([1]p20!$A$182&lt;&gt;0,[1]p20!$A$182,"")</f>
        <v/>
      </c>
      <c r="C376" s="418"/>
      <c r="D376" s="418"/>
      <c r="E376" s="418"/>
      <c r="F376" s="418"/>
      <c r="G376" s="418"/>
      <c r="H376" s="418"/>
      <c r="I376" s="418"/>
      <c r="J376" s="419"/>
      <c r="K376" s="420" t="s">
        <v>90</v>
      </c>
      <c r="L376" s="409"/>
      <c r="M376" s="379" t="str">
        <f>IF([1]p20!$I$184&lt;&gt;0,[1]p20!$I$184,"")</f>
        <v/>
      </c>
      <c r="N376" s="379"/>
      <c r="O376" s="379"/>
      <c r="P376" s="380"/>
      <c r="Q376" s="28"/>
    </row>
    <row r="377" spans="1:18" s="3" customFormat="1" ht="13.5" customHeight="1" x14ac:dyDescent="0.25">
      <c r="A377" s="17" t="s">
        <v>88</v>
      </c>
      <c r="B377" s="379" t="str">
        <f>IF([1]p20!$E$184&lt;&gt;0,[1]p20!$E$184,"")</f>
        <v/>
      </c>
      <c r="C377" s="379"/>
      <c r="D377" s="379"/>
      <c r="E377" s="379"/>
      <c r="F377" s="379"/>
      <c r="G377" s="379"/>
      <c r="H377" s="379"/>
      <c r="I377" s="375" t="s">
        <v>248</v>
      </c>
      <c r="J377" s="379"/>
      <c r="K377" s="379"/>
      <c r="L377" s="86" t="str">
        <f>IF([1]p20!$K$184&lt;&gt;0,[1]p20!$K$184,"")</f>
        <v/>
      </c>
      <c r="M377" s="375" t="s">
        <v>240</v>
      </c>
      <c r="N377" s="376"/>
      <c r="O377" s="379" t="str">
        <f>IF([1]p20!$D$182&lt;&gt;0,[1]p20!$D$182,"")</f>
        <v/>
      </c>
      <c r="P377" s="380"/>
      <c r="Q377" s="28"/>
    </row>
    <row r="378" spans="1:18" x14ac:dyDescent="0.2">
      <c r="A378" s="375" t="s">
        <v>242</v>
      </c>
      <c r="B378" s="376"/>
      <c r="C378" s="91">
        <f>[1]p20!$A$186</f>
        <v>0</v>
      </c>
      <c r="D378" s="406" t="s">
        <v>246</v>
      </c>
      <c r="E378" s="406"/>
      <c r="F378" s="406"/>
      <c r="G378" s="375"/>
      <c r="H378" s="416">
        <f>[1]p20!$D$186</f>
        <v>0</v>
      </c>
      <c r="I378" s="417"/>
      <c r="J378" s="375" t="s">
        <v>244</v>
      </c>
      <c r="K378" s="376"/>
      <c r="L378" s="416">
        <f>[1]p20!$G$186</f>
        <v>0</v>
      </c>
      <c r="M378" s="417"/>
      <c r="N378" s="87" t="s">
        <v>245</v>
      </c>
      <c r="O378" s="416">
        <f>[1]p20!$J$186</f>
        <v>0</v>
      </c>
      <c r="P378" s="417"/>
      <c r="Q378" s="28"/>
      <c r="R378" s="3"/>
    </row>
    <row r="379" spans="1:18" x14ac:dyDescent="0.2">
      <c r="A379" s="393"/>
      <c r="B379" s="393"/>
      <c r="C379" s="393"/>
      <c r="D379" s="393"/>
      <c r="E379" s="393"/>
      <c r="F379" s="393"/>
      <c r="G379" s="393"/>
      <c r="H379" s="393"/>
      <c r="I379" s="393"/>
      <c r="J379" s="393"/>
      <c r="K379" s="393"/>
      <c r="L379" s="393"/>
      <c r="M379" s="393"/>
      <c r="N379" s="393"/>
      <c r="O379" s="393"/>
      <c r="P379" s="393"/>
    </row>
    <row r="380" spans="1:18" s="3" customFormat="1" ht="13.5" customHeight="1" x14ac:dyDescent="0.25">
      <c r="A380" s="17" t="s">
        <v>76</v>
      </c>
      <c r="B380" s="380" t="str">
        <f>IF([1]p20!$A$189&lt;&gt;0,[1]p20!$A$189,"")</f>
        <v/>
      </c>
      <c r="C380" s="398"/>
      <c r="D380" s="398"/>
      <c r="E380" s="398"/>
      <c r="F380" s="398"/>
      <c r="G380" s="398"/>
      <c r="H380" s="398"/>
      <c r="I380" s="398"/>
      <c r="J380" s="406" t="s">
        <v>89</v>
      </c>
      <c r="K380" s="375"/>
      <c r="L380" s="89" t="str">
        <f>IF([1]p20!$I$189&lt;&gt;0,[1]p20!$I$189,"")</f>
        <v/>
      </c>
      <c r="M380" s="47" t="s">
        <v>239</v>
      </c>
      <c r="N380" s="379" t="str">
        <f>IF([1]p20!$K$189&lt;&gt;0,[1]p20!$K$189,"")</f>
        <v/>
      </c>
      <c r="O380" s="379"/>
      <c r="P380" s="380"/>
      <c r="Q380" s="48"/>
    </row>
    <row r="381" spans="1:18" s="3" customFormat="1" ht="13.5" customHeight="1" x14ac:dyDescent="0.25">
      <c r="A381" s="17" t="s">
        <v>87</v>
      </c>
      <c r="B381" s="418" t="str">
        <f>IF([1]p20!$H$191&lt;&gt;0,[1]p20!$H$191,"")</f>
        <v/>
      </c>
      <c r="C381" s="419"/>
      <c r="D381" s="421" t="s">
        <v>89</v>
      </c>
      <c r="E381" s="422"/>
      <c r="F381" s="418" t="str">
        <f>IF([1]p20!$I$189&lt;&gt;0,[1]p20!$I$189,"")</f>
        <v/>
      </c>
      <c r="G381" s="418"/>
      <c r="H381" s="419"/>
      <c r="I381" s="17" t="s">
        <v>74</v>
      </c>
      <c r="J381" s="90" t="str">
        <f>IF([1]p20!$J$163&lt;&gt;0,[1]p20!$J$163,"")</f>
        <v/>
      </c>
      <c r="K381" s="17" t="s">
        <v>75</v>
      </c>
      <c r="L381" s="90" t="str">
        <f>IF([1]p20!$K$163&lt;&gt;0,[1]p20!$K$163,"")</f>
        <v/>
      </c>
      <c r="M381" s="421" t="s">
        <v>91</v>
      </c>
      <c r="N381" s="422"/>
      <c r="O381" s="418" t="str">
        <f>IF([1]p20!$F$191&lt;&gt;0,[1]p20!$F$191,"")</f>
        <v/>
      </c>
      <c r="P381" s="419"/>
      <c r="Q381" s="48"/>
    </row>
    <row r="382" spans="1:18" s="3" customFormat="1" ht="13.5" customHeight="1" x14ac:dyDescent="0.25">
      <c r="A382" s="17" t="s">
        <v>247</v>
      </c>
      <c r="B382" s="418" t="str">
        <f>IF([1]p20!$A$191&lt;&gt;0,[1]p20!$A$191,"")</f>
        <v/>
      </c>
      <c r="C382" s="418"/>
      <c r="D382" s="418"/>
      <c r="E382" s="418"/>
      <c r="F382" s="418"/>
      <c r="G382" s="418"/>
      <c r="H382" s="418"/>
      <c r="I382" s="418"/>
      <c r="J382" s="419"/>
      <c r="K382" s="420" t="s">
        <v>90</v>
      </c>
      <c r="L382" s="409"/>
      <c r="M382" s="379" t="str">
        <f>IF([1]p20!$I$193&lt;&gt;0,[1]p20!$I$193,"")</f>
        <v/>
      </c>
      <c r="N382" s="379"/>
      <c r="O382" s="379"/>
      <c r="P382" s="380"/>
      <c r="Q382" s="28"/>
    </row>
    <row r="383" spans="1:18" s="3" customFormat="1" ht="13.5" customHeight="1" x14ac:dyDescent="0.25">
      <c r="A383" s="17" t="s">
        <v>88</v>
      </c>
      <c r="B383" s="379" t="str">
        <f>IF([1]p20!$E$193&lt;&gt;0,[1]p20!$E$193,"")</f>
        <v/>
      </c>
      <c r="C383" s="379"/>
      <c r="D383" s="379"/>
      <c r="E383" s="379"/>
      <c r="F383" s="379"/>
      <c r="G383" s="379"/>
      <c r="H383" s="379"/>
      <c r="I383" s="375" t="s">
        <v>248</v>
      </c>
      <c r="J383" s="379"/>
      <c r="K383" s="379"/>
      <c r="L383" s="86" t="str">
        <f>IF([1]p20!$K$193&lt;&gt;0,[1]p20!$K$193,"")</f>
        <v/>
      </c>
      <c r="M383" s="375" t="s">
        <v>240</v>
      </c>
      <c r="N383" s="376"/>
      <c r="O383" s="379" t="str">
        <f>IF([1]p20!$D$191&lt;&gt;0,[1]p20!$D$191,"")</f>
        <v/>
      </c>
      <c r="P383" s="380"/>
      <c r="Q383" s="28"/>
    </row>
    <row r="384" spans="1:18" x14ac:dyDescent="0.2">
      <c r="A384" s="375" t="s">
        <v>242</v>
      </c>
      <c r="B384" s="376"/>
      <c r="C384" s="91">
        <f>[1]p20!$A$195</f>
        <v>0</v>
      </c>
      <c r="D384" s="406" t="s">
        <v>246</v>
      </c>
      <c r="E384" s="406"/>
      <c r="F384" s="406"/>
      <c r="G384" s="375"/>
      <c r="H384" s="416">
        <f>[1]p20!$D$195</f>
        <v>0</v>
      </c>
      <c r="I384" s="417"/>
      <c r="J384" s="375" t="s">
        <v>244</v>
      </c>
      <c r="K384" s="376"/>
      <c r="L384" s="416">
        <f>[1]p20!$G$195</f>
        <v>0</v>
      </c>
      <c r="M384" s="417"/>
      <c r="N384" s="87" t="s">
        <v>245</v>
      </c>
      <c r="O384" s="416">
        <f>[1]p20!$J$195</f>
        <v>0</v>
      </c>
      <c r="P384" s="417"/>
      <c r="Q384" s="28"/>
      <c r="R384" s="3"/>
    </row>
    <row r="385" spans="1:19" x14ac:dyDescent="0.2">
      <c r="A385" s="393"/>
      <c r="B385" s="393"/>
      <c r="C385" s="393"/>
      <c r="D385" s="393"/>
      <c r="E385" s="393"/>
      <c r="F385" s="393"/>
      <c r="G385" s="393"/>
      <c r="H385" s="393"/>
      <c r="I385" s="393"/>
      <c r="J385" s="393"/>
      <c r="K385" s="393"/>
      <c r="L385" s="393"/>
      <c r="M385" s="393"/>
      <c r="N385" s="393"/>
      <c r="O385" s="393"/>
      <c r="P385" s="393"/>
    </row>
    <row r="386" spans="1:19" s="33" customFormat="1" ht="11.25" customHeight="1" x14ac:dyDescent="0.2">
      <c r="A386" s="375" t="str">
        <f>T([1]p21!$C$13:$G$13)</f>
        <v>Kennerson  Nascimento de Sousa Lima</v>
      </c>
      <c r="B386" s="376"/>
      <c r="C386" s="376"/>
      <c r="D386" s="376"/>
      <c r="E386" s="377"/>
      <c r="F386" s="423"/>
      <c r="G386" s="424"/>
      <c r="H386" s="424"/>
      <c r="I386" s="424"/>
      <c r="J386" s="424"/>
      <c r="K386" s="424"/>
      <c r="L386" s="424"/>
      <c r="M386" s="424"/>
      <c r="N386" s="424"/>
      <c r="O386" s="424"/>
      <c r="P386" s="424"/>
      <c r="Q386" s="48"/>
      <c r="R386" s="28"/>
      <c r="S386" s="28"/>
    </row>
    <row r="387" spans="1:19" s="3" customFormat="1" ht="13.5" customHeight="1" x14ac:dyDescent="0.25">
      <c r="A387" s="17" t="s">
        <v>76</v>
      </c>
      <c r="B387" s="380" t="str">
        <f>IF([1]p21!$A$171&lt;&gt;0,[1]p21!$A$171,"")</f>
        <v/>
      </c>
      <c r="C387" s="398"/>
      <c r="D387" s="398"/>
      <c r="E387" s="398"/>
      <c r="F387" s="398"/>
      <c r="G387" s="398"/>
      <c r="H387" s="398"/>
      <c r="I387" s="398"/>
      <c r="J387" s="406" t="s">
        <v>89</v>
      </c>
      <c r="K387" s="375"/>
      <c r="L387" s="89" t="str">
        <f>IF([1]p21!$I$171&lt;&gt;0,[1]p21!$I$171,"")</f>
        <v/>
      </c>
      <c r="M387" s="47" t="s">
        <v>239</v>
      </c>
      <c r="N387" s="379" t="str">
        <f>IF([1]p21!$K$171&lt;&gt;0,[1]p21!$K$171,"")</f>
        <v/>
      </c>
      <c r="O387" s="379"/>
      <c r="P387" s="380"/>
      <c r="Q387" s="48"/>
    </row>
    <row r="388" spans="1:19" s="3" customFormat="1" ht="13.5" customHeight="1" x14ac:dyDescent="0.25">
      <c r="A388" s="17" t="s">
        <v>87</v>
      </c>
      <c r="B388" s="418" t="str">
        <f>IF([1]p21!$H$173&lt;&gt;0,[1]p21!$H$173,"")</f>
        <v/>
      </c>
      <c r="C388" s="419"/>
      <c r="D388" s="421" t="s">
        <v>89</v>
      </c>
      <c r="E388" s="422"/>
      <c r="F388" s="418" t="str">
        <f>IF([1]p21!$I$171&lt;&gt;0,[1]p21!$I$171,"")</f>
        <v/>
      </c>
      <c r="G388" s="418"/>
      <c r="H388" s="419"/>
      <c r="I388" s="17" t="s">
        <v>74</v>
      </c>
      <c r="J388" s="90" t="str">
        <f>IF([1]p21!$J$163&lt;&gt;0,[1]p21!$J$163,"")</f>
        <v/>
      </c>
      <c r="K388" s="17" t="s">
        <v>75</v>
      </c>
      <c r="L388" s="90" t="str">
        <f>IF([1]p21!$K$163&lt;&gt;0,[1]p21!$K$163,"")</f>
        <v/>
      </c>
      <c r="M388" s="421" t="s">
        <v>91</v>
      </c>
      <c r="N388" s="422"/>
      <c r="O388" s="418" t="str">
        <f>IF([1]p21!$F$173&lt;&gt;0,[1]p21!$F$173,"")</f>
        <v/>
      </c>
      <c r="P388" s="419"/>
      <c r="Q388" s="48"/>
    </row>
    <row r="389" spans="1:19" s="3" customFormat="1" ht="13.5" customHeight="1" x14ac:dyDescent="0.25">
      <c r="A389" s="17" t="s">
        <v>247</v>
      </c>
      <c r="B389" s="418" t="str">
        <f>IF([1]p21!$A$173&lt;&gt;0,[1]p21!$A$173,"")</f>
        <v/>
      </c>
      <c r="C389" s="418"/>
      <c r="D389" s="418"/>
      <c r="E389" s="418"/>
      <c r="F389" s="418"/>
      <c r="G389" s="418"/>
      <c r="H389" s="418"/>
      <c r="I389" s="418"/>
      <c r="J389" s="419"/>
      <c r="K389" s="420" t="s">
        <v>90</v>
      </c>
      <c r="L389" s="409"/>
      <c r="M389" s="379" t="str">
        <f>IF([1]p21!$I$175&lt;&gt;0,[1]p21!$I$175,"")</f>
        <v/>
      </c>
      <c r="N389" s="379"/>
      <c r="O389" s="379"/>
      <c r="P389" s="380"/>
      <c r="Q389" s="28"/>
    </row>
    <row r="390" spans="1:19" s="3" customFormat="1" ht="13.5" customHeight="1" x14ac:dyDescent="0.25">
      <c r="A390" s="17" t="s">
        <v>88</v>
      </c>
      <c r="B390" s="379" t="str">
        <f>IF([1]p21!$E$175&lt;&gt;0,[1]p21!$E$175,"")</f>
        <v/>
      </c>
      <c r="C390" s="379"/>
      <c r="D390" s="379"/>
      <c r="E390" s="379"/>
      <c r="F390" s="379"/>
      <c r="G390" s="379"/>
      <c r="H390" s="379"/>
      <c r="I390" s="375" t="s">
        <v>248</v>
      </c>
      <c r="J390" s="379"/>
      <c r="K390" s="379"/>
      <c r="L390" s="86" t="str">
        <f>IF([1]p21!$K$175&lt;&gt;0,[1]p21!$K$175,"")</f>
        <v/>
      </c>
      <c r="M390" s="375" t="s">
        <v>240</v>
      </c>
      <c r="N390" s="376"/>
      <c r="O390" s="379" t="str">
        <f>IF([1]p21!$D$173&lt;&gt;0,[1]p21!$D$173,"")</f>
        <v/>
      </c>
      <c r="P390" s="380"/>
      <c r="Q390" s="28"/>
    </row>
    <row r="391" spans="1:19" x14ac:dyDescent="0.2">
      <c r="A391" s="375" t="s">
        <v>242</v>
      </c>
      <c r="B391" s="376"/>
      <c r="C391" s="91">
        <f>[1]p21!$A$177</f>
        <v>0</v>
      </c>
      <c r="D391" s="406" t="s">
        <v>246</v>
      </c>
      <c r="E391" s="406"/>
      <c r="F391" s="406"/>
      <c r="G391" s="375"/>
      <c r="H391" s="416">
        <f>[1]p21!$D$177</f>
        <v>0</v>
      </c>
      <c r="I391" s="417"/>
      <c r="J391" s="375" t="s">
        <v>244</v>
      </c>
      <c r="K391" s="376"/>
      <c r="L391" s="416">
        <f>[1]p21!$G$177</f>
        <v>0</v>
      </c>
      <c r="M391" s="417"/>
      <c r="N391" s="87" t="s">
        <v>245</v>
      </c>
      <c r="O391" s="416">
        <f>[1]p21!$J$177</f>
        <v>0</v>
      </c>
      <c r="P391" s="417"/>
      <c r="Q391" s="28"/>
      <c r="R391" s="3"/>
    </row>
    <row r="392" spans="1:19" x14ac:dyDescent="0.2">
      <c r="A392" s="393"/>
      <c r="B392" s="393"/>
      <c r="C392" s="393"/>
      <c r="D392" s="393"/>
      <c r="E392" s="393"/>
      <c r="F392" s="393"/>
      <c r="G392" s="393"/>
      <c r="H392" s="393"/>
      <c r="I392" s="393"/>
      <c r="J392" s="393"/>
      <c r="K392" s="393"/>
      <c r="L392" s="393"/>
      <c r="M392" s="393"/>
      <c r="N392" s="393"/>
      <c r="O392" s="393"/>
      <c r="P392" s="393"/>
    </row>
    <row r="393" spans="1:19" s="3" customFormat="1" ht="13.5" customHeight="1" x14ac:dyDescent="0.25">
      <c r="A393" s="17" t="s">
        <v>76</v>
      </c>
      <c r="B393" s="380" t="str">
        <f>IF([1]p21!$A$180&lt;&gt;0,[1]p21!$A$180,"")</f>
        <v/>
      </c>
      <c r="C393" s="398"/>
      <c r="D393" s="398"/>
      <c r="E393" s="398"/>
      <c r="F393" s="398"/>
      <c r="G393" s="398"/>
      <c r="H393" s="398"/>
      <c r="I393" s="398"/>
      <c r="J393" s="406" t="s">
        <v>89</v>
      </c>
      <c r="K393" s="375"/>
      <c r="L393" s="89" t="str">
        <f>IF([1]p21!$I$180&lt;&gt;0,[1]p21!$I$180,"")</f>
        <v/>
      </c>
      <c r="M393" s="47" t="s">
        <v>239</v>
      </c>
      <c r="N393" s="379" t="str">
        <f>IF([1]p21!$K$180&lt;&gt;0,[1]p21!$K$180,"")</f>
        <v/>
      </c>
      <c r="O393" s="379"/>
      <c r="P393" s="380"/>
      <c r="Q393" s="48"/>
    </row>
    <row r="394" spans="1:19" s="3" customFormat="1" ht="13.5" customHeight="1" x14ac:dyDescent="0.25">
      <c r="A394" s="17" t="s">
        <v>87</v>
      </c>
      <c r="B394" s="418" t="str">
        <f>IF([1]p21!$H$182&lt;&gt;0,[1]p21!$H$182,"")</f>
        <v/>
      </c>
      <c r="C394" s="419"/>
      <c r="D394" s="421" t="s">
        <v>89</v>
      </c>
      <c r="E394" s="422"/>
      <c r="F394" s="418" t="str">
        <f>IF([1]p21!$I$180&lt;&gt;0,[1]p21!$I$180,"")</f>
        <v/>
      </c>
      <c r="G394" s="418"/>
      <c r="H394" s="419"/>
      <c r="I394" s="17" t="s">
        <v>74</v>
      </c>
      <c r="J394" s="90" t="str">
        <f>IF([1]p21!$J$163&lt;&gt;0,[1]p21!$J$163,"")</f>
        <v/>
      </c>
      <c r="K394" s="17" t="s">
        <v>75</v>
      </c>
      <c r="L394" s="90" t="str">
        <f>IF([1]p21!$K$163&lt;&gt;0,[1]p21!$K$163,"")</f>
        <v/>
      </c>
      <c r="M394" s="421" t="s">
        <v>91</v>
      </c>
      <c r="N394" s="422"/>
      <c r="O394" s="418" t="str">
        <f>IF([1]p21!$F$182&lt;&gt;0,[1]p21!$F$182,"")</f>
        <v/>
      </c>
      <c r="P394" s="419"/>
      <c r="Q394" s="48"/>
    </row>
    <row r="395" spans="1:19" s="3" customFormat="1" ht="13.5" customHeight="1" x14ac:dyDescent="0.25">
      <c r="A395" s="17" t="s">
        <v>247</v>
      </c>
      <c r="B395" s="418" t="str">
        <f>IF([1]p21!$A$182&lt;&gt;0,[1]p21!$A$182,"")</f>
        <v/>
      </c>
      <c r="C395" s="418"/>
      <c r="D395" s="418"/>
      <c r="E395" s="418"/>
      <c r="F395" s="418"/>
      <c r="G395" s="418"/>
      <c r="H395" s="418"/>
      <c r="I395" s="418"/>
      <c r="J395" s="419"/>
      <c r="K395" s="420" t="s">
        <v>90</v>
      </c>
      <c r="L395" s="409"/>
      <c r="M395" s="379" t="str">
        <f>IF([1]p21!$I$184&lt;&gt;0,[1]p21!$I$184,"")</f>
        <v/>
      </c>
      <c r="N395" s="379"/>
      <c r="O395" s="379"/>
      <c r="P395" s="380"/>
      <c r="Q395" s="28"/>
    </row>
    <row r="396" spans="1:19" s="3" customFormat="1" ht="13.5" customHeight="1" x14ac:dyDescent="0.25">
      <c r="A396" s="17" t="s">
        <v>88</v>
      </c>
      <c r="B396" s="379" t="str">
        <f>IF([1]p21!$E$184&lt;&gt;0,[1]p21!$E$184,"")</f>
        <v/>
      </c>
      <c r="C396" s="379"/>
      <c r="D396" s="379"/>
      <c r="E396" s="379"/>
      <c r="F396" s="379"/>
      <c r="G396" s="379"/>
      <c r="H396" s="379"/>
      <c r="I396" s="375" t="s">
        <v>248</v>
      </c>
      <c r="J396" s="379"/>
      <c r="K396" s="379"/>
      <c r="L396" s="86" t="str">
        <f>IF([1]p21!$K$184&lt;&gt;0,[1]p21!$K$184,"")</f>
        <v/>
      </c>
      <c r="M396" s="375" t="s">
        <v>240</v>
      </c>
      <c r="N396" s="376"/>
      <c r="O396" s="379" t="str">
        <f>IF([1]p21!$D$182&lt;&gt;0,[1]p21!$D$182,"")</f>
        <v/>
      </c>
      <c r="P396" s="380"/>
      <c r="Q396" s="28"/>
    </row>
    <row r="397" spans="1:19" x14ac:dyDescent="0.2">
      <c r="A397" s="375" t="s">
        <v>242</v>
      </c>
      <c r="B397" s="376"/>
      <c r="C397" s="91">
        <f>[1]p21!$A$186</f>
        <v>0</v>
      </c>
      <c r="D397" s="406" t="s">
        <v>246</v>
      </c>
      <c r="E397" s="406"/>
      <c r="F397" s="406"/>
      <c r="G397" s="375"/>
      <c r="H397" s="416">
        <f>[1]p21!$D$186</f>
        <v>0</v>
      </c>
      <c r="I397" s="417"/>
      <c r="J397" s="375" t="s">
        <v>244</v>
      </c>
      <c r="K397" s="376"/>
      <c r="L397" s="416">
        <f>[1]p21!$G$186</f>
        <v>0</v>
      </c>
      <c r="M397" s="417"/>
      <c r="N397" s="87" t="s">
        <v>245</v>
      </c>
      <c r="O397" s="416">
        <f>[1]p21!$J$186</f>
        <v>0</v>
      </c>
      <c r="P397" s="417"/>
      <c r="Q397" s="28"/>
      <c r="R397" s="3"/>
    </row>
    <row r="398" spans="1:19" x14ac:dyDescent="0.2">
      <c r="A398" s="393"/>
      <c r="B398" s="393"/>
      <c r="C398" s="393"/>
      <c r="D398" s="393"/>
      <c r="E398" s="393"/>
      <c r="F398" s="393"/>
      <c r="G398" s="393"/>
      <c r="H398" s="393"/>
      <c r="I398" s="393"/>
      <c r="J398" s="393"/>
      <c r="K398" s="393"/>
      <c r="L398" s="393"/>
      <c r="M398" s="393"/>
      <c r="N398" s="393"/>
      <c r="O398" s="393"/>
      <c r="P398" s="393"/>
    </row>
    <row r="399" spans="1:19" s="3" customFormat="1" ht="13.5" customHeight="1" x14ac:dyDescent="0.25">
      <c r="A399" s="17" t="s">
        <v>76</v>
      </c>
      <c r="B399" s="380" t="str">
        <f>IF([1]p21!$A$189&lt;&gt;0,[1]p21!$A$189,"")</f>
        <v/>
      </c>
      <c r="C399" s="398"/>
      <c r="D399" s="398"/>
      <c r="E399" s="398"/>
      <c r="F399" s="398"/>
      <c r="G399" s="398"/>
      <c r="H399" s="398"/>
      <c r="I399" s="398"/>
      <c r="J399" s="406" t="s">
        <v>89</v>
      </c>
      <c r="K399" s="375"/>
      <c r="L399" s="89" t="str">
        <f>IF([1]p21!$I$189&lt;&gt;0,[1]p21!$I$189,"")</f>
        <v/>
      </c>
      <c r="M399" s="47" t="s">
        <v>239</v>
      </c>
      <c r="N399" s="379" t="str">
        <f>IF([1]p21!$K$189&lt;&gt;0,[1]p21!$K$189,"")</f>
        <v/>
      </c>
      <c r="O399" s="379"/>
      <c r="P399" s="380"/>
      <c r="Q399" s="48"/>
    </row>
    <row r="400" spans="1:19" s="3" customFormat="1" ht="13.5" customHeight="1" x14ac:dyDescent="0.25">
      <c r="A400" s="17" t="s">
        <v>87</v>
      </c>
      <c r="B400" s="418" t="str">
        <f>IF([1]p21!$H$191&lt;&gt;0,[1]p21!$H$191,"")</f>
        <v/>
      </c>
      <c r="C400" s="419"/>
      <c r="D400" s="421" t="s">
        <v>89</v>
      </c>
      <c r="E400" s="422"/>
      <c r="F400" s="418" t="str">
        <f>IF([1]p21!$I$189&lt;&gt;0,[1]p21!$I$189,"")</f>
        <v/>
      </c>
      <c r="G400" s="418"/>
      <c r="H400" s="419"/>
      <c r="I400" s="17" t="s">
        <v>74</v>
      </c>
      <c r="J400" s="90" t="str">
        <f>IF([1]p21!$J$163&lt;&gt;0,[1]p21!$J$163,"")</f>
        <v/>
      </c>
      <c r="K400" s="17" t="s">
        <v>75</v>
      </c>
      <c r="L400" s="90" t="str">
        <f>IF([1]p21!$K$163&lt;&gt;0,[1]p21!$K$163,"")</f>
        <v/>
      </c>
      <c r="M400" s="421" t="s">
        <v>91</v>
      </c>
      <c r="N400" s="422"/>
      <c r="O400" s="418" t="str">
        <f>IF([1]p21!$F$191&lt;&gt;0,[1]p21!$F$191,"")</f>
        <v/>
      </c>
      <c r="P400" s="419"/>
      <c r="Q400" s="48"/>
    </row>
    <row r="401" spans="1:19" s="3" customFormat="1" ht="13.5" customHeight="1" x14ac:dyDescent="0.25">
      <c r="A401" s="17" t="s">
        <v>247</v>
      </c>
      <c r="B401" s="418" t="str">
        <f>IF([1]p21!$A$191&lt;&gt;0,[1]p21!$A$191,"")</f>
        <v/>
      </c>
      <c r="C401" s="418"/>
      <c r="D401" s="418"/>
      <c r="E401" s="418"/>
      <c r="F401" s="418"/>
      <c r="G401" s="418"/>
      <c r="H401" s="418"/>
      <c r="I401" s="418"/>
      <c r="J401" s="419"/>
      <c r="K401" s="420" t="s">
        <v>90</v>
      </c>
      <c r="L401" s="409"/>
      <c r="M401" s="379" t="str">
        <f>IF([1]p21!$I$193&lt;&gt;0,[1]p21!$I$193,"")</f>
        <v/>
      </c>
      <c r="N401" s="379"/>
      <c r="O401" s="379"/>
      <c r="P401" s="380"/>
      <c r="Q401" s="28"/>
    </row>
    <row r="402" spans="1:19" s="3" customFormat="1" ht="13.5" customHeight="1" x14ac:dyDescent="0.25">
      <c r="A402" s="17" t="s">
        <v>88</v>
      </c>
      <c r="B402" s="379" t="str">
        <f>IF([1]p21!$E$193&lt;&gt;0,[1]p21!$E$193,"")</f>
        <v/>
      </c>
      <c r="C402" s="379"/>
      <c r="D402" s="379"/>
      <c r="E402" s="379"/>
      <c r="F402" s="379"/>
      <c r="G402" s="379"/>
      <c r="H402" s="379"/>
      <c r="I402" s="375" t="s">
        <v>248</v>
      </c>
      <c r="J402" s="379"/>
      <c r="K402" s="379"/>
      <c r="L402" s="86" t="str">
        <f>IF([1]p21!$K$193&lt;&gt;0,[1]p21!$K$193,"")</f>
        <v/>
      </c>
      <c r="M402" s="375" t="s">
        <v>240</v>
      </c>
      <c r="N402" s="376"/>
      <c r="O402" s="379" t="str">
        <f>IF([1]p21!$D$191&lt;&gt;0,[1]p21!$D$191,"")</f>
        <v/>
      </c>
      <c r="P402" s="380"/>
      <c r="Q402" s="28"/>
    </row>
    <row r="403" spans="1:19" x14ac:dyDescent="0.2">
      <c r="A403" s="375" t="s">
        <v>242</v>
      </c>
      <c r="B403" s="376"/>
      <c r="C403" s="91">
        <f>[1]p21!$A$195</f>
        <v>0</v>
      </c>
      <c r="D403" s="406" t="s">
        <v>246</v>
      </c>
      <c r="E403" s="406"/>
      <c r="F403" s="406"/>
      <c r="G403" s="375"/>
      <c r="H403" s="416">
        <f>[1]p21!$D$195</f>
        <v>0</v>
      </c>
      <c r="I403" s="417"/>
      <c r="J403" s="375" t="s">
        <v>244</v>
      </c>
      <c r="K403" s="376"/>
      <c r="L403" s="416">
        <f>[1]p21!$G$195</f>
        <v>0</v>
      </c>
      <c r="M403" s="417"/>
      <c r="N403" s="87" t="s">
        <v>245</v>
      </c>
      <c r="O403" s="416">
        <f>[1]p21!$J$195</f>
        <v>0</v>
      </c>
      <c r="P403" s="417"/>
      <c r="Q403" s="28"/>
      <c r="R403" s="3"/>
    </row>
    <row r="404" spans="1:19" x14ac:dyDescent="0.2">
      <c r="A404" s="393"/>
      <c r="B404" s="393"/>
      <c r="C404" s="393"/>
      <c r="D404" s="393"/>
      <c r="E404" s="393"/>
      <c r="F404" s="393"/>
      <c r="G404" s="393"/>
      <c r="H404" s="393"/>
      <c r="I404" s="393"/>
      <c r="J404" s="393"/>
      <c r="K404" s="393"/>
      <c r="L404" s="393"/>
      <c r="M404" s="393"/>
      <c r="N404" s="393"/>
      <c r="O404" s="393"/>
      <c r="P404" s="393"/>
    </row>
    <row r="405" spans="1:19" s="33" customFormat="1" ht="11.25" customHeight="1" x14ac:dyDescent="0.2">
      <c r="A405" s="375" t="str">
        <f>T([1]p22!$C$13:$G$13)</f>
        <v>Leomaques Francisco Silva Bernardo</v>
      </c>
      <c r="B405" s="376"/>
      <c r="C405" s="376"/>
      <c r="D405" s="376"/>
      <c r="E405" s="377"/>
      <c r="F405" s="423"/>
      <c r="G405" s="424"/>
      <c r="H405" s="424"/>
      <c r="I405" s="424"/>
      <c r="J405" s="424"/>
      <c r="K405" s="424"/>
      <c r="L405" s="424"/>
      <c r="M405" s="424"/>
      <c r="N405" s="424"/>
      <c r="O405" s="424"/>
      <c r="P405" s="424"/>
      <c r="Q405" s="48"/>
      <c r="R405" s="28"/>
      <c r="S405" s="28"/>
    </row>
    <row r="406" spans="1:19" s="3" customFormat="1" ht="13.5" customHeight="1" x14ac:dyDescent="0.25">
      <c r="A406" s="17" t="s">
        <v>76</v>
      </c>
      <c r="B406" s="380" t="str">
        <f>IF([1]p22!$A$171&lt;&gt;0,[1]p22!$A$171,"")</f>
        <v/>
      </c>
      <c r="C406" s="398"/>
      <c r="D406" s="398"/>
      <c r="E406" s="398"/>
      <c r="F406" s="398"/>
      <c r="G406" s="398"/>
      <c r="H406" s="398"/>
      <c r="I406" s="398"/>
      <c r="J406" s="406" t="s">
        <v>89</v>
      </c>
      <c r="K406" s="375"/>
      <c r="L406" s="89" t="str">
        <f>IF([1]p22!$I$171&lt;&gt;0,[1]p22!$I$171,"")</f>
        <v/>
      </c>
      <c r="M406" s="47" t="s">
        <v>239</v>
      </c>
      <c r="N406" s="379" t="str">
        <f>IF([1]p22!$K$171&lt;&gt;0,[1]p22!$K$171,"")</f>
        <v/>
      </c>
      <c r="O406" s="379"/>
      <c r="P406" s="380"/>
      <c r="Q406" s="48"/>
    </row>
    <row r="407" spans="1:19" s="3" customFormat="1" ht="13.5" customHeight="1" x14ac:dyDescent="0.25">
      <c r="A407" s="17" t="s">
        <v>87</v>
      </c>
      <c r="B407" s="418" t="str">
        <f>IF([1]p22!$H$173&lt;&gt;0,[1]p22!$H$173,"")</f>
        <v/>
      </c>
      <c r="C407" s="419"/>
      <c r="D407" s="421" t="s">
        <v>89</v>
      </c>
      <c r="E407" s="422"/>
      <c r="F407" s="418" t="str">
        <f>IF([1]p22!$I$171&lt;&gt;0,[1]p22!$I$171,"")</f>
        <v/>
      </c>
      <c r="G407" s="418"/>
      <c r="H407" s="419"/>
      <c r="I407" s="17" t="s">
        <v>74</v>
      </c>
      <c r="J407" s="90" t="str">
        <f>IF([1]p22!$J$163&lt;&gt;0,[1]p22!$J$163,"")</f>
        <v/>
      </c>
      <c r="K407" s="17" t="s">
        <v>75</v>
      </c>
      <c r="L407" s="90" t="str">
        <f>IF([1]p22!$K$163&lt;&gt;0,[1]p22!$K$163,"")</f>
        <v/>
      </c>
      <c r="M407" s="421" t="s">
        <v>91</v>
      </c>
      <c r="N407" s="422"/>
      <c r="O407" s="418" t="str">
        <f>IF([1]p22!$F$173&lt;&gt;0,[1]p22!$F$173,"")</f>
        <v/>
      </c>
      <c r="P407" s="419"/>
      <c r="Q407" s="48"/>
    </row>
    <row r="408" spans="1:19" s="3" customFormat="1" ht="13.5" customHeight="1" x14ac:dyDescent="0.25">
      <c r="A408" s="17" t="s">
        <v>247</v>
      </c>
      <c r="B408" s="418" t="str">
        <f>IF([1]p22!$A$173&lt;&gt;0,[1]p22!$A$173,"")</f>
        <v/>
      </c>
      <c r="C408" s="418"/>
      <c r="D408" s="418"/>
      <c r="E408" s="418"/>
      <c r="F408" s="418"/>
      <c r="G408" s="418"/>
      <c r="H408" s="418"/>
      <c r="I408" s="418"/>
      <c r="J408" s="419"/>
      <c r="K408" s="420" t="s">
        <v>90</v>
      </c>
      <c r="L408" s="409"/>
      <c r="M408" s="379" t="str">
        <f>IF([1]p22!$I$175&lt;&gt;0,[1]p22!$I$175,"")</f>
        <v/>
      </c>
      <c r="N408" s="379"/>
      <c r="O408" s="379"/>
      <c r="P408" s="380"/>
      <c r="Q408" s="28"/>
    </row>
    <row r="409" spans="1:19" s="3" customFormat="1" ht="13.5" customHeight="1" x14ac:dyDescent="0.25">
      <c r="A409" s="17" t="s">
        <v>88</v>
      </c>
      <c r="B409" s="379" t="str">
        <f>IF([1]p22!$E$175&lt;&gt;0,[1]p22!$E$175,"")</f>
        <v/>
      </c>
      <c r="C409" s="379"/>
      <c r="D409" s="379"/>
      <c r="E409" s="379"/>
      <c r="F409" s="379"/>
      <c r="G409" s="379"/>
      <c r="H409" s="379"/>
      <c r="I409" s="375" t="s">
        <v>248</v>
      </c>
      <c r="J409" s="379"/>
      <c r="K409" s="379"/>
      <c r="L409" s="86" t="str">
        <f>IF([1]p22!$K$175&lt;&gt;0,[1]p22!$K$175,"")</f>
        <v/>
      </c>
      <c r="M409" s="375" t="s">
        <v>240</v>
      </c>
      <c r="N409" s="376"/>
      <c r="O409" s="379" t="str">
        <f>IF([1]p22!$D$173&lt;&gt;0,[1]p22!$D$173,"")</f>
        <v/>
      </c>
      <c r="P409" s="380"/>
      <c r="Q409" s="28"/>
    </row>
    <row r="410" spans="1:19" x14ac:dyDescent="0.2">
      <c r="A410" s="375" t="s">
        <v>242</v>
      </c>
      <c r="B410" s="376"/>
      <c r="C410" s="91">
        <f>[1]p22!$A$177</f>
        <v>0</v>
      </c>
      <c r="D410" s="406" t="s">
        <v>246</v>
      </c>
      <c r="E410" s="406"/>
      <c r="F410" s="406"/>
      <c r="G410" s="375"/>
      <c r="H410" s="416">
        <f>[1]p22!$D$177</f>
        <v>0</v>
      </c>
      <c r="I410" s="417"/>
      <c r="J410" s="375" t="s">
        <v>244</v>
      </c>
      <c r="K410" s="376"/>
      <c r="L410" s="416">
        <f>[1]p22!$G$177</f>
        <v>0</v>
      </c>
      <c r="M410" s="417"/>
      <c r="N410" s="87" t="s">
        <v>245</v>
      </c>
      <c r="O410" s="416">
        <f>[1]p22!$J$177</f>
        <v>0</v>
      </c>
      <c r="P410" s="417"/>
      <c r="Q410" s="28"/>
      <c r="R410" s="3"/>
    </row>
    <row r="411" spans="1:19" x14ac:dyDescent="0.2">
      <c r="A411" s="393"/>
      <c r="B411" s="393"/>
      <c r="C411" s="393"/>
      <c r="D411" s="393"/>
      <c r="E411" s="393"/>
      <c r="F411" s="393"/>
      <c r="G411" s="393"/>
      <c r="H411" s="393"/>
      <c r="I411" s="393"/>
      <c r="J411" s="393"/>
      <c r="K411" s="393"/>
      <c r="L411" s="393"/>
      <c r="M411" s="393"/>
      <c r="N411" s="393"/>
      <c r="O411" s="393"/>
      <c r="P411" s="393"/>
    </row>
    <row r="412" spans="1:19" s="3" customFormat="1" ht="13.5" customHeight="1" x14ac:dyDescent="0.25">
      <c r="A412" s="17" t="s">
        <v>76</v>
      </c>
      <c r="B412" s="380" t="str">
        <f>IF([1]p22!$A$180&lt;&gt;0,[1]p22!$A$180,"")</f>
        <v/>
      </c>
      <c r="C412" s="398"/>
      <c r="D412" s="398"/>
      <c r="E412" s="398"/>
      <c r="F412" s="398"/>
      <c r="G412" s="398"/>
      <c r="H412" s="398"/>
      <c r="I412" s="398"/>
      <c r="J412" s="406" t="s">
        <v>89</v>
      </c>
      <c r="K412" s="375"/>
      <c r="L412" s="89" t="str">
        <f>IF([1]p22!$I$180&lt;&gt;0,[1]p22!$I$180,"")</f>
        <v/>
      </c>
      <c r="M412" s="47" t="s">
        <v>239</v>
      </c>
      <c r="N412" s="379" t="str">
        <f>IF([1]p22!$K$180&lt;&gt;0,[1]p22!$K$180,"")</f>
        <v/>
      </c>
      <c r="O412" s="379"/>
      <c r="P412" s="380"/>
      <c r="Q412" s="48"/>
    </row>
    <row r="413" spans="1:19" s="3" customFormat="1" ht="13.5" customHeight="1" x14ac:dyDescent="0.25">
      <c r="A413" s="17" t="s">
        <v>87</v>
      </c>
      <c r="B413" s="418" t="str">
        <f>IF([1]p22!$H$182&lt;&gt;0,[1]p22!$H$182,"")</f>
        <v/>
      </c>
      <c r="C413" s="419"/>
      <c r="D413" s="421" t="s">
        <v>89</v>
      </c>
      <c r="E413" s="422"/>
      <c r="F413" s="418" t="str">
        <f>IF([1]p22!$I$180&lt;&gt;0,[1]p22!$I$180,"")</f>
        <v/>
      </c>
      <c r="G413" s="418"/>
      <c r="H413" s="419"/>
      <c r="I413" s="17" t="s">
        <v>74</v>
      </c>
      <c r="J413" s="90" t="str">
        <f>IF([1]p22!$J$163&lt;&gt;0,[1]p22!$J$163,"")</f>
        <v/>
      </c>
      <c r="K413" s="17" t="s">
        <v>75</v>
      </c>
      <c r="L413" s="90" t="str">
        <f>IF([1]p22!$K$163&lt;&gt;0,[1]p22!$K$163,"")</f>
        <v/>
      </c>
      <c r="M413" s="421" t="s">
        <v>91</v>
      </c>
      <c r="N413" s="422"/>
      <c r="O413" s="418" t="str">
        <f>IF([1]p22!$F$182&lt;&gt;0,[1]p22!$F$182,"")</f>
        <v/>
      </c>
      <c r="P413" s="419"/>
      <c r="Q413" s="48"/>
    </row>
    <row r="414" spans="1:19" s="3" customFormat="1" ht="13.5" customHeight="1" x14ac:dyDescent="0.25">
      <c r="A414" s="17" t="s">
        <v>247</v>
      </c>
      <c r="B414" s="418" t="str">
        <f>IF([1]p22!$A$182&lt;&gt;0,[1]p22!$A$182,"")</f>
        <v/>
      </c>
      <c r="C414" s="418"/>
      <c r="D414" s="418"/>
      <c r="E414" s="418"/>
      <c r="F414" s="418"/>
      <c r="G414" s="418"/>
      <c r="H414" s="418"/>
      <c r="I414" s="418"/>
      <c r="J414" s="419"/>
      <c r="K414" s="420" t="s">
        <v>90</v>
      </c>
      <c r="L414" s="409"/>
      <c r="M414" s="379" t="str">
        <f>IF([1]p22!$I$184&lt;&gt;0,[1]p22!$I$184,"")</f>
        <v/>
      </c>
      <c r="N414" s="379"/>
      <c r="O414" s="379"/>
      <c r="P414" s="380"/>
      <c r="Q414" s="28"/>
    </row>
    <row r="415" spans="1:19" s="3" customFormat="1" ht="13.5" customHeight="1" x14ac:dyDescent="0.25">
      <c r="A415" s="17" t="s">
        <v>88</v>
      </c>
      <c r="B415" s="379" t="str">
        <f>IF([1]p22!$E$184&lt;&gt;0,[1]p22!$E$184,"")</f>
        <v/>
      </c>
      <c r="C415" s="379"/>
      <c r="D415" s="379"/>
      <c r="E415" s="379"/>
      <c r="F415" s="379"/>
      <c r="G415" s="379"/>
      <c r="H415" s="379"/>
      <c r="I415" s="375" t="s">
        <v>248</v>
      </c>
      <c r="J415" s="379"/>
      <c r="K415" s="379"/>
      <c r="L415" s="86" t="str">
        <f>IF([1]p22!$K$184&lt;&gt;0,[1]p22!$K$184,"")</f>
        <v/>
      </c>
      <c r="M415" s="375" t="s">
        <v>240</v>
      </c>
      <c r="N415" s="376"/>
      <c r="O415" s="379" t="str">
        <f>IF([1]p22!$D$182&lt;&gt;0,[1]p22!$D$182,"")</f>
        <v/>
      </c>
      <c r="P415" s="380"/>
      <c r="Q415" s="28"/>
    </row>
    <row r="416" spans="1:19" x14ac:dyDescent="0.2">
      <c r="A416" s="375" t="s">
        <v>242</v>
      </c>
      <c r="B416" s="376"/>
      <c r="C416" s="91">
        <f>[1]p22!$A$186</f>
        <v>0</v>
      </c>
      <c r="D416" s="406" t="s">
        <v>246</v>
      </c>
      <c r="E416" s="406"/>
      <c r="F416" s="406"/>
      <c r="G416" s="375"/>
      <c r="H416" s="416">
        <f>[1]p22!$D$186</f>
        <v>0</v>
      </c>
      <c r="I416" s="417"/>
      <c r="J416" s="375" t="s">
        <v>244</v>
      </c>
      <c r="K416" s="376"/>
      <c r="L416" s="416">
        <f>[1]p22!$G$186</f>
        <v>0</v>
      </c>
      <c r="M416" s="417"/>
      <c r="N416" s="87" t="s">
        <v>245</v>
      </c>
      <c r="O416" s="416">
        <f>[1]p22!$J$186</f>
        <v>0</v>
      </c>
      <c r="P416" s="417"/>
      <c r="Q416" s="28"/>
      <c r="R416" s="3"/>
    </row>
    <row r="417" spans="1:19" x14ac:dyDescent="0.2">
      <c r="A417" s="393"/>
      <c r="B417" s="393"/>
      <c r="C417" s="393"/>
      <c r="D417" s="393"/>
      <c r="E417" s="393"/>
      <c r="F417" s="393"/>
      <c r="G417" s="393"/>
      <c r="H417" s="393"/>
      <c r="I417" s="393"/>
      <c r="J417" s="393"/>
      <c r="K417" s="393"/>
      <c r="L417" s="393"/>
      <c r="M417" s="393"/>
      <c r="N417" s="393"/>
      <c r="O417" s="393"/>
      <c r="P417" s="393"/>
    </row>
    <row r="418" spans="1:19" s="3" customFormat="1" ht="13.5" customHeight="1" x14ac:dyDescent="0.25">
      <c r="A418" s="17" t="s">
        <v>76</v>
      </c>
      <c r="B418" s="380" t="str">
        <f>IF([1]p22!$A$189&lt;&gt;0,[1]p22!$A$189,"")</f>
        <v/>
      </c>
      <c r="C418" s="398"/>
      <c r="D418" s="398"/>
      <c r="E418" s="398"/>
      <c r="F418" s="398"/>
      <c r="G418" s="398"/>
      <c r="H418" s="398"/>
      <c r="I418" s="398"/>
      <c r="J418" s="406" t="s">
        <v>89</v>
      </c>
      <c r="K418" s="375"/>
      <c r="L418" s="89" t="str">
        <f>IF([1]p22!$I$189&lt;&gt;0,[1]p22!$I$189,"")</f>
        <v/>
      </c>
      <c r="M418" s="47" t="s">
        <v>239</v>
      </c>
      <c r="N418" s="379" t="str">
        <f>IF([1]p22!$K$189&lt;&gt;0,[1]p22!$K$189,"")</f>
        <v/>
      </c>
      <c r="O418" s="379"/>
      <c r="P418" s="380"/>
      <c r="Q418" s="48"/>
    </row>
    <row r="419" spans="1:19" s="3" customFormat="1" ht="13.5" customHeight="1" x14ac:dyDescent="0.25">
      <c r="A419" s="17" t="s">
        <v>87</v>
      </c>
      <c r="B419" s="418" t="str">
        <f>IF([1]p22!$H$191&lt;&gt;0,[1]p22!$H$191,"")</f>
        <v/>
      </c>
      <c r="C419" s="419"/>
      <c r="D419" s="421" t="s">
        <v>89</v>
      </c>
      <c r="E419" s="422"/>
      <c r="F419" s="418" t="str">
        <f>IF([1]p22!$I$189&lt;&gt;0,[1]p22!$I$189,"")</f>
        <v/>
      </c>
      <c r="G419" s="418"/>
      <c r="H419" s="419"/>
      <c r="I419" s="17" t="s">
        <v>74</v>
      </c>
      <c r="J419" s="90" t="str">
        <f>IF([1]p22!$J$163&lt;&gt;0,[1]p22!$J$163,"")</f>
        <v/>
      </c>
      <c r="K419" s="17" t="s">
        <v>75</v>
      </c>
      <c r="L419" s="90" t="str">
        <f>IF([1]p22!$K$163&lt;&gt;0,[1]p22!$K$163,"")</f>
        <v/>
      </c>
      <c r="M419" s="421" t="s">
        <v>91</v>
      </c>
      <c r="N419" s="422"/>
      <c r="O419" s="418" t="str">
        <f>IF([1]p22!$F$191&lt;&gt;0,[1]p22!$F$191,"")</f>
        <v/>
      </c>
      <c r="P419" s="419"/>
      <c r="Q419" s="48"/>
    </row>
    <row r="420" spans="1:19" s="3" customFormat="1" ht="13.5" customHeight="1" x14ac:dyDescent="0.25">
      <c r="A420" s="17" t="s">
        <v>247</v>
      </c>
      <c r="B420" s="418" t="str">
        <f>IF([1]p22!$A$191&lt;&gt;0,[1]p22!$A$191,"")</f>
        <v/>
      </c>
      <c r="C420" s="418"/>
      <c r="D420" s="418"/>
      <c r="E420" s="418"/>
      <c r="F420" s="418"/>
      <c r="G420" s="418"/>
      <c r="H420" s="418"/>
      <c r="I420" s="418"/>
      <c r="J420" s="419"/>
      <c r="K420" s="420" t="s">
        <v>90</v>
      </c>
      <c r="L420" s="409"/>
      <c r="M420" s="379" t="str">
        <f>IF([1]p22!$I$193&lt;&gt;0,[1]p22!$I$193,"")</f>
        <v/>
      </c>
      <c r="N420" s="379"/>
      <c r="O420" s="379"/>
      <c r="P420" s="380"/>
      <c r="Q420" s="28"/>
    </row>
    <row r="421" spans="1:19" s="3" customFormat="1" ht="13.5" customHeight="1" x14ac:dyDescent="0.25">
      <c r="A421" s="17" t="s">
        <v>88</v>
      </c>
      <c r="B421" s="379" t="str">
        <f>IF([1]p22!$E$193&lt;&gt;0,[1]p22!$E$193,"")</f>
        <v/>
      </c>
      <c r="C421" s="379"/>
      <c r="D421" s="379"/>
      <c r="E421" s="379"/>
      <c r="F421" s="379"/>
      <c r="G421" s="379"/>
      <c r="H421" s="379"/>
      <c r="I421" s="375" t="s">
        <v>248</v>
      </c>
      <c r="J421" s="379"/>
      <c r="K421" s="379"/>
      <c r="L421" s="86" t="str">
        <f>IF([1]p22!$K$193&lt;&gt;0,[1]p22!$K$193,"")</f>
        <v/>
      </c>
      <c r="M421" s="375" t="s">
        <v>240</v>
      </c>
      <c r="N421" s="376"/>
      <c r="O421" s="379" t="str">
        <f>IF([1]p22!$D$191&lt;&gt;0,[1]p22!$D$191,"")</f>
        <v/>
      </c>
      <c r="P421" s="380"/>
      <c r="Q421" s="28"/>
    </row>
    <row r="422" spans="1:19" x14ac:dyDescent="0.2">
      <c r="A422" s="375" t="s">
        <v>242</v>
      </c>
      <c r="B422" s="376"/>
      <c r="C422" s="91">
        <f>[1]p22!$A$195</f>
        <v>0</v>
      </c>
      <c r="D422" s="406" t="s">
        <v>246</v>
      </c>
      <c r="E422" s="406"/>
      <c r="F422" s="406"/>
      <c r="G422" s="375"/>
      <c r="H422" s="416">
        <f>[1]p22!$D$195</f>
        <v>0</v>
      </c>
      <c r="I422" s="417"/>
      <c r="J422" s="375" t="s">
        <v>244</v>
      </c>
      <c r="K422" s="376"/>
      <c r="L422" s="416">
        <f>[1]p22!$G$195</f>
        <v>0</v>
      </c>
      <c r="M422" s="417"/>
      <c r="N422" s="87" t="s">
        <v>245</v>
      </c>
      <c r="O422" s="416">
        <f>[1]p22!$J$195</f>
        <v>0</v>
      </c>
      <c r="P422" s="417"/>
      <c r="Q422" s="28"/>
      <c r="R422" s="3"/>
    </row>
    <row r="423" spans="1:19" x14ac:dyDescent="0.2">
      <c r="A423" s="393"/>
      <c r="B423" s="393"/>
      <c r="C423" s="393"/>
      <c r="D423" s="393"/>
      <c r="E423" s="393"/>
      <c r="F423" s="393"/>
      <c r="G423" s="393"/>
      <c r="H423" s="393"/>
      <c r="I423" s="393"/>
      <c r="J423" s="393"/>
      <c r="K423" s="393"/>
      <c r="L423" s="393"/>
      <c r="M423" s="393"/>
      <c r="N423" s="393"/>
      <c r="O423" s="393"/>
      <c r="P423" s="393"/>
    </row>
    <row r="424" spans="1:19" s="33" customFormat="1" ht="11.25" customHeight="1" x14ac:dyDescent="0.2">
      <c r="A424" s="375" t="str">
        <f>T([1]p23!$C$13:$G$13)</f>
        <v>José Luiz Neto</v>
      </c>
      <c r="B424" s="376"/>
      <c r="C424" s="376"/>
      <c r="D424" s="376"/>
      <c r="E424" s="377"/>
      <c r="F424" s="423"/>
      <c r="G424" s="424"/>
      <c r="H424" s="424"/>
      <c r="I424" s="424"/>
      <c r="J424" s="424"/>
      <c r="K424" s="424"/>
      <c r="L424" s="424"/>
      <c r="M424" s="424"/>
      <c r="N424" s="424"/>
      <c r="O424" s="424"/>
      <c r="P424" s="424"/>
      <c r="Q424" s="48"/>
      <c r="R424" s="28"/>
      <c r="S424" s="28"/>
    </row>
    <row r="425" spans="1:19" s="3" customFormat="1" ht="13.5" customHeight="1" x14ac:dyDescent="0.25">
      <c r="A425" s="17" t="s">
        <v>76</v>
      </c>
      <c r="B425" s="380" t="str">
        <f>IF([1]p23!$A$171&lt;&gt;0,[1]p23!$A$171,"")</f>
        <v/>
      </c>
      <c r="C425" s="398"/>
      <c r="D425" s="398"/>
      <c r="E425" s="398"/>
      <c r="F425" s="398"/>
      <c r="G425" s="398"/>
      <c r="H425" s="398"/>
      <c r="I425" s="398"/>
      <c r="J425" s="406" t="s">
        <v>89</v>
      </c>
      <c r="K425" s="375"/>
      <c r="L425" s="89" t="str">
        <f>IF([1]p23!$I$171&lt;&gt;0,[1]p23!$I$171,"")</f>
        <v/>
      </c>
      <c r="M425" s="47" t="s">
        <v>239</v>
      </c>
      <c r="N425" s="379" t="str">
        <f>IF([1]p23!$K$171&lt;&gt;0,[1]p23!$K$171,"")</f>
        <v/>
      </c>
      <c r="O425" s="379"/>
      <c r="P425" s="380"/>
      <c r="Q425" s="48"/>
    </row>
    <row r="426" spans="1:19" s="3" customFormat="1" ht="13.5" customHeight="1" x14ac:dyDescent="0.25">
      <c r="A426" s="17" t="s">
        <v>87</v>
      </c>
      <c r="B426" s="418" t="str">
        <f>IF([1]p23!$H$173&lt;&gt;0,[1]p23!$H$173,"")</f>
        <v/>
      </c>
      <c r="C426" s="419"/>
      <c r="D426" s="421" t="s">
        <v>89</v>
      </c>
      <c r="E426" s="422"/>
      <c r="F426" s="418" t="str">
        <f>IF([1]p23!$I$171&lt;&gt;0,[1]p23!$I$171,"")</f>
        <v/>
      </c>
      <c r="G426" s="418"/>
      <c r="H426" s="419"/>
      <c r="I426" s="17" t="s">
        <v>74</v>
      </c>
      <c r="J426" s="90" t="str">
        <f>IF([1]p23!$J$163&lt;&gt;0,[1]p23!$J$163,"")</f>
        <v/>
      </c>
      <c r="K426" s="17" t="s">
        <v>75</v>
      </c>
      <c r="L426" s="90" t="str">
        <f>IF([1]p23!$K$163&lt;&gt;0,[1]p23!$K$163,"")</f>
        <v/>
      </c>
      <c r="M426" s="421" t="s">
        <v>91</v>
      </c>
      <c r="N426" s="422"/>
      <c r="O426" s="418" t="str">
        <f>IF([1]p23!$F$173&lt;&gt;0,[1]p23!$F$173,"")</f>
        <v/>
      </c>
      <c r="P426" s="419"/>
      <c r="Q426" s="48"/>
    </row>
    <row r="427" spans="1:19" s="3" customFormat="1" ht="13.5" customHeight="1" x14ac:dyDescent="0.25">
      <c r="A427" s="17" t="s">
        <v>247</v>
      </c>
      <c r="B427" s="418" t="str">
        <f>IF([1]p23!$A$173&lt;&gt;0,[1]p23!$A$173,"")</f>
        <v/>
      </c>
      <c r="C427" s="418"/>
      <c r="D427" s="418"/>
      <c r="E427" s="418"/>
      <c r="F427" s="418"/>
      <c r="G427" s="418"/>
      <c r="H427" s="418"/>
      <c r="I427" s="418"/>
      <c r="J427" s="419"/>
      <c r="K427" s="420" t="s">
        <v>90</v>
      </c>
      <c r="L427" s="409"/>
      <c r="M427" s="379" t="str">
        <f>IF([1]p23!$I$175&lt;&gt;0,[1]p23!$I$175,"")</f>
        <v/>
      </c>
      <c r="N427" s="379"/>
      <c r="O427" s="379"/>
      <c r="P427" s="380"/>
      <c r="Q427" s="28"/>
    </row>
    <row r="428" spans="1:19" s="3" customFormat="1" ht="13.5" customHeight="1" x14ac:dyDescent="0.25">
      <c r="A428" s="17" t="s">
        <v>88</v>
      </c>
      <c r="B428" s="379" t="str">
        <f>IF([1]p23!$E$175&lt;&gt;0,[1]p23!$E$175,"")</f>
        <v/>
      </c>
      <c r="C428" s="379"/>
      <c r="D428" s="379"/>
      <c r="E428" s="379"/>
      <c r="F428" s="379"/>
      <c r="G428" s="379"/>
      <c r="H428" s="379"/>
      <c r="I428" s="375" t="s">
        <v>248</v>
      </c>
      <c r="J428" s="379"/>
      <c r="K428" s="379"/>
      <c r="L428" s="86" t="str">
        <f>IF([1]p23!$K$175&lt;&gt;0,[1]p23!$K$175,"")</f>
        <v/>
      </c>
      <c r="M428" s="375" t="s">
        <v>240</v>
      </c>
      <c r="N428" s="376"/>
      <c r="O428" s="379" t="str">
        <f>IF([1]p23!$D$173&lt;&gt;0,[1]p23!$D$173,"")</f>
        <v/>
      </c>
      <c r="P428" s="380"/>
      <c r="Q428" s="28"/>
    </row>
    <row r="429" spans="1:19" x14ac:dyDescent="0.2">
      <c r="A429" s="375" t="s">
        <v>242</v>
      </c>
      <c r="B429" s="376"/>
      <c r="C429" s="91">
        <f>[1]p23!$A$177</f>
        <v>0</v>
      </c>
      <c r="D429" s="406" t="s">
        <v>246</v>
      </c>
      <c r="E429" s="406"/>
      <c r="F429" s="406"/>
      <c r="G429" s="375"/>
      <c r="H429" s="416">
        <f>[1]p23!$D$177</f>
        <v>0</v>
      </c>
      <c r="I429" s="417"/>
      <c r="J429" s="375" t="s">
        <v>244</v>
      </c>
      <c r="K429" s="376"/>
      <c r="L429" s="416">
        <f>[1]p23!$G$177</f>
        <v>0</v>
      </c>
      <c r="M429" s="417"/>
      <c r="N429" s="87" t="s">
        <v>245</v>
      </c>
      <c r="O429" s="416">
        <f>[1]p23!$J$177</f>
        <v>0</v>
      </c>
      <c r="P429" s="417"/>
      <c r="Q429" s="28"/>
      <c r="R429" s="3"/>
    </row>
    <row r="430" spans="1:19" x14ac:dyDescent="0.2">
      <c r="A430" s="393"/>
      <c r="B430" s="393"/>
      <c r="C430" s="393"/>
      <c r="D430" s="393"/>
      <c r="E430" s="393"/>
      <c r="F430" s="393"/>
      <c r="G430" s="393"/>
      <c r="H430" s="393"/>
      <c r="I430" s="393"/>
      <c r="J430" s="393"/>
      <c r="K430" s="393"/>
      <c r="L430" s="393"/>
      <c r="M430" s="393"/>
      <c r="N430" s="393"/>
      <c r="O430" s="393"/>
      <c r="P430" s="393"/>
    </row>
    <row r="431" spans="1:19" s="3" customFormat="1" ht="13.5" customHeight="1" x14ac:dyDescent="0.25">
      <c r="A431" s="17" t="s">
        <v>76</v>
      </c>
      <c r="B431" s="380" t="str">
        <f>IF([1]p23!$A$180&lt;&gt;0,[1]p23!$A$180,"")</f>
        <v/>
      </c>
      <c r="C431" s="398"/>
      <c r="D431" s="398"/>
      <c r="E431" s="398"/>
      <c r="F431" s="398"/>
      <c r="G431" s="398"/>
      <c r="H431" s="398"/>
      <c r="I431" s="398"/>
      <c r="J431" s="406" t="s">
        <v>89</v>
      </c>
      <c r="K431" s="375"/>
      <c r="L431" s="89" t="str">
        <f>IF([1]p23!$I$180&lt;&gt;0,[1]p23!$I$180,"")</f>
        <v/>
      </c>
      <c r="M431" s="47" t="s">
        <v>239</v>
      </c>
      <c r="N431" s="379" t="str">
        <f>IF([1]p23!$K$180&lt;&gt;0,[1]p23!$K$180,"")</f>
        <v/>
      </c>
      <c r="O431" s="379"/>
      <c r="P431" s="380"/>
      <c r="Q431" s="48"/>
    </row>
    <row r="432" spans="1:19" s="3" customFormat="1" ht="13.5" customHeight="1" x14ac:dyDescent="0.25">
      <c r="A432" s="17" t="s">
        <v>87</v>
      </c>
      <c r="B432" s="418" t="str">
        <f>IF([1]p23!$H$182&lt;&gt;0,[1]p23!$H$182,"")</f>
        <v/>
      </c>
      <c r="C432" s="419"/>
      <c r="D432" s="421" t="s">
        <v>89</v>
      </c>
      <c r="E432" s="422"/>
      <c r="F432" s="418" t="str">
        <f>IF([1]p23!$I$180&lt;&gt;0,[1]p23!$I$180,"")</f>
        <v/>
      </c>
      <c r="G432" s="418"/>
      <c r="H432" s="419"/>
      <c r="I432" s="17" t="s">
        <v>74</v>
      </c>
      <c r="J432" s="90" t="str">
        <f>IF([1]p23!$J$163&lt;&gt;0,[1]p23!$J$163,"")</f>
        <v/>
      </c>
      <c r="K432" s="17" t="s">
        <v>75</v>
      </c>
      <c r="L432" s="90" t="str">
        <f>IF([1]p23!$K$163&lt;&gt;0,[1]p23!$K$163,"")</f>
        <v/>
      </c>
      <c r="M432" s="421" t="s">
        <v>91</v>
      </c>
      <c r="N432" s="422"/>
      <c r="O432" s="418" t="str">
        <f>IF([1]p23!$F$182&lt;&gt;0,[1]p23!$F$182,"")</f>
        <v/>
      </c>
      <c r="P432" s="419"/>
      <c r="Q432" s="48"/>
    </row>
    <row r="433" spans="1:19" s="3" customFormat="1" ht="13.5" customHeight="1" x14ac:dyDescent="0.25">
      <c r="A433" s="17" t="s">
        <v>247</v>
      </c>
      <c r="B433" s="418" t="str">
        <f>IF([1]p23!$A$182&lt;&gt;0,[1]p23!$A$182,"")</f>
        <v/>
      </c>
      <c r="C433" s="418"/>
      <c r="D433" s="418"/>
      <c r="E433" s="418"/>
      <c r="F433" s="418"/>
      <c r="G433" s="418"/>
      <c r="H433" s="418"/>
      <c r="I433" s="418"/>
      <c r="J433" s="419"/>
      <c r="K433" s="420" t="s">
        <v>90</v>
      </c>
      <c r="L433" s="409"/>
      <c r="M433" s="379" t="str">
        <f>IF([1]p23!$I$184&lt;&gt;0,[1]p23!$I$184,"")</f>
        <v/>
      </c>
      <c r="N433" s="379"/>
      <c r="O433" s="379"/>
      <c r="P433" s="380"/>
      <c r="Q433" s="28"/>
    </row>
    <row r="434" spans="1:19" s="3" customFormat="1" ht="13.5" customHeight="1" x14ac:dyDescent="0.25">
      <c r="A434" s="17" t="s">
        <v>88</v>
      </c>
      <c r="B434" s="379" t="str">
        <f>IF([1]p23!$E$184&lt;&gt;0,[1]p23!$E$184,"")</f>
        <v/>
      </c>
      <c r="C434" s="379"/>
      <c r="D434" s="379"/>
      <c r="E434" s="379"/>
      <c r="F434" s="379"/>
      <c r="G434" s="379"/>
      <c r="H434" s="379"/>
      <c r="I434" s="375" t="s">
        <v>248</v>
      </c>
      <c r="J434" s="379"/>
      <c r="K434" s="379"/>
      <c r="L434" s="86" t="str">
        <f>IF([1]p23!$K$184&lt;&gt;0,[1]p23!$K$184,"")</f>
        <v/>
      </c>
      <c r="M434" s="375" t="s">
        <v>240</v>
      </c>
      <c r="N434" s="376"/>
      <c r="O434" s="379" t="str">
        <f>IF([1]p23!$D$182&lt;&gt;0,[1]p23!$D$182,"")</f>
        <v/>
      </c>
      <c r="P434" s="380"/>
      <c r="Q434" s="28"/>
    </row>
    <row r="435" spans="1:19" x14ac:dyDescent="0.2">
      <c r="A435" s="375" t="s">
        <v>242</v>
      </c>
      <c r="B435" s="376"/>
      <c r="C435" s="91">
        <f>[1]p23!$A$186</f>
        <v>0</v>
      </c>
      <c r="D435" s="406" t="s">
        <v>246</v>
      </c>
      <c r="E435" s="406"/>
      <c r="F435" s="406"/>
      <c r="G435" s="375"/>
      <c r="H435" s="416">
        <f>[1]p23!$D$186</f>
        <v>0</v>
      </c>
      <c r="I435" s="417"/>
      <c r="J435" s="375" t="s">
        <v>244</v>
      </c>
      <c r="K435" s="376"/>
      <c r="L435" s="416">
        <f>[1]p23!$G$186</f>
        <v>0</v>
      </c>
      <c r="M435" s="417"/>
      <c r="N435" s="87" t="s">
        <v>245</v>
      </c>
      <c r="O435" s="416">
        <f>[1]p23!$J$186</f>
        <v>0</v>
      </c>
      <c r="P435" s="417"/>
      <c r="Q435" s="28"/>
      <c r="R435" s="3"/>
    </row>
    <row r="436" spans="1:19" x14ac:dyDescent="0.2">
      <c r="A436" s="393"/>
      <c r="B436" s="393"/>
      <c r="C436" s="393"/>
      <c r="D436" s="393"/>
      <c r="E436" s="393"/>
      <c r="F436" s="393"/>
      <c r="G436" s="393"/>
      <c r="H436" s="393"/>
      <c r="I436" s="393"/>
      <c r="J436" s="393"/>
      <c r="K436" s="393"/>
      <c r="L436" s="393"/>
      <c r="M436" s="393"/>
      <c r="N436" s="393"/>
      <c r="O436" s="393"/>
      <c r="P436" s="393"/>
    </row>
    <row r="437" spans="1:19" s="3" customFormat="1" ht="13.5" customHeight="1" x14ac:dyDescent="0.25">
      <c r="A437" s="17" t="s">
        <v>76</v>
      </c>
      <c r="B437" s="380" t="str">
        <f>IF([1]p23!$A$189&lt;&gt;0,[1]p23!$A$189,"")</f>
        <v/>
      </c>
      <c r="C437" s="398"/>
      <c r="D437" s="398"/>
      <c r="E437" s="398"/>
      <c r="F437" s="398"/>
      <c r="G437" s="398"/>
      <c r="H437" s="398"/>
      <c r="I437" s="398"/>
      <c r="J437" s="406" t="s">
        <v>89</v>
      </c>
      <c r="K437" s="375"/>
      <c r="L437" s="89" t="str">
        <f>IF([1]p23!$I$189&lt;&gt;0,[1]p23!$I$189,"")</f>
        <v/>
      </c>
      <c r="M437" s="47" t="s">
        <v>239</v>
      </c>
      <c r="N437" s="379" t="str">
        <f>IF([1]p23!$K$189&lt;&gt;0,[1]p23!$K$189,"")</f>
        <v/>
      </c>
      <c r="O437" s="379"/>
      <c r="P437" s="380"/>
      <c r="Q437" s="48"/>
    </row>
    <row r="438" spans="1:19" s="3" customFormat="1" ht="13.5" customHeight="1" x14ac:dyDescent="0.25">
      <c r="A438" s="17" t="s">
        <v>87</v>
      </c>
      <c r="B438" s="418" t="str">
        <f>IF([1]p23!$H$191&lt;&gt;0,[1]p23!$H$191,"")</f>
        <v/>
      </c>
      <c r="C438" s="419"/>
      <c r="D438" s="421" t="s">
        <v>89</v>
      </c>
      <c r="E438" s="422"/>
      <c r="F438" s="418" t="str">
        <f>IF([1]p23!$I$189&lt;&gt;0,[1]p23!$I$189,"")</f>
        <v/>
      </c>
      <c r="G438" s="418"/>
      <c r="H438" s="419"/>
      <c r="I438" s="17" t="s">
        <v>74</v>
      </c>
      <c r="J438" s="90" t="str">
        <f>IF([1]p23!$J$163&lt;&gt;0,[1]p23!$J$163,"")</f>
        <v/>
      </c>
      <c r="K438" s="17" t="s">
        <v>75</v>
      </c>
      <c r="L438" s="90" t="str">
        <f>IF([1]p23!$K$163&lt;&gt;0,[1]p23!$K$163,"")</f>
        <v/>
      </c>
      <c r="M438" s="421" t="s">
        <v>91</v>
      </c>
      <c r="N438" s="422"/>
      <c r="O438" s="418" t="str">
        <f>IF([1]p23!$F$191&lt;&gt;0,[1]p23!$F$191,"")</f>
        <v/>
      </c>
      <c r="P438" s="419"/>
      <c r="Q438" s="48"/>
    </row>
    <row r="439" spans="1:19" s="3" customFormat="1" ht="13.5" customHeight="1" x14ac:dyDescent="0.25">
      <c r="A439" s="17" t="s">
        <v>247</v>
      </c>
      <c r="B439" s="418" t="str">
        <f>IF([1]p23!$A$191&lt;&gt;0,[1]p23!$A$191,"")</f>
        <v/>
      </c>
      <c r="C439" s="418"/>
      <c r="D439" s="418"/>
      <c r="E439" s="418"/>
      <c r="F439" s="418"/>
      <c r="G439" s="418"/>
      <c r="H439" s="418"/>
      <c r="I439" s="418"/>
      <c r="J439" s="419"/>
      <c r="K439" s="420" t="s">
        <v>90</v>
      </c>
      <c r="L439" s="409"/>
      <c r="M439" s="379" t="str">
        <f>IF([1]p23!$I$193&lt;&gt;0,[1]p23!$I$193,"")</f>
        <v/>
      </c>
      <c r="N439" s="379"/>
      <c r="O439" s="379"/>
      <c r="P439" s="380"/>
      <c r="Q439" s="28"/>
    </row>
    <row r="440" spans="1:19" s="3" customFormat="1" ht="13.5" customHeight="1" x14ac:dyDescent="0.25">
      <c r="A440" s="17" t="s">
        <v>88</v>
      </c>
      <c r="B440" s="379" t="str">
        <f>IF([1]p23!$E$193&lt;&gt;0,[1]p23!$E$193,"")</f>
        <v/>
      </c>
      <c r="C440" s="379"/>
      <c r="D440" s="379"/>
      <c r="E440" s="379"/>
      <c r="F440" s="379"/>
      <c r="G440" s="379"/>
      <c r="H440" s="379"/>
      <c r="I440" s="375" t="s">
        <v>248</v>
      </c>
      <c r="J440" s="379"/>
      <c r="K440" s="379"/>
      <c r="L440" s="86" t="str">
        <f>IF([1]p23!$K$193&lt;&gt;0,[1]p23!$K$193,"")</f>
        <v/>
      </c>
      <c r="M440" s="375" t="s">
        <v>240</v>
      </c>
      <c r="N440" s="376"/>
      <c r="O440" s="379" t="str">
        <f>IF([1]p23!$D$191&lt;&gt;0,[1]p23!$D$191,"")</f>
        <v/>
      </c>
      <c r="P440" s="380"/>
      <c r="Q440" s="28"/>
    </row>
    <row r="441" spans="1:19" x14ac:dyDescent="0.2">
      <c r="A441" s="375" t="s">
        <v>242</v>
      </c>
      <c r="B441" s="376"/>
      <c r="C441" s="91">
        <f>[1]p23!$A$195</f>
        <v>0</v>
      </c>
      <c r="D441" s="406" t="s">
        <v>246</v>
      </c>
      <c r="E441" s="406"/>
      <c r="F441" s="406"/>
      <c r="G441" s="375"/>
      <c r="H441" s="416">
        <f>[1]p23!$D$195</f>
        <v>0</v>
      </c>
      <c r="I441" s="417"/>
      <c r="J441" s="375" t="s">
        <v>244</v>
      </c>
      <c r="K441" s="376"/>
      <c r="L441" s="416">
        <f>[1]p23!$G$195</f>
        <v>0</v>
      </c>
      <c r="M441" s="417"/>
      <c r="N441" s="87" t="s">
        <v>245</v>
      </c>
      <c r="O441" s="416">
        <f>[1]p23!$J$195</f>
        <v>0</v>
      </c>
      <c r="P441" s="417"/>
      <c r="Q441" s="28"/>
      <c r="R441" s="3"/>
    </row>
    <row r="442" spans="1:19" x14ac:dyDescent="0.2">
      <c r="A442" s="393"/>
      <c r="B442" s="393"/>
      <c r="C442" s="393"/>
      <c r="D442" s="393"/>
      <c r="E442" s="393"/>
      <c r="F442" s="393"/>
      <c r="G442" s="393"/>
      <c r="H442" s="393"/>
      <c r="I442" s="393"/>
      <c r="J442" s="393"/>
      <c r="K442" s="393"/>
      <c r="L442" s="393"/>
      <c r="M442" s="393"/>
      <c r="N442" s="393"/>
      <c r="O442" s="393"/>
      <c r="P442" s="393"/>
    </row>
    <row r="443" spans="1:19" s="33" customFormat="1" ht="11.25" customHeight="1" x14ac:dyDescent="0.2">
      <c r="A443" s="375" t="str">
        <f>T([1]p24!$C$13:$G$13)</f>
        <v>Marcelo Carvalho Ferreira</v>
      </c>
      <c r="B443" s="376"/>
      <c r="C443" s="376"/>
      <c r="D443" s="376"/>
      <c r="E443" s="377"/>
      <c r="F443" s="423"/>
      <c r="G443" s="424"/>
      <c r="H443" s="424"/>
      <c r="I443" s="424"/>
      <c r="J443" s="424"/>
      <c r="K443" s="424"/>
      <c r="L443" s="424"/>
      <c r="M443" s="424"/>
      <c r="N443" s="424"/>
      <c r="O443" s="424"/>
      <c r="P443" s="424"/>
      <c r="Q443" s="48"/>
      <c r="R443" s="28"/>
      <c r="S443" s="28"/>
    </row>
    <row r="444" spans="1:19" s="3" customFormat="1" ht="13.5" customHeight="1" x14ac:dyDescent="0.25">
      <c r="A444" s="17" t="s">
        <v>76</v>
      </c>
      <c r="B444" s="380" t="str">
        <f>IF([1]p24!$A$171&lt;&gt;0,[1]p24!$A$171,"")</f>
        <v>PIC - Programa de Iniciação Científica da OBMEP</v>
      </c>
      <c r="C444" s="398"/>
      <c r="D444" s="398"/>
      <c r="E444" s="398"/>
      <c r="F444" s="398"/>
      <c r="G444" s="398"/>
      <c r="H444" s="398"/>
      <c r="I444" s="398"/>
      <c r="J444" s="406" t="s">
        <v>89</v>
      </c>
      <c r="K444" s="375"/>
      <c r="L444" s="89" t="str">
        <f>IF([1]p24!$I$171&lt;&gt;0,[1]p24!$I$171,"")</f>
        <v>Permanente</v>
      </c>
      <c r="M444" s="47" t="s">
        <v>239</v>
      </c>
      <c r="N444" s="379" t="str">
        <f>IF([1]p24!$K$171&lt;&gt;0,[1]p24!$K$171,"")</f>
        <v>Em andamento</v>
      </c>
      <c r="O444" s="379"/>
      <c r="P444" s="380"/>
      <c r="Q444" s="48"/>
    </row>
    <row r="445" spans="1:19" s="3" customFormat="1" ht="13.5" customHeight="1" x14ac:dyDescent="0.25">
      <c r="A445" s="17" t="s">
        <v>87</v>
      </c>
      <c r="B445" s="418" t="str">
        <f>IF([1]p24!$H$173&lt;&gt;0,[1]p24!$H$173,"")</f>
        <v>Coordenador</v>
      </c>
      <c r="C445" s="419"/>
      <c r="D445" s="421" t="s">
        <v>89</v>
      </c>
      <c r="E445" s="422"/>
      <c r="F445" s="418" t="str">
        <f>IF([1]p24!$I$171&lt;&gt;0,[1]p24!$I$171,"")</f>
        <v>Permanente</v>
      </c>
      <c r="G445" s="418"/>
      <c r="H445" s="419"/>
      <c r="I445" s="17" t="s">
        <v>74</v>
      </c>
      <c r="J445" s="90" t="str">
        <f>IF([1]p24!$J$163&lt;&gt;0,[1]p24!$J$163,"")</f>
        <v/>
      </c>
      <c r="K445" s="17" t="s">
        <v>75</v>
      </c>
      <c r="L445" s="90" t="str">
        <f>IF([1]p24!$K$163&lt;&gt;0,[1]p24!$K$163,"")</f>
        <v/>
      </c>
      <c r="M445" s="421" t="s">
        <v>91</v>
      </c>
      <c r="N445" s="422"/>
      <c r="O445" s="418" t="str">
        <f>IF([1]p24!$F$173&lt;&gt;0,[1]p24!$F$173,"")</f>
        <v/>
      </c>
      <c r="P445" s="419"/>
      <c r="Q445" s="48"/>
    </row>
    <row r="446" spans="1:19" s="3" customFormat="1" ht="13.5" customHeight="1" x14ac:dyDescent="0.25">
      <c r="A446" s="17" t="s">
        <v>247</v>
      </c>
      <c r="B446" s="418" t="str">
        <f>IF([1]p24!$A$173&lt;&gt;0,[1]p24!$A$173,"")</f>
        <v>Ensino</v>
      </c>
      <c r="C446" s="418"/>
      <c r="D446" s="418"/>
      <c r="E446" s="418"/>
      <c r="F446" s="418"/>
      <c r="G446" s="418"/>
      <c r="H446" s="418"/>
      <c r="I446" s="418"/>
      <c r="J446" s="419"/>
      <c r="K446" s="420" t="s">
        <v>90</v>
      </c>
      <c r="L446" s="409"/>
      <c r="M446" s="379" t="str">
        <f>IF([1]p24!$I$175&lt;&gt;0,[1]p24!$I$175,"")</f>
        <v>UFCG</v>
      </c>
      <c r="N446" s="379"/>
      <c r="O446" s="379"/>
      <c r="P446" s="380"/>
      <c r="Q446" s="28"/>
    </row>
    <row r="447" spans="1:19" s="3" customFormat="1" ht="13.5" customHeight="1" x14ac:dyDescent="0.25">
      <c r="A447" s="17" t="s">
        <v>88</v>
      </c>
      <c r="B447" s="379" t="str">
        <f>IF([1]p24!$E$175&lt;&gt;0,[1]p24!$E$175,"")</f>
        <v/>
      </c>
      <c r="C447" s="379"/>
      <c r="D447" s="379"/>
      <c r="E447" s="379"/>
      <c r="F447" s="379"/>
      <c r="G447" s="379"/>
      <c r="H447" s="379"/>
      <c r="I447" s="375" t="s">
        <v>248</v>
      </c>
      <c r="J447" s="379"/>
      <c r="K447" s="379"/>
      <c r="L447" s="86">
        <f>IF([1]p24!$K$175&lt;&gt;0,[1]p24!$K$175,"")</f>
        <v>156</v>
      </c>
      <c r="M447" s="375" t="s">
        <v>240</v>
      </c>
      <c r="N447" s="376"/>
      <c r="O447" s="379" t="str">
        <f>IF([1]p24!$D$173&lt;&gt;0,[1]p24!$D$173,"")</f>
        <v>Outros</v>
      </c>
      <c r="P447" s="380"/>
      <c r="Q447" s="28"/>
    </row>
    <row r="448" spans="1:19" x14ac:dyDescent="0.2">
      <c r="A448" s="375" t="s">
        <v>242</v>
      </c>
      <c r="B448" s="376"/>
      <c r="C448" s="91">
        <f>[1]p24!$A$177</f>
        <v>0</v>
      </c>
      <c r="D448" s="406" t="s">
        <v>246</v>
      </c>
      <c r="E448" s="406"/>
      <c r="F448" s="406"/>
      <c r="G448" s="375"/>
      <c r="H448" s="416">
        <f>[1]p24!$D$177</f>
        <v>0</v>
      </c>
      <c r="I448" s="417"/>
      <c r="J448" s="375" t="s">
        <v>244</v>
      </c>
      <c r="K448" s="376"/>
      <c r="L448" s="416">
        <f>[1]p24!$G$177</f>
        <v>0</v>
      </c>
      <c r="M448" s="417"/>
      <c r="N448" s="87" t="s">
        <v>245</v>
      </c>
      <c r="O448" s="416">
        <f>[1]p24!$J$177</f>
        <v>0</v>
      </c>
      <c r="P448" s="417"/>
      <c r="Q448" s="28"/>
      <c r="R448" s="3"/>
    </row>
    <row r="449" spans="1:19" x14ac:dyDescent="0.2">
      <c r="A449" s="393"/>
      <c r="B449" s="393"/>
      <c r="C449" s="393"/>
      <c r="D449" s="393"/>
      <c r="E449" s="393"/>
      <c r="F449" s="393"/>
      <c r="G449" s="393"/>
      <c r="H449" s="393"/>
      <c r="I449" s="393"/>
      <c r="J449" s="393"/>
      <c r="K449" s="393"/>
      <c r="L449" s="393"/>
      <c r="M449" s="393"/>
      <c r="N449" s="393"/>
      <c r="O449" s="393"/>
      <c r="P449" s="393"/>
    </row>
    <row r="450" spans="1:19" s="3" customFormat="1" ht="13.5" customHeight="1" x14ac:dyDescent="0.25">
      <c r="A450" s="17" t="s">
        <v>76</v>
      </c>
      <c r="B450" s="380" t="str">
        <f>IF([1]p24!$A$180&lt;&gt;0,[1]p24!$A$180,"")</f>
        <v/>
      </c>
      <c r="C450" s="398"/>
      <c r="D450" s="398"/>
      <c r="E450" s="398"/>
      <c r="F450" s="398"/>
      <c r="G450" s="398"/>
      <c r="H450" s="398"/>
      <c r="I450" s="398"/>
      <c r="J450" s="406" t="s">
        <v>89</v>
      </c>
      <c r="K450" s="375"/>
      <c r="L450" s="89" t="str">
        <f>IF([1]p24!$I$180&lt;&gt;0,[1]p24!$I$180,"")</f>
        <v/>
      </c>
      <c r="M450" s="47" t="s">
        <v>239</v>
      </c>
      <c r="N450" s="379" t="str">
        <f>IF([1]p24!$K$180&lt;&gt;0,[1]p24!$K$180,"")</f>
        <v/>
      </c>
      <c r="O450" s="379"/>
      <c r="P450" s="380"/>
      <c r="Q450" s="48"/>
    </row>
    <row r="451" spans="1:19" s="3" customFormat="1" ht="13.5" customHeight="1" x14ac:dyDescent="0.25">
      <c r="A451" s="17" t="s">
        <v>87</v>
      </c>
      <c r="B451" s="418" t="str">
        <f>IF([1]p24!$H$182&lt;&gt;0,[1]p24!$H$182,"")</f>
        <v/>
      </c>
      <c r="C451" s="419"/>
      <c r="D451" s="421" t="s">
        <v>89</v>
      </c>
      <c r="E451" s="422"/>
      <c r="F451" s="418" t="str">
        <f>IF([1]p24!$I$180&lt;&gt;0,[1]p24!$I$180,"")</f>
        <v/>
      </c>
      <c r="G451" s="418"/>
      <c r="H451" s="419"/>
      <c r="I451" s="17" t="s">
        <v>74</v>
      </c>
      <c r="J451" s="90" t="str">
        <f>IF([1]p24!$J$163&lt;&gt;0,[1]p24!$J$163,"")</f>
        <v/>
      </c>
      <c r="K451" s="17" t="s">
        <v>75</v>
      </c>
      <c r="L451" s="90" t="str">
        <f>IF([1]p24!$K$163&lt;&gt;0,[1]p24!$K$163,"")</f>
        <v/>
      </c>
      <c r="M451" s="421" t="s">
        <v>91</v>
      </c>
      <c r="N451" s="422"/>
      <c r="O451" s="418" t="str">
        <f>IF([1]p24!$F$182&lt;&gt;0,[1]p24!$F$182,"")</f>
        <v/>
      </c>
      <c r="P451" s="419"/>
      <c r="Q451" s="48"/>
    </row>
    <row r="452" spans="1:19" s="3" customFormat="1" ht="13.5" customHeight="1" x14ac:dyDescent="0.25">
      <c r="A452" s="17" t="s">
        <v>247</v>
      </c>
      <c r="B452" s="418" t="str">
        <f>IF([1]p24!$A$182&lt;&gt;0,[1]p24!$A$182,"")</f>
        <v/>
      </c>
      <c r="C452" s="418"/>
      <c r="D452" s="418"/>
      <c r="E452" s="418"/>
      <c r="F452" s="418"/>
      <c r="G452" s="418"/>
      <c r="H452" s="418"/>
      <c r="I452" s="418"/>
      <c r="J452" s="419"/>
      <c r="K452" s="420" t="s">
        <v>90</v>
      </c>
      <c r="L452" s="409"/>
      <c r="M452" s="379" t="str">
        <f>IF([1]p24!$I$184&lt;&gt;0,[1]p24!$I$184,"")</f>
        <v/>
      </c>
      <c r="N452" s="379"/>
      <c r="O452" s="379"/>
      <c r="P452" s="380"/>
      <c r="Q452" s="28"/>
    </row>
    <row r="453" spans="1:19" s="3" customFormat="1" ht="13.5" customHeight="1" x14ac:dyDescent="0.25">
      <c r="A453" s="17" t="s">
        <v>88</v>
      </c>
      <c r="B453" s="379" t="str">
        <f>IF([1]p24!$E$184&lt;&gt;0,[1]p24!$E$184,"")</f>
        <v/>
      </c>
      <c r="C453" s="379"/>
      <c r="D453" s="379"/>
      <c r="E453" s="379"/>
      <c r="F453" s="379"/>
      <c r="G453" s="379"/>
      <c r="H453" s="379"/>
      <c r="I453" s="375" t="s">
        <v>248</v>
      </c>
      <c r="J453" s="379"/>
      <c r="K453" s="379"/>
      <c r="L453" s="86" t="str">
        <f>IF([1]p24!$K$184&lt;&gt;0,[1]p24!$K$184,"")</f>
        <v/>
      </c>
      <c r="M453" s="375" t="s">
        <v>240</v>
      </c>
      <c r="N453" s="376"/>
      <c r="O453" s="379" t="str">
        <f>IF([1]p24!$D$182&lt;&gt;0,[1]p24!$D$182,"")</f>
        <v/>
      </c>
      <c r="P453" s="380"/>
      <c r="Q453" s="28"/>
    </row>
    <row r="454" spans="1:19" x14ac:dyDescent="0.2">
      <c r="A454" s="375" t="s">
        <v>242</v>
      </c>
      <c r="B454" s="376"/>
      <c r="C454" s="91">
        <f>[1]p24!$A$186</f>
        <v>0</v>
      </c>
      <c r="D454" s="406" t="s">
        <v>246</v>
      </c>
      <c r="E454" s="406"/>
      <c r="F454" s="406"/>
      <c r="G454" s="375"/>
      <c r="H454" s="416">
        <f>[1]p24!$D$186</f>
        <v>0</v>
      </c>
      <c r="I454" s="417"/>
      <c r="J454" s="375" t="s">
        <v>244</v>
      </c>
      <c r="K454" s="376"/>
      <c r="L454" s="416">
        <f>[1]p24!$G$186</f>
        <v>0</v>
      </c>
      <c r="M454" s="417"/>
      <c r="N454" s="87" t="s">
        <v>245</v>
      </c>
      <c r="O454" s="416">
        <f>[1]p24!$J$186</f>
        <v>0</v>
      </c>
      <c r="P454" s="417"/>
      <c r="Q454" s="28"/>
      <c r="R454" s="3"/>
    </row>
    <row r="455" spans="1:19" x14ac:dyDescent="0.2">
      <c r="A455" s="393"/>
      <c r="B455" s="393"/>
      <c r="C455" s="393"/>
      <c r="D455" s="393"/>
      <c r="E455" s="393"/>
      <c r="F455" s="393"/>
      <c r="G455" s="393"/>
      <c r="H455" s="393"/>
      <c r="I455" s="393"/>
      <c r="J455" s="393"/>
      <c r="K455" s="393"/>
      <c r="L455" s="393"/>
      <c r="M455" s="393"/>
      <c r="N455" s="393"/>
      <c r="O455" s="393"/>
      <c r="P455" s="393"/>
    </row>
    <row r="456" spans="1:19" s="3" customFormat="1" ht="13.5" customHeight="1" x14ac:dyDescent="0.25">
      <c r="A456" s="17" t="s">
        <v>76</v>
      </c>
      <c r="B456" s="380" t="str">
        <f>IF([1]p24!$A$189&lt;&gt;0,[1]p24!$A$189,"")</f>
        <v/>
      </c>
      <c r="C456" s="398"/>
      <c r="D456" s="398"/>
      <c r="E456" s="398"/>
      <c r="F456" s="398"/>
      <c r="G456" s="398"/>
      <c r="H456" s="398"/>
      <c r="I456" s="398"/>
      <c r="J456" s="406" t="s">
        <v>89</v>
      </c>
      <c r="K456" s="375"/>
      <c r="L456" s="89" t="str">
        <f>IF([1]p24!$I$189&lt;&gt;0,[1]p24!$I$189,"")</f>
        <v/>
      </c>
      <c r="M456" s="47" t="s">
        <v>239</v>
      </c>
      <c r="N456" s="379" t="str">
        <f>IF([1]p24!$K$189&lt;&gt;0,[1]p24!$K$189,"")</f>
        <v/>
      </c>
      <c r="O456" s="379"/>
      <c r="P456" s="380"/>
      <c r="Q456" s="48"/>
    </row>
    <row r="457" spans="1:19" s="3" customFormat="1" ht="13.5" customHeight="1" x14ac:dyDescent="0.25">
      <c r="A457" s="17" t="s">
        <v>87</v>
      </c>
      <c r="B457" s="418" t="str">
        <f>IF([1]p24!$H$191&lt;&gt;0,[1]p24!$H$191,"")</f>
        <v/>
      </c>
      <c r="C457" s="419"/>
      <c r="D457" s="421" t="s">
        <v>89</v>
      </c>
      <c r="E457" s="422"/>
      <c r="F457" s="418" t="str">
        <f>IF([1]p24!$I$189&lt;&gt;0,[1]p24!$I$189,"")</f>
        <v/>
      </c>
      <c r="G457" s="418"/>
      <c r="H457" s="419"/>
      <c r="I457" s="17" t="s">
        <v>74</v>
      </c>
      <c r="J457" s="90" t="str">
        <f>IF([1]p24!$J$163&lt;&gt;0,[1]p24!$J$163,"")</f>
        <v/>
      </c>
      <c r="K457" s="17" t="s">
        <v>75</v>
      </c>
      <c r="L457" s="90" t="str">
        <f>IF([1]p24!$K$163&lt;&gt;0,[1]p24!$K$163,"")</f>
        <v/>
      </c>
      <c r="M457" s="421" t="s">
        <v>91</v>
      </c>
      <c r="N457" s="422"/>
      <c r="O457" s="418" t="str">
        <f>IF([1]p24!$F$191&lt;&gt;0,[1]p24!$F$191,"")</f>
        <v/>
      </c>
      <c r="P457" s="419"/>
      <c r="Q457" s="48"/>
    </row>
    <row r="458" spans="1:19" s="3" customFormat="1" ht="13.5" customHeight="1" x14ac:dyDescent="0.25">
      <c r="A458" s="17" t="s">
        <v>247</v>
      </c>
      <c r="B458" s="418" t="str">
        <f>IF([1]p24!$A$191&lt;&gt;0,[1]p24!$A$191,"")</f>
        <v/>
      </c>
      <c r="C458" s="418"/>
      <c r="D458" s="418"/>
      <c r="E458" s="418"/>
      <c r="F458" s="418"/>
      <c r="G458" s="418"/>
      <c r="H458" s="418"/>
      <c r="I458" s="418"/>
      <c r="J458" s="419"/>
      <c r="K458" s="420" t="s">
        <v>90</v>
      </c>
      <c r="L458" s="409"/>
      <c r="M458" s="379" t="str">
        <f>IF([1]p24!$I$193&lt;&gt;0,[1]p24!$I$193,"")</f>
        <v/>
      </c>
      <c r="N458" s="379"/>
      <c r="O458" s="379"/>
      <c r="P458" s="380"/>
      <c r="Q458" s="28"/>
    </row>
    <row r="459" spans="1:19" s="3" customFormat="1" ht="13.5" customHeight="1" x14ac:dyDescent="0.25">
      <c r="A459" s="17" t="s">
        <v>88</v>
      </c>
      <c r="B459" s="379" t="str">
        <f>IF([1]p24!$E$193&lt;&gt;0,[1]p24!$E$193,"")</f>
        <v/>
      </c>
      <c r="C459" s="379"/>
      <c r="D459" s="379"/>
      <c r="E459" s="379"/>
      <c r="F459" s="379"/>
      <c r="G459" s="379"/>
      <c r="H459" s="379"/>
      <c r="I459" s="375" t="s">
        <v>248</v>
      </c>
      <c r="J459" s="379"/>
      <c r="K459" s="379"/>
      <c r="L459" s="86" t="str">
        <f>IF([1]p24!$K$193&lt;&gt;0,[1]p24!$K$193,"")</f>
        <v/>
      </c>
      <c r="M459" s="375" t="s">
        <v>240</v>
      </c>
      <c r="N459" s="376"/>
      <c r="O459" s="379" t="str">
        <f>IF([1]p24!$D$191&lt;&gt;0,[1]p24!$D$191,"")</f>
        <v/>
      </c>
      <c r="P459" s="380"/>
      <c r="Q459" s="28"/>
    </row>
    <row r="460" spans="1:19" x14ac:dyDescent="0.2">
      <c r="A460" s="375" t="s">
        <v>242</v>
      </c>
      <c r="B460" s="376"/>
      <c r="C460" s="91">
        <f>[1]p24!$A$195</f>
        <v>0</v>
      </c>
      <c r="D460" s="406" t="s">
        <v>246</v>
      </c>
      <c r="E460" s="406"/>
      <c r="F460" s="406"/>
      <c r="G460" s="375"/>
      <c r="H460" s="416">
        <f>[1]p24!$D$195</f>
        <v>0</v>
      </c>
      <c r="I460" s="417"/>
      <c r="J460" s="375" t="s">
        <v>244</v>
      </c>
      <c r="K460" s="376"/>
      <c r="L460" s="416">
        <f>[1]p24!$G$195</f>
        <v>0</v>
      </c>
      <c r="M460" s="417"/>
      <c r="N460" s="87" t="s">
        <v>245</v>
      </c>
      <c r="O460" s="416">
        <f>[1]p24!$J$195</f>
        <v>0</v>
      </c>
      <c r="P460" s="417"/>
      <c r="Q460" s="28"/>
      <c r="R460" s="3"/>
    </row>
    <row r="461" spans="1:19" x14ac:dyDescent="0.2">
      <c r="A461" s="393"/>
      <c r="B461" s="393"/>
      <c r="C461" s="393"/>
      <c r="D461" s="393"/>
      <c r="E461" s="393"/>
      <c r="F461" s="393"/>
      <c r="G461" s="393"/>
      <c r="H461" s="393"/>
      <c r="I461" s="393"/>
      <c r="J461" s="393"/>
      <c r="K461" s="393"/>
      <c r="L461" s="393"/>
      <c r="M461" s="393"/>
      <c r="N461" s="393"/>
      <c r="O461" s="393"/>
      <c r="P461" s="393"/>
    </row>
    <row r="462" spans="1:19" s="33" customFormat="1" ht="11.25" customHeight="1" x14ac:dyDescent="0.2">
      <c r="A462" s="375" t="str">
        <f>T([1]p25!$C$13:$G$13)</f>
        <v>Marco Antonio Lázaro Velásquez</v>
      </c>
      <c r="B462" s="376"/>
      <c r="C462" s="376"/>
      <c r="D462" s="376"/>
      <c r="E462" s="377"/>
      <c r="F462" s="423"/>
      <c r="G462" s="424"/>
      <c r="H462" s="424"/>
      <c r="I462" s="424"/>
      <c r="J462" s="424"/>
      <c r="K462" s="424"/>
      <c r="L462" s="424"/>
      <c r="M462" s="424"/>
      <c r="N462" s="424"/>
      <c r="O462" s="424"/>
      <c r="P462" s="424"/>
      <c r="Q462" s="48"/>
      <c r="R462" s="28"/>
      <c r="S462" s="28"/>
    </row>
    <row r="463" spans="1:19" s="3" customFormat="1" ht="13.5" customHeight="1" x14ac:dyDescent="0.25">
      <c r="A463" s="17" t="s">
        <v>76</v>
      </c>
      <c r="B463" s="380" t="str">
        <f>IF([1]p25!$A$171&lt;&gt;0,[1]p25!$A$171,"")</f>
        <v/>
      </c>
      <c r="C463" s="398"/>
      <c r="D463" s="398"/>
      <c r="E463" s="398"/>
      <c r="F463" s="398"/>
      <c r="G463" s="398"/>
      <c r="H463" s="398"/>
      <c r="I463" s="398"/>
      <c r="J463" s="406" t="s">
        <v>89</v>
      </c>
      <c r="K463" s="375"/>
      <c r="L463" s="89" t="str">
        <f>IF([1]p25!$I$171&lt;&gt;0,[1]p25!$I$171,"")</f>
        <v/>
      </c>
      <c r="M463" s="47" t="s">
        <v>239</v>
      </c>
      <c r="N463" s="379" t="str">
        <f>IF([1]p25!$K$171&lt;&gt;0,[1]p25!$K$171,"")</f>
        <v/>
      </c>
      <c r="O463" s="379"/>
      <c r="P463" s="380"/>
      <c r="Q463" s="48"/>
    </row>
    <row r="464" spans="1:19" s="3" customFormat="1" ht="13.5" customHeight="1" x14ac:dyDescent="0.25">
      <c r="A464" s="17" t="s">
        <v>87</v>
      </c>
      <c r="B464" s="418" t="str">
        <f>IF([1]p25!$H$173&lt;&gt;0,[1]p25!$H$173,"")</f>
        <v/>
      </c>
      <c r="C464" s="419"/>
      <c r="D464" s="421" t="s">
        <v>89</v>
      </c>
      <c r="E464" s="422"/>
      <c r="F464" s="418" t="str">
        <f>IF([1]p25!$I$171&lt;&gt;0,[1]p25!$I$171,"")</f>
        <v/>
      </c>
      <c r="G464" s="418"/>
      <c r="H464" s="419"/>
      <c r="I464" s="17" t="s">
        <v>74</v>
      </c>
      <c r="J464" s="90" t="str">
        <f>IF([1]p25!$J$163&lt;&gt;0,[1]p25!$J$163,"")</f>
        <v/>
      </c>
      <c r="K464" s="17" t="s">
        <v>75</v>
      </c>
      <c r="L464" s="90" t="str">
        <f>IF([1]p25!$K$163&lt;&gt;0,[1]p25!$K$163,"")</f>
        <v/>
      </c>
      <c r="M464" s="421" t="s">
        <v>91</v>
      </c>
      <c r="N464" s="422"/>
      <c r="O464" s="418" t="str">
        <f>IF([1]p25!$F$173&lt;&gt;0,[1]p25!$F$173,"")</f>
        <v/>
      </c>
      <c r="P464" s="419"/>
      <c r="Q464" s="48"/>
    </row>
    <row r="465" spans="1:18" s="3" customFormat="1" ht="13.5" customHeight="1" x14ac:dyDescent="0.25">
      <c r="A465" s="17" t="s">
        <v>247</v>
      </c>
      <c r="B465" s="418" t="str">
        <f>IF([1]p25!$A$173&lt;&gt;0,[1]p25!$A$173,"")</f>
        <v/>
      </c>
      <c r="C465" s="418"/>
      <c r="D465" s="418"/>
      <c r="E465" s="418"/>
      <c r="F465" s="418"/>
      <c r="G465" s="418"/>
      <c r="H465" s="418"/>
      <c r="I465" s="418"/>
      <c r="J465" s="419"/>
      <c r="K465" s="420" t="s">
        <v>90</v>
      </c>
      <c r="L465" s="409"/>
      <c r="M465" s="379" t="str">
        <f>IF([1]p25!$I$175&lt;&gt;0,[1]p25!$I$175,"")</f>
        <v/>
      </c>
      <c r="N465" s="379"/>
      <c r="O465" s="379"/>
      <c r="P465" s="380"/>
      <c r="Q465" s="28"/>
    </row>
    <row r="466" spans="1:18" s="3" customFormat="1" ht="13.5" customHeight="1" x14ac:dyDescent="0.25">
      <c r="A466" s="17" t="s">
        <v>88</v>
      </c>
      <c r="B466" s="379" t="str">
        <f>IF([1]p25!$E$175&lt;&gt;0,[1]p25!$E$175,"")</f>
        <v/>
      </c>
      <c r="C466" s="379"/>
      <c r="D466" s="379"/>
      <c r="E466" s="379"/>
      <c r="F466" s="379"/>
      <c r="G466" s="379"/>
      <c r="H466" s="379"/>
      <c r="I466" s="375" t="s">
        <v>248</v>
      </c>
      <c r="J466" s="379"/>
      <c r="K466" s="379"/>
      <c r="L466" s="86" t="str">
        <f>IF([1]p25!$K$175&lt;&gt;0,[1]p25!$K$175,"")</f>
        <v/>
      </c>
      <c r="M466" s="375" t="s">
        <v>240</v>
      </c>
      <c r="N466" s="376"/>
      <c r="O466" s="379" t="str">
        <f>IF([1]p25!$D$173&lt;&gt;0,[1]p25!$D$173,"")</f>
        <v/>
      </c>
      <c r="P466" s="380"/>
      <c r="Q466" s="28"/>
    </row>
    <row r="467" spans="1:18" x14ac:dyDescent="0.2">
      <c r="A467" s="375" t="s">
        <v>242</v>
      </c>
      <c r="B467" s="376"/>
      <c r="C467" s="91">
        <f>[1]p25!$A$177</f>
        <v>0</v>
      </c>
      <c r="D467" s="406" t="s">
        <v>246</v>
      </c>
      <c r="E467" s="406"/>
      <c r="F467" s="406"/>
      <c r="G467" s="375"/>
      <c r="H467" s="416">
        <f>[1]p25!$D$177</f>
        <v>0</v>
      </c>
      <c r="I467" s="417"/>
      <c r="J467" s="375" t="s">
        <v>244</v>
      </c>
      <c r="K467" s="376"/>
      <c r="L467" s="416">
        <f>[1]p25!$G$177</f>
        <v>0</v>
      </c>
      <c r="M467" s="417"/>
      <c r="N467" s="87" t="s">
        <v>245</v>
      </c>
      <c r="O467" s="416">
        <f>[1]p25!$J$177</f>
        <v>0</v>
      </c>
      <c r="P467" s="417"/>
      <c r="Q467" s="28"/>
      <c r="R467" s="3"/>
    </row>
    <row r="468" spans="1:18" x14ac:dyDescent="0.2">
      <c r="A468" s="393"/>
      <c r="B468" s="393"/>
      <c r="C468" s="393"/>
      <c r="D468" s="393"/>
      <c r="E468" s="393"/>
      <c r="F468" s="393"/>
      <c r="G468" s="393"/>
      <c r="H468" s="393"/>
      <c r="I468" s="393"/>
      <c r="J468" s="393"/>
      <c r="K468" s="393"/>
      <c r="L468" s="393"/>
      <c r="M468" s="393"/>
      <c r="N468" s="393"/>
      <c r="O468" s="393"/>
      <c r="P468" s="393"/>
    </row>
    <row r="469" spans="1:18" s="3" customFormat="1" ht="13.5" customHeight="1" x14ac:dyDescent="0.25">
      <c r="A469" s="17" t="s">
        <v>76</v>
      </c>
      <c r="B469" s="380" t="str">
        <f>IF([1]p25!$A$180&lt;&gt;0,[1]p25!$A$180,"")</f>
        <v/>
      </c>
      <c r="C469" s="398"/>
      <c r="D469" s="398"/>
      <c r="E469" s="398"/>
      <c r="F469" s="398"/>
      <c r="G469" s="398"/>
      <c r="H469" s="398"/>
      <c r="I469" s="398"/>
      <c r="J469" s="406" t="s">
        <v>89</v>
      </c>
      <c r="K469" s="375"/>
      <c r="L469" s="89" t="str">
        <f>IF([1]p25!$I$180&lt;&gt;0,[1]p25!$I$180,"")</f>
        <v/>
      </c>
      <c r="M469" s="47" t="s">
        <v>239</v>
      </c>
      <c r="N469" s="379" t="str">
        <f>IF([1]p25!$K$180&lt;&gt;0,[1]p25!$K$180,"")</f>
        <v/>
      </c>
      <c r="O469" s="379"/>
      <c r="P469" s="380"/>
      <c r="Q469" s="48"/>
    </row>
    <row r="470" spans="1:18" s="3" customFormat="1" ht="13.5" customHeight="1" x14ac:dyDescent="0.25">
      <c r="A470" s="17" t="s">
        <v>87</v>
      </c>
      <c r="B470" s="418" t="str">
        <f>IF([1]p25!$H$182&lt;&gt;0,[1]p25!$H$182,"")</f>
        <v/>
      </c>
      <c r="C470" s="419"/>
      <c r="D470" s="421" t="s">
        <v>89</v>
      </c>
      <c r="E470" s="422"/>
      <c r="F470" s="418" t="str">
        <f>IF([1]p25!$I$180&lt;&gt;0,[1]p25!$I$180,"")</f>
        <v/>
      </c>
      <c r="G470" s="418"/>
      <c r="H470" s="419"/>
      <c r="I470" s="17" t="s">
        <v>74</v>
      </c>
      <c r="J470" s="90" t="str">
        <f>IF([1]p25!$J$163&lt;&gt;0,[1]p25!$J$163,"")</f>
        <v/>
      </c>
      <c r="K470" s="17" t="s">
        <v>75</v>
      </c>
      <c r="L470" s="90" t="str">
        <f>IF([1]p25!$K$163&lt;&gt;0,[1]p25!$K$163,"")</f>
        <v/>
      </c>
      <c r="M470" s="421" t="s">
        <v>91</v>
      </c>
      <c r="N470" s="422"/>
      <c r="O470" s="418" t="str">
        <f>IF([1]p25!$F$182&lt;&gt;0,[1]p25!$F$182,"")</f>
        <v/>
      </c>
      <c r="P470" s="419"/>
      <c r="Q470" s="48"/>
    </row>
    <row r="471" spans="1:18" s="3" customFormat="1" ht="13.5" customHeight="1" x14ac:dyDescent="0.25">
      <c r="A471" s="17" t="s">
        <v>247</v>
      </c>
      <c r="B471" s="418" t="str">
        <f>IF([1]p25!$A$182&lt;&gt;0,[1]p25!$A$182,"")</f>
        <v/>
      </c>
      <c r="C471" s="418"/>
      <c r="D471" s="418"/>
      <c r="E471" s="418"/>
      <c r="F471" s="418"/>
      <c r="G471" s="418"/>
      <c r="H471" s="418"/>
      <c r="I471" s="418"/>
      <c r="J471" s="419"/>
      <c r="K471" s="420" t="s">
        <v>90</v>
      </c>
      <c r="L471" s="409"/>
      <c r="M471" s="379" t="str">
        <f>IF([1]p25!$I$184&lt;&gt;0,[1]p25!$I$184,"")</f>
        <v/>
      </c>
      <c r="N471" s="379"/>
      <c r="O471" s="379"/>
      <c r="P471" s="380"/>
      <c r="Q471" s="28"/>
    </row>
    <row r="472" spans="1:18" s="3" customFormat="1" ht="13.5" customHeight="1" x14ac:dyDescent="0.25">
      <c r="A472" s="17" t="s">
        <v>88</v>
      </c>
      <c r="B472" s="379" t="str">
        <f>IF([1]p25!$E$184&lt;&gt;0,[1]p25!$E$184,"")</f>
        <v/>
      </c>
      <c r="C472" s="379"/>
      <c r="D472" s="379"/>
      <c r="E472" s="379"/>
      <c r="F472" s="379"/>
      <c r="G472" s="379"/>
      <c r="H472" s="379"/>
      <c r="I472" s="375" t="s">
        <v>248</v>
      </c>
      <c r="J472" s="379"/>
      <c r="K472" s="379"/>
      <c r="L472" s="86" t="str">
        <f>IF([1]p25!$K$184&lt;&gt;0,[1]p25!$K$184,"")</f>
        <v/>
      </c>
      <c r="M472" s="375" t="s">
        <v>240</v>
      </c>
      <c r="N472" s="376"/>
      <c r="O472" s="379" t="str">
        <f>IF([1]p25!$D$182&lt;&gt;0,[1]p25!$D$182,"")</f>
        <v/>
      </c>
      <c r="P472" s="380"/>
      <c r="Q472" s="28"/>
    </row>
    <row r="473" spans="1:18" x14ac:dyDescent="0.2">
      <c r="A473" s="375" t="s">
        <v>242</v>
      </c>
      <c r="B473" s="376"/>
      <c r="C473" s="91">
        <f>[1]p25!$A$186</f>
        <v>0</v>
      </c>
      <c r="D473" s="406" t="s">
        <v>246</v>
      </c>
      <c r="E473" s="406"/>
      <c r="F473" s="406"/>
      <c r="G473" s="375"/>
      <c r="H473" s="416">
        <f>[1]p25!$D$186</f>
        <v>0</v>
      </c>
      <c r="I473" s="417"/>
      <c r="J473" s="375" t="s">
        <v>244</v>
      </c>
      <c r="K473" s="376"/>
      <c r="L473" s="416">
        <f>[1]p25!$G$186</f>
        <v>0</v>
      </c>
      <c r="M473" s="417"/>
      <c r="N473" s="87" t="s">
        <v>245</v>
      </c>
      <c r="O473" s="416">
        <f>[1]p25!$J$186</f>
        <v>0</v>
      </c>
      <c r="P473" s="417"/>
      <c r="Q473" s="28"/>
      <c r="R473" s="3"/>
    </row>
    <row r="474" spans="1:18" x14ac:dyDescent="0.2">
      <c r="A474" s="393"/>
      <c r="B474" s="393"/>
      <c r="C474" s="393"/>
      <c r="D474" s="393"/>
      <c r="E474" s="393"/>
      <c r="F474" s="393"/>
      <c r="G474" s="393"/>
      <c r="H474" s="393"/>
      <c r="I474" s="393"/>
      <c r="J474" s="393"/>
      <c r="K474" s="393"/>
      <c r="L474" s="393"/>
      <c r="M474" s="393"/>
      <c r="N474" s="393"/>
      <c r="O474" s="393"/>
      <c r="P474" s="393"/>
    </row>
    <row r="475" spans="1:18" s="3" customFormat="1" ht="13.5" customHeight="1" x14ac:dyDescent="0.25">
      <c r="A475" s="17" t="s">
        <v>76</v>
      </c>
      <c r="B475" s="380" t="str">
        <f>IF([1]p25!$A$189&lt;&gt;0,[1]p25!$A$189,"")</f>
        <v/>
      </c>
      <c r="C475" s="398"/>
      <c r="D475" s="398"/>
      <c r="E475" s="398"/>
      <c r="F475" s="398"/>
      <c r="G475" s="398"/>
      <c r="H475" s="398"/>
      <c r="I475" s="398"/>
      <c r="J475" s="406" t="s">
        <v>89</v>
      </c>
      <c r="K475" s="375"/>
      <c r="L475" s="89" t="str">
        <f>IF([1]p25!$I$189&lt;&gt;0,[1]p25!$I$189,"")</f>
        <v/>
      </c>
      <c r="M475" s="47" t="s">
        <v>239</v>
      </c>
      <c r="N475" s="379" t="str">
        <f>IF([1]p25!$K$189&lt;&gt;0,[1]p25!$K$189,"")</f>
        <v/>
      </c>
      <c r="O475" s="379"/>
      <c r="P475" s="380"/>
      <c r="Q475" s="48"/>
    </row>
    <row r="476" spans="1:18" s="3" customFormat="1" ht="13.5" customHeight="1" x14ac:dyDescent="0.25">
      <c r="A476" s="17" t="s">
        <v>87</v>
      </c>
      <c r="B476" s="418" t="str">
        <f>IF([1]p25!$H$191&lt;&gt;0,[1]p25!$H$191,"")</f>
        <v/>
      </c>
      <c r="C476" s="419"/>
      <c r="D476" s="421" t="s">
        <v>89</v>
      </c>
      <c r="E476" s="422"/>
      <c r="F476" s="418" t="str">
        <f>IF([1]p25!$I$189&lt;&gt;0,[1]p25!$I$189,"")</f>
        <v/>
      </c>
      <c r="G476" s="418"/>
      <c r="H476" s="419"/>
      <c r="I476" s="17" t="s">
        <v>74</v>
      </c>
      <c r="J476" s="90" t="str">
        <f>IF([1]p25!$J$163&lt;&gt;0,[1]p25!$J$163,"")</f>
        <v/>
      </c>
      <c r="K476" s="17" t="s">
        <v>75</v>
      </c>
      <c r="L476" s="90" t="str">
        <f>IF([1]p25!$K$163&lt;&gt;0,[1]p25!$K$163,"")</f>
        <v/>
      </c>
      <c r="M476" s="421" t="s">
        <v>91</v>
      </c>
      <c r="N476" s="422"/>
      <c r="O476" s="418" t="str">
        <f>IF([1]p25!$F$191&lt;&gt;0,[1]p25!$F$191,"")</f>
        <v/>
      </c>
      <c r="P476" s="419"/>
      <c r="Q476" s="48"/>
    </row>
    <row r="477" spans="1:18" s="3" customFormat="1" ht="13.5" customHeight="1" x14ac:dyDescent="0.25">
      <c r="A477" s="17" t="s">
        <v>247</v>
      </c>
      <c r="B477" s="418" t="str">
        <f>IF([1]p25!$A$191&lt;&gt;0,[1]p25!$A$191,"")</f>
        <v/>
      </c>
      <c r="C477" s="418"/>
      <c r="D477" s="418"/>
      <c r="E477" s="418"/>
      <c r="F477" s="418"/>
      <c r="G477" s="418"/>
      <c r="H477" s="418"/>
      <c r="I477" s="418"/>
      <c r="J477" s="419"/>
      <c r="K477" s="420" t="s">
        <v>90</v>
      </c>
      <c r="L477" s="409"/>
      <c r="M477" s="379" t="str">
        <f>IF([1]p25!$I$193&lt;&gt;0,[1]p25!$I$193,"")</f>
        <v/>
      </c>
      <c r="N477" s="379"/>
      <c r="O477" s="379"/>
      <c r="P477" s="380"/>
      <c r="Q477" s="28"/>
    </row>
    <row r="478" spans="1:18" s="3" customFormat="1" ht="13.5" customHeight="1" x14ac:dyDescent="0.25">
      <c r="A478" s="17" t="s">
        <v>88</v>
      </c>
      <c r="B478" s="379" t="str">
        <f>IF([1]p25!$E$193&lt;&gt;0,[1]p25!$E$193,"")</f>
        <v/>
      </c>
      <c r="C478" s="379"/>
      <c r="D478" s="379"/>
      <c r="E478" s="379"/>
      <c r="F478" s="379"/>
      <c r="G478" s="379"/>
      <c r="H478" s="379"/>
      <c r="I478" s="375" t="s">
        <v>248</v>
      </c>
      <c r="J478" s="379"/>
      <c r="K478" s="379"/>
      <c r="L478" s="86" t="str">
        <f>IF([1]p25!$K$193&lt;&gt;0,[1]p25!$K$193,"")</f>
        <v/>
      </c>
      <c r="M478" s="375" t="s">
        <v>240</v>
      </c>
      <c r="N478" s="376"/>
      <c r="O478" s="379" t="str">
        <f>IF([1]p25!$D$191&lt;&gt;0,[1]p25!$D$191,"")</f>
        <v/>
      </c>
      <c r="P478" s="380"/>
      <c r="Q478" s="28"/>
    </row>
    <row r="479" spans="1:18" x14ac:dyDescent="0.2">
      <c r="A479" s="375" t="s">
        <v>242</v>
      </c>
      <c r="B479" s="376"/>
      <c r="C479" s="91">
        <f>[1]p25!$A$195</f>
        <v>0</v>
      </c>
      <c r="D479" s="406" t="s">
        <v>246</v>
      </c>
      <c r="E479" s="406"/>
      <c r="F479" s="406"/>
      <c r="G479" s="375"/>
      <c r="H479" s="416">
        <f>[1]p25!$D$195</f>
        <v>0</v>
      </c>
      <c r="I479" s="417"/>
      <c r="J479" s="375" t="s">
        <v>244</v>
      </c>
      <c r="K479" s="376"/>
      <c r="L479" s="416">
        <f>[1]p25!$G$195</f>
        <v>0</v>
      </c>
      <c r="M479" s="417"/>
      <c r="N479" s="87" t="s">
        <v>245</v>
      </c>
      <c r="O479" s="416">
        <f>[1]p25!$J$195</f>
        <v>0</v>
      </c>
      <c r="P479" s="417"/>
      <c r="Q479" s="28"/>
      <c r="R479" s="3"/>
    </row>
    <row r="480" spans="1:18" x14ac:dyDescent="0.2">
      <c r="A480" s="393"/>
      <c r="B480" s="393"/>
      <c r="C480" s="393"/>
      <c r="D480" s="393"/>
      <c r="E480" s="393"/>
      <c r="F480" s="393"/>
      <c r="G480" s="393"/>
      <c r="H480" s="393"/>
      <c r="I480" s="393"/>
      <c r="J480" s="393"/>
      <c r="K480" s="393"/>
      <c r="L480" s="393"/>
      <c r="M480" s="393"/>
      <c r="N480" s="393"/>
      <c r="O480" s="393"/>
      <c r="P480" s="393"/>
    </row>
    <row r="481" spans="1:19" s="33" customFormat="1" ht="11.25" customHeight="1" x14ac:dyDescent="0.2">
      <c r="A481" s="375" t="str">
        <f>T([1]p26!$C$13:$G$13)</f>
        <v>Marco Aurélio Soares Souto</v>
      </c>
      <c r="B481" s="376"/>
      <c r="C481" s="376"/>
      <c r="D481" s="376"/>
      <c r="E481" s="377"/>
      <c r="F481" s="423"/>
      <c r="G481" s="424"/>
      <c r="H481" s="424"/>
      <c r="I481" s="424"/>
      <c r="J481" s="424"/>
      <c r="K481" s="424"/>
      <c r="L481" s="424"/>
      <c r="M481" s="424"/>
      <c r="N481" s="424"/>
      <c r="O481" s="424"/>
      <c r="P481" s="424"/>
      <c r="Q481" s="48"/>
      <c r="R481" s="28"/>
      <c r="S481" s="28"/>
    </row>
    <row r="482" spans="1:19" s="3" customFormat="1" ht="13.5" customHeight="1" x14ac:dyDescent="0.25">
      <c r="A482" s="17" t="s">
        <v>76</v>
      </c>
      <c r="B482" s="380" t="str">
        <f>IF([1]p26!$A$171&lt;&gt;0,[1]p26!$A$171,"")</f>
        <v/>
      </c>
      <c r="C482" s="398"/>
      <c r="D482" s="398"/>
      <c r="E482" s="398"/>
      <c r="F482" s="398"/>
      <c r="G482" s="398"/>
      <c r="H482" s="398"/>
      <c r="I482" s="398"/>
      <c r="J482" s="406" t="s">
        <v>89</v>
      </c>
      <c r="K482" s="375"/>
      <c r="L482" s="89" t="str">
        <f>IF([1]p26!$I$171&lt;&gt;0,[1]p26!$I$171,"")</f>
        <v/>
      </c>
      <c r="M482" s="47" t="s">
        <v>239</v>
      </c>
      <c r="N482" s="379" t="str">
        <f>IF([1]p26!$K$171&lt;&gt;0,[1]p26!$K$171,"")</f>
        <v/>
      </c>
      <c r="O482" s="379"/>
      <c r="P482" s="380"/>
      <c r="Q482" s="48"/>
    </row>
    <row r="483" spans="1:19" s="3" customFormat="1" ht="13.5" customHeight="1" x14ac:dyDescent="0.25">
      <c r="A483" s="17" t="s">
        <v>87</v>
      </c>
      <c r="B483" s="418" t="str">
        <f>IF([1]p26!$H$173&lt;&gt;0,[1]p26!$H$173,"")</f>
        <v/>
      </c>
      <c r="C483" s="419"/>
      <c r="D483" s="421" t="s">
        <v>89</v>
      </c>
      <c r="E483" s="422"/>
      <c r="F483" s="418" t="str">
        <f>IF([1]p26!$I$171&lt;&gt;0,[1]p26!$I$171,"")</f>
        <v/>
      </c>
      <c r="G483" s="418"/>
      <c r="H483" s="419"/>
      <c r="I483" s="17" t="s">
        <v>74</v>
      </c>
      <c r="J483" s="90" t="str">
        <f>IF([1]p26!$J$163&lt;&gt;0,[1]p26!$J$163,"")</f>
        <v/>
      </c>
      <c r="K483" s="17" t="s">
        <v>75</v>
      </c>
      <c r="L483" s="90" t="str">
        <f>IF([1]p26!$K$163&lt;&gt;0,[1]p26!$K$163,"")</f>
        <v/>
      </c>
      <c r="M483" s="421" t="s">
        <v>91</v>
      </c>
      <c r="N483" s="422"/>
      <c r="O483" s="418" t="str">
        <f>IF([1]p26!$F$173&lt;&gt;0,[1]p26!$F$173,"")</f>
        <v/>
      </c>
      <c r="P483" s="419"/>
      <c r="Q483" s="48"/>
    </row>
    <row r="484" spans="1:19" s="3" customFormat="1" ht="13.5" customHeight="1" x14ac:dyDescent="0.25">
      <c r="A484" s="17" t="s">
        <v>247</v>
      </c>
      <c r="B484" s="418" t="str">
        <f>IF([1]p26!$A$173&lt;&gt;0,[1]p26!$A$173,"")</f>
        <v/>
      </c>
      <c r="C484" s="418"/>
      <c r="D484" s="418"/>
      <c r="E484" s="418"/>
      <c r="F484" s="418"/>
      <c r="G484" s="418"/>
      <c r="H484" s="418"/>
      <c r="I484" s="418"/>
      <c r="J484" s="419"/>
      <c r="K484" s="420" t="s">
        <v>90</v>
      </c>
      <c r="L484" s="409"/>
      <c r="M484" s="379" t="str">
        <f>IF([1]p26!$I$175&lt;&gt;0,[1]p26!$I$175,"")</f>
        <v/>
      </c>
      <c r="N484" s="379"/>
      <c r="O484" s="379"/>
      <c r="P484" s="380"/>
      <c r="Q484" s="28"/>
    </row>
    <row r="485" spans="1:19" s="3" customFormat="1" ht="13.5" customHeight="1" x14ac:dyDescent="0.25">
      <c r="A485" s="17" t="s">
        <v>88</v>
      </c>
      <c r="B485" s="379" t="str">
        <f>IF([1]p26!$E$175&lt;&gt;0,[1]p26!$E$175,"")</f>
        <v/>
      </c>
      <c r="C485" s="379"/>
      <c r="D485" s="379"/>
      <c r="E485" s="379"/>
      <c r="F485" s="379"/>
      <c r="G485" s="379"/>
      <c r="H485" s="379"/>
      <c r="I485" s="375" t="s">
        <v>248</v>
      </c>
      <c r="J485" s="379"/>
      <c r="K485" s="379"/>
      <c r="L485" s="86" t="str">
        <f>IF([1]p26!$K$175&lt;&gt;0,[1]p26!$K$175,"")</f>
        <v/>
      </c>
      <c r="M485" s="375" t="s">
        <v>240</v>
      </c>
      <c r="N485" s="376"/>
      <c r="O485" s="379" t="str">
        <f>IF([1]p26!$D$173&lt;&gt;0,[1]p26!$D$173,"")</f>
        <v/>
      </c>
      <c r="P485" s="380"/>
      <c r="Q485" s="28"/>
    </row>
    <row r="486" spans="1:19" x14ac:dyDescent="0.2">
      <c r="A486" s="375" t="s">
        <v>242</v>
      </c>
      <c r="B486" s="376"/>
      <c r="C486" s="91">
        <f>[1]p26!$A$177</f>
        <v>0</v>
      </c>
      <c r="D486" s="406" t="s">
        <v>246</v>
      </c>
      <c r="E486" s="406"/>
      <c r="F486" s="406"/>
      <c r="G486" s="375"/>
      <c r="H486" s="416">
        <f>[1]p26!$D$177</f>
        <v>0</v>
      </c>
      <c r="I486" s="417"/>
      <c r="J486" s="375" t="s">
        <v>244</v>
      </c>
      <c r="K486" s="376"/>
      <c r="L486" s="416">
        <f>[1]p26!$G$177</f>
        <v>0</v>
      </c>
      <c r="M486" s="417"/>
      <c r="N486" s="87" t="s">
        <v>245</v>
      </c>
      <c r="O486" s="416">
        <f>[1]p26!$J$177</f>
        <v>0</v>
      </c>
      <c r="P486" s="417"/>
      <c r="Q486" s="28"/>
      <c r="R486" s="3"/>
    </row>
    <row r="487" spans="1:19" x14ac:dyDescent="0.2">
      <c r="A487" s="393"/>
      <c r="B487" s="393"/>
      <c r="C487" s="393"/>
      <c r="D487" s="393"/>
      <c r="E487" s="393"/>
      <c r="F487" s="393"/>
      <c r="G487" s="393"/>
      <c r="H487" s="393"/>
      <c r="I487" s="393"/>
      <c r="J487" s="393"/>
      <c r="K487" s="393"/>
      <c r="L487" s="393"/>
      <c r="M487" s="393"/>
      <c r="N487" s="393"/>
      <c r="O487" s="393"/>
      <c r="P487" s="393"/>
    </row>
    <row r="488" spans="1:19" s="3" customFormat="1" ht="13.5" customHeight="1" x14ac:dyDescent="0.25">
      <c r="A488" s="17" t="s">
        <v>76</v>
      </c>
      <c r="B488" s="380" t="str">
        <f>IF([1]p26!$A$180&lt;&gt;0,[1]p26!$A$180,"")</f>
        <v/>
      </c>
      <c r="C488" s="398"/>
      <c r="D488" s="398"/>
      <c r="E488" s="398"/>
      <c r="F488" s="398"/>
      <c r="G488" s="398"/>
      <c r="H488" s="398"/>
      <c r="I488" s="398"/>
      <c r="J488" s="406" t="s">
        <v>89</v>
      </c>
      <c r="K488" s="375"/>
      <c r="L488" s="89" t="str">
        <f>IF([1]p26!$I$180&lt;&gt;0,[1]p26!$I$180,"")</f>
        <v/>
      </c>
      <c r="M488" s="47" t="s">
        <v>239</v>
      </c>
      <c r="N488" s="379" t="str">
        <f>IF([1]p26!$K$180&lt;&gt;0,[1]p26!$K$180,"")</f>
        <v/>
      </c>
      <c r="O488" s="379"/>
      <c r="P488" s="380"/>
      <c r="Q488" s="48"/>
    </row>
    <row r="489" spans="1:19" s="3" customFormat="1" ht="13.5" customHeight="1" x14ac:dyDescent="0.25">
      <c r="A489" s="17" t="s">
        <v>87</v>
      </c>
      <c r="B489" s="418" t="str">
        <f>IF([1]p26!$H$182&lt;&gt;0,[1]p26!$H$182,"")</f>
        <v/>
      </c>
      <c r="C489" s="419"/>
      <c r="D489" s="421" t="s">
        <v>89</v>
      </c>
      <c r="E489" s="422"/>
      <c r="F489" s="418" t="str">
        <f>IF([1]p26!$I$180&lt;&gt;0,[1]p26!$I$180,"")</f>
        <v/>
      </c>
      <c r="G489" s="418"/>
      <c r="H489" s="419"/>
      <c r="I489" s="17" t="s">
        <v>74</v>
      </c>
      <c r="J489" s="90" t="str">
        <f>IF([1]p26!$J$163&lt;&gt;0,[1]p26!$J$163,"")</f>
        <v/>
      </c>
      <c r="K489" s="17" t="s">
        <v>75</v>
      </c>
      <c r="L489" s="90" t="str">
        <f>IF([1]p26!$K$163&lt;&gt;0,[1]p26!$K$163,"")</f>
        <v/>
      </c>
      <c r="M489" s="421" t="s">
        <v>91</v>
      </c>
      <c r="N489" s="422"/>
      <c r="O489" s="418" t="str">
        <f>IF([1]p26!$F$182&lt;&gt;0,[1]p26!$F$182,"")</f>
        <v/>
      </c>
      <c r="P489" s="419"/>
      <c r="Q489" s="48"/>
    </row>
    <row r="490" spans="1:19" s="3" customFormat="1" ht="13.5" customHeight="1" x14ac:dyDescent="0.25">
      <c r="A490" s="17" t="s">
        <v>247</v>
      </c>
      <c r="B490" s="418" t="str">
        <f>IF([1]p26!$A$182&lt;&gt;0,[1]p26!$A$182,"")</f>
        <v/>
      </c>
      <c r="C490" s="418"/>
      <c r="D490" s="418"/>
      <c r="E490" s="418"/>
      <c r="F490" s="418"/>
      <c r="G490" s="418"/>
      <c r="H490" s="418"/>
      <c r="I490" s="418"/>
      <c r="J490" s="419"/>
      <c r="K490" s="420" t="s">
        <v>90</v>
      </c>
      <c r="L490" s="409"/>
      <c r="M490" s="379" t="str">
        <f>IF([1]p26!$I$184&lt;&gt;0,[1]p26!$I$184,"")</f>
        <v/>
      </c>
      <c r="N490" s="379"/>
      <c r="O490" s="379"/>
      <c r="P490" s="380"/>
      <c r="Q490" s="28"/>
    </row>
    <row r="491" spans="1:19" s="3" customFormat="1" ht="13.5" customHeight="1" x14ac:dyDescent="0.25">
      <c r="A491" s="17" t="s">
        <v>88</v>
      </c>
      <c r="B491" s="379" t="str">
        <f>IF([1]p26!$E$184&lt;&gt;0,[1]p26!$E$184,"")</f>
        <v/>
      </c>
      <c r="C491" s="379"/>
      <c r="D491" s="379"/>
      <c r="E491" s="379"/>
      <c r="F491" s="379"/>
      <c r="G491" s="379"/>
      <c r="H491" s="379"/>
      <c r="I491" s="375" t="s">
        <v>248</v>
      </c>
      <c r="J491" s="379"/>
      <c r="K491" s="379"/>
      <c r="L491" s="86" t="str">
        <f>IF([1]p26!$K$184&lt;&gt;0,[1]p26!$K$184,"")</f>
        <v/>
      </c>
      <c r="M491" s="375" t="s">
        <v>240</v>
      </c>
      <c r="N491" s="376"/>
      <c r="O491" s="379" t="str">
        <f>IF([1]p26!$D$182&lt;&gt;0,[1]p26!$D$182,"")</f>
        <v/>
      </c>
      <c r="P491" s="380"/>
      <c r="Q491" s="28"/>
    </row>
    <row r="492" spans="1:19" x14ac:dyDescent="0.2">
      <c r="A492" s="375" t="s">
        <v>242</v>
      </c>
      <c r="B492" s="376"/>
      <c r="C492" s="91">
        <f>[1]p26!$A$186</f>
        <v>0</v>
      </c>
      <c r="D492" s="406" t="s">
        <v>246</v>
      </c>
      <c r="E492" s="406"/>
      <c r="F492" s="406"/>
      <c r="G492" s="375"/>
      <c r="H492" s="416">
        <f>[1]p26!$D$186</f>
        <v>0</v>
      </c>
      <c r="I492" s="417"/>
      <c r="J492" s="375" t="s">
        <v>244</v>
      </c>
      <c r="K492" s="376"/>
      <c r="L492" s="416">
        <f>[1]p26!$G$186</f>
        <v>0</v>
      </c>
      <c r="M492" s="417"/>
      <c r="N492" s="87" t="s">
        <v>245</v>
      </c>
      <c r="O492" s="416">
        <f>[1]p26!$J$186</f>
        <v>0</v>
      </c>
      <c r="P492" s="417"/>
      <c r="Q492" s="28"/>
      <c r="R492" s="3"/>
    </row>
    <row r="493" spans="1:19" x14ac:dyDescent="0.2">
      <c r="A493" s="393"/>
      <c r="B493" s="393"/>
      <c r="C493" s="393"/>
      <c r="D493" s="393"/>
      <c r="E493" s="393"/>
      <c r="F493" s="393"/>
      <c r="G493" s="393"/>
      <c r="H493" s="393"/>
      <c r="I493" s="393"/>
      <c r="J493" s="393"/>
      <c r="K493" s="393"/>
      <c r="L493" s="393"/>
      <c r="M493" s="393"/>
      <c r="N493" s="393"/>
      <c r="O493" s="393"/>
      <c r="P493" s="393"/>
    </row>
    <row r="494" spans="1:19" s="3" customFormat="1" ht="13.5" customHeight="1" x14ac:dyDescent="0.25">
      <c r="A494" s="17" t="s">
        <v>76</v>
      </c>
      <c r="B494" s="380" t="str">
        <f>IF([1]p26!$A$189&lt;&gt;0,[1]p26!$A$189,"")</f>
        <v/>
      </c>
      <c r="C494" s="398"/>
      <c r="D494" s="398"/>
      <c r="E494" s="398"/>
      <c r="F494" s="398"/>
      <c r="G494" s="398"/>
      <c r="H494" s="398"/>
      <c r="I494" s="398"/>
      <c r="J494" s="406" t="s">
        <v>89</v>
      </c>
      <c r="K494" s="375"/>
      <c r="L494" s="89" t="str">
        <f>IF([1]p26!$I$189&lt;&gt;0,[1]p26!$I$189,"")</f>
        <v/>
      </c>
      <c r="M494" s="47" t="s">
        <v>239</v>
      </c>
      <c r="N494" s="379" t="str">
        <f>IF([1]p26!$K$189&lt;&gt;0,[1]p26!$K$189,"")</f>
        <v/>
      </c>
      <c r="O494" s="379"/>
      <c r="P494" s="380"/>
      <c r="Q494" s="48"/>
    </row>
    <row r="495" spans="1:19" s="3" customFormat="1" ht="13.5" customHeight="1" x14ac:dyDescent="0.25">
      <c r="A495" s="17" t="s">
        <v>87</v>
      </c>
      <c r="B495" s="418" t="str">
        <f>IF([1]p26!$H$191&lt;&gt;0,[1]p26!$H$191,"")</f>
        <v/>
      </c>
      <c r="C495" s="419"/>
      <c r="D495" s="421" t="s">
        <v>89</v>
      </c>
      <c r="E495" s="422"/>
      <c r="F495" s="418" t="str">
        <f>IF([1]p26!$I$189&lt;&gt;0,[1]p26!$I$189,"")</f>
        <v/>
      </c>
      <c r="G495" s="418"/>
      <c r="H495" s="419"/>
      <c r="I495" s="17" t="s">
        <v>74</v>
      </c>
      <c r="J495" s="90" t="str">
        <f>IF([1]p26!$J$163&lt;&gt;0,[1]p26!$J$163,"")</f>
        <v/>
      </c>
      <c r="K495" s="17" t="s">
        <v>75</v>
      </c>
      <c r="L495" s="90" t="str">
        <f>IF([1]p26!$K$163&lt;&gt;0,[1]p26!$K$163,"")</f>
        <v/>
      </c>
      <c r="M495" s="421" t="s">
        <v>91</v>
      </c>
      <c r="N495" s="422"/>
      <c r="O495" s="418" t="str">
        <f>IF([1]p26!$F$191&lt;&gt;0,[1]p26!$F$191,"")</f>
        <v/>
      </c>
      <c r="P495" s="419"/>
      <c r="Q495" s="48"/>
    </row>
    <row r="496" spans="1:19" s="3" customFormat="1" ht="13.5" customHeight="1" x14ac:dyDescent="0.25">
      <c r="A496" s="17" t="s">
        <v>247</v>
      </c>
      <c r="B496" s="418" t="str">
        <f>IF([1]p26!$A$191&lt;&gt;0,[1]p26!$A$191,"")</f>
        <v/>
      </c>
      <c r="C496" s="418"/>
      <c r="D496" s="418"/>
      <c r="E496" s="418"/>
      <c r="F496" s="418"/>
      <c r="G496" s="418"/>
      <c r="H496" s="418"/>
      <c r="I496" s="418"/>
      <c r="J496" s="419"/>
      <c r="K496" s="420" t="s">
        <v>90</v>
      </c>
      <c r="L496" s="409"/>
      <c r="M496" s="379" t="str">
        <f>IF([1]p26!$I$193&lt;&gt;0,[1]p26!$I$193,"")</f>
        <v/>
      </c>
      <c r="N496" s="379"/>
      <c r="O496" s="379"/>
      <c r="P496" s="380"/>
      <c r="Q496" s="28"/>
    </row>
    <row r="497" spans="1:19" s="3" customFormat="1" ht="13.5" customHeight="1" x14ac:dyDescent="0.25">
      <c r="A497" s="17" t="s">
        <v>88</v>
      </c>
      <c r="B497" s="379" t="str">
        <f>IF([1]p26!$E$193&lt;&gt;0,[1]p26!$E$193,"")</f>
        <v/>
      </c>
      <c r="C497" s="379"/>
      <c r="D497" s="379"/>
      <c r="E497" s="379"/>
      <c r="F497" s="379"/>
      <c r="G497" s="379"/>
      <c r="H497" s="379"/>
      <c r="I497" s="375" t="s">
        <v>248</v>
      </c>
      <c r="J497" s="379"/>
      <c r="K497" s="379"/>
      <c r="L497" s="86" t="str">
        <f>IF([1]p26!$K$193&lt;&gt;0,[1]p26!$K$193,"")</f>
        <v/>
      </c>
      <c r="M497" s="375" t="s">
        <v>240</v>
      </c>
      <c r="N497" s="376"/>
      <c r="O497" s="379" t="str">
        <f>IF([1]p26!$D$191&lt;&gt;0,[1]p26!$D$191,"")</f>
        <v/>
      </c>
      <c r="P497" s="380"/>
      <c r="Q497" s="28"/>
    </row>
    <row r="498" spans="1:19" x14ac:dyDescent="0.2">
      <c r="A498" s="375" t="s">
        <v>242</v>
      </c>
      <c r="B498" s="376"/>
      <c r="C498" s="91">
        <f>[1]p26!$A$195</f>
        <v>0</v>
      </c>
      <c r="D498" s="406" t="s">
        <v>246</v>
      </c>
      <c r="E498" s="406"/>
      <c r="F498" s="406"/>
      <c r="G498" s="375"/>
      <c r="H498" s="416">
        <f>[1]p26!$D$195</f>
        <v>0</v>
      </c>
      <c r="I498" s="417"/>
      <c r="J498" s="375" t="s">
        <v>244</v>
      </c>
      <c r="K498" s="376"/>
      <c r="L498" s="416">
        <f>[1]p26!$G$195</f>
        <v>0</v>
      </c>
      <c r="M498" s="417"/>
      <c r="N498" s="87" t="s">
        <v>245</v>
      </c>
      <c r="O498" s="416">
        <f>[1]p26!$J$195</f>
        <v>0</v>
      </c>
      <c r="P498" s="417"/>
      <c r="Q498" s="28"/>
      <c r="R498" s="3"/>
    </row>
    <row r="499" spans="1:19" x14ac:dyDescent="0.2">
      <c r="A499" s="393"/>
      <c r="B499" s="393"/>
      <c r="C499" s="393"/>
      <c r="D499" s="393"/>
      <c r="E499" s="393"/>
      <c r="F499" s="393"/>
      <c r="G499" s="393"/>
      <c r="H499" s="393"/>
      <c r="I499" s="393"/>
      <c r="J499" s="393"/>
      <c r="K499" s="393"/>
      <c r="L499" s="393"/>
      <c r="M499" s="393"/>
      <c r="N499" s="393"/>
      <c r="O499" s="393"/>
      <c r="P499" s="393"/>
    </row>
    <row r="500" spans="1:19" s="33" customFormat="1" ht="11.25" customHeight="1" x14ac:dyDescent="0.2">
      <c r="A500" s="375" t="str">
        <f>T([1]p27!$C$13:$G$13)</f>
        <v>Maria de Sousa Leite Filha</v>
      </c>
      <c r="B500" s="376"/>
      <c r="C500" s="376"/>
      <c r="D500" s="376"/>
      <c r="E500" s="377"/>
      <c r="F500" s="423"/>
      <c r="G500" s="424"/>
      <c r="H500" s="424"/>
      <c r="I500" s="424"/>
      <c r="J500" s="424"/>
      <c r="K500" s="424"/>
      <c r="L500" s="424"/>
      <c r="M500" s="424"/>
      <c r="N500" s="424"/>
      <c r="O500" s="424"/>
      <c r="P500" s="424"/>
      <c r="Q500" s="48"/>
      <c r="R500" s="28"/>
      <c r="S500" s="28"/>
    </row>
    <row r="501" spans="1:19" s="3" customFormat="1" ht="13.5" customHeight="1" x14ac:dyDescent="0.25">
      <c r="A501" s="17" t="s">
        <v>76</v>
      </c>
      <c r="B501" s="380" t="str">
        <f>IF([1]p27!$A$171&lt;&gt;0,[1]p27!$A$171,"")</f>
        <v/>
      </c>
      <c r="C501" s="398"/>
      <c r="D501" s="398"/>
      <c r="E501" s="398"/>
      <c r="F501" s="398"/>
      <c r="G501" s="398"/>
      <c r="H501" s="398"/>
      <c r="I501" s="398"/>
      <c r="J501" s="406" t="s">
        <v>89</v>
      </c>
      <c r="K501" s="375"/>
      <c r="L501" s="89" t="str">
        <f>IF([1]p27!$I$171&lt;&gt;0,[1]p27!$I$171,"")</f>
        <v/>
      </c>
      <c r="M501" s="47" t="s">
        <v>239</v>
      </c>
      <c r="N501" s="379" t="str">
        <f>IF([1]p27!$K$171&lt;&gt;0,[1]p27!$K$171,"")</f>
        <v/>
      </c>
      <c r="O501" s="379"/>
      <c r="P501" s="380"/>
      <c r="Q501" s="48"/>
    </row>
    <row r="502" spans="1:19" s="3" customFormat="1" ht="13.5" customHeight="1" x14ac:dyDescent="0.25">
      <c r="A502" s="17" t="s">
        <v>87</v>
      </c>
      <c r="B502" s="418" t="str">
        <f>IF([1]p27!$H$173&lt;&gt;0,[1]p27!$H$173,"")</f>
        <v/>
      </c>
      <c r="C502" s="419"/>
      <c r="D502" s="421" t="s">
        <v>89</v>
      </c>
      <c r="E502" s="422"/>
      <c r="F502" s="418" t="str">
        <f>IF([1]p27!$I$171&lt;&gt;0,[1]p27!$I$171,"")</f>
        <v/>
      </c>
      <c r="G502" s="418"/>
      <c r="H502" s="419"/>
      <c r="I502" s="17" t="s">
        <v>74</v>
      </c>
      <c r="J502" s="90" t="str">
        <f>IF([1]p27!$J$163&lt;&gt;0,[1]p27!$J$163,"")</f>
        <v/>
      </c>
      <c r="K502" s="17" t="s">
        <v>75</v>
      </c>
      <c r="L502" s="90" t="str">
        <f>IF([1]p27!$K$163&lt;&gt;0,[1]p27!$K$163,"")</f>
        <v/>
      </c>
      <c r="M502" s="421" t="s">
        <v>91</v>
      </c>
      <c r="N502" s="422"/>
      <c r="O502" s="418" t="str">
        <f>IF([1]p27!$F$173&lt;&gt;0,[1]p27!$F$173,"")</f>
        <v/>
      </c>
      <c r="P502" s="419"/>
      <c r="Q502" s="48"/>
    </row>
    <row r="503" spans="1:19" s="3" customFormat="1" ht="13.5" customHeight="1" x14ac:dyDescent="0.25">
      <c r="A503" s="17" t="s">
        <v>247</v>
      </c>
      <c r="B503" s="418" t="str">
        <f>IF([1]p27!$A$173&lt;&gt;0,[1]p27!$A$173,"")</f>
        <v/>
      </c>
      <c r="C503" s="418"/>
      <c r="D503" s="418"/>
      <c r="E503" s="418"/>
      <c r="F503" s="418"/>
      <c r="G503" s="418"/>
      <c r="H503" s="418"/>
      <c r="I503" s="418"/>
      <c r="J503" s="419"/>
      <c r="K503" s="420" t="s">
        <v>90</v>
      </c>
      <c r="L503" s="409"/>
      <c r="M503" s="379" t="str">
        <f>IF([1]p27!$I$175&lt;&gt;0,[1]p27!$I$175,"")</f>
        <v/>
      </c>
      <c r="N503" s="379"/>
      <c r="O503" s="379"/>
      <c r="P503" s="380"/>
      <c r="Q503" s="28"/>
    </row>
    <row r="504" spans="1:19" s="3" customFormat="1" ht="13.5" customHeight="1" x14ac:dyDescent="0.25">
      <c r="A504" s="17" t="s">
        <v>88</v>
      </c>
      <c r="B504" s="379" t="str">
        <f>IF([1]p27!$E$175&lt;&gt;0,[1]p27!$E$175,"")</f>
        <v/>
      </c>
      <c r="C504" s="379"/>
      <c r="D504" s="379"/>
      <c r="E504" s="379"/>
      <c r="F504" s="379"/>
      <c r="G504" s="379"/>
      <c r="H504" s="379"/>
      <c r="I504" s="375" t="s">
        <v>248</v>
      </c>
      <c r="J504" s="379"/>
      <c r="K504" s="379"/>
      <c r="L504" s="86" t="str">
        <f>IF([1]p27!$K$175&lt;&gt;0,[1]p27!$K$175,"")</f>
        <v/>
      </c>
      <c r="M504" s="375" t="s">
        <v>240</v>
      </c>
      <c r="N504" s="376"/>
      <c r="O504" s="379" t="str">
        <f>IF([1]p27!$D$173&lt;&gt;0,[1]p27!$D$173,"")</f>
        <v/>
      </c>
      <c r="P504" s="380"/>
      <c r="Q504" s="28"/>
    </row>
    <row r="505" spans="1:19" x14ac:dyDescent="0.2">
      <c r="A505" s="375" t="s">
        <v>242</v>
      </c>
      <c r="B505" s="376"/>
      <c r="C505" s="91">
        <f>[1]p27!$A$177</f>
        <v>0</v>
      </c>
      <c r="D505" s="406" t="s">
        <v>246</v>
      </c>
      <c r="E505" s="406"/>
      <c r="F505" s="406"/>
      <c r="G505" s="375"/>
      <c r="H505" s="416">
        <f>[1]p27!$D$177</f>
        <v>0</v>
      </c>
      <c r="I505" s="417"/>
      <c r="J505" s="375" t="s">
        <v>244</v>
      </c>
      <c r="K505" s="376"/>
      <c r="L505" s="416">
        <f>[1]p27!$G$177</f>
        <v>0</v>
      </c>
      <c r="M505" s="417"/>
      <c r="N505" s="87" t="s">
        <v>245</v>
      </c>
      <c r="O505" s="416">
        <f>[1]p27!$J$177</f>
        <v>0</v>
      </c>
      <c r="P505" s="417"/>
      <c r="Q505" s="28"/>
      <c r="R505" s="3"/>
    </row>
    <row r="506" spans="1:19" x14ac:dyDescent="0.2">
      <c r="A506" s="393"/>
      <c r="B506" s="393"/>
      <c r="C506" s="393"/>
      <c r="D506" s="393"/>
      <c r="E506" s="393"/>
      <c r="F506" s="393"/>
      <c r="G506" s="393"/>
      <c r="H506" s="393"/>
      <c r="I506" s="393"/>
      <c r="J506" s="393"/>
      <c r="K506" s="393"/>
      <c r="L506" s="393"/>
      <c r="M506" s="393"/>
      <c r="N506" s="393"/>
      <c r="O506" s="393"/>
      <c r="P506" s="393"/>
    </row>
    <row r="507" spans="1:19" s="3" customFormat="1" ht="13.5" customHeight="1" x14ac:dyDescent="0.25">
      <c r="A507" s="17" t="s">
        <v>76</v>
      </c>
      <c r="B507" s="380" t="str">
        <f>IF([1]p27!$A$180&lt;&gt;0,[1]p27!$A$180,"")</f>
        <v/>
      </c>
      <c r="C507" s="398"/>
      <c r="D507" s="398"/>
      <c r="E507" s="398"/>
      <c r="F507" s="398"/>
      <c r="G507" s="398"/>
      <c r="H507" s="398"/>
      <c r="I507" s="398"/>
      <c r="J507" s="406" t="s">
        <v>89</v>
      </c>
      <c r="K507" s="375"/>
      <c r="L507" s="89" t="str">
        <f>IF([1]p27!$I$180&lt;&gt;0,[1]p27!$I$180,"")</f>
        <v/>
      </c>
      <c r="M507" s="47" t="s">
        <v>239</v>
      </c>
      <c r="N507" s="379" t="str">
        <f>IF([1]p27!$K$180&lt;&gt;0,[1]p27!$K$180,"")</f>
        <v/>
      </c>
      <c r="O507" s="379"/>
      <c r="P507" s="380"/>
      <c r="Q507" s="48"/>
    </row>
    <row r="508" spans="1:19" s="3" customFormat="1" ht="13.5" customHeight="1" x14ac:dyDescent="0.25">
      <c r="A508" s="17" t="s">
        <v>87</v>
      </c>
      <c r="B508" s="418" t="str">
        <f>IF([1]p27!$H$182&lt;&gt;0,[1]p27!$H$182,"")</f>
        <v/>
      </c>
      <c r="C508" s="419"/>
      <c r="D508" s="421" t="s">
        <v>89</v>
      </c>
      <c r="E508" s="422"/>
      <c r="F508" s="418" t="str">
        <f>IF([1]p27!$I$180&lt;&gt;0,[1]p27!$I$180,"")</f>
        <v/>
      </c>
      <c r="G508" s="418"/>
      <c r="H508" s="419"/>
      <c r="I508" s="17" t="s">
        <v>74</v>
      </c>
      <c r="J508" s="90" t="str">
        <f>IF([1]p27!$J$163&lt;&gt;0,[1]p27!$J$163,"")</f>
        <v/>
      </c>
      <c r="K508" s="17" t="s">
        <v>75</v>
      </c>
      <c r="L508" s="90" t="str">
        <f>IF([1]p27!$K$163&lt;&gt;0,[1]p27!$K$163,"")</f>
        <v/>
      </c>
      <c r="M508" s="421" t="s">
        <v>91</v>
      </c>
      <c r="N508" s="422"/>
      <c r="O508" s="418" t="str">
        <f>IF([1]p27!$F$182&lt;&gt;0,[1]p27!$F$182,"")</f>
        <v/>
      </c>
      <c r="P508" s="419"/>
      <c r="Q508" s="48"/>
    </row>
    <row r="509" spans="1:19" s="3" customFormat="1" ht="13.5" customHeight="1" x14ac:dyDescent="0.25">
      <c r="A509" s="17" t="s">
        <v>247</v>
      </c>
      <c r="B509" s="418" t="str">
        <f>IF([1]p27!$A$182&lt;&gt;0,[1]p27!$A$182,"")</f>
        <v/>
      </c>
      <c r="C509" s="418"/>
      <c r="D509" s="418"/>
      <c r="E509" s="418"/>
      <c r="F509" s="418"/>
      <c r="G509" s="418"/>
      <c r="H509" s="418"/>
      <c r="I509" s="418"/>
      <c r="J509" s="419"/>
      <c r="K509" s="420" t="s">
        <v>90</v>
      </c>
      <c r="L509" s="409"/>
      <c r="M509" s="379" t="str">
        <f>IF([1]p27!$I$184&lt;&gt;0,[1]p27!$I$184,"")</f>
        <v/>
      </c>
      <c r="N509" s="379"/>
      <c r="O509" s="379"/>
      <c r="P509" s="380"/>
      <c r="Q509" s="28"/>
    </row>
    <row r="510" spans="1:19" s="3" customFormat="1" ht="13.5" customHeight="1" x14ac:dyDescent="0.25">
      <c r="A510" s="17" t="s">
        <v>88</v>
      </c>
      <c r="B510" s="379" t="str">
        <f>IF([1]p27!$E$184&lt;&gt;0,[1]p27!$E$184,"")</f>
        <v/>
      </c>
      <c r="C510" s="379"/>
      <c r="D510" s="379"/>
      <c r="E510" s="379"/>
      <c r="F510" s="379"/>
      <c r="G510" s="379"/>
      <c r="H510" s="379"/>
      <c r="I510" s="375" t="s">
        <v>248</v>
      </c>
      <c r="J510" s="379"/>
      <c r="K510" s="379"/>
      <c r="L510" s="86" t="str">
        <f>IF([1]p27!$K$184&lt;&gt;0,[1]p27!$K$184,"")</f>
        <v/>
      </c>
      <c r="M510" s="375" t="s">
        <v>240</v>
      </c>
      <c r="N510" s="376"/>
      <c r="O510" s="379" t="str">
        <f>IF([1]p27!$D$182&lt;&gt;0,[1]p27!$D$182,"")</f>
        <v/>
      </c>
      <c r="P510" s="380"/>
      <c r="Q510" s="28"/>
    </row>
    <row r="511" spans="1:19" x14ac:dyDescent="0.2">
      <c r="A511" s="375" t="s">
        <v>242</v>
      </c>
      <c r="B511" s="376"/>
      <c r="C511" s="91">
        <f>[1]p27!$A$186</f>
        <v>0</v>
      </c>
      <c r="D511" s="406" t="s">
        <v>246</v>
      </c>
      <c r="E511" s="406"/>
      <c r="F511" s="406"/>
      <c r="G511" s="375"/>
      <c r="H511" s="416">
        <f>[1]p27!$D$186</f>
        <v>0</v>
      </c>
      <c r="I511" s="417"/>
      <c r="J511" s="375" t="s">
        <v>244</v>
      </c>
      <c r="K511" s="376"/>
      <c r="L511" s="416">
        <f>[1]p27!$G$186</f>
        <v>0</v>
      </c>
      <c r="M511" s="417"/>
      <c r="N511" s="87" t="s">
        <v>245</v>
      </c>
      <c r="O511" s="416">
        <f>[1]p27!$J$186</f>
        <v>0</v>
      </c>
      <c r="P511" s="417"/>
      <c r="Q511" s="28"/>
      <c r="R511" s="3"/>
    </row>
    <row r="512" spans="1:19" x14ac:dyDescent="0.2">
      <c r="A512" s="393"/>
      <c r="B512" s="393"/>
      <c r="C512" s="393"/>
      <c r="D512" s="393"/>
      <c r="E512" s="393"/>
      <c r="F512" s="393"/>
      <c r="G512" s="393"/>
      <c r="H512" s="393"/>
      <c r="I512" s="393"/>
      <c r="J512" s="393"/>
      <c r="K512" s="393"/>
      <c r="L512" s="393"/>
      <c r="M512" s="393"/>
      <c r="N512" s="393"/>
      <c r="O512" s="393"/>
      <c r="P512" s="393"/>
    </row>
    <row r="513" spans="1:19" s="3" customFormat="1" ht="13.5" customHeight="1" x14ac:dyDescent="0.25">
      <c r="A513" s="17" t="s">
        <v>76</v>
      </c>
      <c r="B513" s="380" t="str">
        <f>IF([1]p27!$A$189&lt;&gt;0,[1]p27!$A$189,"")</f>
        <v/>
      </c>
      <c r="C513" s="398"/>
      <c r="D513" s="398"/>
      <c r="E513" s="398"/>
      <c r="F513" s="398"/>
      <c r="G513" s="398"/>
      <c r="H513" s="398"/>
      <c r="I513" s="398"/>
      <c r="J513" s="406" t="s">
        <v>89</v>
      </c>
      <c r="K513" s="375"/>
      <c r="L513" s="89" t="str">
        <f>IF([1]p27!$I$189&lt;&gt;0,[1]p27!$I$189,"")</f>
        <v/>
      </c>
      <c r="M513" s="47" t="s">
        <v>239</v>
      </c>
      <c r="N513" s="379" t="str">
        <f>IF([1]p27!$K$189&lt;&gt;0,[1]p27!$K$189,"")</f>
        <v/>
      </c>
      <c r="O513" s="379"/>
      <c r="P513" s="380"/>
      <c r="Q513" s="48"/>
    </row>
    <row r="514" spans="1:19" s="3" customFormat="1" ht="13.5" customHeight="1" x14ac:dyDescent="0.25">
      <c r="A514" s="17" t="s">
        <v>87</v>
      </c>
      <c r="B514" s="418" t="str">
        <f>IF([1]p27!$H$191&lt;&gt;0,[1]p27!$H$191,"")</f>
        <v/>
      </c>
      <c r="C514" s="419"/>
      <c r="D514" s="421" t="s">
        <v>89</v>
      </c>
      <c r="E514" s="422"/>
      <c r="F514" s="418" t="str">
        <f>IF([1]p27!$I$189&lt;&gt;0,[1]p27!$I$189,"")</f>
        <v/>
      </c>
      <c r="G514" s="418"/>
      <c r="H514" s="419"/>
      <c r="I514" s="17" t="s">
        <v>74</v>
      </c>
      <c r="J514" s="90" t="str">
        <f>IF([1]p27!$J$163&lt;&gt;0,[1]p27!$J$163,"")</f>
        <v/>
      </c>
      <c r="K514" s="17" t="s">
        <v>75</v>
      </c>
      <c r="L514" s="90" t="str">
        <f>IF([1]p27!$K$163&lt;&gt;0,[1]p27!$K$163,"")</f>
        <v/>
      </c>
      <c r="M514" s="421" t="s">
        <v>91</v>
      </c>
      <c r="N514" s="422"/>
      <c r="O514" s="418" t="str">
        <f>IF([1]p27!$F$191&lt;&gt;0,[1]p27!$F$191,"")</f>
        <v/>
      </c>
      <c r="P514" s="419"/>
      <c r="Q514" s="48"/>
    </row>
    <row r="515" spans="1:19" s="3" customFormat="1" ht="13.5" customHeight="1" x14ac:dyDescent="0.25">
      <c r="A515" s="17" t="s">
        <v>247</v>
      </c>
      <c r="B515" s="418" t="str">
        <f>IF([1]p27!$A$191&lt;&gt;0,[1]p27!$A$191,"")</f>
        <v/>
      </c>
      <c r="C515" s="418"/>
      <c r="D515" s="418"/>
      <c r="E515" s="418"/>
      <c r="F515" s="418"/>
      <c r="G515" s="418"/>
      <c r="H515" s="418"/>
      <c r="I515" s="418"/>
      <c r="J515" s="419"/>
      <c r="K515" s="420" t="s">
        <v>90</v>
      </c>
      <c r="L515" s="409"/>
      <c r="M515" s="379" t="str">
        <f>IF([1]p27!$I$193&lt;&gt;0,[1]p27!$I$193,"")</f>
        <v/>
      </c>
      <c r="N515" s="379"/>
      <c r="O515" s="379"/>
      <c r="P515" s="380"/>
      <c r="Q515" s="28"/>
    </row>
    <row r="516" spans="1:19" s="3" customFormat="1" ht="13.5" customHeight="1" x14ac:dyDescent="0.25">
      <c r="A516" s="17" t="s">
        <v>88</v>
      </c>
      <c r="B516" s="379" t="str">
        <f>IF([1]p27!$E$193&lt;&gt;0,[1]p27!$E$193,"")</f>
        <v/>
      </c>
      <c r="C516" s="379"/>
      <c r="D516" s="379"/>
      <c r="E516" s="379"/>
      <c r="F516" s="379"/>
      <c r="G516" s="379"/>
      <c r="H516" s="379"/>
      <c r="I516" s="375" t="s">
        <v>248</v>
      </c>
      <c r="J516" s="379"/>
      <c r="K516" s="379"/>
      <c r="L516" s="86" t="str">
        <f>IF([1]p27!$K$193&lt;&gt;0,[1]p27!$K$193,"")</f>
        <v/>
      </c>
      <c r="M516" s="375" t="s">
        <v>240</v>
      </c>
      <c r="N516" s="376"/>
      <c r="O516" s="379" t="str">
        <f>IF([1]p27!$D$191&lt;&gt;0,[1]p27!$D$191,"")</f>
        <v/>
      </c>
      <c r="P516" s="380"/>
      <c r="Q516" s="28"/>
    </row>
    <row r="517" spans="1:19" x14ac:dyDescent="0.2">
      <c r="A517" s="375" t="s">
        <v>242</v>
      </c>
      <c r="B517" s="376"/>
      <c r="C517" s="91">
        <f>[1]p27!$A$195</f>
        <v>0</v>
      </c>
      <c r="D517" s="406" t="s">
        <v>246</v>
      </c>
      <c r="E517" s="406"/>
      <c r="F517" s="406"/>
      <c r="G517" s="375"/>
      <c r="H517" s="416">
        <f>[1]p27!$D$195</f>
        <v>0</v>
      </c>
      <c r="I517" s="417"/>
      <c r="J517" s="375" t="s">
        <v>244</v>
      </c>
      <c r="K517" s="376"/>
      <c r="L517" s="416">
        <f>[1]p27!$G$195</f>
        <v>0</v>
      </c>
      <c r="M517" s="417"/>
      <c r="N517" s="87" t="s">
        <v>245</v>
      </c>
      <c r="O517" s="416">
        <f>[1]p27!$J$195</f>
        <v>0</v>
      </c>
      <c r="P517" s="417"/>
      <c r="Q517" s="28"/>
      <c r="R517" s="3"/>
    </row>
    <row r="518" spans="1:19" x14ac:dyDescent="0.2">
      <c r="A518" s="393"/>
      <c r="B518" s="393"/>
      <c r="C518" s="393"/>
      <c r="D518" s="393"/>
      <c r="E518" s="393"/>
      <c r="F518" s="393"/>
      <c r="G518" s="393"/>
      <c r="H518" s="393"/>
      <c r="I518" s="393"/>
      <c r="J518" s="393"/>
      <c r="K518" s="393"/>
      <c r="L518" s="393"/>
      <c r="M518" s="393"/>
      <c r="N518" s="393"/>
      <c r="O518" s="393"/>
      <c r="P518" s="393"/>
    </row>
    <row r="519" spans="1:19" s="33" customFormat="1" ht="11.25" customHeight="1" x14ac:dyDescent="0.2">
      <c r="A519" s="375" t="str">
        <f>T([1]p28!$C$13:$G$13)</f>
        <v>Pammella Queiroz de Souza</v>
      </c>
      <c r="B519" s="376"/>
      <c r="C519" s="376"/>
      <c r="D519" s="376"/>
      <c r="E519" s="377"/>
      <c r="F519" s="423"/>
      <c r="G519" s="424"/>
      <c r="H519" s="424"/>
      <c r="I519" s="424"/>
      <c r="J519" s="424"/>
      <c r="K519" s="424"/>
      <c r="L519" s="424"/>
      <c r="M519" s="424"/>
      <c r="N519" s="424"/>
      <c r="O519" s="424"/>
      <c r="P519" s="424"/>
      <c r="Q519" s="48"/>
      <c r="R519" s="28"/>
      <c r="S519" s="28"/>
    </row>
    <row r="520" spans="1:19" s="3" customFormat="1" ht="13.5" customHeight="1" x14ac:dyDescent="0.25">
      <c r="A520" s="17" t="s">
        <v>76</v>
      </c>
      <c r="B520" s="380" t="str">
        <f>IF([1]p28!$A$171&lt;&gt;0,[1]p28!$A$171,"")</f>
        <v/>
      </c>
      <c r="C520" s="398"/>
      <c r="D520" s="398"/>
      <c r="E520" s="398"/>
      <c r="F520" s="398"/>
      <c r="G520" s="398"/>
      <c r="H520" s="398"/>
      <c r="I520" s="398"/>
      <c r="J520" s="406" t="s">
        <v>89</v>
      </c>
      <c r="K520" s="375"/>
      <c r="L520" s="89" t="str">
        <f>IF([1]p28!$I$171&lt;&gt;0,[1]p28!$I$171,"")</f>
        <v/>
      </c>
      <c r="M520" s="47" t="s">
        <v>239</v>
      </c>
      <c r="N520" s="379" t="str">
        <f>IF([1]p28!$K$171&lt;&gt;0,[1]p28!$K$171,"")</f>
        <v/>
      </c>
      <c r="O520" s="379"/>
      <c r="P520" s="380"/>
      <c r="Q520" s="48"/>
    </row>
    <row r="521" spans="1:19" s="3" customFormat="1" ht="13.5" customHeight="1" x14ac:dyDescent="0.25">
      <c r="A521" s="17" t="s">
        <v>87</v>
      </c>
      <c r="B521" s="418" t="str">
        <f>IF([1]p28!$H$173&lt;&gt;0,[1]p28!$H$173,"")</f>
        <v/>
      </c>
      <c r="C521" s="419"/>
      <c r="D521" s="421" t="s">
        <v>89</v>
      </c>
      <c r="E521" s="422"/>
      <c r="F521" s="418" t="str">
        <f>IF([1]p28!$I$171&lt;&gt;0,[1]p28!$I$171,"")</f>
        <v/>
      </c>
      <c r="G521" s="418"/>
      <c r="H521" s="419"/>
      <c r="I521" s="17" t="s">
        <v>74</v>
      </c>
      <c r="J521" s="90" t="str">
        <f>IF([1]p28!$J$163&lt;&gt;0,[1]p28!$J$163,"")</f>
        <v/>
      </c>
      <c r="K521" s="17" t="s">
        <v>75</v>
      </c>
      <c r="L521" s="90" t="str">
        <f>IF([1]p28!$K$163&lt;&gt;0,[1]p28!$K$163,"")</f>
        <v/>
      </c>
      <c r="M521" s="421" t="s">
        <v>91</v>
      </c>
      <c r="N521" s="422"/>
      <c r="O521" s="418" t="str">
        <f>IF([1]p28!$F$173&lt;&gt;0,[1]p28!$F$173,"")</f>
        <v/>
      </c>
      <c r="P521" s="419"/>
      <c r="Q521" s="48"/>
    </row>
    <row r="522" spans="1:19" s="3" customFormat="1" ht="13.5" customHeight="1" x14ac:dyDescent="0.25">
      <c r="A522" s="17" t="s">
        <v>247</v>
      </c>
      <c r="B522" s="418" t="str">
        <f>IF([1]p28!$A$173&lt;&gt;0,[1]p28!$A$173,"")</f>
        <v/>
      </c>
      <c r="C522" s="418"/>
      <c r="D522" s="418"/>
      <c r="E522" s="418"/>
      <c r="F522" s="418"/>
      <c r="G522" s="418"/>
      <c r="H522" s="418"/>
      <c r="I522" s="418"/>
      <c r="J522" s="419"/>
      <c r="K522" s="420" t="s">
        <v>90</v>
      </c>
      <c r="L522" s="409"/>
      <c r="M522" s="379" t="str">
        <f>IF([1]p28!$I$175&lt;&gt;0,[1]p28!$I$175,"")</f>
        <v/>
      </c>
      <c r="N522" s="379"/>
      <c r="O522" s="379"/>
      <c r="P522" s="380"/>
      <c r="Q522" s="28"/>
    </row>
    <row r="523" spans="1:19" s="3" customFormat="1" ht="13.5" customHeight="1" x14ac:dyDescent="0.25">
      <c r="A523" s="17" t="s">
        <v>88</v>
      </c>
      <c r="B523" s="379" t="str">
        <f>IF([1]p28!$E$175&lt;&gt;0,[1]p28!$E$175,"")</f>
        <v/>
      </c>
      <c r="C523" s="379"/>
      <c r="D523" s="379"/>
      <c r="E523" s="379"/>
      <c r="F523" s="379"/>
      <c r="G523" s="379"/>
      <c r="H523" s="379"/>
      <c r="I523" s="375" t="s">
        <v>248</v>
      </c>
      <c r="J523" s="379"/>
      <c r="K523" s="379"/>
      <c r="L523" s="86" t="str">
        <f>IF([1]p28!$K$175&lt;&gt;0,[1]p28!$K$175,"")</f>
        <v/>
      </c>
      <c r="M523" s="375" t="s">
        <v>240</v>
      </c>
      <c r="N523" s="376"/>
      <c r="O523" s="379" t="str">
        <f>IF([1]p28!$D$173&lt;&gt;0,[1]p28!$D$173,"")</f>
        <v/>
      </c>
      <c r="P523" s="380"/>
      <c r="Q523" s="28"/>
    </row>
    <row r="524" spans="1:19" x14ac:dyDescent="0.2">
      <c r="A524" s="375" t="s">
        <v>242</v>
      </c>
      <c r="B524" s="376"/>
      <c r="C524" s="91">
        <f>[1]p28!$A$177</f>
        <v>0</v>
      </c>
      <c r="D524" s="406" t="s">
        <v>246</v>
      </c>
      <c r="E524" s="406"/>
      <c r="F524" s="406"/>
      <c r="G524" s="375"/>
      <c r="H524" s="416">
        <f>[1]p28!$D$177</f>
        <v>0</v>
      </c>
      <c r="I524" s="417"/>
      <c r="J524" s="375" t="s">
        <v>244</v>
      </c>
      <c r="K524" s="376"/>
      <c r="L524" s="416">
        <f>[1]p28!$G$177</f>
        <v>0</v>
      </c>
      <c r="M524" s="417"/>
      <c r="N524" s="87" t="s">
        <v>245</v>
      </c>
      <c r="O524" s="416">
        <f>[1]p28!$J$177</f>
        <v>0</v>
      </c>
      <c r="P524" s="417"/>
      <c r="Q524" s="28"/>
      <c r="R524" s="3"/>
    </row>
    <row r="525" spans="1:19" x14ac:dyDescent="0.2">
      <c r="A525" s="393"/>
      <c r="B525" s="393"/>
      <c r="C525" s="393"/>
      <c r="D525" s="393"/>
      <c r="E525" s="393"/>
      <c r="F525" s="393"/>
      <c r="G525" s="393"/>
      <c r="H525" s="393"/>
      <c r="I525" s="393"/>
      <c r="J525" s="393"/>
      <c r="K525" s="393"/>
      <c r="L525" s="393"/>
      <c r="M525" s="393"/>
      <c r="N525" s="393"/>
      <c r="O525" s="393"/>
      <c r="P525" s="393"/>
    </row>
    <row r="526" spans="1:19" s="3" customFormat="1" ht="13.5" customHeight="1" x14ac:dyDescent="0.25">
      <c r="A526" s="17" t="s">
        <v>76</v>
      </c>
      <c r="B526" s="380" t="str">
        <f>IF([1]p28!$A$180&lt;&gt;0,[1]p28!$A$180,"")</f>
        <v/>
      </c>
      <c r="C526" s="398"/>
      <c r="D526" s="398"/>
      <c r="E526" s="398"/>
      <c r="F526" s="398"/>
      <c r="G526" s="398"/>
      <c r="H526" s="398"/>
      <c r="I526" s="398"/>
      <c r="J526" s="406" t="s">
        <v>89</v>
      </c>
      <c r="K526" s="375"/>
      <c r="L526" s="89" t="str">
        <f>IF([1]p28!$I$180&lt;&gt;0,[1]p28!$I$180,"")</f>
        <v/>
      </c>
      <c r="M526" s="47" t="s">
        <v>239</v>
      </c>
      <c r="N526" s="379" t="str">
        <f>IF([1]p28!$K$180&lt;&gt;0,[1]p28!$K$180,"")</f>
        <v/>
      </c>
      <c r="O526" s="379"/>
      <c r="P526" s="380"/>
      <c r="Q526" s="48"/>
    </row>
    <row r="527" spans="1:19" s="3" customFormat="1" ht="13.5" customHeight="1" x14ac:dyDescent="0.25">
      <c r="A527" s="17" t="s">
        <v>87</v>
      </c>
      <c r="B527" s="418" t="str">
        <f>IF([1]p28!$H$182&lt;&gt;0,[1]p28!$H$182,"")</f>
        <v/>
      </c>
      <c r="C527" s="419"/>
      <c r="D527" s="421" t="s">
        <v>89</v>
      </c>
      <c r="E527" s="422"/>
      <c r="F527" s="418" t="str">
        <f>IF([1]p28!$I$180&lt;&gt;0,[1]p28!$I$180,"")</f>
        <v/>
      </c>
      <c r="G527" s="418"/>
      <c r="H527" s="419"/>
      <c r="I527" s="17" t="s">
        <v>74</v>
      </c>
      <c r="J527" s="90" t="str">
        <f>IF([1]p28!$J$163&lt;&gt;0,[1]p28!$J$163,"")</f>
        <v/>
      </c>
      <c r="K527" s="17" t="s">
        <v>75</v>
      </c>
      <c r="L527" s="90" t="str">
        <f>IF([1]p28!$K$163&lt;&gt;0,[1]p28!$K$163,"")</f>
        <v/>
      </c>
      <c r="M527" s="421" t="s">
        <v>91</v>
      </c>
      <c r="N527" s="422"/>
      <c r="O527" s="418" t="str">
        <f>IF([1]p28!$F$182&lt;&gt;0,[1]p28!$F$182,"")</f>
        <v/>
      </c>
      <c r="P527" s="419"/>
      <c r="Q527" s="48"/>
    </row>
    <row r="528" spans="1:19" s="3" customFormat="1" ht="13.5" customHeight="1" x14ac:dyDescent="0.25">
      <c r="A528" s="17" t="s">
        <v>247</v>
      </c>
      <c r="B528" s="418" t="str">
        <f>IF([1]p28!$A$182&lt;&gt;0,[1]p28!$A$182,"")</f>
        <v/>
      </c>
      <c r="C528" s="418"/>
      <c r="D528" s="418"/>
      <c r="E528" s="418"/>
      <c r="F528" s="418"/>
      <c r="G528" s="418"/>
      <c r="H528" s="418"/>
      <c r="I528" s="418"/>
      <c r="J528" s="419"/>
      <c r="K528" s="420" t="s">
        <v>90</v>
      </c>
      <c r="L528" s="409"/>
      <c r="M528" s="379" t="str">
        <f>IF([1]p28!$I$184&lt;&gt;0,[1]p28!$I$184,"")</f>
        <v/>
      </c>
      <c r="N528" s="379"/>
      <c r="O528" s="379"/>
      <c r="P528" s="380"/>
      <c r="Q528" s="28"/>
    </row>
    <row r="529" spans="1:19" s="3" customFormat="1" ht="13.5" customHeight="1" x14ac:dyDescent="0.25">
      <c r="A529" s="17" t="s">
        <v>88</v>
      </c>
      <c r="B529" s="379" t="str">
        <f>IF([1]p28!$E$184&lt;&gt;0,[1]p28!$E$184,"")</f>
        <v/>
      </c>
      <c r="C529" s="379"/>
      <c r="D529" s="379"/>
      <c r="E529" s="379"/>
      <c r="F529" s="379"/>
      <c r="G529" s="379"/>
      <c r="H529" s="379"/>
      <c r="I529" s="375" t="s">
        <v>248</v>
      </c>
      <c r="J529" s="379"/>
      <c r="K529" s="379"/>
      <c r="L529" s="86" t="str">
        <f>IF([1]p28!$K$184&lt;&gt;0,[1]p28!$K$184,"")</f>
        <v/>
      </c>
      <c r="M529" s="375" t="s">
        <v>240</v>
      </c>
      <c r="N529" s="376"/>
      <c r="O529" s="379" t="str">
        <f>IF([1]p28!$D$182&lt;&gt;0,[1]p28!$D$182,"")</f>
        <v/>
      </c>
      <c r="P529" s="380"/>
      <c r="Q529" s="28"/>
    </row>
    <row r="530" spans="1:19" x14ac:dyDescent="0.2">
      <c r="A530" s="375" t="s">
        <v>242</v>
      </c>
      <c r="B530" s="376"/>
      <c r="C530" s="91">
        <f>[1]p28!$A$186</f>
        <v>0</v>
      </c>
      <c r="D530" s="406" t="s">
        <v>246</v>
      </c>
      <c r="E530" s="406"/>
      <c r="F530" s="406"/>
      <c r="G530" s="375"/>
      <c r="H530" s="416">
        <f>[1]p28!$D$186</f>
        <v>0</v>
      </c>
      <c r="I530" s="417"/>
      <c r="J530" s="375" t="s">
        <v>244</v>
      </c>
      <c r="K530" s="376"/>
      <c r="L530" s="416">
        <f>[1]p28!$G$186</f>
        <v>0</v>
      </c>
      <c r="M530" s="417"/>
      <c r="N530" s="87" t="s">
        <v>245</v>
      </c>
      <c r="O530" s="416">
        <f>[1]p28!$J$186</f>
        <v>0</v>
      </c>
      <c r="P530" s="417"/>
      <c r="Q530" s="28"/>
      <c r="R530" s="3"/>
    </row>
    <row r="531" spans="1:19" x14ac:dyDescent="0.2">
      <c r="A531" s="393"/>
      <c r="B531" s="393"/>
      <c r="C531" s="393"/>
      <c r="D531" s="393"/>
      <c r="E531" s="393"/>
      <c r="F531" s="393"/>
      <c r="G531" s="393"/>
      <c r="H531" s="393"/>
      <c r="I531" s="393"/>
      <c r="J531" s="393"/>
      <c r="K531" s="393"/>
      <c r="L531" s="393"/>
      <c r="M531" s="393"/>
      <c r="N531" s="393"/>
      <c r="O531" s="393"/>
      <c r="P531" s="393"/>
    </row>
    <row r="532" spans="1:19" s="3" customFormat="1" ht="13.5" customHeight="1" x14ac:dyDescent="0.25">
      <c r="A532" s="17" t="s">
        <v>76</v>
      </c>
      <c r="B532" s="380" t="str">
        <f>IF([1]p28!$A$189&lt;&gt;0,[1]p28!$A$189,"")</f>
        <v/>
      </c>
      <c r="C532" s="398"/>
      <c r="D532" s="398"/>
      <c r="E532" s="398"/>
      <c r="F532" s="398"/>
      <c r="G532" s="398"/>
      <c r="H532" s="398"/>
      <c r="I532" s="398"/>
      <c r="J532" s="406" t="s">
        <v>89</v>
      </c>
      <c r="K532" s="375"/>
      <c r="L532" s="89" t="str">
        <f>IF([1]p28!$I$189&lt;&gt;0,[1]p28!$I$189,"")</f>
        <v/>
      </c>
      <c r="M532" s="47" t="s">
        <v>239</v>
      </c>
      <c r="N532" s="379" t="str">
        <f>IF([1]p28!$K$189&lt;&gt;0,[1]p28!$K$189,"")</f>
        <v/>
      </c>
      <c r="O532" s="379"/>
      <c r="P532" s="380"/>
      <c r="Q532" s="48"/>
    </row>
    <row r="533" spans="1:19" s="3" customFormat="1" ht="13.5" customHeight="1" x14ac:dyDescent="0.25">
      <c r="A533" s="17" t="s">
        <v>87</v>
      </c>
      <c r="B533" s="418" t="str">
        <f>IF([1]p28!$H$191&lt;&gt;0,[1]p28!$H$191,"")</f>
        <v/>
      </c>
      <c r="C533" s="419"/>
      <c r="D533" s="421" t="s">
        <v>89</v>
      </c>
      <c r="E533" s="422"/>
      <c r="F533" s="418" t="str">
        <f>IF([1]p28!$I$189&lt;&gt;0,[1]p28!$I$189,"")</f>
        <v/>
      </c>
      <c r="G533" s="418"/>
      <c r="H533" s="419"/>
      <c r="I533" s="17" t="s">
        <v>74</v>
      </c>
      <c r="J533" s="90" t="str">
        <f>IF([1]p28!$J$163&lt;&gt;0,[1]p28!$J$163,"")</f>
        <v/>
      </c>
      <c r="K533" s="17" t="s">
        <v>75</v>
      </c>
      <c r="L533" s="90" t="str">
        <f>IF([1]p28!$K$163&lt;&gt;0,[1]p28!$K$163,"")</f>
        <v/>
      </c>
      <c r="M533" s="421" t="s">
        <v>91</v>
      </c>
      <c r="N533" s="422"/>
      <c r="O533" s="418" t="str">
        <f>IF([1]p28!$F$191&lt;&gt;0,[1]p28!$F$191,"")</f>
        <v/>
      </c>
      <c r="P533" s="419"/>
      <c r="Q533" s="48"/>
    </row>
    <row r="534" spans="1:19" s="3" customFormat="1" ht="13.5" customHeight="1" x14ac:dyDescent="0.25">
      <c r="A534" s="17" t="s">
        <v>247</v>
      </c>
      <c r="B534" s="418" t="str">
        <f>IF([1]p28!$A$191&lt;&gt;0,[1]p28!$A$191,"")</f>
        <v/>
      </c>
      <c r="C534" s="418"/>
      <c r="D534" s="418"/>
      <c r="E534" s="418"/>
      <c r="F534" s="418"/>
      <c r="G534" s="418"/>
      <c r="H534" s="418"/>
      <c r="I534" s="418"/>
      <c r="J534" s="419"/>
      <c r="K534" s="420" t="s">
        <v>90</v>
      </c>
      <c r="L534" s="409"/>
      <c r="M534" s="379" t="str">
        <f>IF([1]p28!$I$193&lt;&gt;0,[1]p28!$I$193,"")</f>
        <v/>
      </c>
      <c r="N534" s="379"/>
      <c r="O534" s="379"/>
      <c r="P534" s="380"/>
      <c r="Q534" s="28"/>
    </row>
    <row r="535" spans="1:19" s="3" customFormat="1" ht="13.5" customHeight="1" x14ac:dyDescent="0.25">
      <c r="A535" s="17" t="s">
        <v>88</v>
      </c>
      <c r="B535" s="379" t="str">
        <f>IF([1]p28!$E$193&lt;&gt;0,[1]p28!$E$193,"")</f>
        <v/>
      </c>
      <c r="C535" s="379"/>
      <c r="D535" s="379"/>
      <c r="E535" s="379"/>
      <c r="F535" s="379"/>
      <c r="G535" s="379"/>
      <c r="H535" s="379"/>
      <c r="I535" s="375" t="s">
        <v>248</v>
      </c>
      <c r="J535" s="379"/>
      <c r="K535" s="379"/>
      <c r="L535" s="86" t="str">
        <f>IF([1]p28!$K$193&lt;&gt;0,[1]p28!$K$193,"")</f>
        <v/>
      </c>
      <c r="M535" s="375" t="s">
        <v>240</v>
      </c>
      <c r="N535" s="376"/>
      <c r="O535" s="379" t="str">
        <f>IF([1]p28!$D$191&lt;&gt;0,[1]p28!$D$191,"")</f>
        <v/>
      </c>
      <c r="P535" s="380"/>
      <c r="Q535" s="28"/>
    </row>
    <row r="536" spans="1:19" x14ac:dyDescent="0.2">
      <c r="A536" s="375" t="s">
        <v>242</v>
      </c>
      <c r="B536" s="376"/>
      <c r="C536" s="91">
        <f>[1]p28!$A$195</f>
        <v>0</v>
      </c>
      <c r="D536" s="406" t="s">
        <v>246</v>
      </c>
      <c r="E536" s="406"/>
      <c r="F536" s="406"/>
      <c r="G536" s="375"/>
      <c r="H536" s="416">
        <f>[1]p28!$D$195</f>
        <v>0</v>
      </c>
      <c r="I536" s="417"/>
      <c r="J536" s="375" t="s">
        <v>244</v>
      </c>
      <c r="K536" s="376"/>
      <c r="L536" s="416">
        <f>[1]p28!$G$195</f>
        <v>0</v>
      </c>
      <c r="M536" s="417"/>
      <c r="N536" s="87" t="s">
        <v>245</v>
      </c>
      <c r="O536" s="416">
        <f>[1]p28!$J$195</f>
        <v>0</v>
      </c>
      <c r="P536" s="417"/>
      <c r="Q536" s="28"/>
      <c r="R536" s="3"/>
    </row>
    <row r="537" spans="1:19" x14ac:dyDescent="0.2">
      <c r="A537" s="393"/>
      <c r="B537" s="393"/>
      <c r="C537" s="393"/>
      <c r="D537" s="393"/>
      <c r="E537" s="393"/>
      <c r="F537" s="393"/>
      <c r="G537" s="393"/>
      <c r="H537" s="393"/>
      <c r="I537" s="393"/>
      <c r="J537" s="393"/>
      <c r="K537" s="393"/>
      <c r="L537" s="393"/>
      <c r="M537" s="393"/>
      <c r="N537" s="393"/>
      <c r="O537" s="393"/>
      <c r="P537" s="393"/>
    </row>
    <row r="538" spans="1:19" s="33" customFormat="1" ht="11.25" customHeight="1" x14ac:dyDescent="0.2">
      <c r="A538" s="375" t="str">
        <f>T([1]p29!$C$13:$G$13)</f>
        <v>Rodrigo Cohen Mota Nemer</v>
      </c>
      <c r="B538" s="376"/>
      <c r="C538" s="376"/>
      <c r="D538" s="376"/>
      <c r="E538" s="377"/>
      <c r="F538" s="423"/>
      <c r="G538" s="424"/>
      <c r="H538" s="424"/>
      <c r="I538" s="424"/>
      <c r="J538" s="424"/>
      <c r="K538" s="424"/>
      <c r="L538" s="424"/>
      <c r="M538" s="424"/>
      <c r="N538" s="424"/>
      <c r="O538" s="424"/>
      <c r="P538" s="424"/>
      <c r="Q538" s="48"/>
      <c r="R538" s="28"/>
      <c r="S538" s="28"/>
    </row>
    <row r="539" spans="1:19" s="3" customFormat="1" ht="13.5" customHeight="1" x14ac:dyDescent="0.25">
      <c r="A539" s="17" t="s">
        <v>76</v>
      </c>
      <c r="B539" s="380" t="str">
        <f>IF([1]p29!$A$171&lt;&gt;0,[1]p29!$A$171,"")</f>
        <v/>
      </c>
      <c r="C539" s="398"/>
      <c r="D539" s="398"/>
      <c r="E539" s="398"/>
      <c r="F539" s="398"/>
      <c r="G539" s="398"/>
      <c r="H539" s="398"/>
      <c r="I539" s="398"/>
      <c r="J539" s="406" t="s">
        <v>89</v>
      </c>
      <c r="K539" s="375"/>
      <c r="L539" s="89" t="str">
        <f>IF([1]p29!$I$171&lt;&gt;0,[1]p29!$I$171,"")</f>
        <v/>
      </c>
      <c r="M539" s="47" t="s">
        <v>239</v>
      </c>
      <c r="N539" s="379" t="str">
        <f>IF([1]p29!$K$171&lt;&gt;0,[1]p29!$K$171,"")</f>
        <v/>
      </c>
      <c r="O539" s="379"/>
      <c r="P539" s="380"/>
      <c r="Q539" s="48"/>
    </row>
    <row r="540" spans="1:19" s="3" customFormat="1" ht="13.5" customHeight="1" x14ac:dyDescent="0.25">
      <c r="A540" s="17" t="s">
        <v>87</v>
      </c>
      <c r="B540" s="418" t="str">
        <f>IF([1]p29!$H$173&lt;&gt;0,[1]p29!$H$173,"")</f>
        <v/>
      </c>
      <c r="C540" s="419"/>
      <c r="D540" s="421" t="s">
        <v>89</v>
      </c>
      <c r="E540" s="422"/>
      <c r="F540" s="418" t="str">
        <f>IF([1]p29!$I$171&lt;&gt;0,[1]p29!$I$171,"")</f>
        <v/>
      </c>
      <c r="G540" s="418"/>
      <c r="H540" s="419"/>
      <c r="I540" s="17" t="s">
        <v>74</v>
      </c>
      <c r="J540" s="90" t="str">
        <f>IF([1]p29!$J$163&lt;&gt;0,[1]p29!$J$163,"")</f>
        <v/>
      </c>
      <c r="K540" s="17" t="s">
        <v>75</v>
      </c>
      <c r="L540" s="90" t="str">
        <f>IF([1]p29!$K$163&lt;&gt;0,[1]p29!$K$163,"")</f>
        <v/>
      </c>
      <c r="M540" s="421" t="s">
        <v>91</v>
      </c>
      <c r="N540" s="422"/>
      <c r="O540" s="418" t="str">
        <f>IF([1]p29!$F$173&lt;&gt;0,[1]p29!$F$173,"")</f>
        <v/>
      </c>
      <c r="P540" s="419"/>
      <c r="Q540" s="48"/>
    </row>
    <row r="541" spans="1:19" s="3" customFormat="1" ht="13.5" customHeight="1" x14ac:dyDescent="0.25">
      <c r="A541" s="17" t="s">
        <v>247</v>
      </c>
      <c r="B541" s="418" t="str">
        <f>IF([1]p29!$A$173&lt;&gt;0,[1]p29!$A$173,"")</f>
        <v/>
      </c>
      <c r="C541" s="418"/>
      <c r="D541" s="418"/>
      <c r="E541" s="418"/>
      <c r="F541" s="418"/>
      <c r="G541" s="418"/>
      <c r="H541" s="418"/>
      <c r="I541" s="418"/>
      <c r="J541" s="419"/>
      <c r="K541" s="420" t="s">
        <v>90</v>
      </c>
      <c r="L541" s="409"/>
      <c r="M541" s="379" t="str">
        <f>IF([1]p29!$I$175&lt;&gt;0,[1]p29!$I$175,"")</f>
        <v/>
      </c>
      <c r="N541" s="379"/>
      <c r="O541" s="379"/>
      <c r="P541" s="380"/>
      <c r="Q541" s="28"/>
    </row>
    <row r="542" spans="1:19" s="3" customFormat="1" ht="13.5" customHeight="1" x14ac:dyDescent="0.25">
      <c r="A542" s="17" t="s">
        <v>88</v>
      </c>
      <c r="B542" s="379" t="str">
        <f>IF([1]p29!$E$175&lt;&gt;0,[1]p29!$E$175,"")</f>
        <v/>
      </c>
      <c r="C542" s="379"/>
      <c r="D542" s="379"/>
      <c r="E542" s="379"/>
      <c r="F542" s="379"/>
      <c r="G542" s="379"/>
      <c r="H542" s="379"/>
      <c r="I542" s="375" t="s">
        <v>248</v>
      </c>
      <c r="J542" s="379"/>
      <c r="K542" s="379"/>
      <c r="L542" s="86" t="str">
        <f>IF([1]p29!$K$175&lt;&gt;0,[1]p29!$K$175,"")</f>
        <v/>
      </c>
      <c r="M542" s="375" t="s">
        <v>240</v>
      </c>
      <c r="N542" s="376"/>
      <c r="O542" s="379" t="str">
        <f>IF([1]p29!$D$173&lt;&gt;0,[1]p29!$D$173,"")</f>
        <v/>
      </c>
      <c r="P542" s="380"/>
      <c r="Q542" s="28"/>
    </row>
    <row r="543" spans="1:19" x14ac:dyDescent="0.2">
      <c r="A543" s="375" t="s">
        <v>242</v>
      </c>
      <c r="B543" s="376"/>
      <c r="C543" s="91">
        <f>[1]p29!$A$177</f>
        <v>0</v>
      </c>
      <c r="D543" s="406" t="s">
        <v>246</v>
      </c>
      <c r="E543" s="406"/>
      <c r="F543" s="406"/>
      <c r="G543" s="375"/>
      <c r="H543" s="416">
        <f>[1]p29!$D$177</f>
        <v>0</v>
      </c>
      <c r="I543" s="417"/>
      <c r="J543" s="375" t="s">
        <v>244</v>
      </c>
      <c r="K543" s="376"/>
      <c r="L543" s="416">
        <f>[1]p29!$G$177</f>
        <v>0</v>
      </c>
      <c r="M543" s="417"/>
      <c r="N543" s="87" t="s">
        <v>245</v>
      </c>
      <c r="O543" s="416">
        <f>[1]p29!$J$177</f>
        <v>0</v>
      </c>
      <c r="P543" s="417"/>
      <c r="Q543" s="28"/>
      <c r="R543" s="3"/>
    </row>
    <row r="544" spans="1:19" x14ac:dyDescent="0.2">
      <c r="A544" s="393"/>
      <c r="B544" s="393"/>
      <c r="C544" s="393"/>
      <c r="D544" s="393"/>
      <c r="E544" s="393"/>
      <c r="F544" s="393"/>
      <c r="G544" s="393"/>
      <c r="H544" s="393"/>
      <c r="I544" s="393"/>
      <c r="J544" s="393"/>
      <c r="K544" s="393"/>
      <c r="L544" s="393"/>
      <c r="M544" s="393"/>
      <c r="N544" s="393"/>
      <c r="O544" s="393"/>
      <c r="P544" s="393"/>
    </row>
    <row r="545" spans="1:19" s="3" customFormat="1" ht="13.5" customHeight="1" x14ac:dyDescent="0.25">
      <c r="A545" s="17" t="s">
        <v>76</v>
      </c>
      <c r="B545" s="380" t="str">
        <f>IF([1]p29!$A$180&lt;&gt;0,[1]p29!$A$180,"")</f>
        <v/>
      </c>
      <c r="C545" s="398"/>
      <c r="D545" s="398"/>
      <c r="E545" s="398"/>
      <c r="F545" s="398"/>
      <c r="G545" s="398"/>
      <c r="H545" s="398"/>
      <c r="I545" s="398"/>
      <c r="J545" s="406" t="s">
        <v>89</v>
      </c>
      <c r="K545" s="375"/>
      <c r="L545" s="89" t="str">
        <f>IF([1]p29!$I$180&lt;&gt;0,[1]p29!$I$180,"")</f>
        <v/>
      </c>
      <c r="M545" s="47" t="s">
        <v>239</v>
      </c>
      <c r="N545" s="379" t="str">
        <f>IF([1]p29!$K$180&lt;&gt;0,[1]p29!$K$180,"")</f>
        <v/>
      </c>
      <c r="O545" s="379"/>
      <c r="P545" s="380"/>
      <c r="Q545" s="48"/>
    </row>
    <row r="546" spans="1:19" s="3" customFormat="1" ht="13.5" customHeight="1" x14ac:dyDescent="0.25">
      <c r="A546" s="17" t="s">
        <v>87</v>
      </c>
      <c r="B546" s="418" t="str">
        <f>IF([1]p29!$H$182&lt;&gt;0,[1]p29!$H$182,"")</f>
        <v/>
      </c>
      <c r="C546" s="419"/>
      <c r="D546" s="421" t="s">
        <v>89</v>
      </c>
      <c r="E546" s="422"/>
      <c r="F546" s="418" t="str">
        <f>IF([1]p29!$I$180&lt;&gt;0,[1]p29!$I$180,"")</f>
        <v/>
      </c>
      <c r="G546" s="418"/>
      <c r="H546" s="419"/>
      <c r="I546" s="17" t="s">
        <v>74</v>
      </c>
      <c r="J546" s="90" t="str">
        <f>IF([1]p29!$J$163&lt;&gt;0,[1]p29!$J$163,"")</f>
        <v/>
      </c>
      <c r="K546" s="17" t="s">
        <v>75</v>
      </c>
      <c r="L546" s="90" t="str">
        <f>IF([1]p29!$K$163&lt;&gt;0,[1]p29!$K$163,"")</f>
        <v/>
      </c>
      <c r="M546" s="421" t="s">
        <v>91</v>
      </c>
      <c r="N546" s="422"/>
      <c r="O546" s="418" t="str">
        <f>IF([1]p29!$F$182&lt;&gt;0,[1]p29!$F$182,"")</f>
        <v/>
      </c>
      <c r="P546" s="419"/>
      <c r="Q546" s="48"/>
    </row>
    <row r="547" spans="1:19" s="3" customFormat="1" ht="13.5" customHeight="1" x14ac:dyDescent="0.25">
      <c r="A547" s="17" t="s">
        <v>247</v>
      </c>
      <c r="B547" s="418" t="str">
        <f>IF([1]p29!$A$182&lt;&gt;0,[1]p29!$A$182,"")</f>
        <v/>
      </c>
      <c r="C547" s="418"/>
      <c r="D547" s="418"/>
      <c r="E547" s="418"/>
      <c r="F547" s="418"/>
      <c r="G547" s="418"/>
      <c r="H547" s="418"/>
      <c r="I547" s="418"/>
      <c r="J547" s="419"/>
      <c r="K547" s="420" t="s">
        <v>90</v>
      </c>
      <c r="L547" s="409"/>
      <c r="M547" s="379" t="str">
        <f>IF([1]p29!$I$184&lt;&gt;0,[1]p29!$I$184,"")</f>
        <v/>
      </c>
      <c r="N547" s="379"/>
      <c r="O547" s="379"/>
      <c r="P547" s="380"/>
      <c r="Q547" s="28"/>
    </row>
    <row r="548" spans="1:19" s="3" customFormat="1" ht="13.5" customHeight="1" x14ac:dyDescent="0.25">
      <c r="A548" s="17" t="s">
        <v>88</v>
      </c>
      <c r="B548" s="379" t="str">
        <f>IF([1]p29!$E$184&lt;&gt;0,[1]p29!$E$184,"")</f>
        <v/>
      </c>
      <c r="C548" s="379"/>
      <c r="D548" s="379"/>
      <c r="E548" s="379"/>
      <c r="F548" s="379"/>
      <c r="G548" s="379"/>
      <c r="H548" s="379"/>
      <c r="I548" s="375" t="s">
        <v>248</v>
      </c>
      <c r="J548" s="379"/>
      <c r="K548" s="379"/>
      <c r="L548" s="86" t="str">
        <f>IF([1]p29!$K$184&lt;&gt;0,[1]p29!$K$184,"")</f>
        <v/>
      </c>
      <c r="M548" s="375" t="s">
        <v>240</v>
      </c>
      <c r="N548" s="376"/>
      <c r="O548" s="379" t="str">
        <f>IF([1]p29!$D$182&lt;&gt;0,[1]p29!$D$182,"")</f>
        <v/>
      </c>
      <c r="P548" s="380"/>
      <c r="Q548" s="28"/>
    </row>
    <row r="549" spans="1:19" x14ac:dyDescent="0.2">
      <c r="A549" s="375" t="s">
        <v>242</v>
      </c>
      <c r="B549" s="376"/>
      <c r="C549" s="91">
        <f>[1]p29!$A$186</f>
        <v>0</v>
      </c>
      <c r="D549" s="406" t="s">
        <v>246</v>
      </c>
      <c r="E549" s="406"/>
      <c r="F549" s="406"/>
      <c r="G549" s="375"/>
      <c r="H549" s="416">
        <f>[1]p29!$D$186</f>
        <v>0</v>
      </c>
      <c r="I549" s="417"/>
      <c r="J549" s="375" t="s">
        <v>244</v>
      </c>
      <c r="K549" s="376"/>
      <c r="L549" s="416">
        <f>[1]p29!$G$186</f>
        <v>0</v>
      </c>
      <c r="M549" s="417"/>
      <c r="N549" s="87" t="s">
        <v>245</v>
      </c>
      <c r="O549" s="416">
        <f>[1]p29!$J$186</f>
        <v>0</v>
      </c>
      <c r="P549" s="417"/>
      <c r="Q549" s="28"/>
      <c r="R549" s="3"/>
    </row>
    <row r="550" spans="1:19" x14ac:dyDescent="0.2">
      <c r="A550" s="393"/>
      <c r="B550" s="393"/>
      <c r="C550" s="393"/>
      <c r="D550" s="393"/>
      <c r="E550" s="393"/>
      <c r="F550" s="393"/>
      <c r="G550" s="393"/>
      <c r="H550" s="393"/>
      <c r="I550" s="393"/>
      <c r="J550" s="393"/>
      <c r="K550" s="393"/>
      <c r="L550" s="393"/>
      <c r="M550" s="393"/>
      <c r="N550" s="393"/>
      <c r="O550" s="393"/>
      <c r="P550" s="393"/>
    </row>
    <row r="551" spans="1:19" s="3" customFormat="1" ht="13.5" customHeight="1" x14ac:dyDescent="0.25">
      <c r="A551" s="17" t="s">
        <v>76</v>
      </c>
      <c r="B551" s="380" t="str">
        <f>IF([1]p29!$A$189&lt;&gt;0,[1]p29!$A$189,"")</f>
        <v/>
      </c>
      <c r="C551" s="398"/>
      <c r="D551" s="398"/>
      <c r="E551" s="398"/>
      <c r="F551" s="398"/>
      <c r="G551" s="398"/>
      <c r="H551" s="398"/>
      <c r="I551" s="398"/>
      <c r="J551" s="406" t="s">
        <v>89</v>
      </c>
      <c r="K551" s="375"/>
      <c r="L551" s="89" t="str">
        <f>IF([1]p29!$I$189&lt;&gt;0,[1]p29!$I$189,"")</f>
        <v/>
      </c>
      <c r="M551" s="47" t="s">
        <v>239</v>
      </c>
      <c r="N551" s="379" t="str">
        <f>IF([1]p29!$K$189&lt;&gt;0,[1]p29!$K$189,"")</f>
        <v/>
      </c>
      <c r="O551" s="379"/>
      <c r="P551" s="380"/>
      <c r="Q551" s="48"/>
    </row>
    <row r="552" spans="1:19" s="3" customFormat="1" ht="13.5" customHeight="1" x14ac:dyDescent="0.25">
      <c r="A552" s="17" t="s">
        <v>87</v>
      </c>
      <c r="B552" s="418" t="str">
        <f>IF([1]p29!$H$191&lt;&gt;0,[1]p29!$H$191,"")</f>
        <v/>
      </c>
      <c r="C552" s="419"/>
      <c r="D552" s="421" t="s">
        <v>89</v>
      </c>
      <c r="E552" s="422"/>
      <c r="F552" s="418" t="str">
        <f>IF([1]p29!$I$189&lt;&gt;0,[1]p29!$I$189,"")</f>
        <v/>
      </c>
      <c r="G552" s="418"/>
      <c r="H552" s="419"/>
      <c r="I552" s="17" t="s">
        <v>74</v>
      </c>
      <c r="J552" s="90" t="str">
        <f>IF([1]p29!$J$163&lt;&gt;0,[1]p29!$J$163,"")</f>
        <v/>
      </c>
      <c r="K552" s="17" t="s">
        <v>75</v>
      </c>
      <c r="L552" s="90" t="str">
        <f>IF([1]p29!$K$163&lt;&gt;0,[1]p29!$K$163,"")</f>
        <v/>
      </c>
      <c r="M552" s="421" t="s">
        <v>91</v>
      </c>
      <c r="N552" s="422"/>
      <c r="O552" s="418" t="str">
        <f>IF([1]p29!$F$191&lt;&gt;0,[1]p29!$F$191,"")</f>
        <v/>
      </c>
      <c r="P552" s="419"/>
      <c r="Q552" s="48"/>
    </row>
    <row r="553" spans="1:19" s="3" customFormat="1" ht="13.5" customHeight="1" x14ac:dyDescent="0.25">
      <c r="A553" s="17" t="s">
        <v>247</v>
      </c>
      <c r="B553" s="418" t="str">
        <f>IF([1]p29!$A$191&lt;&gt;0,[1]p29!$A$191,"")</f>
        <v/>
      </c>
      <c r="C553" s="418"/>
      <c r="D553" s="418"/>
      <c r="E553" s="418"/>
      <c r="F553" s="418"/>
      <c r="G553" s="418"/>
      <c r="H553" s="418"/>
      <c r="I553" s="418"/>
      <c r="J553" s="419"/>
      <c r="K553" s="420" t="s">
        <v>90</v>
      </c>
      <c r="L553" s="409"/>
      <c r="M553" s="379" t="str">
        <f>IF([1]p29!$I$193&lt;&gt;0,[1]p29!$I$193,"")</f>
        <v/>
      </c>
      <c r="N553" s="379"/>
      <c r="O553" s="379"/>
      <c r="P553" s="380"/>
      <c r="Q553" s="28"/>
    </row>
    <row r="554" spans="1:19" s="3" customFormat="1" ht="13.5" customHeight="1" x14ac:dyDescent="0.25">
      <c r="A554" s="17" t="s">
        <v>88</v>
      </c>
      <c r="B554" s="379" t="str">
        <f>IF([1]p29!$E$193&lt;&gt;0,[1]p29!$E$193,"")</f>
        <v/>
      </c>
      <c r="C554" s="379"/>
      <c r="D554" s="379"/>
      <c r="E554" s="379"/>
      <c r="F554" s="379"/>
      <c r="G554" s="379"/>
      <c r="H554" s="379"/>
      <c r="I554" s="375" t="s">
        <v>248</v>
      </c>
      <c r="J554" s="379"/>
      <c r="K554" s="379"/>
      <c r="L554" s="86" t="str">
        <f>IF([1]p29!$K$193&lt;&gt;0,[1]p29!$K$193,"")</f>
        <v/>
      </c>
      <c r="M554" s="375" t="s">
        <v>240</v>
      </c>
      <c r="N554" s="376"/>
      <c r="O554" s="379" t="str">
        <f>IF([1]p29!$D$191&lt;&gt;0,[1]p29!$D$191,"")</f>
        <v/>
      </c>
      <c r="P554" s="380"/>
      <c r="Q554" s="28"/>
    </row>
    <row r="555" spans="1:19" x14ac:dyDescent="0.2">
      <c r="A555" s="375" t="s">
        <v>242</v>
      </c>
      <c r="B555" s="376"/>
      <c r="C555" s="91">
        <f>[1]p29!$A$195</f>
        <v>0</v>
      </c>
      <c r="D555" s="406" t="s">
        <v>246</v>
      </c>
      <c r="E555" s="406"/>
      <c r="F555" s="406"/>
      <c r="G555" s="375"/>
      <c r="H555" s="416">
        <f>[1]p29!$D$195</f>
        <v>0</v>
      </c>
      <c r="I555" s="417"/>
      <c r="J555" s="375" t="s">
        <v>244</v>
      </c>
      <c r="K555" s="376"/>
      <c r="L555" s="416">
        <f>[1]p29!$G$195</f>
        <v>0</v>
      </c>
      <c r="M555" s="417"/>
      <c r="N555" s="87" t="s">
        <v>245</v>
      </c>
      <c r="O555" s="416">
        <f>[1]p29!$J$195</f>
        <v>0</v>
      </c>
      <c r="P555" s="417"/>
      <c r="Q555" s="28"/>
      <c r="R555" s="3"/>
    </row>
    <row r="556" spans="1:19" x14ac:dyDescent="0.2">
      <c r="A556" s="393"/>
      <c r="B556" s="393"/>
      <c r="C556" s="393"/>
      <c r="D556" s="393"/>
      <c r="E556" s="393"/>
      <c r="F556" s="393"/>
      <c r="G556" s="393"/>
      <c r="H556" s="393"/>
      <c r="I556" s="393"/>
      <c r="J556" s="393"/>
      <c r="K556" s="393"/>
      <c r="L556" s="393"/>
      <c r="M556" s="393"/>
      <c r="N556" s="393"/>
      <c r="O556" s="393"/>
      <c r="P556" s="393"/>
    </row>
    <row r="557" spans="1:19" s="33" customFormat="1" ht="11.25" customHeight="1" x14ac:dyDescent="0.2">
      <c r="A557" s="375" t="str">
        <f>T([1]p30!$C$13:$G$13)</f>
        <v>Romildo Nascimento de Lima</v>
      </c>
      <c r="B557" s="376"/>
      <c r="C557" s="376"/>
      <c r="D557" s="376"/>
      <c r="E557" s="377"/>
      <c r="F557" s="423"/>
      <c r="G557" s="424"/>
      <c r="H557" s="424"/>
      <c r="I557" s="424"/>
      <c r="J557" s="424"/>
      <c r="K557" s="424"/>
      <c r="L557" s="424"/>
      <c r="M557" s="424"/>
      <c r="N557" s="424"/>
      <c r="O557" s="424"/>
      <c r="P557" s="424"/>
      <c r="Q557" s="48"/>
      <c r="R557" s="28"/>
      <c r="S557" s="28"/>
    </row>
    <row r="558" spans="1:19" s="3" customFormat="1" ht="13.5" customHeight="1" x14ac:dyDescent="0.25">
      <c r="A558" s="17" t="s">
        <v>76</v>
      </c>
      <c r="B558" s="380" t="str">
        <f>IF([1]p30!$A$171&lt;&gt;0,[1]p30!$A$171,"")</f>
        <v/>
      </c>
      <c r="C558" s="398"/>
      <c r="D558" s="398"/>
      <c r="E558" s="398"/>
      <c r="F558" s="398"/>
      <c r="G558" s="398"/>
      <c r="H558" s="398"/>
      <c r="I558" s="398"/>
      <c r="J558" s="406" t="s">
        <v>89</v>
      </c>
      <c r="K558" s="375"/>
      <c r="L558" s="89" t="str">
        <f>IF([1]p30!$I$171&lt;&gt;0,[1]p30!$I$171,"")</f>
        <v/>
      </c>
      <c r="M558" s="47" t="s">
        <v>239</v>
      </c>
      <c r="N558" s="379" t="str">
        <f>IF([1]p30!$K$171&lt;&gt;0,[1]p30!$K$171,"")</f>
        <v/>
      </c>
      <c r="O558" s="379"/>
      <c r="P558" s="380"/>
      <c r="Q558" s="48"/>
    </row>
    <row r="559" spans="1:19" s="3" customFormat="1" ht="13.5" customHeight="1" x14ac:dyDescent="0.25">
      <c r="A559" s="17" t="s">
        <v>87</v>
      </c>
      <c r="B559" s="418" t="str">
        <f>IF([1]p30!$H$173&lt;&gt;0,[1]p30!$H$173,"")</f>
        <v/>
      </c>
      <c r="C559" s="419"/>
      <c r="D559" s="421" t="s">
        <v>89</v>
      </c>
      <c r="E559" s="422"/>
      <c r="F559" s="418" t="str">
        <f>IF([1]p30!$I$171&lt;&gt;0,[1]p30!$I$171,"")</f>
        <v/>
      </c>
      <c r="G559" s="418"/>
      <c r="H559" s="419"/>
      <c r="I559" s="17" t="s">
        <v>74</v>
      </c>
      <c r="J559" s="90" t="str">
        <f>IF([1]p30!$J$163&lt;&gt;0,[1]p30!$J$163,"")</f>
        <v/>
      </c>
      <c r="K559" s="17" t="s">
        <v>75</v>
      </c>
      <c r="L559" s="90" t="str">
        <f>IF([1]p30!$K$163&lt;&gt;0,[1]p30!$K$163,"")</f>
        <v/>
      </c>
      <c r="M559" s="421" t="s">
        <v>91</v>
      </c>
      <c r="N559" s="422"/>
      <c r="O559" s="418" t="str">
        <f>IF([1]p30!$F$173&lt;&gt;0,[1]p30!$F$173,"")</f>
        <v/>
      </c>
      <c r="P559" s="419"/>
      <c r="Q559" s="48"/>
    </row>
    <row r="560" spans="1:19" s="3" customFormat="1" ht="13.5" customHeight="1" x14ac:dyDescent="0.25">
      <c r="A560" s="17" t="s">
        <v>247</v>
      </c>
      <c r="B560" s="418" t="str">
        <f>IF([1]p30!$A$173&lt;&gt;0,[1]p30!$A$173,"")</f>
        <v/>
      </c>
      <c r="C560" s="418"/>
      <c r="D560" s="418"/>
      <c r="E560" s="418"/>
      <c r="F560" s="418"/>
      <c r="G560" s="418"/>
      <c r="H560" s="418"/>
      <c r="I560" s="418"/>
      <c r="J560" s="419"/>
      <c r="K560" s="420" t="s">
        <v>90</v>
      </c>
      <c r="L560" s="409"/>
      <c r="M560" s="379" t="str">
        <f>IF([1]p30!$I$175&lt;&gt;0,[1]p30!$I$175,"")</f>
        <v/>
      </c>
      <c r="N560" s="379"/>
      <c r="O560" s="379"/>
      <c r="P560" s="380"/>
      <c r="Q560" s="28"/>
    </row>
    <row r="561" spans="1:19" s="3" customFormat="1" ht="13.5" customHeight="1" x14ac:dyDescent="0.25">
      <c r="A561" s="17" t="s">
        <v>88</v>
      </c>
      <c r="B561" s="379" t="str">
        <f>IF([1]p30!$E$175&lt;&gt;0,[1]p30!$E$175,"")</f>
        <v/>
      </c>
      <c r="C561" s="379"/>
      <c r="D561" s="379"/>
      <c r="E561" s="379"/>
      <c r="F561" s="379"/>
      <c r="G561" s="379"/>
      <c r="H561" s="379"/>
      <c r="I561" s="375" t="s">
        <v>248</v>
      </c>
      <c r="J561" s="379"/>
      <c r="K561" s="379"/>
      <c r="L561" s="86" t="str">
        <f>IF([1]p30!$K$175&lt;&gt;0,[1]p30!$K$175,"")</f>
        <v/>
      </c>
      <c r="M561" s="375" t="s">
        <v>240</v>
      </c>
      <c r="N561" s="376"/>
      <c r="O561" s="379" t="str">
        <f>IF([1]p30!$D$173&lt;&gt;0,[1]p30!$D$173,"")</f>
        <v/>
      </c>
      <c r="P561" s="380"/>
      <c r="Q561" s="28"/>
    </row>
    <row r="562" spans="1:19" x14ac:dyDescent="0.2">
      <c r="A562" s="375" t="s">
        <v>242</v>
      </c>
      <c r="B562" s="376"/>
      <c r="C562" s="91">
        <f>[1]p30!$A$177</f>
        <v>0</v>
      </c>
      <c r="D562" s="406" t="s">
        <v>246</v>
      </c>
      <c r="E562" s="406"/>
      <c r="F562" s="406"/>
      <c r="G562" s="375"/>
      <c r="H562" s="416">
        <f>[1]p30!$D$177</f>
        <v>0</v>
      </c>
      <c r="I562" s="417"/>
      <c r="J562" s="375" t="s">
        <v>244</v>
      </c>
      <c r="K562" s="376"/>
      <c r="L562" s="416">
        <f>[1]p30!$G$177</f>
        <v>0</v>
      </c>
      <c r="M562" s="417"/>
      <c r="N562" s="87" t="s">
        <v>245</v>
      </c>
      <c r="O562" s="416">
        <f>[1]p30!$J$177</f>
        <v>0</v>
      </c>
      <c r="P562" s="417"/>
      <c r="Q562" s="28"/>
      <c r="R562" s="3"/>
    </row>
    <row r="563" spans="1:19" x14ac:dyDescent="0.2">
      <c r="A563" s="393"/>
      <c r="B563" s="393"/>
      <c r="C563" s="393"/>
      <c r="D563" s="393"/>
      <c r="E563" s="393"/>
      <c r="F563" s="393"/>
      <c r="G563" s="393"/>
      <c r="H563" s="393"/>
      <c r="I563" s="393"/>
      <c r="J563" s="393"/>
      <c r="K563" s="393"/>
      <c r="L563" s="393"/>
      <c r="M563" s="393"/>
      <c r="N563" s="393"/>
      <c r="O563" s="393"/>
      <c r="P563" s="393"/>
    </row>
    <row r="564" spans="1:19" s="3" customFormat="1" ht="13.5" customHeight="1" x14ac:dyDescent="0.25">
      <c r="A564" s="17" t="s">
        <v>76</v>
      </c>
      <c r="B564" s="380" t="str">
        <f>IF([1]p30!$A$180&lt;&gt;0,[1]p30!$A$180,"")</f>
        <v/>
      </c>
      <c r="C564" s="398"/>
      <c r="D564" s="398"/>
      <c r="E564" s="398"/>
      <c r="F564" s="398"/>
      <c r="G564" s="398"/>
      <c r="H564" s="398"/>
      <c r="I564" s="398"/>
      <c r="J564" s="406" t="s">
        <v>89</v>
      </c>
      <c r="K564" s="375"/>
      <c r="L564" s="89" t="str">
        <f>IF([1]p30!$I$180&lt;&gt;0,[1]p30!$I$180,"")</f>
        <v/>
      </c>
      <c r="M564" s="47" t="s">
        <v>239</v>
      </c>
      <c r="N564" s="379" t="str">
        <f>IF([1]p30!$K$180&lt;&gt;0,[1]p30!$K$180,"")</f>
        <v/>
      </c>
      <c r="O564" s="379"/>
      <c r="P564" s="380"/>
      <c r="Q564" s="48"/>
    </row>
    <row r="565" spans="1:19" s="3" customFormat="1" ht="13.5" customHeight="1" x14ac:dyDescent="0.25">
      <c r="A565" s="17" t="s">
        <v>87</v>
      </c>
      <c r="B565" s="418" t="str">
        <f>IF([1]p30!$H$182&lt;&gt;0,[1]p30!$H$182,"")</f>
        <v/>
      </c>
      <c r="C565" s="419"/>
      <c r="D565" s="421" t="s">
        <v>89</v>
      </c>
      <c r="E565" s="422"/>
      <c r="F565" s="418" t="str">
        <f>IF([1]p30!$I$180&lt;&gt;0,[1]p30!$I$180,"")</f>
        <v/>
      </c>
      <c r="G565" s="418"/>
      <c r="H565" s="419"/>
      <c r="I565" s="17" t="s">
        <v>74</v>
      </c>
      <c r="J565" s="90" t="str">
        <f>IF([1]p30!$J$163&lt;&gt;0,[1]p30!$J$163,"")</f>
        <v/>
      </c>
      <c r="K565" s="17" t="s">
        <v>75</v>
      </c>
      <c r="L565" s="90" t="str">
        <f>IF([1]p30!$K$163&lt;&gt;0,[1]p30!$K$163,"")</f>
        <v/>
      </c>
      <c r="M565" s="421" t="s">
        <v>91</v>
      </c>
      <c r="N565" s="422"/>
      <c r="O565" s="418" t="str">
        <f>IF([1]p30!$F$182&lt;&gt;0,[1]p30!$F$182,"")</f>
        <v/>
      </c>
      <c r="P565" s="419"/>
      <c r="Q565" s="48"/>
    </row>
    <row r="566" spans="1:19" s="3" customFormat="1" ht="13.5" customHeight="1" x14ac:dyDescent="0.25">
      <c r="A566" s="17" t="s">
        <v>247</v>
      </c>
      <c r="B566" s="418" t="str">
        <f>IF([1]p30!$A$182&lt;&gt;0,[1]p30!$A$182,"")</f>
        <v/>
      </c>
      <c r="C566" s="418"/>
      <c r="D566" s="418"/>
      <c r="E566" s="418"/>
      <c r="F566" s="418"/>
      <c r="G566" s="418"/>
      <c r="H566" s="418"/>
      <c r="I566" s="418"/>
      <c r="J566" s="419"/>
      <c r="K566" s="420" t="s">
        <v>90</v>
      </c>
      <c r="L566" s="409"/>
      <c r="M566" s="379" t="str">
        <f>IF([1]p30!$I$184&lt;&gt;0,[1]p30!$I$184,"")</f>
        <v/>
      </c>
      <c r="N566" s="379"/>
      <c r="O566" s="379"/>
      <c r="P566" s="380"/>
      <c r="Q566" s="28"/>
    </row>
    <row r="567" spans="1:19" s="3" customFormat="1" ht="13.5" customHeight="1" x14ac:dyDescent="0.25">
      <c r="A567" s="17" t="s">
        <v>88</v>
      </c>
      <c r="B567" s="379" t="str">
        <f>IF([1]p30!$E$184&lt;&gt;0,[1]p30!$E$184,"")</f>
        <v/>
      </c>
      <c r="C567" s="379"/>
      <c r="D567" s="379"/>
      <c r="E567" s="379"/>
      <c r="F567" s="379"/>
      <c r="G567" s="379"/>
      <c r="H567" s="379"/>
      <c r="I567" s="375" t="s">
        <v>248</v>
      </c>
      <c r="J567" s="379"/>
      <c r="K567" s="379"/>
      <c r="L567" s="86" t="str">
        <f>IF([1]p30!$K$184&lt;&gt;0,[1]p30!$K$184,"")</f>
        <v/>
      </c>
      <c r="M567" s="375" t="s">
        <v>240</v>
      </c>
      <c r="N567" s="376"/>
      <c r="O567" s="379" t="str">
        <f>IF([1]p30!$D$182&lt;&gt;0,[1]p30!$D$182,"")</f>
        <v/>
      </c>
      <c r="P567" s="380"/>
      <c r="Q567" s="28"/>
    </row>
    <row r="568" spans="1:19" x14ac:dyDescent="0.2">
      <c r="A568" s="375" t="s">
        <v>242</v>
      </c>
      <c r="B568" s="376"/>
      <c r="C568" s="91">
        <f>[1]p30!$A$186</f>
        <v>0</v>
      </c>
      <c r="D568" s="406" t="s">
        <v>246</v>
      </c>
      <c r="E568" s="406"/>
      <c r="F568" s="406"/>
      <c r="G568" s="375"/>
      <c r="H568" s="416">
        <f>[1]p30!$D$186</f>
        <v>0</v>
      </c>
      <c r="I568" s="417"/>
      <c r="J568" s="375" t="s">
        <v>244</v>
      </c>
      <c r="K568" s="376"/>
      <c r="L568" s="416">
        <f>[1]p30!$G$186</f>
        <v>0</v>
      </c>
      <c r="M568" s="417"/>
      <c r="N568" s="87" t="s">
        <v>245</v>
      </c>
      <c r="O568" s="416">
        <f>[1]p30!$J$186</f>
        <v>0</v>
      </c>
      <c r="P568" s="417"/>
      <c r="Q568" s="28"/>
      <c r="R568" s="3"/>
    </row>
    <row r="569" spans="1:19" x14ac:dyDescent="0.2">
      <c r="A569" s="393"/>
      <c r="B569" s="393"/>
      <c r="C569" s="393"/>
      <c r="D569" s="393"/>
      <c r="E569" s="393"/>
      <c r="F569" s="393"/>
      <c r="G569" s="393"/>
      <c r="H569" s="393"/>
      <c r="I569" s="393"/>
      <c r="J569" s="393"/>
      <c r="K569" s="393"/>
      <c r="L569" s="393"/>
      <c r="M569" s="393"/>
      <c r="N569" s="393"/>
      <c r="O569" s="393"/>
      <c r="P569" s="393"/>
    </row>
    <row r="570" spans="1:19" s="3" customFormat="1" ht="13.5" customHeight="1" x14ac:dyDescent="0.25">
      <c r="A570" s="17" t="s">
        <v>76</v>
      </c>
      <c r="B570" s="380" t="str">
        <f>IF([1]p30!$A$189&lt;&gt;0,[1]p30!$A$189,"")</f>
        <v/>
      </c>
      <c r="C570" s="398"/>
      <c r="D570" s="398"/>
      <c r="E570" s="398"/>
      <c r="F570" s="398"/>
      <c r="G570" s="398"/>
      <c r="H570" s="398"/>
      <c r="I570" s="398"/>
      <c r="J570" s="406" t="s">
        <v>89</v>
      </c>
      <c r="K570" s="375"/>
      <c r="L570" s="89" t="str">
        <f>IF([1]p30!$I$189&lt;&gt;0,[1]p30!$I$189,"")</f>
        <v/>
      </c>
      <c r="M570" s="47" t="s">
        <v>239</v>
      </c>
      <c r="N570" s="379" t="str">
        <f>IF([1]p30!$K$189&lt;&gt;0,[1]p30!$K$189,"")</f>
        <v/>
      </c>
      <c r="O570" s="379"/>
      <c r="P570" s="380"/>
      <c r="Q570" s="48"/>
    </row>
    <row r="571" spans="1:19" s="3" customFormat="1" ht="13.5" customHeight="1" x14ac:dyDescent="0.25">
      <c r="A571" s="17" t="s">
        <v>87</v>
      </c>
      <c r="B571" s="418" t="str">
        <f>IF([1]p30!$H$191&lt;&gt;0,[1]p30!$H$191,"")</f>
        <v/>
      </c>
      <c r="C571" s="419"/>
      <c r="D571" s="421" t="s">
        <v>89</v>
      </c>
      <c r="E571" s="422"/>
      <c r="F571" s="418" t="str">
        <f>IF([1]p30!$I$189&lt;&gt;0,[1]p30!$I$189,"")</f>
        <v/>
      </c>
      <c r="G571" s="418"/>
      <c r="H571" s="419"/>
      <c r="I571" s="17" t="s">
        <v>74</v>
      </c>
      <c r="J571" s="90" t="str">
        <f>IF([1]p30!$J$163&lt;&gt;0,[1]p30!$J$163,"")</f>
        <v/>
      </c>
      <c r="K571" s="17" t="s">
        <v>75</v>
      </c>
      <c r="L571" s="90" t="str">
        <f>IF([1]p30!$K$163&lt;&gt;0,[1]p30!$K$163,"")</f>
        <v/>
      </c>
      <c r="M571" s="421" t="s">
        <v>91</v>
      </c>
      <c r="N571" s="422"/>
      <c r="O571" s="418" t="str">
        <f>IF([1]p30!$F$191&lt;&gt;0,[1]p30!$F$191,"")</f>
        <v/>
      </c>
      <c r="P571" s="419"/>
      <c r="Q571" s="48"/>
    </row>
    <row r="572" spans="1:19" s="3" customFormat="1" ht="13.5" customHeight="1" x14ac:dyDescent="0.25">
      <c r="A572" s="17" t="s">
        <v>247</v>
      </c>
      <c r="B572" s="418" t="str">
        <f>IF([1]p30!$A$191&lt;&gt;0,[1]p30!$A$191,"")</f>
        <v/>
      </c>
      <c r="C572" s="418"/>
      <c r="D572" s="418"/>
      <c r="E572" s="418"/>
      <c r="F572" s="418"/>
      <c r="G572" s="418"/>
      <c r="H572" s="418"/>
      <c r="I572" s="418"/>
      <c r="J572" s="419"/>
      <c r="K572" s="420" t="s">
        <v>90</v>
      </c>
      <c r="L572" s="409"/>
      <c r="M572" s="379" t="str">
        <f>IF([1]p30!$I$193&lt;&gt;0,[1]p30!$I$193,"")</f>
        <v/>
      </c>
      <c r="N572" s="379"/>
      <c r="O572" s="379"/>
      <c r="P572" s="380"/>
      <c r="Q572" s="28"/>
    </row>
    <row r="573" spans="1:19" s="3" customFormat="1" ht="13.5" customHeight="1" x14ac:dyDescent="0.25">
      <c r="A573" s="17" t="s">
        <v>88</v>
      </c>
      <c r="B573" s="379" t="str">
        <f>IF([1]p30!$E$193&lt;&gt;0,[1]p30!$E$193,"")</f>
        <v/>
      </c>
      <c r="C573" s="379"/>
      <c r="D573" s="379"/>
      <c r="E573" s="379"/>
      <c r="F573" s="379"/>
      <c r="G573" s="379"/>
      <c r="H573" s="379"/>
      <c r="I573" s="375" t="s">
        <v>248</v>
      </c>
      <c r="J573" s="379"/>
      <c r="K573" s="379"/>
      <c r="L573" s="86" t="str">
        <f>IF([1]p30!$K$193&lt;&gt;0,[1]p30!$K$193,"")</f>
        <v/>
      </c>
      <c r="M573" s="375" t="s">
        <v>240</v>
      </c>
      <c r="N573" s="376"/>
      <c r="O573" s="379" t="str">
        <f>IF([1]p30!$D$191&lt;&gt;0,[1]p30!$D$191,"")</f>
        <v/>
      </c>
      <c r="P573" s="380"/>
      <c r="Q573" s="28"/>
    </row>
    <row r="574" spans="1:19" x14ac:dyDescent="0.2">
      <c r="A574" s="375" t="s">
        <v>242</v>
      </c>
      <c r="B574" s="376"/>
      <c r="C574" s="91">
        <f>[1]p30!$A$195</f>
        <v>0</v>
      </c>
      <c r="D574" s="406" t="s">
        <v>246</v>
      </c>
      <c r="E574" s="406"/>
      <c r="F574" s="406"/>
      <c r="G574" s="375"/>
      <c r="H574" s="416">
        <f>[1]p30!$D$195</f>
        <v>0</v>
      </c>
      <c r="I574" s="417"/>
      <c r="J574" s="375" t="s">
        <v>244</v>
      </c>
      <c r="K574" s="376"/>
      <c r="L574" s="416">
        <f>[1]p30!$G$195</f>
        <v>0</v>
      </c>
      <c r="M574" s="417"/>
      <c r="N574" s="87" t="s">
        <v>245</v>
      </c>
      <c r="O574" s="416">
        <f>[1]p30!$J$195</f>
        <v>0</v>
      </c>
      <c r="P574" s="417"/>
      <c r="Q574" s="28"/>
      <c r="R574" s="3"/>
    </row>
    <row r="575" spans="1:19" x14ac:dyDescent="0.2">
      <c r="A575" s="393"/>
      <c r="B575" s="393"/>
      <c r="C575" s="393"/>
      <c r="D575" s="393"/>
      <c r="E575" s="393"/>
      <c r="F575" s="393"/>
      <c r="G575" s="393"/>
      <c r="H575" s="393"/>
      <c r="I575" s="393"/>
      <c r="J575" s="393"/>
      <c r="K575" s="393"/>
      <c r="L575" s="393"/>
      <c r="M575" s="393"/>
      <c r="N575" s="393"/>
      <c r="O575" s="393"/>
      <c r="P575" s="393"/>
    </row>
    <row r="576" spans="1:19" s="33" customFormat="1" ht="11.25" customHeight="1" x14ac:dyDescent="0.2">
      <c r="A576" s="375" t="str">
        <f>T([1]p31!$C$13:$G$13)</f>
        <v>Severino Horácio da Silva</v>
      </c>
      <c r="B576" s="376"/>
      <c r="C576" s="376"/>
      <c r="D576" s="376"/>
      <c r="E576" s="377"/>
      <c r="F576" s="423"/>
      <c r="G576" s="424"/>
      <c r="H576" s="424"/>
      <c r="I576" s="424"/>
      <c r="J576" s="424"/>
      <c r="K576" s="424"/>
      <c r="L576" s="424"/>
      <c r="M576" s="424"/>
      <c r="N576" s="424"/>
      <c r="O576" s="424"/>
      <c r="P576" s="424"/>
      <c r="Q576" s="48"/>
      <c r="R576" s="28"/>
      <c r="S576" s="28"/>
    </row>
    <row r="577" spans="1:18" s="3" customFormat="1" ht="13.5" customHeight="1" x14ac:dyDescent="0.25">
      <c r="A577" s="17" t="s">
        <v>76</v>
      </c>
      <c r="B577" s="380" t="str">
        <f>IF([1]p31!$A$171&lt;&gt;0,[1]p31!$A$171,"")</f>
        <v/>
      </c>
      <c r="C577" s="398"/>
      <c r="D577" s="398"/>
      <c r="E577" s="398"/>
      <c r="F577" s="398"/>
      <c r="G577" s="398"/>
      <c r="H577" s="398"/>
      <c r="I577" s="398"/>
      <c r="J577" s="406" t="s">
        <v>89</v>
      </c>
      <c r="K577" s="375"/>
      <c r="L577" s="89" t="str">
        <f>IF([1]p31!$I$171&lt;&gt;0,[1]p31!$I$171,"")</f>
        <v/>
      </c>
      <c r="M577" s="47" t="s">
        <v>239</v>
      </c>
      <c r="N577" s="379" t="str">
        <f>IF([1]p31!$K$171&lt;&gt;0,[1]p31!$K$171,"")</f>
        <v/>
      </c>
      <c r="O577" s="379"/>
      <c r="P577" s="380"/>
      <c r="Q577" s="48"/>
    </row>
    <row r="578" spans="1:18" s="3" customFormat="1" ht="13.5" customHeight="1" x14ac:dyDescent="0.25">
      <c r="A578" s="17" t="s">
        <v>87</v>
      </c>
      <c r="B578" s="418" t="str">
        <f>IF([1]p31!$H$173&lt;&gt;0,[1]p31!$H$173,"")</f>
        <v/>
      </c>
      <c r="C578" s="419"/>
      <c r="D578" s="421" t="s">
        <v>89</v>
      </c>
      <c r="E578" s="422"/>
      <c r="F578" s="418" t="str">
        <f>IF([1]p31!$I$171&lt;&gt;0,[1]p31!$I$171,"")</f>
        <v/>
      </c>
      <c r="G578" s="418"/>
      <c r="H578" s="419"/>
      <c r="I578" s="17" t="s">
        <v>74</v>
      </c>
      <c r="J578" s="90" t="str">
        <f>IF([1]p31!$J$163&lt;&gt;0,[1]p31!$J$163,"")</f>
        <v/>
      </c>
      <c r="K578" s="17" t="s">
        <v>75</v>
      </c>
      <c r="L578" s="90" t="str">
        <f>IF([1]p31!$K$163&lt;&gt;0,[1]p31!$K$163,"")</f>
        <v/>
      </c>
      <c r="M578" s="421" t="s">
        <v>91</v>
      </c>
      <c r="N578" s="422"/>
      <c r="O578" s="418" t="str">
        <f>IF([1]p31!$F$173&lt;&gt;0,[1]p31!$F$173,"")</f>
        <v/>
      </c>
      <c r="P578" s="419"/>
      <c r="Q578" s="48"/>
    </row>
    <row r="579" spans="1:18" s="3" customFormat="1" ht="13.5" customHeight="1" x14ac:dyDescent="0.25">
      <c r="A579" s="17" t="s">
        <v>247</v>
      </c>
      <c r="B579" s="418" t="str">
        <f>IF([1]p31!$A$173&lt;&gt;0,[1]p31!$A$173,"")</f>
        <v/>
      </c>
      <c r="C579" s="418"/>
      <c r="D579" s="418"/>
      <c r="E579" s="418"/>
      <c r="F579" s="418"/>
      <c r="G579" s="418"/>
      <c r="H579" s="418"/>
      <c r="I579" s="418"/>
      <c r="J579" s="419"/>
      <c r="K579" s="420" t="s">
        <v>90</v>
      </c>
      <c r="L579" s="409"/>
      <c r="M579" s="379" t="str">
        <f>IF([1]p31!$I$175&lt;&gt;0,[1]p31!$I$175,"")</f>
        <v/>
      </c>
      <c r="N579" s="379"/>
      <c r="O579" s="379"/>
      <c r="P579" s="380"/>
      <c r="Q579" s="28"/>
    </row>
    <row r="580" spans="1:18" s="3" customFormat="1" ht="13.5" customHeight="1" x14ac:dyDescent="0.25">
      <c r="A580" s="17" t="s">
        <v>88</v>
      </c>
      <c r="B580" s="379" t="str">
        <f>IF([1]p31!$E$175&lt;&gt;0,[1]p31!$E$175,"")</f>
        <v/>
      </c>
      <c r="C580" s="379"/>
      <c r="D580" s="379"/>
      <c r="E580" s="379"/>
      <c r="F580" s="379"/>
      <c r="G580" s="379"/>
      <c r="H580" s="379"/>
      <c r="I580" s="375" t="s">
        <v>248</v>
      </c>
      <c r="J580" s="379"/>
      <c r="K580" s="379"/>
      <c r="L580" s="86" t="str">
        <f>IF([1]p31!$K$175&lt;&gt;0,[1]p31!$K$175,"")</f>
        <v/>
      </c>
      <c r="M580" s="375" t="s">
        <v>240</v>
      </c>
      <c r="N580" s="376"/>
      <c r="O580" s="379" t="str">
        <f>IF([1]p31!$D$173&lt;&gt;0,[1]p31!$D$173,"")</f>
        <v/>
      </c>
      <c r="P580" s="380"/>
      <c r="Q580" s="28"/>
    </row>
    <row r="581" spans="1:18" x14ac:dyDescent="0.2">
      <c r="A581" s="375" t="s">
        <v>242</v>
      </c>
      <c r="B581" s="376"/>
      <c r="C581" s="91">
        <f>[1]p31!$A$177</f>
        <v>0</v>
      </c>
      <c r="D581" s="406" t="s">
        <v>246</v>
      </c>
      <c r="E581" s="406"/>
      <c r="F581" s="406"/>
      <c r="G581" s="375"/>
      <c r="H581" s="416">
        <f>[1]p31!$D$177</f>
        <v>0</v>
      </c>
      <c r="I581" s="417"/>
      <c r="J581" s="375" t="s">
        <v>244</v>
      </c>
      <c r="K581" s="376"/>
      <c r="L581" s="416">
        <f>[1]p31!$G$177</f>
        <v>0</v>
      </c>
      <c r="M581" s="417"/>
      <c r="N581" s="87" t="s">
        <v>245</v>
      </c>
      <c r="O581" s="416">
        <f>[1]p31!$J$177</f>
        <v>0</v>
      </c>
      <c r="P581" s="417"/>
      <c r="Q581" s="28"/>
      <c r="R581" s="3"/>
    </row>
    <row r="582" spans="1:18" x14ac:dyDescent="0.2">
      <c r="A582" s="393"/>
      <c r="B582" s="393"/>
      <c r="C582" s="393"/>
      <c r="D582" s="393"/>
      <c r="E582" s="393"/>
      <c r="F582" s="393"/>
      <c r="G582" s="393"/>
      <c r="H582" s="393"/>
      <c r="I582" s="393"/>
      <c r="J582" s="393"/>
      <c r="K582" s="393"/>
      <c r="L582" s="393"/>
      <c r="M582" s="393"/>
      <c r="N582" s="393"/>
      <c r="O582" s="393"/>
      <c r="P582" s="393"/>
    </row>
    <row r="583" spans="1:18" s="3" customFormat="1" ht="13.5" customHeight="1" x14ac:dyDescent="0.25">
      <c r="A583" s="17" t="s">
        <v>76</v>
      </c>
      <c r="B583" s="380" t="str">
        <f>IF([1]p31!$A$180&lt;&gt;0,[1]p31!$A$180,"")</f>
        <v/>
      </c>
      <c r="C583" s="398"/>
      <c r="D583" s="398"/>
      <c r="E583" s="398"/>
      <c r="F583" s="398"/>
      <c r="G583" s="398"/>
      <c r="H583" s="398"/>
      <c r="I583" s="398"/>
      <c r="J583" s="406" t="s">
        <v>89</v>
      </c>
      <c r="K583" s="375"/>
      <c r="L583" s="89" t="str">
        <f>IF([1]p31!$I$180&lt;&gt;0,[1]p31!$I$180,"")</f>
        <v/>
      </c>
      <c r="M583" s="47" t="s">
        <v>239</v>
      </c>
      <c r="N583" s="379" t="str">
        <f>IF([1]p31!$K$180&lt;&gt;0,[1]p31!$K$180,"")</f>
        <v/>
      </c>
      <c r="O583" s="379"/>
      <c r="P583" s="380"/>
      <c r="Q583" s="48"/>
    </row>
    <row r="584" spans="1:18" s="3" customFormat="1" ht="13.5" customHeight="1" x14ac:dyDescent="0.25">
      <c r="A584" s="17" t="s">
        <v>87</v>
      </c>
      <c r="B584" s="418" t="str">
        <f>IF([1]p31!$H$182&lt;&gt;0,[1]p31!$H$182,"")</f>
        <v/>
      </c>
      <c r="C584" s="419"/>
      <c r="D584" s="421" t="s">
        <v>89</v>
      </c>
      <c r="E584" s="422"/>
      <c r="F584" s="418" t="str">
        <f>IF([1]p31!$I$180&lt;&gt;0,[1]p31!$I$180,"")</f>
        <v/>
      </c>
      <c r="G584" s="418"/>
      <c r="H584" s="419"/>
      <c r="I584" s="17" t="s">
        <v>74</v>
      </c>
      <c r="J584" s="90" t="str">
        <f>IF([1]p31!$J$163&lt;&gt;0,[1]p31!$J$163,"")</f>
        <v/>
      </c>
      <c r="K584" s="17" t="s">
        <v>75</v>
      </c>
      <c r="L584" s="90" t="str">
        <f>IF([1]p31!$K$163&lt;&gt;0,[1]p31!$K$163,"")</f>
        <v/>
      </c>
      <c r="M584" s="421" t="s">
        <v>91</v>
      </c>
      <c r="N584" s="422"/>
      <c r="O584" s="418" t="str">
        <f>IF([1]p31!$F$182&lt;&gt;0,[1]p31!$F$182,"")</f>
        <v/>
      </c>
      <c r="P584" s="419"/>
      <c r="Q584" s="48"/>
    </row>
    <row r="585" spans="1:18" s="3" customFormat="1" ht="13.5" customHeight="1" x14ac:dyDescent="0.25">
      <c r="A585" s="17" t="s">
        <v>247</v>
      </c>
      <c r="B585" s="418" t="str">
        <f>IF([1]p31!$A$182&lt;&gt;0,[1]p31!$A$182,"")</f>
        <v/>
      </c>
      <c r="C585" s="418"/>
      <c r="D585" s="418"/>
      <c r="E585" s="418"/>
      <c r="F585" s="418"/>
      <c r="G585" s="418"/>
      <c r="H585" s="418"/>
      <c r="I585" s="418"/>
      <c r="J585" s="419"/>
      <c r="K585" s="420" t="s">
        <v>90</v>
      </c>
      <c r="L585" s="409"/>
      <c r="M585" s="379" t="str">
        <f>IF([1]p31!$I$184&lt;&gt;0,[1]p31!$I$184,"")</f>
        <v/>
      </c>
      <c r="N585" s="379"/>
      <c r="O585" s="379"/>
      <c r="P585" s="380"/>
      <c r="Q585" s="28"/>
    </row>
    <row r="586" spans="1:18" s="3" customFormat="1" ht="13.5" customHeight="1" x14ac:dyDescent="0.25">
      <c r="A586" s="17" t="s">
        <v>88</v>
      </c>
      <c r="B586" s="379" t="str">
        <f>IF([1]p31!$E$184&lt;&gt;0,[1]p31!$E$184,"")</f>
        <v/>
      </c>
      <c r="C586" s="379"/>
      <c r="D586" s="379"/>
      <c r="E586" s="379"/>
      <c r="F586" s="379"/>
      <c r="G586" s="379"/>
      <c r="H586" s="379"/>
      <c r="I586" s="375" t="s">
        <v>248</v>
      </c>
      <c r="J586" s="379"/>
      <c r="K586" s="379"/>
      <c r="L586" s="86" t="str">
        <f>IF([1]p31!$K$184&lt;&gt;0,[1]p31!$K$184,"")</f>
        <v/>
      </c>
      <c r="M586" s="375" t="s">
        <v>240</v>
      </c>
      <c r="N586" s="376"/>
      <c r="O586" s="379" t="str">
        <f>IF([1]p31!$D$182&lt;&gt;0,[1]p31!$D$182,"")</f>
        <v/>
      </c>
      <c r="P586" s="380"/>
      <c r="Q586" s="28"/>
    </row>
    <row r="587" spans="1:18" x14ac:dyDescent="0.2">
      <c r="A587" s="375" t="s">
        <v>242</v>
      </c>
      <c r="B587" s="376"/>
      <c r="C587" s="91">
        <f>[1]p31!$A$186</f>
        <v>0</v>
      </c>
      <c r="D587" s="406" t="s">
        <v>246</v>
      </c>
      <c r="E587" s="406"/>
      <c r="F587" s="406"/>
      <c r="G587" s="375"/>
      <c r="H587" s="416">
        <f>[1]p31!$D$186</f>
        <v>0</v>
      </c>
      <c r="I587" s="417"/>
      <c r="J587" s="375" t="s">
        <v>244</v>
      </c>
      <c r="K587" s="376"/>
      <c r="L587" s="416">
        <f>[1]p31!$G$186</f>
        <v>0</v>
      </c>
      <c r="M587" s="417"/>
      <c r="N587" s="87" t="s">
        <v>245</v>
      </c>
      <c r="O587" s="416">
        <f>[1]p31!$J$186</f>
        <v>0</v>
      </c>
      <c r="P587" s="417"/>
      <c r="Q587" s="28"/>
      <c r="R587" s="3"/>
    </row>
    <row r="588" spans="1:18" x14ac:dyDescent="0.2">
      <c r="A588" s="393"/>
      <c r="B588" s="393"/>
      <c r="C588" s="393"/>
      <c r="D588" s="393"/>
      <c r="E588" s="393"/>
      <c r="F588" s="393"/>
      <c r="G588" s="393"/>
      <c r="H588" s="393"/>
      <c r="I588" s="393"/>
      <c r="J588" s="393"/>
      <c r="K588" s="393"/>
      <c r="L588" s="393"/>
      <c r="M588" s="393"/>
      <c r="N588" s="393"/>
      <c r="O588" s="393"/>
      <c r="P588" s="393"/>
    </row>
    <row r="589" spans="1:18" s="3" customFormat="1" ht="13.5" customHeight="1" x14ac:dyDescent="0.25">
      <c r="A589" s="17" t="s">
        <v>76</v>
      </c>
      <c r="B589" s="380" t="str">
        <f>IF([1]p31!$A$189&lt;&gt;0,[1]p31!$A$189,"")</f>
        <v/>
      </c>
      <c r="C589" s="398"/>
      <c r="D589" s="398"/>
      <c r="E589" s="398"/>
      <c r="F589" s="398"/>
      <c r="G589" s="398"/>
      <c r="H589" s="398"/>
      <c r="I589" s="398"/>
      <c r="J589" s="406" t="s">
        <v>89</v>
      </c>
      <c r="K589" s="375"/>
      <c r="L589" s="89" t="str">
        <f>IF([1]p31!$I$189&lt;&gt;0,[1]p31!$I$189,"")</f>
        <v/>
      </c>
      <c r="M589" s="47" t="s">
        <v>239</v>
      </c>
      <c r="N589" s="379" t="str">
        <f>IF([1]p31!$K$189&lt;&gt;0,[1]p31!$K$189,"")</f>
        <v/>
      </c>
      <c r="O589" s="379"/>
      <c r="P589" s="380"/>
      <c r="Q589" s="48"/>
    </row>
    <row r="590" spans="1:18" s="3" customFormat="1" ht="13.5" customHeight="1" x14ac:dyDescent="0.25">
      <c r="A590" s="17" t="s">
        <v>87</v>
      </c>
      <c r="B590" s="418" t="str">
        <f>IF([1]p31!$H$191&lt;&gt;0,[1]p31!$H$191,"")</f>
        <v/>
      </c>
      <c r="C590" s="419"/>
      <c r="D590" s="421" t="s">
        <v>89</v>
      </c>
      <c r="E590" s="422"/>
      <c r="F590" s="418" t="str">
        <f>IF([1]p31!$I$189&lt;&gt;0,[1]p31!$I$189,"")</f>
        <v/>
      </c>
      <c r="G590" s="418"/>
      <c r="H590" s="419"/>
      <c r="I590" s="17" t="s">
        <v>74</v>
      </c>
      <c r="J590" s="90" t="str">
        <f>IF([1]p31!$J$163&lt;&gt;0,[1]p31!$J$163,"")</f>
        <v/>
      </c>
      <c r="K590" s="17" t="s">
        <v>75</v>
      </c>
      <c r="L590" s="90" t="str">
        <f>IF([1]p31!$K$163&lt;&gt;0,[1]p31!$K$163,"")</f>
        <v/>
      </c>
      <c r="M590" s="421" t="s">
        <v>91</v>
      </c>
      <c r="N590" s="422"/>
      <c r="O590" s="418" t="str">
        <f>IF([1]p31!$F$191&lt;&gt;0,[1]p31!$F$191,"")</f>
        <v/>
      </c>
      <c r="P590" s="419"/>
      <c r="Q590" s="48"/>
    </row>
    <row r="591" spans="1:18" s="3" customFormat="1" ht="13.5" customHeight="1" x14ac:dyDescent="0.25">
      <c r="A591" s="17" t="s">
        <v>247</v>
      </c>
      <c r="B591" s="418" t="str">
        <f>IF([1]p31!$A$191&lt;&gt;0,[1]p31!$A$191,"")</f>
        <v/>
      </c>
      <c r="C591" s="418"/>
      <c r="D591" s="418"/>
      <c r="E591" s="418"/>
      <c r="F591" s="418"/>
      <c r="G591" s="418"/>
      <c r="H591" s="418"/>
      <c r="I591" s="418"/>
      <c r="J591" s="419"/>
      <c r="K591" s="420" t="s">
        <v>90</v>
      </c>
      <c r="L591" s="409"/>
      <c r="M591" s="379" t="str">
        <f>IF([1]p31!$I$193&lt;&gt;0,[1]p31!$I$193,"")</f>
        <v/>
      </c>
      <c r="N591" s="379"/>
      <c r="O591" s="379"/>
      <c r="P591" s="380"/>
      <c r="Q591" s="28"/>
    </row>
    <row r="592" spans="1:18" s="3" customFormat="1" ht="13.5" customHeight="1" x14ac:dyDescent="0.25">
      <c r="A592" s="17" t="s">
        <v>88</v>
      </c>
      <c r="B592" s="379" t="str">
        <f>IF([1]p31!$E$193&lt;&gt;0,[1]p31!$E$193,"")</f>
        <v/>
      </c>
      <c r="C592" s="379"/>
      <c r="D592" s="379"/>
      <c r="E592" s="379"/>
      <c r="F592" s="379"/>
      <c r="G592" s="379"/>
      <c r="H592" s="379"/>
      <c r="I592" s="375" t="s">
        <v>248</v>
      </c>
      <c r="J592" s="379"/>
      <c r="K592" s="379"/>
      <c r="L592" s="86" t="str">
        <f>IF([1]p31!$K$193&lt;&gt;0,[1]p31!$K$193,"")</f>
        <v/>
      </c>
      <c r="M592" s="375" t="s">
        <v>240</v>
      </c>
      <c r="N592" s="376"/>
      <c r="O592" s="379" t="str">
        <f>IF([1]p31!$D$191&lt;&gt;0,[1]p31!$D$191,"")</f>
        <v/>
      </c>
      <c r="P592" s="380"/>
      <c r="Q592" s="28"/>
    </row>
    <row r="593" spans="1:19" x14ac:dyDescent="0.2">
      <c r="A593" s="375" t="s">
        <v>242</v>
      </c>
      <c r="B593" s="376"/>
      <c r="C593" s="91">
        <f>[1]p31!$A$195</f>
        <v>0</v>
      </c>
      <c r="D593" s="406" t="s">
        <v>246</v>
      </c>
      <c r="E593" s="406"/>
      <c r="F593" s="406"/>
      <c r="G593" s="375"/>
      <c r="H593" s="416">
        <f>[1]p31!$D$195</f>
        <v>0</v>
      </c>
      <c r="I593" s="417"/>
      <c r="J593" s="375" t="s">
        <v>244</v>
      </c>
      <c r="K593" s="376"/>
      <c r="L593" s="416">
        <f>[1]p31!$G$195</f>
        <v>0</v>
      </c>
      <c r="M593" s="417"/>
      <c r="N593" s="87" t="s">
        <v>245</v>
      </c>
      <c r="O593" s="416">
        <f>[1]p31!$J$195</f>
        <v>0</v>
      </c>
      <c r="P593" s="417"/>
      <c r="Q593" s="28"/>
      <c r="R593" s="3"/>
    </row>
    <row r="594" spans="1:19" x14ac:dyDescent="0.2">
      <c r="A594" s="393"/>
      <c r="B594" s="393"/>
      <c r="C594" s="393"/>
      <c r="D594" s="393"/>
      <c r="E594" s="393"/>
      <c r="F594" s="393"/>
      <c r="G594" s="393"/>
      <c r="H594" s="393"/>
      <c r="I594" s="393"/>
      <c r="J594" s="393"/>
      <c r="K594" s="393"/>
      <c r="L594" s="393"/>
      <c r="M594" s="393"/>
      <c r="N594" s="393"/>
      <c r="O594" s="393"/>
      <c r="P594" s="393"/>
    </row>
    <row r="595" spans="1:19" s="33" customFormat="1" ht="11.25" customHeight="1" x14ac:dyDescent="0.2">
      <c r="A595" s="375" t="str">
        <f>T([1]p32!$C$13:$G$13)</f>
        <v>Wenia Valdevino Félix de Lima</v>
      </c>
      <c r="B595" s="376"/>
      <c r="C595" s="376"/>
      <c r="D595" s="376"/>
      <c r="E595" s="377"/>
      <c r="F595" s="423"/>
      <c r="G595" s="424"/>
      <c r="H595" s="424"/>
      <c r="I595" s="424"/>
      <c r="J595" s="424"/>
      <c r="K595" s="424"/>
      <c r="L595" s="424"/>
      <c r="M595" s="424"/>
      <c r="N595" s="424"/>
      <c r="O595" s="424"/>
      <c r="P595" s="424"/>
      <c r="Q595" s="48"/>
      <c r="R595" s="28"/>
      <c r="S595" s="28"/>
    </row>
    <row r="596" spans="1:19" s="3" customFormat="1" ht="13.5" customHeight="1" x14ac:dyDescent="0.25">
      <c r="A596" s="17" t="s">
        <v>76</v>
      </c>
      <c r="B596" s="380" t="str">
        <f>IF([1]p32!$A$171&lt;&gt;0,[1]p32!$A$171,"")</f>
        <v/>
      </c>
      <c r="C596" s="398"/>
      <c r="D596" s="398"/>
      <c r="E596" s="398"/>
      <c r="F596" s="398"/>
      <c r="G596" s="398"/>
      <c r="H596" s="398"/>
      <c r="I596" s="398"/>
      <c r="J596" s="406" t="s">
        <v>89</v>
      </c>
      <c r="K596" s="375"/>
      <c r="L596" s="89" t="str">
        <f>IF([1]p32!$I$171&lt;&gt;0,[1]p32!$I$171,"")</f>
        <v/>
      </c>
      <c r="M596" s="47" t="s">
        <v>239</v>
      </c>
      <c r="N596" s="379" t="str">
        <f>IF([1]p32!$K$171&lt;&gt;0,[1]p32!$K$171,"")</f>
        <v/>
      </c>
      <c r="O596" s="379"/>
      <c r="P596" s="380"/>
      <c r="Q596" s="48"/>
    </row>
    <row r="597" spans="1:19" s="3" customFormat="1" ht="13.5" customHeight="1" x14ac:dyDescent="0.25">
      <c r="A597" s="17" t="s">
        <v>87</v>
      </c>
      <c r="B597" s="418" t="str">
        <f>IF([1]p32!$H$173&lt;&gt;0,[1]p32!$H$173,"")</f>
        <v/>
      </c>
      <c r="C597" s="419"/>
      <c r="D597" s="421" t="s">
        <v>89</v>
      </c>
      <c r="E597" s="422"/>
      <c r="F597" s="418" t="str">
        <f>IF([1]p32!$I$171&lt;&gt;0,[1]p32!$I$171,"")</f>
        <v/>
      </c>
      <c r="G597" s="418"/>
      <c r="H597" s="419"/>
      <c r="I597" s="17" t="s">
        <v>74</v>
      </c>
      <c r="J597" s="90" t="str">
        <f>IF([1]p32!$J$163&lt;&gt;0,[1]p32!$J$163,"")</f>
        <v/>
      </c>
      <c r="K597" s="17" t="s">
        <v>75</v>
      </c>
      <c r="L597" s="90" t="str">
        <f>IF([1]p32!$K$163&lt;&gt;0,[1]p32!$K$163,"")</f>
        <v/>
      </c>
      <c r="M597" s="421" t="s">
        <v>91</v>
      </c>
      <c r="N597" s="422"/>
      <c r="O597" s="418" t="str">
        <f>IF([1]p32!$F$173&lt;&gt;0,[1]p32!$F$173,"")</f>
        <v/>
      </c>
      <c r="P597" s="419"/>
      <c r="Q597" s="48"/>
    </row>
    <row r="598" spans="1:19" s="3" customFormat="1" ht="13.5" customHeight="1" x14ac:dyDescent="0.25">
      <c r="A598" s="17" t="s">
        <v>247</v>
      </c>
      <c r="B598" s="418" t="str">
        <f>IF([1]p32!$A$173&lt;&gt;0,[1]p32!$A$173,"")</f>
        <v/>
      </c>
      <c r="C598" s="418"/>
      <c r="D598" s="418"/>
      <c r="E598" s="418"/>
      <c r="F598" s="418"/>
      <c r="G598" s="418"/>
      <c r="H598" s="418"/>
      <c r="I598" s="418"/>
      <c r="J598" s="419"/>
      <c r="K598" s="420" t="s">
        <v>90</v>
      </c>
      <c r="L598" s="409"/>
      <c r="M598" s="379" t="str">
        <f>IF([1]p32!$I$175&lt;&gt;0,[1]p32!$I$175,"")</f>
        <v/>
      </c>
      <c r="N598" s="379"/>
      <c r="O598" s="379"/>
      <c r="P598" s="380"/>
      <c r="Q598" s="28"/>
    </row>
    <row r="599" spans="1:19" s="3" customFormat="1" ht="13.5" customHeight="1" x14ac:dyDescent="0.25">
      <c r="A599" s="17" t="s">
        <v>88</v>
      </c>
      <c r="B599" s="379" t="str">
        <f>IF([1]p32!$E$175&lt;&gt;0,[1]p32!$E$175,"")</f>
        <v/>
      </c>
      <c r="C599" s="379"/>
      <c r="D599" s="379"/>
      <c r="E599" s="379"/>
      <c r="F599" s="379"/>
      <c r="G599" s="379"/>
      <c r="H599" s="379"/>
      <c r="I599" s="375" t="s">
        <v>248</v>
      </c>
      <c r="J599" s="379"/>
      <c r="K599" s="379"/>
      <c r="L599" s="86" t="str">
        <f>IF([1]p32!$K$175&lt;&gt;0,[1]p32!$K$175,"")</f>
        <v/>
      </c>
      <c r="M599" s="375" t="s">
        <v>240</v>
      </c>
      <c r="N599" s="376"/>
      <c r="O599" s="379" t="str">
        <f>IF([1]p32!$D$173&lt;&gt;0,[1]p32!$D$173,"")</f>
        <v/>
      </c>
      <c r="P599" s="380"/>
      <c r="Q599" s="28"/>
    </row>
    <row r="600" spans="1:19" x14ac:dyDescent="0.2">
      <c r="A600" s="375" t="s">
        <v>242</v>
      </c>
      <c r="B600" s="376"/>
      <c r="C600" s="91">
        <f>[1]p32!$A$177</f>
        <v>0</v>
      </c>
      <c r="D600" s="406" t="s">
        <v>246</v>
      </c>
      <c r="E600" s="406"/>
      <c r="F600" s="406"/>
      <c r="G600" s="375"/>
      <c r="H600" s="416">
        <f>[1]p32!$D$177</f>
        <v>0</v>
      </c>
      <c r="I600" s="417"/>
      <c r="J600" s="375" t="s">
        <v>244</v>
      </c>
      <c r="K600" s="376"/>
      <c r="L600" s="416">
        <f>[1]p32!$G$177</f>
        <v>0</v>
      </c>
      <c r="M600" s="417"/>
      <c r="N600" s="87" t="s">
        <v>245</v>
      </c>
      <c r="O600" s="416">
        <f>[1]p32!$J$177</f>
        <v>0</v>
      </c>
      <c r="P600" s="417"/>
      <c r="Q600" s="28"/>
      <c r="R600" s="3"/>
    </row>
    <row r="601" spans="1:19" x14ac:dyDescent="0.2">
      <c r="A601" s="393"/>
      <c r="B601" s="393"/>
      <c r="C601" s="393"/>
      <c r="D601" s="393"/>
      <c r="E601" s="393"/>
      <c r="F601" s="393"/>
      <c r="G601" s="393"/>
      <c r="H601" s="393"/>
      <c r="I601" s="393"/>
      <c r="J601" s="393"/>
      <c r="K601" s="393"/>
      <c r="L601" s="393"/>
      <c r="M601" s="393"/>
      <c r="N601" s="393"/>
      <c r="O601" s="393"/>
      <c r="P601" s="393"/>
    </row>
    <row r="602" spans="1:19" s="3" customFormat="1" ht="13.5" customHeight="1" x14ac:dyDescent="0.25">
      <c r="A602" s="17" t="s">
        <v>76</v>
      </c>
      <c r="B602" s="380" t="str">
        <f>IF([1]p32!$A$180&lt;&gt;0,[1]p32!$A$180,"")</f>
        <v/>
      </c>
      <c r="C602" s="398"/>
      <c r="D602" s="398"/>
      <c r="E602" s="398"/>
      <c r="F602" s="398"/>
      <c r="G602" s="398"/>
      <c r="H602" s="398"/>
      <c r="I602" s="398"/>
      <c r="J602" s="406" t="s">
        <v>89</v>
      </c>
      <c r="K602" s="375"/>
      <c r="L602" s="89" t="str">
        <f>IF([1]p32!$I$180&lt;&gt;0,[1]p32!$I$180,"")</f>
        <v/>
      </c>
      <c r="M602" s="47" t="s">
        <v>239</v>
      </c>
      <c r="N602" s="379" t="str">
        <f>IF([1]p32!$K$180&lt;&gt;0,[1]p32!$K$180,"")</f>
        <v/>
      </c>
      <c r="O602" s="379"/>
      <c r="P602" s="380"/>
      <c r="Q602" s="48"/>
    </row>
    <row r="603" spans="1:19" s="3" customFormat="1" ht="13.5" customHeight="1" x14ac:dyDescent="0.25">
      <c r="A603" s="17" t="s">
        <v>87</v>
      </c>
      <c r="B603" s="418" t="str">
        <f>IF([1]p32!$H$182&lt;&gt;0,[1]p32!$H$182,"")</f>
        <v/>
      </c>
      <c r="C603" s="419"/>
      <c r="D603" s="421" t="s">
        <v>89</v>
      </c>
      <c r="E603" s="422"/>
      <c r="F603" s="418" t="str">
        <f>IF([1]p32!$I$180&lt;&gt;0,[1]p32!$I$180,"")</f>
        <v/>
      </c>
      <c r="G603" s="418"/>
      <c r="H603" s="419"/>
      <c r="I603" s="17" t="s">
        <v>74</v>
      </c>
      <c r="J603" s="90" t="str">
        <f>IF([1]p32!$J$163&lt;&gt;0,[1]p32!$J$163,"")</f>
        <v/>
      </c>
      <c r="K603" s="17" t="s">
        <v>75</v>
      </c>
      <c r="L603" s="90" t="str">
        <f>IF([1]p32!$K$163&lt;&gt;0,[1]p32!$K$163,"")</f>
        <v/>
      </c>
      <c r="M603" s="421" t="s">
        <v>91</v>
      </c>
      <c r="N603" s="422"/>
      <c r="O603" s="418" t="str">
        <f>IF([1]p32!$F$182&lt;&gt;0,[1]p32!$F$182,"")</f>
        <v/>
      </c>
      <c r="P603" s="419"/>
      <c r="Q603" s="48"/>
    </row>
    <row r="604" spans="1:19" s="3" customFormat="1" ht="13.5" customHeight="1" x14ac:dyDescent="0.25">
      <c r="A604" s="17" t="s">
        <v>247</v>
      </c>
      <c r="B604" s="418" t="str">
        <f>IF([1]p32!$A$182&lt;&gt;0,[1]p32!$A$182,"")</f>
        <v/>
      </c>
      <c r="C604" s="418"/>
      <c r="D604" s="418"/>
      <c r="E604" s="418"/>
      <c r="F604" s="418"/>
      <c r="G604" s="418"/>
      <c r="H604" s="418"/>
      <c r="I604" s="418"/>
      <c r="J604" s="419"/>
      <c r="K604" s="420" t="s">
        <v>90</v>
      </c>
      <c r="L604" s="409"/>
      <c r="M604" s="379" t="str">
        <f>IF([1]p32!$I$184&lt;&gt;0,[1]p32!$I$184,"")</f>
        <v/>
      </c>
      <c r="N604" s="379"/>
      <c r="O604" s="379"/>
      <c r="P604" s="380"/>
      <c r="Q604" s="28"/>
    </row>
    <row r="605" spans="1:19" s="3" customFormat="1" ht="13.5" customHeight="1" x14ac:dyDescent="0.25">
      <c r="A605" s="17" t="s">
        <v>88</v>
      </c>
      <c r="B605" s="379" t="str">
        <f>IF([1]p32!$E$184&lt;&gt;0,[1]p32!$E$184,"")</f>
        <v/>
      </c>
      <c r="C605" s="379"/>
      <c r="D605" s="379"/>
      <c r="E605" s="379"/>
      <c r="F605" s="379"/>
      <c r="G605" s="379"/>
      <c r="H605" s="379"/>
      <c r="I605" s="375" t="s">
        <v>248</v>
      </c>
      <c r="J605" s="379"/>
      <c r="K605" s="379"/>
      <c r="L605" s="86" t="str">
        <f>IF([1]p32!$K$184&lt;&gt;0,[1]p32!$K$184,"")</f>
        <v/>
      </c>
      <c r="M605" s="375" t="s">
        <v>240</v>
      </c>
      <c r="N605" s="376"/>
      <c r="O605" s="379" t="str">
        <f>IF([1]p32!$D$182&lt;&gt;0,[1]p32!$D$182,"")</f>
        <v/>
      </c>
      <c r="P605" s="380"/>
      <c r="Q605" s="28"/>
    </row>
    <row r="606" spans="1:19" x14ac:dyDescent="0.2">
      <c r="A606" s="375" t="s">
        <v>242</v>
      </c>
      <c r="B606" s="376"/>
      <c r="C606" s="91">
        <f>[1]p32!$A$186</f>
        <v>0</v>
      </c>
      <c r="D606" s="406" t="s">
        <v>246</v>
      </c>
      <c r="E606" s="406"/>
      <c r="F606" s="406"/>
      <c r="G606" s="375"/>
      <c r="H606" s="416">
        <f>[1]p32!$D$186</f>
        <v>0</v>
      </c>
      <c r="I606" s="417"/>
      <c r="J606" s="375" t="s">
        <v>244</v>
      </c>
      <c r="K606" s="376"/>
      <c r="L606" s="416">
        <f>[1]p32!$G$186</f>
        <v>0</v>
      </c>
      <c r="M606" s="417"/>
      <c r="N606" s="87" t="s">
        <v>245</v>
      </c>
      <c r="O606" s="416">
        <f>[1]p32!$J$186</f>
        <v>0</v>
      </c>
      <c r="P606" s="417"/>
      <c r="Q606" s="28"/>
      <c r="R606" s="3"/>
    </row>
    <row r="607" spans="1:19" x14ac:dyDescent="0.2">
      <c r="A607" s="393"/>
      <c r="B607" s="393"/>
      <c r="C607" s="393"/>
      <c r="D607" s="393"/>
      <c r="E607" s="393"/>
      <c r="F607" s="393"/>
      <c r="G607" s="393"/>
      <c r="H607" s="393"/>
      <c r="I607" s="393"/>
      <c r="J607" s="393"/>
      <c r="K607" s="393"/>
      <c r="L607" s="393"/>
      <c r="M607" s="393"/>
      <c r="N607" s="393"/>
      <c r="O607" s="393"/>
      <c r="P607" s="393"/>
    </row>
    <row r="608" spans="1:19" s="3" customFormat="1" ht="13.5" customHeight="1" x14ac:dyDescent="0.25">
      <c r="A608" s="17" t="s">
        <v>76</v>
      </c>
      <c r="B608" s="380" t="str">
        <f>IF([1]p32!$A$189&lt;&gt;0,[1]p32!$A$189,"")</f>
        <v/>
      </c>
      <c r="C608" s="398"/>
      <c r="D608" s="398"/>
      <c r="E608" s="398"/>
      <c r="F608" s="398"/>
      <c r="G608" s="398"/>
      <c r="H608" s="398"/>
      <c r="I608" s="398"/>
      <c r="J608" s="406" t="s">
        <v>89</v>
      </c>
      <c r="K608" s="375"/>
      <c r="L608" s="89" t="str">
        <f>IF([1]p32!$I$189&lt;&gt;0,[1]p32!$I$189,"")</f>
        <v/>
      </c>
      <c r="M608" s="47" t="s">
        <v>239</v>
      </c>
      <c r="N608" s="379" t="str">
        <f>IF([1]p32!$K$189&lt;&gt;0,[1]p32!$K$189,"")</f>
        <v/>
      </c>
      <c r="O608" s="379"/>
      <c r="P608" s="380"/>
      <c r="Q608" s="48"/>
    </row>
    <row r="609" spans="1:19" s="3" customFormat="1" ht="13.5" customHeight="1" x14ac:dyDescent="0.25">
      <c r="A609" s="17" t="s">
        <v>87</v>
      </c>
      <c r="B609" s="418" t="str">
        <f>IF([1]p32!$H$191&lt;&gt;0,[1]p32!$H$191,"")</f>
        <v/>
      </c>
      <c r="C609" s="419"/>
      <c r="D609" s="421" t="s">
        <v>89</v>
      </c>
      <c r="E609" s="422"/>
      <c r="F609" s="418" t="str">
        <f>IF([1]p32!$I$189&lt;&gt;0,[1]p32!$I$189,"")</f>
        <v/>
      </c>
      <c r="G609" s="418"/>
      <c r="H609" s="419"/>
      <c r="I609" s="17" t="s">
        <v>74</v>
      </c>
      <c r="J609" s="90" t="str">
        <f>IF([1]p32!$J$163&lt;&gt;0,[1]p32!$J$163,"")</f>
        <v/>
      </c>
      <c r="K609" s="17" t="s">
        <v>75</v>
      </c>
      <c r="L609" s="90" t="str">
        <f>IF([1]p32!$K$163&lt;&gt;0,[1]p32!$K$163,"")</f>
        <v/>
      </c>
      <c r="M609" s="421" t="s">
        <v>91</v>
      </c>
      <c r="N609" s="422"/>
      <c r="O609" s="418" t="str">
        <f>IF([1]p32!$F$191&lt;&gt;0,[1]p32!$F$191,"")</f>
        <v/>
      </c>
      <c r="P609" s="419"/>
      <c r="Q609" s="48"/>
    </row>
    <row r="610" spans="1:19" s="3" customFormat="1" ht="13.5" customHeight="1" x14ac:dyDescent="0.25">
      <c r="A610" s="17" t="s">
        <v>247</v>
      </c>
      <c r="B610" s="418" t="str">
        <f>IF([1]p32!$A$191&lt;&gt;0,[1]p32!$A$191,"")</f>
        <v/>
      </c>
      <c r="C610" s="418"/>
      <c r="D610" s="418"/>
      <c r="E610" s="418"/>
      <c r="F610" s="418"/>
      <c r="G610" s="418"/>
      <c r="H610" s="418"/>
      <c r="I610" s="418"/>
      <c r="J610" s="419"/>
      <c r="K610" s="420" t="s">
        <v>90</v>
      </c>
      <c r="L610" s="409"/>
      <c r="M610" s="379" t="str">
        <f>IF([1]p32!$I$193&lt;&gt;0,[1]p32!$I$193,"")</f>
        <v/>
      </c>
      <c r="N610" s="379"/>
      <c r="O610" s="379"/>
      <c r="P610" s="380"/>
      <c r="Q610" s="28"/>
    </row>
    <row r="611" spans="1:19" s="3" customFormat="1" ht="13.5" customHeight="1" x14ac:dyDescent="0.25">
      <c r="A611" s="17" t="s">
        <v>88</v>
      </c>
      <c r="B611" s="379" t="str">
        <f>IF([1]p32!$E$193&lt;&gt;0,[1]p32!$E$193,"")</f>
        <v/>
      </c>
      <c r="C611" s="379"/>
      <c r="D611" s="379"/>
      <c r="E611" s="379"/>
      <c r="F611" s="379"/>
      <c r="G611" s="379"/>
      <c r="H611" s="379"/>
      <c r="I611" s="375" t="s">
        <v>248</v>
      </c>
      <c r="J611" s="379"/>
      <c r="K611" s="379"/>
      <c r="L611" s="86" t="str">
        <f>IF([1]p32!$K$193&lt;&gt;0,[1]p32!$K$193,"")</f>
        <v/>
      </c>
      <c r="M611" s="375" t="s">
        <v>240</v>
      </c>
      <c r="N611" s="376"/>
      <c r="O611" s="379" t="str">
        <f>IF([1]p32!$D$191&lt;&gt;0,[1]p32!$D$191,"")</f>
        <v/>
      </c>
      <c r="P611" s="380"/>
      <c r="Q611" s="28"/>
    </row>
    <row r="612" spans="1:19" x14ac:dyDescent="0.2">
      <c r="A612" s="375" t="s">
        <v>242</v>
      </c>
      <c r="B612" s="376"/>
      <c r="C612" s="91">
        <f>[1]p32!$A$195</f>
        <v>0</v>
      </c>
      <c r="D612" s="406" t="s">
        <v>246</v>
      </c>
      <c r="E612" s="406"/>
      <c r="F612" s="406"/>
      <c r="G612" s="375"/>
      <c r="H612" s="416">
        <f>[1]p32!$D$195</f>
        <v>0</v>
      </c>
      <c r="I612" s="417"/>
      <c r="J612" s="375" t="s">
        <v>244</v>
      </c>
      <c r="K612" s="376"/>
      <c r="L612" s="416">
        <f>[1]p32!$G$195</f>
        <v>0</v>
      </c>
      <c r="M612" s="417"/>
      <c r="N612" s="87" t="s">
        <v>245</v>
      </c>
      <c r="O612" s="416">
        <f>[1]p32!$J$195</f>
        <v>0</v>
      </c>
      <c r="P612" s="417"/>
      <c r="Q612" s="28"/>
      <c r="R612" s="3"/>
    </row>
    <row r="613" spans="1:19" x14ac:dyDescent="0.2">
      <c r="A613" s="393"/>
      <c r="B613" s="393"/>
      <c r="C613" s="393"/>
      <c r="D613" s="393"/>
      <c r="E613" s="393"/>
      <c r="F613" s="393"/>
      <c r="G613" s="393"/>
      <c r="H613" s="393"/>
      <c r="I613" s="393"/>
      <c r="J613" s="393"/>
      <c r="K613" s="393"/>
      <c r="L613" s="393"/>
      <c r="M613" s="393"/>
      <c r="N613" s="393"/>
      <c r="O613" s="393"/>
      <c r="P613" s="393"/>
    </row>
    <row r="614" spans="1:19" s="33" customFormat="1" ht="11.25" customHeight="1" x14ac:dyDescent="0.2">
      <c r="A614" s="375" t="str">
        <f>T([1]p33!$C$13:$G$13)</f>
        <v>Lucas Siebra Rocha</v>
      </c>
      <c r="B614" s="376"/>
      <c r="C614" s="376"/>
      <c r="D614" s="376"/>
      <c r="E614" s="377"/>
      <c r="F614" s="423"/>
      <c r="G614" s="424"/>
      <c r="H614" s="424"/>
      <c r="I614" s="424"/>
      <c r="J614" s="424"/>
      <c r="K614" s="424"/>
      <c r="L614" s="424"/>
      <c r="M614" s="424"/>
      <c r="N614" s="424"/>
      <c r="O614" s="424"/>
      <c r="P614" s="424"/>
      <c r="Q614" s="48"/>
      <c r="R614" s="28"/>
      <c r="S614" s="28"/>
    </row>
    <row r="615" spans="1:19" s="3" customFormat="1" ht="13.5" customHeight="1" x14ac:dyDescent="0.25">
      <c r="A615" s="17" t="s">
        <v>76</v>
      </c>
      <c r="B615" s="380" t="str">
        <f>IF([1]p33!$A$171&lt;&gt;0,[1]p33!$A$171,"")</f>
        <v/>
      </c>
      <c r="C615" s="398"/>
      <c r="D615" s="398"/>
      <c r="E615" s="398"/>
      <c r="F615" s="398"/>
      <c r="G615" s="398"/>
      <c r="H615" s="398"/>
      <c r="I615" s="398"/>
      <c r="J615" s="406" t="s">
        <v>89</v>
      </c>
      <c r="K615" s="375"/>
      <c r="L615" s="89" t="str">
        <f>IF([1]p33!$I$171&lt;&gt;0,[1]p33!$I$171,"")</f>
        <v/>
      </c>
      <c r="M615" s="47" t="s">
        <v>239</v>
      </c>
      <c r="N615" s="379" t="str">
        <f>IF([1]p33!$K$171&lt;&gt;0,[1]p33!$K$171,"")</f>
        <v/>
      </c>
      <c r="O615" s="379"/>
      <c r="P615" s="380"/>
      <c r="Q615" s="48"/>
    </row>
    <row r="616" spans="1:19" s="3" customFormat="1" ht="13.5" customHeight="1" x14ac:dyDescent="0.25">
      <c r="A616" s="17" t="s">
        <v>87</v>
      </c>
      <c r="B616" s="418" t="str">
        <f>IF([1]p33!$H$173&lt;&gt;0,[1]p33!$H$173,"")</f>
        <v/>
      </c>
      <c r="C616" s="419"/>
      <c r="D616" s="421" t="s">
        <v>89</v>
      </c>
      <c r="E616" s="422"/>
      <c r="F616" s="418" t="str">
        <f>IF([1]p33!$I$171&lt;&gt;0,[1]p33!$I$171,"")</f>
        <v/>
      </c>
      <c r="G616" s="418"/>
      <c r="H616" s="419"/>
      <c r="I616" s="17" t="s">
        <v>74</v>
      </c>
      <c r="J616" s="90" t="str">
        <f>IF([1]p33!$J$163&lt;&gt;0,[1]p33!$J$163,"")</f>
        <v/>
      </c>
      <c r="K616" s="17" t="s">
        <v>75</v>
      </c>
      <c r="L616" s="90" t="str">
        <f>IF([1]p33!$K$163&lt;&gt;0,[1]p33!$K$163,"")</f>
        <v/>
      </c>
      <c r="M616" s="421" t="s">
        <v>91</v>
      </c>
      <c r="N616" s="422"/>
      <c r="O616" s="418" t="str">
        <f>IF([1]p33!$F$173&lt;&gt;0,[1]p33!$F$173,"")</f>
        <v/>
      </c>
      <c r="P616" s="419"/>
      <c r="Q616" s="48"/>
    </row>
    <row r="617" spans="1:19" s="3" customFormat="1" ht="13.5" customHeight="1" x14ac:dyDescent="0.25">
      <c r="A617" s="17" t="s">
        <v>247</v>
      </c>
      <c r="B617" s="418" t="str">
        <f>IF([1]p33!$A$173&lt;&gt;0,[1]p33!$A$173,"")</f>
        <v/>
      </c>
      <c r="C617" s="418"/>
      <c r="D617" s="418"/>
      <c r="E617" s="418"/>
      <c r="F617" s="418"/>
      <c r="G617" s="418"/>
      <c r="H617" s="418"/>
      <c r="I617" s="418"/>
      <c r="J617" s="419"/>
      <c r="K617" s="420" t="s">
        <v>90</v>
      </c>
      <c r="L617" s="409"/>
      <c r="M617" s="379" t="str">
        <f>IF([1]p33!$I$175&lt;&gt;0,[1]p33!$I$175,"")</f>
        <v/>
      </c>
      <c r="N617" s="379"/>
      <c r="O617" s="379"/>
      <c r="P617" s="380"/>
      <c r="Q617" s="28"/>
    </row>
    <row r="618" spans="1:19" s="3" customFormat="1" ht="13.5" customHeight="1" x14ac:dyDescent="0.25">
      <c r="A618" s="17" t="s">
        <v>88</v>
      </c>
      <c r="B618" s="379" t="str">
        <f>IF([1]p33!$E$175&lt;&gt;0,[1]p33!$E$175,"")</f>
        <v/>
      </c>
      <c r="C618" s="379"/>
      <c r="D618" s="379"/>
      <c r="E618" s="379"/>
      <c r="F618" s="379"/>
      <c r="G618" s="379"/>
      <c r="H618" s="379"/>
      <c r="I618" s="375" t="s">
        <v>248</v>
      </c>
      <c r="J618" s="379"/>
      <c r="K618" s="379"/>
      <c r="L618" s="86" t="str">
        <f>IF([1]p33!$K$175&lt;&gt;0,[1]p33!$K$175,"")</f>
        <v/>
      </c>
      <c r="M618" s="375" t="s">
        <v>240</v>
      </c>
      <c r="N618" s="376"/>
      <c r="O618" s="379" t="str">
        <f>IF([1]p33!$D$173&lt;&gt;0,[1]p33!$D$173,"")</f>
        <v/>
      </c>
      <c r="P618" s="380"/>
      <c r="Q618" s="28"/>
    </row>
    <row r="619" spans="1:19" x14ac:dyDescent="0.2">
      <c r="A619" s="375" t="s">
        <v>242</v>
      </c>
      <c r="B619" s="376"/>
      <c r="C619" s="91">
        <f>[1]p33!$A$177</f>
        <v>0</v>
      </c>
      <c r="D619" s="406" t="s">
        <v>246</v>
      </c>
      <c r="E619" s="406"/>
      <c r="F619" s="406"/>
      <c r="G619" s="375"/>
      <c r="H619" s="416">
        <f>[1]p33!$D$177</f>
        <v>0</v>
      </c>
      <c r="I619" s="417"/>
      <c r="J619" s="375" t="s">
        <v>244</v>
      </c>
      <c r="K619" s="376"/>
      <c r="L619" s="416">
        <f>[1]p33!$G$177</f>
        <v>0</v>
      </c>
      <c r="M619" s="417"/>
      <c r="N619" s="87" t="s">
        <v>245</v>
      </c>
      <c r="O619" s="416">
        <f>[1]p33!$J$177</f>
        <v>0</v>
      </c>
      <c r="P619" s="417"/>
      <c r="Q619" s="28"/>
      <c r="R619" s="3"/>
    </row>
    <row r="620" spans="1:19" x14ac:dyDescent="0.2">
      <c r="A620" s="393"/>
      <c r="B620" s="393"/>
      <c r="C620" s="393"/>
      <c r="D620" s="393"/>
      <c r="E620" s="393"/>
      <c r="F620" s="393"/>
      <c r="G620" s="393"/>
      <c r="H620" s="393"/>
      <c r="I620" s="393"/>
      <c r="J620" s="393"/>
      <c r="K620" s="393"/>
      <c r="L620" s="393"/>
      <c r="M620" s="393"/>
      <c r="N620" s="393"/>
      <c r="O620" s="393"/>
      <c r="P620" s="393"/>
    </row>
    <row r="621" spans="1:19" s="3" customFormat="1" ht="13.5" customHeight="1" x14ac:dyDescent="0.25">
      <c r="A621" s="17" t="s">
        <v>76</v>
      </c>
      <c r="B621" s="380" t="str">
        <f>IF([1]p33!$A$180&lt;&gt;0,[1]p33!$A$180,"")</f>
        <v/>
      </c>
      <c r="C621" s="398"/>
      <c r="D621" s="398"/>
      <c r="E621" s="398"/>
      <c r="F621" s="398"/>
      <c r="G621" s="398"/>
      <c r="H621" s="398"/>
      <c r="I621" s="398"/>
      <c r="J621" s="406" t="s">
        <v>89</v>
      </c>
      <c r="K621" s="375"/>
      <c r="L621" s="89" t="str">
        <f>IF([1]p33!$I$180&lt;&gt;0,[1]p33!$I$180,"")</f>
        <v/>
      </c>
      <c r="M621" s="47" t="s">
        <v>239</v>
      </c>
      <c r="N621" s="379" t="str">
        <f>IF([1]p33!$K$180&lt;&gt;0,[1]p33!$K$180,"")</f>
        <v/>
      </c>
      <c r="O621" s="379"/>
      <c r="P621" s="380"/>
      <c r="Q621" s="48"/>
    </row>
    <row r="622" spans="1:19" s="3" customFormat="1" ht="13.5" customHeight="1" x14ac:dyDescent="0.25">
      <c r="A622" s="17" t="s">
        <v>87</v>
      </c>
      <c r="B622" s="418" t="str">
        <f>IF([1]p33!$H$182&lt;&gt;0,[1]p33!$H$182,"")</f>
        <v/>
      </c>
      <c r="C622" s="419"/>
      <c r="D622" s="421" t="s">
        <v>89</v>
      </c>
      <c r="E622" s="422"/>
      <c r="F622" s="418" t="str">
        <f>IF([1]p33!$I$180&lt;&gt;0,[1]p33!$I$180,"")</f>
        <v/>
      </c>
      <c r="G622" s="418"/>
      <c r="H622" s="419"/>
      <c r="I622" s="17" t="s">
        <v>74</v>
      </c>
      <c r="J622" s="90" t="str">
        <f>IF([1]p33!$J$163&lt;&gt;0,[1]p33!$J$163,"")</f>
        <v/>
      </c>
      <c r="K622" s="17" t="s">
        <v>75</v>
      </c>
      <c r="L622" s="90" t="str">
        <f>IF([1]p33!$K$163&lt;&gt;0,[1]p33!$K$163,"")</f>
        <v/>
      </c>
      <c r="M622" s="421" t="s">
        <v>91</v>
      </c>
      <c r="N622" s="422"/>
      <c r="O622" s="418" t="str">
        <f>IF([1]p33!$F$182&lt;&gt;0,[1]p33!$F$182,"")</f>
        <v/>
      </c>
      <c r="P622" s="419"/>
      <c r="Q622" s="48"/>
    </row>
    <row r="623" spans="1:19" s="3" customFormat="1" ht="13.5" customHeight="1" x14ac:dyDescent="0.25">
      <c r="A623" s="17" t="s">
        <v>247</v>
      </c>
      <c r="B623" s="418" t="str">
        <f>IF([1]p33!$A$182&lt;&gt;0,[1]p33!$A$182,"")</f>
        <v/>
      </c>
      <c r="C623" s="418"/>
      <c r="D623" s="418"/>
      <c r="E623" s="418"/>
      <c r="F623" s="418"/>
      <c r="G623" s="418"/>
      <c r="H623" s="418"/>
      <c r="I623" s="418"/>
      <c r="J623" s="419"/>
      <c r="K623" s="420" t="s">
        <v>90</v>
      </c>
      <c r="L623" s="409"/>
      <c r="M623" s="379" t="str">
        <f>IF([1]p33!$I$184&lt;&gt;0,[1]p33!$I$184,"")</f>
        <v/>
      </c>
      <c r="N623" s="379"/>
      <c r="O623" s="379"/>
      <c r="P623" s="380"/>
      <c r="Q623" s="28"/>
    </row>
    <row r="624" spans="1:19" s="3" customFormat="1" ht="13.5" customHeight="1" x14ac:dyDescent="0.25">
      <c r="A624" s="17" t="s">
        <v>88</v>
      </c>
      <c r="B624" s="379" t="str">
        <f>IF([1]p33!$E$184&lt;&gt;0,[1]p33!$E$184,"")</f>
        <v/>
      </c>
      <c r="C624" s="379"/>
      <c r="D624" s="379"/>
      <c r="E624" s="379"/>
      <c r="F624" s="379"/>
      <c r="G624" s="379"/>
      <c r="H624" s="379"/>
      <c r="I624" s="375" t="s">
        <v>248</v>
      </c>
      <c r="J624" s="379"/>
      <c r="K624" s="379"/>
      <c r="L624" s="86" t="str">
        <f>IF([1]p33!$K$184&lt;&gt;0,[1]p33!$K$184,"")</f>
        <v/>
      </c>
      <c r="M624" s="375" t="s">
        <v>240</v>
      </c>
      <c r="N624" s="376"/>
      <c r="O624" s="379" t="str">
        <f>IF([1]p33!$D$182&lt;&gt;0,[1]p33!$D$182,"")</f>
        <v/>
      </c>
      <c r="P624" s="380"/>
      <c r="Q624" s="28"/>
    </row>
    <row r="625" spans="1:19" x14ac:dyDescent="0.2">
      <c r="A625" s="375" t="s">
        <v>242</v>
      </c>
      <c r="B625" s="376"/>
      <c r="C625" s="91">
        <f>[1]p33!$A$186</f>
        <v>0</v>
      </c>
      <c r="D625" s="406" t="s">
        <v>246</v>
      </c>
      <c r="E625" s="406"/>
      <c r="F625" s="406"/>
      <c r="G625" s="375"/>
      <c r="H625" s="416">
        <f>[1]p33!$D$186</f>
        <v>0</v>
      </c>
      <c r="I625" s="417"/>
      <c r="J625" s="375" t="s">
        <v>244</v>
      </c>
      <c r="K625" s="376"/>
      <c r="L625" s="416">
        <f>[1]p33!$G$186</f>
        <v>0</v>
      </c>
      <c r="M625" s="417"/>
      <c r="N625" s="87" t="s">
        <v>245</v>
      </c>
      <c r="O625" s="416">
        <f>[1]p33!$J$186</f>
        <v>0</v>
      </c>
      <c r="P625" s="417"/>
      <c r="Q625" s="28"/>
      <c r="R625" s="3"/>
    </row>
    <row r="626" spans="1:19" x14ac:dyDescent="0.2">
      <c r="A626" s="393"/>
      <c r="B626" s="393"/>
      <c r="C626" s="393"/>
      <c r="D626" s="393"/>
      <c r="E626" s="393"/>
      <c r="F626" s="393"/>
      <c r="G626" s="393"/>
      <c r="H626" s="393"/>
      <c r="I626" s="393"/>
      <c r="J626" s="393"/>
      <c r="K626" s="393"/>
      <c r="L626" s="393"/>
      <c r="M626" s="393"/>
      <c r="N626" s="393"/>
      <c r="O626" s="393"/>
      <c r="P626" s="393"/>
    </row>
    <row r="627" spans="1:19" s="3" customFormat="1" ht="13.5" customHeight="1" x14ac:dyDescent="0.25">
      <c r="A627" s="17" t="s">
        <v>76</v>
      </c>
      <c r="B627" s="380" t="str">
        <f>IF([1]p33!$A$189&lt;&gt;0,[1]p33!$A$189,"")</f>
        <v/>
      </c>
      <c r="C627" s="398"/>
      <c r="D627" s="398"/>
      <c r="E627" s="398"/>
      <c r="F627" s="398"/>
      <c r="G627" s="398"/>
      <c r="H627" s="398"/>
      <c r="I627" s="398"/>
      <c r="J627" s="406" t="s">
        <v>89</v>
      </c>
      <c r="K627" s="375"/>
      <c r="L627" s="89" t="str">
        <f>IF([1]p33!$I$189&lt;&gt;0,[1]p33!$I$189,"")</f>
        <v/>
      </c>
      <c r="M627" s="47" t="s">
        <v>239</v>
      </c>
      <c r="N627" s="379" t="str">
        <f>IF([1]p33!$K$189&lt;&gt;0,[1]p33!$K$189,"")</f>
        <v/>
      </c>
      <c r="O627" s="379"/>
      <c r="P627" s="380"/>
      <c r="Q627" s="48"/>
    </row>
    <row r="628" spans="1:19" s="3" customFormat="1" ht="13.5" customHeight="1" x14ac:dyDescent="0.25">
      <c r="A628" s="17" t="s">
        <v>87</v>
      </c>
      <c r="B628" s="418" t="str">
        <f>IF([1]p33!$H$191&lt;&gt;0,[1]p33!$H$191,"")</f>
        <v/>
      </c>
      <c r="C628" s="419"/>
      <c r="D628" s="421" t="s">
        <v>89</v>
      </c>
      <c r="E628" s="422"/>
      <c r="F628" s="418" t="str">
        <f>IF([1]p33!$I$189&lt;&gt;0,[1]p33!$I$189,"")</f>
        <v/>
      </c>
      <c r="G628" s="418"/>
      <c r="H628" s="419"/>
      <c r="I628" s="17" t="s">
        <v>74</v>
      </c>
      <c r="J628" s="90" t="str">
        <f>IF([1]p33!$J$163&lt;&gt;0,[1]p33!$J$163,"")</f>
        <v/>
      </c>
      <c r="K628" s="17" t="s">
        <v>75</v>
      </c>
      <c r="L628" s="90" t="str">
        <f>IF([1]p33!$K$163&lt;&gt;0,[1]p33!$K$163,"")</f>
        <v/>
      </c>
      <c r="M628" s="421" t="s">
        <v>91</v>
      </c>
      <c r="N628" s="422"/>
      <c r="O628" s="418" t="str">
        <f>IF([1]p33!$F$191&lt;&gt;0,[1]p33!$F$191,"")</f>
        <v/>
      </c>
      <c r="P628" s="419"/>
      <c r="Q628" s="48"/>
    </row>
    <row r="629" spans="1:19" s="3" customFormat="1" ht="13.5" customHeight="1" x14ac:dyDescent="0.25">
      <c r="A629" s="17" t="s">
        <v>247</v>
      </c>
      <c r="B629" s="418" t="str">
        <f>IF([1]p33!$A$191&lt;&gt;0,[1]p33!$A$191,"")</f>
        <v/>
      </c>
      <c r="C629" s="418"/>
      <c r="D629" s="418"/>
      <c r="E629" s="418"/>
      <c r="F629" s="418"/>
      <c r="G629" s="418"/>
      <c r="H629" s="418"/>
      <c r="I629" s="418"/>
      <c r="J629" s="419"/>
      <c r="K629" s="420" t="s">
        <v>90</v>
      </c>
      <c r="L629" s="409"/>
      <c r="M629" s="379" t="str">
        <f>IF([1]p33!$I$193&lt;&gt;0,[1]p33!$I$193,"")</f>
        <v/>
      </c>
      <c r="N629" s="379"/>
      <c r="O629" s="379"/>
      <c r="P629" s="380"/>
      <c r="Q629" s="28"/>
    </row>
    <row r="630" spans="1:19" s="3" customFormat="1" ht="13.5" customHeight="1" x14ac:dyDescent="0.25">
      <c r="A630" s="17" t="s">
        <v>88</v>
      </c>
      <c r="B630" s="379" t="str">
        <f>IF([1]p33!$E$193&lt;&gt;0,[1]p33!$E$193,"")</f>
        <v/>
      </c>
      <c r="C630" s="379"/>
      <c r="D630" s="379"/>
      <c r="E630" s="379"/>
      <c r="F630" s="379"/>
      <c r="G630" s="379"/>
      <c r="H630" s="379"/>
      <c r="I630" s="375" t="s">
        <v>248</v>
      </c>
      <c r="J630" s="379"/>
      <c r="K630" s="379"/>
      <c r="L630" s="86" t="str">
        <f>IF([1]p33!$K$193&lt;&gt;0,[1]p33!$K$193,"")</f>
        <v/>
      </c>
      <c r="M630" s="375" t="s">
        <v>240</v>
      </c>
      <c r="N630" s="376"/>
      <c r="O630" s="379" t="str">
        <f>IF([1]p33!$D$191&lt;&gt;0,[1]p33!$D$191,"")</f>
        <v/>
      </c>
      <c r="P630" s="380"/>
      <c r="Q630" s="28"/>
    </row>
    <row r="631" spans="1:19" x14ac:dyDescent="0.2">
      <c r="A631" s="375" t="s">
        <v>242</v>
      </c>
      <c r="B631" s="376"/>
      <c r="C631" s="91">
        <f>[1]p33!$A$195</f>
        <v>0</v>
      </c>
      <c r="D631" s="406" t="s">
        <v>246</v>
      </c>
      <c r="E631" s="406"/>
      <c r="F631" s="406"/>
      <c r="G631" s="375"/>
      <c r="H631" s="416">
        <f>[1]p33!$D$195</f>
        <v>0</v>
      </c>
      <c r="I631" s="417"/>
      <c r="J631" s="375" t="s">
        <v>244</v>
      </c>
      <c r="K631" s="376"/>
      <c r="L631" s="416">
        <f>[1]p33!$G$195</f>
        <v>0</v>
      </c>
      <c r="M631" s="417"/>
      <c r="N631" s="87" t="s">
        <v>245</v>
      </c>
      <c r="O631" s="416">
        <f>[1]p33!$J$195</f>
        <v>0</v>
      </c>
      <c r="P631" s="417"/>
      <c r="Q631" s="28"/>
      <c r="R631" s="3"/>
    </row>
    <row r="632" spans="1:19" x14ac:dyDescent="0.2">
      <c r="A632" s="393"/>
      <c r="B632" s="393"/>
      <c r="C632" s="393"/>
      <c r="D632" s="393"/>
      <c r="E632" s="393"/>
      <c r="F632" s="393"/>
      <c r="G632" s="393"/>
      <c r="H632" s="393"/>
      <c r="I632" s="393"/>
      <c r="J632" s="393"/>
      <c r="K632" s="393"/>
      <c r="L632" s="393"/>
      <c r="M632" s="393"/>
      <c r="N632" s="393"/>
      <c r="O632" s="393"/>
      <c r="P632" s="393"/>
    </row>
    <row r="633" spans="1:19" s="33" customFormat="1" ht="11.25" customHeight="1" x14ac:dyDescent="0.2">
      <c r="A633" s="375" t="str">
        <f>T([1]p34!$C$13:$G$13)</f>
        <v/>
      </c>
      <c r="B633" s="376"/>
      <c r="C633" s="376"/>
      <c r="D633" s="376"/>
      <c r="E633" s="377"/>
      <c r="F633" s="423"/>
      <c r="G633" s="424"/>
      <c r="H633" s="424"/>
      <c r="I633" s="424"/>
      <c r="J633" s="424"/>
      <c r="K633" s="424"/>
      <c r="L633" s="424"/>
      <c r="M633" s="424"/>
      <c r="N633" s="424"/>
      <c r="O633" s="424"/>
      <c r="P633" s="424"/>
      <c r="Q633" s="48"/>
      <c r="R633" s="28"/>
      <c r="S633" s="28"/>
    </row>
    <row r="634" spans="1:19" s="3" customFormat="1" ht="13.5" customHeight="1" x14ac:dyDescent="0.25">
      <c r="A634" s="17" t="s">
        <v>76</v>
      </c>
      <c r="B634" s="380" t="str">
        <f>IF([1]p34!$A$171&lt;&gt;0,[1]p34!$A$171,"")</f>
        <v/>
      </c>
      <c r="C634" s="398"/>
      <c r="D634" s="398"/>
      <c r="E634" s="398"/>
      <c r="F634" s="398"/>
      <c r="G634" s="398"/>
      <c r="H634" s="398"/>
      <c r="I634" s="398"/>
      <c r="J634" s="406" t="s">
        <v>89</v>
      </c>
      <c r="K634" s="375"/>
      <c r="L634" s="89" t="str">
        <f>IF([1]p34!$I$171&lt;&gt;0,[1]p34!$I$171,"")</f>
        <v/>
      </c>
      <c r="M634" s="47" t="s">
        <v>239</v>
      </c>
      <c r="N634" s="379" t="str">
        <f>IF([1]p34!$K$171&lt;&gt;0,[1]p34!$K$171,"")</f>
        <v/>
      </c>
      <c r="O634" s="379"/>
      <c r="P634" s="380"/>
      <c r="Q634" s="48"/>
    </row>
    <row r="635" spans="1:19" s="3" customFormat="1" ht="13.5" customHeight="1" x14ac:dyDescent="0.25">
      <c r="A635" s="17" t="s">
        <v>87</v>
      </c>
      <c r="B635" s="418" t="str">
        <f>IF([1]p34!$H$173&lt;&gt;0,[1]p34!$H$173,"")</f>
        <v/>
      </c>
      <c r="C635" s="419"/>
      <c r="D635" s="421" t="s">
        <v>89</v>
      </c>
      <c r="E635" s="422"/>
      <c r="F635" s="418" t="str">
        <f>IF([1]p34!$I$171&lt;&gt;0,[1]p34!$I$171,"")</f>
        <v/>
      </c>
      <c r="G635" s="418"/>
      <c r="H635" s="419"/>
      <c r="I635" s="17" t="s">
        <v>74</v>
      </c>
      <c r="J635" s="90" t="str">
        <f>IF([1]p34!$J$163&lt;&gt;0,[1]p34!$J$163,"")</f>
        <v/>
      </c>
      <c r="K635" s="17" t="s">
        <v>75</v>
      </c>
      <c r="L635" s="90" t="str">
        <f>IF([1]p34!$K$163&lt;&gt;0,[1]p34!$K$163,"")</f>
        <v/>
      </c>
      <c r="M635" s="421" t="s">
        <v>91</v>
      </c>
      <c r="N635" s="422"/>
      <c r="O635" s="418" t="str">
        <f>IF([1]p34!$F$173&lt;&gt;0,[1]p34!$F$173,"")</f>
        <v/>
      </c>
      <c r="P635" s="419"/>
      <c r="Q635" s="48"/>
    </row>
    <row r="636" spans="1:19" s="3" customFormat="1" ht="13.5" customHeight="1" x14ac:dyDescent="0.25">
      <c r="A636" s="17" t="s">
        <v>247</v>
      </c>
      <c r="B636" s="418" t="str">
        <f>IF([1]p34!$A$173&lt;&gt;0,[1]p34!$A$173,"")</f>
        <v/>
      </c>
      <c r="C636" s="418"/>
      <c r="D636" s="418"/>
      <c r="E636" s="418"/>
      <c r="F636" s="418"/>
      <c r="G636" s="418"/>
      <c r="H636" s="418"/>
      <c r="I636" s="418"/>
      <c r="J636" s="419"/>
      <c r="K636" s="420" t="s">
        <v>90</v>
      </c>
      <c r="L636" s="409"/>
      <c r="M636" s="379" t="str">
        <f>IF([1]p34!$I$175&lt;&gt;0,[1]p34!$I$175,"")</f>
        <v/>
      </c>
      <c r="N636" s="379"/>
      <c r="O636" s="379"/>
      <c r="P636" s="380"/>
      <c r="Q636" s="28"/>
    </row>
    <row r="637" spans="1:19" s="3" customFormat="1" ht="13.5" customHeight="1" x14ac:dyDescent="0.25">
      <c r="A637" s="17" t="s">
        <v>88</v>
      </c>
      <c r="B637" s="379" t="str">
        <f>IF([1]p34!$E$175&lt;&gt;0,[1]p34!$E$175,"")</f>
        <v/>
      </c>
      <c r="C637" s="379"/>
      <c r="D637" s="379"/>
      <c r="E637" s="379"/>
      <c r="F637" s="379"/>
      <c r="G637" s="379"/>
      <c r="H637" s="379"/>
      <c r="I637" s="375" t="s">
        <v>248</v>
      </c>
      <c r="J637" s="379"/>
      <c r="K637" s="379"/>
      <c r="L637" s="86" t="str">
        <f>IF([1]p34!$K$175&lt;&gt;0,[1]p34!$K$175,"")</f>
        <v/>
      </c>
      <c r="M637" s="375" t="s">
        <v>240</v>
      </c>
      <c r="N637" s="376"/>
      <c r="O637" s="379" t="str">
        <f>IF([1]p34!$D$173&lt;&gt;0,[1]p34!$D$173,"")</f>
        <v/>
      </c>
      <c r="P637" s="380"/>
      <c r="Q637" s="28"/>
    </row>
    <row r="638" spans="1:19" x14ac:dyDescent="0.2">
      <c r="A638" s="375" t="s">
        <v>242</v>
      </c>
      <c r="B638" s="376"/>
      <c r="C638" s="91">
        <f>[1]p34!$A$177</f>
        <v>0</v>
      </c>
      <c r="D638" s="406" t="s">
        <v>246</v>
      </c>
      <c r="E638" s="406"/>
      <c r="F638" s="406"/>
      <c r="G638" s="375"/>
      <c r="H638" s="416">
        <f>[1]p34!$D$177</f>
        <v>0</v>
      </c>
      <c r="I638" s="417"/>
      <c r="J638" s="375" t="s">
        <v>244</v>
      </c>
      <c r="K638" s="376"/>
      <c r="L638" s="416">
        <f>[1]p34!$G$177</f>
        <v>0</v>
      </c>
      <c r="M638" s="417"/>
      <c r="N638" s="87" t="s">
        <v>245</v>
      </c>
      <c r="O638" s="416">
        <f>[1]p34!$J$177</f>
        <v>0</v>
      </c>
      <c r="P638" s="417"/>
      <c r="Q638" s="28"/>
      <c r="R638" s="3"/>
    </row>
    <row r="639" spans="1:19" x14ac:dyDescent="0.2">
      <c r="A639" s="393"/>
      <c r="B639" s="393"/>
      <c r="C639" s="393"/>
      <c r="D639" s="393"/>
      <c r="E639" s="393"/>
      <c r="F639" s="393"/>
      <c r="G639" s="393"/>
      <c r="H639" s="393"/>
      <c r="I639" s="393"/>
      <c r="J639" s="393"/>
      <c r="K639" s="393"/>
      <c r="L639" s="393"/>
      <c r="M639" s="393"/>
      <c r="N639" s="393"/>
      <c r="O639" s="393"/>
      <c r="P639" s="393"/>
    </row>
    <row r="640" spans="1:19" s="3" customFormat="1" ht="13.5" customHeight="1" x14ac:dyDescent="0.25">
      <c r="A640" s="17" t="s">
        <v>76</v>
      </c>
      <c r="B640" s="380" t="str">
        <f>IF([1]p34!$A$180&lt;&gt;0,[1]p34!$A$180,"")</f>
        <v/>
      </c>
      <c r="C640" s="398"/>
      <c r="D640" s="398"/>
      <c r="E640" s="398"/>
      <c r="F640" s="398"/>
      <c r="G640" s="398"/>
      <c r="H640" s="398"/>
      <c r="I640" s="398"/>
      <c r="J640" s="406" t="s">
        <v>89</v>
      </c>
      <c r="K640" s="375"/>
      <c r="L640" s="89" t="str">
        <f>IF([1]p34!$I$180&lt;&gt;0,[1]p34!$I$180,"")</f>
        <v/>
      </c>
      <c r="M640" s="47" t="s">
        <v>239</v>
      </c>
      <c r="N640" s="379" t="str">
        <f>IF([1]p34!$K$180&lt;&gt;0,[1]p34!$K$180,"")</f>
        <v/>
      </c>
      <c r="O640" s="379"/>
      <c r="P640" s="380"/>
      <c r="Q640" s="48"/>
    </row>
    <row r="641" spans="1:19" s="3" customFormat="1" ht="13.5" customHeight="1" x14ac:dyDescent="0.25">
      <c r="A641" s="17" t="s">
        <v>87</v>
      </c>
      <c r="B641" s="418" t="str">
        <f>IF([1]p34!$H$182&lt;&gt;0,[1]p34!$H$182,"")</f>
        <v/>
      </c>
      <c r="C641" s="419"/>
      <c r="D641" s="421" t="s">
        <v>89</v>
      </c>
      <c r="E641" s="422"/>
      <c r="F641" s="418" t="str">
        <f>IF([1]p34!$I$180&lt;&gt;0,[1]p34!$I$180,"")</f>
        <v/>
      </c>
      <c r="G641" s="418"/>
      <c r="H641" s="419"/>
      <c r="I641" s="17" t="s">
        <v>74</v>
      </c>
      <c r="J641" s="90" t="str">
        <f>IF([1]p34!$J$163&lt;&gt;0,[1]p34!$J$163,"")</f>
        <v/>
      </c>
      <c r="K641" s="17" t="s">
        <v>75</v>
      </c>
      <c r="L641" s="90" t="str">
        <f>IF([1]p34!$K$163&lt;&gt;0,[1]p34!$K$163,"")</f>
        <v/>
      </c>
      <c r="M641" s="421" t="s">
        <v>91</v>
      </c>
      <c r="N641" s="422"/>
      <c r="O641" s="418" t="str">
        <f>IF([1]p34!$F$182&lt;&gt;0,[1]p34!$F$182,"")</f>
        <v/>
      </c>
      <c r="P641" s="419"/>
      <c r="Q641" s="48"/>
    </row>
    <row r="642" spans="1:19" s="3" customFormat="1" ht="13.5" customHeight="1" x14ac:dyDescent="0.25">
      <c r="A642" s="17" t="s">
        <v>247</v>
      </c>
      <c r="B642" s="418" t="str">
        <f>IF([1]p34!$A$182&lt;&gt;0,[1]p34!$A$182,"")</f>
        <v/>
      </c>
      <c r="C642" s="418"/>
      <c r="D642" s="418"/>
      <c r="E642" s="418"/>
      <c r="F642" s="418"/>
      <c r="G642" s="418"/>
      <c r="H642" s="418"/>
      <c r="I642" s="418"/>
      <c r="J642" s="419"/>
      <c r="K642" s="420" t="s">
        <v>90</v>
      </c>
      <c r="L642" s="409"/>
      <c r="M642" s="379" t="str">
        <f>IF([1]p34!$I$184&lt;&gt;0,[1]p34!$I$184,"")</f>
        <v/>
      </c>
      <c r="N642" s="379"/>
      <c r="O642" s="379"/>
      <c r="P642" s="380"/>
      <c r="Q642" s="28"/>
    </row>
    <row r="643" spans="1:19" s="3" customFormat="1" ht="13.5" customHeight="1" x14ac:dyDescent="0.25">
      <c r="A643" s="17" t="s">
        <v>88</v>
      </c>
      <c r="B643" s="379" t="str">
        <f>IF([1]p34!$E$184&lt;&gt;0,[1]p34!$E$184,"")</f>
        <v/>
      </c>
      <c r="C643" s="379"/>
      <c r="D643" s="379"/>
      <c r="E643" s="379"/>
      <c r="F643" s="379"/>
      <c r="G643" s="379"/>
      <c r="H643" s="379"/>
      <c r="I643" s="375" t="s">
        <v>248</v>
      </c>
      <c r="J643" s="379"/>
      <c r="K643" s="379"/>
      <c r="L643" s="86" t="str">
        <f>IF([1]p34!$K$184&lt;&gt;0,[1]p34!$K$184,"")</f>
        <v/>
      </c>
      <c r="M643" s="375" t="s">
        <v>240</v>
      </c>
      <c r="N643" s="376"/>
      <c r="O643" s="379" t="str">
        <f>IF([1]p34!$D$182&lt;&gt;0,[1]p34!$D$182,"")</f>
        <v/>
      </c>
      <c r="P643" s="380"/>
      <c r="Q643" s="28"/>
    </row>
    <row r="644" spans="1:19" x14ac:dyDescent="0.2">
      <c r="A644" s="375" t="s">
        <v>242</v>
      </c>
      <c r="B644" s="376"/>
      <c r="C644" s="91">
        <f>[1]p34!$A$186</f>
        <v>0</v>
      </c>
      <c r="D644" s="406" t="s">
        <v>246</v>
      </c>
      <c r="E644" s="406"/>
      <c r="F644" s="406"/>
      <c r="G644" s="375"/>
      <c r="H644" s="416">
        <f>[1]p34!$D$186</f>
        <v>0</v>
      </c>
      <c r="I644" s="417"/>
      <c r="J644" s="375" t="s">
        <v>244</v>
      </c>
      <c r="K644" s="376"/>
      <c r="L644" s="416">
        <f>[1]p34!$G$186</f>
        <v>0</v>
      </c>
      <c r="M644" s="417"/>
      <c r="N644" s="87" t="s">
        <v>245</v>
      </c>
      <c r="O644" s="416">
        <f>[1]p34!$J$186</f>
        <v>0</v>
      </c>
      <c r="P644" s="417"/>
      <c r="Q644" s="28"/>
      <c r="R644" s="3"/>
    </row>
    <row r="645" spans="1:19" x14ac:dyDescent="0.2">
      <c r="A645" s="393"/>
      <c r="B645" s="393"/>
      <c r="C645" s="393"/>
      <c r="D645" s="393"/>
      <c r="E645" s="393"/>
      <c r="F645" s="393"/>
      <c r="G645" s="393"/>
      <c r="H645" s="393"/>
      <c r="I645" s="393"/>
      <c r="J645" s="393"/>
      <c r="K645" s="393"/>
      <c r="L645" s="393"/>
      <c r="M645" s="393"/>
      <c r="N645" s="393"/>
      <c r="O645" s="393"/>
      <c r="P645" s="393"/>
    </row>
    <row r="646" spans="1:19" s="3" customFormat="1" ht="13.5" customHeight="1" x14ac:dyDescent="0.25">
      <c r="A646" s="17" t="s">
        <v>76</v>
      </c>
      <c r="B646" s="380" t="str">
        <f>IF([1]p34!$A$189&lt;&gt;0,[1]p34!$A$189,"")</f>
        <v/>
      </c>
      <c r="C646" s="398"/>
      <c r="D646" s="398"/>
      <c r="E646" s="398"/>
      <c r="F646" s="398"/>
      <c r="G646" s="398"/>
      <c r="H646" s="398"/>
      <c r="I646" s="398"/>
      <c r="J646" s="406" t="s">
        <v>89</v>
      </c>
      <c r="K646" s="375"/>
      <c r="L646" s="89" t="str">
        <f>IF([1]p34!$I$189&lt;&gt;0,[1]p34!$I$189,"")</f>
        <v/>
      </c>
      <c r="M646" s="47" t="s">
        <v>239</v>
      </c>
      <c r="N646" s="379" t="str">
        <f>IF([1]p34!$K$189&lt;&gt;0,[1]p34!$K$189,"")</f>
        <v/>
      </c>
      <c r="O646" s="379"/>
      <c r="P646" s="380"/>
      <c r="Q646" s="48"/>
    </row>
    <row r="647" spans="1:19" s="3" customFormat="1" ht="13.5" customHeight="1" x14ac:dyDescent="0.25">
      <c r="A647" s="17" t="s">
        <v>87</v>
      </c>
      <c r="B647" s="418" t="str">
        <f>IF([1]p34!$H$191&lt;&gt;0,[1]p34!$H$191,"")</f>
        <v/>
      </c>
      <c r="C647" s="419"/>
      <c r="D647" s="421" t="s">
        <v>89</v>
      </c>
      <c r="E647" s="422"/>
      <c r="F647" s="418" t="str">
        <f>IF([1]p34!$I$189&lt;&gt;0,[1]p34!$I$189,"")</f>
        <v/>
      </c>
      <c r="G647" s="418"/>
      <c r="H647" s="419"/>
      <c r="I647" s="17" t="s">
        <v>74</v>
      </c>
      <c r="J647" s="90" t="str">
        <f>IF([1]p34!$J$163&lt;&gt;0,[1]p34!$J$163,"")</f>
        <v/>
      </c>
      <c r="K647" s="17" t="s">
        <v>75</v>
      </c>
      <c r="L647" s="90" t="str">
        <f>IF([1]p34!$K$163&lt;&gt;0,[1]p34!$K$163,"")</f>
        <v/>
      </c>
      <c r="M647" s="421" t="s">
        <v>91</v>
      </c>
      <c r="N647" s="422"/>
      <c r="O647" s="418" t="str">
        <f>IF([1]p34!$F$191&lt;&gt;0,[1]p34!$F$191,"")</f>
        <v/>
      </c>
      <c r="P647" s="419"/>
      <c r="Q647" s="48"/>
    </row>
    <row r="648" spans="1:19" s="3" customFormat="1" ht="13.5" customHeight="1" x14ac:dyDescent="0.25">
      <c r="A648" s="17" t="s">
        <v>247</v>
      </c>
      <c r="B648" s="418" t="str">
        <f>IF([1]p34!$A$191&lt;&gt;0,[1]p34!$A$191,"")</f>
        <v/>
      </c>
      <c r="C648" s="418"/>
      <c r="D648" s="418"/>
      <c r="E648" s="418"/>
      <c r="F648" s="418"/>
      <c r="G648" s="418"/>
      <c r="H648" s="418"/>
      <c r="I648" s="418"/>
      <c r="J648" s="419"/>
      <c r="K648" s="420" t="s">
        <v>90</v>
      </c>
      <c r="L648" s="409"/>
      <c r="M648" s="379" t="str">
        <f>IF([1]p34!$I$193&lt;&gt;0,[1]p34!$I$193,"")</f>
        <v/>
      </c>
      <c r="N648" s="379"/>
      <c r="O648" s="379"/>
      <c r="P648" s="380"/>
      <c r="Q648" s="28"/>
    </row>
    <row r="649" spans="1:19" s="3" customFormat="1" ht="13.5" customHeight="1" x14ac:dyDescent="0.25">
      <c r="A649" s="17" t="s">
        <v>88</v>
      </c>
      <c r="B649" s="379" t="str">
        <f>IF([1]p34!$E$193&lt;&gt;0,[1]p34!$E$193,"")</f>
        <v/>
      </c>
      <c r="C649" s="379"/>
      <c r="D649" s="379"/>
      <c r="E649" s="379"/>
      <c r="F649" s="379"/>
      <c r="G649" s="379"/>
      <c r="H649" s="379"/>
      <c r="I649" s="375" t="s">
        <v>248</v>
      </c>
      <c r="J649" s="379"/>
      <c r="K649" s="379"/>
      <c r="L649" s="86" t="str">
        <f>IF([1]p34!$K$193&lt;&gt;0,[1]p34!$K$193,"")</f>
        <v/>
      </c>
      <c r="M649" s="375" t="s">
        <v>240</v>
      </c>
      <c r="N649" s="376"/>
      <c r="O649" s="379" t="str">
        <f>IF([1]p34!$D$191&lt;&gt;0,[1]p34!$D$191,"")</f>
        <v/>
      </c>
      <c r="P649" s="380"/>
      <c r="Q649" s="28"/>
    </row>
    <row r="650" spans="1:19" x14ac:dyDescent="0.2">
      <c r="A650" s="375" t="s">
        <v>242</v>
      </c>
      <c r="B650" s="376"/>
      <c r="C650" s="91">
        <f>[1]p34!$A$195</f>
        <v>0</v>
      </c>
      <c r="D650" s="406" t="s">
        <v>246</v>
      </c>
      <c r="E650" s="406"/>
      <c r="F650" s="406"/>
      <c r="G650" s="375"/>
      <c r="H650" s="416">
        <f>[1]p34!$D$195</f>
        <v>0</v>
      </c>
      <c r="I650" s="417"/>
      <c r="J650" s="375" t="s">
        <v>244</v>
      </c>
      <c r="K650" s="376"/>
      <c r="L650" s="416">
        <f>[1]p34!$G$195</f>
        <v>0</v>
      </c>
      <c r="M650" s="417"/>
      <c r="N650" s="87" t="s">
        <v>245</v>
      </c>
      <c r="O650" s="416">
        <f>[1]p34!$J$195</f>
        <v>0</v>
      </c>
      <c r="P650" s="417"/>
      <c r="Q650" s="28"/>
      <c r="R650" s="3"/>
    </row>
    <row r="651" spans="1:19" x14ac:dyDescent="0.2">
      <c r="A651" s="393"/>
      <c r="B651" s="393"/>
      <c r="C651" s="393"/>
      <c r="D651" s="393"/>
      <c r="E651" s="393"/>
      <c r="F651" s="393"/>
      <c r="G651" s="393"/>
      <c r="H651" s="393"/>
      <c r="I651" s="393"/>
      <c r="J651" s="393"/>
      <c r="K651" s="393"/>
      <c r="L651" s="393"/>
      <c r="M651" s="393"/>
      <c r="N651" s="393"/>
      <c r="O651" s="393"/>
      <c r="P651" s="393"/>
    </row>
    <row r="652" spans="1:19" s="33" customFormat="1" ht="11.25" customHeight="1" x14ac:dyDescent="0.2">
      <c r="A652" s="375" t="str">
        <f>T([1]p35!$C$13:$G$13)</f>
        <v/>
      </c>
      <c r="B652" s="376"/>
      <c r="C652" s="376"/>
      <c r="D652" s="376"/>
      <c r="E652" s="377"/>
      <c r="F652" s="423"/>
      <c r="G652" s="424"/>
      <c r="H652" s="424"/>
      <c r="I652" s="424"/>
      <c r="J652" s="424"/>
      <c r="K652" s="424"/>
      <c r="L652" s="424"/>
      <c r="M652" s="424"/>
      <c r="N652" s="424"/>
      <c r="O652" s="424"/>
      <c r="P652" s="424"/>
      <c r="Q652" s="48"/>
      <c r="R652" s="28"/>
      <c r="S652" s="28"/>
    </row>
    <row r="653" spans="1:19" s="3" customFormat="1" ht="13.5" customHeight="1" x14ac:dyDescent="0.25">
      <c r="A653" s="17" t="s">
        <v>76</v>
      </c>
      <c r="B653" s="380" t="str">
        <f>IF([1]p35!$A$171&lt;&gt;0,[1]p35!$A$171,"")</f>
        <v/>
      </c>
      <c r="C653" s="398"/>
      <c r="D653" s="398"/>
      <c r="E653" s="398"/>
      <c r="F653" s="398"/>
      <c r="G653" s="398"/>
      <c r="H653" s="398"/>
      <c r="I653" s="398"/>
      <c r="J653" s="406" t="s">
        <v>89</v>
      </c>
      <c r="K653" s="375"/>
      <c r="L653" s="89" t="str">
        <f>IF([1]p35!$I$171&lt;&gt;0,[1]p35!$I$171,"")</f>
        <v/>
      </c>
      <c r="M653" s="47" t="s">
        <v>239</v>
      </c>
      <c r="N653" s="379" t="str">
        <f>IF([1]p35!$K$171&lt;&gt;0,[1]p35!$K$171,"")</f>
        <v/>
      </c>
      <c r="O653" s="379"/>
      <c r="P653" s="380"/>
      <c r="Q653" s="48"/>
    </row>
    <row r="654" spans="1:19" s="3" customFormat="1" ht="13.5" customHeight="1" x14ac:dyDescent="0.25">
      <c r="A654" s="17" t="s">
        <v>87</v>
      </c>
      <c r="B654" s="418" t="str">
        <f>IF([1]p35!$H$173&lt;&gt;0,[1]p35!$H$173,"")</f>
        <v/>
      </c>
      <c r="C654" s="419"/>
      <c r="D654" s="421" t="s">
        <v>89</v>
      </c>
      <c r="E654" s="422"/>
      <c r="F654" s="418" t="str">
        <f>IF([1]p35!$I$171&lt;&gt;0,[1]p35!$I$171,"")</f>
        <v/>
      </c>
      <c r="G654" s="418"/>
      <c r="H654" s="419"/>
      <c r="I654" s="17" t="s">
        <v>74</v>
      </c>
      <c r="J654" s="90" t="str">
        <f>IF([1]p35!$J$163&lt;&gt;0,[1]p35!$J$163,"")</f>
        <v/>
      </c>
      <c r="K654" s="17" t="s">
        <v>75</v>
      </c>
      <c r="L654" s="90" t="str">
        <f>IF([1]p35!$K$163&lt;&gt;0,[1]p35!$K$163,"")</f>
        <v/>
      </c>
      <c r="M654" s="421" t="s">
        <v>91</v>
      </c>
      <c r="N654" s="422"/>
      <c r="O654" s="418" t="str">
        <f>IF([1]p35!$F$173&lt;&gt;0,[1]p35!$F$173,"")</f>
        <v/>
      </c>
      <c r="P654" s="419"/>
      <c r="Q654" s="48"/>
    </row>
    <row r="655" spans="1:19" s="3" customFormat="1" ht="13.5" customHeight="1" x14ac:dyDescent="0.25">
      <c r="A655" s="17" t="s">
        <v>247</v>
      </c>
      <c r="B655" s="418" t="str">
        <f>IF([1]p35!$A$173&lt;&gt;0,[1]p35!$A$173,"")</f>
        <v/>
      </c>
      <c r="C655" s="418"/>
      <c r="D655" s="418"/>
      <c r="E655" s="418"/>
      <c r="F655" s="418"/>
      <c r="G655" s="418"/>
      <c r="H655" s="418"/>
      <c r="I655" s="418"/>
      <c r="J655" s="419"/>
      <c r="K655" s="420" t="s">
        <v>90</v>
      </c>
      <c r="L655" s="409"/>
      <c r="M655" s="379" t="str">
        <f>IF([1]p35!$I$175&lt;&gt;0,[1]p35!$I$175,"")</f>
        <v/>
      </c>
      <c r="N655" s="379"/>
      <c r="O655" s="379"/>
      <c r="P655" s="380"/>
      <c r="Q655" s="28"/>
    </row>
    <row r="656" spans="1:19" s="3" customFormat="1" ht="13.5" customHeight="1" x14ac:dyDescent="0.25">
      <c r="A656" s="17" t="s">
        <v>88</v>
      </c>
      <c r="B656" s="379" t="str">
        <f>IF([1]p35!$E$175&lt;&gt;0,[1]p35!$E$175,"")</f>
        <v/>
      </c>
      <c r="C656" s="379"/>
      <c r="D656" s="379"/>
      <c r="E656" s="379"/>
      <c r="F656" s="379"/>
      <c r="G656" s="379"/>
      <c r="H656" s="379"/>
      <c r="I656" s="375" t="s">
        <v>248</v>
      </c>
      <c r="J656" s="379"/>
      <c r="K656" s="379"/>
      <c r="L656" s="86" t="str">
        <f>IF([1]p35!$K$175&lt;&gt;0,[1]p35!$K$175,"")</f>
        <v/>
      </c>
      <c r="M656" s="375" t="s">
        <v>240</v>
      </c>
      <c r="N656" s="376"/>
      <c r="O656" s="379" t="str">
        <f>IF([1]p35!$D$173&lt;&gt;0,[1]p35!$D$173,"")</f>
        <v/>
      </c>
      <c r="P656" s="380"/>
      <c r="Q656" s="28"/>
    </row>
    <row r="657" spans="1:19" x14ac:dyDescent="0.2">
      <c r="A657" s="375" t="s">
        <v>242</v>
      </c>
      <c r="B657" s="376"/>
      <c r="C657" s="91">
        <f>[1]p35!$A$177</f>
        <v>0</v>
      </c>
      <c r="D657" s="406" t="s">
        <v>246</v>
      </c>
      <c r="E657" s="406"/>
      <c r="F657" s="406"/>
      <c r="G657" s="375"/>
      <c r="H657" s="416">
        <f>[1]p35!$D$177</f>
        <v>0</v>
      </c>
      <c r="I657" s="417"/>
      <c r="J657" s="375" t="s">
        <v>244</v>
      </c>
      <c r="K657" s="376"/>
      <c r="L657" s="416">
        <f>[1]p35!$G$177</f>
        <v>0</v>
      </c>
      <c r="M657" s="417"/>
      <c r="N657" s="87" t="s">
        <v>245</v>
      </c>
      <c r="O657" s="416">
        <f>[1]p35!$J$177</f>
        <v>0</v>
      </c>
      <c r="P657" s="417"/>
      <c r="Q657" s="28"/>
      <c r="R657" s="3"/>
    </row>
    <row r="658" spans="1:19" x14ac:dyDescent="0.2">
      <c r="A658" s="393"/>
      <c r="B658" s="393"/>
      <c r="C658" s="393"/>
      <c r="D658" s="393"/>
      <c r="E658" s="393"/>
      <c r="F658" s="393"/>
      <c r="G658" s="393"/>
      <c r="H658" s="393"/>
      <c r="I658" s="393"/>
      <c r="J658" s="393"/>
      <c r="K658" s="393"/>
      <c r="L658" s="393"/>
      <c r="M658" s="393"/>
      <c r="N658" s="393"/>
      <c r="O658" s="393"/>
      <c r="P658" s="393"/>
    </row>
    <row r="659" spans="1:19" s="3" customFormat="1" ht="13.5" customHeight="1" x14ac:dyDescent="0.25">
      <c r="A659" s="17" t="s">
        <v>76</v>
      </c>
      <c r="B659" s="380" t="str">
        <f>IF([1]p35!$A$180&lt;&gt;0,[1]p35!$A$180,"")</f>
        <v/>
      </c>
      <c r="C659" s="398"/>
      <c r="D659" s="398"/>
      <c r="E659" s="398"/>
      <c r="F659" s="398"/>
      <c r="G659" s="398"/>
      <c r="H659" s="398"/>
      <c r="I659" s="398"/>
      <c r="J659" s="406" t="s">
        <v>89</v>
      </c>
      <c r="K659" s="375"/>
      <c r="L659" s="89" t="str">
        <f>IF([1]p35!$I$180&lt;&gt;0,[1]p35!$I$180,"")</f>
        <v/>
      </c>
      <c r="M659" s="47" t="s">
        <v>239</v>
      </c>
      <c r="N659" s="379" t="str">
        <f>IF([1]p35!$K$180&lt;&gt;0,[1]p35!$K$180,"")</f>
        <v/>
      </c>
      <c r="O659" s="379"/>
      <c r="P659" s="380"/>
      <c r="Q659" s="48"/>
    </row>
    <row r="660" spans="1:19" s="3" customFormat="1" ht="13.5" customHeight="1" x14ac:dyDescent="0.25">
      <c r="A660" s="17" t="s">
        <v>87</v>
      </c>
      <c r="B660" s="418" t="str">
        <f>IF([1]p35!$H$182&lt;&gt;0,[1]p35!$H$182,"")</f>
        <v/>
      </c>
      <c r="C660" s="419"/>
      <c r="D660" s="421" t="s">
        <v>89</v>
      </c>
      <c r="E660" s="422"/>
      <c r="F660" s="418" t="str">
        <f>IF([1]p35!$I$180&lt;&gt;0,[1]p35!$I$180,"")</f>
        <v/>
      </c>
      <c r="G660" s="418"/>
      <c r="H660" s="419"/>
      <c r="I660" s="17" t="s">
        <v>74</v>
      </c>
      <c r="J660" s="90" t="str">
        <f>IF([1]p35!$J$163&lt;&gt;0,[1]p35!$J$163,"")</f>
        <v/>
      </c>
      <c r="K660" s="17" t="s">
        <v>75</v>
      </c>
      <c r="L660" s="90" t="str">
        <f>IF([1]p35!$K$163&lt;&gt;0,[1]p35!$K$163,"")</f>
        <v/>
      </c>
      <c r="M660" s="421" t="s">
        <v>91</v>
      </c>
      <c r="N660" s="422"/>
      <c r="O660" s="418" t="str">
        <f>IF([1]p35!$F$182&lt;&gt;0,[1]p35!$F$182,"")</f>
        <v/>
      </c>
      <c r="P660" s="419"/>
      <c r="Q660" s="48"/>
    </row>
    <row r="661" spans="1:19" s="3" customFormat="1" ht="13.5" customHeight="1" x14ac:dyDescent="0.25">
      <c r="A661" s="17" t="s">
        <v>247</v>
      </c>
      <c r="B661" s="418" t="str">
        <f>IF([1]p35!$A$182&lt;&gt;0,[1]p35!$A$182,"")</f>
        <v/>
      </c>
      <c r="C661" s="418"/>
      <c r="D661" s="418"/>
      <c r="E661" s="418"/>
      <c r="F661" s="418"/>
      <c r="G661" s="418"/>
      <c r="H661" s="418"/>
      <c r="I661" s="418"/>
      <c r="J661" s="419"/>
      <c r="K661" s="420" t="s">
        <v>90</v>
      </c>
      <c r="L661" s="409"/>
      <c r="M661" s="379" t="str">
        <f>IF([1]p35!$I$184&lt;&gt;0,[1]p35!$I$184,"")</f>
        <v/>
      </c>
      <c r="N661" s="379"/>
      <c r="O661" s="379"/>
      <c r="P661" s="380"/>
      <c r="Q661" s="28"/>
    </row>
    <row r="662" spans="1:19" s="3" customFormat="1" ht="13.5" customHeight="1" x14ac:dyDescent="0.25">
      <c r="A662" s="17" t="s">
        <v>88</v>
      </c>
      <c r="B662" s="379" t="str">
        <f>IF([1]p35!$E$184&lt;&gt;0,[1]p35!$E$184,"")</f>
        <v/>
      </c>
      <c r="C662" s="379"/>
      <c r="D662" s="379"/>
      <c r="E662" s="379"/>
      <c r="F662" s="379"/>
      <c r="G662" s="379"/>
      <c r="H662" s="379"/>
      <c r="I662" s="375" t="s">
        <v>248</v>
      </c>
      <c r="J662" s="379"/>
      <c r="K662" s="379"/>
      <c r="L662" s="86" t="str">
        <f>IF([1]p35!$K$184&lt;&gt;0,[1]p35!$K$184,"")</f>
        <v/>
      </c>
      <c r="M662" s="375" t="s">
        <v>240</v>
      </c>
      <c r="N662" s="376"/>
      <c r="O662" s="379" t="str">
        <f>IF([1]p35!$D$182&lt;&gt;0,[1]p35!$D$182,"")</f>
        <v/>
      </c>
      <c r="P662" s="380"/>
      <c r="Q662" s="28"/>
    </row>
    <row r="663" spans="1:19" x14ac:dyDescent="0.2">
      <c r="A663" s="375" t="s">
        <v>242</v>
      </c>
      <c r="B663" s="376"/>
      <c r="C663" s="91">
        <f>[1]p35!$A$186</f>
        <v>0</v>
      </c>
      <c r="D663" s="406" t="s">
        <v>246</v>
      </c>
      <c r="E663" s="406"/>
      <c r="F663" s="406"/>
      <c r="G663" s="375"/>
      <c r="H663" s="416">
        <f>[1]p35!$D$186</f>
        <v>0</v>
      </c>
      <c r="I663" s="417"/>
      <c r="J663" s="375" t="s">
        <v>244</v>
      </c>
      <c r="K663" s="376"/>
      <c r="L663" s="416">
        <f>[1]p35!$G$186</f>
        <v>0</v>
      </c>
      <c r="M663" s="417"/>
      <c r="N663" s="87" t="s">
        <v>245</v>
      </c>
      <c r="O663" s="416">
        <f>[1]p35!$J$186</f>
        <v>0</v>
      </c>
      <c r="P663" s="417"/>
      <c r="Q663" s="28"/>
      <c r="R663" s="3"/>
    </row>
    <row r="664" spans="1:19" x14ac:dyDescent="0.2">
      <c r="A664" s="393"/>
      <c r="B664" s="393"/>
      <c r="C664" s="393"/>
      <c r="D664" s="393"/>
      <c r="E664" s="393"/>
      <c r="F664" s="393"/>
      <c r="G664" s="393"/>
      <c r="H664" s="393"/>
      <c r="I664" s="393"/>
      <c r="J664" s="393"/>
      <c r="K664" s="393"/>
      <c r="L664" s="393"/>
      <c r="M664" s="393"/>
      <c r="N664" s="393"/>
      <c r="O664" s="393"/>
      <c r="P664" s="393"/>
    </row>
    <row r="665" spans="1:19" s="3" customFormat="1" ht="13.5" customHeight="1" x14ac:dyDescent="0.25">
      <c r="A665" s="17" t="s">
        <v>76</v>
      </c>
      <c r="B665" s="380" t="str">
        <f>IF([1]p35!$A$189&lt;&gt;0,[1]p35!$A$189,"")</f>
        <v/>
      </c>
      <c r="C665" s="398"/>
      <c r="D665" s="398"/>
      <c r="E665" s="398"/>
      <c r="F665" s="398"/>
      <c r="G665" s="398"/>
      <c r="H665" s="398"/>
      <c r="I665" s="398"/>
      <c r="J665" s="406" t="s">
        <v>89</v>
      </c>
      <c r="K665" s="375"/>
      <c r="L665" s="89" t="str">
        <f>IF([1]p35!$I$189&lt;&gt;0,[1]p35!$I$189,"")</f>
        <v/>
      </c>
      <c r="M665" s="47" t="s">
        <v>239</v>
      </c>
      <c r="N665" s="379" t="str">
        <f>IF([1]p35!$K$189&lt;&gt;0,[1]p35!$K$189,"")</f>
        <v/>
      </c>
      <c r="O665" s="379"/>
      <c r="P665" s="380"/>
      <c r="Q665" s="48"/>
    </row>
    <row r="666" spans="1:19" s="3" customFormat="1" ht="13.5" customHeight="1" x14ac:dyDescent="0.25">
      <c r="A666" s="17" t="s">
        <v>87</v>
      </c>
      <c r="B666" s="418" t="str">
        <f>IF([1]p35!$H$191&lt;&gt;0,[1]p35!$H$191,"")</f>
        <v/>
      </c>
      <c r="C666" s="419"/>
      <c r="D666" s="421" t="s">
        <v>89</v>
      </c>
      <c r="E666" s="422"/>
      <c r="F666" s="418" t="str">
        <f>IF([1]p35!$I$189&lt;&gt;0,[1]p35!$I$189,"")</f>
        <v/>
      </c>
      <c r="G666" s="418"/>
      <c r="H666" s="419"/>
      <c r="I666" s="17" t="s">
        <v>74</v>
      </c>
      <c r="J666" s="90" t="str">
        <f>IF([1]p35!$J$163&lt;&gt;0,[1]p35!$J$163,"")</f>
        <v/>
      </c>
      <c r="K666" s="17" t="s">
        <v>75</v>
      </c>
      <c r="L666" s="90" t="str">
        <f>IF([1]p35!$K$163&lt;&gt;0,[1]p35!$K$163,"")</f>
        <v/>
      </c>
      <c r="M666" s="421" t="s">
        <v>91</v>
      </c>
      <c r="N666" s="422"/>
      <c r="O666" s="418" t="str">
        <f>IF([1]p35!$F$191&lt;&gt;0,[1]p35!$F$191,"")</f>
        <v/>
      </c>
      <c r="P666" s="419"/>
      <c r="Q666" s="48"/>
    </row>
    <row r="667" spans="1:19" s="3" customFormat="1" ht="13.5" customHeight="1" x14ac:dyDescent="0.25">
      <c r="A667" s="17" t="s">
        <v>247</v>
      </c>
      <c r="B667" s="418" t="str">
        <f>IF([1]p35!$A$191&lt;&gt;0,[1]p35!$A$191,"")</f>
        <v/>
      </c>
      <c r="C667" s="418"/>
      <c r="D667" s="418"/>
      <c r="E667" s="418"/>
      <c r="F667" s="418"/>
      <c r="G667" s="418"/>
      <c r="H667" s="418"/>
      <c r="I667" s="418"/>
      <c r="J667" s="419"/>
      <c r="K667" s="420" t="s">
        <v>90</v>
      </c>
      <c r="L667" s="409"/>
      <c r="M667" s="379" t="str">
        <f>IF([1]p35!$I$193&lt;&gt;0,[1]p35!$I$193,"")</f>
        <v/>
      </c>
      <c r="N667" s="379"/>
      <c r="O667" s="379"/>
      <c r="P667" s="380"/>
      <c r="Q667" s="28"/>
    </row>
    <row r="668" spans="1:19" s="3" customFormat="1" ht="13.5" customHeight="1" x14ac:dyDescent="0.25">
      <c r="A668" s="17" t="s">
        <v>88</v>
      </c>
      <c r="B668" s="379" t="str">
        <f>IF([1]p35!$E$193&lt;&gt;0,[1]p35!$E$193,"")</f>
        <v/>
      </c>
      <c r="C668" s="379"/>
      <c r="D668" s="379"/>
      <c r="E668" s="379"/>
      <c r="F668" s="379"/>
      <c r="G668" s="379"/>
      <c r="H668" s="379"/>
      <c r="I668" s="375" t="s">
        <v>248</v>
      </c>
      <c r="J668" s="379"/>
      <c r="K668" s="379"/>
      <c r="L668" s="86" t="str">
        <f>IF([1]p35!$K$193&lt;&gt;0,[1]p35!$K$193,"")</f>
        <v/>
      </c>
      <c r="M668" s="375" t="s">
        <v>240</v>
      </c>
      <c r="N668" s="376"/>
      <c r="O668" s="379" t="str">
        <f>IF([1]p35!$D$191&lt;&gt;0,[1]p35!$D$191,"")</f>
        <v/>
      </c>
      <c r="P668" s="380"/>
      <c r="Q668" s="28"/>
    </row>
    <row r="669" spans="1:19" x14ac:dyDescent="0.2">
      <c r="A669" s="375" t="s">
        <v>242</v>
      </c>
      <c r="B669" s="376"/>
      <c r="C669" s="91">
        <f>[1]p35!$A$195</f>
        <v>0</v>
      </c>
      <c r="D669" s="406" t="s">
        <v>246</v>
      </c>
      <c r="E669" s="406"/>
      <c r="F669" s="406"/>
      <c r="G669" s="375"/>
      <c r="H669" s="416">
        <f>[1]p35!$D$195</f>
        <v>0</v>
      </c>
      <c r="I669" s="417"/>
      <c r="J669" s="375" t="s">
        <v>244</v>
      </c>
      <c r="K669" s="376"/>
      <c r="L669" s="416">
        <f>[1]p35!$G$195</f>
        <v>0</v>
      </c>
      <c r="M669" s="417"/>
      <c r="N669" s="87" t="s">
        <v>245</v>
      </c>
      <c r="O669" s="416">
        <f>[1]p35!$J$195</f>
        <v>0</v>
      </c>
      <c r="P669" s="417"/>
      <c r="Q669" s="28"/>
      <c r="R669" s="3"/>
    </row>
    <row r="670" spans="1:19" x14ac:dyDescent="0.2">
      <c r="A670" s="393"/>
      <c r="B670" s="393"/>
      <c r="C670" s="393"/>
      <c r="D670" s="393"/>
      <c r="E670" s="393"/>
      <c r="F670" s="393"/>
      <c r="G670" s="393"/>
      <c r="H670" s="393"/>
      <c r="I670" s="393"/>
      <c r="J670" s="393"/>
      <c r="K670" s="393"/>
      <c r="L670" s="393"/>
      <c r="M670" s="393"/>
      <c r="N670" s="393"/>
      <c r="O670" s="393"/>
      <c r="P670" s="393"/>
    </row>
    <row r="671" spans="1:19" s="33" customFormat="1" ht="11.25" customHeight="1" x14ac:dyDescent="0.2">
      <c r="A671" s="375" t="str">
        <f>T([1]p36!$C$13:$G$13)</f>
        <v/>
      </c>
      <c r="B671" s="376"/>
      <c r="C671" s="376"/>
      <c r="D671" s="376"/>
      <c r="E671" s="377"/>
      <c r="F671" s="423"/>
      <c r="G671" s="424"/>
      <c r="H671" s="424"/>
      <c r="I671" s="424"/>
      <c r="J671" s="424"/>
      <c r="K671" s="424"/>
      <c r="L671" s="424"/>
      <c r="M671" s="424"/>
      <c r="N671" s="424"/>
      <c r="O671" s="424"/>
      <c r="P671" s="424"/>
      <c r="Q671" s="48"/>
      <c r="R671" s="28"/>
      <c r="S671" s="28"/>
    </row>
    <row r="672" spans="1:19" s="3" customFormat="1" ht="13.5" customHeight="1" x14ac:dyDescent="0.25">
      <c r="A672" s="17" t="s">
        <v>76</v>
      </c>
      <c r="B672" s="380" t="str">
        <f>IF([1]p36!$A$171&lt;&gt;0,[1]p36!$A$171,"")</f>
        <v/>
      </c>
      <c r="C672" s="398"/>
      <c r="D672" s="398"/>
      <c r="E672" s="398"/>
      <c r="F672" s="398"/>
      <c r="G672" s="398"/>
      <c r="H672" s="398"/>
      <c r="I672" s="398"/>
      <c r="J672" s="406" t="s">
        <v>89</v>
      </c>
      <c r="K672" s="375"/>
      <c r="L672" s="89" t="str">
        <f>IF([1]p36!$I$171&lt;&gt;0,[1]p36!$I$171,"")</f>
        <v/>
      </c>
      <c r="M672" s="47" t="s">
        <v>239</v>
      </c>
      <c r="N672" s="379" t="str">
        <f>IF([1]p36!$K$171&lt;&gt;0,[1]p36!$K$171,"")</f>
        <v/>
      </c>
      <c r="O672" s="379"/>
      <c r="P672" s="380"/>
      <c r="Q672" s="48"/>
    </row>
    <row r="673" spans="1:18" s="3" customFormat="1" ht="13.5" customHeight="1" x14ac:dyDescent="0.25">
      <c r="A673" s="17" t="s">
        <v>87</v>
      </c>
      <c r="B673" s="418" t="str">
        <f>IF([1]p36!$H$173&lt;&gt;0,[1]p36!$H$173,"")</f>
        <v/>
      </c>
      <c r="C673" s="419"/>
      <c r="D673" s="421" t="s">
        <v>89</v>
      </c>
      <c r="E673" s="422"/>
      <c r="F673" s="418" t="str">
        <f>IF([1]p36!$I$171&lt;&gt;0,[1]p36!$I$171,"")</f>
        <v/>
      </c>
      <c r="G673" s="418"/>
      <c r="H673" s="419"/>
      <c r="I673" s="17" t="s">
        <v>74</v>
      </c>
      <c r="J673" s="90" t="str">
        <f>IF([1]p36!$J$163&lt;&gt;0,[1]p36!$J$163,"")</f>
        <v/>
      </c>
      <c r="K673" s="17" t="s">
        <v>75</v>
      </c>
      <c r="L673" s="90" t="str">
        <f>IF([1]p36!$K$163&lt;&gt;0,[1]p36!$K$163,"")</f>
        <v/>
      </c>
      <c r="M673" s="421" t="s">
        <v>91</v>
      </c>
      <c r="N673" s="422"/>
      <c r="O673" s="418" t="str">
        <f>IF([1]p36!$F$173&lt;&gt;0,[1]p36!$F$173,"")</f>
        <v/>
      </c>
      <c r="P673" s="419"/>
      <c r="Q673" s="48"/>
    </row>
    <row r="674" spans="1:18" s="3" customFormat="1" ht="13.5" customHeight="1" x14ac:dyDescent="0.25">
      <c r="A674" s="17" t="s">
        <v>247</v>
      </c>
      <c r="B674" s="418" t="str">
        <f>IF([1]p36!$A$173&lt;&gt;0,[1]p36!$A$173,"")</f>
        <v/>
      </c>
      <c r="C674" s="418"/>
      <c r="D674" s="418"/>
      <c r="E674" s="418"/>
      <c r="F674" s="418"/>
      <c r="G674" s="418"/>
      <c r="H674" s="418"/>
      <c r="I674" s="418"/>
      <c r="J674" s="419"/>
      <c r="K674" s="420" t="s">
        <v>90</v>
      </c>
      <c r="L674" s="409"/>
      <c r="M674" s="379" t="str">
        <f>IF([1]p36!$I$175&lt;&gt;0,[1]p36!$I$175,"")</f>
        <v/>
      </c>
      <c r="N674" s="379"/>
      <c r="O674" s="379"/>
      <c r="P674" s="380"/>
      <c r="Q674" s="28"/>
    </row>
    <row r="675" spans="1:18" s="3" customFormat="1" ht="13.5" customHeight="1" x14ac:dyDescent="0.25">
      <c r="A675" s="17" t="s">
        <v>88</v>
      </c>
      <c r="B675" s="379" t="str">
        <f>IF([1]p36!$E$175&lt;&gt;0,[1]p36!$E$175,"")</f>
        <v/>
      </c>
      <c r="C675" s="379"/>
      <c r="D675" s="379"/>
      <c r="E675" s="379"/>
      <c r="F675" s="379"/>
      <c r="G675" s="379"/>
      <c r="H675" s="379"/>
      <c r="I675" s="375" t="s">
        <v>248</v>
      </c>
      <c r="J675" s="379"/>
      <c r="K675" s="379"/>
      <c r="L675" s="86" t="str">
        <f>IF([1]p36!$K$175&lt;&gt;0,[1]p36!$K$175,"")</f>
        <v/>
      </c>
      <c r="M675" s="375" t="s">
        <v>240</v>
      </c>
      <c r="N675" s="376"/>
      <c r="O675" s="379" t="str">
        <f>IF([1]p36!$D$173&lt;&gt;0,[1]p36!$D$173,"")</f>
        <v/>
      </c>
      <c r="P675" s="380"/>
      <c r="Q675" s="28"/>
    </row>
    <row r="676" spans="1:18" x14ac:dyDescent="0.2">
      <c r="A676" s="375" t="s">
        <v>242</v>
      </c>
      <c r="B676" s="376"/>
      <c r="C676" s="91">
        <f>[1]p36!$A$177</f>
        <v>0</v>
      </c>
      <c r="D676" s="406" t="s">
        <v>246</v>
      </c>
      <c r="E676" s="406"/>
      <c r="F676" s="406"/>
      <c r="G676" s="375"/>
      <c r="H676" s="416">
        <f>[1]p36!$D$177</f>
        <v>0</v>
      </c>
      <c r="I676" s="417"/>
      <c r="J676" s="375" t="s">
        <v>244</v>
      </c>
      <c r="K676" s="376"/>
      <c r="L676" s="416">
        <f>[1]p36!$G$177</f>
        <v>0</v>
      </c>
      <c r="M676" s="417"/>
      <c r="N676" s="87" t="s">
        <v>245</v>
      </c>
      <c r="O676" s="416">
        <f>[1]p36!$J$177</f>
        <v>0</v>
      </c>
      <c r="P676" s="417"/>
      <c r="Q676" s="28"/>
      <c r="R676" s="3"/>
    </row>
    <row r="677" spans="1:18" x14ac:dyDescent="0.2">
      <c r="A677" s="393"/>
      <c r="B677" s="393"/>
      <c r="C677" s="393"/>
      <c r="D677" s="393"/>
      <c r="E677" s="393"/>
      <c r="F677" s="393"/>
      <c r="G677" s="393"/>
      <c r="H677" s="393"/>
      <c r="I677" s="393"/>
      <c r="J677" s="393"/>
      <c r="K677" s="393"/>
      <c r="L677" s="393"/>
      <c r="M677" s="393"/>
      <c r="N677" s="393"/>
      <c r="O677" s="393"/>
      <c r="P677" s="393"/>
    </row>
    <row r="678" spans="1:18" s="3" customFormat="1" ht="13.5" customHeight="1" x14ac:dyDescent="0.25">
      <c r="A678" s="17" t="s">
        <v>76</v>
      </c>
      <c r="B678" s="380" t="str">
        <f>IF([1]p36!$A$180&lt;&gt;0,[1]p36!$A$180,"")</f>
        <v/>
      </c>
      <c r="C678" s="398"/>
      <c r="D678" s="398"/>
      <c r="E678" s="398"/>
      <c r="F678" s="398"/>
      <c r="G678" s="398"/>
      <c r="H678" s="398"/>
      <c r="I678" s="398"/>
      <c r="J678" s="406" t="s">
        <v>89</v>
      </c>
      <c r="K678" s="375"/>
      <c r="L678" s="89" t="str">
        <f>IF([1]p36!$I$180&lt;&gt;0,[1]p36!$I$180,"")</f>
        <v/>
      </c>
      <c r="M678" s="47" t="s">
        <v>239</v>
      </c>
      <c r="N678" s="379" t="str">
        <f>IF([1]p36!$K$180&lt;&gt;0,[1]p36!$K$180,"")</f>
        <v/>
      </c>
      <c r="O678" s="379"/>
      <c r="P678" s="380"/>
      <c r="Q678" s="48"/>
    </row>
    <row r="679" spans="1:18" s="3" customFormat="1" ht="13.5" customHeight="1" x14ac:dyDescent="0.25">
      <c r="A679" s="17" t="s">
        <v>87</v>
      </c>
      <c r="B679" s="418" t="str">
        <f>IF([1]p36!$H$182&lt;&gt;0,[1]p36!$H$182,"")</f>
        <v/>
      </c>
      <c r="C679" s="419"/>
      <c r="D679" s="421" t="s">
        <v>89</v>
      </c>
      <c r="E679" s="422"/>
      <c r="F679" s="418" t="str">
        <f>IF([1]p36!$I$180&lt;&gt;0,[1]p36!$I$180,"")</f>
        <v/>
      </c>
      <c r="G679" s="418"/>
      <c r="H679" s="419"/>
      <c r="I679" s="17" t="s">
        <v>74</v>
      </c>
      <c r="J679" s="90" t="str">
        <f>IF([1]p36!$J$163&lt;&gt;0,[1]p36!$J$163,"")</f>
        <v/>
      </c>
      <c r="K679" s="17" t="s">
        <v>75</v>
      </c>
      <c r="L679" s="90" t="str">
        <f>IF([1]p36!$K$163&lt;&gt;0,[1]p36!$K$163,"")</f>
        <v/>
      </c>
      <c r="M679" s="421" t="s">
        <v>91</v>
      </c>
      <c r="N679" s="422"/>
      <c r="O679" s="418" t="str">
        <f>IF([1]p36!$F$182&lt;&gt;0,[1]p36!$F$182,"")</f>
        <v/>
      </c>
      <c r="P679" s="419"/>
      <c r="Q679" s="48"/>
    </row>
    <row r="680" spans="1:18" s="3" customFormat="1" ht="13.5" customHeight="1" x14ac:dyDescent="0.25">
      <c r="A680" s="17" t="s">
        <v>247</v>
      </c>
      <c r="B680" s="418" t="str">
        <f>IF([1]p36!$A$182&lt;&gt;0,[1]p36!$A$182,"")</f>
        <v/>
      </c>
      <c r="C680" s="418"/>
      <c r="D680" s="418"/>
      <c r="E680" s="418"/>
      <c r="F680" s="418"/>
      <c r="G680" s="418"/>
      <c r="H680" s="418"/>
      <c r="I680" s="418"/>
      <c r="J680" s="419"/>
      <c r="K680" s="420" t="s">
        <v>90</v>
      </c>
      <c r="L680" s="409"/>
      <c r="M680" s="379" t="str">
        <f>IF([1]p36!$I$184&lt;&gt;0,[1]p36!$I$184,"")</f>
        <v/>
      </c>
      <c r="N680" s="379"/>
      <c r="O680" s="379"/>
      <c r="P680" s="380"/>
      <c r="Q680" s="28"/>
    </row>
    <row r="681" spans="1:18" s="3" customFormat="1" ht="13.5" customHeight="1" x14ac:dyDescent="0.25">
      <c r="A681" s="17" t="s">
        <v>88</v>
      </c>
      <c r="B681" s="379" t="str">
        <f>IF([1]p36!$E$184&lt;&gt;0,[1]p36!$E$184,"")</f>
        <v/>
      </c>
      <c r="C681" s="379"/>
      <c r="D681" s="379"/>
      <c r="E681" s="379"/>
      <c r="F681" s="379"/>
      <c r="G681" s="379"/>
      <c r="H681" s="379"/>
      <c r="I681" s="375" t="s">
        <v>248</v>
      </c>
      <c r="J681" s="379"/>
      <c r="K681" s="379"/>
      <c r="L681" s="86" t="str">
        <f>IF([1]p36!$K$184&lt;&gt;0,[1]p36!$K$184,"")</f>
        <v/>
      </c>
      <c r="M681" s="375" t="s">
        <v>240</v>
      </c>
      <c r="N681" s="376"/>
      <c r="O681" s="379" t="str">
        <f>IF([1]p36!$D$182&lt;&gt;0,[1]p36!$D$182,"")</f>
        <v/>
      </c>
      <c r="P681" s="380"/>
      <c r="Q681" s="28"/>
    </row>
    <row r="682" spans="1:18" x14ac:dyDescent="0.2">
      <c r="A682" s="375" t="s">
        <v>242</v>
      </c>
      <c r="B682" s="376"/>
      <c r="C682" s="91">
        <f>[1]p36!$A$186</f>
        <v>0</v>
      </c>
      <c r="D682" s="406" t="s">
        <v>246</v>
      </c>
      <c r="E682" s="406"/>
      <c r="F682" s="406"/>
      <c r="G682" s="375"/>
      <c r="H682" s="416">
        <f>[1]p36!$D$186</f>
        <v>0</v>
      </c>
      <c r="I682" s="417"/>
      <c r="J682" s="375" t="s">
        <v>244</v>
      </c>
      <c r="K682" s="376"/>
      <c r="L682" s="416">
        <f>[1]p36!$G$186</f>
        <v>0</v>
      </c>
      <c r="M682" s="417"/>
      <c r="N682" s="87" t="s">
        <v>245</v>
      </c>
      <c r="O682" s="416">
        <f>[1]p36!$J$186</f>
        <v>0</v>
      </c>
      <c r="P682" s="417"/>
      <c r="Q682" s="28"/>
      <c r="R682" s="3"/>
    </row>
    <row r="683" spans="1:18" x14ac:dyDescent="0.2">
      <c r="A683" s="393"/>
      <c r="B683" s="393"/>
      <c r="C683" s="393"/>
      <c r="D683" s="393"/>
      <c r="E683" s="393"/>
      <c r="F683" s="393"/>
      <c r="G683" s="393"/>
      <c r="H683" s="393"/>
      <c r="I683" s="393"/>
      <c r="J683" s="393"/>
      <c r="K683" s="393"/>
      <c r="L683" s="393"/>
      <c r="M683" s="393"/>
      <c r="N683" s="393"/>
      <c r="O683" s="393"/>
      <c r="P683" s="393"/>
    </row>
    <row r="684" spans="1:18" s="3" customFormat="1" ht="13.5" customHeight="1" x14ac:dyDescent="0.25">
      <c r="A684" s="17" t="s">
        <v>76</v>
      </c>
      <c r="B684" s="380" t="str">
        <f>IF([1]p36!$A$189&lt;&gt;0,[1]p36!$A$189,"")</f>
        <v/>
      </c>
      <c r="C684" s="398"/>
      <c r="D684" s="398"/>
      <c r="E684" s="398"/>
      <c r="F684" s="398"/>
      <c r="G684" s="398"/>
      <c r="H684" s="398"/>
      <c r="I684" s="398"/>
      <c r="J684" s="406" t="s">
        <v>89</v>
      </c>
      <c r="K684" s="375"/>
      <c r="L684" s="89" t="str">
        <f>IF([1]p36!$I$189&lt;&gt;0,[1]p36!$I$189,"")</f>
        <v/>
      </c>
      <c r="M684" s="47" t="s">
        <v>239</v>
      </c>
      <c r="N684" s="379" t="str">
        <f>IF([1]p36!$K$189&lt;&gt;0,[1]p36!$K$189,"")</f>
        <v/>
      </c>
      <c r="O684" s="379"/>
      <c r="P684" s="380"/>
      <c r="Q684" s="48"/>
    </row>
    <row r="685" spans="1:18" s="3" customFormat="1" ht="13.5" customHeight="1" x14ac:dyDescent="0.25">
      <c r="A685" s="17" t="s">
        <v>87</v>
      </c>
      <c r="B685" s="418" t="str">
        <f>IF([1]p36!$H$191&lt;&gt;0,[1]p36!$H$191,"")</f>
        <v/>
      </c>
      <c r="C685" s="419"/>
      <c r="D685" s="421" t="s">
        <v>89</v>
      </c>
      <c r="E685" s="422"/>
      <c r="F685" s="418" t="str">
        <f>IF([1]p36!$I$189&lt;&gt;0,[1]p36!$I$189,"")</f>
        <v/>
      </c>
      <c r="G685" s="418"/>
      <c r="H685" s="419"/>
      <c r="I685" s="17" t="s">
        <v>74</v>
      </c>
      <c r="J685" s="90" t="str">
        <f>IF([1]p36!$J$163&lt;&gt;0,[1]p36!$J$163,"")</f>
        <v/>
      </c>
      <c r="K685" s="17" t="s">
        <v>75</v>
      </c>
      <c r="L685" s="90" t="str">
        <f>IF([1]p36!$K$163&lt;&gt;0,[1]p36!$K$163,"")</f>
        <v/>
      </c>
      <c r="M685" s="421" t="s">
        <v>91</v>
      </c>
      <c r="N685" s="422"/>
      <c r="O685" s="418" t="str">
        <f>IF([1]p36!$F$191&lt;&gt;0,[1]p36!$F$191,"")</f>
        <v/>
      </c>
      <c r="P685" s="419"/>
      <c r="Q685" s="48"/>
    </row>
    <row r="686" spans="1:18" s="3" customFormat="1" ht="13.5" customHeight="1" x14ac:dyDescent="0.25">
      <c r="A686" s="17" t="s">
        <v>247</v>
      </c>
      <c r="B686" s="418" t="str">
        <f>IF([1]p36!$A$191&lt;&gt;0,[1]p36!$A$191,"")</f>
        <v/>
      </c>
      <c r="C686" s="418"/>
      <c r="D686" s="418"/>
      <c r="E686" s="418"/>
      <c r="F686" s="418"/>
      <c r="G686" s="418"/>
      <c r="H686" s="418"/>
      <c r="I686" s="418"/>
      <c r="J686" s="419"/>
      <c r="K686" s="420" t="s">
        <v>90</v>
      </c>
      <c r="L686" s="409"/>
      <c r="M686" s="379" t="str">
        <f>IF([1]p36!$I$193&lt;&gt;0,[1]p36!$I$193,"")</f>
        <v/>
      </c>
      <c r="N686" s="379"/>
      <c r="O686" s="379"/>
      <c r="P686" s="380"/>
      <c r="Q686" s="28"/>
    </row>
    <row r="687" spans="1:18" s="3" customFormat="1" ht="13.5" customHeight="1" x14ac:dyDescent="0.25">
      <c r="A687" s="17" t="s">
        <v>88</v>
      </c>
      <c r="B687" s="379" t="str">
        <f>IF([1]p36!$E$193&lt;&gt;0,[1]p36!$E$193,"")</f>
        <v/>
      </c>
      <c r="C687" s="379"/>
      <c r="D687" s="379"/>
      <c r="E687" s="379"/>
      <c r="F687" s="379"/>
      <c r="G687" s="379"/>
      <c r="H687" s="379"/>
      <c r="I687" s="375" t="s">
        <v>248</v>
      </c>
      <c r="J687" s="379"/>
      <c r="K687" s="379"/>
      <c r="L687" s="86" t="str">
        <f>IF([1]p36!$K$193&lt;&gt;0,[1]p36!$K$193,"")</f>
        <v/>
      </c>
      <c r="M687" s="375" t="s">
        <v>240</v>
      </c>
      <c r="N687" s="376"/>
      <c r="O687" s="379" t="str">
        <f>IF([1]p36!$D$191&lt;&gt;0,[1]p36!$D$191,"")</f>
        <v/>
      </c>
      <c r="P687" s="380"/>
      <c r="Q687" s="28"/>
    </row>
    <row r="688" spans="1:18" x14ac:dyDescent="0.2">
      <c r="A688" s="375" t="s">
        <v>242</v>
      </c>
      <c r="B688" s="376"/>
      <c r="C688" s="91">
        <f>[1]p36!$A$195</f>
        <v>0</v>
      </c>
      <c r="D688" s="406" t="s">
        <v>246</v>
      </c>
      <c r="E688" s="406"/>
      <c r="F688" s="406"/>
      <c r="G688" s="375"/>
      <c r="H688" s="416">
        <f>[1]p36!$D$195</f>
        <v>0</v>
      </c>
      <c r="I688" s="417"/>
      <c r="J688" s="375" t="s">
        <v>244</v>
      </c>
      <c r="K688" s="376"/>
      <c r="L688" s="416">
        <f>[1]p36!$G$195</f>
        <v>0</v>
      </c>
      <c r="M688" s="417"/>
      <c r="N688" s="87" t="s">
        <v>245</v>
      </c>
      <c r="O688" s="416">
        <f>[1]p36!$J$195</f>
        <v>0</v>
      </c>
      <c r="P688" s="417"/>
      <c r="Q688" s="28"/>
      <c r="R688" s="3"/>
    </row>
    <row r="689" spans="1:19" x14ac:dyDescent="0.2">
      <c r="A689" s="393"/>
      <c r="B689" s="393"/>
      <c r="C689" s="393"/>
      <c r="D689" s="393"/>
      <c r="E689" s="393"/>
      <c r="F689" s="393"/>
      <c r="G689" s="393"/>
      <c r="H689" s="393"/>
      <c r="I689" s="393"/>
      <c r="J689" s="393"/>
      <c r="K689" s="393"/>
      <c r="L689" s="393"/>
      <c r="M689" s="393"/>
      <c r="N689" s="393"/>
      <c r="O689" s="393"/>
      <c r="P689" s="393"/>
    </row>
    <row r="690" spans="1:19" s="33" customFormat="1" ht="11.25" customHeight="1" x14ac:dyDescent="0.2">
      <c r="A690" s="375" t="str">
        <f>T([1]p37!$C$13:$G$13)</f>
        <v/>
      </c>
      <c r="B690" s="376"/>
      <c r="C690" s="376"/>
      <c r="D690" s="376"/>
      <c r="E690" s="377"/>
      <c r="F690" s="423"/>
      <c r="G690" s="424"/>
      <c r="H690" s="424"/>
      <c r="I690" s="424"/>
      <c r="J690" s="424"/>
      <c r="K690" s="424"/>
      <c r="L690" s="424"/>
      <c r="M690" s="424"/>
      <c r="N690" s="424"/>
      <c r="O690" s="424"/>
      <c r="P690" s="424"/>
      <c r="Q690" s="48"/>
      <c r="R690" s="28"/>
      <c r="S690" s="28"/>
    </row>
    <row r="691" spans="1:19" s="3" customFormat="1" ht="13.5" customHeight="1" x14ac:dyDescent="0.25">
      <c r="A691" s="17" t="s">
        <v>76</v>
      </c>
      <c r="B691" s="380" t="str">
        <f>IF([1]p37!$A$171&lt;&gt;0,[1]p37!$A$171,"")</f>
        <v/>
      </c>
      <c r="C691" s="398"/>
      <c r="D691" s="398"/>
      <c r="E691" s="398"/>
      <c r="F691" s="398"/>
      <c r="G691" s="398"/>
      <c r="H691" s="398"/>
      <c r="I691" s="398"/>
      <c r="J691" s="406" t="s">
        <v>89</v>
      </c>
      <c r="K691" s="375"/>
      <c r="L691" s="89" t="str">
        <f>IF([1]p37!$I$171&lt;&gt;0,[1]p37!$I$171,"")</f>
        <v/>
      </c>
      <c r="M691" s="47" t="s">
        <v>239</v>
      </c>
      <c r="N691" s="379" t="str">
        <f>IF([1]p37!$K$171&lt;&gt;0,[1]p37!$K$171,"")</f>
        <v/>
      </c>
      <c r="O691" s="379"/>
      <c r="P691" s="380"/>
      <c r="Q691" s="48"/>
    </row>
    <row r="692" spans="1:19" s="3" customFormat="1" ht="13.5" customHeight="1" x14ac:dyDescent="0.25">
      <c r="A692" s="17" t="s">
        <v>87</v>
      </c>
      <c r="B692" s="418" t="str">
        <f>IF([1]p37!$H$173&lt;&gt;0,[1]p37!$H$173,"")</f>
        <v/>
      </c>
      <c r="C692" s="419"/>
      <c r="D692" s="421" t="s">
        <v>89</v>
      </c>
      <c r="E692" s="422"/>
      <c r="F692" s="418" t="str">
        <f>IF([1]p37!$I$171&lt;&gt;0,[1]p37!$I$171,"")</f>
        <v/>
      </c>
      <c r="G692" s="418"/>
      <c r="H692" s="419"/>
      <c r="I692" s="17" t="s">
        <v>74</v>
      </c>
      <c r="J692" s="90" t="str">
        <f>IF([1]p37!$J$163&lt;&gt;0,[1]p37!$J$163,"")</f>
        <v/>
      </c>
      <c r="K692" s="17" t="s">
        <v>75</v>
      </c>
      <c r="L692" s="90" t="str">
        <f>IF([1]p37!$K$163&lt;&gt;0,[1]p37!$K$163,"")</f>
        <v/>
      </c>
      <c r="M692" s="421" t="s">
        <v>91</v>
      </c>
      <c r="N692" s="422"/>
      <c r="O692" s="418" t="str">
        <f>IF([1]p37!$F$173&lt;&gt;0,[1]p37!$F$173,"")</f>
        <v/>
      </c>
      <c r="P692" s="419"/>
      <c r="Q692" s="48"/>
    </row>
    <row r="693" spans="1:19" s="3" customFormat="1" ht="13.5" customHeight="1" x14ac:dyDescent="0.25">
      <c r="A693" s="17" t="s">
        <v>247</v>
      </c>
      <c r="B693" s="418" t="str">
        <f>IF([1]p37!$A$173&lt;&gt;0,[1]p37!$A$173,"")</f>
        <v/>
      </c>
      <c r="C693" s="418"/>
      <c r="D693" s="418"/>
      <c r="E693" s="418"/>
      <c r="F693" s="418"/>
      <c r="G693" s="418"/>
      <c r="H693" s="418"/>
      <c r="I693" s="418"/>
      <c r="J693" s="419"/>
      <c r="K693" s="420" t="s">
        <v>90</v>
      </c>
      <c r="L693" s="409"/>
      <c r="M693" s="379" t="str">
        <f>IF([1]p37!$I$175&lt;&gt;0,[1]p37!$I$175,"")</f>
        <v/>
      </c>
      <c r="N693" s="379"/>
      <c r="O693" s="379"/>
      <c r="P693" s="380"/>
      <c r="Q693" s="28"/>
    </row>
    <row r="694" spans="1:19" s="3" customFormat="1" ht="13.5" customHeight="1" x14ac:dyDescent="0.25">
      <c r="A694" s="17" t="s">
        <v>88</v>
      </c>
      <c r="B694" s="379" t="str">
        <f>IF([1]p37!$E$175&lt;&gt;0,[1]p37!$E$175,"")</f>
        <v/>
      </c>
      <c r="C694" s="379"/>
      <c r="D694" s="379"/>
      <c r="E694" s="379"/>
      <c r="F694" s="379"/>
      <c r="G694" s="379"/>
      <c r="H694" s="379"/>
      <c r="I694" s="375" t="s">
        <v>248</v>
      </c>
      <c r="J694" s="379"/>
      <c r="K694" s="379"/>
      <c r="L694" s="86" t="str">
        <f>IF([1]p37!$K$175&lt;&gt;0,[1]p37!$K$175,"")</f>
        <v/>
      </c>
      <c r="M694" s="375" t="s">
        <v>240</v>
      </c>
      <c r="N694" s="376"/>
      <c r="O694" s="379" t="str">
        <f>IF([1]p37!$D$173&lt;&gt;0,[1]p37!$D$173,"")</f>
        <v/>
      </c>
      <c r="P694" s="380"/>
      <c r="Q694" s="28"/>
    </row>
    <row r="695" spans="1:19" x14ac:dyDescent="0.2">
      <c r="A695" s="375" t="s">
        <v>242</v>
      </c>
      <c r="B695" s="376"/>
      <c r="C695" s="91">
        <f>[1]p37!$A$177</f>
        <v>0</v>
      </c>
      <c r="D695" s="406" t="s">
        <v>246</v>
      </c>
      <c r="E695" s="406"/>
      <c r="F695" s="406"/>
      <c r="G695" s="375"/>
      <c r="H695" s="416">
        <f>[1]p37!$D$177</f>
        <v>0</v>
      </c>
      <c r="I695" s="417"/>
      <c r="J695" s="375" t="s">
        <v>244</v>
      </c>
      <c r="K695" s="376"/>
      <c r="L695" s="416">
        <f>[1]p37!$G$177</f>
        <v>0</v>
      </c>
      <c r="M695" s="417"/>
      <c r="N695" s="87" t="s">
        <v>245</v>
      </c>
      <c r="O695" s="416">
        <f>[1]p37!$J$177</f>
        <v>0</v>
      </c>
      <c r="P695" s="417"/>
      <c r="Q695" s="28"/>
      <c r="R695" s="3"/>
    </row>
    <row r="696" spans="1:19" x14ac:dyDescent="0.2">
      <c r="A696" s="393"/>
      <c r="B696" s="393"/>
      <c r="C696" s="393"/>
      <c r="D696" s="393"/>
      <c r="E696" s="393"/>
      <c r="F696" s="393"/>
      <c r="G696" s="393"/>
      <c r="H696" s="393"/>
      <c r="I696" s="393"/>
      <c r="J696" s="393"/>
      <c r="K696" s="393"/>
      <c r="L696" s="393"/>
      <c r="M696" s="393"/>
      <c r="N696" s="393"/>
      <c r="O696" s="393"/>
      <c r="P696" s="393"/>
    </row>
    <row r="697" spans="1:19" s="3" customFormat="1" ht="13.5" customHeight="1" x14ac:dyDescent="0.25">
      <c r="A697" s="17" t="s">
        <v>76</v>
      </c>
      <c r="B697" s="380" t="str">
        <f>IF([1]p37!$A$180&lt;&gt;0,[1]p37!$A$180,"")</f>
        <v/>
      </c>
      <c r="C697" s="398"/>
      <c r="D697" s="398"/>
      <c r="E697" s="398"/>
      <c r="F697" s="398"/>
      <c r="G697" s="398"/>
      <c r="H697" s="398"/>
      <c r="I697" s="398"/>
      <c r="J697" s="406" t="s">
        <v>89</v>
      </c>
      <c r="K697" s="375"/>
      <c r="L697" s="89" t="str">
        <f>IF([1]p37!$I$180&lt;&gt;0,[1]p37!$I$180,"")</f>
        <v/>
      </c>
      <c r="M697" s="47" t="s">
        <v>239</v>
      </c>
      <c r="N697" s="379" t="str">
        <f>IF([1]p37!$K$180&lt;&gt;0,[1]p37!$K$180,"")</f>
        <v/>
      </c>
      <c r="O697" s="379"/>
      <c r="P697" s="380"/>
      <c r="Q697" s="48"/>
    </row>
    <row r="698" spans="1:19" s="3" customFormat="1" ht="13.5" customHeight="1" x14ac:dyDescent="0.25">
      <c r="A698" s="17" t="s">
        <v>87</v>
      </c>
      <c r="B698" s="418" t="str">
        <f>IF([1]p37!$H$182&lt;&gt;0,[1]p37!$H$182,"")</f>
        <v/>
      </c>
      <c r="C698" s="419"/>
      <c r="D698" s="421" t="s">
        <v>89</v>
      </c>
      <c r="E698" s="422"/>
      <c r="F698" s="418" t="str">
        <f>IF([1]p37!$I$180&lt;&gt;0,[1]p37!$I$180,"")</f>
        <v/>
      </c>
      <c r="G698" s="418"/>
      <c r="H698" s="419"/>
      <c r="I698" s="17" t="s">
        <v>74</v>
      </c>
      <c r="J698" s="90" t="str">
        <f>IF([1]p37!$J$163&lt;&gt;0,[1]p37!$J$163,"")</f>
        <v/>
      </c>
      <c r="K698" s="17" t="s">
        <v>75</v>
      </c>
      <c r="L698" s="90" t="str">
        <f>IF([1]p37!$K$163&lt;&gt;0,[1]p37!$K$163,"")</f>
        <v/>
      </c>
      <c r="M698" s="421" t="s">
        <v>91</v>
      </c>
      <c r="N698" s="422"/>
      <c r="O698" s="418" t="str">
        <f>IF([1]p37!$F$182&lt;&gt;0,[1]p37!$F$182,"")</f>
        <v/>
      </c>
      <c r="P698" s="419"/>
      <c r="Q698" s="48"/>
    </row>
    <row r="699" spans="1:19" s="3" customFormat="1" ht="13.5" customHeight="1" x14ac:dyDescent="0.25">
      <c r="A699" s="17" t="s">
        <v>247</v>
      </c>
      <c r="B699" s="418" t="str">
        <f>IF([1]p37!$A$182&lt;&gt;0,[1]p37!$A$182,"")</f>
        <v/>
      </c>
      <c r="C699" s="418"/>
      <c r="D699" s="418"/>
      <c r="E699" s="418"/>
      <c r="F699" s="418"/>
      <c r="G699" s="418"/>
      <c r="H699" s="418"/>
      <c r="I699" s="418"/>
      <c r="J699" s="419"/>
      <c r="K699" s="420" t="s">
        <v>90</v>
      </c>
      <c r="L699" s="409"/>
      <c r="M699" s="379" t="str">
        <f>IF([1]p37!$I$184&lt;&gt;0,[1]p37!$I$184,"")</f>
        <v/>
      </c>
      <c r="N699" s="379"/>
      <c r="O699" s="379"/>
      <c r="P699" s="380"/>
      <c r="Q699" s="28"/>
    </row>
    <row r="700" spans="1:19" s="3" customFormat="1" ht="13.5" customHeight="1" x14ac:dyDescent="0.25">
      <c r="A700" s="17" t="s">
        <v>88</v>
      </c>
      <c r="B700" s="379" t="str">
        <f>IF([1]p37!$E$184&lt;&gt;0,[1]p37!$E$184,"")</f>
        <v/>
      </c>
      <c r="C700" s="379"/>
      <c r="D700" s="379"/>
      <c r="E700" s="379"/>
      <c r="F700" s="379"/>
      <c r="G700" s="379"/>
      <c r="H700" s="379"/>
      <c r="I700" s="375" t="s">
        <v>248</v>
      </c>
      <c r="J700" s="379"/>
      <c r="K700" s="379"/>
      <c r="L700" s="86" t="str">
        <f>IF([1]p37!$K$184&lt;&gt;0,[1]p37!$K$184,"")</f>
        <v/>
      </c>
      <c r="M700" s="375" t="s">
        <v>240</v>
      </c>
      <c r="N700" s="376"/>
      <c r="O700" s="379" t="str">
        <f>IF([1]p37!$D$182&lt;&gt;0,[1]p37!$D$182,"")</f>
        <v/>
      </c>
      <c r="P700" s="380"/>
      <c r="Q700" s="28"/>
    </row>
    <row r="701" spans="1:19" x14ac:dyDescent="0.2">
      <c r="A701" s="375" t="s">
        <v>242</v>
      </c>
      <c r="B701" s="376"/>
      <c r="C701" s="91">
        <f>[1]p37!$A$186</f>
        <v>0</v>
      </c>
      <c r="D701" s="406" t="s">
        <v>246</v>
      </c>
      <c r="E701" s="406"/>
      <c r="F701" s="406"/>
      <c r="G701" s="375"/>
      <c r="H701" s="416">
        <f>[1]p37!$D$186</f>
        <v>0</v>
      </c>
      <c r="I701" s="417"/>
      <c r="J701" s="375" t="s">
        <v>244</v>
      </c>
      <c r="K701" s="376"/>
      <c r="L701" s="416">
        <f>[1]p37!$G$186</f>
        <v>0</v>
      </c>
      <c r="M701" s="417"/>
      <c r="N701" s="87" t="s">
        <v>245</v>
      </c>
      <c r="O701" s="416">
        <f>[1]p37!$J$186</f>
        <v>0</v>
      </c>
      <c r="P701" s="417"/>
      <c r="Q701" s="28"/>
      <c r="R701" s="3"/>
    </row>
    <row r="702" spans="1:19" x14ac:dyDescent="0.2">
      <c r="A702" s="393"/>
      <c r="B702" s="393"/>
      <c r="C702" s="393"/>
      <c r="D702" s="393"/>
      <c r="E702" s="393"/>
      <c r="F702" s="393"/>
      <c r="G702" s="393"/>
      <c r="H702" s="393"/>
      <c r="I702" s="393"/>
      <c r="J702" s="393"/>
      <c r="K702" s="393"/>
      <c r="L702" s="393"/>
      <c r="M702" s="393"/>
      <c r="N702" s="393"/>
      <c r="O702" s="393"/>
      <c r="P702" s="393"/>
    </row>
    <row r="703" spans="1:19" s="3" customFormat="1" ht="13.5" customHeight="1" x14ac:dyDescent="0.25">
      <c r="A703" s="17" t="s">
        <v>76</v>
      </c>
      <c r="B703" s="380" t="str">
        <f>IF([1]p37!$A$189&lt;&gt;0,[1]p37!$A$189,"")</f>
        <v/>
      </c>
      <c r="C703" s="398"/>
      <c r="D703" s="398"/>
      <c r="E703" s="398"/>
      <c r="F703" s="398"/>
      <c r="G703" s="398"/>
      <c r="H703" s="398"/>
      <c r="I703" s="398"/>
      <c r="J703" s="406" t="s">
        <v>89</v>
      </c>
      <c r="K703" s="375"/>
      <c r="L703" s="89" t="str">
        <f>IF([1]p37!$I$189&lt;&gt;0,[1]p37!$I$189,"")</f>
        <v/>
      </c>
      <c r="M703" s="47" t="s">
        <v>239</v>
      </c>
      <c r="N703" s="379" t="str">
        <f>IF([1]p37!$K$189&lt;&gt;0,[1]p37!$K$189,"")</f>
        <v/>
      </c>
      <c r="O703" s="379"/>
      <c r="P703" s="380"/>
      <c r="Q703" s="48"/>
    </row>
    <row r="704" spans="1:19" s="3" customFormat="1" ht="13.5" customHeight="1" x14ac:dyDescent="0.25">
      <c r="A704" s="17" t="s">
        <v>87</v>
      </c>
      <c r="B704" s="418" t="str">
        <f>IF([1]p37!$H$191&lt;&gt;0,[1]p37!$H$191,"")</f>
        <v/>
      </c>
      <c r="C704" s="419"/>
      <c r="D704" s="421" t="s">
        <v>89</v>
      </c>
      <c r="E704" s="422"/>
      <c r="F704" s="418" t="str">
        <f>IF([1]p37!$I$189&lt;&gt;0,[1]p37!$I$189,"")</f>
        <v/>
      </c>
      <c r="G704" s="418"/>
      <c r="H704" s="419"/>
      <c r="I704" s="17" t="s">
        <v>74</v>
      </c>
      <c r="J704" s="90" t="str">
        <f>IF([1]p37!$J$163&lt;&gt;0,[1]p37!$J$163,"")</f>
        <v/>
      </c>
      <c r="K704" s="17" t="s">
        <v>75</v>
      </c>
      <c r="L704" s="90" t="str">
        <f>IF([1]p37!$K$163&lt;&gt;0,[1]p37!$K$163,"")</f>
        <v/>
      </c>
      <c r="M704" s="421" t="s">
        <v>91</v>
      </c>
      <c r="N704" s="422"/>
      <c r="O704" s="418" t="str">
        <f>IF([1]p37!$F$191&lt;&gt;0,[1]p37!$F$191,"")</f>
        <v/>
      </c>
      <c r="P704" s="419"/>
      <c r="Q704" s="48"/>
    </row>
    <row r="705" spans="1:19" s="3" customFormat="1" ht="13.5" customHeight="1" x14ac:dyDescent="0.25">
      <c r="A705" s="17" t="s">
        <v>247</v>
      </c>
      <c r="B705" s="418" t="str">
        <f>IF([1]p37!$A$191&lt;&gt;0,[1]p37!$A$191,"")</f>
        <v/>
      </c>
      <c r="C705" s="418"/>
      <c r="D705" s="418"/>
      <c r="E705" s="418"/>
      <c r="F705" s="418"/>
      <c r="G705" s="418"/>
      <c r="H705" s="418"/>
      <c r="I705" s="418"/>
      <c r="J705" s="419"/>
      <c r="K705" s="420" t="s">
        <v>90</v>
      </c>
      <c r="L705" s="409"/>
      <c r="M705" s="379" t="str">
        <f>IF([1]p37!$I$193&lt;&gt;0,[1]p37!$I$193,"")</f>
        <v/>
      </c>
      <c r="N705" s="379"/>
      <c r="O705" s="379"/>
      <c r="P705" s="380"/>
      <c r="Q705" s="28"/>
    </row>
    <row r="706" spans="1:19" s="3" customFormat="1" ht="13.5" customHeight="1" x14ac:dyDescent="0.25">
      <c r="A706" s="17" t="s">
        <v>88</v>
      </c>
      <c r="B706" s="379" t="str">
        <f>IF([1]p37!$E$193&lt;&gt;0,[1]p37!$E$193,"")</f>
        <v/>
      </c>
      <c r="C706" s="379"/>
      <c r="D706" s="379"/>
      <c r="E706" s="379"/>
      <c r="F706" s="379"/>
      <c r="G706" s="379"/>
      <c r="H706" s="379"/>
      <c r="I706" s="375" t="s">
        <v>248</v>
      </c>
      <c r="J706" s="379"/>
      <c r="K706" s="379"/>
      <c r="L706" s="86" t="str">
        <f>IF([1]p37!$K$193&lt;&gt;0,[1]p37!$K$193,"")</f>
        <v/>
      </c>
      <c r="M706" s="375" t="s">
        <v>240</v>
      </c>
      <c r="N706" s="376"/>
      <c r="O706" s="379" t="str">
        <f>IF([1]p37!$D$191&lt;&gt;0,[1]p37!$D$191,"")</f>
        <v/>
      </c>
      <c r="P706" s="380"/>
      <c r="Q706" s="28"/>
    </row>
    <row r="707" spans="1:19" x14ac:dyDescent="0.2">
      <c r="A707" s="375" t="s">
        <v>242</v>
      </c>
      <c r="B707" s="376"/>
      <c r="C707" s="91">
        <f>[1]p37!$A$195</f>
        <v>0</v>
      </c>
      <c r="D707" s="406" t="s">
        <v>246</v>
      </c>
      <c r="E707" s="406"/>
      <c r="F707" s="406"/>
      <c r="G707" s="375"/>
      <c r="H707" s="416">
        <f>[1]p37!$D$195</f>
        <v>0</v>
      </c>
      <c r="I707" s="417"/>
      <c r="J707" s="375" t="s">
        <v>244</v>
      </c>
      <c r="K707" s="376"/>
      <c r="L707" s="416">
        <f>[1]p37!$G$195</f>
        <v>0</v>
      </c>
      <c r="M707" s="417"/>
      <c r="N707" s="87" t="s">
        <v>245</v>
      </c>
      <c r="O707" s="416">
        <f>[1]p37!$J$195</f>
        <v>0</v>
      </c>
      <c r="P707" s="417"/>
      <c r="Q707" s="28"/>
      <c r="R707" s="3"/>
    </row>
    <row r="708" spans="1:19" x14ac:dyDescent="0.2">
      <c r="A708" s="393"/>
      <c r="B708" s="393"/>
      <c r="C708" s="393"/>
      <c r="D708" s="393"/>
      <c r="E708" s="393"/>
      <c r="F708" s="393"/>
      <c r="G708" s="393"/>
      <c r="H708" s="393"/>
      <c r="I708" s="393"/>
      <c r="J708" s="393"/>
      <c r="K708" s="393"/>
      <c r="L708" s="393"/>
      <c r="M708" s="393"/>
      <c r="N708" s="393"/>
      <c r="O708" s="393"/>
      <c r="P708" s="393"/>
    </row>
    <row r="709" spans="1:19" s="33" customFormat="1" ht="11.25" customHeight="1" x14ac:dyDescent="0.2">
      <c r="A709" s="375" t="str">
        <f>T([1]p38!$C$13:$G$13)</f>
        <v/>
      </c>
      <c r="B709" s="376"/>
      <c r="C709" s="376"/>
      <c r="D709" s="376"/>
      <c r="E709" s="377"/>
      <c r="F709" s="423"/>
      <c r="G709" s="424"/>
      <c r="H709" s="424"/>
      <c r="I709" s="424"/>
      <c r="J709" s="424"/>
      <c r="K709" s="424"/>
      <c r="L709" s="424"/>
      <c r="M709" s="424"/>
      <c r="N709" s="424"/>
      <c r="O709" s="424"/>
      <c r="P709" s="424"/>
      <c r="Q709" s="48"/>
      <c r="R709" s="28"/>
      <c r="S709" s="28"/>
    </row>
    <row r="710" spans="1:19" s="3" customFormat="1" ht="13.5" customHeight="1" x14ac:dyDescent="0.25">
      <c r="A710" s="17" t="s">
        <v>76</v>
      </c>
      <c r="B710" s="380" t="str">
        <f>IF([1]p38!$A$171&lt;&gt;0,[1]p38!$A$171,"")</f>
        <v/>
      </c>
      <c r="C710" s="398"/>
      <c r="D710" s="398"/>
      <c r="E710" s="398"/>
      <c r="F710" s="398"/>
      <c r="G710" s="398"/>
      <c r="H710" s="398"/>
      <c r="I710" s="398"/>
      <c r="J710" s="406" t="s">
        <v>89</v>
      </c>
      <c r="K710" s="375"/>
      <c r="L710" s="89" t="str">
        <f>IF([1]p38!$I$171&lt;&gt;0,[1]p38!$I$171,"")</f>
        <v/>
      </c>
      <c r="M710" s="47" t="s">
        <v>239</v>
      </c>
      <c r="N710" s="379" t="str">
        <f>IF([1]p38!$K$171&lt;&gt;0,[1]p38!$K$171,"")</f>
        <v/>
      </c>
      <c r="O710" s="379"/>
      <c r="P710" s="380"/>
      <c r="Q710" s="48"/>
    </row>
    <row r="711" spans="1:19" s="3" customFormat="1" ht="13.5" customHeight="1" x14ac:dyDescent="0.25">
      <c r="A711" s="17" t="s">
        <v>87</v>
      </c>
      <c r="B711" s="418" t="str">
        <f>IF([1]p38!$H$173&lt;&gt;0,[1]p38!$H$173,"")</f>
        <v/>
      </c>
      <c r="C711" s="419"/>
      <c r="D711" s="421" t="s">
        <v>89</v>
      </c>
      <c r="E711" s="422"/>
      <c r="F711" s="418" t="str">
        <f>IF([1]p38!$I$171&lt;&gt;0,[1]p38!$I$171,"")</f>
        <v/>
      </c>
      <c r="G711" s="418"/>
      <c r="H711" s="419"/>
      <c r="I711" s="17" t="s">
        <v>74</v>
      </c>
      <c r="J711" s="90" t="str">
        <f>IF([1]p38!$J$163&lt;&gt;0,[1]p38!$J$163,"")</f>
        <v/>
      </c>
      <c r="K711" s="17" t="s">
        <v>75</v>
      </c>
      <c r="L711" s="90" t="str">
        <f>IF([1]p38!$K$163&lt;&gt;0,[1]p38!$K$163,"")</f>
        <v/>
      </c>
      <c r="M711" s="421" t="s">
        <v>91</v>
      </c>
      <c r="N711" s="422"/>
      <c r="O711" s="418" t="str">
        <f>IF([1]p38!$F$173&lt;&gt;0,[1]p38!$F$173,"")</f>
        <v/>
      </c>
      <c r="P711" s="419"/>
      <c r="Q711" s="48"/>
    </row>
    <row r="712" spans="1:19" s="3" customFormat="1" ht="13.5" customHeight="1" x14ac:dyDescent="0.25">
      <c r="A712" s="17" t="s">
        <v>247</v>
      </c>
      <c r="B712" s="418" t="str">
        <f>IF([1]p38!$A$173&lt;&gt;0,[1]p38!$A$173,"")</f>
        <v/>
      </c>
      <c r="C712" s="418"/>
      <c r="D712" s="418"/>
      <c r="E712" s="418"/>
      <c r="F712" s="418"/>
      <c r="G712" s="418"/>
      <c r="H712" s="418"/>
      <c r="I712" s="418"/>
      <c r="J712" s="419"/>
      <c r="K712" s="420" t="s">
        <v>90</v>
      </c>
      <c r="L712" s="409"/>
      <c r="M712" s="379" t="str">
        <f>IF([1]p38!$I$175&lt;&gt;0,[1]p38!$I$175,"")</f>
        <v/>
      </c>
      <c r="N712" s="379"/>
      <c r="O712" s="379"/>
      <c r="P712" s="380"/>
      <c r="Q712" s="28"/>
    </row>
    <row r="713" spans="1:19" s="3" customFormat="1" ht="13.5" customHeight="1" x14ac:dyDescent="0.25">
      <c r="A713" s="17" t="s">
        <v>88</v>
      </c>
      <c r="B713" s="379" t="str">
        <f>IF([1]p38!$E$175&lt;&gt;0,[1]p38!$E$175,"")</f>
        <v/>
      </c>
      <c r="C713" s="379"/>
      <c r="D713" s="379"/>
      <c r="E713" s="379"/>
      <c r="F713" s="379"/>
      <c r="G713" s="379"/>
      <c r="H713" s="379"/>
      <c r="I713" s="375" t="s">
        <v>248</v>
      </c>
      <c r="J713" s="379"/>
      <c r="K713" s="379"/>
      <c r="L713" s="86" t="str">
        <f>IF([1]p38!$K$175&lt;&gt;0,[1]p38!$K$175,"")</f>
        <v/>
      </c>
      <c r="M713" s="375" t="s">
        <v>240</v>
      </c>
      <c r="N713" s="376"/>
      <c r="O713" s="379" t="str">
        <f>IF([1]p38!$D$173&lt;&gt;0,[1]p38!$D$173,"")</f>
        <v/>
      </c>
      <c r="P713" s="380"/>
      <c r="Q713" s="28"/>
    </row>
    <row r="714" spans="1:19" x14ac:dyDescent="0.2">
      <c r="A714" s="375" t="s">
        <v>242</v>
      </c>
      <c r="B714" s="376"/>
      <c r="C714" s="91">
        <f>[1]p38!$A$177</f>
        <v>0</v>
      </c>
      <c r="D714" s="406" t="s">
        <v>246</v>
      </c>
      <c r="E714" s="406"/>
      <c r="F714" s="406"/>
      <c r="G714" s="375"/>
      <c r="H714" s="416">
        <f>[1]p38!$D$177</f>
        <v>0</v>
      </c>
      <c r="I714" s="417"/>
      <c r="J714" s="375" t="s">
        <v>244</v>
      </c>
      <c r="K714" s="376"/>
      <c r="L714" s="416">
        <f>[1]p38!$G$177</f>
        <v>0</v>
      </c>
      <c r="M714" s="417"/>
      <c r="N714" s="87" t="s">
        <v>245</v>
      </c>
      <c r="O714" s="416">
        <f>[1]p38!$J$177</f>
        <v>0</v>
      </c>
      <c r="P714" s="417"/>
      <c r="Q714" s="28"/>
      <c r="R714" s="3"/>
    </row>
    <row r="715" spans="1:19" x14ac:dyDescent="0.2">
      <c r="A715" s="393"/>
      <c r="B715" s="393"/>
      <c r="C715" s="393"/>
      <c r="D715" s="393"/>
      <c r="E715" s="393"/>
      <c r="F715" s="393"/>
      <c r="G715" s="393"/>
      <c r="H715" s="393"/>
      <c r="I715" s="393"/>
      <c r="J715" s="393"/>
      <c r="K715" s="393"/>
      <c r="L715" s="393"/>
      <c r="M715" s="393"/>
      <c r="N715" s="393"/>
      <c r="O715" s="393"/>
      <c r="P715" s="393"/>
    </row>
    <row r="716" spans="1:19" s="3" customFormat="1" ht="13.5" customHeight="1" x14ac:dyDescent="0.25">
      <c r="A716" s="17" t="s">
        <v>76</v>
      </c>
      <c r="B716" s="380" t="str">
        <f>IF([1]p38!$A$180&lt;&gt;0,[1]p38!$A$180,"")</f>
        <v/>
      </c>
      <c r="C716" s="398"/>
      <c r="D716" s="398"/>
      <c r="E716" s="398"/>
      <c r="F716" s="398"/>
      <c r="G716" s="398"/>
      <c r="H716" s="398"/>
      <c r="I716" s="398"/>
      <c r="J716" s="406" t="s">
        <v>89</v>
      </c>
      <c r="K716" s="375"/>
      <c r="L716" s="89" t="str">
        <f>IF([1]p38!$I$180&lt;&gt;0,[1]p38!$I$180,"")</f>
        <v/>
      </c>
      <c r="M716" s="47" t="s">
        <v>239</v>
      </c>
      <c r="N716" s="379" t="str">
        <f>IF([1]p38!$K$180&lt;&gt;0,[1]p38!$K$180,"")</f>
        <v/>
      </c>
      <c r="O716" s="379"/>
      <c r="P716" s="380"/>
      <c r="Q716" s="48"/>
    </row>
    <row r="717" spans="1:19" s="3" customFormat="1" ht="13.5" customHeight="1" x14ac:dyDescent="0.25">
      <c r="A717" s="17" t="s">
        <v>87</v>
      </c>
      <c r="B717" s="418" t="str">
        <f>IF([1]p38!$H$182&lt;&gt;0,[1]p38!$H$182,"")</f>
        <v/>
      </c>
      <c r="C717" s="419"/>
      <c r="D717" s="421" t="s">
        <v>89</v>
      </c>
      <c r="E717" s="422"/>
      <c r="F717" s="418" t="str">
        <f>IF([1]p38!$I$180&lt;&gt;0,[1]p38!$I$180,"")</f>
        <v/>
      </c>
      <c r="G717" s="418"/>
      <c r="H717" s="419"/>
      <c r="I717" s="17" t="s">
        <v>74</v>
      </c>
      <c r="J717" s="90" t="str">
        <f>IF([1]p38!$J$163&lt;&gt;0,[1]p38!$J$163,"")</f>
        <v/>
      </c>
      <c r="K717" s="17" t="s">
        <v>75</v>
      </c>
      <c r="L717" s="90" t="str">
        <f>IF([1]p38!$K$163&lt;&gt;0,[1]p38!$K$163,"")</f>
        <v/>
      </c>
      <c r="M717" s="421" t="s">
        <v>91</v>
      </c>
      <c r="N717" s="422"/>
      <c r="O717" s="418" t="str">
        <f>IF([1]p38!$F$182&lt;&gt;0,[1]p38!$F$182,"")</f>
        <v/>
      </c>
      <c r="P717" s="419"/>
      <c r="Q717" s="48"/>
    </row>
    <row r="718" spans="1:19" s="3" customFormat="1" ht="13.5" customHeight="1" x14ac:dyDescent="0.25">
      <c r="A718" s="17" t="s">
        <v>247</v>
      </c>
      <c r="B718" s="418" t="str">
        <f>IF([1]p38!$A$182&lt;&gt;0,[1]p38!$A$182,"")</f>
        <v/>
      </c>
      <c r="C718" s="418"/>
      <c r="D718" s="418"/>
      <c r="E718" s="418"/>
      <c r="F718" s="418"/>
      <c r="G718" s="418"/>
      <c r="H718" s="418"/>
      <c r="I718" s="418"/>
      <c r="J718" s="419"/>
      <c r="K718" s="420" t="s">
        <v>90</v>
      </c>
      <c r="L718" s="409"/>
      <c r="M718" s="379" t="str">
        <f>IF([1]p38!$I$184&lt;&gt;0,[1]p38!$I$184,"")</f>
        <v/>
      </c>
      <c r="N718" s="379"/>
      <c r="O718" s="379"/>
      <c r="P718" s="380"/>
      <c r="Q718" s="28"/>
    </row>
    <row r="719" spans="1:19" s="3" customFormat="1" ht="13.5" customHeight="1" x14ac:dyDescent="0.25">
      <c r="A719" s="17" t="s">
        <v>88</v>
      </c>
      <c r="B719" s="379" t="str">
        <f>IF([1]p38!$E$184&lt;&gt;0,[1]p38!$E$184,"")</f>
        <v/>
      </c>
      <c r="C719" s="379"/>
      <c r="D719" s="379"/>
      <c r="E719" s="379"/>
      <c r="F719" s="379"/>
      <c r="G719" s="379"/>
      <c r="H719" s="379"/>
      <c r="I719" s="375" t="s">
        <v>248</v>
      </c>
      <c r="J719" s="379"/>
      <c r="K719" s="379"/>
      <c r="L719" s="86" t="str">
        <f>IF([1]p38!$K$184&lt;&gt;0,[1]p38!$K$184,"")</f>
        <v/>
      </c>
      <c r="M719" s="375" t="s">
        <v>240</v>
      </c>
      <c r="N719" s="376"/>
      <c r="O719" s="379" t="str">
        <f>IF([1]p38!$D$182&lt;&gt;0,[1]p38!$D$182,"")</f>
        <v/>
      </c>
      <c r="P719" s="380"/>
      <c r="Q719" s="28"/>
    </row>
    <row r="720" spans="1:19" x14ac:dyDescent="0.2">
      <c r="A720" s="375" t="s">
        <v>242</v>
      </c>
      <c r="B720" s="376"/>
      <c r="C720" s="91">
        <f>[1]p38!$A$186</f>
        <v>0</v>
      </c>
      <c r="D720" s="406" t="s">
        <v>246</v>
      </c>
      <c r="E720" s="406"/>
      <c r="F720" s="406"/>
      <c r="G720" s="375"/>
      <c r="H720" s="416">
        <f>[1]p38!$D$186</f>
        <v>0</v>
      </c>
      <c r="I720" s="417"/>
      <c r="J720" s="375" t="s">
        <v>244</v>
      </c>
      <c r="K720" s="376"/>
      <c r="L720" s="416">
        <f>[1]p38!$G$186</f>
        <v>0</v>
      </c>
      <c r="M720" s="417"/>
      <c r="N720" s="87" t="s">
        <v>245</v>
      </c>
      <c r="O720" s="416">
        <f>[1]p38!$J$186</f>
        <v>0</v>
      </c>
      <c r="P720" s="417"/>
      <c r="Q720" s="28"/>
      <c r="R720" s="3"/>
    </row>
    <row r="721" spans="1:19" x14ac:dyDescent="0.2">
      <c r="A721" s="393"/>
      <c r="B721" s="393"/>
      <c r="C721" s="393"/>
      <c r="D721" s="393"/>
      <c r="E721" s="393"/>
      <c r="F721" s="393"/>
      <c r="G721" s="393"/>
      <c r="H721" s="393"/>
      <c r="I721" s="393"/>
      <c r="J721" s="393"/>
      <c r="K721" s="393"/>
      <c r="L721" s="393"/>
      <c r="M721" s="393"/>
      <c r="N721" s="393"/>
      <c r="O721" s="393"/>
      <c r="P721" s="393"/>
    </row>
    <row r="722" spans="1:19" s="3" customFormat="1" ht="13.5" customHeight="1" x14ac:dyDescent="0.25">
      <c r="A722" s="17" t="s">
        <v>76</v>
      </c>
      <c r="B722" s="380" t="str">
        <f>IF([1]p38!$A$189&lt;&gt;0,[1]p38!$A$189,"")</f>
        <v/>
      </c>
      <c r="C722" s="398"/>
      <c r="D722" s="398"/>
      <c r="E722" s="398"/>
      <c r="F722" s="398"/>
      <c r="G722" s="398"/>
      <c r="H722" s="398"/>
      <c r="I722" s="398"/>
      <c r="J722" s="406" t="s">
        <v>89</v>
      </c>
      <c r="K722" s="375"/>
      <c r="L722" s="89" t="str">
        <f>IF([1]p38!$I$189&lt;&gt;0,[1]p38!$I$189,"")</f>
        <v/>
      </c>
      <c r="M722" s="47" t="s">
        <v>239</v>
      </c>
      <c r="N722" s="379" t="str">
        <f>IF([1]p38!$K$189&lt;&gt;0,[1]p38!$K$189,"")</f>
        <v/>
      </c>
      <c r="O722" s="379"/>
      <c r="P722" s="380"/>
      <c r="Q722" s="48"/>
    </row>
    <row r="723" spans="1:19" s="3" customFormat="1" ht="13.5" customHeight="1" x14ac:dyDescent="0.25">
      <c r="A723" s="17" t="s">
        <v>87</v>
      </c>
      <c r="B723" s="418" t="str">
        <f>IF([1]p38!$H$191&lt;&gt;0,[1]p38!$H$191,"")</f>
        <v/>
      </c>
      <c r="C723" s="419"/>
      <c r="D723" s="421" t="s">
        <v>89</v>
      </c>
      <c r="E723" s="422"/>
      <c r="F723" s="418" t="str">
        <f>IF([1]p38!$I$189&lt;&gt;0,[1]p38!$I$189,"")</f>
        <v/>
      </c>
      <c r="G723" s="418"/>
      <c r="H723" s="419"/>
      <c r="I723" s="17" t="s">
        <v>74</v>
      </c>
      <c r="J723" s="90" t="str">
        <f>IF([1]p38!$J$163&lt;&gt;0,[1]p38!$J$163,"")</f>
        <v/>
      </c>
      <c r="K723" s="17" t="s">
        <v>75</v>
      </c>
      <c r="L723" s="90" t="str">
        <f>IF([1]p38!$K$163&lt;&gt;0,[1]p38!$K$163,"")</f>
        <v/>
      </c>
      <c r="M723" s="421" t="s">
        <v>91</v>
      </c>
      <c r="N723" s="422"/>
      <c r="O723" s="418" t="str">
        <f>IF([1]p38!$F$191&lt;&gt;0,[1]p38!$F$191,"")</f>
        <v/>
      </c>
      <c r="P723" s="419"/>
      <c r="Q723" s="48"/>
    </row>
    <row r="724" spans="1:19" s="3" customFormat="1" ht="13.5" customHeight="1" x14ac:dyDescent="0.25">
      <c r="A724" s="17" t="s">
        <v>247</v>
      </c>
      <c r="B724" s="418" t="str">
        <f>IF([1]p38!$A$191&lt;&gt;0,[1]p38!$A$191,"")</f>
        <v/>
      </c>
      <c r="C724" s="418"/>
      <c r="D724" s="418"/>
      <c r="E724" s="418"/>
      <c r="F724" s="418"/>
      <c r="G724" s="418"/>
      <c r="H724" s="418"/>
      <c r="I724" s="418"/>
      <c r="J724" s="419"/>
      <c r="K724" s="420" t="s">
        <v>90</v>
      </c>
      <c r="L724" s="409"/>
      <c r="M724" s="379" t="str">
        <f>IF([1]p38!$I$193&lt;&gt;0,[1]p38!$I$193,"")</f>
        <v/>
      </c>
      <c r="N724" s="379"/>
      <c r="O724" s="379"/>
      <c r="P724" s="380"/>
      <c r="Q724" s="28"/>
    </row>
    <row r="725" spans="1:19" s="3" customFormat="1" ht="13.5" customHeight="1" x14ac:dyDescent="0.25">
      <c r="A725" s="17" t="s">
        <v>88</v>
      </c>
      <c r="B725" s="379" t="str">
        <f>IF([1]p38!$E$193&lt;&gt;0,[1]p38!$E$193,"")</f>
        <v/>
      </c>
      <c r="C725" s="379"/>
      <c r="D725" s="379"/>
      <c r="E725" s="379"/>
      <c r="F725" s="379"/>
      <c r="G725" s="379"/>
      <c r="H725" s="379"/>
      <c r="I725" s="375" t="s">
        <v>248</v>
      </c>
      <c r="J725" s="379"/>
      <c r="K725" s="379"/>
      <c r="L725" s="86" t="str">
        <f>IF([1]p38!$K$193&lt;&gt;0,[1]p38!$K$193,"")</f>
        <v/>
      </c>
      <c r="M725" s="375" t="s">
        <v>240</v>
      </c>
      <c r="N725" s="376"/>
      <c r="O725" s="379" t="str">
        <f>IF([1]p38!$D$191&lt;&gt;0,[1]p38!$D$191,"")</f>
        <v/>
      </c>
      <c r="P725" s="380"/>
      <c r="Q725" s="28"/>
    </row>
    <row r="726" spans="1:19" x14ac:dyDescent="0.2">
      <c r="A726" s="375" t="s">
        <v>242</v>
      </c>
      <c r="B726" s="376"/>
      <c r="C726" s="91">
        <f>[1]p38!$A$195</f>
        <v>0</v>
      </c>
      <c r="D726" s="406" t="s">
        <v>246</v>
      </c>
      <c r="E726" s="406"/>
      <c r="F726" s="406"/>
      <c r="G726" s="375"/>
      <c r="H726" s="416">
        <f>[1]p38!$D$195</f>
        <v>0</v>
      </c>
      <c r="I726" s="417"/>
      <c r="J726" s="375" t="s">
        <v>244</v>
      </c>
      <c r="K726" s="376"/>
      <c r="L726" s="416">
        <f>[1]p38!$G$195</f>
        <v>0</v>
      </c>
      <c r="M726" s="417"/>
      <c r="N726" s="87" t="s">
        <v>245</v>
      </c>
      <c r="O726" s="416">
        <f>[1]p38!$J$195</f>
        <v>0</v>
      </c>
      <c r="P726" s="417"/>
      <c r="Q726" s="28"/>
      <c r="R726" s="3"/>
    </row>
    <row r="727" spans="1:19" x14ac:dyDescent="0.2">
      <c r="A727" s="393"/>
      <c r="B727" s="393"/>
      <c r="C727" s="393"/>
      <c r="D727" s="393"/>
      <c r="E727" s="393"/>
      <c r="F727" s="393"/>
      <c r="G727" s="393"/>
      <c r="H727" s="393"/>
      <c r="I727" s="393"/>
      <c r="J727" s="393"/>
      <c r="K727" s="393"/>
      <c r="L727" s="393"/>
      <c r="M727" s="393"/>
      <c r="N727" s="393"/>
      <c r="O727" s="393"/>
      <c r="P727" s="393"/>
    </row>
    <row r="728" spans="1:19" s="33" customFormat="1" ht="11.25" customHeight="1" x14ac:dyDescent="0.2">
      <c r="A728" s="375" t="str">
        <f>T([1]p39!$C$13:$G$13)</f>
        <v/>
      </c>
      <c r="B728" s="376"/>
      <c r="C728" s="376"/>
      <c r="D728" s="376"/>
      <c r="E728" s="377"/>
      <c r="F728" s="423"/>
      <c r="G728" s="424"/>
      <c r="H728" s="424"/>
      <c r="I728" s="424"/>
      <c r="J728" s="424"/>
      <c r="K728" s="424"/>
      <c r="L728" s="424"/>
      <c r="M728" s="424"/>
      <c r="N728" s="424"/>
      <c r="O728" s="424"/>
      <c r="P728" s="424"/>
      <c r="Q728" s="48"/>
      <c r="R728" s="28"/>
      <c r="S728" s="28"/>
    </row>
    <row r="729" spans="1:19" s="3" customFormat="1" ht="13.5" customHeight="1" x14ac:dyDescent="0.25">
      <c r="A729" s="17" t="s">
        <v>76</v>
      </c>
      <c r="B729" s="380" t="str">
        <f>IF([1]p39!$A$171&lt;&gt;0,[1]p39!$A$171,"")</f>
        <v/>
      </c>
      <c r="C729" s="398"/>
      <c r="D729" s="398"/>
      <c r="E729" s="398"/>
      <c r="F729" s="398"/>
      <c r="G729" s="398"/>
      <c r="H729" s="398"/>
      <c r="I729" s="398"/>
      <c r="J729" s="406" t="s">
        <v>89</v>
      </c>
      <c r="K729" s="375"/>
      <c r="L729" s="89" t="str">
        <f>IF([1]p39!$I$171&lt;&gt;0,[1]p39!$I$171,"")</f>
        <v/>
      </c>
      <c r="M729" s="47" t="s">
        <v>239</v>
      </c>
      <c r="N729" s="379" t="str">
        <f>IF([1]p39!$K$171&lt;&gt;0,[1]p39!$K$171,"")</f>
        <v/>
      </c>
      <c r="O729" s="379"/>
      <c r="P729" s="380"/>
      <c r="Q729" s="48"/>
    </row>
    <row r="730" spans="1:19" s="3" customFormat="1" ht="13.5" customHeight="1" x14ac:dyDescent="0.25">
      <c r="A730" s="17" t="s">
        <v>87</v>
      </c>
      <c r="B730" s="418" t="str">
        <f>IF([1]p39!$H$173&lt;&gt;0,[1]p39!$H$173,"")</f>
        <v/>
      </c>
      <c r="C730" s="419"/>
      <c r="D730" s="421" t="s">
        <v>89</v>
      </c>
      <c r="E730" s="422"/>
      <c r="F730" s="418" t="str">
        <f>IF([1]p39!$I$171&lt;&gt;0,[1]p39!$I$171,"")</f>
        <v/>
      </c>
      <c r="G730" s="418"/>
      <c r="H730" s="419"/>
      <c r="I730" s="17" t="s">
        <v>74</v>
      </c>
      <c r="J730" s="90" t="str">
        <f>IF([1]p39!$J$163&lt;&gt;0,[1]p39!$J$163,"")</f>
        <v/>
      </c>
      <c r="K730" s="17" t="s">
        <v>75</v>
      </c>
      <c r="L730" s="90" t="str">
        <f>IF([1]p39!$K$163&lt;&gt;0,[1]p39!$K$163,"")</f>
        <v/>
      </c>
      <c r="M730" s="421" t="s">
        <v>91</v>
      </c>
      <c r="N730" s="422"/>
      <c r="O730" s="418" t="str">
        <f>IF([1]p39!$F$173&lt;&gt;0,[1]p39!$F$173,"")</f>
        <v/>
      </c>
      <c r="P730" s="419"/>
      <c r="Q730" s="48"/>
    </row>
    <row r="731" spans="1:19" s="3" customFormat="1" ht="13.5" customHeight="1" x14ac:dyDescent="0.25">
      <c r="A731" s="17" t="s">
        <v>247</v>
      </c>
      <c r="B731" s="418" t="str">
        <f>IF([1]p39!$A$173&lt;&gt;0,[1]p39!$A$173,"")</f>
        <v/>
      </c>
      <c r="C731" s="418"/>
      <c r="D731" s="418"/>
      <c r="E731" s="418"/>
      <c r="F731" s="418"/>
      <c r="G731" s="418"/>
      <c r="H731" s="418"/>
      <c r="I731" s="418"/>
      <c r="J731" s="419"/>
      <c r="K731" s="420" t="s">
        <v>90</v>
      </c>
      <c r="L731" s="409"/>
      <c r="M731" s="379" t="str">
        <f>IF([1]p39!$I$175&lt;&gt;0,[1]p39!$I$175,"")</f>
        <v/>
      </c>
      <c r="N731" s="379"/>
      <c r="O731" s="379"/>
      <c r="P731" s="380"/>
      <c r="Q731" s="28"/>
    </row>
    <row r="732" spans="1:19" s="3" customFormat="1" ht="13.5" customHeight="1" x14ac:dyDescent="0.25">
      <c r="A732" s="17" t="s">
        <v>88</v>
      </c>
      <c r="B732" s="379" t="str">
        <f>IF([1]p39!$E$175&lt;&gt;0,[1]p39!$E$175,"")</f>
        <v/>
      </c>
      <c r="C732" s="379"/>
      <c r="D732" s="379"/>
      <c r="E732" s="379"/>
      <c r="F732" s="379"/>
      <c r="G732" s="379"/>
      <c r="H732" s="379"/>
      <c r="I732" s="375" t="s">
        <v>248</v>
      </c>
      <c r="J732" s="379"/>
      <c r="K732" s="379"/>
      <c r="L732" s="86" t="str">
        <f>IF([1]p39!$K$175&lt;&gt;0,[1]p39!$K$175,"")</f>
        <v/>
      </c>
      <c r="M732" s="375" t="s">
        <v>240</v>
      </c>
      <c r="N732" s="376"/>
      <c r="O732" s="379" t="str">
        <f>IF([1]p39!$D$173&lt;&gt;0,[1]p39!$D$173,"")</f>
        <v/>
      </c>
      <c r="P732" s="380"/>
      <c r="Q732" s="28"/>
    </row>
    <row r="733" spans="1:19" x14ac:dyDescent="0.2">
      <c r="A733" s="375" t="s">
        <v>242</v>
      </c>
      <c r="B733" s="376"/>
      <c r="C733" s="91">
        <f>[1]p39!$A$177</f>
        <v>0</v>
      </c>
      <c r="D733" s="406" t="s">
        <v>246</v>
      </c>
      <c r="E733" s="406"/>
      <c r="F733" s="406"/>
      <c r="G733" s="375"/>
      <c r="H733" s="416">
        <f>[1]p39!$D$177</f>
        <v>0</v>
      </c>
      <c r="I733" s="417"/>
      <c r="J733" s="375" t="s">
        <v>244</v>
      </c>
      <c r="K733" s="376"/>
      <c r="L733" s="416">
        <f>[1]p39!$G$177</f>
        <v>0</v>
      </c>
      <c r="M733" s="417"/>
      <c r="N733" s="87" t="s">
        <v>245</v>
      </c>
      <c r="O733" s="416">
        <f>[1]p39!$J$177</f>
        <v>0</v>
      </c>
      <c r="P733" s="417"/>
      <c r="Q733" s="28"/>
      <c r="R733" s="3"/>
    </row>
    <row r="734" spans="1:19" x14ac:dyDescent="0.2">
      <c r="A734" s="393"/>
      <c r="B734" s="393"/>
      <c r="C734" s="393"/>
      <c r="D734" s="393"/>
      <c r="E734" s="393"/>
      <c r="F734" s="393"/>
      <c r="G734" s="393"/>
      <c r="H734" s="393"/>
      <c r="I734" s="393"/>
      <c r="J734" s="393"/>
      <c r="K734" s="393"/>
      <c r="L734" s="393"/>
      <c r="M734" s="393"/>
      <c r="N734" s="393"/>
      <c r="O734" s="393"/>
      <c r="P734" s="393"/>
    </row>
    <row r="735" spans="1:19" s="3" customFormat="1" ht="13.5" customHeight="1" x14ac:dyDescent="0.25">
      <c r="A735" s="17" t="s">
        <v>76</v>
      </c>
      <c r="B735" s="380" t="str">
        <f>IF([1]p39!$A$180&lt;&gt;0,[1]p39!$A$180,"")</f>
        <v/>
      </c>
      <c r="C735" s="398"/>
      <c r="D735" s="398"/>
      <c r="E735" s="398"/>
      <c r="F735" s="398"/>
      <c r="G735" s="398"/>
      <c r="H735" s="398"/>
      <c r="I735" s="398"/>
      <c r="J735" s="406" t="s">
        <v>89</v>
      </c>
      <c r="K735" s="375"/>
      <c r="L735" s="89" t="str">
        <f>IF([1]p39!$I$180&lt;&gt;0,[1]p39!$I$180,"")</f>
        <v/>
      </c>
      <c r="M735" s="47" t="s">
        <v>239</v>
      </c>
      <c r="N735" s="379" t="str">
        <f>IF([1]p39!$K$180&lt;&gt;0,[1]p39!$K$180,"")</f>
        <v/>
      </c>
      <c r="O735" s="379"/>
      <c r="P735" s="380"/>
      <c r="Q735" s="48"/>
    </row>
    <row r="736" spans="1:19" s="3" customFormat="1" ht="13.5" customHeight="1" x14ac:dyDescent="0.25">
      <c r="A736" s="17" t="s">
        <v>87</v>
      </c>
      <c r="B736" s="418" t="str">
        <f>IF([1]p39!$H$182&lt;&gt;0,[1]p39!$H$182,"")</f>
        <v/>
      </c>
      <c r="C736" s="419"/>
      <c r="D736" s="421" t="s">
        <v>89</v>
      </c>
      <c r="E736" s="422"/>
      <c r="F736" s="418" t="str">
        <f>IF([1]p39!$I$180&lt;&gt;0,[1]p39!$I$180,"")</f>
        <v/>
      </c>
      <c r="G736" s="418"/>
      <c r="H736" s="419"/>
      <c r="I736" s="17" t="s">
        <v>74</v>
      </c>
      <c r="J736" s="90" t="str">
        <f>IF([1]p39!$J$163&lt;&gt;0,[1]p39!$J$163,"")</f>
        <v/>
      </c>
      <c r="K736" s="17" t="s">
        <v>75</v>
      </c>
      <c r="L736" s="90" t="str">
        <f>IF([1]p39!$K$163&lt;&gt;0,[1]p39!$K$163,"")</f>
        <v/>
      </c>
      <c r="M736" s="421" t="s">
        <v>91</v>
      </c>
      <c r="N736" s="422"/>
      <c r="O736" s="418" t="str">
        <f>IF([1]p39!$F$182&lt;&gt;0,[1]p39!$F$182,"")</f>
        <v/>
      </c>
      <c r="P736" s="419"/>
      <c r="Q736" s="48"/>
    </row>
    <row r="737" spans="1:19" s="3" customFormat="1" ht="13.5" customHeight="1" x14ac:dyDescent="0.25">
      <c r="A737" s="17" t="s">
        <v>247</v>
      </c>
      <c r="B737" s="418" t="str">
        <f>IF([1]p39!$A$182&lt;&gt;0,[1]p39!$A$182,"")</f>
        <v/>
      </c>
      <c r="C737" s="418"/>
      <c r="D737" s="418"/>
      <c r="E737" s="418"/>
      <c r="F737" s="418"/>
      <c r="G737" s="418"/>
      <c r="H737" s="418"/>
      <c r="I737" s="418"/>
      <c r="J737" s="419"/>
      <c r="K737" s="420" t="s">
        <v>90</v>
      </c>
      <c r="L737" s="409"/>
      <c r="M737" s="379" t="str">
        <f>IF([1]p39!$I$184&lt;&gt;0,[1]p39!$I$184,"")</f>
        <v/>
      </c>
      <c r="N737" s="379"/>
      <c r="O737" s="379"/>
      <c r="P737" s="380"/>
      <c r="Q737" s="28"/>
    </row>
    <row r="738" spans="1:19" s="3" customFormat="1" ht="13.5" customHeight="1" x14ac:dyDescent="0.25">
      <c r="A738" s="17" t="s">
        <v>88</v>
      </c>
      <c r="B738" s="379" t="str">
        <f>IF([1]p39!$E$184&lt;&gt;0,[1]p39!$E$184,"")</f>
        <v/>
      </c>
      <c r="C738" s="379"/>
      <c r="D738" s="379"/>
      <c r="E738" s="379"/>
      <c r="F738" s="379"/>
      <c r="G738" s="379"/>
      <c r="H738" s="379"/>
      <c r="I738" s="375" t="s">
        <v>248</v>
      </c>
      <c r="J738" s="379"/>
      <c r="K738" s="379"/>
      <c r="L738" s="86" t="str">
        <f>IF([1]p39!$K$184&lt;&gt;0,[1]p39!$K$184,"")</f>
        <v/>
      </c>
      <c r="M738" s="375" t="s">
        <v>240</v>
      </c>
      <c r="N738" s="376"/>
      <c r="O738" s="379" t="str">
        <f>IF([1]p39!$D$182&lt;&gt;0,[1]p39!$D$182,"")</f>
        <v/>
      </c>
      <c r="P738" s="380"/>
      <c r="Q738" s="28"/>
    </row>
    <row r="739" spans="1:19" x14ac:dyDescent="0.2">
      <c r="A739" s="375" t="s">
        <v>242</v>
      </c>
      <c r="B739" s="376"/>
      <c r="C739" s="91">
        <f>[1]p39!$A$186</f>
        <v>0</v>
      </c>
      <c r="D739" s="406" t="s">
        <v>246</v>
      </c>
      <c r="E739" s="406"/>
      <c r="F739" s="406"/>
      <c r="G739" s="375"/>
      <c r="H739" s="416">
        <f>[1]p39!$D$186</f>
        <v>0</v>
      </c>
      <c r="I739" s="417"/>
      <c r="J739" s="375" t="s">
        <v>244</v>
      </c>
      <c r="K739" s="376"/>
      <c r="L739" s="416">
        <f>[1]p39!$G$186</f>
        <v>0</v>
      </c>
      <c r="M739" s="417"/>
      <c r="N739" s="87" t="s">
        <v>245</v>
      </c>
      <c r="O739" s="416">
        <f>[1]p39!$J$186</f>
        <v>0</v>
      </c>
      <c r="P739" s="417"/>
      <c r="Q739" s="28"/>
      <c r="R739" s="3"/>
    </row>
    <row r="740" spans="1:19" x14ac:dyDescent="0.2">
      <c r="A740" s="393"/>
      <c r="B740" s="393"/>
      <c r="C740" s="393"/>
      <c r="D740" s="393"/>
      <c r="E740" s="393"/>
      <c r="F740" s="393"/>
      <c r="G740" s="393"/>
      <c r="H740" s="393"/>
      <c r="I740" s="393"/>
      <c r="J740" s="393"/>
      <c r="K740" s="393"/>
      <c r="L740" s="393"/>
      <c r="M740" s="393"/>
      <c r="N740" s="393"/>
      <c r="O740" s="393"/>
      <c r="P740" s="393"/>
    </row>
    <row r="741" spans="1:19" s="3" customFormat="1" ht="13.5" customHeight="1" x14ac:dyDescent="0.25">
      <c r="A741" s="17" t="s">
        <v>76</v>
      </c>
      <c r="B741" s="380" t="str">
        <f>IF([1]p39!$A$189&lt;&gt;0,[1]p39!$A$189,"")</f>
        <v/>
      </c>
      <c r="C741" s="398"/>
      <c r="D741" s="398"/>
      <c r="E741" s="398"/>
      <c r="F741" s="398"/>
      <c r="G741" s="398"/>
      <c r="H741" s="398"/>
      <c r="I741" s="398"/>
      <c r="J741" s="406" t="s">
        <v>89</v>
      </c>
      <c r="K741" s="375"/>
      <c r="L741" s="89" t="str">
        <f>IF([1]p39!$I$189&lt;&gt;0,[1]p39!$I$189,"")</f>
        <v/>
      </c>
      <c r="M741" s="47" t="s">
        <v>239</v>
      </c>
      <c r="N741" s="379" t="str">
        <f>IF([1]p39!$K$189&lt;&gt;0,[1]p39!$K$189,"")</f>
        <v/>
      </c>
      <c r="O741" s="379"/>
      <c r="P741" s="380"/>
      <c r="Q741" s="48"/>
    </row>
    <row r="742" spans="1:19" s="3" customFormat="1" ht="13.5" customHeight="1" x14ac:dyDescent="0.25">
      <c r="A742" s="17" t="s">
        <v>87</v>
      </c>
      <c r="B742" s="418" t="str">
        <f>IF([1]p39!$H$191&lt;&gt;0,[1]p39!$H$191,"")</f>
        <v/>
      </c>
      <c r="C742" s="419"/>
      <c r="D742" s="421" t="s">
        <v>89</v>
      </c>
      <c r="E742" s="422"/>
      <c r="F742" s="418" t="str">
        <f>IF([1]p39!$I$189&lt;&gt;0,[1]p39!$I$189,"")</f>
        <v/>
      </c>
      <c r="G742" s="418"/>
      <c r="H742" s="419"/>
      <c r="I742" s="17" t="s">
        <v>74</v>
      </c>
      <c r="J742" s="90" t="str">
        <f>IF([1]p39!$J$163&lt;&gt;0,[1]p39!$J$163,"")</f>
        <v/>
      </c>
      <c r="K742" s="17" t="s">
        <v>75</v>
      </c>
      <c r="L742" s="90" t="str">
        <f>IF([1]p39!$K$163&lt;&gt;0,[1]p39!$K$163,"")</f>
        <v/>
      </c>
      <c r="M742" s="421" t="s">
        <v>91</v>
      </c>
      <c r="N742" s="422"/>
      <c r="O742" s="418" t="str">
        <f>IF([1]p39!$F$191&lt;&gt;0,[1]p39!$F$191,"")</f>
        <v/>
      </c>
      <c r="P742" s="419"/>
      <c r="Q742" s="48"/>
    </row>
    <row r="743" spans="1:19" s="3" customFormat="1" ht="13.5" customHeight="1" x14ac:dyDescent="0.25">
      <c r="A743" s="17" t="s">
        <v>247</v>
      </c>
      <c r="B743" s="418" t="str">
        <f>IF([1]p39!$A$191&lt;&gt;0,[1]p39!$A$191,"")</f>
        <v/>
      </c>
      <c r="C743" s="418"/>
      <c r="D743" s="418"/>
      <c r="E743" s="418"/>
      <c r="F743" s="418"/>
      <c r="G743" s="418"/>
      <c r="H743" s="418"/>
      <c r="I743" s="418"/>
      <c r="J743" s="419"/>
      <c r="K743" s="420" t="s">
        <v>90</v>
      </c>
      <c r="L743" s="409"/>
      <c r="M743" s="379" t="str">
        <f>IF([1]p39!$I$193&lt;&gt;0,[1]p39!$I$193,"")</f>
        <v/>
      </c>
      <c r="N743" s="379"/>
      <c r="O743" s="379"/>
      <c r="P743" s="380"/>
      <c r="Q743" s="28"/>
    </row>
    <row r="744" spans="1:19" s="3" customFormat="1" ht="13.5" customHeight="1" x14ac:dyDescent="0.25">
      <c r="A744" s="17" t="s">
        <v>88</v>
      </c>
      <c r="B744" s="379" t="str">
        <f>IF([1]p39!$E$193&lt;&gt;0,[1]p39!$E$193,"")</f>
        <v/>
      </c>
      <c r="C744" s="379"/>
      <c r="D744" s="379"/>
      <c r="E744" s="379"/>
      <c r="F744" s="379"/>
      <c r="G744" s="379"/>
      <c r="H744" s="379"/>
      <c r="I744" s="375" t="s">
        <v>248</v>
      </c>
      <c r="J744" s="379"/>
      <c r="K744" s="379"/>
      <c r="L744" s="86" t="str">
        <f>IF([1]p39!$K$193&lt;&gt;0,[1]p39!$K$193,"")</f>
        <v/>
      </c>
      <c r="M744" s="375" t="s">
        <v>240</v>
      </c>
      <c r="N744" s="376"/>
      <c r="O744" s="379" t="str">
        <f>IF([1]p39!$D$191&lt;&gt;0,[1]p39!$D$191,"")</f>
        <v/>
      </c>
      <c r="P744" s="380"/>
      <c r="Q744" s="28"/>
    </row>
    <row r="745" spans="1:19" x14ac:dyDescent="0.2">
      <c r="A745" s="375" t="s">
        <v>242</v>
      </c>
      <c r="B745" s="376"/>
      <c r="C745" s="91">
        <f>[1]p39!$A$195</f>
        <v>0</v>
      </c>
      <c r="D745" s="406" t="s">
        <v>246</v>
      </c>
      <c r="E745" s="406"/>
      <c r="F745" s="406"/>
      <c r="G745" s="375"/>
      <c r="H745" s="416">
        <f>[1]p39!$D$195</f>
        <v>0</v>
      </c>
      <c r="I745" s="417"/>
      <c r="J745" s="375" t="s">
        <v>244</v>
      </c>
      <c r="K745" s="376"/>
      <c r="L745" s="416">
        <f>[1]p39!$G$195</f>
        <v>0</v>
      </c>
      <c r="M745" s="417"/>
      <c r="N745" s="87" t="s">
        <v>245</v>
      </c>
      <c r="O745" s="416">
        <f>[1]p39!$J$195</f>
        <v>0</v>
      </c>
      <c r="P745" s="417"/>
      <c r="Q745" s="28"/>
      <c r="R745" s="3"/>
    </row>
    <row r="746" spans="1:19" x14ac:dyDescent="0.2">
      <c r="A746" s="393"/>
      <c r="B746" s="393"/>
      <c r="C746" s="393"/>
      <c r="D746" s="393"/>
      <c r="E746" s="393"/>
      <c r="F746" s="393"/>
      <c r="G746" s="393"/>
      <c r="H746" s="393"/>
      <c r="I746" s="393"/>
      <c r="J746" s="393"/>
      <c r="K746" s="393"/>
      <c r="L746" s="393"/>
      <c r="M746" s="393"/>
      <c r="N746" s="393"/>
      <c r="O746" s="393"/>
      <c r="P746" s="393"/>
    </row>
    <row r="747" spans="1:19" s="33" customFormat="1" ht="11.25" customHeight="1" x14ac:dyDescent="0.2">
      <c r="A747" s="375" t="str">
        <f>T([1]p40!$C$13:$G$13)</f>
        <v/>
      </c>
      <c r="B747" s="376"/>
      <c r="C747" s="376"/>
      <c r="D747" s="376"/>
      <c r="E747" s="377"/>
      <c r="F747" s="423"/>
      <c r="G747" s="424"/>
      <c r="H747" s="424"/>
      <c r="I747" s="424"/>
      <c r="J747" s="424"/>
      <c r="K747" s="424"/>
      <c r="L747" s="424"/>
      <c r="M747" s="424"/>
      <c r="N747" s="424"/>
      <c r="O747" s="424"/>
      <c r="P747" s="424"/>
      <c r="Q747" s="48"/>
      <c r="R747" s="28"/>
      <c r="S747" s="28"/>
    </row>
    <row r="748" spans="1:19" s="3" customFormat="1" ht="13.5" customHeight="1" x14ac:dyDescent="0.25">
      <c r="A748" s="17" t="s">
        <v>76</v>
      </c>
      <c r="B748" s="380" t="str">
        <f>IF([1]p40!$A$171&lt;&gt;0,[1]p40!$A$171,"")</f>
        <v/>
      </c>
      <c r="C748" s="398"/>
      <c r="D748" s="398"/>
      <c r="E748" s="398"/>
      <c r="F748" s="398"/>
      <c r="G748" s="398"/>
      <c r="H748" s="398"/>
      <c r="I748" s="398"/>
      <c r="J748" s="406" t="s">
        <v>89</v>
      </c>
      <c r="K748" s="375"/>
      <c r="L748" s="89" t="str">
        <f>IF([1]p40!$I$171&lt;&gt;0,[1]p40!$I$171,"")</f>
        <v/>
      </c>
      <c r="M748" s="47" t="s">
        <v>239</v>
      </c>
      <c r="N748" s="379" t="str">
        <f>IF([1]p40!$K$171&lt;&gt;0,[1]p40!$K$171,"")</f>
        <v/>
      </c>
      <c r="O748" s="379"/>
      <c r="P748" s="380"/>
      <c r="Q748" s="48"/>
    </row>
    <row r="749" spans="1:19" s="3" customFormat="1" ht="13.5" customHeight="1" x14ac:dyDescent="0.25">
      <c r="A749" s="17" t="s">
        <v>87</v>
      </c>
      <c r="B749" s="418" t="str">
        <f>IF([1]p40!$H$173&lt;&gt;0,[1]p40!$H$173,"")</f>
        <v/>
      </c>
      <c r="C749" s="419"/>
      <c r="D749" s="421" t="s">
        <v>89</v>
      </c>
      <c r="E749" s="422"/>
      <c r="F749" s="418" t="str">
        <f>IF([1]p40!$I$171&lt;&gt;0,[1]p40!$I$171,"")</f>
        <v/>
      </c>
      <c r="G749" s="418"/>
      <c r="H749" s="419"/>
      <c r="I749" s="17" t="s">
        <v>74</v>
      </c>
      <c r="J749" s="90" t="str">
        <f>IF([1]p40!$J$163&lt;&gt;0,[1]p40!$J$163,"")</f>
        <v/>
      </c>
      <c r="K749" s="17" t="s">
        <v>75</v>
      </c>
      <c r="L749" s="90" t="str">
        <f>IF([1]p40!$K$163&lt;&gt;0,[1]p40!$K$163,"")</f>
        <v/>
      </c>
      <c r="M749" s="421" t="s">
        <v>91</v>
      </c>
      <c r="N749" s="422"/>
      <c r="O749" s="418" t="str">
        <f>IF([1]p40!$F$173&lt;&gt;0,[1]p40!$F$173,"")</f>
        <v/>
      </c>
      <c r="P749" s="419"/>
      <c r="Q749" s="48"/>
    </row>
    <row r="750" spans="1:19" s="3" customFormat="1" ht="13.5" customHeight="1" x14ac:dyDescent="0.25">
      <c r="A750" s="17" t="s">
        <v>247</v>
      </c>
      <c r="B750" s="418" t="str">
        <f>IF([1]p40!$A$173&lt;&gt;0,[1]p40!$A$173,"")</f>
        <v/>
      </c>
      <c r="C750" s="418"/>
      <c r="D750" s="418"/>
      <c r="E750" s="418"/>
      <c r="F750" s="418"/>
      <c r="G750" s="418"/>
      <c r="H750" s="418"/>
      <c r="I750" s="418"/>
      <c r="J750" s="419"/>
      <c r="K750" s="420" t="s">
        <v>90</v>
      </c>
      <c r="L750" s="409"/>
      <c r="M750" s="379" t="str">
        <f>IF([1]p40!$I$175&lt;&gt;0,[1]p40!$I$175,"")</f>
        <v/>
      </c>
      <c r="N750" s="379"/>
      <c r="O750" s="379"/>
      <c r="P750" s="380"/>
      <c r="Q750" s="28"/>
    </row>
    <row r="751" spans="1:19" s="3" customFormat="1" ht="13.5" customHeight="1" x14ac:dyDescent="0.25">
      <c r="A751" s="17" t="s">
        <v>88</v>
      </c>
      <c r="B751" s="379" t="str">
        <f>IF([1]p40!$E$175&lt;&gt;0,[1]p40!$E$175,"")</f>
        <v/>
      </c>
      <c r="C751" s="379"/>
      <c r="D751" s="379"/>
      <c r="E751" s="379"/>
      <c r="F751" s="379"/>
      <c r="G751" s="379"/>
      <c r="H751" s="379"/>
      <c r="I751" s="375" t="s">
        <v>248</v>
      </c>
      <c r="J751" s="379"/>
      <c r="K751" s="379"/>
      <c r="L751" s="86" t="str">
        <f>IF([1]p40!$K$175&lt;&gt;0,[1]p40!$K$175,"")</f>
        <v/>
      </c>
      <c r="M751" s="375" t="s">
        <v>240</v>
      </c>
      <c r="N751" s="376"/>
      <c r="O751" s="379" t="str">
        <f>IF([1]p40!$D$173&lt;&gt;0,[1]p40!$D$173,"")</f>
        <v/>
      </c>
      <c r="P751" s="380"/>
      <c r="Q751" s="28"/>
    </row>
    <row r="752" spans="1:19" x14ac:dyDescent="0.2">
      <c r="A752" s="375" t="s">
        <v>242</v>
      </c>
      <c r="B752" s="376"/>
      <c r="C752" s="91">
        <f>[1]p40!$A$177</f>
        <v>0</v>
      </c>
      <c r="D752" s="406" t="s">
        <v>246</v>
      </c>
      <c r="E752" s="406"/>
      <c r="F752" s="406"/>
      <c r="G752" s="375"/>
      <c r="H752" s="416">
        <f>[1]p40!$D$177</f>
        <v>0</v>
      </c>
      <c r="I752" s="417"/>
      <c r="J752" s="375" t="s">
        <v>244</v>
      </c>
      <c r="K752" s="376"/>
      <c r="L752" s="416">
        <f>[1]p40!$G$177</f>
        <v>0</v>
      </c>
      <c r="M752" s="417"/>
      <c r="N752" s="87" t="s">
        <v>245</v>
      </c>
      <c r="O752" s="416">
        <f>[1]p40!$J$177</f>
        <v>0</v>
      </c>
      <c r="P752" s="417"/>
      <c r="Q752" s="28"/>
      <c r="R752" s="3"/>
    </row>
    <row r="753" spans="1:19" x14ac:dyDescent="0.2">
      <c r="A753" s="393"/>
      <c r="B753" s="393"/>
      <c r="C753" s="393"/>
      <c r="D753" s="393"/>
      <c r="E753" s="393"/>
      <c r="F753" s="393"/>
      <c r="G753" s="393"/>
      <c r="H753" s="393"/>
      <c r="I753" s="393"/>
      <c r="J753" s="393"/>
      <c r="K753" s="393"/>
      <c r="L753" s="393"/>
      <c r="M753" s="393"/>
      <c r="N753" s="393"/>
      <c r="O753" s="393"/>
      <c r="P753" s="393"/>
    </row>
    <row r="754" spans="1:19" s="3" customFormat="1" ht="13.5" customHeight="1" x14ac:dyDescent="0.25">
      <c r="A754" s="17" t="s">
        <v>76</v>
      </c>
      <c r="B754" s="380" t="str">
        <f>IF([1]p40!$A$180&lt;&gt;0,[1]p40!$A$180,"")</f>
        <v/>
      </c>
      <c r="C754" s="398"/>
      <c r="D754" s="398"/>
      <c r="E754" s="398"/>
      <c r="F754" s="398"/>
      <c r="G754" s="398"/>
      <c r="H754" s="398"/>
      <c r="I754" s="398"/>
      <c r="J754" s="406" t="s">
        <v>89</v>
      </c>
      <c r="K754" s="375"/>
      <c r="L754" s="89" t="str">
        <f>IF([1]p40!$I$180&lt;&gt;0,[1]p40!$I$180,"")</f>
        <v/>
      </c>
      <c r="M754" s="47" t="s">
        <v>239</v>
      </c>
      <c r="N754" s="379" t="str">
        <f>IF([1]p40!$K$180&lt;&gt;0,[1]p40!$K$180,"")</f>
        <v/>
      </c>
      <c r="O754" s="379"/>
      <c r="P754" s="380"/>
      <c r="Q754" s="48"/>
    </row>
    <row r="755" spans="1:19" s="3" customFormat="1" ht="13.5" customHeight="1" x14ac:dyDescent="0.25">
      <c r="A755" s="17" t="s">
        <v>87</v>
      </c>
      <c r="B755" s="418" t="str">
        <f>IF([1]p40!$H$182&lt;&gt;0,[1]p40!$H$182,"")</f>
        <v/>
      </c>
      <c r="C755" s="419"/>
      <c r="D755" s="421" t="s">
        <v>89</v>
      </c>
      <c r="E755" s="422"/>
      <c r="F755" s="418" t="str">
        <f>IF([1]p40!$I$180&lt;&gt;0,[1]p40!$I$180,"")</f>
        <v/>
      </c>
      <c r="G755" s="418"/>
      <c r="H755" s="419"/>
      <c r="I755" s="17" t="s">
        <v>74</v>
      </c>
      <c r="J755" s="90" t="str">
        <f>IF([1]p40!$J$163&lt;&gt;0,[1]p40!$J$163,"")</f>
        <v/>
      </c>
      <c r="K755" s="17" t="s">
        <v>75</v>
      </c>
      <c r="L755" s="90" t="str">
        <f>IF([1]p40!$K$163&lt;&gt;0,[1]p40!$K$163,"")</f>
        <v/>
      </c>
      <c r="M755" s="421" t="s">
        <v>91</v>
      </c>
      <c r="N755" s="422"/>
      <c r="O755" s="418" t="str">
        <f>IF([1]p40!$F$182&lt;&gt;0,[1]p40!$F$182,"")</f>
        <v/>
      </c>
      <c r="P755" s="419"/>
      <c r="Q755" s="48"/>
    </row>
    <row r="756" spans="1:19" s="3" customFormat="1" ht="13.5" customHeight="1" x14ac:dyDescent="0.25">
      <c r="A756" s="17" t="s">
        <v>247</v>
      </c>
      <c r="B756" s="418" t="str">
        <f>IF([1]p40!$A$182&lt;&gt;0,[1]p40!$A$182,"")</f>
        <v/>
      </c>
      <c r="C756" s="418"/>
      <c r="D756" s="418"/>
      <c r="E756" s="418"/>
      <c r="F756" s="418"/>
      <c r="G756" s="418"/>
      <c r="H756" s="418"/>
      <c r="I756" s="418"/>
      <c r="J756" s="419"/>
      <c r="K756" s="420" t="s">
        <v>90</v>
      </c>
      <c r="L756" s="409"/>
      <c r="M756" s="379" t="str">
        <f>IF([1]p40!$I$184&lt;&gt;0,[1]p40!$I$184,"")</f>
        <v/>
      </c>
      <c r="N756" s="379"/>
      <c r="O756" s="379"/>
      <c r="P756" s="380"/>
      <c r="Q756" s="28"/>
    </row>
    <row r="757" spans="1:19" s="3" customFormat="1" ht="13.5" customHeight="1" x14ac:dyDescent="0.25">
      <c r="A757" s="17" t="s">
        <v>88</v>
      </c>
      <c r="B757" s="379" t="str">
        <f>IF([1]p40!$E$184&lt;&gt;0,[1]p40!$E$184,"")</f>
        <v/>
      </c>
      <c r="C757" s="379"/>
      <c r="D757" s="379"/>
      <c r="E757" s="379"/>
      <c r="F757" s="379"/>
      <c r="G757" s="379"/>
      <c r="H757" s="379"/>
      <c r="I757" s="375" t="s">
        <v>248</v>
      </c>
      <c r="J757" s="379"/>
      <c r="K757" s="379"/>
      <c r="L757" s="86" t="str">
        <f>IF([1]p40!$K$184&lt;&gt;0,[1]p40!$K$184,"")</f>
        <v/>
      </c>
      <c r="M757" s="375" t="s">
        <v>240</v>
      </c>
      <c r="N757" s="376"/>
      <c r="O757" s="379" t="str">
        <f>IF([1]p40!$D$182&lt;&gt;0,[1]p40!$D$182,"")</f>
        <v/>
      </c>
      <c r="P757" s="380"/>
      <c r="Q757" s="28"/>
    </row>
    <row r="758" spans="1:19" x14ac:dyDescent="0.2">
      <c r="A758" s="375" t="s">
        <v>242</v>
      </c>
      <c r="B758" s="376"/>
      <c r="C758" s="91">
        <f>[1]p40!$A$186</f>
        <v>0</v>
      </c>
      <c r="D758" s="406" t="s">
        <v>246</v>
      </c>
      <c r="E758" s="406"/>
      <c r="F758" s="406"/>
      <c r="G758" s="375"/>
      <c r="H758" s="416">
        <f>[1]p40!$D$186</f>
        <v>0</v>
      </c>
      <c r="I758" s="417"/>
      <c r="J758" s="375" t="s">
        <v>244</v>
      </c>
      <c r="K758" s="376"/>
      <c r="L758" s="416">
        <f>[1]p40!$G$186</f>
        <v>0</v>
      </c>
      <c r="M758" s="417"/>
      <c r="N758" s="87" t="s">
        <v>245</v>
      </c>
      <c r="O758" s="416">
        <f>[1]p40!$J$186</f>
        <v>0</v>
      </c>
      <c r="P758" s="417"/>
      <c r="Q758" s="28"/>
      <c r="R758" s="3"/>
    </row>
    <row r="759" spans="1:19" x14ac:dyDescent="0.2">
      <c r="A759" s="393"/>
      <c r="B759" s="393"/>
      <c r="C759" s="393"/>
      <c r="D759" s="393"/>
      <c r="E759" s="393"/>
      <c r="F759" s="393"/>
      <c r="G759" s="393"/>
      <c r="H759" s="393"/>
      <c r="I759" s="393"/>
      <c r="J759" s="393"/>
      <c r="K759" s="393"/>
      <c r="L759" s="393"/>
      <c r="M759" s="393"/>
      <c r="N759" s="393"/>
      <c r="O759" s="393"/>
      <c r="P759" s="393"/>
    </row>
    <row r="760" spans="1:19" s="3" customFormat="1" ht="13.5" customHeight="1" x14ac:dyDescent="0.25">
      <c r="A760" s="17" t="s">
        <v>76</v>
      </c>
      <c r="B760" s="380" t="str">
        <f>IF([1]p40!$A$189&lt;&gt;0,[1]p40!$A$189,"")</f>
        <v/>
      </c>
      <c r="C760" s="398"/>
      <c r="D760" s="398"/>
      <c r="E760" s="398"/>
      <c r="F760" s="398"/>
      <c r="G760" s="398"/>
      <c r="H760" s="398"/>
      <c r="I760" s="398"/>
      <c r="J760" s="406" t="s">
        <v>89</v>
      </c>
      <c r="K760" s="375"/>
      <c r="L760" s="89" t="str">
        <f>IF([1]p40!$I$189&lt;&gt;0,[1]p40!$I$189,"")</f>
        <v/>
      </c>
      <c r="M760" s="47" t="s">
        <v>239</v>
      </c>
      <c r="N760" s="379" t="str">
        <f>IF([1]p40!$K$189&lt;&gt;0,[1]p40!$K$189,"")</f>
        <v/>
      </c>
      <c r="O760" s="379"/>
      <c r="P760" s="380"/>
      <c r="Q760" s="48"/>
    </row>
    <row r="761" spans="1:19" s="3" customFormat="1" ht="13.5" customHeight="1" x14ac:dyDescent="0.25">
      <c r="A761" s="17" t="s">
        <v>87</v>
      </c>
      <c r="B761" s="418" t="str">
        <f>IF([1]p40!$H$191&lt;&gt;0,[1]p40!$H$191,"")</f>
        <v/>
      </c>
      <c r="C761" s="419"/>
      <c r="D761" s="421" t="s">
        <v>89</v>
      </c>
      <c r="E761" s="422"/>
      <c r="F761" s="418" t="str">
        <f>IF([1]p40!$I$189&lt;&gt;0,[1]p40!$I$189,"")</f>
        <v/>
      </c>
      <c r="G761" s="418"/>
      <c r="H761" s="419"/>
      <c r="I761" s="17" t="s">
        <v>74</v>
      </c>
      <c r="J761" s="90" t="str">
        <f>IF([1]p40!$J$163&lt;&gt;0,[1]p40!$J$163,"")</f>
        <v/>
      </c>
      <c r="K761" s="17" t="s">
        <v>75</v>
      </c>
      <c r="L761" s="90" t="str">
        <f>IF([1]p40!$K$163&lt;&gt;0,[1]p40!$K$163,"")</f>
        <v/>
      </c>
      <c r="M761" s="421" t="s">
        <v>91</v>
      </c>
      <c r="N761" s="422"/>
      <c r="O761" s="418" t="str">
        <f>IF([1]p40!$F$191&lt;&gt;0,[1]p40!$F$191,"")</f>
        <v/>
      </c>
      <c r="P761" s="419"/>
      <c r="Q761" s="48"/>
    </row>
    <row r="762" spans="1:19" s="3" customFormat="1" ht="13.5" customHeight="1" x14ac:dyDescent="0.25">
      <c r="A762" s="17" t="s">
        <v>247</v>
      </c>
      <c r="B762" s="418" t="str">
        <f>IF([1]p40!$A$191&lt;&gt;0,[1]p40!$A$191,"")</f>
        <v/>
      </c>
      <c r="C762" s="418"/>
      <c r="D762" s="418"/>
      <c r="E762" s="418"/>
      <c r="F762" s="418"/>
      <c r="G762" s="418"/>
      <c r="H762" s="418"/>
      <c r="I762" s="418"/>
      <c r="J762" s="419"/>
      <c r="K762" s="420" t="s">
        <v>90</v>
      </c>
      <c r="L762" s="409"/>
      <c r="M762" s="379" t="str">
        <f>IF([1]p40!$I$193&lt;&gt;0,[1]p40!$I$193,"")</f>
        <v/>
      </c>
      <c r="N762" s="379"/>
      <c r="O762" s="379"/>
      <c r="P762" s="380"/>
      <c r="Q762" s="28"/>
    </row>
    <row r="763" spans="1:19" s="3" customFormat="1" ht="13.5" customHeight="1" x14ac:dyDescent="0.25">
      <c r="A763" s="17" t="s">
        <v>88</v>
      </c>
      <c r="B763" s="379" t="str">
        <f>IF([1]p40!$E$193&lt;&gt;0,[1]p40!$E$193,"")</f>
        <v/>
      </c>
      <c r="C763" s="379"/>
      <c r="D763" s="379"/>
      <c r="E763" s="379"/>
      <c r="F763" s="379"/>
      <c r="G763" s="379"/>
      <c r="H763" s="379"/>
      <c r="I763" s="375" t="s">
        <v>248</v>
      </c>
      <c r="J763" s="379"/>
      <c r="K763" s="379"/>
      <c r="L763" s="86" t="str">
        <f>IF([1]p40!$K$193&lt;&gt;0,[1]p40!$K$193,"")</f>
        <v/>
      </c>
      <c r="M763" s="375" t="s">
        <v>240</v>
      </c>
      <c r="N763" s="376"/>
      <c r="O763" s="379" t="str">
        <f>IF([1]p40!$D$191&lt;&gt;0,[1]p40!$D$191,"")</f>
        <v/>
      </c>
      <c r="P763" s="380"/>
      <c r="Q763" s="28"/>
    </row>
    <row r="764" spans="1:19" x14ac:dyDescent="0.2">
      <c r="A764" s="375" t="s">
        <v>242</v>
      </c>
      <c r="B764" s="376"/>
      <c r="C764" s="91">
        <f>[1]p40!$A$195</f>
        <v>0</v>
      </c>
      <c r="D764" s="406" t="s">
        <v>246</v>
      </c>
      <c r="E764" s="406"/>
      <c r="F764" s="406"/>
      <c r="G764" s="375"/>
      <c r="H764" s="416">
        <f>[1]p40!$D$195</f>
        <v>0</v>
      </c>
      <c r="I764" s="417"/>
      <c r="J764" s="375" t="s">
        <v>244</v>
      </c>
      <c r="K764" s="376"/>
      <c r="L764" s="416">
        <f>[1]p40!$G$195</f>
        <v>0</v>
      </c>
      <c r="M764" s="417"/>
      <c r="N764" s="87" t="s">
        <v>245</v>
      </c>
      <c r="O764" s="416">
        <f>[1]p40!$J$195</f>
        <v>0</v>
      </c>
      <c r="P764" s="417"/>
      <c r="Q764" s="28"/>
      <c r="R764" s="3"/>
    </row>
    <row r="765" spans="1:19" x14ac:dyDescent="0.2">
      <c r="A765" s="393"/>
      <c r="B765" s="393"/>
      <c r="C765" s="393"/>
      <c r="D765" s="393"/>
      <c r="E765" s="393"/>
      <c r="F765" s="393"/>
      <c r="G765" s="393"/>
      <c r="H765" s="393"/>
      <c r="I765" s="393"/>
      <c r="J765" s="393"/>
      <c r="K765" s="393"/>
      <c r="L765" s="393"/>
      <c r="M765" s="393"/>
      <c r="N765" s="393"/>
      <c r="O765" s="393"/>
      <c r="P765" s="393"/>
    </row>
    <row r="766" spans="1:19" s="33" customFormat="1" ht="11.25" customHeight="1" x14ac:dyDescent="0.2">
      <c r="A766" s="375" t="str">
        <f>T([1]p41!$C$13:$G$13)</f>
        <v/>
      </c>
      <c r="B766" s="376"/>
      <c r="C766" s="376"/>
      <c r="D766" s="376"/>
      <c r="E766" s="377"/>
      <c r="F766" s="423"/>
      <c r="G766" s="424"/>
      <c r="H766" s="424"/>
      <c r="I766" s="424"/>
      <c r="J766" s="424"/>
      <c r="K766" s="424"/>
      <c r="L766" s="424"/>
      <c r="M766" s="424"/>
      <c r="N766" s="424"/>
      <c r="O766" s="424"/>
      <c r="P766" s="424"/>
      <c r="Q766" s="48"/>
      <c r="R766" s="28"/>
      <c r="S766" s="28"/>
    </row>
    <row r="767" spans="1:19" s="3" customFormat="1" ht="13.5" customHeight="1" x14ac:dyDescent="0.25">
      <c r="A767" s="17" t="s">
        <v>76</v>
      </c>
      <c r="B767" s="380" t="str">
        <f>IF([1]p41!$A$171&lt;&gt;0,[1]p41!$A$171,"")</f>
        <v/>
      </c>
      <c r="C767" s="398"/>
      <c r="D767" s="398"/>
      <c r="E767" s="398"/>
      <c r="F767" s="398"/>
      <c r="G767" s="398"/>
      <c r="H767" s="398"/>
      <c r="I767" s="398"/>
      <c r="J767" s="406" t="s">
        <v>89</v>
      </c>
      <c r="K767" s="375"/>
      <c r="L767" s="89" t="str">
        <f>IF([1]p41!$I$171&lt;&gt;0,[1]p41!$I$171,"")</f>
        <v/>
      </c>
      <c r="M767" s="47" t="s">
        <v>239</v>
      </c>
      <c r="N767" s="379" t="str">
        <f>IF([1]p41!$K$171&lt;&gt;0,[1]p41!$K$171,"")</f>
        <v/>
      </c>
      <c r="O767" s="379"/>
      <c r="P767" s="380"/>
      <c r="Q767" s="48"/>
    </row>
    <row r="768" spans="1:19" s="3" customFormat="1" ht="13.5" customHeight="1" x14ac:dyDescent="0.25">
      <c r="A768" s="17" t="s">
        <v>87</v>
      </c>
      <c r="B768" s="418" t="str">
        <f>IF([1]p41!$H$173&lt;&gt;0,[1]p41!$H$173,"")</f>
        <v/>
      </c>
      <c r="C768" s="419"/>
      <c r="D768" s="421" t="s">
        <v>89</v>
      </c>
      <c r="E768" s="422"/>
      <c r="F768" s="418" t="str">
        <f>IF([1]p41!$I$171&lt;&gt;0,[1]p41!$I$171,"")</f>
        <v/>
      </c>
      <c r="G768" s="418"/>
      <c r="H768" s="419"/>
      <c r="I768" s="17" t="s">
        <v>74</v>
      </c>
      <c r="J768" s="90" t="str">
        <f>IF([1]p41!$J$163&lt;&gt;0,[1]p41!$J$163,"")</f>
        <v/>
      </c>
      <c r="K768" s="17" t="s">
        <v>75</v>
      </c>
      <c r="L768" s="90" t="str">
        <f>IF([1]p41!$K$163&lt;&gt;0,[1]p41!$K$163,"")</f>
        <v/>
      </c>
      <c r="M768" s="421" t="s">
        <v>91</v>
      </c>
      <c r="N768" s="422"/>
      <c r="O768" s="418" t="str">
        <f>IF([1]p41!$F$173&lt;&gt;0,[1]p41!$F$173,"")</f>
        <v/>
      </c>
      <c r="P768" s="419"/>
      <c r="Q768" s="48"/>
    </row>
    <row r="769" spans="1:18" s="3" customFormat="1" ht="13.5" customHeight="1" x14ac:dyDescent="0.25">
      <c r="A769" s="17" t="s">
        <v>247</v>
      </c>
      <c r="B769" s="418" t="str">
        <f>IF([1]p41!$A$173&lt;&gt;0,[1]p41!$A$173,"")</f>
        <v/>
      </c>
      <c r="C769" s="418"/>
      <c r="D769" s="418"/>
      <c r="E769" s="418"/>
      <c r="F769" s="418"/>
      <c r="G769" s="418"/>
      <c r="H769" s="418"/>
      <c r="I769" s="418"/>
      <c r="J769" s="419"/>
      <c r="K769" s="420" t="s">
        <v>90</v>
      </c>
      <c r="L769" s="409"/>
      <c r="M769" s="379" t="str">
        <f>IF([1]p41!$I$175&lt;&gt;0,[1]p41!$I$175,"")</f>
        <v/>
      </c>
      <c r="N769" s="379"/>
      <c r="O769" s="379"/>
      <c r="P769" s="380"/>
      <c r="Q769" s="28"/>
    </row>
    <row r="770" spans="1:18" s="3" customFormat="1" ht="13.5" customHeight="1" x14ac:dyDescent="0.25">
      <c r="A770" s="17" t="s">
        <v>88</v>
      </c>
      <c r="B770" s="379" t="str">
        <f>IF([1]p41!$E$175&lt;&gt;0,[1]p41!$E$175,"")</f>
        <v/>
      </c>
      <c r="C770" s="379"/>
      <c r="D770" s="379"/>
      <c r="E770" s="379"/>
      <c r="F770" s="379"/>
      <c r="G770" s="379"/>
      <c r="H770" s="379"/>
      <c r="I770" s="375" t="s">
        <v>248</v>
      </c>
      <c r="J770" s="379"/>
      <c r="K770" s="379"/>
      <c r="L770" s="86" t="str">
        <f>IF([1]p41!$K$175&lt;&gt;0,[1]p41!$K$175,"")</f>
        <v/>
      </c>
      <c r="M770" s="375" t="s">
        <v>240</v>
      </c>
      <c r="N770" s="376"/>
      <c r="O770" s="379" t="str">
        <f>IF([1]p41!$D$173&lt;&gt;0,[1]p41!$D$173,"")</f>
        <v/>
      </c>
      <c r="P770" s="380"/>
      <c r="Q770" s="28"/>
    </row>
    <row r="771" spans="1:18" x14ac:dyDescent="0.2">
      <c r="A771" s="375" t="s">
        <v>242</v>
      </c>
      <c r="B771" s="376"/>
      <c r="C771" s="91">
        <f>[1]p41!$A$177</f>
        <v>0</v>
      </c>
      <c r="D771" s="406" t="s">
        <v>246</v>
      </c>
      <c r="E771" s="406"/>
      <c r="F771" s="406"/>
      <c r="G771" s="375"/>
      <c r="H771" s="416">
        <f>[1]p41!$D$177</f>
        <v>0</v>
      </c>
      <c r="I771" s="417"/>
      <c r="J771" s="375" t="s">
        <v>244</v>
      </c>
      <c r="K771" s="376"/>
      <c r="L771" s="416">
        <f>[1]p41!$G$177</f>
        <v>0</v>
      </c>
      <c r="M771" s="417"/>
      <c r="N771" s="87" t="s">
        <v>245</v>
      </c>
      <c r="O771" s="416">
        <f>[1]p41!$J$177</f>
        <v>0</v>
      </c>
      <c r="P771" s="417"/>
      <c r="Q771" s="28"/>
      <c r="R771" s="3"/>
    </row>
    <row r="772" spans="1:18" x14ac:dyDescent="0.2">
      <c r="A772" s="393"/>
      <c r="B772" s="393"/>
      <c r="C772" s="393"/>
      <c r="D772" s="393"/>
      <c r="E772" s="393"/>
      <c r="F772" s="393"/>
      <c r="G772" s="393"/>
      <c r="H772" s="393"/>
      <c r="I772" s="393"/>
      <c r="J772" s="393"/>
      <c r="K772" s="393"/>
      <c r="L772" s="393"/>
      <c r="M772" s="393"/>
      <c r="N772" s="393"/>
      <c r="O772" s="393"/>
      <c r="P772" s="393"/>
    </row>
    <row r="773" spans="1:18" s="3" customFormat="1" ht="13.5" customHeight="1" x14ac:dyDescent="0.25">
      <c r="A773" s="17" t="s">
        <v>76</v>
      </c>
      <c r="B773" s="380" t="str">
        <f>IF([1]p41!$A$180&lt;&gt;0,[1]p41!$A$180,"")</f>
        <v/>
      </c>
      <c r="C773" s="398"/>
      <c r="D773" s="398"/>
      <c r="E773" s="398"/>
      <c r="F773" s="398"/>
      <c r="G773" s="398"/>
      <c r="H773" s="398"/>
      <c r="I773" s="398"/>
      <c r="J773" s="406" t="s">
        <v>89</v>
      </c>
      <c r="K773" s="375"/>
      <c r="L773" s="89" t="str">
        <f>IF([1]p41!$I$180&lt;&gt;0,[1]p41!$I$180,"")</f>
        <v/>
      </c>
      <c r="M773" s="47" t="s">
        <v>239</v>
      </c>
      <c r="N773" s="379" t="str">
        <f>IF([1]p41!$K$180&lt;&gt;0,[1]p41!$K$180,"")</f>
        <v/>
      </c>
      <c r="O773" s="379"/>
      <c r="P773" s="380"/>
      <c r="Q773" s="48"/>
    </row>
    <row r="774" spans="1:18" s="3" customFormat="1" ht="13.5" customHeight="1" x14ac:dyDescent="0.25">
      <c r="A774" s="17" t="s">
        <v>87</v>
      </c>
      <c r="B774" s="418" t="str">
        <f>IF([1]p41!$H$182&lt;&gt;0,[1]p41!$H$182,"")</f>
        <v/>
      </c>
      <c r="C774" s="419"/>
      <c r="D774" s="421" t="s">
        <v>89</v>
      </c>
      <c r="E774" s="422"/>
      <c r="F774" s="418" t="str">
        <f>IF([1]p41!$I$180&lt;&gt;0,[1]p41!$I$180,"")</f>
        <v/>
      </c>
      <c r="G774" s="418"/>
      <c r="H774" s="419"/>
      <c r="I774" s="17" t="s">
        <v>74</v>
      </c>
      <c r="J774" s="90" t="str">
        <f>IF([1]p41!$J$163&lt;&gt;0,[1]p41!$J$163,"")</f>
        <v/>
      </c>
      <c r="K774" s="17" t="s">
        <v>75</v>
      </c>
      <c r="L774" s="90" t="str">
        <f>IF([1]p41!$K$163&lt;&gt;0,[1]p41!$K$163,"")</f>
        <v/>
      </c>
      <c r="M774" s="421" t="s">
        <v>91</v>
      </c>
      <c r="N774" s="422"/>
      <c r="O774" s="418" t="str">
        <f>IF([1]p41!$F$182&lt;&gt;0,[1]p41!$F$182,"")</f>
        <v/>
      </c>
      <c r="P774" s="419"/>
      <c r="Q774" s="48"/>
    </row>
    <row r="775" spans="1:18" s="3" customFormat="1" ht="13.5" customHeight="1" x14ac:dyDescent="0.25">
      <c r="A775" s="17" t="s">
        <v>247</v>
      </c>
      <c r="B775" s="418" t="str">
        <f>IF([1]p41!$A$182&lt;&gt;0,[1]p41!$A$182,"")</f>
        <v/>
      </c>
      <c r="C775" s="418"/>
      <c r="D775" s="418"/>
      <c r="E775" s="418"/>
      <c r="F775" s="418"/>
      <c r="G775" s="418"/>
      <c r="H775" s="418"/>
      <c r="I775" s="418"/>
      <c r="J775" s="419"/>
      <c r="K775" s="420" t="s">
        <v>90</v>
      </c>
      <c r="L775" s="409"/>
      <c r="M775" s="379" t="str">
        <f>IF([1]p41!$I$184&lt;&gt;0,[1]p41!$I$184,"")</f>
        <v/>
      </c>
      <c r="N775" s="379"/>
      <c r="O775" s="379"/>
      <c r="P775" s="380"/>
      <c r="Q775" s="28"/>
    </row>
    <row r="776" spans="1:18" s="3" customFormat="1" ht="13.5" customHeight="1" x14ac:dyDescent="0.25">
      <c r="A776" s="17" t="s">
        <v>88</v>
      </c>
      <c r="B776" s="379" t="str">
        <f>IF([1]p41!$E$184&lt;&gt;0,[1]p41!$E$184,"")</f>
        <v/>
      </c>
      <c r="C776" s="379"/>
      <c r="D776" s="379"/>
      <c r="E776" s="379"/>
      <c r="F776" s="379"/>
      <c r="G776" s="379"/>
      <c r="H776" s="379"/>
      <c r="I776" s="375" t="s">
        <v>248</v>
      </c>
      <c r="J776" s="379"/>
      <c r="K776" s="379"/>
      <c r="L776" s="86" t="str">
        <f>IF([1]p41!$K$184&lt;&gt;0,[1]p41!$K$184,"")</f>
        <v/>
      </c>
      <c r="M776" s="375" t="s">
        <v>240</v>
      </c>
      <c r="N776" s="376"/>
      <c r="O776" s="379" t="str">
        <f>IF([1]p41!$D$182&lt;&gt;0,[1]p41!$D$182,"")</f>
        <v/>
      </c>
      <c r="P776" s="380"/>
      <c r="Q776" s="28"/>
    </row>
    <row r="777" spans="1:18" x14ac:dyDescent="0.2">
      <c r="A777" s="375" t="s">
        <v>242</v>
      </c>
      <c r="B777" s="376"/>
      <c r="C777" s="91">
        <f>[1]p41!$A$186</f>
        <v>0</v>
      </c>
      <c r="D777" s="406" t="s">
        <v>246</v>
      </c>
      <c r="E777" s="406"/>
      <c r="F777" s="406"/>
      <c r="G777" s="375"/>
      <c r="H777" s="416">
        <f>[1]p41!$D$186</f>
        <v>0</v>
      </c>
      <c r="I777" s="417"/>
      <c r="J777" s="375" t="s">
        <v>244</v>
      </c>
      <c r="K777" s="376"/>
      <c r="L777" s="416">
        <f>[1]p41!$G$186</f>
        <v>0</v>
      </c>
      <c r="M777" s="417"/>
      <c r="N777" s="87" t="s">
        <v>245</v>
      </c>
      <c r="O777" s="416">
        <f>[1]p41!$J$186</f>
        <v>0</v>
      </c>
      <c r="P777" s="417"/>
      <c r="Q777" s="28"/>
      <c r="R777" s="3"/>
    </row>
    <row r="778" spans="1:18" x14ac:dyDescent="0.2">
      <c r="A778" s="393"/>
      <c r="B778" s="393"/>
      <c r="C778" s="393"/>
      <c r="D778" s="393"/>
      <c r="E778" s="393"/>
      <c r="F778" s="393"/>
      <c r="G778" s="393"/>
      <c r="H778" s="393"/>
      <c r="I778" s="393"/>
      <c r="J778" s="393"/>
      <c r="K778" s="393"/>
      <c r="L778" s="393"/>
      <c r="M778" s="393"/>
      <c r="N778" s="393"/>
      <c r="O778" s="393"/>
      <c r="P778" s="393"/>
    </row>
    <row r="779" spans="1:18" s="3" customFormat="1" ht="13.5" customHeight="1" x14ac:dyDescent="0.25">
      <c r="A779" s="17" t="s">
        <v>76</v>
      </c>
      <c r="B779" s="380" t="str">
        <f>IF([1]p41!$A$189&lt;&gt;0,[1]p41!$A$189,"")</f>
        <v/>
      </c>
      <c r="C779" s="398"/>
      <c r="D779" s="398"/>
      <c r="E779" s="398"/>
      <c r="F779" s="398"/>
      <c r="G779" s="398"/>
      <c r="H779" s="398"/>
      <c r="I779" s="398"/>
      <c r="J779" s="406" t="s">
        <v>89</v>
      </c>
      <c r="K779" s="375"/>
      <c r="L779" s="89" t="str">
        <f>IF([1]p41!$I$189&lt;&gt;0,[1]p41!$I$189,"")</f>
        <v/>
      </c>
      <c r="M779" s="47" t="s">
        <v>239</v>
      </c>
      <c r="N779" s="379" t="str">
        <f>IF([1]p41!$K$189&lt;&gt;0,[1]p41!$K$189,"")</f>
        <v/>
      </c>
      <c r="O779" s="379"/>
      <c r="P779" s="380"/>
      <c r="Q779" s="48"/>
    </row>
    <row r="780" spans="1:18" s="3" customFormat="1" ht="13.5" customHeight="1" x14ac:dyDescent="0.25">
      <c r="A780" s="17" t="s">
        <v>87</v>
      </c>
      <c r="B780" s="418" t="str">
        <f>IF([1]p41!$H$191&lt;&gt;0,[1]p41!$H$191,"")</f>
        <v/>
      </c>
      <c r="C780" s="419"/>
      <c r="D780" s="421" t="s">
        <v>89</v>
      </c>
      <c r="E780" s="422"/>
      <c r="F780" s="418" t="str">
        <f>IF([1]p41!$I$189&lt;&gt;0,[1]p41!$I$189,"")</f>
        <v/>
      </c>
      <c r="G780" s="418"/>
      <c r="H780" s="419"/>
      <c r="I780" s="17" t="s">
        <v>74</v>
      </c>
      <c r="J780" s="90" t="str">
        <f>IF([1]p41!$J$163&lt;&gt;0,[1]p41!$J$163,"")</f>
        <v/>
      </c>
      <c r="K780" s="17" t="s">
        <v>75</v>
      </c>
      <c r="L780" s="90" t="str">
        <f>IF([1]p41!$K$163&lt;&gt;0,[1]p41!$K$163,"")</f>
        <v/>
      </c>
      <c r="M780" s="421" t="s">
        <v>91</v>
      </c>
      <c r="N780" s="422"/>
      <c r="O780" s="418" t="str">
        <f>IF([1]p41!$F$191&lt;&gt;0,[1]p41!$F$191,"")</f>
        <v/>
      </c>
      <c r="P780" s="419"/>
      <c r="Q780" s="48"/>
    </row>
    <row r="781" spans="1:18" s="3" customFormat="1" ht="13.5" customHeight="1" x14ac:dyDescent="0.25">
      <c r="A781" s="17" t="s">
        <v>247</v>
      </c>
      <c r="B781" s="418" t="str">
        <f>IF([1]p41!$A$191&lt;&gt;0,[1]p41!$A$191,"")</f>
        <v/>
      </c>
      <c r="C781" s="418"/>
      <c r="D781" s="418"/>
      <c r="E781" s="418"/>
      <c r="F781" s="418"/>
      <c r="G781" s="418"/>
      <c r="H781" s="418"/>
      <c r="I781" s="418"/>
      <c r="J781" s="419"/>
      <c r="K781" s="420" t="s">
        <v>90</v>
      </c>
      <c r="L781" s="409"/>
      <c r="M781" s="379" t="str">
        <f>IF([1]p41!$I$193&lt;&gt;0,[1]p41!$I$193,"")</f>
        <v/>
      </c>
      <c r="N781" s="379"/>
      <c r="O781" s="379"/>
      <c r="P781" s="380"/>
      <c r="Q781" s="28"/>
    </row>
    <row r="782" spans="1:18" s="3" customFormat="1" ht="13.5" customHeight="1" x14ac:dyDescent="0.25">
      <c r="A782" s="17" t="s">
        <v>88</v>
      </c>
      <c r="B782" s="379" t="str">
        <f>IF([1]p41!$E$193&lt;&gt;0,[1]p41!$E$193,"")</f>
        <v/>
      </c>
      <c r="C782" s="379"/>
      <c r="D782" s="379"/>
      <c r="E782" s="379"/>
      <c r="F782" s="379"/>
      <c r="G782" s="379"/>
      <c r="H782" s="379"/>
      <c r="I782" s="375" t="s">
        <v>248</v>
      </c>
      <c r="J782" s="379"/>
      <c r="K782" s="379"/>
      <c r="L782" s="86" t="str">
        <f>IF([1]p41!$K$193&lt;&gt;0,[1]p41!$K$193,"")</f>
        <v/>
      </c>
      <c r="M782" s="375" t="s">
        <v>240</v>
      </c>
      <c r="N782" s="376"/>
      <c r="O782" s="379" t="str">
        <f>IF([1]p41!$D$191&lt;&gt;0,[1]p41!$D$191,"")</f>
        <v/>
      </c>
      <c r="P782" s="380"/>
      <c r="Q782" s="28"/>
    </row>
    <row r="783" spans="1:18" x14ac:dyDescent="0.2">
      <c r="A783" s="375" t="s">
        <v>242</v>
      </c>
      <c r="B783" s="376"/>
      <c r="C783" s="91">
        <f>[1]p41!$A$195</f>
        <v>0</v>
      </c>
      <c r="D783" s="406" t="s">
        <v>246</v>
      </c>
      <c r="E783" s="406"/>
      <c r="F783" s="406"/>
      <c r="G783" s="375"/>
      <c r="H783" s="416">
        <f>[1]p41!$D$195</f>
        <v>0</v>
      </c>
      <c r="I783" s="417"/>
      <c r="J783" s="375" t="s">
        <v>244</v>
      </c>
      <c r="K783" s="376"/>
      <c r="L783" s="416">
        <f>[1]p41!$G$195</f>
        <v>0</v>
      </c>
      <c r="M783" s="417"/>
      <c r="N783" s="87" t="s">
        <v>245</v>
      </c>
      <c r="O783" s="416">
        <f>[1]p41!$J$195</f>
        <v>0</v>
      </c>
      <c r="P783" s="417"/>
      <c r="Q783" s="28"/>
      <c r="R783" s="3"/>
    </row>
    <row r="784" spans="1:18" x14ac:dyDescent="0.2">
      <c r="A784" s="393"/>
      <c r="B784" s="393"/>
      <c r="C784" s="393"/>
      <c r="D784" s="393"/>
      <c r="E784" s="393"/>
      <c r="F784" s="393"/>
      <c r="G784" s="393"/>
      <c r="H784" s="393"/>
      <c r="I784" s="393"/>
      <c r="J784" s="393"/>
      <c r="K784" s="393"/>
      <c r="L784" s="393"/>
      <c r="M784" s="393"/>
      <c r="N784" s="393"/>
      <c r="O784" s="393"/>
      <c r="P784" s="393"/>
    </row>
    <row r="785" spans="1:19" s="33" customFormat="1" ht="11.25" customHeight="1" x14ac:dyDescent="0.2">
      <c r="A785" s="375" t="str">
        <f>T([1]p42!$C$13:$G$13)</f>
        <v/>
      </c>
      <c r="B785" s="376"/>
      <c r="C785" s="376"/>
      <c r="D785" s="376"/>
      <c r="E785" s="377"/>
      <c r="F785" s="423"/>
      <c r="G785" s="424"/>
      <c r="H785" s="424"/>
      <c r="I785" s="424"/>
      <c r="J785" s="424"/>
      <c r="K785" s="424"/>
      <c r="L785" s="424"/>
      <c r="M785" s="424"/>
      <c r="N785" s="424"/>
      <c r="O785" s="424"/>
      <c r="P785" s="424"/>
      <c r="Q785" s="48"/>
      <c r="R785" s="28"/>
      <c r="S785" s="28"/>
    </row>
    <row r="786" spans="1:19" s="3" customFormat="1" ht="13.5" customHeight="1" x14ac:dyDescent="0.25">
      <c r="A786" s="17" t="s">
        <v>76</v>
      </c>
      <c r="B786" s="380" t="str">
        <f>IF([1]p42!$A$171&lt;&gt;0,[1]p42!$A$171,"")</f>
        <v/>
      </c>
      <c r="C786" s="398"/>
      <c r="D786" s="398"/>
      <c r="E786" s="398"/>
      <c r="F786" s="398"/>
      <c r="G786" s="398"/>
      <c r="H786" s="398"/>
      <c r="I786" s="398"/>
      <c r="J786" s="406" t="s">
        <v>89</v>
      </c>
      <c r="K786" s="375"/>
      <c r="L786" s="89" t="str">
        <f>IF([1]p42!$I$171&lt;&gt;0,[1]p42!$I$171,"")</f>
        <v/>
      </c>
      <c r="M786" s="47" t="s">
        <v>239</v>
      </c>
      <c r="N786" s="379" t="str">
        <f>IF([1]p42!$K$171&lt;&gt;0,[1]p42!$K$171,"")</f>
        <v/>
      </c>
      <c r="O786" s="379"/>
      <c r="P786" s="380"/>
      <c r="Q786" s="48"/>
    </row>
    <row r="787" spans="1:19" s="3" customFormat="1" ht="13.5" customHeight="1" x14ac:dyDescent="0.25">
      <c r="A787" s="17" t="s">
        <v>87</v>
      </c>
      <c r="B787" s="418" t="str">
        <f>IF([1]p42!$H$173&lt;&gt;0,[1]p42!$H$173,"")</f>
        <v/>
      </c>
      <c r="C787" s="419"/>
      <c r="D787" s="421" t="s">
        <v>89</v>
      </c>
      <c r="E787" s="422"/>
      <c r="F787" s="418" t="str">
        <f>IF([1]p42!$I$171&lt;&gt;0,[1]p42!$I$171,"")</f>
        <v/>
      </c>
      <c r="G787" s="418"/>
      <c r="H787" s="419"/>
      <c r="I787" s="17" t="s">
        <v>74</v>
      </c>
      <c r="J787" s="90" t="str">
        <f>IF([1]p42!$J$163&lt;&gt;0,[1]p42!$J$163,"")</f>
        <v/>
      </c>
      <c r="K787" s="17" t="s">
        <v>75</v>
      </c>
      <c r="L787" s="90" t="str">
        <f>IF([1]p42!$K$163&lt;&gt;0,[1]p42!$K$163,"")</f>
        <v/>
      </c>
      <c r="M787" s="421" t="s">
        <v>91</v>
      </c>
      <c r="N787" s="422"/>
      <c r="O787" s="418" t="str">
        <f>IF([1]p42!$F$173&lt;&gt;0,[1]p42!$F$173,"")</f>
        <v/>
      </c>
      <c r="P787" s="419"/>
      <c r="Q787" s="48"/>
    </row>
    <row r="788" spans="1:19" s="3" customFormat="1" ht="13.5" customHeight="1" x14ac:dyDescent="0.25">
      <c r="A788" s="17" t="s">
        <v>247</v>
      </c>
      <c r="B788" s="418" t="str">
        <f>IF([1]p42!$A$173&lt;&gt;0,[1]p42!$A$173,"")</f>
        <v/>
      </c>
      <c r="C788" s="418"/>
      <c r="D788" s="418"/>
      <c r="E788" s="418"/>
      <c r="F788" s="418"/>
      <c r="G788" s="418"/>
      <c r="H788" s="418"/>
      <c r="I788" s="418"/>
      <c r="J788" s="419"/>
      <c r="K788" s="420" t="s">
        <v>90</v>
      </c>
      <c r="L788" s="409"/>
      <c r="M788" s="379" t="str">
        <f>IF([1]p42!$I$175&lt;&gt;0,[1]p42!$I$175,"")</f>
        <v/>
      </c>
      <c r="N788" s="379"/>
      <c r="O788" s="379"/>
      <c r="P788" s="380"/>
      <c r="Q788" s="28"/>
    </row>
    <row r="789" spans="1:19" s="3" customFormat="1" ht="13.5" customHeight="1" x14ac:dyDescent="0.25">
      <c r="A789" s="17" t="s">
        <v>88</v>
      </c>
      <c r="B789" s="379" t="str">
        <f>IF([1]p42!$E$175&lt;&gt;0,[1]p42!$E$175,"")</f>
        <v/>
      </c>
      <c r="C789" s="379"/>
      <c r="D789" s="379"/>
      <c r="E789" s="379"/>
      <c r="F789" s="379"/>
      <c r="G789" s="379"/>
      <c r="H789" s="379"/>
      <c r="I789" s="375" t="s">
        <v>248</v>
      </c>
      <c r="J789" s="379"/>
      <c r="K789" s="379"/>
      <c r="L789" s="86" t="str">
        <f>IF([1]p42!$K$175&lt;&gt;0,[1]p42!$K$175,"")</f>
        <v/>
      </c>
      <c r="M789" s="375" t="s">
        <v>240</v>
      </c>
      <c r="N789" s="376"/>
      <c r="O789" s="379" t="str">
        <f>IF([1]p42!$D$173&lt;&gt;0,[1]p42!$D$173,"")</f>
        <v/>
      </c>
      <c r="P789" s="380"/>
      <c r="Q789" s="28"/>
    </row>
    <row r="790" spans="1:19" x14ac:dyDescent="0.2">
      <c r="A790" s="375" t="s">
        <v>242</v>
      </c>
      <c r="B790" s="376"/>
      <c r="C790" s="91">
        <f>[1]p42!$A$177</f>
        <v>0</v>
      </c>
      <c r="D790" s="406" t="s">
        <v>246</v>
      </c>
      <c r="E790" s="406"/>
      <c r="F790" s="406"/>
      <c r="G790" s="375"/>
      <c r="H790" s="416">
        <f>[1]p42!$D$177</f>
        <v>0</v>
      </c>
      <c r="I790" s="417"/>
      <c r="J790" s="375" t="s">
        <v>244</v>
      </c>
      <c r="K790" s="376"/>
      <c r="L790" s="416">
        <f>[1]p42!$G$177</f>
        <v>0</v>
      </c>
      <c r="M790" s="417"/>
      <c r="N790" s="87" t="s">
        <v>245</v>
      </c>
      <c r="O790" s="416">
        <f>[1]p42!$J$177</f>
        <v>0</v>
      </c>
      <c r="P790" s="417"/>
      <c r="Q790" s="28"/>
      <c r="R790" s="3"/>
    </row>
    <row r="791" spans="1:19" x14ac:dyDescent="0.2">
      <c r="A791" s="393"/>
      <c r="B791" s="393"/>
      <c r="C791" s="393"/>
      <c r="D791" s="393"/>
      <c r="E791" s="393"/>
      <c r="F791" s="393"/>
      <c r="G791" s="393"/>
      <c r="H791" s="393"/>
      <c r="I791" s="393"/>
      <c r="J791" s="393"/>
      <c r="K791" s="393"/>
      <c r="L791" s="393"/>
      <c r="M791" s="393"/>
      <c r="N791" s="393"/>
      <c r="O791" s="393"/>
      <c r="P791" s="393"/>
    </row>
    <row r="792" spans="1:19" s="3" customFormat="1" ht="13.5" customHeight="1" x14ac:dyDescent="0.25">
      <c r="A792" s="17" t="s">
        <v>76</v>
      </c>
      <c r="B792" s="380" t="str">
        <f>IF([1]p42!$A$180&lt;&gt;0,[1]p42!$A$180,"")</f>
        <v/>
      </c>
      <c r="C792" s="398"/>
      <c r="D792" s="398"/>
      <c r="E792" s="398"/>
      <c r="F792" s="398"/>
      <c r="G792" s="398"/>
      <c r="H792" s="398"/>
      <c r="I792" s="398"/>
      <c r="J792" s="406" t="s">
        <v>89</v>
      </c>
      <c r="K792" s="375"/>
      <c r="L792" s="89" t="str">
        <f>IF([1]p42!$I$180&lt;&gt;0,[1]p42!$I$180,"")</f>
        <v/>
      </c>
      <c r="M792" s="47" t="s">
        <v>239</v>
      </c>
      <c r="N792" s="379" t="str">
        <f>IF([1]p42!$K$180&lt;&gt;0,[1]p42!$K$180,"")</f>
        <v/>
      </c>
      <c r="O792" s="379"/>
      <c r="P792" s="380"/>
      <c r="Q792" s="48"/>
    </row>
    <row r="793" spans="1:19" s="3" customFormat="1" ht="13.5" customHeight="1" x14ac:dyDescent="0.25">
      <c r="A793" s="17" t="s">
        <v>87</v>
      </c>
      <c r="B793" s="418" t="str">
        <f>IF([1]p42!$H$182&lt;&gt;0,[1]p42!$H$182,"")</f>
        <v/>
      </c>
      <c r="C793" s="419"/>
      <c r="D793" s="421" t="s">
        <v>89</v>
      </c>
      <c r="E793" s="422"/>
      <c r="F793" s="418" t="str">
        <f>IF([1]p42!$I$180&lt;&gt;0,[1]p42!$I$180,"")</f>
        <v/>
      </c>
      <c r="G793" s="418"/>
      <c r="H793" s="419"/>
      <c r="I793" s="17" t="s">
        <v>74</v>
      </c>
      <c r="J793" s="90" t="str">
        <f>IF([1]p42!$J$163&lt;&gt;0,[1]p42!$J$163,"")</f>
        <v/>
      </c>
      <c r="K793" s="17" t="s">
        <v>75</v>
      </c>
      <c r="L793" s="90" t="str">
        <f>IF([1]p42!$K$163&lt;&gt;0,[1]p42!$K$163,"")</f>
        <v/>
      </c>
      <c r="M793" s="421" t="s">
        <v>91</v>
      </c>
      <c r="N793" s="422"/>
      <c r="O793" s="418" t="str">
        <f>IF([1]p42!$F$182&lt;&gt;0,[1]p42!$F$182,"")</f>
        <v/>
      </c>
      <c r="P793" s="419"/>
      <c r="Q793" s="48"/>
    </row>
    <row r="794" spans="1:19" s="3" customFormat="1" ht="13.5" customHeight="1" x14ac:dyDescent="0.25">
      <c r="A794" s="17" t="s">
        <v>247</v>
      </c>
      <c r="B794" s="418" t="str">
        <f>IF([1]p42!$A$182&lt;&gt;0,[1]p42!$A$182,"")</f>
        <v/>
      </c>
      <c r="C794" s="418"/>
      <c r="D794" s="418"/>
      <c r="E794" s="418"/>
      <c r="F794" s="418"/>
      <c r="G794" s="418"/>
      <c r="H794" s="418"/>
      <c r="I794" s="418"/>
      <c r="J794" s="419"/>
      <c r="K794" s="420" t="s">
        <v>90</v>
      </c>
      <c r="L794" s="409"/>
      <c r="M794" s="379" t="str">
        <f>IF([1]p42!$I$184&lt;&gt;0,[1]p42!$I$184,"")</f>
        <v/>
      </c>
      <c r="N794" s="379"/>
      <c r="O794" s="379"/>
      <c r="P794" s="380"/>
      <c r="Q794" s="28"/>
    </row>
    <row r="795" spans="1:19" s="3" customFormat="1" ht="13.5" customHeight="1" x14ac:dyDescent="0.25">
      <c r="A795" s="17" t="s">
        <v>88</v>
      </c>
      <c r="B795" s="379" t="str">
        <f>IF([1]p42!$E$184&lt;&gt;0,[1]p42!$E$184,"")</f>
        <v/>
      </c>
      <c r="C795" s="379"/>
      <c r="D795" s="379"/>
      <c r="E795" s="379"/>
      <c r="F795" s="379"/>
      <c r="G795" s="379"/>
      <c r="H795" s="379"/>
      <c r="I795" s="375" t="s">
        <v>248</v>
      </c>
      <c r="J795" s="379"/>
      <c r="K795" s="379"/>
      <c r="L795" s="86" t="str">
        <f>IF([1]p42!$K$184&lt;&gt;0,[1]p42!$K$184,"")</f>
        <v/>
      </c>
      <c r="M795" s="375" t="s">
        <v>240</v>
      </c>
      <c r="N795" s="376"/>
      <c r="O795" s="379" t="str">
        <f>IF([1]p42!$D$182&lt;&gt;0,[1]p42!$D$182,"")</f>
        <v/>
      </c>
      <c r="P795" s="380"/>
      <c r="Q795" s="28"/>
    </row>
    <row r="796" spans="1:19" x14ac:dyDescent="0.2">
      <c r="A796" s="375" t="s">
        <v>242</v>
      </c>
      <c r="B796" s="376"/>
      <c r="C796" s="91">
        <f>[1]p42!$A$186</f>
        <v>0</v>
      </c>
      <c r="D796" s="406" t="s">
        <v>246</v>
      </c>
      <c r="E796" s="406"/>
      <c r="F796" s="406"/>
      <c r="G796" s="375"/>
      <c r="H796" s="416">
        <f>[1]p42!$D$186</f>
        <v>0</v>
      </c>
      <c r="I796" s="417"/>
      <c r="J796" s="375" t="s">
        <v>244</v>
      </c>
      <c r="K796" s="376"/>
      <c r="L796" s="416">
        <f>[1]p42!$G$186</f>
        <v>0</v>
      </c>
      <c r="M796" s="417"/>
      <c r="N796" s="87" t="s">
        <v>245</v>
      </c>
      <c r="O796" s="416">
        <f>[1]p42!$J$186</f>
        <v>0</v>
      </c>
      <c r="P796" s="417"/>
      <c r="Q796" s="28"/>
      <c r="R796" s="3"/>
    </row>
    <row r="797" spans="1:19" x14ac:dyDescent="0.2">
      <c r="A797" s="393"/>
      <c r="B797" s="393"/>
      <c r="C797" s="393"/>
      <c r="D797" s="393"/>
      <c r="E797" s="393"/>
      <c r="F797" s="393"/>
      <c r="G797" s="393"/>
      <c r="H797" s="393"/>
      <c r="I797" s="393"/>
      <c r="J797" s="393"/>
      <c r="K797" s="393"/>
      <c r="L797" s="393"/>
      <c r="M797" s="393"/>
      <c r="N797" s="393"/>
      <c r="O797" s="393"/>
      <c r="P797" s="393"/>
    </row>
    <row r="798" spans="1:19" s="3" customFormat="1" ht="13.5" customHeight="1" x14ac:dyDescent="0.25">
      <c r="A798" s="17" t="s">
        <v>76</v>
      </c>
      <c r="B798" s="380" t="str">
        <f>IF([1]p42!$A$189&lt;&gt;0,[1]p42!$A$189,"")</f>
        <v/>
      </c>
      <c r="C798" s="398"/>
      <c r="D798" s="398"/>
      <c r="E798" s="398"/>
      <c r="F798" s="398"/>
      <c r="G798" s="398"/>
      <c r="H798" s="398"/>
      <c r="I798" s="398"/>
      <c r="J798" s="406" t="s">
        <v>89</v>
      </c>
      <c r="K798" s="375"/>
      <c r="L798" s="89" t="str">
        <f>IF([1]p42!$I$189&lt;&gt;0,[1]p42!$I$189,"")</f>
        <v/>
      </c>
      <c r="M798" s="47" t="s">
        <v>239</v>
      </c>
      <c r="N798" s="379" t="str">
        <f>IF([1]p42!$K$189&lt;&gt;0,[1]p42!$K$189,"")</f>
        <v/>
      </c>
      <c r="O798" s="379"/>
      <c r="P798" s="380"/>
      <c r="Q798" s="48"/>
    </row>
    <row r="799" spans="1:19" s="3" customFormat="1" ht="13.5" customHeight="1" x14ac:dyDescent="0.25">
      <c r="A799" s="17" t="s">
        <v>87</v>
      </c>
      <c r="B799" s="418" t="str">
        <f>IF([1]p42!$H$191&lt;&gt;0,[1]p42!$H$191,"")</f>
        <v/>
      </c>
      <c r="C799" s="419"/>
      <c r="D799" s="421" t="s">
        <v>89</v>
      </c>
      <c r="E799" s="422"/>
      <c r="F799" s="418" t="str">
        <f>IF([1]p42!$I$189&lt;&gt;0,[1]p42!$I$189,"")</f>
        <v/>
      </c>
      <c r="G799" s="418"/>
      <c r="H799" s="419"/>
      <c r="I799" s="17" t="s">
        <v>74</v>
      </c>
      <c r="J799" s="90" t="str">
        <f>IF([1]p42!$J$163&lt;&gt;0,[1]p42!$J$163,"")</f>
        <v/>
      </c>
      <c r="K799" s="17" t="s">
        <v>75</v>
      </c>
      <c r="L799" s="90" t="str">
        <f>IF([1]p42!$K$163&lt;&gt;0,[1]p42!$K$163,"")</f>
        <v/>
      </c>
      <c r="M799" s="421" t="s">
        <v>91</v>
      </c>
      <c r="N799" s="422"/>
      <c r="O799" s="418" t="str">
        <f>IF([1]p42!$F$191&lt;&gt;0,[1]p42!$F$191,"")</f>
        <v/>
      </c>
      <c r="P799" s="419"/>
      <c r="Q799" s="48"/>
    </row>
    <row r="800" spans="1:19" s="3" customFormat="1" ht="13.5" customHeight="1" x14ac:dyDescent="0.25">
      <c r="A800" s="17" t="s">
        <v>247</v>
      </c>
      <c r="B800" s="418" t="str">
        <f>IF([1]p42!$A$191&lt;&gt;0,[1]p42!$A$191,"")</f>
        <v/>
      </c>
      <c r="C800" s="418"/>
      <c r="D800" s="418"/>
      <c r="E800" s="418"/>
      <c r="F800" s="418"/>
      <c r="G800" s="418"/>
      <c r="H800" s="418"/>
      <c r="I800" s="418"/>
      <c r="J800" s="419"/>
      <c r="K800" s="420" t="s">
        <v>90</v>
      </c>
      <c r="L800" s="409"/>
      <c r="M800" s="379" t="str">
        <f>IF([1]p42!$I$193&lt;&gt;0,[1]p42!$I$193,"")</f>
        <v/>
      </c>
      <c r="N800" s="379"/>
      <c r="O800" s="379"/>
      <c r="P800" s="380"/>
      <c r="Q800" s="28"/>
    </row>
    <row r="801" spans="1:19" s="3" customFormat="1" ht="13.5" customHeight="1" x14ac:dyDescent="0.25">
      <c r="A801" s="17" t="s">
        <v>88</v>
      </c>
      <c r="B801" s="379" t="str">
        <f>IF([1]p42!$E$193&lt;&gt;0,[1]p42!$E$193,"")</f>
        <v/>
      </c>
      <c r="C801" s="379"/>
      <c r="D801" s="379"/>
      <c r="E801" s="379"/>
      <c r="F801" s="379"/>
      <c r="G801" s="379"/>
      <c r="H801" s="379"/>
      <c r="I801" s="375" t="s">
        <v>248</v>
      </c>
      <c r="J801" s="379"/>
      <c r="K801" s="379"/>
      <c r="L801" s="86" t="str">
        <f>IF([1]p42!$K$193&lt;&gt;0,[1]p42!$K$193,"")</f>
        <v/>
      </c>
      <c r="M801" s="375" t="s">
        <v>240</v>
      </c>
      <c r="N801" s="376"/>
      <c r="O801" s="379" t="str">
        <f>IF([1]p42!$D$191&lt;&gt;0,[1]p42!$D$191,"")</f>
        <v/>
      </c>
      <c r="P801" s="380"/>
      <c r="Q801" s="28"/>
    </row>
    <row r="802" spans="1:19" x14ac:dyDescent="0.2">
      <c r="A802" s="375" t="s">
        <v>242</v>
      </c>
      <c r="B802" s="376"/>
      <c r="C802" s="91">
        <f>[1]p42!$A$195</f>
        <v>0</v>
      </c>
      <c r="D802" s="406" t="s">
        <v>246</v>
      </c>
      <c r="E802" s="406"/>
      <c r="F802" s="406"/>
      <c r="G802" s="375"/>
      <c r="H802" s="416">
        <f>[1]p42!$D$195</f>
        <v>0</v>
      </c>
      <c r="I802" s="417"/>
      <c r="J802" s="375" t="s">
        <v>244</v>
      </c>
      <c r="K802" s="376"/>
      <c r="L802" s="416">
        <f>[1]p42!$G$195</f>
        <v>0</v>
      </c>
      <c r="M802" s="417"/>
      <c r="N802" s="87" t="s">
        <v>245</v>
      </c>
      <c r="O802" s="416">
        <f>[1]p42!$J$195</f>
        <v>0</v>
      </c>
      <c r="P802" s="417"/>
      <c r="Q802" s="28"/>
      <c r="R802" s="3"/>
    </row>
    <row r="803" spans="1:19" x14ac:dyDescent="0.2">
      <c r="A803" s="393"/>
      <c r="B803" s="393"/>
      <c r="C803" s="393"/>
      <c r="D803" s="393"/>
      <c r="E803" s="393"/>
      <c r="F803" s="393"/>
      <c r="G803" s="393"/>
      <c r="H803" s="393"/>
      <c r="I803" s="393"/>
      <c r="J803" s="393"/>
      <c r="K803" s="393"/>
      <c r="L803" s="393"/>
      <c r="M803" s="393"/>
      <c r="N803" s="393"/>
      <c r="O803" s="393"/>
      <c r="P803" s="393"/>
    </row>
    <row r="804" spans="1:19" s="33" customFormat="1" ht="11.25" customHeight="1" x14ac:dyDescent="0.2">
      <c r="A804" s="375" t="str">
        <f>T([1]p43!$C$13:$G$13)</f>
        <v/>
      </c>
      <c r="B804" s="376"/>
      <c r="C804" s="376"/>
      <c r="D804" s="376"/>
      <c r="E804" s="377"/>
      <c r="F804" s="423"/>
      <c r="G804" s="424"/>
      <c r="H804" s="424"/>
      <c r="I804" s="424"/>
      <c r="J804" s="424"/>
      <c r="K804" s="424"/>
      <c r="L804" s="424"/>
      <c r="M804" s="424"/>
      <c r="N804" s="424"/>
      <c r="O804" s="424"/>
      <c r="P804" s="424"/>
      <c r="Q804" s="48"/>
      <c r="R804" s="28"/>
      <c r="S804" s="28"/>
    </row>
    <row r="805" spans="1:19" s="3" customFormat="1" ht="13.5" customHeight="1" x14ac:dyDescent="0.25">
      <c r="A805" s="17" t="s">
        <v>76</v>
      </c>
      <c r="B805" s="380" t="str">
        <f>IF([1]p43!$A$171&lt;&gt;0,[1]p43!$A$171,"")</f>
        <v/>
      </c>
      <c r="C805" s="398"/>
      <c r="D805" s="398"/>
      <c r="E805" s="398"/>
      <c r="F805" s="398"/>
      <c r="G805" s="398"/>
      <c r="H805" s="398"/>
      <c r="I805" s="398"/>
      <c r="J805" s="406" t="s">
        <v>89</v>
      </c>
      <c r="K805" s="375"/>
      <c r="L805" s="89" t="str">
        <f>IF([1]p43!$I$171&lt;&gt;0,[1]p43!$I$171,"")</f>
        <v/>
      </c>
      <c r="M805" s="47" t="s">
        <v>239</v>
      </c>
      <c r="N805" s="379" t="str">
        <f>IF([1]p43!$K$171&lt;&gt;0,[1]p43!$K$171,"")</f>
        <v/>
      </c>
      <c r="O805" s="379"/>
      <c r="P805" s="380"/>
      <c r="Q805" s="48"/>
    </row>
    <row r="806" spans="1:19" s="3" customFormat="1" ht="13.5" customHeight="1" x14ac:dyDescent="0.25">
      <c r="A806" s="17" t="s">
        <v>87</v>
      </c>
      <c r="B806" s="418" t="str">
        <f>IF([1]p43!$H$173&lt;&gt;0,[1]p43!$H$173,"")</f>
        <v/>
      </c>
      <c r="C806" s="419"/>
      <c r="D806" s="421" t="s">
        <v>89</v>
      </c>
      <c r="E806" s="422"/>
      <c r="F806" s="418" t="str">
        <f>IF([1]p43!$I$171&lt;&gt;0,[1]p43!$I$171,"")</f>
        <v/>
      </c>
      <c r="G806" s="418"/>
      <c r="H806" s="419"/>
      <c r="I806" s="17" t="s">
        <v>74</v>
      </c>
      <c r="J806" s="90" t="str">
        <f>IF([1]p43!$J$163&lt;&gt;0,[1]p43!$J$163,"")</f>
        <v/>
      </c>
      <c r="K806" s="17" t="s">
        <v>75</v>
      </c>
      <c r="L806" s="90" t="str">
        <f>IF([1]p43!$K$163&lt;&gt;0,[1]p43!$K$163,"")</f>
        <v/>
      </c>
      <c r="M806" s="421" t="s">
        <v>91</v>
      </c>
      <c r="N806" s="422"/>
      <c r="O806" s="418" t="str">
        <f>IF([1]p43!$F$173&lt;&gt;0,[1]p43!$F$173,"")</f>
        <v/>
      </c>
      <c r="P806" s="419"/>
      <c r="Q806" s="48"/>
    </row>
    <row r="807" spans="1:19" s="3" customFormat="1" ht="13.5" customHeight="1" x14ac:dyDescent="0.25">
      <c r="A807" s="17" t="s">
        <v>247</v>
      </c>
      <c r="B807" s="418" t="str">
        <f>IF([1]p43!$A$173&lt;&gt;0,[1]p43!$A$173,"")</f>
        <v/>
      </c>
      <c r="C807" s="418"/>
      <c r="D807" s="418"/>
      <c r="E807" s="418"/>
      <c r="F807" s="418"/>
      <c r="G807" s="418"/>
      <c r="H807" s="418"/>
      <c r="I807" s="418"/>
      <c r="J807" s="419"/>
      <c r="K807" s="420" t="s">
        <v>90</v>
      </c>
      <c r="L807" s="409"/>
      <c r="M807" s="379" t="str">
        <f>IF([1]p43!$I$175&lt;&gt;0,[1]p43!$I$175,"")</f>
        <v/>
      </c>
      <c r="N807" s="379"/>
      <c r="O807" s="379"/>
      <c r="P807" s="380"/>
      <c r="Q807" s="28"/>
    </row>
    <row r="808" spans="1:19" s="3" customFormat="1" ht="13.5" customHeight="1" x14ac:dyDescent="0.25">
      <c r="A808" s="17" t="s">
        <v>88</v>
      </c>
      <c r="B808" s="379" t="str">
        <f>IF([1]p43!$E$175&lt;&gt;0,[1]p43!$E$175,"")</f>
        <v/>
      </c>
      <c r="C808" s="379"/>
      <c r="D808" s="379"/>
      <c r="E808" s="379"/>
      <c r="F808" s="379"/>
      <c r="G808" s="379"/>
      <c r="H808" s="379"/>
      <c r="I808" s="375" t="s">
        <v>248</v>
      </c>
      <c r="J808" s="379"/>
      <c r="K808" s="379"/>
      <c r="L808" s="86" t="str">
        <f>IF([1]p43!$K$175&lt;&gt;0,[1]p43!$K$175,"")</f>
        <v/>
      </c>
      <c r="M808" s="375" t="s">
        <v>240</v>
      </c>
      <c r="N808" s="376"/>
      <c r="O808" s="379" t="str">
        <f>IF([1]p43!$D$173&lt;&gt;0,[1]p43!$D$173,"")</f>
        <v/>
      </c>
      <c r="P808" s="380"/>
      <c r="Q808" s="28"/>
    </row>
    <row r="809" spans="1:19" x14ac:dyDescent="0.2">
      <c r="A809" s="375" t="s">
        <v>242</v>
      </c>
      <c r="B809" s="376"/>
      <c r="C809" s="91">
        <f>[1]p43!$A$177</f>
        <v>0</v>
      </c>
      <c r="D809" s="406" t="s">
        <v>246</v>
      </c>
      <c r="E809" s="406"/>
      <c r="F809" s="406"/>
      <c r="G809" s="375"/>
      <c r="H809" s="416">
        <f>[1]p43!$D$177</f>
        <v>0</v>
      </c>
      <c r="I809" s="417"/>
      <c r="J809" s="375" t="s">
        <v>244</v>
      </c>
      <c r="K809" s="376"/>
      <c r="L809" s="416">
        <f>[1]p43!$G$177</f>
        <v>0</v>
      </c>
      <c r="M809" s="417"/>
      <c r="N809" s="87" t="s">
        <v>245</v>
      </c>
      <c r="O809" s="416">
        <f>[1]p43!$J$177</f>
        <v>0</v>
      </c>
      <c r="P809" s="417"/>
      <c r="Q809" s="28"/>
      <c r="R809" s="3"/>
    </row>
    <row r="810" spans="1:19" x14ac:dyDescent="0.2">
      <c r="A810" s="393"/>
      <c r="B810" s="393"/>
      <c r="C810" s="393"/>
      <c r="D810" s="393"/>
      <c r="E810" s="393"/>
      <c r="F810" s="393"/>
      <c r="G810" s="393"/>
      <c r="H810" s="393"/>
      <c r="I810" s="393"/>
      <c r="J810" s="393"/>
      <c r="K810" s="393"/>
      <c r="L810" s="393"/>
      <c r="M810" s="393"/>
      <c r="N810" s="393"/>
      <c r="O810" s="393"/>
      <c r="P810" s="393"/>
    </row>
    <row r="811" spans="1:19" s="3" customFormat="1" ht="13.5" customHeight="1" x14ac:dyDescent="0.25">
      <c r="A811" s="17" t="s">
        <v>76</v>
      </c>
      <c r="B811" s="380" t="str">
        <f>IF([1]p43!$A$180&lt;&gt;0,[1]p43!$A$180,"")</f>
        <v/>
      </c>
      <c r="C811" s="398"/>
      <c r="D811" s="398"/>
      <c r="E811" s="398"/>
      <c r="F811" s="398"/>
      <c r="G811" s="398"/>
      <c r="H811" s="398"/>
      <c r="I811" s="398"/>
      <c r="J811" s="406" t="s">
        <v>89</v>
      </c>
      <c r="K811" s="375"/>
      <c r="L811" s="89" t="str">
        <f>IF([1]p43!$I$180&lt;&gt;0,[1]p43!$I$180,"")</f>
        <v/>
      </c>
      <c r="M811" s="47" t="s">
        <v>239</v>
      </c>
      <c r="N811" s="379" t="str">
        <f>IF([1]p43!$K$180&lt;&gt;0,[1]p43!$K$180,"")</f>
        <v/>
      </c>
      <c r="O811" s="379"/>
      <c r="P811" s="380"/>
      <c r="Q811" s="48"/>
    </row>
    <row r="812" spans="1:19" s="3" customFormat="1" ht="13.5" customHeight="1" x14ac:dyDescent="0.25">
      <c r="A812" s="17" t="s">
        <v>87</v>
      </c>
      <c r="B812" s="418" t="str">
        <f>IF([1]p43!$H$182&lt;&gt;0,[1]p43!$H$182,"")</f>
        <v/>
      </c>
      <c r="C812" s="419"/>
      <c r="D812" s="421" t="s">
        <v>89</v>
      </c>
      <c r="E812" s="422"/>
      <c r="F812" s="418" t="str">
        <f>IF([1]p43!$I$180&lt;&gt;0,[1]p43!$I$180,"")</f>
        <v/>
      </c>
      <c r="G812" s="418"/>
      <c r="H812" s="419"/>
      <c r="I812" s="17" t="s">
        <v>74</v>
      </c>
      <c r="J812" s="90" t="str">
        <f>IF([1]p43!$J$163&lt;&gt;0,[1]p43!$J$163,"")</f>
        <v/>
      </c>
      <c r="K812" s="17" t="s">
        <v>75</v>
      </c>
      <c r="L812" s="90" t="str">
        <f>IF([1]p43!$K$163&lt;&gt;0,[1]p43!$K$163,"")</f>
        <v/>
      </c>
      <c r="M812" s="421" t="s">
        <v>91</v>
      </c>
      <c r="N812" s="422"/>
      <c r="O812" s="418" t="str">
        <f>IF([1]p43!$F$182&lt;&gt;0,[1]p43!$F$182,"")</f>
        <v/>
      </c>
      <c r="P812" s="419"/>
      <c r="Q812" s="48"/>
    </row>
    <row r="813" spans="1:19" s="3" customFormat="1" ht="13.5" customHeight="1" x14ac:dyDescent="0.25">
      <c r="A813" s="17" t="s">
        <v>247</v>
      </c>
      <c r="B813" s="418" t="str">
        <f>IF([1]p43!$A$182&lt;&gt;0,[1]p43!$A$182,"")</f>
        <v/>
      </c>
      <c r="C813" s="418"/>
      <c r="D813" s="418"/>
      <c r="E813" s="418"/>
      <c r="F813" s="418"/>
      <c r="G813" s="418"/>
      <c r="H813" s="418"/>
      <c r="I813" s="418"/>
      <c r="J813" s="419"/>
      <c r="K813" s="420" t="s">
        <v>90</v>
      </c>
      <c r="L813" s="409"/>
      <c r="M813" s="379" t="str">
        <f>IF([1]p43!$I$184&lt;&gt;0,[1]p43!$I$184,"")</f>
        <v/>
      </c>
      <c r="N813" s="379"/>
      <c r="O813" s="379"/>
      <c r="P813" s="380"/>
      <c r="Q813" s="28"/>
    </row>
    <row r="814" spans="1:19" s="3" customFormat="1" ht="13.5" customHeight="1" x14ac:dyDescent="0.25">
      <c r="A814" s="17" t="s">
        <v>88</v>
      </c>
      <c r="B814" s="379" t="str">
        <f>IF([1]p43!$E$184&lt;&gt;0,[1]p43!$E$184,"")</f>
        <v/>
      </c>
      <c r="C814" s="379"/>
      <c r="D814" s="379"/>
      <c r="E814" s="379"/>
      <c r="F814" s="379"/>
      <c r="G814" s="379"/>
      <c r="H814" s="379"/>
      <c r="I814" s="375" t="s">
        <v>248</v>
      </c>
      <c r="J814" s="379"/>
      <c r="K814" s="379"/>
      <c r="L814" s="86" t="str">
        <f>IF([1]p43!$K$184&lt;&gt;0,[1]p43!$K$184,"")</f>
        <v/>
      </c>
      <c r="M814" s="375" t="s">
        <v>240</v>
      </c>
      <c r="N814" s="376"/>
      <c r="O814" s="379" t="str">
        <f>IF([1]p43!$D$182&lt;&gt;0,[1]p43!$D$182,"")</f>
        <v/>
      </c>
      <c r="P814" s="380"/>
      <c r="Q814" s="28"/>
    </row>
    <row r="815" spans="1:19" x14ac:dyDescent="0.2">
      <c r="A815" s="375" t="s">
        <v>242</v>
      </c>
      <c r="B815" s="376"/>
      <c r="C815" s="91">
        <f>[1]p43!$A$186</f>
        <v>0</v>
      </c>
      <c r="D815" s="406" t="s">
        <v>246</v>
      </c>
      <c r="E815" s="406"/>
      <c r="F815" s="406"/>
      <c r="G815" s="375"/>
      <c r="H815" s="416">
        <f>[1]p43!$D$186</f>
        <v>0</v>
      </c>
      <c r="I815" s="417"/>
      <c r="J815" s="375" t="s">
        <v>244</v>
      </c>
      <c r="K815" s="376"/>
      <c r="L815" s="416">
        <f>[1]p43!$G$186</f>
        <v>0</v>
      </c>
      <c r="M815" s="417"/>
      <c r="N815" s="87" t="s">
        <v>245</v>
      </c>
      <c r="O815" s="416">
        <f>[1]p43!$J$186</f>
        <v>0</v>
      </c>
      <c r="P815" s="417"/>
      <c r="Q815" s="28"/>
      <c r="R815" s="3"/>
    </row>
    <row r="816" spans="1:19" x14ac:dyDescent="0.2">
      <c r="A816" s="393"/>
      <c r="B816" s="393"/>
      <c r="C816" s="393"/>
      <c r="D816" s="393"/>
      <c r="E816" s="393"/>
      <c r="F816" s="393"/>
      <c r="G816" s="393"/>
      <c r="H816" s="393"/>
      <c r="I816" s="393"/>
      <c r="J816" s="393"/>
      <c r="K816" s="393"/>
      <c r="L816" s="393"/>
      <c r="M816" s="393"/>
      <c r="N816" s="393"/>
      <c r="O816" s="393"/>
      <c r="P816" s="393"/>
    </row>
    <row r="817" spans="1:19" s="3" customFormat="1" ht="13.5" customHeight="1" x14ac:dyDescent="0.25">
      <c r="A817" s="17" t="s">
        <v>76</v>
      </c>
      <c r="B817" s="380" t="str">
        <f>IF([1]p43!$A$189&lt;&gt;0,[1]p43!$A$189,"")</f>
        <v/>
      </c>
      <c r="C817" s="398"/>
      <c r="D817" s="398"/>
      <c r="E817" s="398"/>
      <c r="F817" s="398"/>
      <c r="G817" s="398"/>
      <c r="H817" s="398"/>
      <c r="I817" s="398"/>
      <c r="J817" s="406" t="s">
        <v>89</v>
      </c>
      <c r="K817" s="375"/>
      <c r="L817" s="89" t="str">
        <f>IF([1]p43!$I$189&lt;&gt;0,[1]p43!$I$189,"")</f>
        <v/>
      </c>
      <c r="M817" s="47" t="s">
        <v>239</v>
      </c>
      <c r="N817" s="379" t="str">
        <f>IF([1]p43!$K$189&lt;&gt;0,[1]p43!$K$189,"")</f>
        <v/>
      </c>
      <c r="O817" s="379"/>
      <c r="P817" s="380"/>
      <c r="Q817" s="48"/>
    </row>
    <row r="818" spans="1:19" s="3" customFormat="1" ht="13.5" customHeight="1" x14ac:dyDescent="0.25">
      <c r="A818" s="17" t="s">
        <v>87</v>
      </c>
      <c r="B818" s="418" t="str">
        <f>IF([1]p43!$H$191&lt;&gt;0,[1]p43!$H$191,"")</f>
        <v/>
      </c>
      <c r="C818" s="419"/>
      <c r="D818" s="421" t="s">
        <v>89</v>
      </c>
      <c r="E818" s="422"/>
      <c r="F818" s="418" t="str">
        <f>IF([1]p43!$I$189&lt;&gt;0,[1]p43!$I$189,"")</f>
        <v/>
      </c>
      <c r="G818" s="418"/>
      <c r="H818" s="419"/>
      <c r="I818" s="17" t="s">
        <v>74</v>
      </c>
      <c r="J818" s="90" t="str">
        <f>IF([1]p43!$J$163&lt;&gt;0,[1]p43!$J$163,"")</f>
        <v/>
      </c>
      <c r="K818" s="17" t="s">
        <v>75</v>
      </c>
      <c r="L818" s="90" t="str">
        <f>IF([1]p43!$K$163&lt;&gt;0,[1]p43!$K$163,"")</f>
        <v/>
      </c>
      <c r="M818" s="421" t="s">
        <v>91</v>
      </c>
      <c r="N818" s="422"/>
      <c r="O818" s="418" t="str">
        <f>IF([1]p43!$F$191&lt;&gt;0,[1]p43!$F$191,"")</f>
        <v/>
      </c>
      <c r="P818" s="419"/>
      <c r="Q818" s="48"/>
    </row>
    <row r="819" spans="1:19" s="3" customFormat="1" ht="13.5" customHeight="1" x14ac:dyDescent="0.25">
      <c r="A819" s="17" t="s">
        <v>247</v>
      </c>
      <c r="B819" s="418" t="str">
        <f>IF([1]p43!$A$191&lt;&gt;0,[1]p43!$A$191,"")</f>
        <v/>
      </c>
      <c r="C819" s="418"/>
      <c r="D819" s="418"/>
      <c r="E819" s="418"/>
      <c r="F819" s="418"/>
      <c r="G819" s="418"/>
      <c r="H819" s="418"/>
      <c r="I819" s="418"/>
      <c r="J819" s="419"/>
      <c r="K819" s="420" t="s">
        <v>90</v>
      </c>
      <c r="L819" s="409"/>
      <c r="M819" s="379" t="str">
        <f>IF([1]p43!$I$193&lt;&gt;0,[1]p43!$I$193,"")</f>
        <v/>
      </c>
      <c r="N819" s="379"/>
      <c r="O819" s="379"/>
      <c r="P819" s="380"/>
      <c r="Q819" s="28"/>
    </row>
    <row r="820" spans="1:19" s="3" customFormat="1" ht="13.5" customHeight="1" x14ac:dyDescent="0.25">
      <c r="A820" s="17" t="s">
        <v>88</v>
      </c>
      <c r="B820" s="379" t="str">
        <f>IF([1]p43!$E$193&lt;&gt;0,[1]p43!$E$193,"")</f>
        <v/>
      </c>
      <c r="C820" s="379"/>
      <c r="D820" s="379"/>
      <c r="E820" s="379"/>
      <c r="F820" s="379"/>
      <c r="G820" s="379"/>
      <c r="H820" s="379"/>
      <c r="I820" s="375" t="s">
        <v>248</v>
      </c>
      <c r="J820" s="379"/>
      <c r="K820" s="379"/>
      <c r="L820" s="86" t="str">
        <f>IF([1]p43!$K$193&lt;&gt;0,[1]p43!$K$193,"")</f>
        <v/>
      </c>
      <c r="M820" s="375" t="s">
        <v>240</v>
      </c>
      <c r="N820" s="376"/>
      <c r="O820" s="379" t="str">
        <f>IF([1]p43!$D$191&lt;&gt;0,[1]p43!$D$191,"")</f>
        <v/>
      </c>
      <c r="P820" s="380"/>
      <c r="Q820" s="28"/>
    </row>
    <row r="821" spans="1:19" x14ac:dyDescent="0.2">
      <c r="A821" s="375" t="s">
        <v>242</v>
      </c>
      <c r="B821" s="376"/>
      <c r="C821" s="91">
        <f>[1]p43!$A$195</f>
        <v>0</v>
      </c>
      <c r="D821" s="406" t="s">
        <v>246</v>
      </c>
      <c r="E821" s="406"/>
      <c r="F821" s="406"/>
      <c r="G821" s="375"/>
      <c r="H821" s="416">
        <f>[1]p43!$D$195</f>
        <v>0</v>
      </c>
      <c r="I821" s="417"/>
      <c r="J821" s="375" t="s">
        <v>244</v>
      </c>
      <c r="K821" s="376"/>
      <c r="L821" s="416">
        <f>[1]p43!$G$195</f>
        <v>0</v>
      </c>
      <c r="M821" s="417"/>
      <c r="N821" s="87" t="s">
        <v>245</v>
      </c>
      <c r="O821" s="416">
        <f>[1]p43!$J$195</f>
        <v>0</v>
      </c>
      <c r="P821" s="417"/>
      <c r="Q821" s="28"/>
      <c r="R821" s="3"/>
    </row>
    <row r="822" spans="1:19" x14ac:dyDescent="0.2">
      <c r="A822" s="393"/>
      <c r="B822" s="393"/>
      <c r="C822" s="393"/>
      <c r="D822" s="393"/>
      <c r="E822" s="393"/>
      <c r="F822" s="393"/>
      <c r="G822" s="393"/>
      <c r="H822" s="393"/>
      <c r="I822" s="393"/>
      <c r="J822" s="393"/>
      <c r="K822" s="393"/>
      <c r="L822" s="393"/>
      <c r="M822" s="393"/>
      <c r="N822" s="393"/>
      <c r="O822" s="393"/>
      <c r="P822" s="393"/>
    </row>
    <row r="823" spans="1:19" s="33" customFormat="1" ht="11.25" customHeight="1" x14ac:dyDescent="0.2">
      <c r="A823" s="375" t="str">
        <f>T([1]p44!$C$13:$G$13)</f>
        <v/>
      </c>
      <c r="B823" s="376"/>
      <c r="C823" s="376"/>
      <c r="D823" s="376"/>
      <c r="E823" s="377"/>
      <c r="F823" s="423"/>
      <c r="G823" s="424"/>
      <c r="H823" s="424"/>
      <c r="I823" s="424"/>
      <c r="J823" s="424"/>
      <c r="K823" s="424"/>
      <c r="L823" s="424"/>
      <c r="M823" s="424"/>
      <c r="N823" s="424"/>
      <c r="O823" s="424"/>
      <c r="P823" s="424"/>
      <c r="Q823" s="48"/>
      <c r="R823" s="28"/>
      <c r="S823" s="28"/>
    </row>
    <row r="824" spans="1:19" s="3" customFormat="1" ht="13.5" customHeight="1" x14ac:dyDescent="0.25">
      <c r="A824" s="17" t="s">
        <v>76</v>
      </c>
      <c r="B824" s="380" t="str">
        <f>IF([1]p44!$A$171&lt;&gt;0,[1]p44!$A$171,"")</f>
        <v/>
      </c>
      <c r="C824" s="398"/>
      <c r="D824" s="398"/>
      <c r="E824" s="398"/>
      <c r="F824" s="398"/>
      <c r="G824" s="398"/>
      <c r="H824" s="398"/>
      <c r="I824" s="398"/>
      <c r="J824" s="406" t="s">
        <v>89</v>
      </c>
      <c r="K824" s="375"/>
      <c r="L824" s="89" t="str">
        <f>IF([1]p44!$I$171&lt;&gt;0,[1]p44!$I$171,"")</f>
        <v/>
      </c>
      <c r="M824" s="47" t="s">
        <v>239</v>
      </c>
      <c r="N824" s="379" t="str">
        <f>IF([1]p44!$K$171&lt;&gt;0,[1]p44!$K$171,"")</f>
        <v/>
      </c>
      <c r="O824" s="379"/>
      <c r="P824" s="380"/>
      <c r="Q824" s="48"/>
    </row>
    <row r="825" spans="1:19" s="3" customFormat="1" ht="13.5" customHeight="1" x14ac:dyDescent="0.25">
      <c r="A825" s="17" t="s">
        <v>87</v>
      </c>
      <c r="B825" s="418" t="str">
        <f>IF([1]p44!$H$173&lt;&gt;0,[1]p44!$H$173,"")</f>
        <v/>
      </c>
      <c r="C825" s="419"/>
      <c r="D825" s="421" t="s">
        <v>89</v>
      </c>
      <c r="E825" s="422"/>
      <c r="F825" s="418" t="str">
        <f>IF([1]p44!$I$171&lt;&gt;0,[1]p44!$I$171,"")</f>
        <v/>
      </c>
      <c r="G825" s="418"/>
      <c r="H825" s="419"/>
      <c r="I825" s="17" t="s">
        <v>74</v>
      </c>
      <c r="J825" s="90" t="str">
        <f>IF([1]p44!$J$163&lt;&gt;0,[1]p44!$J$163,"")</f>
        <v/>
      </c>
      <c r="K825" s="17" t="s">
        <v>75</v>
      </c>
      <c r="L825" s="90" t="str">
        <f>IF([1]p44!$K$163&lt;&gt;0,[1]p44!$K$163,"")</f>
        <v/>
      </c>
      <c r="M825" s="421" t="s">
        <v>91</v>
      </c>
      <c r="N825" s="422"/>
      <c r="O825" s="418" t="str">
        <f>IF([1]p44!$F$173&lt;&gt;0,[1]p44!$F$173,"")</f>
        <v/>
      </c>
      <c r="P825" s="419"/>
      <c r="Q825" s="48"/>
    </row>
    <row r="826" spans="1:19" s="3" customFormat="1" ht="13.5" customHeight="1" x14ac:dyDescent="0.25">
      <c r="A826" s="17" t="s">
        <v>247</v>
      </c>
      <c r="B826" s="418" t="str">
        <f>IF([1]p44!$A$173&lt;&gt;0,[1]p44!$A$173,"")</f>
        <v/>
      </c>
      <c r="C826" s="418"/>
      <c r="D826" s="418"/>
      <c r="E826" s="418"/>
      <c r="F826" s="418"/>
      <c r="G826" s="418"/>
      <c r="H826" s="418"/>
      <c r="I826" s="418"/>
      <c r="J826" s="419"/>
      <c r="K826" s="420" t="s">
        <v>90</v>
      </c>
      <c r="L826" s="409"/>
      <c r="M826" s="379" t="str">
        <f>IF([1]p44!$I$175&lt;&gt;0,[1]p44!$I$175,"")</f>
        <v/>
      </c>
      <c r="N826" s="379"/>
      <c r="O826" s="379"/>
      <c r="P826" s="380"/>
      <c r="Q826" s="28"/>
    </row>
    <row r="827" spans="1:19" s="3" customFormat="1" ht="13.5" customHeight="1" x14ac:dyDescent="0.25">
      <c r="A827" s="17" t="s">
        <v>88</v>
      </c>
      <c r="B827" s="379" t="str">
        <f>IF([1]p44!$E$175&lt;&gt;0,[1]p44!$E$175,"")</f>
        <v/>
      </c>
      <c r="C827" s="379"/>
      <c r="D827" s="379"/>
      <c r="E827" s="379"/>
      <c r="F827" s="379"/>
      <c r="G827" s="379"/>
      <c r="H827" s="379"/>
      <c r="I827" s="375" t="s">
        <v>248</v>
      </c>
      <c r="J827" s="379"/>
      <c r="K827" s="379"/>
      <c r="L827" s="86" t="str">
        <f>IF([1]p44!$K$175&lt;&gt;0,[1]p44!$K$175,"")</f>
        <v/>
      </c>
      <c r="M827" s="375" t="s">
        <v>240</v>
      </c>
      <c r="N827" s="376"/>
      <c r="O827" s="379" t="str">
        <f>IF([1]p44!$D$173&lt;&gt;0,[1]p44!$D$173,"")</f>
        <v/>
      </c>
      <c r="P827" s="380"/>
      <c r="Q827" s="28"/>
    </row>
    <row r="828" spans="1:19" x14ac:dyDescent="0.2">
      <c r="A828" s="375" t="s">
        <v>242</v>
      </c>
      <c r="B828" s="376"/>
      <c r="C828" s="91">
        <f>[1]p44!$A$177</f>
        <v>0</v>
      </c>
      <c r="D828" s="406" t="s">
        <v>246</v>
      </c>
      <c r="E828" s="406"/>
      <c r="F828" s="406"/>
      <c r="G828" s="375"/>
      <c r="H828" s="416">
        <f>[1]p44!$D$177</f>
        <v>0</v>
      </c>
      <c r="I828" s="417"/>
      <c r="J828" s="375" t="s">
        <v>244</v>
      </c>
      <c r="K828" s="376"/>
      <c r="L828" s="416">
        <f>[1]p44!$G$177</f>
        <v>0</v>
      </c>
      <c r="M828" s="417"/>
      <c r="N828" s="87" t="s">
        <v>245</v>
      </c>
      <c r="O828" s="416">
        <f>[1]p44!$J$177</f>
        <v>0</v>
      </c>
      <c r="P828" s="417"/>
      <c r="Q828" s="28"/>
      <c r="R828" s="3"/>
    </row>
    <row r="829" spans="1:19" x14ac:dyDescent="0.2">
      <c r="A829" s="393"/>
      <c r="B829" s="393"/>
      <c r="C829" s="393"/>
      <c r="D829" s="393"/>
      <c r="E829" s="393"/>
      <c r="F829" s="393"/>
      <c r="G829" s="393"/>
      <c r="H829" s="393"/>
      <c r="I829" s="393"/>
      <c r="J829" s="393"/>
      <c r="K829" s="393"/>
      <c r="L829" s="393"/>
      <c r="M829" s="393"/>
      <c r="N829" s="393"/>
      <c r="O829" s="393"/>
      <c r="P829" s="393"/>
    </row>
    <row r="830" spans="1:19" s="3" customFormat="1" ht="13.5" customHeight="1" x14ac:dyDescent="0.25">
      <c r="A830" s="17" t="s">
        <v>76</v>
      </c>
      <c r="B830" s="380" t="str">
        <f>IF([1]p44!$A$180&lt;&gt;0,[1]p44!$A$180,"")</f>
        <v/>
      </c>
      <c r="C830" s="398"/>
      <c r="D830" s="398"/>
      <c r="E830" s="398"/>
      <c r="F830" s="398"/>
      <c r="G830" s="398"/>
      <c r="H830" s="398"/>
      <c r="I830" s="398"/>
      <c r="J830" s="406" t="s">
        <v>89</v>
      </c>
      <c r="K830" s="375"/>
      <c r="L830" s="89" t="str">
        <f>IF([1]p44!$I$180&lt;&gt;0,[1]p44!$I$180,"")</f>
        <v/>
      </c>
      <c r="M830" s="47" t="s">
        <v>239</v>
      </c>
      <c r="N830" s="379" t="str">
        <f>IF([1]p44!$K$180&lt;&gt;0,[1]p44!$K$180,"")</f>
        <v/>
      </c>
      <c r="O830" s="379"/>
      <c r="P830" s="380"/>
      <c r="Q830" s="48"/>
    </row>
    <row r="831" spans="1:19" s="3" customFormat="1" ht="13.5" customHeight="1" x14ac:dyDescent="0.25">
      <c r="A831" s="17" t="s">
        <v>87</v>
      </c>
      <c r="B831" s="418" t="str">
        <f>IF([1]p44!$H$182&lt;&gt;0,[1]p44!$H$182,"")</f>
        <v/>
      </c>
      <c r="C831" s="419"/>
      <c r="D831" s="421" t="s">
        <v>89</v>
      </c>
      <c r="E831" s="422"/>
      <c r="F831" s="418" t="str">
        <f>IF([1]p44!$I$180&lt;&gt;0,[1]p44!$I$180,"")</f>
        <v/>
      </c>
      <c r="G831" s="418"/>
      <c r="H831" s="419"/>
      <c r="I831" s="17" t="s">
        <v>74</v>
      </c>
      <c r="J831" s="90" t="str">
        <f>IF([1]p44!$J$163&lt;&gt;0,[1]p44!$J$163,"")</f>
        <v/>
      </c>
      <c r="K831" s="17" t="s">
        <v>75</v>
      </c>
      <c r="L831" s="90" t="str">
        <f>IF([1]p44!$K$163&lt;&gt;0,[1]p44!$K$163,"")</f>
        <v/>
      </c>
      <c r="M831" s="421" t="s">
        <v>91</v>
      </c>
      <c r="N831" s="422"/>
      <c r="O831" s="418" t="str">
        <f>IF([1]p44!$F$182&lt;&gt;0,[1]p44!$F$182,"")</f>
        <v/>
      </c>
      <c r="P831" s="419"/>
      <c r="Q831" s="48"/>
    </row>
    <row r="832" spans="1:19" s="3" customFormat="1" ht="13.5" customHeight="1" x14ac:dyDescent="0.25">
      <c r="A832" s="17" t="s">
        <v>247</v>
      </c>
      <c r="B832" s="418" t="str">
        <f>IF([1]p44!$A$182&lt;&gt;0,[1]p44!$A$182,"")</f>
        <v/>
      </c>
      <c r="C832" s="418"/>
      <c r="D832" s="418"/>
      <c r="E832" s="418"/>
      <c r="F832" s="418"/>
      <c r="G832" s="418"/>
      <c r="H832" s="418"/>
      <c r="I832" s="418"/>
      <c r="J832" s="419"/>
      <c r="K832" s="420" t="s">
        <v>90</v>
      </c>
      <c r="L832" s="409"/>
      <c r="M832" s="379" t="str">
        <f>IF([1]p44!$I$184&lt;&gt;0,[1]p44!$I$184,"")</f>
        <v/>
      </c>
      <c r="N832" s="379"/>
      <c r="O832" s="379"/>
      <c r="P832" s="380"/>
      <c r="Q832" s="28"/>
    </row>
    <row r="833" spans="1:19" s="3" customFormat="1" ht="13.5" customHeight="1" x14ac:dyDescent="0.25">
      <c r="A833" s="17" t="s">
        <v>88</v>
      </c>
      <c r="B833" s="379" t="str">
        <f>IF([1]p44!$E$184&lt;&gt;0,[1]p44!$E$184,"")</f>
        <v/>
      </c>
      <c r="C833" s="379"/>
      <c r="D833" s="379"/>
      <c r="E833" s="379"/>
      <c r="F833" s="379"/>
      <c r="G833" s="379"/>
      <c r="H833" s="379"/>
      <c r="I833" s="375" t="s">
        <v>248</v>
      </c>
      <c r="J833" s="379"/>
      <c r="K833" s="379"/>
      <c r="L833" s="86" t="str">
        <f>IF([1]p44!$K$184&lt;&gt;0,[1]p44!$K$184,"")</f>
        <v/>
      </c>
      <c r="M833" s="375" t="s">
        <v>240</v>
      </c>
      <c r="N833" s="376"/>
      <c r="O833" s="379" t="str">
        <f>IF([1]p44!$D$182&lt;&gt;0,[1]p44!$D$182,"")</f>
        <v/>
      </c>
      <c r="P833" s="380"/>
      <c r="Q833" s="28"/>
    </row>
    <row r="834" spans="1:19" x14ac:dyDescent="0.2">
      <c r="A834" s="375" t="s">
        <v>242</v>
      </c>
      <c r="B834" s="376"/>
      <c r="C834" s="91">
        <f>[1]p44!$A$186</f>
        <v>0</v>
      </c>
      <c r="D834" s="406" t="s">
        <v>246</v>
      </c>
      <c r="E834" s="406"/>
      <c r="F834" s="406"/>
      <c r="G834" s="375"/>
      <c r="H834" s="416">
        <f>[1]p44!$D$186</f>
        <v>0</v>
      </c>
      <c r="I834" s="417"/>
      <c r="J834" s="375" t="s">
        <v>244</v>
      </c>
      <c r="K834" s="376"/>
      <c r="L834" s="416">
        <f>[1]p44!$G$186</f>
        <v>0</v>
      </c>
      <c r="M834" s="417"/>
      <c r="N834" s="87" t="s">
        <v>245</v>
      </c>
      <c r="O834" s="416">
        <f>[1]p44!$J$186</f>
        <v>0</v>
      </c>
      <c r="P834" s="417"/>
      <c r="Q834" s="28"/>
      <c r="R834" s="3"/>
    </row>
    <row r="835" spans="1:19" x14ac:dyDescent="0.2">
      <c r="A835" s="393"/>
      <c r="B835" s="393"/>
      <c r="C835" s="393"/>
      <c r="D835" s="393"/>
      <c r="E835" s="393"/>
      <c r="F835" s="393"/>
      <c r="G835" s="393"/>
      <c r="H835" s="393"/>
      <c r="I835" s="393"/>
      <c r="J835" s="393"/>
      <c r="K835" s="393"/>
      <c r="L835" s="393"/>
      <c r="M835" s="393"/>
      <c r="N835" s="393"/>
      <c r="O835" s="393"/>
      <c r="P835" s="393"/>
    </row>
    <row r="836" spans="1:19" s="3" customFormat="1" ht="13.5" customHeight="1" x14ac:dyDescent="0.25">
      <c r="A836" s="17" t="s">
        <v>76</v>
      </c>
      <c r="B836" s="380" t="str">
        <f>IF([1]p44!$A$189&lt;&gt;0,[1]p44!$A$189,"")</f>
        <v/>
      </c>
      <c r="C836" s="398"/>
      <c r="D836" s="398"/>
      <c r="E836" s="398"/>
      <c r="F836" s="398"/>
      <c r="G836" s="398"/>
      <c r="H836" s="398"/>
      <c r="I836" s="398"/>
      <c r="J836" s="406" t="s">
        <v>89</v>
      </c>
      <c r="K836" s="375"/>
      <c r="L836" s="89" t="str">
        <f>IF([1]p44!$I$189&lt;&gt;0,[1]p44!$I$189,"")</f>
        <v/>
      </c>
      <c r="M836" s="47" t="s">
        <v>239</v>
      </c>
      <c r="N836" s="379" t="str">
        <f>IF([1]p44!$K$189&lt;&gt;0,[1]p44!$K$189,"")</f>
        <v/>
      </c>
      <c r="O836" s="379"/>
      <c r="P836" s="380"/>
      <c r="Q836" s="48"/>
    </row>
    <row r="837" spans="1:19" s="3" customFormat="1" ht="13.5" customHeight="1" x14ac:dyDescent="0.25">
      <c r="A837" s="17" t="s">
        <v>87</v>
      </c>
      <c r="B837" s="418" t="str">
        <f>IF([1]p44!$H$191&lt;&gt;0,[1]p44!$H$191,"")</f>
        <v/>
      </c>
      <c r="C837" s="419"/>
      <c r="D837" s="421" t="s">
        <v>89</v>
      </c>
      <c r="E837" s="422"/>
      <c r="F837" s="418" t="str">
        <f>IF([1]p44!$I$189&lt;&gt;0,[1]p44!$I$189,"")</f>
        <v/>
      </c>
      <c r="G837" s="418"/>
      <c r="H837" s="419"/>
      <c r="I837" s="17" t="s">
        <v>74</v>
      </c>
      <c r="J837" s="90" t="str">
        <f>IF([1]p44!$J$163&lt;&gt;0,[1]p44!$J$163,"")</f>
        <v/>
      </c>
      <c r="K837" s="17" t="s">
        <v>75</v>
      </c>
      <c r="L837" s="90" t="str">
        <f>IF([1]p44!$K$163&lt;&gt;0,[1]p44!$K$163,"")</f>
        <v/>
      </c>
      <c r="M837" s="421" t="s">
        <v>91</v>
      </c>
      <c r="N837" s="422"/>
      <c r="O837" s="418" t="str">
        <f>IF([1]p44!$F$191&lt;&gt;0,[1]p44!$F$191,"")</f>
        <v/>
      </c>
      <c r="P837" s="419"/>
      <c r="Q837" s="48"/>
    </row>
    <row r="838" spans="1:19" s="3" customFormat="1" ht="13.5" customHeight="1" x14ac:dyDescent="0.25">
      <c r="A838" s="17" t="s">
        <v>247</v>
      </c>
      <c r="B838" s="418" t="str">
        <f>IF([1]p44!$A$191&lt;&gt;0,[1]p44!$A$191,"")</f>
        <v/>
      </c>
      <c r="C838" s="418"/>
      <c r="D838" s="418"/>
      <c r="E838" s="418"/>
      <c r="F838" s="418"/>
      <c r="G838" s="418"/>
      <c r="H838" s="418"/>
      <c r="I838" s="418"/>
      <c r="J838" s="419"/>
      <c r="K838" s="420" t="s">
        <v>90</v>
      </c>
      <c r="L838" s="409"/>
      <c r="M838" s="379" t="str">
        <f>IF([1]p44!$I$193&lt;&gt;0,[1]p44!$I$193,"")</f>
        <v/>
      </c>
      <c r="N838" s="379"/>
      <c r="O838" s="379"/>
      <c r="P838" s="380"/>
      <c r="Q838" s="28"/>
    </row>
    <row r="839" spans="1:19" s="3" customFormat="1" ht="13.5" customHeight="1" x14ac:dyDescent="0.25">
      <c r="A839" s="17" t="s">
        <v>88</v>
      </c>
      <c r="B839" s="379" t="str">
        <f>IF([1]p44!$E$193&lt;&gt;0,[1]p44!$E$193,"")</f>
        <v/>
      </c>
      <c r="C839" s="379"/>
      <c r="D839" s="379"/>
      <c r="E839" s="379"/>
      <c r="F839" s="379"/>
      <c r="G839" s="379"/>
      <c r="H839" s="379"/>
      <c r="I839" s="375" t="s">
        <v>248</v>
      </c>
      <c r="J839" s="379"/>
      <c r="K839" s="379"/>
      <c r="L839" s="86" t="str">
        <f>IF([1]p44!$K$193&lt;&gt;0,[1]p44!$K$193,"")</f>
        <v/>
      </c>
      <c r="M839" s="375" t="s">
        <v>240</v>
      </c>
      <c r="N839" s="376"/>
      <c r="O839" s="379" t="str">
        <f>IF([1]p44!$D$191&lt;&gt;0,[1]p44!$D$191,"")</f>
        <v/>
      </c>
      <c r="P839" s="380"/>
      <c r="Q839" s="28"/>
    </row>
    <row r="840" spans="1:19" x14ac:dyDescent="0.2">
      <c r="A840" s="375" t="s">
        <v>242</v>
      </c>
      <c r="B840" s="376"/>
      <c r="C840" s="91">
        <f>[1]p44!$A$195</f>
        <v>0</v>
      </c>
      <c r="D840" s="406" t="s">
        <v>246</v>
      </c>
      <c r="E840" s="406"/>
      <c r="F840" s="406"/>
      <c r="G840" s="375"/>
      <c r="H840" s="416">
        <f>[1]p44!$D$195</f>
        <v>0</v>
      </c>
      <c r="I840" s="417"/>
      <c r="J840" s="375" t="s">
        <v>244</v>
      </c>
      <c r="K840" s="376"/>
      <c r="L840" s="416">
        <f>[1]p44!$G$195</f>
        <v>0</v>
      </c>
      <c r="M840" s="417"/>
      <c r="N840" s="87" t="s">
        <v>245</v>
      </c>
      <c r="O840" s="416">
        <f>[1]p44!$J$195</f>
        <v>0</v>
      </c>
      <c r="P840" s="417"/>
      <c r="Q840" s="28"/>
      <c r="R840" s="3"/>
    </row>
    <row r="841" spans="1:19" x14ac:dyDescent="0.2">
      <c r="A841" s="393"/>
      <c r="B841" s="393"/>
      <c r="C841" s="393"/>
      <c r="D841" s="393"/>
      <c r="E841" s="393"/>
      <c r="F841" s="393"/>
      <c r="G841" s="393"/>
      <c r="H841" s="393"/>
      <c r="I841" s="393"/>
      <c r="J841" s="393"/>
      <c r="K841" s="393"/>
      <c r="L841" s="393"/>
      <c r="M841" s="393"/>
      <c r="N841" s="393"/>
      <c r="O841" s="393"/>
      <c r="P841" s="393"/>
    </row>
    <row r="842" spans="1:19" s="33" customFormat="1" ht="11.25" customHeight="1" x14ac:dyDescent="0.2">
      <c r="A842" s="375" t="str">
        <f>T([1]p45!$C$13:$G$13)</f>
        <v/>
      </c>
      <c r="B842" s="376"/>
      <c r="C842" s="376"/>
      <c r="D842" s="376"/>
      <c r="E842" s="377"/>
      <c r="F842" s="423"/>
      <c r="G842" s="424"/>
      <c r="H842" s="424"/>
      <c r="I842" s="424"/>
      <c r="J842" s="424"/>
      <c r="K842" s="424"/>
      <c r="L842" s="424"/>
      <c r="M842" s="424"/>
      <c r="N842" s="424"/>
      <c r="O842" s="424"/>
      <c r="P842" s="424"/>
      <c r="Q842" s="48"/>
      <c r="R842" s="28"/>
      <c r="S842" s="28"/>
    </row>
    <row r="843" spans="1:19" s="3" customFormat="1" ht="13.5" customHeight="1" x14ac:dyDescent="0.25">
      <c r="A843" s="17" t="s">
        <v>76</v>
      </c>
      <c r="B843" s="380" t="str">
        <f>IF([1]p45!$A$171&lt;&gt;0,[1]p45!$A$171,"")</f>
        <v/>
      </c>
      <c r="C843" s="398"/>
      <c r="D843" s="398"/>
      <c r="E843" s="398"/>
      <c r="F843" s="398"/>
      <c r="G843" s="398"/>
      <c r="H843" s="398"/>
      <c r="I843" s="398"/>
      <c r="J843" s="406" t="s">
        <v>89</v>
      </c>
      <c r="K843" s="375"/>
      <c r="L843" s="89" t="str">
        <f>IF([1]p45!$I$171&lt;&gt;0,[1]p45!$I$171,"")</f>
        <v/>
      </c>
      <c r="M843" s="47" t="s">
        <v>239</v>
      </c>
      <c r="N843" s="379" t="str">
        <f>IF([1]p45!$K$171&lt;&gt;0,[1]p45!$K$171,"")</f>
        <v/>
      </c>
      <c r="O843" s="379"/>
      <c r="P843" s="380"/>
      <c r="Q843" s="48"/>
    </row>
    <row r="844" spans="1:19" s="3" customFormat="1" ht="13.5" customHeight="1" x14ac:dyDescent="0.25">
      <c r="A844" s="17" t="s">
        <v>87</v>
      </c>
      <c r="B844" s="418" t="str">
        <f>IF([1]p45!$H$173&lt;&gt;0,[1]p45!$H$173,"")</f>
        <v/>
      </c>
      <c r="C844" s="419"/>
      <c r="D844" s="421" t="s">
        <v>89</v>
      </c>
      <c r="E844" s="422"/>
      <c r="F844" s="418" t="str">
        <f>IF([1]p45!$I$171&lt;&gt;0,[1]p45!$I$171,"")</f>
        <v/>
      </c>
      <c r="G844" s="418"/>
      <c r="H844" s="419"/>
      <c r="I844" s="17" t="s">
        <v>74</v>
      </c>
      <c r="J844" s="90" t="str">
        <f>IF([1]p45!$J$163&lt;&gt;0,[1]p45!$J$163,"")</f>
        <v/>
      </c>
      <c r="K844" s="17" t="s">
        <v>75</v>
      </c>
      <c r="L844" s="90" t="str">
        <f>IF([1]p45!$K$163&lt;&gt;0,[1]p45!$K$163,"")</f>
        <v/>
      </c>
      <c r="M844" s="421" t="s">
        <v>91</v>
      </c>
      <c r="N844" s="422"/>
      <c r="O844" s="418" t="str">
        <f>IF([1]p45!$F$173&lt;&gt;0,[1]p45!$F$173,"")</f>
        <v/>
      </c>
      <c r="P844" s="419"/>
      <c r="Q844" s="48"/>
    </row>
    <row r="845" spans="1:19" s="3" customFormat="1" ht="13.5" customHeight="1" x14ac:dyDescent="0.25">
      <c r="A845" s="17" t="s">
        <v>247</v>
      </c>
      <c r="B845" s="418" t="str">
        <f>IF([1]p45!$A$173&lt;&gt;0,[1]p45!$A$173,"")</f>
        <v/>
      </c>
      <c r="C845" s="418"/>
      <c r="D845" s="418"/>
      <c r="E845" s="418"/>
      <c r="F845" s="418"/>
      <c r="G845" s="418"/>
      <c r="H845" s="418"/>
      <c r="I845" s="418"/>
      <c r="J845" s="419"/>
      <c r="K845" s="420" t="s">
        <v>90</v>
      </c>
      <c r="L845" s="409"/>
      <c r="M845" s="379" t="str">
        <f>IF([1]p45!$I$175&lt;&gt;0,[1]p45!$I$175,"")</f>
        <v/>
      </c>
      <c r="N845" s="379"/>
      <c r="O845" s="379"/>
      <c r="P845" s="380"/>
      <c r="Q845" s="28"/>
    </row>
    <row r="846" spans="1:19" s="3" customFormat="1" ht="13.5" customHeight="1" x14ac:dyDescent="0.25">
      <c r="A846" s="17" t="s">
        <v>88</v>
      </c>
      <c r="B846" s="379" t="str">
        <f>IF([1]p45!$E$175&lt;&gt;0,[1]p45!$E$175,"")</f>
        <v/>
      </c>
      <c r="C846" s="379"/>
      <c r="D846" s="379"/>
      <c r="E846" s="379"/>
      <c r="F846" s="379"/>
      <c r="G846" s="379"/>
      <c r="H846" s="379"/>
      <c r="I846" s="375" t="s">
        <v>248</v>
      </c>
      <c r="J846" s="379"/>
      <c r="K846" s="379"/>
      <c r="L846" s="86" t="str">
        <f>IF([1]p45!$K$175&lt;&gt;0,[1]p45!$K$175,"")</f>
        <v/>
      </c>
      <c r="M846" s="375" t="s">
        <v>240</v>
      </c>
      <c r="N846" s="376"/>
      <c r="O846" s="379" t="str">
        <f>IF([1]p45!$D$173&lt;&gt;0,[1]p45!$D$173,"")</f>
        <v/>
      </c>
      <c r="P846" s="380"/>
      <c r="Q846" s="28"/>
    </row>
    <row r="847" spans="1:19" x14ac:dyDescent="0.2">
      <c r="A847" s="375" t="s">
        <v>242</v>
      </c>
      <c r="B847" s="376"/>
      <c r="C847" s="91">
        <f>[1]p45!$A$177</f>
        <v>0</v>
      </c>
      <c r="D847" s="406" t="s">
        <v>246</v>
      </c>
      <c r="E847" s="406"/>
      <c r="F847" s="406"/>
      <c r="G847" s="375"/>
      <c r="H847" s="416">
        <f>[1]p45!$D$177</f>
        <v>0</v>
      </c>
      <c r="I847" s="417"/>
      <c r="J847" s="375" t="s">
        <v>244</v>
      </c>
      <c r="K847" s="376"/>
      <c r="L847" s="416">
        <f>[1]p45!$G$177</f>
        <v>0</v>
      </c>
      <c r="M847" s="417"/>
      <c r="N847" s="87" t="s">
        <v>245</v>
      </c>
      <c r="O847" s="416">
        <f>[1]p45!$J$177</f>
        <v>0</v>
      </c>
      <c r="P847" s="417"/>
      <c r="Q847" s="28"/>
      <c r="R847" s="3"/>
    </row>
    <row r="848" spans="1:19" x14ac:dyDescent="0.2">
      <c r="A848" s="393"/>
      <c r="B848" s="393"/>
      <c r="C848" s="393"/>
      <c r="D848" s="393"/>
      <c r="E848" s="393"/>
      <c r="F848" s="393"/>
      <c r="G848" s="393"/>
      <c r="H848" s="393"/>
      <c r="I848" s="393"/>
      <c r="J848" s="393"/>
      <c r="K848" s="393"/>
      <c r="L848" s="393"/>
      <c r="M848" s="393"/>
      <c r="N848" s="393"/>
      <c r="O848" s="393"/>
      <c r="P848" s="393"/>
    </row>
    <row r="849" spans="1:19" s="3" customFormat="1" ht="13.5" customHeight="1" x14ac:dyDescent="0.25">
      <c r="A849" s="17" t="s">
        <v>76</v>
      </c>
      <c r="B849" s="380" t="str">
        <f>IF([1]p45!$A$180&lt;&gt;0,[1]p45!$A$180,"")</f>
        <v/>
      </c>
      <c r="C849" s="398"/>
      <c r="D849" s="398"/>
      <c r="E849" s="398"/>
      <c r="F849" s="398"/>
      <c r="G849" s="398"/>
      <c r="H849" s="398"/>
      <c r="I849" s="398"/>
      <c r="J849" s="406" t="s">
        <v>89</v>
      </c>
      <c r="K849" s="375"/>
      <c r="L849" s="89" t="str">
        <f>IF([1]p45!$I$180&lt;&gt;0,[1]p45!$I$180,"")</f>
        <v/>
      </c>
      <c r="M849" s="47" t="s">
        <v>239</v>
      </c>
      <c r="N849" s="379" t="str">
        <f>IF([1]p45!$K$180&lt;&gt;0,[1]p45!$K$180,"")</f>
        <v/>
      </c>
      <c r="O849" s="379"/>
      <c r="P849" s="380"/>
      <c r="Q849" s="48"/>
    </row>
    <row r="850" spans="1:19" s="3" customFormat="1" ht="13.5" customHeight="1" x14ac:dyDescent="0.25">
      <c r="A850" s="17" t="s">
        <v>87</v>
      </c>
      <c r="B850" s="418" t="str">
        <f>IF([1]p45!$H$182&lt;&gt;0,[1]p45!$H$182,"")</f>
        <v/>
      </c>
      <c r="C850" s="419"/>
      <c r="D850" s="421" t="s">
        <v>89</v>
      </c>
      <c r="E850" s="422"/>
      <c r="F850" s="418" t="str">
        <f>IF([1]p45!$I$180&lt;&gt;0,[1]p45!$I$180,"")</f>
        <v/>
      </c>
      <c r="G850" s="418"/>
      <c r="H850" s="419"/>
      <c r="I850" s="17" t="s">
        <v>74</v>
      </c>
      <c r="J850" s="90" t="str">
        <f>IF([1]p45!$J$163&lt;&gt;0,[1]p45!$J$163,"")</f>
        <v/>
      </c>
      <c r="K850" s="17" t="s">
        <v>75</v>
      </c>
      <c r="L850" s="90" t="str">
        <f>IF([1]p45!$K$163&lt;&gt;0,[1]p45!$K$163,"")</f>
        <v/>
      </c>
      <c r="M850" s="421" t="s">
        <v>91</v>
      </c>
      <c r="N850" s="422"/>
      <c r="O850" s="418" t="str">
        <f>IF([1]p45!$F$182&lt;&gt;0,[1]p45!$F$182,"")</f>
        <v/>
      </c>
      <c r="P850" s="419"/>
      <c r="Q850" s="48"/>
    </row>
    <row r="851" spans="1:19" s="3" customFormat="1" ht="13.5" customHeight="1" x14ac:dyDescent="0.25">
      <c r="A851" s="17" t="s">
        <v>247</v>
      </c>
      <c r="B851" s="418" t="str">
        <f>IF([1]p45!$A$182&lt;&gt;0,[1]p45!$A$182,"")</f>
        <v/>
      </c>
      <c r="C851" s="418"/>
      <c r="D851" s="418"/>
      <c r="E851" s="418"/>
      <c r="F851" s="418"/>
      <c r="G851" s="418"/>
      <c r="H851" s="418"/>
      <c r="I851" s="418"/>
      <c r="J851" s="419"/>
      <c r="K851" s="420" t="s">
        <v>90</v>
      </c>
      <c r="L851" s="409"/>
      <c r="M851" s="379" t="str">
        <f>IF([1]p45!$I$184&lt;&gt;0,[1]p45!$I$184,"")</f>
        <v/>
      </c>
      <c r="N851" s="379"/>
      <c r="O851" s="379"/>
      <c r="P851" s="380"/>
      <c r="Q851" s="28"/>
    </row>
    <row r="852" spans="1:19" s="3" customFormat="1" ht="13.5" customHeight="1" x14ac:dyDescent="0.25">
      <c r="A852" s="17" t="s">
        <v>88</v>
      </c>
      <c r="B852" s="379" t="str">
        <f>IF([1]p45!$E$184&lt;&gt;0,[1]p45!$E$184,"")</f>
        <v/>
      </c>
      <c r="C852" s="379"/>
      <c r="D852" s="379"/>
      <c r="E852" s="379"/>
      <c r="F852" s="379"/>
      <c r="G852" s="379"/>
      <c r="H852" s="379"/>
      <c r="I852" s="375" t="s">
        <v>248</v>
      </c>
      <c r="J852" s="379"/>
      <c r="K852" s="379"/>
      <c r="L852" s="86" t="str">
        <f>IF([1]p45!$K$184&lt;&gt;0,[1]p45!$K$184,"")</f>
        <v/>
      </c>
      <c r="M852" s="375" t="s">
        <v>240</v>
      </c>
      <c r="N852" s="376"/>
      <c r="O852" s="379" t="str">
        <f>IF([1]p45!$D$182&lt;&gt;0,[1]p45!$D$182,"")</f>
        <v/>
      </c>
      <c r="P852" s="380"/>
      <c r="Q852" s="28"/>
    </row>
    <row r="853" spans="1:19" x14ac:dyDescent="0.2">
      <c r="A853" s="375" t="s">
        <v>242</v>
      </c>
      <c r="B853" s="376"/>
      <c r="C853" s="91">
        <f>[1]p45!$A$186</f>
        <v>0</v>
      </c>
      <c r="D853" s="406" t="s">
        <v>246</v>
      </c>
      <c r="E853" s="406"/>
      <c r="F853" s="406"/>
      <c r="G853" s="375"/>
      <c r="H853" s="416">
        <f>[1]p45!$D$186</f>
        <v>0</v>
      </c>
      <c r="I853" s="417"/>
      <c r="J853" s="375" t="s">
        <v>244</v>
      </c>
      <c r="K853" s="376"/>
      <c r="L853" s="416">
        <f>[1]p45!$G$186</f>
        <v>0</v>
      </c>
      <c r="M853" s="417"/>
      <c r="N853" s="87" t="s">
        <v>245</v>
      </c>
      <c r="O853" s="416">
        <f>[1]p45!$J$186</f>
        <v>0</v>
      </c>
      <c r="P853" s="417"/>
      <c r="Q853" s="28"/>
      <c r="R853" s="3"/>
    </row>
    <row r="854" spans="1:19" x14ac:dyDescent="0.2">
      <c r="A854" s="393"/>
      <c r="B854" s="393"/>
      <c r="C854" s="393"/>
      <c r="D854" s="393"/>
      <c r="E854" s="393"/>
      <c r="F854" s="393"/>
      <c r="G854" s="393"/>
      <c r="H854" s="393"/>
      <c r="I854" s="393"/>
      <c r="J854" s="393"/>
      <c r="K854" s="393"/>
      <c r="L854" s="393"/>
      <c r="M854" s="393"/>
      <c r="N854" s="393"/>
      <c r="O854" s="393"/>
      <c r="P854" s="393"/>
    </row>
    <row r="855" spans="1:19" s="3" customFormat="1" ht="13.5" customHeight="1" x14ac:dyDescent="0.25">
      <c r="A855" s="17" t="s">
        <v>76</v>
      </c>
      <c r="B855" s="380" t="str">
        <f>IF([1]p45!$A$189&lt;&gt;0,[1]p45!$A$189,"")</f>
        <v/>
      </c>
      <c r="C855" s="398"/>
      <c r="D855" s="398"/>
      <c r="E855" s="398"/>
      <c r="F855" s="398"/>
      <c r="G855" s="398"/>
      <c r="H855" s="398"/>
      <c r="I855" s="398"/>
      <c r="J855" s="406" t="s">
        <v>89</v>
      </c>
      <c r="K855" s="375"/>
      <c r="L855" s="89" t="str">
        <f>IF([1]p45!$I$189&lt;&gt;0,[1]p45!$I$189,"")</f>
        <v/>
      </c>
      <c r="M855" s="47" t="s">
        <v>239</v>
      </c>
      <c r="N855" s="379" t="str">
        <f>IF([1]p45!$K$189&lt;&gt;0,[1]p45!$K$189,"")</f>
        <v/>
      </c>
      <c r="O855" s="379"/>
      <c r="P855" s="380"/>
      <c r="Q855" s="48"/>
    </row>
    <row r="856" spans="1:19" s="3" customFormat="1" ht="13.5" customHeight="1" x14ac:dyDescent="0.25">
      <c r="A856" s="17" t="s">
        <v>87</v>
      </c>
      <c r="B856" s="418" t="str">
        <f>IF([1]p45!$H$191&lt;&gt;0,[1]p45!$H$191,"")</f>
        <v/>
      </c>
      <c r="C856" s="419"/>
      <c r="D856" s="421" t="s">
        <v>89</v>
      </c>
      <c r="E856" s="422"/>
      <c r="F856" s="418" t="str">
        <f>IF([1]p45!$I$189&lt;&gt;0,[1]p45!$I$189,"")</f>
        <v/>
      </c>
      <c r="G856" s="418"/>
      <c r="H856" s="419"/>
      <c r="I856" s="17" t="s">
        <v>74</v>
      </c>
      <c r="J856" s="90" t="str">
        <f>IF([1]p45!$J$163&lt;&gt;0,[1]p45!$J$163,"")</f>
        <v/>
      </c>
      <c r="K856" s="17" t="s">
        <v>75</v>
      </c>
      <c r="L856" s="90" t="str">
        <f>IF([1]p45!$K$163&lt;&gt;0,[1]p45!$K$163,"")</f>
        <v/>
      </c>
      <c r="M856" s="421" t="s">
        <v>91</v>
      </c>
      <c r="N856" s="422"/>
      <c r="O856" s="418" t="str">
        <f>IF([1]p45!$F$191&lt;&gt;0,[1]p45!$F$191,"")</f>
        <v/>
      </c>
      <c r="P856" s="419"/>
      <c r="Q856" s="48"/>
    </row>
    <row r="857" spans="1:19" s="3" customFormat="1" ht="13.5" customHeight="1" x14ac:dyDescent="0.25">
      <c r="A857" s="17" t="s">
        <v>247</v>
      </c>
      <c r="B857" s="418" t="str">
        <f>IF([1]p45!$A$191&lt;&gt;0,[1]p45!$A$191,"")</f>
        <v/>
      </c>
      <c r="C857" s="418"/>
      <c r="D857" s="418"/>
      <c r="E857" s="418"/>
      <c r="F857" s="418"/>
      <c r="G857" s="418"/>
      <c r="H857" s="418"/>
      <c r="I857" s="418"/>
      <c r="J857" s="419"/>
      <c r="K857" s="420" t="s">
        <v>90</v>
      </c>
      <c r="L857" s="409"/>
      <c r="M857" s="379" t="str">
        <f>IF([1]p45!$I$193&lt;&gt;0,[1]p45!$I$193,"")</f>
        <v/>
      </c>
      <c r="N857" s="379"/>
      <c r="O857" s="379"/>
      <c r="P857" s="380"/>
      <c r="Q857" s="28"/>
    </row>
    <row r="858" spans="1:19" s="3" customFormat="1" ht="13.5" customHeight="1" x14ac:dyDescent="0.25">
      <c r="A858" s="17" t="s">
        <v>88</v>
      </c>
      <c r="B858" s="379" t="str">
        <f>IF([1]p45!$E$193&lt;&gt;0,[1]p45!$E$193,"")</f>
        <v/>
      </c>
      <c r="C858" s="379"/>
      <c r="D858" s="379"/>
      <c r="E858" s="379"/>
      <c r="F858" s="379"/>
      <c r="G858" s="379"/>
      <c r="H858" s="379"/>
      <c r="I858" s="375" t="s">
        <v>248</v>
      </c>
      <c r="J858" s="379"/>
      <c r="K858" s="379"/>
      <c r="L858" s="86" t="str">
        <f>IF([1]p45!$K$193&lt;&gt;0,[1]p45!$K$193,"")</f>
        <v/>
      </c>
      <c r="M858" s="375" t="s">
        <v>240</v>
      </c>
      <c r="N858" s="376"/>
      <c r="O858" s="379" t="str">
        <f>IF([1]p45!$D$191&lt;&gt;0,[1]p45!$D$191,"")</f>
        <v/>
      </c>
      <c r="P858" s="380"/>
      <c r="Q858" s="28"/>
    </row>
    <row r="859" spans="1:19" x14ac:dyDescent="0.2">
      <c r="A859" s="375" t="s">
        <v>242</v>
      </c>
      <c r="B859" s="376"/>
      <c r="C859" s="91">
        <f>[1]p45!$A$195</f>
        <v>0</v>
      </c>
      <c r="D859" s="406" t="s">
        <v>246</v>
      </c>
      <c r="E859" s="406"/>
      <c r="F859" s="406"/>
      <c r="G859" s="375"/>
      <c r="H859" s="416">
        <f>[1]p45!$D$195</f>
        <v>0</v>
      </c>
      <c r="I859" s="417"/>
      <c r="J859" s="375" t="s">
        <v>244</v>
      </c>
      <c r="K859" s="376"/>
      <c r="L859" s="416">
        <f>[1]p45!$G$195</f>
        <v>0</v>
      </c>
      <c r="M859" s="417"/>
      <c r="N859" s="87" t="s">
        <v>245</v>
      </c>
      <c r="O859" s="416">
        <f>[1]p45!$J$195</f>
        <v>0</v>
      </c>
      <c r="P859" s="417"/>
      <c r="Q859" s="28"/>
      <c r="R859" s="3"/>
    </row>
    <row r="860" spans="1:19" x14ac:dyDescent="0.2">
      <c r="A860" s="393"/>
      <c r="B860" s="393"/>
      <c r="C860" s="393"/>
      <c r="D860" s="393"/>
      <c r="E860" s="393"/>
      <c r="F860" s="393"/>
      <c r="G860" s="393"/>
      <c r="H860" s="393"/>
      <c r="I860" s="393"/>
      <c r="J860" s="393"/>
      <c r="K860" s="393"/>
      <c r="L860" s="393"/>
      <c r="M860" s="393"/>
      <c r="N860" s="393"/>
      <c r="O860" s="393"/>
      <c r="P860" s="393"/>
    </row>
    <row r="861" spans="1:19" s="33" customFormat="1" ht="11.25" customHeight="1" x14ac:dyDescent="0.2">
      <c r="A861" s="375" t="str">
        <f>T([1]p46!$C$13:$G$13)</f>
        <v/>
      </c>
      <c r="B861" s="376"/>
      <c r="C861" s="376"/>
      <c r="D861" s="376"/>
      <c r="E861" s="377"/>
      <c r="F861" s="423"/>
      <c r="G861" s="424"/>
      <c r="H861" s="424"/>
      <c r="I861" s="424"/>
      <c r="J861" s="424"/>
      <c r="K861" s="424"/>
      <c r="L861" s="424"/>
      <c r="M861" s="424"/>
      <c r="N861" s="424"/>
      <c r="O861" s="424"/>
      <c r="P861" s="424"/>
      <c r="Q861" s="48"/>
      <c r="R861" s="28"/>
      <c r="S861" s="28"/>
    </row>
    <row r="862" spans="1:19" s="3" customFormat="1" ht="13.5" customHeight="1" x14ac:dyDescent="0.25">
      <c r="A862" s="17" t="s">
        <v>76</v>
      </c>
      <c r="B862" s="380" t="str">
        <f>IF([1]p46!$A$171&lt;&gt;0,[1]p46!$A$171,"")</f>
        <v/>
      </c>
      <c r="C862" s="398"/>
      <c r="D862" s="398"/>
      <c r="E862" s="398"/>
      <c r="F862" s="398"/>
      <c r="G862" s="398"/>
      <c r="H862" s="398"/>
      <c r="I862" s="398"/>
      <c r="J862" s="406" t="s">
        <v>89</v>
      </c>
      <c r="K862" s="375"/>
      <c r="L862" s="89" t="str">
        <f>IF([1]p46!$I$171&lt;&gt;0,[1]p46!$I$171,"")</f>
        <v/>
      </c>
      <c r="M862" s="47" t="s">
        <v>239</v>
      </c>
      <c r="N862" s="379" t="str">
        <f>IF([1]p46!$K$171&lt;&gt;0,[1]p46!$K$171,"")</f>
        <v/>
      </c>
      <c r="O862" s="379"/>
      <c r="P862" s="380"/>
      <c r="Q862" s="48"/>
    </row>
    <row r="863" spans="1:19" s="3" customFormat="1" ht="13.5" customHeight="1" x14ac:dyDescent="0.25">
      <c r="A863" s="17" t="s">
        <v>87</v>
      </c>
      <c r="B863" s="418" t="str">
        <f>IF([1]p46!$H$173&lt;&gt;0,[1]p46!$H$173,"")</f>
        <v/>
      </c>
      <c r="C863" s="419"/>
      <c r="D863" s="421" t="s">
        <v>89</v>
      </c>
      <c r="E863" s="422"/>
      <c r="F863" s="418" t="str">
        <f>IF([1]p46!$I$171&lt;&gt;0,[1]p46!$I$171,"")</f>
        <v/>
      </c>
      <c r="G863" s="418"/>
      <c r="H863" s="419"/>
      <c r="I863" s="17" t="s">
        <v>74</v>
      </c>
      <c r="J863" s="90" t="str">
        <f>IF([1]p46!$J$163&lt;&gt;0,[1]p46!$J$163,"")</f>
        <v/>
      </c>
      <c r="K863" s="17" t="s">
        <v>75</v>
      </c>
      <c r="L863" s="90" t="str">
        <f>IF([1]p46!$K$163&lt;&gt;0,[1]p46!$K$163,"")</f>
        <v/>
      </c>
      <c r="M863" s="421" t="s">
        <v>91</v>
      </c>
      <c r="N863" s="422"/>
      <c r="O863" s="418" t="str">
        <f>IF([1]p46!$F$173&lt;&gt;0,[1]p46!$F$173,"")</f>
        <v/>
      </c>
      <c r="P863" s="419"/>
      <c r="Q863" s="48"/>
    </row>
    <row r="864" spans="1:19" s="3" customFormat="1" ht="13.5" customHeight="1" x14ac:dyDescent="0.25">
      <c r="A864" s="17" t="s">
        <v>247</v>
      </c>
      <c r="B864" s="418" t="str">
        <f>IF([1]p46!$A$173&lt;&gt;0,[1]p46!$A$173,"")</f>
        <v/>
      </c>
      <c r="C864" s="418"/>
      <c r="D864" s="418"/>
      <c r="E864" s="418"/>
      <c r="F864" s="418"/>
      <c r="G864" s="418"/>
      <c r="H864" s="418"/>
      <c r="I864" s="418"/>
      <c r="J864" s="419"/>
      <c r="K864" s="420" t="s">
        <v>90</v>
      </c>
      <c r="L864" s="409"/>
      <c r="M864" s="379" t="str">
        <f>IF([1]p46!$I$175&lt;&gt;0,[1]p46!$I$175,"")</f>
        <v/>
      </c>
      <c r="N864" s="379"/>
      <c r="O864" s="379"/>
      <c r="P864" s="380"/>
      <c r="Q864" s="28"/>
    </row>
    <row r="865" spans="1:19" s="3" customFormat="1" ht="13.5" customHeight="1" x14ac:dyDescent="0.25">
      <c r="A865" s="17" t="s">
        <v>88</v>
      </c>
      <c r="B865" s="379" t="str">
        <f>IF([1]p46!$E$175&lt;&gt;0,[1]p46!$E$175,"")</f>
        <v/>
      </c>
      <c r="C865" s="379"/>
      <c r="D865" s="379"/>
      <c r="E865" s="379"/>
      <c r="F865" s="379"/>
      <c r="G865" s="379"/>
      <c r="H865" s="379"/>
      <c r="I865" s="375" t="s">
        <v>248</v>
      </c>
      <c r="J865" s="379"/>
      <c r="K865" s="379"/>
      <c r="L865" s="86" t="str">
        <f>IF([1]p46!$K$175&lt;&gt;0,[1]p46!$K$175,"")</f>
        <v/>
      </c>
      <c r="M865" s="375" t="s">
        <v>240</v>
      </c>
      <c r="N865" s="376"/>
      <c r="O865" s="379" t="str">
        <f>IF([1]p46!$D$173&lt;&gt;0,[1]p46!$D$173,"")</f>
        <v/>
      </c>
      <c r="P865" s="380"/>
      <c r="Q865" s="28"/>
    </row>
    <row r="866" spans="1:19" x14ac:dyDescent="0.2">
      <c r="A866" s="375" t="s">
        <v>242</v>
      </c>
      <c r="B866" s="376"/>
      <c r="C866" s="91">
        <f>[1]p46!$A$177</f>
        <v>0</v>
      </c>
      <c r="D866" s="406" t="s">
        <v>246</v>
      </c>
      <c r="E866" s="406"/>
      <c r="F866" s="406"/>
      <c r="G866" s="375"/>
      <c r="H866" s="416">
        <f>[1]p46!$D$177</f>
        <v>0</v>
      </c>
      <c r="I866" s="417"/>
      <c r="J866" s="375" t="s">
        <v>244</v>
      </c>
      <c r="K866" s="376"/>
      <c r="L866" s="416">
        <f>[1]p46!$G$177</f>
        <v>0</v>
      </c>
      <c r="M866" s="417"/>
      <c r="N866" s="87" t="s">
        <v>245</v>
      </c>
      <c r="O866" s="416">
        <f>[1]p46!$J$177</f>
        <v>0</v>
      </c>
      <c r="P866" s="417"/>
      <c r="Q866" s="28"/>
      <c r="R866" s="3"/>
    </row>
    <row r="867" spans="1:19" x14ac:dyDescent="0.2">
      <c r="A867" s="393"/>
      <c r="B867" s="393"/>
      <c r="C867" s="393"/>
      <c r="D867" s="393"/>
      <c r="E867" s="393"/>
      <c r="F867" s="393"/>
      <c r="G867" s="393"/>
      <c r="H867" s="393"/>
      <c r="I867" s="393"/>
      <c r="J867" s="393"/>
      <c r="K867" s="393"/>
      <c r="L867" s="393"/>
      <c r="M867" s="393"/>
      <c r="N867" s="393"/>
      <c r="O867" s="393"/>
      <c r="P867" s="393"/>
    </row>
    <row r="868" spans="1:19" s="3" customFormat="1" ht="13.5" customHeight="1" x14ac:dyDescent="0.25">
      <c r="A868" s="17" t="s">
        <v>76</v>
      </c>
      <c r="B868" s="380" t="str">
        <f>IF([1]p46!$A$180&lt;&gt;0,[1]p46!$A$180,"")</f>
        <v/>
      </c>
      <c r="C868" s="398"/>
      <c r="D868" s="398"/>
      <c r="E868" s="398"/>
      <c r="F868" s="398"/>
      <c r="G868" s="398"/>
      <c r="H868" s="398"/>
      <c r="I868" s="398"/>
      <c r="J868" s="406" t="s">
        <v>89</v>
      </c>
      <c r="K868" s="375"/>
      <c r="L868" s="89" t="str">
        <f>IF([1]p46!$I$180&lt;&gt;0,[1]p46!$I$180,"")</f>
        <v/>
      </c>
      <c r="M868" s="47" t="s">
        <v>239</v>
      </c>
      <c r="N868" s="379" t="str">
        <f>IF([1]p46!$K$180&lt;&gt;0,[1]p46!$K$180,"")</f>
        <v/>
      </c>
      <c r="O868" s="379"/>
      <c r="P868" s="380"/>
      <c r="Q868" s="48"/>
    </row>
    <row r="869" spans="1:19" s="3" customFormat="1" ht="13.5" customHeight="1" x14ac:dyDescent="0.25">
      <c r="A869" s="17" t="s">
        <v>87</v>
      </c>
      <c r="B869" s="418" t="str">
        <f>IF([1]p46!$H$182&lt;&gt;0,[1]p46!$H$182,"")</f>
        <v/>
      </c>
      <c r="C869" s="419"/>
      <c r="D869" s="421" t="s">
        <v>89</v>
      </c>
      <c r="E869" s="422"/>
      <c r="F869" s="418" t="str">
        <f>IF([1]p46!$I$180&lt;&gt;0,[1]p46!$I$180,"")</f>
        <v/>
      </c>
      <c r="G869" s="418"/>
      <c r="H869" s="419"/>
      <c r="I869" s="17" t="s">
        <v>74</v>
      </c>
      <c r="J869" s="90" t="str">
        <f>IF([1]p46!$J$163&lt;&gt;0,[1]p46!$J$163,"")</f>
        <v/>
      </c>
      <c r="K869" s="17" t="s">
        <v>75</v>
      </c>
      <c r="L869" s="90" t="str">
        <f>IF([1]p46!$K$163&lt;&gt;0,[1]p46!$K$163,"")</f>
        <v/>
      </c>
      <c r="M869" s="421" t="s">
        <v>91</v>
      </c>
      <c r="N869" s="422"/>
      <c r="O869" s="418" t="str">
        <f>IF([1]p46!$F$182&lt;&gt;0,[1]p46!$F$182,"")</f>
        <v/>
      </c>
      <c r="P869" s="419"/>
      <c r="Q869" s="48"/>
    </row>
    <row r="870" spans="1:19" s="3" customFormat="1" ht="13.5" customHeight="1" x14ac:dyDescent="0.25">
      <c r="A870" s="17" t="s">
        <v>247</v>
      </c>
      <c r="B870" s="418" t="str">
        <f>IF([1]p46!$A$182&lt;&gt;0,[1]p46!$A$182,"")</f>
        <v/>
      </c>
      <c r="C870" s="418"/>
      <c r="D870" s="418"/>
      <c r="E870" s="418"/>
      <c r="F870" s="418"/>
      <c r="G870" s="418"/>
      <c r="H870" s="418"/>
      <c r="I870" s="418"/>
      <c r="J870" s="419"/>
      <c r="K870" s="420" t="s">
        <v>90</v>
      </c>
      <c r="L870" s="409"/>
      <c r="M870" s="379" t="str">
        <f>IF([1]p46!$I$184&lt;&gt;0,[1]p46!$I$184,"")</f>
        <v/>
      </c>
      <c r="N870" s="379"/>
      <c r="O870" s="379"/>
      <c r="P870" s="380"/>
      <c r="Q870" s="28"/>
    </row>
    <row r="871" spans="1:19" s="3" customFormat="1" ht="13.5" customHeight="1" x14ac:dyDescent="0.25">
      <c r="A871" s="17" t="s">
        <v>88</v>
      </c>
      <c r="B871" s="379" t="str">
        <f>IF([1]p46!$E$184&lt;&gt;0,[1]p46!$E$184,"")</f>
        <v/>
      </c>
      <c r="C871" s="379"/>
      <c r="D871" s="379"/>
      <c r="E871" s="379"/>
      <c r="F871" s="379"/>
      <c r="G871" s="379"/>
      <c r="H871" s="379"/>
      <c r="I871" s="375" t="s">
        <v>248</v>
      </c>
      <c r="J871" s="379"/>
      <c r="K871" s="379"/>
      <c r="L871" s="86" t="str">
        <f>IF([1]p46!$K$184&lt;&gt;0,[1]p46!$K$184,"")</f>
        <v/>
      </c>
      <c r="M871" s="375" t="s">
        <v>240</v>
      </c>
      <c r="N871" s="376"/>
      <c r="O871" s="379" t="str">
        <f>IF([1]p46!$D$182&lt;&gt;0,[1]p46!$D$182,"")</f>
        <v/>
      </c>
      <c r="P871" s="380"/>
      <c r="Q871" s="28"/>
    </row>
    <row r="872" spans="1:19" x14ac:dyDescent="0.2">
      <c r="A872" s="375" t="s">
        <v>242</v>
      </c>
      <c r="B872" s="376"/>
      <c r="C872" s="91">
        <f>[1]p46!$A$186</f>
        <v>0</v>
      </c>
      <c r="D872" s="406" t="s">
        <v>246</v>
      </c>
      <c r="E872" s="406"/>
      <c r="F872" s="406"/>
      <c r="G872" s="375"/>
      <c r="H872" s="416">
        <f>[1]p46!$D$186</f>
        <v>0</v>
      </c>
      <c r="I872" s="417"/>
      <c r="J872" s="375" t="s">
        <v>244</v>
      </c>
      <c r="K872" s="376"/>
      <c r="L872" s="416">
        <f>[1]p46!$G$186</f>
        <v>0</v>
      </c>
      <c r="M872" s="417"/>
      <c r="N872" s="87" t="s">
        <v>245</v>
      </c>
      <c r="O872" s="416">
        <f>[1]p46!$J$186</f>
        <v>0</v>
      </c>
      <c r="P872" s="417"/>
      <c r="Q872" s="28"/>
      <c r="R872" s="3"/>
    </row>
    <row r="873" spans="1:19" x14ac:dyDescent="0.2">
      <c r="A873" s="393"/>
      <c r="B873" s="393"/>
      <c r="C873" s="393"/>
      <c r="D873" s="393"/>
      <c r="E873" s="393"/>
      <c r="F873" s="393"/>
      <c r="G873" s="393"/>
      <c r="H873" s="393"/>
      <c r="I873" s="393"/>
      <c r="J873" s="393"/>
      <c r="K873" s="393"/>
      <c r="L873" s="393"/>
      <c r="M873" s="393"/>
      <c r="N873" s="393"/>
      <c r="O873" s="393"/>
      <c r="P873" s="393"/>
    </row>
    <row r="874" spans="1:19" s="3" customFormat="1" ht="13.5" customHeight="1" x14ac:dyDescent="0.25">
      <c r="A874" s="17" t="s">
        <v>76</v>
      </c>
      <c r="B874" s="380" t="str">
        <f>IF([1]p46!$A$189&lt;&gt;0,[1]p46!$A$189,"")</f>
        <v/>
      </c>
      <c r="C874" s="398"/>
      <c r="D874" s="398"/>
      <c r="E874" s="398"/>
      <c r="F874" s="398"/>
      <c r="G874" s="398"/>
      <c r="H874" s="398"/>
      <c r="I874" s="398"/>
      <c r="J874" s="406" t="s">
        <v>89</v>
      </c>
      <c r="K874" s="375"/>
      <c r="L874" s="89" t="str">
        <f>IF([1]p46!$I$189&lt;&gt;0,[1]p46!$I$189,"")</f>
        <v/>
      </c>
      <c r="M874" s="47" t="s">
        <v>239</v>
      </c>
      <c r="N874" s="379" t="str">
        <f>IF([1]p46!$K$189&lt;&gt;0,[1]p46!$K$189,"")</f>
        <v/>
      </c>
      <c r="O874" s="379"/>
      <c r="P874" s="380"/>
      <c r="Q874" s="48"/>
    </row>
    <row r="875" spans="1:19" s="3" customFormat="1" ht="13.5" customHeight="1" x14ac:dyDescent="0.25">
      <c r="A875" s="17" t="s">
        <v>87</v>
      </c>
      <c r="B875" s="418" t="str">
        <f>IF([1]p46!$H$191&lt;&gt;0,[1]p46!$H$191,"")</f>
        <v/>
      </c>
      <c r="C875" s="419"/>
      <c r="D875" s="421" t="s">
        <v>89</v>
      </c>
      <c r="E875" s="422"/>
      <c r="F875" s="418" t="str">
        <f>IF([1]p46!$I$189&lt;&gt;0,[1]p46!$I$189,"")</f>
        <v/>
      </c>
      <c r="G875" s="418"/>
      <c r="H875" s="419"/>
      <c r="I875" s="17" t="s">
        <v>74</v>
      </c>
      <c r="J875" s="90" t="str">
        <f>IF([1]p46!$J$163&lt;&gt;0,[1]p46!$J$163,"")</f>
        <v/>
      </c>
      <c r="K875" s="17" t="s">
        <v>75</v>
      </c>
      <c r="L875" s="90" t="str">
        <f>IF([1]p46!$K$163&lt;&gt;0,[1]p46!$K$163,"")</f>
        <v/>
      </c>
      <c r="M875" s="421" t="s">
        <v>91</v>
      </c>
      <c r="N875" s="422"/>
      <c r="O875" s="418" t="str">
        <f>IF([1]p46!$F$191&lt;&gt;0,[1]p46!$F$191,"")</f>
        <v/>
      </c>
      <c r="P875" s="419"/>
      <c r="Q875" s="48"/>
    </row>
    <row r="876" spans="1:19" s="3" customFormat="1" ht="13.5" customHeight="1" x14ac:dyDescent="0.25">
      <c r="A876" s="17" t="s">
        <v>247</v>
      </c>
      <c r="B876" s="418" t="str">
        <f>IF([1]p46!$A$191&lt;&gt;0,[1]p46!$A$191,"")</f>
        <v/>
      </c>
      <c r="C876" s="418"/>
      <c r="D876" s="418"/>
      <c r="E876" s="418"/>
      <c r="F876" s="418"/>
      <c r="G876" s="418"/>
      <c r="H876" s="418"/>
      <c r="I876" s="418"/>
      <c r="J876" s="419"/>
      <c r="K876" s="420" t="s">
        <v>90</v>
      </c>
      <c r="L876" s="409"/>
      <c r="M876" s="379" t="str">
        <f>IF([1]p46!$I$193&lt;&gt;0,[1]p46!$I$193,"")</f>
        <v/>
      </c>
      <c r="N876" s="379"/>
      <c r="O876" s="379"/>
      <c r="P876" s="380"/>
      <c r="Q876" s="28"/>
    </row>
    <row r="877" spans="1:19" s="3" customFormat="1" ht="13.5" customHeight="1" x14ac:dyDescent="0.25">
      <c r="A877" s="17" t="s">
        <v>88</v>
      </c>
      <c r="B877" s="379" t="str">
        <f>IF([1]p46!$E$193&lt;&gt;0,[1]p46!$E$193,"")</f>
        <v/>
      </c>
      <c r="C877" s="379"/>
      <c r="D877" s="379"/>
      <c r="E877" s="379"/>
      <c r="F877" s="379"/>
      <c r="G877" s="379"/>
      <c r="H877" s="379"/>
      <c r="I877" s="375" t="s">
        <v>248</v>
      </c>
      <c r="J877" s="379"/>
      <c r="K877" s="379"/>
      <c r="L877" s="86" t="str">
        <f>IF([1]p46!$K$193&lt;&gt;0,[1]p46!$K$193,"")</f>
        <v/>
      </c>
      <c r="M877" s="375" t="s">
        <v>240</v>
      </c>
      <c r="N877" s="376"/>
      <c r="O877" s="379" t="str">
        <f>IF([1]p46!$D$191&lt;&gt;0,[1]p46!$D$191,"")</f>
        <v/>
      </c>
      <c r="P877" s="380"/>
      <c r="Q877" s="28"/>
    </row>
    <row r="878" spans="1:19" x14ac:dyDescent="0.2">
      <c r="A878" s="375" t="s">
        <v>242</v>
      </c>
      <c r="B878" s="376"/>
      <c r="C878" s="91">
        <f>[1]p46!$A$195</f>
        <v>0</v>
      </c>
      <c r="D878" s="406" t="s">
        <v>246</v>
      </c>
      <c r="E878" s="406"/>
      <c r="F878" s="406"/>
      <c r="G878" s="375"/>
      <c r="H878" s="416">
        <f>[1]p46!$D$195</f>
        <v>0</v>
      </c>
      <c r="I878" s="417"/>
      <c r="J878" s="375" t="s">
        <v>244</v>
      </c>
      <c r="K878" s="376"/>
      <c r="L878" s="416">
        <f>[1]p46!$G$195</f>
        <v>0</v>
      </c>
      <c r="M878" s="417"/>
      <c r="N878" s="87" t="s">
        <v>245</v>
      </c>
      <c r="O878" s="416">
        <f>[1]p46!$J$195</f>
        <v>0</v>
      </c>
      <c r="P878" s="417"/>
      <c r="Q878" s="28"/>
      <c r="R878" s="3"/>
    </row>
    <row r="879" spans="1:19" x14ac:dyDescent="0.2">
      <c r="A879" s="393"/>
      <c r="B879" s="393"/>
      <c r="C879" s="393"/>
      <c r="D879" s="393"/>
      <c r="E879" s="393"/>
      <c r="F879" s="393"/>
      <c r="G879" s="393"/>
      <c r="H879" s="393"/>
      <c r="I879" s="393"/>
      <c r="J879" s="393"/>
      <c r="K879" s="393"/>
      <c r="L879" s="393"/>
      <c r="M879" s="393"/>
      <c r="N879" s="393"/>
      <c r="O879" s="393"/>
      <c r="P879" s="393"/>
    </row>
    <row r="880" spans="1:19" s="33" customFormat="1" ht="11.25" customHeight="1" x14ac:dyDescent="0.2">
      <c r="A880" s="375" t="str">
        <f>T([1]p47!$C$13:$G$13)</f>
        <v/>
      </c>
      <c r="B880" s="376"/>
      <c r="C880" s="376"/>
      <c r="D880" s="376"/>
      <c r="E880" s="377"/>
      <c r="F880" s="423"/>
      <c r="G880" s="424"/>
      <c r="H880" s="424"/>
      <c r="I880" s="424"/>
      <c r="J880" s="424"/>
      <c r="K880" s="424"/>
      <c r="L880" s="424"/>
      <c r="M880" s="424"/>
      <c r="N880" s="424"/>
      <c r="O880" s="424"/>
      <c r="P880" s="424"/>
      <c r="Q880" s="48"/>
      <c r="R880" s="28"/>
      <c r="S880" s="28"/>
    </row>
    <row r="881" spans="1:18" s="3" customFormat="1" ht="13.5" customHeight="1" x14ac:dyDescent="0.25">
      <c r="A881" s="17" t="s">
        <v>76</v>
      </c>
      <c r="B881" s="380" t="str">
        <f>IF([1]p47!$A$171&lt;&gt;0,[1]p47!$A$171,"")</f>
        <v/>
      </c>
      <c r="C881" s="398"/>
      <c r="D881" s="398"/>
      <c r="E881" s="398"/>
      <c r="F881" s="398"/>
      <c r="G881" s="398"/>
      <c r="H881" s="398"/>
      <c r="I881" s="398"/>
      <c r="J881" s="406" t="s">
        <v>89</v>
      </c>
      <c r="K881" s="375"/>
      <c r="L881" s="89" t="str">
        <f>IF([1]p47!$I$171&lt;&gt;0,[1]p47!$I$171,"")</f>
        <v/>
      </c>
      <c r="M881" s="47" t="s">
        <v>239</v>
      </c>
      <c r="N881" s="379" t="str">
        <f>IF([1]p47!$K$171&lt;&gt;0,[1]p47!$K$171,"")</f>
        <v/>
      </c>
      <c r="O881" s="379"/>
      <c r="P881" s="380"/>
      <c r="Q881" s="48"/>
    </row>
    <row r="882" spans="1:18" s="3" customFormat="1" ht="13.5" customHeight="1" x14ac:dyDescent="0.25">
      <c r="A882" s="17" t="s">
        <v>87</v>
      </c>
      <c r="B882" s="418" t="str">
        <f>IF([1]p47!$H$173&lt;&gt;0,[1]p47!$H$173,"")</f>
        <v/>
      </c>
      <c r="C882" s="419"/>
      <c r="D882" s="421" t="s">
        <v>89</v>
      </c>
      <c r="E882" s="422"/>
      <c r="F882" s="418" t="str">
        <f>IF([1]p47!$I$171&lt;&gt;0,[1]p47!$I$171,"")</f>
        <v/>
      </c>
      <c r="G882" s="418"/>
      <c r="H882" s="419"/>
      <c r="I882" s="17" t="s">
        <v>74</v>
      </c>
      <c r="J882" s="90" t="str">
        <f>IF([1]p47!$J$163&lt;&gt;0,[1]p47!$J$163,"")</f>
        <v/>
      </c>
      <c r="K882" s="17" t="s">
        <v>75</v>
      </c>
      <c r="L882" s="90" t="str">
        <f>IF([1]p47!$K$163&lt;&gt;0,[1]p47!$K$163,"")</f>
        <v/>
      </c>
      <c r="M882" s="421" t="s">
        <v>91</v>
      </c>
      <c r="N882" s="422"/>
      <c r="O882" s="418" t="str">
        <f>IF([1]p47!$F$173&lt;&gt;0,[1]p47!$F$173,"")</f>
        <v/>
      </c>
      <c r="P882" s="419"/>
      <c r="Q882" s="48"/>
    </row>
    <row r="883" spans="1:18" s="3" customFormat="1" ht="13.5" customHeight="1" x14ac:dyDescent="0.25">
      <c r="A883" s="17" t="s">
        <v>247</v>
      </c>
      <c r="B883" s="418" t="str">
        <f>IF([1]p47!$A$173&lt;&gt;0,[1]p47!$A$173,"")</f>
        <v/>
      </c>
      <c r="C883" s="418"/>
      <c r="D883" s="418"/>
      <c r="E883" s="418"/>
      <c r="F883" s="418"/>
      <c r="G883" s="418"/>
      <c r="H883" s="418"/>
      <c r="I883" s="418"/>
      <c r="J883" s="419"/>
      <c r="K883" s="420" t="s">
        <v>90</v>
      </c>
      <c r="L883" s="409"/>
      <c r="M883" s="379" t="str">
        <f>IF([1]p47!$I$175&lt;&gt;0,[1]p47!$I$175,"")</f>
        <v/>
      </c>
      <c r="N883" s="379"/>
      <c r="O883" s="379"/>
      <c r="P883" s="380"/>
      <c r="Q883" s="28"/>
    </row>
    <row r="884" spans="1:18" s="3" customFormat="1" ht="13.5" customHeight="1" x14ac:dyDescent="0.25">
      <c r="A884" s="17" t="s">
        <v>88</v>
      </c>
      <c r="B884" s="379" t="str">
        <f>IF([1]p47!$E$175&lt;&gt;0,[1]p47!$E$175,"")</f>
        <v/>
      </c>
      <c r="C884" s="379"/>
      <c r="D884" s="379"/>
      <c r="E884" s="379"/>
      <c r="F884" s="379"/>
      <c r="G884" s="379"/>
      <c r="H884" s="379"/>
      <c r="I884" s="375" t="s">
        <v>248</v>
      </c>
      <c r="J884" s="379"/>
      <c r="K884" s="379"/>
      <c r="L884" s="86" t="str">
        <f>IF([1]p47!$K$175&lt;&gt;0,[1]p47!$K$175,"")</f>
        <v/>
      </c>
      <c r="M884" s="375" t="s">
        <v>240</v>
      </c>
      <c r="N884" s="376"/>
      <c r="O884" s="379" t="str">
        <f>IF([1]p47!$D$173&lt;&gt;0,[1]p47!$D$173,"")</f>
        <v/>
      </c>
      <c r="P884" s="380"/>
      <c r="Q884" s="28"/>
    </row>
    <row r="885" spans="1:18" x14ac:dyDescent="0.2">
      <c r="A885" s="375" t="s">
        <v>242</v>
      </c>
      <c r="B885" s="376"/>
      <c r="C885" s="91">
        <f>[1]p47!$A$177</f>
        <v>0</v>
      </c>
      <c r="D885" s="406" t="s">
        <v>246</v>
      </c>
      <c r="E885" s="406"/>
      <c r="F885" s="406"/>
      <c r="G885" s="375"/>
      <c r="H885" s="416">
        <f>[1]p47!$D$177</f>
        <v>0</v>
      </c>
      <c r="I885" s="417"/>
      <c r="J885" s="375" t="s">
        <v>244</v>
      </c>
      <c r="K885" s="376"/>
      <c r="L885" s="416">
        <f>[1]p47!$G$177</f>
        <v>0</v>
      </c>
      <c r="M885" s="417"/>
      <c r="N885" s="87" t="s">
        <v>245</v>
      </c>
      <c r="O885" s="416">
        <f>[1]p47!$J$177</f>
        <v>0</v>
      </c>
      <c r="P885" s="417"/>
      <c r="Q885" s="28"/>
      <c r="R885" s="3"/>
    </row>
    <row r="886" spans="1:18" x14ac:dyDescent="0.2">
      <c r="A886" s="393"/>
      <c r="B886" s="393"/>
      <c r="C886" s="393"/>
      <c r="D886" s="393"/>
      <c r="E886" s="393"/>
      <c r="F886" s="393"/>
      <c r="G886" s="393"/>
      <c r="H886" s="393"/>
      <c r="I886" s="393"/>
      <c r="J886" s="393"/>
      <c r="K886" s="393"/>
      <c r="L886" s="393"/>
      <c r="M886" s="393"/>
      <c r="N886" s="393"/>
      <c r="O886" s="393"/>
      <c r="P886" s="393"/>
    </row>
    <row r="887" spans="1:18" s="3" customFormat="1" ht="13.5" customHeight="1" x14ac:dyDescent="0.25">
      <c r="A887" s="17" t="s">
        <v>76</v>
      </c>
      <c r="B887" s="380" t="str">
        <f>IF([1]p47!$A$180&lt;&gt;0,[1]p47!$A$180,"")</f>
        <v/>
      </c>
      <c r="C887" s="398"/>
      <c r="D887" s="398"/>
      <c r="E887" s="398"/>
      <c r="F887" s="398"/>
      <c r="G887" s="398"/>
      <c r="H887" s="398"/>
      <c r="I887" s="398"/>
      <c r="J887" s="406" t="s">
        <v>89</v>
      </c>
      <c r="K887" s="375"/>
      <c r="L887" s="89" t="str">
        <f>IF([1]p47!$I$180&lt;&gt;0,[1]p47!$I$180,"")</f>
        <v/>
      </c>
      <c r="M887" s="47" t="s">
        <v>239</v>
      </c>
      <c r="N887" s="379" t="str">
        <f>IF([1]p47!$K$180&lt;&gt;0,[1]p47!$K$180,"")</f>
        <v/>
      </c>
      <c r="O887" s="379"/>
      <c r="P887" s="380"/>
      <c r="Q887" s="48"/>
    </row>
    <row r="888" spans="1:18" s="3" customFormat="1" ht="13.5" customHeight="1" x14ac:dyDescent="0.25">
      <c r="A888" s="17" t="s">
        <v>87</v>
      </c>
      <c r="B888" s="418" t="str">
        <f>IF([1]p47!$H$182&lt;&gt;0,[1]p47!$H$182,"")</f>
        <v/>
      </c>
      <c r="C888" s="419"/>
      <c r="D888" s="421" t="s">
        <v>89</v>
      </c>
      <c r="E888" s="422"/>
      <c r="F888" s="418" t="str">
        <f>IF([1]p47!$I$180&lt;&gt;0,[1]p47!$I$180,"")</f>
        <v/>
      </c>
      <c r="G888" s="418"/>
      <c r="H888" s="419"/>
      <c r="I888" s="17" t="s">
        <v>74</v>
      </c>
      <c r="J888" s="90" t="str">
        <f>IF([1]p47!$J$163&lt;&gt;0,[1]p47!$J$163,"")</f>
        <v/>
      </c>
      <c r="K888" s="17" t="s">
        <v>75</v>
      </c>
      <c r="L888" s="90" t="str">
        <f>IF([1]p47!$K$163&lt;&gt;0,[1]p47!$K$163,"")</f>
        <v/>
      </c>
      <c r="M888" s="421" t="s">
        <v>91</v>
      </c>
      <c r="N888" s="422"/>
      <c r="O888" s="418" t="str">
        <f>IF([1]p47!$F$182&lt;&gt;0,[1]p47!$F$182,"")</f>
        <v/>
      </c>
      <c r="P888" s="419"/>
      <c r="Q888" s="48"/>
    </row>
    <row r="889" spans="1:18" s="3" customFormat="1" ht="13.5" customHeight="1" x14ac:dyDescent="0.25">
      <c r="A889" s="17" t="s">
        <v>247</v>
      </c>
      <c r="B889" s="418" t="str">
        <f>IF([1]p47!$A$182&lt;&gt;0,[1]p47!$A$182,"")</f>
        <v/>
      </c>
      <c r="C889" s="418"/>
      <c r="D889" s="418"/>
      <c r="E889" s="418"/>
      <c r="F889" s="418"/>
      <c r="G889" s="418"/>
      <c r="H889" s="418"/>
      <c r="I889" s="418"/>
      <c r="J889" s="419"/>
      <c r="K889" s="420" t="s">
        <v>90</v>
      </c>
      <c r="L889" s="409"/>
      <c r="M889" s="379" t="str">
        <f>IF([1]p47!$I$184&lt;&gt;0,[1]p47!$I$184,"")</f>
        <v/>
      </c>
      <c r="N889" s="379"/>
      <c r="O889" s="379"/>
      <c r="P889" s="380"/>
      <c r="Q889" s="28"/>
    </row>
    <row r="890" spans="1:18" s="3" customFormat="1" ht="13.5" customHeight="1" x14ac:dyDescent="0.25">
      <c r="A890" s="17" t="s">
        <v>88</v>
      </c>
      <c r="B890" s="379" t="str">
        <f>IF([1]p47!$E$184&lt;&gt;0,[1]p47!$E$184,"")</f>
        <v/>
      </c>
      <c r="C890" s="379"/>
      <c r="D890" s="379"/>
      <c r="E890" s="379"/>
      <c r="F890" s="379"/>
      <c r="G890" s="379"/>
      <c r="H890" s="379"/>
      <c r="I890" s="375" t="s">
        <v>248</v>
      </c>
      <c r="J890" s="379"/>
      <c r="K890" s="379"/>
      <c r="L890" s="86" t="str">
        <f>IF([1]p47!$K$184&lt;&gt;0,[1]p47!$K$184,"")</f>
        <v/>
      </c>
      <c r="M890" s="375" t="s">
        <v>240</v>
      </c>
      <c r="N890" s="376"/>
      <c r="O890" s="379" t="str">
        <f>IF([1]p47!$D$182&lt;&gt;0,[1]p47!$D$182,"")</f>
        <v/>
      </c>
      <c r="P890" s="380"/>
      <c r="Q890" s="28"/>
    </row>
    <row r="891" spans="1:18" x14ac:dyDescent="0.2">
      <c r="A891" s="375" t="s">
        <v>242</v>
      </c>
      <c r="B891" s="376"/>
      <c r="C891" s="91">
        <f>[1]p47!$A$186</f>
        <v>0</v>
      </c>
      <c r="D891" s="406" t="s">
        <v>246</v>
      </c>
      <c r="E891" s="406"/>
      <c r="F891" s="406"/>
      <c r="G891" s="375"/>
      <c r="H891" s="416">
        <f>[1]p47!$D$186</f>
        <v>0</v>
      </c>
      <c r="I891" s="417"/>
      <c r="J891" s="375" t="s">
        <v>244</v>
      </c>
      <c r="K891" s="376"/>
      <c r="L891" s="416">
        <f>[1]p47!$G$186</f>
        <v>0</v>
      </c>
      <c r="M891" s="417"/>
      <c r="N891" s="87" t="s">
        <v>245</v>
      </c>
      <c r="O891" s="416">
        <f>[1]p47!$J$186</f>
        <v>0</v>
      </c>
      <c r="P891" s="417"/>
      <c r="Q891" s="28"/>
      <c r="R891" s="3"/>
    </row>
    <row r="892" spans="1:18" x14ac:dyDescent="0.2">
      <c r="A892" s="393"/>
      <c r="B892" s="393"/>
      <c r="C892" s="393"/>
      <c r="D892" s="393"/>
      <c r="E892" s="393"/>
      <c r="F892" s="393"/>
      <c r="G892" s="393"/>
      <c r="H892" s="393"/>
      <c r="I892" s="393"/>
      <c r="J892" s="393"/>
      <c r="K892" s="393"/>
      <c r="L892" s="393"/>
      <c r="M892" s="393"/>
      <c r="N892" s="393"/>
      <c r="O892" s="393"/>
      <c r="P892" s="393"/>
    </row>
    <row r="893" spans="1:18" s="3" customFormat="1" ht="13.5" customHeight="1" x14ac:dyDescent="0.25">
      <c r="A893" s="17" t="s">
        <v>76</v>
      </c>
      <c r="B893" s="380" t="str">
        <f>IF([1]p47!$A$189&lt;&gt;0,[1]p47!$A$189,"")</f>
        <v/>
      </c>
      <c r="C893" s="398"/>
      <c r="D893" s="398"/>
      <c r="E893" s="398"/>
      <c r="F893" s="398"/>
      <c r="G893" s="398"/>
      <c r="H893" s="398"/>
      <c r="I893" s="398"/>
      <c r="J893" s="406" t="s">
        <v>89</v>
      </c>
      <c r="K893" s="375"/>
      <c r="L893" s="89" t="str">
        <f>IF([1]p47!$I$189&lt;&gt;0,[1]p47!$I$189,"")</f>
        <v/>
      </c>
      <c r="M893" s="47" t="s">
        <v>239</v>
      </c>
      <c r="N893" s="379" t="str">
        <f>IF([1]p47!$K$189&lt;&gt;0,[1]p47!$K$189,"")</f>
        <v/>
      </c>
      <c r="O893" s="379"/>
      <c r="P893" s="380"/>
      <c r="Q893" s="48"/>
    </row>
    <row r="894" spans="1:18" s="3" customFormat="1" ht="13.5" customHeight="1" x14ac:dyDescent="0.25">
      <c r="A894" s="17" t="s">
        <v>87</v>
      </c>
      <c r="B894" s="418" t="str">
        <f>IF([1]p47!$H$191&lt;&gt;0,[1]p47!$H$191,"")</f>
        <v/>
      </c>
      <c r="C894" s="419"/>
      <c r="D894" s="421" t="s">
        <v>89</v>
      </c>
      <c r="E894" s="422"/>
      <c r="F894" s="418" t="str">
        <f>IF([1]p47!$I$189&lt;&gt;0,[1]p47!$I$189,"")</f>
        <v/>
      </c>
      <c r="G894" s="418"/>
      <c r="H894" s="419"/>
      <c r="I894" s="17" t="s">
        <v>74</v>
      </c>
      <c r="J894" s="90" t="str">
        <f>IF([1]p47!$J$163&lt;&gt;0,[1]p47!$J$163,"")</f>
        <v/>
      </c>
      <c r="K894" s="17" t="s">
        <v>75</v>
      </c>
      <c r="L894" s="90" t="str">
        <f>IF([1]p47!$K$163&lt;&gt;0,[1]p47!$K$163,"")</f>
        <v/>
      </c>
      <c r="M894" s="421" t="s">
        <v>91</v>
      </c>
      <c r="N894" s="422"/>
      <c r="O894" s="418" t="str">
        <f>IF([1]p47!$F$191&lt;&gt;0,[1]p47!$F$191,"")</f>
        <v/>
      </c>
      <c r="P894" s="419"/>
      <c r="Q894" s="48"/>
    </row>
    <row r="895" spans="1:18" s="3" customFormat="1" ht="13.5" customHeight="1" x14ac:dyDescent="0.25">
      <c r="A895" s="17" t="s">
        <v>247</v>
      </c>
      <c r="B895" s="418" t="str">
        <f>IF([1]p47!$A$191&lt;&gt;0,[1]p47!$A$191,"")</f>
        <v/>
      </c>
      <c r="C895" s="418"/>
      <c r="D895" s="418"/>
      <c r="E895" s="418"/>
      <c r="F895" s="418"/>
      <c r="G895" s="418"/>
      <c r="H895" s="418"/>
      <c r="I895" s="418"/>
      <c r="J895" s="419"/>
      <c r="K895" s="420" t="s">
        <v>90</v>
      </c>
      <c r="L895" s="409"/>
      <c r="M895" s="379" t="str">
        <f>IF([1]p47!$I$193&lt;&gt;0,[1]p47!$I$193,"")</f>
        <v/>
      </c>
      <c r="N895" s="379"/>
      <c r="O895" s="379"/>
      <c r="P895" s="380"/>
      <c r="Q895" s="28"/>
    </row>
    <row r="896" spans="1:18" s="3" customFormat="1" ht="13.5" customHeight="1" x14ac:dyDescent="0.25">
      <c r="A896" s="17" t="s">
        <v>88</v>
      </c>
      <c r="B896" s="379" t="str">
        <f>IF([1]p47!$E$193&lt;&gt;0,[1]p47!$E$193,"")</f>
        <v/>
      </c>
      <c r="C896" s="379"/>
      <c r="D896" s="379"/>
      <c r="E896" s="379"/>
      <c r="F896" s="379"/>
      <c r="G896" s="379"/>
      <c r="H896" s="379"/>
      <c r="I896" s="375" t="s">
        <v>248</v>
      </c>
      <c r="J896" s="379"/>
      <c r="K896" s="379"/>
      <c r="L896" s="86" t="str">
        <f>IF([1]p47!$K$193&lt;&gt;0,[1]p47!$K$193,"")</f>
        <v/>
      </c>
      <c r="M896" s="375" t="s">
        <v>240</v>
      </c>
      <c r="N896" s="376"/>
      <c r="O896" s="379" t="str">
        <f>IF([1]p47!$D$191&lt;&gt;0,[1]p47!$D$191,"")</f>
        <v/>
      </c>
      <c r="P896" s="380"/>
      <c r="Q896" s="28"/>
    </row>
    <row r="897" spans="1:19" x14ac:dyDescent="0.2">
      <c r="A897" s="375" t="s">
        <v>242</v>
      </c>
      <c r="B897" s="376"/>
      <c r="C897" s="91">
        <f>[1]p47!$A$195</f>
        <v>0</v>
      </c>
      <c r="D897" s="406" t="s">
        <v>246</v>
      </c>
      <c r="E897" s="406"/>
      <c r="F897" s="406"/>
      <c r="G897" s="375"/>
      <c r="H897" s="416">
        <f>[1]p47!$D$195</f>
        <v>0</v>
      </c>
      <c r="I897" s="417"/>
      <c r="J897" s="375" t="s">
        <v>244</v>
      </c>
      <c r="K897" s="376"/>
      <c r="L897" s="416">
        <f>[1]p47!$G$195</f>
        <v>0</v>
      </c>
      <c r="M897" s="417"/>
      <c r="N897" s="87" t="s">
        <v>245</v>
      </c>
      <c r="O897" s="416">
        <f>[1]p47!$J$195</f>
        <v>0</v>
      </c>
      <c r="P897" s="417"/>
      <c r="Q897" s="28"/>
      <c r="R897" s="3"/>
    </row>
    <row r="898" spans="1:19" x14ac:dyDescent="0.2">
      <c r="A898" s="393"/>
      <c r="B898" s="393"/>
      <c r="C898" s="393"/>
      <c r="D898" s="393"/>
      <c r="E898" s="393"/>
      <c r="F898" s="393"/>
      <c r="G898" s="393"/>
      <c r="H898" s="393"/>
      <c r="I898" s="393"/>
      <c r="J898" s="393"/>
      <c r="K898" s="393"/>
      <c r="L898" s="393"/>
      <c r="M898" s="393"/>
      <c r="N898" s="393"/>
      <c r="O898" s="393"/>
      <c r="P898" s="393"/>
    </row>
    <row r="899" spans="1:19" s="33" customFormat="1" ht="11.25" customHeight="1" x14ac:dyDescent="0.2">
      <c r="A899" s="375" t="str">
        <f>T([1]p48!$C$13:$G$13)</f>
        <v/>
      </c>
      <c r="B899" s="376"/>
      <c r="C899" s="376"/>
      <c r="D899" s="376"/>
      <c r="E899" s="377"/>
      <c r="F899" s="423"/>
      <c r="G899" s="424"/>
      <c r="H899" s="424"/>
      <c r="I899" s="424"/>
      <c r="J899" s="424"/>
      <c r="K899" s="424"/>
      <c r="L899" s="424"/>
      <c r="M899" s="424"/>
      <c r="N899" s="424"/>
      <c r="O899" s="424"/>
      <c r="P899" s="424"/>
      <c r="Q899" s="48"/>
      <c r="R899" s="28"/>
      <c r="S899" s="28"/>
    </row>
    <row r="900" spans="1:19" s="3" customFormat="1" ht="13.5" customHeight="1" x14ac:dyDescent="0.25">
      <c r="A900" s="17" t="s">
        <v>76</v>
      </c>
      <c r="B900" s="380" t="str">
        <f>IF([1]p48!$A$171&lt;&gt;0,[1]p48!$A$171,"")</f>
        <v/>
      </c>
      <c r="C900" s="398"/>
      <c r="D900" s="398"/>
      <c r="E900" s="398"/>
      <c r="F900" s="398"/>
      <c r="G900" s="398"/>
      <c r="H900" s="398"/>
      <c r="I900" s="398"/>
      <c r="J900" s="406" t="s">
        <v>89</v>
      </c>
      <c r="K900" s="375"/>
      <c r="L900" s="89" t="str">
        <f>IF([1]p48!$I$171&lt;&gt;0,[1]p48!$I$171,"")</f>
        <v/>
      </c>
      <c r="M900" s="47" t="s">
        <v>239</v>
      </c>
      <c r="N900" s="379" t="str">
        <f>IF([1]p48!$K$171&lt;&gt;0,[1]p48!$K$171,"")</f>
        <v/>
      </c>
      <c r="O900" s="379"/>
      <c r="P900" s="380"/>
      <c r="Q900" s="48"/>
    </row>
    <row r="901" spans="1:19" s="3" customFormat="1" ht="13.5" customHeight="1" x14ac:dyDescent="0.25">
      <c r="A901" s="17" t="s">
        <v>87</v>
      </c>
      <c r="B901" s="418" t="str">
        <f>IF([1]p48!$H$173&lt;&gt;0,[1]p48!$H$173,"")</f>
        <v/>
      </c>
      <c r="C901" s="419"/>
      <c r="D901" s="421" t="s">
        <v>89</v>
      </c>
      <c r="E901" s="422"/>
      <c r="F901" s="418" t="str">
        <f>IF([1]p48!$I$171&lt;&gt;0,[1]p48!$I$171,"")</f>
        <v/>
      </c>
      <c r="G901" s="418"/>
      <c r="H901" s="419"/>
      <c r="I901" s="17" t="s">
        <v>74</v>
      </c>
      <c r="J901" s="90" t="str">
        <f>IF([1]p48!$J$163&lt;&gt;0,[1]p48!$J$163,"")</f>
        <v/>
      </c>
      <c r="K901" s="17" t="s">
        <v>75</v>
      </c>
      <c r="L901" s="90" t="str">
        <f>IF([1]p48!$K$163&lt;&gt;0,[1]p48!$K$163,"")</f>
        <v/>
      </c>
      <c r="M901" s="421" t="s">
        <v>91</v>
      </c>
      <c r="N901" s="422"/>
      <c r="O901" s="418" t="str">
        <f>IF([1]p48!$F$173&lt;&gt;0,[1]p48!$F$173,"")</f>
        <v/>
      </c>
      <c r="P901" s="419"/>
      <c r="Q901" s="48"/>
    </row>
    <row r="902" spans="1:19" s="3" customFormat="1" ht="13.5" customHeight="1" x14ac:dyDescent="0.25">
      <c r="A902" s="17" t="s">
        <v>247</v>
      </c>
      <c r="B902" s="418" t="str">
        <f>IF([1]p48!$A$173&lt;&gt;0,[1]p48!$A$173,"")</f>
        <v/>
      </c>
      <c r="C902" s="418"/>
      <c r="D902" s="418"/>
      <c r="E902" s="418"/>
      <c r="F902" s="418"/>
      <c r="G902" s="418"/>
      <c r="H902" s="418"/>
      <c r="I902" s="418"/>
      <c r="J902" s="419"/>
      <c r="K902" s="420" t="s">
        <v>90</v>
      </c>
      <c r="L902" s="409"/>
      <c r="M902" s="379" t="str">
        <f>IF([1]p48!$I$175&lt;&gt;0,[1]p48!$I$175,"")</f>
        <v/>
      </c>
      <c r="N902" s="379"/>
      <c r="O902" s="379"/>
      <c r="P902" s="380"/>
      <c r="Q902" s="28"/>
    </row>
    <row r="903" spans="1:19" s="3" customFormat="1" ht="13.5" customHeight="1" x14ac:dyDescent="0.25">
      <c r="A903" s="17" t="s">
        <v>88</v>
      </c>
      <c r="B903" s="379" t="str">
        <f>IF([1]p48!$E$175&lt;&gt;0,[1]p48!$E$175,"")</f>
        <v/>
      </c>
      <c r="C903" s="379"/>
      <c r="D903" s="379"/>
      <c r="E903" s="379"/>
      <c r="F903" s="379"/>
      <c r="G903" s="379"/>
      <c r="H903" s="379"/>
      <c r="I903" s="375" t="s">
        <v>248</v>
      </c>
      <c r="J903" s="379"/>
      <c r="K903" s="379"/>
      <c r="L903" s="86" t="str">
        <f>IF([1]p48!$K$175&lt;&gt;0,[1]p48!$K$175,"")</f>
        <v/>
      </c>
      <c r="M903" s="375" t="s">
        <v>240</v>
      </c>
      <c r="N903" s="376"/>
      <c r="O903" s="379" t="str">
        <f>IF([1]p48!$D$173&lt;&gt;0,[1]p48!$D$173,"")</f>
        <v/>
      </c>
      <c r="P903" s="380"/>
      <c r="Q903" s="28"/>
    </row>
    <row r="904" spans="1:19" x14ac:dyDescent="0.2">
      <c r="A904" s="375" t="s">
        <v>242</v>
      </c>
      <c r="B904" s="376"/>
      <c r="C904" s="91">
        <f>[1]p48!$A$177</f>
        <v>0</v>
      </c>
      <c r="D904" s="406" t="s">
        <v>246</v>
      </c>
      <c r="E904" s="406"/>
      <c r="F904" s="406"/>
      <c r="G904" s="375"/>
      <c r="H904" s="416">
        <f>[1]p48!$D$177</f>
        <v>0</v>
      </c>
      <c r="I904" s="417"/>
      <c r="J904" s="375" t="s">
        <v>244</v>
      </c>
      <c r="K904" s="376"/>
      <c r="L904" s="416">
        <f>[1]p48!$G$177</f>
        <v>0</v>
      </c>
      <c r="M904" s="417"/>
      <c r="N904" s="87" t="s">
        <v>245</v>
      </c>
      <c r="O904" s="416">
        <f>[1]p48!$J$177</f>
        <v>0</v>
      </c>
      <c r="P904" s="417"/>
      <c r="Q904" s="28"/>
      <c r="R904" s="3"/>
    </row>
    <row r="905" spans="1:19" x14ac:dyDescent="0.2">
      <c r="A905" s="393"/>
      <c r="B905" s="393"/>
      <c r="C905" s="393"/>
      <c r="D905" s="393"/>
      <c r="E905" s="393"/>
      <c r="F905" s="393"/>
      <c r="G905" s="393"/>
      <c r="H905" s="393"/>
      <c r="I905" s="393"/>
      <c r="J905" s="393"/>
      <c r="K905" s="393"/>
      <c r="L905" s="393"/>
      <c r="M905" s="393"/>
      <c r="N905" s="393"/>
      <c r="O905" s="393"/>
      <c r="P905" s="393"/>
    </row>
    <row r="906" spans="1:19" s="3" customFormat="1" ht="13.5" customHeight="1" x14ac:dyDescent="0.25">
      <c r="A906" s="17" t="s">
        <v>76</v>
      </c>
      <c r="B906" s="380" t="str">
        <f>IF([1]p48!$A$180&lt;&gt;0,[1]p48!$A$180,"")</f>
        <v/>
      </c>
      <c r="C906" s="398"/>
      <c r="D906" s="398"/>
      <c r="E906" s="398"/>
      <c r="F906" s="398"/>
      <c r="G906" s="398"/>
      <c r="H906" s="398"/>
      <c r="I906" s="398"/>
      <c r="J906" s="406" t="s">
        <v>89</v>
      </c>
      <c r="K906" s="375"/>
      <c r="L906" s="89" t="str">
        <f>IF([1]p48!$I$180&lt;&gt;0,[1]p48!$I$180,"")</f>
        <v/>
      </c>
      <c r="M906" s="47" t="s">
        <v>239</v>
      </c>
      <c r="N906" s="379" t="str">
        <f>IF([1]p48!$K$180&lt;&gt;0,[1]p48!$K$180,"")</f>
        <v/>
      </c>
      <c r="O906" s="379"/>
      <c r="P906" s="380"/>
      <c r="Q906" s="48"/>
    </row>
    <row r="907" spans="1:19" s="3" customFormat="1" ht="13.5" customHeight="1" x14ac:dyDescent="0.25">
      <c r="A907" s="17" t="s">
        <v>87</v>
      </c>
      <c r="B907" s="418" t="str">
        <f>IF([1]p48!$H$182&lt;&gt;0,[1]p48!$H$182,"")</f>
        <v/>
      </c>
      <c r="C907" s="419"/>
      <c r="D907" s="421" t="s">
        <v>89</v>
      </c>
      <c r="E907" s="422"/>
      <c r="F907" s="418" t="str">
        <f>IF([1]p48!$I$180&lt;&gt;0,[1]p48!$I$180,"")</f>
        <v/>
      </c>
      <c r="G907" s="418"/>
      <c r="H907" s="419"/>
      <c r="I907" s="17" t="s">
        <v>74</v>
      </c>
      <c r="J907" s="90" t="str">
        <f>IF([1]p48!$J$163&lt;&gt;0,[1]p48!$J$163,"")</f>
        <v/>
      </c>
      <c r="K907" s="17" t="s">
        <v>75</v>
      </c>
      <c r="L907" s="90" t="str">
        <f>IF([1]p48!$K$163&lt;&gt;0,[1]p48!$K$163,"")</f>
        <v/>
      </c>
      <c r="M907" s="421" t="s">
        <v>91</v>
      </c>
      <c r="N907" s="422"/>
      <c r="O907" s="418" t="str">
        <f>IF([1]p48!$F$182&lt;&gt;0,[1]p48!$F$182,"")</f>
        <v/>
      </c>
      <c r="P907" s="419"/>
      <c r="Q907" s="48"/>
    </row>
    <row r="908" spans="1:19" s="3" customFormat="1" ht="13.5" customHeight="1" x14ac:dyDescent="0.25">
      <c r="A908" s="17" t="s">
        <v>247</v>
      </c>
      <c r="B908" s="418" t="str">
        <f>IF([1]p48!$A$182&lt;&gt;0,[1]p48!$A$182,"")</f>
        <v/>
      </c>
      <c r="C908" s="418"/>
      <c r="D908" s="418"/>
      <c r="E908" s="418"/>
      <c r="F908" s="418"/>
      <c r="G908" s="418"/>
      <c r="H908" s="418"/>
      <c r="I908" s="418"/>
      <c r="J908" s="419"/>
      <c r="K908" s="420" t="s">
        <v>90</v>
      </c>
      <c r="L908" s="409"/>
      <c r="M908" s="379" t="str">
        <f>IF([1]p48!$I$184&lt;&gt;0,[1]p48!$I$184,"")</f>
        <v/>
      </c>
      <c r="N908" s="379"/>
      <c r="O908" s="379"/>
      <c r="P908" s="380"/>
      <c r="Q908" s="28"/>
    </row>
    <row r="909" spans="1:19" s="3" customFormat="1" ht="13.5" customHeight="1" x14ac:dyDescent="0.25">
      <c r="A909" s="17" t="s">
        <v>88</v>
      </c>
      <c r="B909" s="379" t="str">
        <f>IF([1]p48!$E$184&lt;&gt;0,[1]p48!$E$184,"")</f>
        <v/>
      </c>
      <c r="C909" s="379"/>
      <c r="D909" s="379"/>
      <c r="E909" s="379"/>
      <c r="F909" s="379"/>
      <c r="G909" s="379"/>
      <c r="H909" s="379"/>
      <c r="I909" s="375" t="s">
        <v>248</v>
      </c>
      <c r="J909" s="379"/>
      <c r="K909" s="379"/>
      <c r="L909" s="86" t="str">
        <f>IF([1]p48!$K$184&lt;&gt;0,[1]p48!$K$184,"")</f>
        <v/>
      </c>
      <c r="M909" s="375" t="s">
        <v>240</v>
      </c>
      <c r="N909" s="376"/>
      <c r="O909" s="379" t="str">
        <f>IF([1]p48!$D$182&lt;&gt;0,[1]p48!$D$182,"")</f>
        <v/>
      </c>
      <c r="P909" s="380"/>
      <c r="Q909" s="28"/>
    </row>
    <row r="910" spans="1:19" x14ac:dyDescent="0.2">
      <c r="A910" s="375" t="s">
        <v>242</v>
      </c>
      <c r="B910" s="376"/>
      <c r="C910" s="91">
        <f>[1]p48!$A$186</f>
        <v>0</v>
      </c>
      <c r="D910" s="406" t="s">
        <v>246</v>
      </c>
      <c r="E910" s="406"/>
      <c r="F910" s="406"/>
      <c r="G910" s="375"/>
      <c r="H910" s="416">
        <f>[1]p48!$D$186</f>
        <v>0</v>
      </c>
      <c r="I910" s="417"/>
      <c r="J910" s="375" t="s">
        <v>244</v>
      </c>
      <c r="K910" s="376"/>
      <c r="L910" s="416">
        <f>[1]p48!$G$186</f>
        <v>0</v>
      </c>
      <c r="M910" s="417"/>
      <c r="N910" s="87" t="s">
        <v>245</v>
      </c>
      <c r="O910" s="416">
        <f>[1]p48!$J$186</f>
        <v>0</v>
      </c>
      <c r="P910" s="417"/>
      <c r="Q910" s="28"/>
      <c r="R910" s="3"/>
    </row>
    <row r="911" spans="1:19" x14ac:dyDescent="0.2">
      <c r="A911" s="393"/>
      <c r="B911" s="393"/>
      <c r="C911" s="393"/>
      <c r="D911" s="393"/>
      <c r="E911" s="393"/>
      <c r="F911" s="393"/>
      <c r="G911" s="393"/>
      <c r="H911" s="393"/>
      <c r="I911" s="393"/>
      <c r="J911" s="393"/>
      <c r="K911" s="393"/>
      <c r="L911" s="393"/>
      <c r="M911" s="393"/>
      <c r="N911" s="393"/>
      <c r="O911" s="393"/>
      <c r="P911" s="393"/>
    </row>
    <row r="912" spans="1:19" s="3" customFormat="1" ht="13.5" customHeight="1" x14ac:dyDescent="0.25">
      <c r="A912" s="17" t="s">
        <v>76</v>
      </c>
      <c r="B912" s="380" t="str">
        <f>IF([1]p48!$A$189&lt;&gt;0,[1]p48!$A$189,"")</f>
        <v/>
      </c>
      <c r="C912" s="398"/>
      <c r="D912" s="398"/>
      <c r="E912" s="398"/>
      <c r="F912" s="398"/>
      <c r="G912" s="398"/>
      <c r="H912" s="398"/>
      <c r="I912" s="398"/>
      <c r="J912" s="406" t="s">
        <v>89</v>
      </c>
      <c r="K912" s="375"/>
      <c r="L912" s="89" t="str">
        <f>IF([1]p48!$I$189&lt;&gt;0,[1]p48!$I$189,"")</f>
        <v/>
      </c>
      <c r="M912" s="47" t="s">
        <v>239</v>
      </c>
      <c r="N912" s="379" t="str">
        <f>IF([1]p48!$K$189&lt;&gt;0,[1]p48!$K$189,"")</f>
        <v/>
      </c>
      <c r="O912" s="379"/>
      <c r="P912" s="380"/>
      <c r="Q912" s="48"/>
    </row>
    <row r="913" spans="1:19" s="3" customFormat="1" ht="13.5" customHeight="1" x14ac:dyDescent="0.25">
      <c r="A913" s="17" t="s">
        <v>87</v>
      </c>
      <c r="B913" s="418" t="str">
        <f>IF([1]p48!$H$191&lt;&gt;0,[1]p48!$H$191,"")</f>
        <v/>
      </c>
      <c r="C913" s="419"/>
      <c r="D913" s="421" t="s">
        <v>89</v>
      </c>
      <c r="E913" s="422"/>
      <c r="F913" s="418" t="str">
        <f>IF([1]p48!$I$189&lt;&gt;0,[1]p48!$I$189,"")</f>
        <v/>
      </c>
      <c r="G913" s="418"/>
      <c r="H913" s="419"/>
      <c r="I913" s="17" t="s">
        <v>74</v>
      </c>
      <c r="J913" s="90" t="str">
        <f>IF([1]p48!$J$163&lt;&gt;0,[1]p48!$J$163,"")</f>
        <v/>
      </c>
      <c r="K913" s="17" t="s">
        <v>75</v>
      </c>
      <c r="L913" s="90" t="str">
        <f>IF([1]p48!$K$163&lt;&gt;0,[1]p48!$K$163,"")</f>
        <v/>
      </c>
      <c r="M913" s="421" t="s">
        <v>91</v>
      </c>
      <c r="N913" s="422"/>
      <c r="O913" s="418" t="str">
        <f>IF([1]p48!$F$191&lt;&gt;0,[1]p48!$F$191,"")</f>
        <v/>
      </c>
      <c r="P913" s="419"/>
      <c r="Q913" s="48"/>
    </row>
    <row r="914" spans="1:19" s="3" customFormat="1" ht="13.5" customHeight="1" x14ac:dyDescent="0.25">
      <c r="A914" s="17" t="s">
        <v>247</v>
      </c>
      <c r="B914" s="418" t="str">
        <f>IF([1]p48!$A$191&lt;&gt;0,[1]p48!$A$191,"")</f>
        <v/>
      </c>
      <c r="C914" s="418"/>
      <c r="D914" s="418"/>
      <c r="E914" s="418"/>
      <c r="F914" s="418"/>
      <c r="G914" s="418"/>
      <c r="H914" s="418"/>
      <c r="I914" s="418"/>
      <c r="J914" s="419"/>
      <c r="K914" s="420" t="s">
        <v>90</v>
      </c>
      <c r="L914" s="409"/>
      <c r="M914" s="379" t="str">
        <f>IF([1]p48!$I$193&lt;&gt;0,[1]p48!$I$193,"")</f>
        <v/>
      </c>
      <c r="N914" s="379"/>
      <c r="O914" s="379"/>
      <c r="P914" s="380"/>
      <c r="Q914" s="28"/>
    </row>
    <row r="915" spans="1:19" s="3" customFormat="1" ht="13.5" customHeight="1" x14ac:dyDescent="0.25">
      <c r="A915" s="17" t="s">
        <v>88</v>
      </c>
      <c r="B915" s="379" t="str">
        <f>IF([1]p48!$E$193&lt;&gt;0,[1]p48!$E$193,"")</f>
        <v/>
      </c>
      <c r="C915" s="379"/>
      <c r="D915" s="379"/>
      <c r="E915" s="379"/>
      <c r="F915" s="379"/>
      <c r="G915" s="379"/>
      <c r="H915" s="379"/>
      <c r="I915" s="375" t="s">
        <v>248</v>
      </c>
      <c r="J915" s="379"/>
      <c r="K915" s="379"/>
      <c r="L915" s="86" t="str">
        <f>IF([1]p48!$K$193&lt;&gt;0,[1]p48!$K$193,"")</f>
        <v/>
      </c>
      <c r="M915" s="375" t="s">
        <v>240</v>
      </c>
      <c r="N915" s="376"/>
      <c r="O915" s="379" t="str">
        <f>IF([1]p48!$D$191&lt;&gt;0,[1]p48!$D$191,"")</f>
        <v/>
      </c>
      <c r="P915" s="380"/>
      <c r="Q915" s="28"/>
    </row>
    <row r="916" spans="1:19" x14ac:dyDescent="0.2">
      <c r="A916" s="375" t="s">
        <v>242</v>
      </c>
      <c r="B916" s="376"/>
      <c r="C916" s="91">
        <f>[1]p48!$A$195</f>
        <v>0</v>
      </c>
      <c r="D916" s="406" t="s">
        <v>246</v>
      </c>
      <c r="E916" s="406"/>
      <c r="F916" s="406"/>
      <c r="G916" s="375"/>
      <c r="H916" s="416">
        <f>[1]p48!$D$195</f>
        <v>0</v>
      </c>
      <c r="I916" s="417"/>
      <c r="J916" s="375" t="s">
        <v>244</v>
      </c>
      <c r="K916" s="376"/>
      <c r="L916" s="416">
        <f>[1]p48!$G$195</f>
        <v>0</v>
      </c>
      <c r="M916" s="417"/>
      <c r="N916" s="87" t="s">
        <v>245</v>
      </c>
      <c r="O916" s="416">
        <f>[1]p48!$J$195</f>
        <v>0</v>
      </c>
      <c r="P916" s="417"/>
      <c r="Q916" s="28"/>
      <c r="R916" s="3"/>
    </row>
    <row r="917" spans="1:19" x14ac:dyDescent="0.2">
      <c r="A917" s="393"/>
      <c r="B917" s="393"/>
      <c r="C917" s="393"/>
      <c r="D917" s="393"/>
      <c r="E917" s="393"/>
      <c r="F917" s="393"/>
      <c r="G917" s="393"/>
      <c r="H917" s="393"/>
      <c r="I917" s="393"/>
      <c r="J917" s="393"/>
      <c r="K917" s="393"/>
      <c r="L917" s="393"/>
      <c r="M917" s="393"/>
      <c r="N917" s="393"/>
      <c r="O917" s="393"/>
      <c r="P917" s="393"/>
    </row>
    <row r="918" spans="1:19" s="33" customFormat="1" ht="11.25" customHeight="1" x14ac:dyDescent="0.2">
      <c r="A918" s="375" t="str">
        <f>T([1]p49!$C$13:$G$13)</f>
        <v/>
      </c>
      <c r="B918" s="376"/>
      <c r="C918" s="376"/>
      <c r="D918" s="376"/>
      <c r="E918" s="377"/>
      <c r="F918" s="423"/>
      <c r="G918" s="424"/>
      <c r="H918" s="424"/>
      <c r="I918" s="424"/>
      <c r="J918" s="424"/>
      <c r="K918" s="424"/>
      <c r="L918" s="424"/>
      <c r="M918" s="424"/>
      <c r="N918" s="424"/>
      <c r="O918" s="424"/>
      <c r="P918" s="424"/>
      <c r="Q918" s="48"/>
      <c r="R918" s="28"/>
      <c r="S918" s="28"/>
    </row>
    <row r="919" spans="1:19" s="3" customFormat="1" ht="13.5" customHeight="1" x14ac:dyDescent="0.25">
      <c r="A919" s="17" t="s">
        <v>76</v>
      </c>
      <c r="B919" s="380" t="str">
        <f>IF([1]p49!$A$171&lt;&gt;0,[1]p49!$A$171,"")</f>
        <v/>
      </c>
      <c r="C919" s="398"/>
      <c r="D919" s="398"/>
      <c r="E919" s="398"/>
      <c r="F919" s="398"/>
      <c r="G919" s="398"/>
      <c r="H919" s="398"/>
      <c r="I919" s="398"/>
      <c r="J919" s="406" t="s">
        <v>89</v>
      </c>
      <c r="K919" s="375"/>
      <c r="L919" s="89" t="str">
        <f>IF([1]p49!$I$171&lt;&gt;0,[1]p49!$I$171,"")</f>
        <v/>
      </c>
      <c r="M919" s="47" t="s">
        <v>239</v>
      </c>
      <c r="N919" s="379" t="str">
        <f>IF([1]p49!$K$171&lt;&gt;0,[1]p49!$K$171,"")</f>
        <v/>
      </c>
      <c r="O919" s="379"/>
      <c r="P919" s="380"/>
      <c r="Q919" s="48"/>
    </row>
    <row r="920" spans="1:19" s="3" customFormat="1" ht="13.5" customHeight="1" x14ac:dyDescent="0.25">
      <c r="A920" s="17" t="s">
        <v>87</v>
      </c>
      <c r="B920" s="418" t="str">
        <f>IF([1]p49!$H$173&lt;&gt;0,[1]p49!$H$173,"")</f>
        <v/>
      </c>
      <c r="C920" s="419"/>
      <c r="D920" s="421" t="s">
        <v>89</v>
      </c>
      <c r="E920" s="422"/>
      <c r="F920" s="418" t="str">
        <f>IF([1]p49!$I$171&lt;&gt;0,[1]p49!$I$171,"")</f>
        <v/>
      </c>
      <c r="G920" s="418"/>
      <c r="H920" s="419"/>
      <c r="I920" s="17" t="s">
        <v>74</v>
      </c>
      <c r="J920" s="90" t="str">
        <f>IF([1]p49!$J$163&lt;&gt;0,[1]p49!$J$163,"")</f>
        <v/>
      </c>
      <c r="K920" s="17" t="s">
        <v>75</v>
      </c>
      <c r="L920" s="90" t="str">
        <f>IF([1]p49!$K$163&lt;&gt;0,[1]p49!$K$163,"")</f>
        <v/>
      </c>
      <c r="M920" s="421" t="s">
        <v>91</v>
      </c>
      <c r="N920" s="422"/>
      <c r="O920" s="418" t="str">
        <f>IF([1]p49!$F$173&lt;&gt;0,[1]p49!$F$173,"")</f>
        <v/>
      </c>
      <c r="P920" s="419"/>
      <c r="Q920" s="48"/>
    </row>
    <row r="921" spans="1:19" s="3" customFormat="1" ht="13.5" customHeight="1" x14ac:dyDescent="0.25">
      <c r="A921" s="17" t="s">
        <v>247</v>
      </c>
      <c r="B921" s="418" t="str">
        <f>IF([1]p49!$A$173&lt;&gt;0,[1]p49!$A$173,"")</f>
        <v/>
      </c>
      <c r="C921" s="418"/>
      <c r="D921" s="418"/>
      <c r="E921" s="418"/>
      <c r="F921" s="418"/>
      <c r="G921" s="418"/>
      <c r="H921" s="418"/>
      <c r="I921" s="418"/>
      <c r="J921" s="419"/>
      <c r="K921" s="420" t="s">
        <v>90</v>
      </c>
      <c r="L921" s="409"/>
      <c r="M921" s="379" t="str">
        <f>IF([1]p49!$I$175&lt;&gt;0,[1]p49!$I$175,"")</f>
        <v/>
      </c>
      <c r="N921" s="379"/>
      <c r="O921" s="379"/>
      <c r="P921" s="380"/>
      <c r="Q921" s="28"/>
    </row>
    <row r="922" spans="1:19" s="3" customFormat="1" ht="13.5" customHeight="1" x14ac:dyDescent="0.25">
      <c r="A922" s="17" t="s">
        <v>88</v>
      </c>
      <c r="B922" s="379" t="str">
        <f>IF([1]p49!$E$175&lt;&gt;0,[1]p49!$E$175,"")</f>
        <v/>
      </c>
      <c r="C922" s="379"/>
      <c r="D922" s="379"/>
      <c r="E922" s="379"/>
      <c r="F922" s="379"/>
      <c r="G922" s="379"/>
      <c r="H922" s="379"/>
      <c r="I922" s="375" t="s">
        <v>248</v>
      </c>
      <c r="J922" s="379"/>
      <c r="K922" s="379"/>
      <c r="L922" s="86" t="str">
        <f>IF([1]p49!$K$175&lt;&gt;0,[1]p49!$K$175,"")</f>
        <v/>
      </c>
      <c r="M922" s="375" t="s">
        <v>240</v>
      </c>
      <c r="N922" s="376"/>
      <c r="O922" s="379" t="str">
        <f>IF([1]p49!$D$173&lt;&gt;0,[1]p49!$D$173,"")</f>
        <v/>
      </c>
      <c r="P922" s="380"/>
      <c r="Q922" s="28"/>
    </row>
    <row r="923" spans="1:19" x14ac:dyDescent="0.2">
      <c r="A923" s="375" t="s">
        <v>242</v>
      </c>
      <c r="B923" s="376"/>
      <c r="C923" s="91">
        <f>[1]p49!$A$177</f>
        <v>0</v>
      </c>
      <c r="D923" s="406" t="s">
        <v>246</v>
      </c>
      <c r="E923" s="406"/>
      <c r="F923" s="406"/>
      <c r="G923" s="375"/>
      <c r="H923" s="416">
        <f>[1]p49!$D$177</f>
        <v>0</v>
      </c>
      <c r="I923" s="417"/>
      <c r="J923" s="375" t="s">
        <v>244</v>
      </c>
      <c r="K923" s="376"/>
      <c r="L923" s="416">
        <f>[1]p49!$G$177</f>
        <v>0</v>
      </c>
      <c r="M923" s="417"/>
      <c r="N923" s="87" t="s">
        <v>245</v>
      </c>
      <c r="O923" s="416">
        <f>[1]p49!$J$177</f>
        <v>0</v>
      </c>
      <c r="P923" s="417"/>
      <c r="Q923" s="28"/>
      <c r="R923" s="3"/>
    </row>
    <row r="924" spans="1:19" x14ac:dyDescent="0.2">
      <c r="A924" s="393"/>
      <c r="B924" s="393"/>
      <c r="C924" s="393"/>
      <c r="D924" s="393"/>
      <c r="E924" s="393"/>
      <c r="F924" s="393"/>
      <c r="G924" s="393"/>
      <c r="H924" s="393"/>
      <c r="I924" s="393"/>
      <c r="J924" s="393"/>
      <c r="K924" s="393"/>
      <c r="L924" s="393"/>
      <c r="M924" s="393"/>
      <c r="N924" s="393"/>
      <c r="O924" s="393"/>
      <c r="P924" s="393"/>
    </row>
    <row r="925" spans="1:19" s="3" customFormat="1" ht="13.5" customHeight="1" x14ac:dyDescent="0.25">
      <c r="A925" s="17" t="s">
        <v>76</v>
      </c>
      <c r="B925" s="380" t="str">
        <f>IF([1]p49!$A$180&lt;&gt;0,[1]p49!$A$180,"")</f>
        <v/>
      </c>
      <c r="C925" s="398"/>
      <c r="D925" s="398"/>
      <c r="E925" s="398"/>
      <c r="F925" s="398"/>
      <c r="G925" s="398"/>
      <c r="H925" s="398"/>
      <c r="I925" s="398"/>
      <c r="J925" s="406" t="s">
        <v>89</v>
      </c>
      <c r="K925" s="375"/>
      <c r="L925" s="89" t="str">
        <f>IF([1]p49!$I$180&lt;&gt;0,[1]p49!$I$180,"")</f>
        <v/>
      </c>
      <c r="M925" s="47" t="s">
        <v>239</v>
      </c>
      <c r="N925" s="379" t="str">
        <f>IF([1]p49!$K$180&lt;&gt;0,[1]p49!$K$180,"")</f>
        <v/>
      </c>
      <c r="O925" s="379"/>
      <c r="P925" s="380"/>
      <c r="Q925" s="48"/>
    </row>
    <row r="926" spans="1:19" s="3" customFormat="1" ht="13.5" customHeight="1" x14ac:dyDescent="0.25">
      <c r="A926" s="17" t="s">
        <v>87</v>
      </c>
      <c r="B926" s="418" t="str">
        <f>IF([1]p49!$H$182&lt;&gt;0,[1]p49!$H$182,"")</f>
        <v/>
      </c>
      <c r="C926" s="419"/>
      <c r="D926" s="421" t="s">
        <v>89</v>
      </c>
      <c r="E926" s="422"/>
      <c r="F926" s="418" t="str">
        <f>IF([1]p49!$I$180&lt;&gt;0,[1]p49!$I$180,"")</f>
        <v/>
      </c>
      <c r="G926" s="418"/>
      <c r="H926" s="419"/>
      <c r="I926" s="17" t="s">
        <v>74</v>
      </c>
      <c r="J926" s="90" t="str">
        <f>IF([1]p49!$J$163&lt;&gt;0,[1]p49!$J$163,"")</f>
        <v/>
      </c>
      <c r="K926" s="17" t="s">
        <v>75</v>
      </c>
      <c r="L926" s="90" t="str">
        <f>IF([1]p49!$K$163&lt;&gt;0,[1]p49!$K$163,"")</f>
        <v/>
      </c>
      <c r="M926" s="421" t="s">
        <v>91</v>
      </c>
      <c r="N926" s="422"/>
      <c r="O926" s="418" t="str">
        <f>IF([1]p49!$F$182&lt;&gt;0,[1]p49!$F$182,"")</f>
        <v/>
      </c>
      <c r="P926" s="419"/>
      <c r="Q926" s="48"/>
    </row>
    <row r="927" spans="1:19" s="3" customFormat="1" ht="13.5" customHeight="1" x14ac:dyDescent="0.25">
      <c r="A927" s="17" t="s">
        <v>247</v>
      </c>
      <c r="B927" s="418" t="str">
        <f>IF([1]p49!$A$182&lt;&gt;0,[1]p49!$A$182,"")</f>
        <v/>
      </c>
      <c r="C927" s="418"/>
      <c r="D927" s="418"/>
      <c r="E927" s="418"/>
      <c r="F927" s="418"/>
      <c r="G927" s="418"/>
      <c r="H927" s="418"/>
      <c r="I927" s="418"/>
      <c r="J927" s="419"/>
      <c r="K927" s="420" t="s">
        <v>90</v>
      </c>
      <c r="L927" s="409"/>
      <c r="M927" s="379" t="str">
        <f>IF([1]p49!$I$184&lt;&gt;0,[1]p49!$I$184,"")</f>
        <v/>
      </c>
      <c r="N927" s="379"/>
      <c r="O927" s="379"/>
      <c r="P927" s="380"/>
      <c r="Q927" s="28"/>
    </row>
    <row r="928" spans="1:19" s="3" customFormat="1" ht="13.5" customHeight="1" x14ac:dyDescent="0.25">
      <c r="A928" s="17" t="s">
        <v>88</v>
      </c>
      <c r="B928" s="379" t="str">
        <f>IF([1]p49!$E$184&lt;&gt;0,[1]p49!$E$184,"")</f>
        <v/>
      </c>
      <c r="C928" s="379"/>
      <c r="D928" s="379"/>
      <c r="E928" s="379"/>
      <c r="F928" s="379"/>
      <c r="G928" s="379"/>
      <c r="H928" s="379"/>
      <c r="I928" s="375" t="s">
        <v>248</v>
      </c>
      <c r="J928" s="379"/>
      <c r="K928" s="379"/>
      <c r="L928" s="86" t="str">
        <f>IF([1]p49!$K$184&lt;&gt;0,[1]p49!$K$184,"")</f>
        <v/>
      </c>
      <c r="M928" s="375" t="s">
        <v>240</v>
      </c>
      <c r="N928" s="376"/>
      <c r="O928" s="379" t="str">
        <f>IF([1]p49!$D$182&lt;&gt;0,[1]p49!$D$182,"")</f>
        <v/>
      </c>
      <c r="P928" s="380"/>
      <c r="Q928" s="28"/>
    </row>
    <row r="929" spans="1:19" x14ac:dyDescent="0.2">
      <c r="A929" s="375" t="s">
        <v>242</v>
      </c>
      <c r="B929" s="376"/>
      <c r="C929" s="91">
        <f>[1]p49!$A$186</f>
        <v>0</v>
      </c>
      <c r="D929" s="406" t="s">
        <v>246</v>
      </c>
      <c r="E929" s="406"/>
      <c r="F929" s="406"/>
      <c r="G929" s="375"/>
      <c r="H929" s="416">
        <f>[1]p49!$D$186</f>
        <v>0</v>
      </c>
      <c r="I929" s="417"/>
      <c r="J929" s="375" t="s">
        <v>244</v>
      </c>
      <c r="K929" s="376"/>
      <c r="L929" s="416">
        <f>[1]p49!$G$186</f>
        <v>0</v>
      </c>
      <c r="M929" s="417"/>
      <c r="N929" s="87" t="s">
        <v>245</v>
      </c>
      <c r="O929" s="416">
        <f>[1]p49!$J$186</f>
        <v>0</v>
      </c>
      <c r="P929" s="417"/>
      <c r="Q929" s="28"/>
      <c r="R929" s="3"/>
    </row>
    <row r="930" spans="1:19" x14ac:dyDescent="0.2">
      <c r="A930" s="393"/>
      <c r="B930" s="393"/>
      <c r="C930" s="393"/>
      <c r="D930" s="393"/>
      <c r="E930" s="393"/>
      <c r="F930" s="393"/>
      <c r="G930" s="393"/>
      <c r="H930" s="393"/>
      <c r="I930" s="393"/>
      <c r="J930" s="393"/>
      <c r="K930" s="393"/>
      <c r="L930" s="393"/>
      <c r="M930" s="393"/>
      <c r="N930" s="393"/>
      <c r="O930" s="393"/>
      <c r="P930" s="393"/>
    </row>
    <row r="931" spans="1:19" s="3" customFormat="1" ht="13.5" customHeight="1" x14ac:dyDescent="0.25">
      <c r="A931" s="17" t="s">
        <v>76</v>
      </c>
      <c r="B931" s="380" t="str">
        <f>IF([1]p49!$A$189&lt;&gt;0,[1]p49!$A$189,"")</f>
        <v/>
      </c>
      <c r="C931" s="398"/>
      <c r="D931" s="398"/>
      <c r="E931" s="398"/>
      <c r="F931" s="398"/>
      <c r="G931" s="398"/>
      <c r="H931" s="398"/>
      <c r="I931" s="398"/>
      <c r="J931" s="406" t="s">
        <v>89</v>
      </c>
      <c r="K931" s="375"/>
      <c r="L931" s="89" t="str">
        <f>IF([1]p49!$I$189&lt;&gt;0,[1]p49!$I$189,"")</f>
        <v/>
      </c>
      <c r="M931" s="47" t="s">
        <v>239</v>
      </c>
      <c r="N931" s="379" t="str">
        <f>IF([1]p49!$K$189&lt;&gt;0,[1]p49!$K$189,"")</f>
        <v/>
      </c>
      <c r="O931" s="379"/>
      <c r="P931" s="380"/>
      <c r="Q931" s="48"/>
    </row>
    <row r="932" spans="1:19" s="3" customFormat="1" ht="13.5" customHeight="1" x14ac:dyDescent="0.25">
      <c r="A932" s="17" t="s">
        <v>87</v>
      </c>
      <c r="B932" s="418" t="str">
        <f>IF([1]p49!$H$191&lt;&gt;0,[1]p49!$H$191,"")</f>
        <v/>
      </c>
      <c r="C932" s="419"/>
      <c r="D932" s="421" t="s">
        <v>89</v>
      </c>
      <c r="E932" s="422"/>
      <c r="F932" s="418" t="str">
        <f>IF([1]p49!$I$189&lt;&gt;0,[1]p49!$I$189,"")</f>
        <v/>
      </c>
      <c r="G932" s="418"/>
      <c r="H932" s="419"/>
      <c r="I932" s="17" t="s">
        <v>74</v>
      </c>
      <c r="J932" s="90" t="str">
        <f>IF([1]p49!$J$163&lt;&gt;0,[1]p49!$J$163,"")</f>
        <v/>
      </c>
      <c r="K932" s="17" t="s">
        <v>75</v>
      </c>
      <c r="L932" s="90" t="str">
        <f>IF([1]p49!$K$163&lt;&gt;0,[1]p49!$K$163,"")</f>
        <v/>
      </c>
      <c r="M932" s="421" t="s">
        <v>91</v>
      </c>
      <c r="N932" s="422"/>
      <c r="O932" s="418" t="str">
        <f>IF([1]p49!$F$191&lt;&gt;0,[1]p49!$F$191,"")</f>
        <v/>
      </c>
      <c r="P932" s="419"/>
      <c r="Q932" s="48"/>
    </row>
    <row r="933" spans="1:19" s="3" customFormat="1" ht="13.5" customHeight="1" x14ac:dyDescent="0.25">
      <c r="A933" s="17" t="s">
        <v>247</v>
      </c>
      <c r="B933" s="418" t="str">
        <f>IF([1]p49!$A$191&lt;&gt;0,[1]p49!$A$191,"")</f>
        <v/>
      </c>
      <c r="C933" s="418"/>
      <c r="D933" s="418"/>
      <c r="E933" s="418"/>
      <c r="F933" s="418"/>
      <c r="G933" s="418"/>
      <c r="H933" s="418"/>
      <c r="I933" s="418"/>
      <c r="J933" s="419"/>
      <c r="K933" s="420" t="s">
        <v>90</v>
      </c>
      <c r="L933" s="409"/>
      <c r="M933" s="379" t="str">
        <f>IF([1]p49!$I$193&lt;&gt;0,[1]p49!$I$193,"")</f>
        <v/>
      </c>
      <c r="N933" s="379"/>
      <c r="O933" s="379"/>
      <c r="P933" s="380"/>
      <c r="Q933" s="28"/>
    </row>
    <row r="934" spans="1:19" s="3" customFormat="1" ht="13.5" customHeight="1" x14ac:dyDescent="0.25">
      <c r="A934" s="17" t="s">
        <v>88</v>
      </c>
      <c r="B934" s="379" t="str">
        <f>IF([1]p49!$E$193&lt;&gt;0,[1]p49!$E$193,"")</f>
        <v/>
      </c>
      <c r="C934" s="379"/>
      <c r="D934" s="379"/>
      <c r="E934" s="379"/>
      <c r="F934" s="379"/>
      <c r="G934" s="379"/>
      <c r="H934" s="379"/>
      <c r="I934" s="375" t="s">
        <v>248</v>
      </c>
      <c r="J934" s="379"/>
      <c r="K934" s="379"/>
      <c r="L934" s="86" t="str">
        <f>IF([1]p49!$K$193&lt;&gt;0,[1]p49!$K$193,"")</f>
        <v/>
      </c>
      <c r="M934" s="375" t="s">
        <v>240</v>
      </c>
      <c r="N934" s="376"/>
      <c r="O934" s="379" t="str">
        <f>IF([1]p49!$D$191&lt;&gt;0,[1]p49!$D$191,"")</f>
        <v/>
      </c>
      <c r="P934" s="380"/>
      <c r="Q934" s="28"/>
    </row>
    <row r="935" spans="1:19" x14ac:dyDescent="0.2">
      <c r="A935" s="375" t="s">
        <v>242</v>
      </c>
      <c r="B935" s="376"/>
      <c r="C935" s="91">
        <f>[1]p49!$A$195</f>
        <v>0</v>
      </c>
      <c r="D935" s="406" t="s">
        <v>246</v>
      </c>
      <c r="E935" s="406"/>
      <c r="F935" s="406"/>
      <c r="G935" s="375"/>
      <c r="H935" s="416">
        <f>[1]p49!$D$195</f>
        <v>0</v>
      </c>
      <c r="I935" s="417"/>
      <c r="J935" s="375" t="s">
        <v>244</v>
      </c>
      <c r="K935" s="376"/>
      <c r="L935" s="416">
        <f>[1]p49!$G$195</f>
        <v>0</v>
      </c>
      <c r="M935" s="417"/>
      <c r="N935" s="87" t="s">
        <v>245</v>
      </c>
      <c r="O935" s="416">
        <f>[1]p49!$J$195</f>
        <v>0</v>
      </c>
      <c r="P935" s="417"/>
      <c r="Q935" s="28"/>
      <c r="R935" s="3"/>
    </row>
    <row r="936" spans="1:19" x14ac:dyDescent="0.2">
      <c r="A936" s="393"/>
      <c r="B936" s="393"/>
      <c r="C936" s="393"/>
      <c r="D936" s="393"/>
      <c r="E936" s="393"/>
      <c r="F936" s="393"/>
      <c r="G936" s="393"/>
      <c r="H936" s="393"/>
      <c r="I936" s="393"/>
      <c r="J936" s="393"/>
      <c r="K936" s="393"/>
      <c r="L936" s="393"/>
      <c r="M936" s="393"/>
      <c r="N936" s="393"/>
      <c r="O936" s="393"/>
      <c r="P936" s="393"/>
    </row>
    <row r="937" spans="1:19" s="33" customFormat="1" ht="11.25" customHeight="1" x14ac:dyDescent="0.2">
      <c r="A937" s="375" t="str">
        <f>T([1]p50!$C$13:$G$13)</f>
        <v/>
      </c>
      <c r="B937" s="376"/>
      <c r="C937" s="376"/>
      <c r="D937" s="376"/>
      <c r="E937" s="377"/>
      <c r="F937" s="423"/>
      <c r="G937" s="424"/>
      <c r="H937" s="424"/>
      <c r="I937" s="424"/>
      <c r="J937" s="424"/>
      <c r="K937" s="424"/>
      <c r="L937" s="424"/>
      <c r="M937" s="424"/>
      <c r="N937" s="424"/>
      <c r="O937" s="424"/>
      <c r="P937" s="424"/>
      <c r="Q937" s="48"/>
      <c r="R937" s="28"/>
      <c r="S937" s="28"/>
    </row>
    <row r="938" spans="1:19" s="3" customFormat="1" ht="13.5" customHeight="1" x14ac:dyDescent="0.25">
      <c r="A938" s="17" t="s">
        <v>76</v>
      </c>
      <c r="B938" s="380" t="str">
        <f>IF([1]p50!$A$171&lt;&gt;0,[1]p50!$A$171,"")</f>
        <v/>
      </c>
      <c r="C938" s="398"/>
      <c r="D938" s="398"/>
      <c r="E938" s="398"/>
      <c r="F938" s="398"/>
      <c r="G938" s="398"/>
      <c r="H938" s="398"/>
      <c r="I938" s="398"/>
      <c r="J938" s="406" t="s">
        <v>89</v>
      </c>
      <c r="K938" s="375"/>
      <c r="L938" s="89" t="str">
        <f>IF([1]p50!$I$171&lt;&gt;0,[1]p50!$I$171,"")</f>
        <v/>
      </c>
      <c r="M938" s="47" t="s">
        <v>239</v>
      </c>
      <c r="N938" s="379" t="str">
        <f>IF([1]p50!$K$171&lt;&gt;0,[1]p50!$K$171,"")</f>
        <v/>
      </c>
      <c r="O938" s="379"/>
      <c r="P938" s="380"/>
      <c r="Q938" s="48"/>
    </row>
    <row r="939" spans="1:19" s="3" customFormat="1" ht="13.5" customHeight="1" x14ac:dyDescent="0.25">
      <c r="A939" s="17" t="s">
        <v>87</v>
      </c>
      <c r="B939" s="418" t="str">
        <f>IF([1]p50!$H$173&lt;&gt;0,[1]p50!$H$173,"")</f>
        <v/>
      </c>
      <c r="C939" s="419"/>
      <c r="D939" s="421" t="s">
        <v>89</v>
      </c>
      <c r="E939" s="422"/>
      <c r="F939" s="418" t="str">
        <f>IF([1]p50!$I$171&lt;&gt;0,[1]p50!$I$171,"")</f>
        <v/>
      </c>
      <c r="G939" s="418"/>
      <c r="H939" s="419"/>
      <c r="I939" s="17" t="s">
        <v>74</v>
      </c>
      <c r="J939" s="90" t="str">
        <f>IF([1]p50!$J$163&lt;&gt;0,[1]p50!$J$163,"")</f>
        <v/>
      </c>
      <c r="K939" s="17" t="s">
        <v>75</v>
      </c>
      <c r="L939" s="90" t="str">
        <f>IF([1]p50!$K$163&lt;&gt;0,[1]p50!$K$163,"")</f>
        <v/>
      </c>
      <c r="M939" s="421" t="s">
        <v>91</v>
      </c>
      <c r="N939" s="422"/>
      <c r="O939" s="418" t="str">
        <f>IF([1]p50!$F$173&lt;&gt;0,[1]p50!$F$173,"")</f>
        <v/>
      </c>
      <c r="P939" s="419"/>
      <c r="Q939" s="48"/>
    </row>
    <row r="940" spans="1:19" s="3" customFormat="1" ht="13.5" customHeight="1" x14ac:dyDescent="0.25">
      <c r="A940" s="17" t="s">
        <v>247</v>
      </c>
      <c r="B940" s="418" t="str">
        <f>IF([1]p50!$A$173&lt;&gt;0,[1]p50!$A$173,"")</f>
        <v/>
      </c>
      <c r="C940" s="418"/>
      <c r="D940" s="418"/>
      <c r="E940" s="418"/>
      <c r="F940" s="418"/>
      <c r="G940" s="418"/>
      <c r="H940" s="418"/>
      <c r="I940" s="418"/>
      <c r="J940" s="419"/>
      <c r="K940" s="420" t="s">
        <v>90</v>
      </c>
      <c r="L940" s="409"/>
      <c r="M940" s="379" t="str">
        <f>IF([1]p50!$I$175&lt;&gt;0,[1]p50!$I$175,"")</f>
        <v/>
      </c>
      <c r="N940" s="379"/>
      <c r="O940" s="379"/>
      <c r="P940" s="380"/>
      <c r="Q940" s="28"/>
    </row>
    <row r="941" spans="1:19" s="3" customFormat="1" ht="13.5" customHeight="1" x14ac:dyDescent="0.25">
      <c r="A941" s="17" t="s">
        <v>88</v>
      </c>
      <c r="B941" s="379" t="str">
        <f>IF([1]p50!$E$175&lt;&gt;0,[1]p50!$E$175,"")</f>
        <v/>
      </c>
      <c r="C941" s="379"/>
      <c r="D941" s="379"/>
      <c r="E941" s="379"/>
      <c r="F941" s="379"/>
      <c r="G941" s="379"/>
      <c r="H941" s="379"/>
      <c r="I941" s="375" t="s">
        <v>248</v>
      </c>
      <c r="J941" s="379"/>
      <c r="K941" s="379"/>
      <c r="L941" s="86" t="str">
        <f>IF([1]p50!$K$175&lt;&gt;0,[1]p50!$K$175,"")</f>
        <v/>
      </c>
      <c r="M941" s="375" t="s">
        <v>240</v>
      </c>
      <c r="N941" s="376"/>
      <c r="O941" s="379" t="str">
        <f>IF([1]p50!$D$173&lt;&gt;0,[1]p50!$D$173,"")</f>
        <v/>
      </c>
      <c r="P941" s="380"/>
      <c r="Q941" s="28"/>
    </row>
    <row r="942" spans="1:19" x14ac:dyDescent="0.2">
      <c r="A942" s="375" t="s">
        <v>242</v>
      </c>
      <c r="B942" s="376"/>
      <c r="C942" s="91">
        <f>[1]p50!$A$177</f>
        <v>0</v>
      </c>
      <c r="D942" s="406" t="s">
        <v>246</v>
      </c>
      <c r="E942" s="406"/>
      <c r="F942" s="406"/>
      <c r="G942" s="375"/>
      <c r="H942" s="416">
        <f>[1]p50!$D$177</f>
        <v>0</v>
      </c>
      <c r="I942" s="417"/>
      <c r="J942" s="375" t="s">
        <v>244</v>
      </c>
      <c r="K942" s="376"/>
      <c r="L942" s="416">
        <f>[1]p50!$G$177</f>
        <v>0</v>
      </c>
      <c r="M942" s="417"/>
      <c r="N942" s="87" t="s">
        <v>245</v>
      </c>
      <c r="O942" s="416">
        <f>[1]p50!$J$177</f>
        <v>0</v>
      </c>
      <c r="P942" s="417"/>
      <c r="Q942" s="28"/>
      <c r="R942" s="3"/>
    </row>
    <row r="943" spans="1:19" x14ac:dyDescent="0.2">
      <c r="A943" s="393"/>
      <c r="B943" s="393"/>
      <c r="C943" s="393"/>
      <c r="D943" s="393"/>
      <c r="E943" s="393"/>
      <c r="F943" s="393"/>
      <c r="G943" s="393"/>
      <c r="H943" s="393"/>
      <c r="I943" s="393"/>
      <c r="J943" s="393"/>
      <c r="K943" s="393"/>
      <c r="L943" s="393"/>
      <c r="M943" s="393"/>
      <c r="N943" s="393"/>
      <c r="O943" s="393"/>
      <c r="P943" s="393"/>
    </row>
    <row r="944" spans="1:19" s="3" customFormat="1" ht="13.5" customHeight="1" x14ac:dyDescent="0.25">
      <c r="A944" s="17" t="s">
        <v>76</v>
      </c>
      <c r="B944" s="380" t="str">
        <f>IF([1]p50!$A$180&lt;&gt;0,[1]p50!$A$180,"")</f>
        <v/>
      </c>
      <c r="C944" s="398"/>
      <c r="D944" s="398"/>
      <c r="E944" s="398"/>
      <c r="F944" s="398"/>
      <c r="G944" s="398"/>
      <c r="H944" s="398"/>
      <c r="I944" s="398"/>
      <c r="J944" s="406" t="s">
        <v>89</v>
      </c>
      <c r="K944" s="375"/>
      <c r="L944" s="89" t="str">
        <f>IF([1]p50!$I$180&lt;&gt;0,[1]p50!$I$180,"")</f>
        <v/>
      </c>
      <c r="M944" s="47" t="s">
        <v>239</v>
      </c>
      <c r="N944" s="379" t="str">
        <f>IF([1]p50!$K$180&lt;&gt;0,[1]p50!$K$180,"")</f>
        <v/>
      </c>
      <c r="O944" s="379"/>
      <c r="P944" s="380"/>
      <c r="Q944" s="48"/>
    </row>
    <row r="945" spans="1:18" s="3" customFormat="1" ht="13.5" customHeight="1" x14ac:dyDescent="0.25">
      <c r="A945" s="17" t="s">
        <v>87</v>
      </c>
      <c r="B945" s="418" t="str">
        <f>IF([1]p50!$H$182&lt;&gt;0,[1]p50!$H$182,"")</f>
        <v/>
      </c>
      <c r="C945" s="419"/>
      <c r="D945" s="421" t="s">
        <v>89</v>
      </c>
      <c r="E945" s="422"/>
      <c r="F945" s="418" t="str">
        <f>IF([1]p50!$I$180&lt;&gt;0,[1]p50!$I$180,"")</f>
        <v/>
      </c>
      <c r="G945" s="418"/>
      <c r="H945" s="419"/>
      <c r="I945" s="17" t="s">
        <v>74</v>
      </c>
      <c r="J945" s="90" t="str">
        <f>IF([1]p50!$J$163&lt;&gt;0,[1]p50!$J$163,"")</f>
        <v/>
      </c>
      <c r="K945" s="17" t="s">
        <v>75</v>
      </c>
      <c r="L945" s="90" t="str">
        <f>IF([1]p50!$K$163&lt;&gt;0,[1]p50!$K$163,"")</f>
        <v/>
      </c>
      <c r="M945" s="421" t="s">
        <v>91</v>
      </c>
      <c r="N945" s="422"/>
      <c r="O945" s="418" t="str">
        <f>IF([1]p50!$F$182&lt;&gt;0,[1]p50!$F$182,"")</f>
        <v/>
      </c>
      <c r="P945" s="419"/>
      <c r="Q945" s="48"/>
    </row>
    <row r="946" spans="1:18" s="3" customFormat="1" ht="13.5" customHeight="1" x14ac:dyDescent="0.25">
      <c r="A946" s="17" t="s">
        <v>247</v>
      </c>
      <c r="B946" s="418" t="str">
        <f>IF([1]p50!$A$182&lt;&gt;0,[1]p50!$A$182,"")</f>
        <v/>
      </c>
      <c r="C946" s="418"/>
      <c r="D946" s="418"/>
      <c r="E946" s="418"/>
      <c r="F946" s="418"/>
      <c r="G946" s="418"/>
      <c r="H946" s="418"/>
      <c r="I946" s="418"/>
      <c r="J946" s="419"/>
      <c r="K946" s="420" t="s">
        <v>90</v>
      </c>
      <c r="L946" s="409"/>
      <c r="M946" s="379" t="str">
        <f>IF([1]p50!$I$184&lt;&gt;0,[1]p50!$I$184,"")</f>
        <v/>
      </c>
      <c r="N946" s="379"/>
      <c r="O946" s="379"/>
      <c r="P946" s="380"/>
      <c r="Q946" s="28"/>
    </row>
    <row r="947" spans="1:18" s="3" customFormat="1" ht="13.5" customHeight="1" x14ac:dyDescent="0.25">
      <c r="A947" s="17" t="s">
        <v>88</v>
      </c>
      <c r="B947" s="379" t="str">
        <f>IF([1]p50!$E$184&lt;&gt;0,[1]p50!$E$184,"")</f>
        <v/>
      </c>
      <c r="C947" s="379"/>
      <c r="D947" s="379"/>
      <c r="E947" s="379"/>
      <c r="F947" s="379"/>
      <c r="G947" s="379"/>
      <c r="H947" s="379"/>
      <c r="I947" s="375" t="s">
        <v>248</v>
      </c>
      <c r="J947" s="379"/>
      <c r="K947" s="379"/>
      <c r="L947" s="86" t="str">
        <f>IF([1]p50!$K$184&lt;&gt;0,[1]p50!$K$184,"")</f>
        <v/>
      </c>
      <c r="M947" s="375" t="s">
        <v>240</v>
      </c>
      <c r="N947" s="376"/>
      <c r="O947" s="379" t="str">
        <f>IF([1]p50!$D$182&lt;&gt;0,[1]p50!$D$182,"")</f>
        <v/>
      </c>
      <c r="P947" s="380"/>
      <c r="Q947" s="28"/>
    </row>
    <row r="948" spans="1:18" x14ac:dyDescent="0.2">
      <c r="A948" s="375" t="s">
        <v>242</v>
      </c>
      <c r="B948" s="376"/>
      <c r="C948" s="91">
        <f>[1]p50!$A$186</f>
        <v>0</v>
      </c>
      <c r="D948" s="406" t="s">
        <v>246</v>
      </c>
      <c r="E948" s="406"/>
      <c r="F948" s="406"/>
      <c r="G948" s="375"/>
      <c r="H948" s="416">
        <f>[1]p50!$D$186</f>
        <v>0</v>
      </c>
      <c r="I948" s="417"/>
      <c r="J948" s="375" t="s">
        <v>244</v>
      </c>
      <c r="K948" s="376"/>
      <c r="L948" s="416">
        <f>[1]p50!$G$186</f>
        <v>0</v>
      </c>
      <c r="M948" s="417"/>
      <c r="N948" s="87" t="s">
        <v>245</v>
      </c>
      <c r="O948" s="416">
        <f>[1]p50!$J$186</f>
        <v>0</v>
      </c>
      <c r="P948" s="417"/>
      <c r="Q948" s="28"/>
      <c r="R948" s="3"/>
    </row>
    <row r="949" spans="1:18" x14ac:dyDescent="0.2">
      <c r="A949" s="393"/>
      <c r="B949" s="393"/>
      <c r="C949" s="393"/>
      <c r="D949" s="393"/>
      <c r="E949" s="393"/>
      <c r="F949" s="393"/>
      <c r="G949" s="393"/>
      <c r="H949" s="393"/>
      <c r="I949" s="393"/>
      <c r="J949" s="393"/>
      <c r="K949" s="393"/>
      <c r="L949" s="393"/>
      <c r="M949" s="393"/>
      <c r="N949" s="393"/>
      <c r="O949" s="393"/>
      <c r="P949" s="393"/>
    </row>
    <row r="950" spans="1:18" s="3" customFormat="1" ht="13.5" customHeight="1" x14ac:dyDescent="0.25">
      <c r="A950" s="17" t="s">
        <v>76</v>
      </c>
      <c r="B950" s="380" t="str">
        <f>IF([1]p50!$A$189&lt;&gt;0,[1]p50!$A$189,"")</f>
        <v/>
      </c>
      <c r="C950" s="398"/>
      <c r="D950" s="398"/>
      <c r="E950" s="398"/>
      <c r="F950" s="398"/>
      <c r="G950" s="398"/>
      <c r="H950" s="398"/>
      <c r="I950" s="398"/>
      <c r="J950" s="406" t="s">
        <v>89</v>
      </c>
      <c r="K950" s="375"/>
      <c r="L950" s="89" t="str">
        <f>IF([1]p50!$I$189&lt;&gt;0,[1]p50!$I$189,"")</f>
        <v/>
      </c>
      <c r="M950" s="47" t="s">
        <v>239</v>
      </c>
      <c r="N950" s="379" t="str">
        <f>IF([1]p50!$K$189&lt;&gt;0,[1]p50!$K$189,"")</f>
        <v/>
      </c>
      <c r="O950" s="379"/>
      <c r="P950" s="380"/>
      <c r="Q950" s="48"/>
    </row>
    <row r="951" spans="1:18" s="3" customFormat="1" ht="13.5" customHeight="1" x14ac:dyDescent="0.25">
      <c r="A951" s="17" t="s">
        <v>87</v>
      </c>
      <c r="B951" s="418" t="str">
        <f>IF([1]p50!$H$191&lt;&gt;0,[1]p50!$H$191,"")</f>
        <v/>
      </c>
      <c r="C951" s="419"/>
      <c r="D951" s="421" t="s">
        <v>89</v>
      </c>
      <c r="E951" s="422"/>
      <c r="F951" s="418" t="str">
        <f>IF([1]p50!$I$189&lt;&gt;0,[1]p50!$I$189,"")</f>
        <v/>
      </c>
      <c r="G951" s="418"/>
      <c r="H951" s="419"/>
      <c r="I951" s="17" t="s">
        <v>74</v>
      </c>
      <c r="J951" s="90" t="str">
        <f>IF([1]p50!$J$163&lt;&gt;0,[1]p50!$J$163,"")</f>
        <v/>
      </c>
      <c r="K951" s="17" t="s">
        <v>75</v>
      </c>
      <c r="L951" s="90" t="str">
        <f>IF([1]p50!$K$163&lt;&gt;0,[1]p50!$K$163,"")</f>
        <v/>
      </c>
      <c r="M951" s="421" t="s">
        <v>91</v>
      </c>
      <c r="N951" s="422"/>
      <c r="O951" s="418" t="str">
        <f>IF([1]p50!$F$191&lt;&gt;0,[1]p50!$F$191,"")</f>
        <v/>
      </c>
      <c r="P951" s="419"/>
      <c r="Q951" s="48"/>
    </row>
    <row r="952" spans="1:18" s="3" customFormat="1" ht="13.5" customHeight="1" x14ac:dyDescent="0.25">
      <c r="A952" s="17" t="s">
        <v>247</v>
      </c>
      <c r="B952" s="418" t="str">
        <f>IF([1]p50!$A$191&lt;&gt;0,[1]p50!$A$191,"")</f>
        <v/>
      </c>
      <c r="C952" s="418"/>
      <c r="D952" s="418"/>
      <c r="E952" s="418"/>
      <c r="F952" s="418"/>
      <c r="G952" s="418"/>
      <c r="H952" s="418"/>
      <c r="I952" s="418"/>
      <c r="J952" s="419"/>
      <c r="K952" s="420" t="s">
        <v>90</v>
      </c>
      <c r="L952" s="409"/>
      <c r="M952" s="379" t="str">
        <f>IF([1]p50!$I$193&lt;&gt;0,[1]p50!$I$193,"")</f>
        <v/>
      </c>
      <c r="N952" s="379"/>
      <c r="O952" s="379"/>
      <c r="P952" s="380"/>
      <c r="Q952" s="28"/>
    </row>
    <row r="953" spans="1:18" s="3" customFormat="1" ht="13.5" customHeight="1" x14ac:dyDescent="0.25">
      <c r="A953" s="17" t="s">
        <v>88</v>
      </c>
      <c r="B953" s="379" t="str">
        <f>IF([1]p50!$E$193&lt;&gt;0,[1]p50!$E$193,"")</f>
        <v/>
      </c>
      <c r="C953" s="379"/>
      <c r="D953" s="379"/>
      <c r="E953" s="379"/>
      <c r="F953" s="379"/>
      <c r="G953" s="379"/>
      <c r="H953" s="379"/>
      <c r="I953" s="375" t="s">
        <v>248</v>
      </c>
      <c r="J953" s="379"/>
      <c r="K953" s="379"/>
      <c r="L953" s="86" t="str">
        <f>IF([1]p50!$K$193&lt;&gt;0,[1]p50!$K$193,"")</f>
        <v/>
      </c>
      <c r="M953" s="375" t="s">
        <v>240</v>
      </c>
      <c r="N953" s="376"/>
      <c r="O953" s="379" t="str">
        <f>IF([1]p50!$D$191&lt;&gt;0,[1]p50!$D$191,"")</f>
        <v/>
      </c>
      <c r="P953" s="380"/>
      <c r="Q953" s="28"/>
    </row>
    <row r="954" spans="1:18" x14ac:dyDescent="0.2">
      <c r="A954" s="375" t="s">
        <v>242</v>
      </c>
      <c r="B954" s="376"/>
      <c r="C954" s="91">
        <f>[1]p50!$A$195</f>
        <v>0</v>
      </c>
      <c r="D954" s="406" t="s">
        <v>246</v>
      </c>
      <c r="E954" s="406"/>
      <c r="F954" s="406"/>
      <c r="G954" s="375"/>
      <c r="H954" s="416">
        <f>[1]p50!$D$195</f>
        <v>0</v>
      </c>
      <c r="I954" s="417"/>
      <c r="J954" s="375" t="s">
        <v>244</v>
      </c>
      <c r="K954" s="376"/>
      <c r="L954" s="416">
        <f>[1]p50!$G$195</f>
        <v>0</v>
      </c>
      <c r="M954" s="417"/>
      <c r="N954" s="87" t="s">
        <v>245</v>
      </c>
      <c r="O954" s="416">
        <f>[1]p50!$J$195</f>
        <v>0</v>
      </c>
      <c r="P954" s="417"/>
      <c r="Q954" s="28"/>
      <c r="R954" s="3"/>
    </row>
    <row r="955" spans="1:18" x14ac:dyDescent="0.2">
      <c r="A955" s="393"/>
      <c r="B955" s="393"/>
      <c r="C955" s="393"/>
      <c r="D955" s="393"/>
      <c r="E955" s="393"/>
      <c r="F955" s="393"/>
      <c r="G955" s="393"/>
      <c r="H955" s="393"/>
      <c r="I955" s="393"/>
      <c r="J955" s="393"/>
      <c r="K955" s="393"/>
      <c r="L955" s="393"/>
      <c r="M955" s="393"/>
      <c r="N955" s="393"/>
      <c r="O955" s="393"/>
      <c r="P955" s="393"/>
    </row>
  </sheetData>
  <mergeCells count="3407">
    <mergeCell ref="A1:P1"/>
    <mergeCell ref="F6:P6"/>
    <mergeCell ref="A4:P5"/>
    <mergeCell ref="A2:P2"/>
    <mergeCell ref="A6:E6"/>
    <mergeCell ref="M3:N3"/>
    <mergeCell ref="O3:P3"/>
    <mergeCell ref="E3:L3"/>
    <mergeCell ref="A3:D3"/>
    <mergeCell ref="A11:B11"/>
    <mergeCell ref="D11:G11"/>
    <mergeCell ref="M8:N8"/>
    <mergeCell ref="M9:P9"/>
    <mergeCell ref="K9:L9"/>
    <mergeCell ref="B9:J9"/>
    <mergeCell ref="F8:H8"/>
    <mergeCell ref="M10:N10"/>
    <mergeCell ref="O10:P10"/>
    <mergeCell ref="L11:M11"/>
    <mergeCell ref="N7:P7"/>
    <mergeCell ref="H11:I11"/>
    <mergeCell ref="J11:K11"/>
    <mergeCell ref="B7:I7"/>
    <mergeCell ref="J7:K7"/>
    <mergeCell ref="B10:H10"/>
    <mergeCell ref="I10:K10"/>
    <mergeCell ref="O8:P8"/>
    <mergeCell ref="B8:C8"/>
    <mergeCell ref="D8:E8"/>
    <mergeCell ref="D14:E14"/>
    <mergeCell ref="F14:H14"/>
    <mergeCell ref="M14:N14"/>
    <mergeCell ref="A12:P12"/>
    <mergeCell ref="B13:I13"/>
    <mergeCell ref="J13:K13"/>
    <mergeCell ref="N13:P13"/>
    <mergeCell ref="B16:H16"/>
    <mergeCell ref="I16:K16"/>
    <mergeCell ref="A17:B17"/>
    <mergeCell ref="D17:G17"/>
    <mergeCell ref="O11:P11"/>
    <mergeCell ref="O14:P14"/>
    <mergeCell ref="B15:J15"/>
    <mergeCell ref="K15:L15"/>
    <mergeCell ref="M15:P15"/>
    <mergeCell ref="B14:C14"/>
    <mergeCell ref="A18:P18"/>
    <mergeCell ref="B19:I19"/>
    <mergeCell ref="J19:K19"/>
    <mergeCell ref="N19:P19"/>
    <mergeCell ref="H17:I17"/>
    <mergeCell ref="J17:K17"/>
    <mergeCell ref="B22:H22"/>
    <mergeCell ref="I22:K22"/>
    <mergeCell ref="M22:N22"/>
    <mergeCell ref="O22:P22"/>
    <mergeCell ref="M16:N16"/>
    <mergeCell ref="O16:P16"/>
    <mergeCell ref="F20:H20"/>
    <mergeCell ref="M20:N20"/>
    <mergeCell ref="L17:M17"/>
    <mergeCell ref="O17:P17"/>
    <mergeCell ref="O20:P20"/>
    <mergeCell ref="B21:J21"/>
    <mergeCell ref="K21:L21"/>
    <mergeCell ref="M21:P21"/>
    <mergeCell ref="B20:C20"/>
    <mergeCell ref="D20:E20"/>
    <mergeCell ref="L23:M23"/>
    <mergeCell ref="O23:P23"/>
    <mergeCell ref="A24:P24"/>
    <mergeCell ref="A25:E25"/>
    <mergeCell ref="F25:P25"/>
    <mergeCell ref="A23:B23"/>
    <mergeCell ref="D23:G23"/>
    <mergeCell ref="H23:I23"/>
    <mergeCell ref="J23:K23"/>
    <mergeCell ref="B26:I26"/>
    <mergeCell ref="J26:K26"/>
    <mergeCell ref="N26:P26"/>
    <mergeCell ref="B27:C27"/>
    <mergeCell ref="D27:E27"/>
    <mergeCell ref="F27:H27"/>
    <mergeCell ref="M27:N27"/>
    <mergeCell ref="O27:P27"/>
    <mergeCell ref="H30:I30"/>
    <mergeCell ref="J30:K30"/>
    <mergeCell ref="B28:J28"/>
    <mergeCell ref="K28:L28"/>
    <mergeCell ref="M28:P28"/>
    <mergeCell ref="B29:H29"/>
    <mergeCell ref="I29:K29"/>
    <mergeCell ref="M29:N29"/>
    <mergeCell ref="O29:P29"/>
    <mergeCell ref="F33:H33"/>
    <mergeCell ref="M33:N33"/>
    <mergeCell ref="L30:M30"/>
    <mergeCell ref="O30:P30"/>
    <mergeCell ref="A31:P31"/>
    <mergeCell ref="B32:I32"/>
    <mergeCell ref="J32:K32"/>
    <mergeCell ref="N32:P32"/>
    <mergeCell ref="A30:B30"/>
    <mergeCell ref="D30:G30"/>
    <mergeCell ref="B35:H35"/>
    <mergeCell ref="I35:K35"/>
    <mergeCell ref="A36:B36"/>
    <mergeCell ref="D36:G36"/>
    <mergeCell ref="O33:P33"/>
    <mergeCell ref="B34:J34"/>
    <mergeCell ref="K34:L34"/>
    <mergeCell ref="M34:P34"/>
    <mergeCell ref="B33:C33"/>
    <mergeCell ref="D33:E33"/>
    <mergeCell ref="A37:P37"/>
    <mergeCell ref="B38:I38"/>
    <mergeCell ref="J38:K38"/>
    <mergeCell ref="N38:P38"/>
    <mergeCell ref="H36:I36"/>
    <mergeCell ref="J36:K36"/>
    <mergeCell ref="B41:H41"/>
    <mergeCell ref="I41:K41"/>
    <mergeCell ref="M41:N41"/>
    <mergeCell ref="O41:P41"/>
    <mergeCell ref="M35:N35"/>
    <mergeCell ref="O35:P35"/>
    <mergeCell ref="F39:H39"/>
    <mergeCell ref="M39:N39"/>
    <mergeCell ref="L36:M36"/>
    <mergeCell ref="O36:P36"/>
    <mergeCell ref="O39:P39"/>
    <mergeCell ref="B40:J40"/>
    <mergeCell ref="K40:L40"/>
    <mergeCell ref="M40:P40"/>
    <mergeCell ref="B39:C39"/>
    <mergeCell ref="D39:E39"/>
    <mergeCell ref="L42:M42"/>
    <mergeCell ref="O42:P42"/>
    <mergeCell ref="A43:P43"/>
    <mergeCell ref="A44:E44"/>
    <mergeCell ref="F44:P44"/>
    <mergeCell ref="A42:B42"/>
    <mergeCell ref="D42:G42"/>
    <mergeCell ref="H42:I42"/>
    <mergeCell ref="J42:K42"/>
    <mergeCell ref="B45:I45"/>
    <mergeCell ref="J45:K45"/>
    <mergeCell ref="N45:P45"/>
    <mergeCell ref="B46:C46"/>
    <mergeCell ref="D46:E46"/>
    <mergeCell ref="F46:H46"/>
    <mergeCell ref="M46:N46"/>
    <mergeCell ref="O46:P46"/>
    <mergeCell ref="H49:I49"/>
    <mergeCell ref="J49:K49"/>
    <mergeCell ref="B47:J47"/>
    <mergeCell ref="K47:L47"/>
    <mergeCell ref="M47:P47"/>
    <mergeCell ref="B48:H48"/>
    <mergeCell ref="I48:K48"/>
    <mergeCell ref="M48:N48"/>
    <mergeCell ref="O48:P48"/>
    <mergeCell ref="F52:H52"/>
    <mergeCell ref="M52:N52"/>
    <mergeCell ref="L49:M49"/>
    <mergeCell ref="O49:P49"/>
    <mergeCell ref="A50:P50"/>
    <mergeCell ref="B51:I51"/>
    <mergeCell ref="J51:K51"/>
    <mergeCell ref="N51:P51"/>
    <mergeCell ref="A49:B49"/>
    <mergeCell ref="D49:G49"/>
    <mergeCell ref="B54:H54"/>
    <mergeCell ref="I54:K54"/>
    <mergeCell ref="A55:B55"/>
    <mergeCell ref="D55:G55"/>
    <mergeCell ref="O52:P52"/>
    <mergeCell ref="B53:J53"/>
    <mergeCell ref="K53:L53"/>
    <mergeCell ref="M53:P53"/>
    <mergeCell ref="B52:C52"/>
    <mergeCell ref="D52:E52"/>
    <mergeCell ref="A56:P56"/>
    <mergeCell ref="B57:I57"/>
    <mergeCell ref="J57:K57"/>
    <mergeCell ref="N57:P57"/>
    <mergeCell ref="H55:I55"/>
    <mergeCell ref="J55:K55"/>
    <mergeCell ref="B60:H60"/>
    <mergeCell ref="I60:K60"/>
    <mergeCell ref="M60:N60"/>
    <mergeCell ref="O60:P60"/>
    <mergeCell ref="M54:N54"/>
    <mergeCell ref="O54:P54"/>
    <mergeCell ref="F58:H58"/>
    <mergeCell ref="M58:N58"/>
    <mergeCell ref="L55:M55"/>
    <mergeCell ref="O55:P55"/>
    <mergeCell ref="O58:P58"/>
    <mergeCell ref="B59:J59"/>
    <mergeCell ref="K59:L59"/>
    <mergeCell ref="M59:P59"/>
    <mergeCell ref="B58:C58"/>
    <mergeCell ref="D58:E58"/>
    <mergeCell ref="L61:M61"/>
    <mergeCell ref="O61:P61"/>
    <mergeCell ref="A62:P62"/>
    <mergeCell ref="A63:E63"/>
    <mergeCell ref="F63:P63"/>
    <mergeCell ref="A61:B61"/>
    <mergeCell ref="D61:G61"/>
    <mergeCell ref="H61:I61"/>
    <mergeCell ref="J61:K61"/>
    <mergeCell ref="B64:I64"/>
    <mergeCell ref="J64:K64"/>
    <mergeCell ref="N64:P64"/>
    <mergeCell ref="B65:C65"/>
    <mergeCell ref="D65:E65"/>
    <mergeCell ref="F65:H65"/>
    <mergeCell ref="M65:N65"/>
    <mergeCell ref="O65:P65"/>
    <mergeCell ref="H68:I68"/>
    <mergeCell ref="J68:K68"/>
    <mergeCell ref="B66:J66"/>
    <mergeCell ref="K66:L66"/>
    <mergeCell ref="M66:P66"/>
    <mergeCell ref="B67:H67"/>
    <mergeCell ref="I67:K67"/>
    <mergeCell ref="M67:N67"/>
    <mergeCell ref="O67:P67"/>
    <mergeCell ref="F71:H71"/>
    <mergeCell ref="M71:N71"/>
    <mergeCell ref="L68:M68"/>
    <mergeCell ref="O68:P68"/>
    <mergeCell ref="A69:P69"/>
    <mergeCell ref="B70:I70"/>
    <mergeCell ref="J70:K70"/>
    <mergeCell ref="N70:P70"/>
    <mergeCell ref="A68:B68"/>
    <mergeCell ref="D68:G68"/>
    <mergeCell ref="B73:H73"/>
    <mergeCell ref="I73:K73"/>
    <mergeCell ref="A74:B74"/>
    <mergeCell ref="D74:G74"/>
    <mergeCell ref="O71:P71"/>
    <mergeCell ref="B72:J72"/>
    <mergeCell ref="K72:L72"/>
    <mergeCell ref="M72:P72"/>
    <mergeCell ref="B71:C71"/>
    <mergeCell ref="D71:E71"/>
    <mergeCell ref="A75:P75"/>
    <mergeCell ref="B76:I76"/>
    <mergeCell ref="J76:K76"/>
    <mergeCell ref="N76:P76"/>
    <mergeCell ref="H74:I74"/>
    <mergeCell ref="J74:K74"/>
    <mergeCell ref="B79:H79"/>
    <mergeCell ref="I79:K79"/>
    <mergeCell ref="M79:N79"/>
    <mergeCell ref="O79:P79"/>
    <mergeCell ref="M73:N73"/>
    <mergeCell ref="O73:P73"/>
    <mergeCell ref="F77:H77"/>
    <mergeCell ref="M77:N77"/>
    <mergeCell ref="L74:M74"/>
    <mergeCell ref="O74:P74"/>
    <mergeCell ref="O77:P77"/>
    <mergeCell ref="B78:J78"/>
    <mergeCell ref="K78:L78"/>
    <mergeCell ref="M78:P78"/>
    <mergeCell ref="B77:C77"/>
    <mergeCell ref="D77:E77"/>
    <mergeCell ref="L80:M80"/>
    <mergeCell ref="O80:P80"/>
    <mergeCell ref="A81:P81"/>
    <mergeCell ref="A82:E82"/>
    <mergeCell ref="F82:P82"/>
    <mergeCell ref="A80:B80"/>
    <mergeCell ref="D80:G80"/>
    <mergeCell ref="H80:I80"/>
    <mergeCell ref="J80:K80"/>
    <mergeCell ref="B83:I83"/>
    <mergeCell ref="J83:K83"/>
    <mergeCell ref="N83:P83"/>
    <mergeCell ref="B84:C84"/>
    <mergeCell ref="D84:E84"/>
    <mergeCell ref="F84:H84"/>
    <mergeCell ref="M84:N84"/>
    <mergeCell ref="O84:P84"/>
    <mergeCell ref="H87:I87"/>
    <mergeCell ref="J87:K87"/>
    <mergeCell ref="B85:J85"/>
    <mergeCell ref="K85:L85"/>
    <mergeCell ref="M85:P85"/>
    <mergeCell ref="B86:H86"/>
    <mergeCell ref="I86:K86"/>
    <mergeCell ref="M86:N86"/>
    <mergeCell ref="O86:P86"/>
    <mergeCell ref="F90:H90"/>
    <mergeCell ref="M90:N90"/>
    <mergeCell ref="L87:M87"/>
    <mergeCell ref="O87:P87"/>
    <mergeCell ref="A88:P88"/>
    <mergeCell ref="B89:I89"/>
    <mergeCell ref="J89:K89"/>
    <mergeCell ref="N89:P89"/>
    <mergeCell ref="A87:B87"/>
    <mergeCell ref="D87:G87"/>
    <mergeCell ref="B92:H92"/>
    <mergeCell ref="I92:K92"/>
    <mergeCell ref="A93:B93"/>
    <mergeCell ref="D93:G93"/>
    <mergeCell ref="O90:P90"/>
    <mergeCell ref="B91:J91"/>
    <mergeCell ref="K91:L91"/>
    <mergeCell ref="M91:P91"/>
    <mergeCell ref="B90:C90"/>
    <mergeCell ref="D90:E90"/>
    <mergeCell ref="A94:P94"/>
    <mergeCell ref="B95:I95"/>
    <mergeCell ref="J95:K95"/>
    <mergeCell ref="N95:P95"/>
    <mergeCell ref="H93:I93"/>
    <mergeCell ref="J93:K93"/>
    <mergeCell ref="B98:H98"/>
    <mergeCell ref="I98:K98"/>
    <mergeCell ref="M98:N98"/>
    <mergeCell ref="O98:P98"/>
    <mergeCell ref="M92:N92"/>
    <mergeCell ref="O92:P92"/>
    <mergeCell ref="F96:H96"/>
    <mergeCell ref="M96:N96"/>
    <mergeCell ref="L93:M93"/>
    <mergeCell ref="O93:P93"/>
    <mergeCell ref="O96:P96"/>
    <mergeCell ref="B97:J97"/>
    <mergeCell ref="K97:L97"/>
    <mergeCell ref="M97:P97"/>
    <mergeCell ref="B96:C96"/>
    <mergeCell ref="D96:E96"/>
    <mergeCell ref="L99:M99"/>
    <mergeCell ref="O99:P99"/>
    <mergeCell ref="A100:P100"/>
    <mergeCell ref="A101:E101"/>
    <mergeCell ref="F101:P101"/>
    <mergeCell ref="A99:B99"/>
    <mergeCell ref="D99:G99"/>
    <mergeCell ref="H99:I99"/>
    <mergeCell ref="J99:K99"/>
    <mergeCell ref="B102:I102"/>
    <mergeCell ref="J102:K102"/>
    <mergeCell ref="N102:P102"/>
    <mergeCell ref="B103:C103"/>
    <mergeCell ref="D103:E103"/>
    <mergeCell ref="F103:H103"/>
    <mergeCell ref="M103:N103"/>
    <mergeCell ref="O103:P103"/>
    <mergeCell ref="H106:I106"/>
    <mergeCell ref="J106:K106"/>
    <mergeCell ref="B104:J104"/>
    <mergeCell ref="K104:L104"/>
    <mergeCell ref="M104:P104"/>
    <mergeCell ref="B105:H105"/>
    <mergeCell ref="I105:K105"/>
    <mergeCell ref="M105:N105"/>
    <mergeCell ref="O105:P105"/>
    <mergeCell ref="F109:H109"/>
    <mergeCell ref="M109:N109"/>
    <mergeCell ref="L106:M106"/>
    <mergeCell ref="O106:P106"/>
    <mergeCell ref="A107:P107"/>
    <mergeCell ref="B108:I108"/>
    <mergeCell ref="J108:K108"/>
    <mergeCell ref="N108:P108"/>
    <mergeCell ref="A106:B106"/>
    <mergeCell ref="D106:G106"/>
    <mergeCell ref="B111:H111"/>
    <mergeCell ref="I111:K111"/>
    <mergeCell ref="A112:B112"/>
    <mergeCell ref="D112:G112"/>
    <mergeCell ref="O109:P109"/>
    <mergeCell ref="B110:J110"/>
    <mergeCell ref="K110:L110"/>
    <mergeCell ref="M110:P110"/>
    <mergeCell ref="B109:C109"/>
    <mergeCell ref="D109:E109"/>
    <mergeCell ref="A113:P113"/>
    <mergeCell ref="B114:I114"/>
    <mergeCell ref="J114:K114"/>
    <mergeCell ref="N114:P114"/>
    <mergeCell ref="H112:I112"/>
    <mergeCell ref="J112:K112"/>
    <mergeCell ref="B117:H117"/>
    <mergeCell ref="I117:K117"/>
    <mergeCell ref="M117:N117"/>
    <mergeCell ref="O117:P117"/>
    <mergeCell ref="M111:N111"/>
    <mergeCell ref="O111:P111"/>
    <mergeCell ref="F115:H115"/>
    <mergeCell ref="M115:N115"/>
    <mergeCell ref="L112:M112"/>
    <mergeCell ref="O112:P112"/>
    <mergeCell ref="O115:P115"/>
    <mergeCell ref="B116:J116"/>
    <mergeCell ref="K116:L116"/>
    <mergeCell ref="M116:P116"/>
    <mergeCell ref="B115:C115"/>
    <mergeCell ref="D115:E115"/>
    <mergeCell ref="L118:M118"/>
    <mergeCell ref="O118:P118"/>
    <mergeCell ref="A119:P119"/>
    <mergeCell ref="A120:E120"/>
    <mergeCell ref="F120:P120"/>
    <mergeCell ref="A118:B118"/>
    <mergeCell ref="D118:G118"/>
    <mergeCell ref="H118:I118"/>
    <mergeCell ref="J118:K118"/>
    <mergeCell ref="B121:I121"/>
    <mergeCell ref="J121:K121"/>
    <mergeCell ref="N121:P121"/>
    <mergeCell ref="B122:C122"/>
    <mergeCell ref="D122:E122"/>
    <mergeCell ref="F122:H122"/>
    <mergeCell ref="M122:N122"/>
    <mergeCell ref="O122:P122"/>
    <mergeCell ref="H125:I125"/>
    <mergeCell ref="J125:K125"/>
    <mergeCell ref="B123:J123"/>
    <mergeCell ref="K123:L123"/>
    <mergeCell ref="M123:P123"/>
    <mergeCell ref="B124:H124"/>
    <mergeCell ref="I124:K124"/>
    <mergeCell ref="M124:N124"/>
    <mergeCell ref="O124:P124"/>
    <mergeCell ref="F128:H128"/>
    <mergeCell ref="M128:N128"/>
    <mergeCell ref="L125:M125"/>
    <mergeCell ref="O125:P125"/>
    <mergeCell ref="A126:P126"/>
    <mergeCell ref="B127:I127"/>
    <mergeCell ref="J127:K127"/>
    <mergeCell ref="N127:P127"/>
    <mergeCell ref="A125:B125"/>
    <mergeCell ref="D125:G125"/>
    <mergeCell ref="B130:H130"/>
    <mergeCell ref="I130:K130"/>
    <mergeCell ref="A131:B131"/>
    <mergeCell ref="D131:G131"/>
    <mergeCell ref="O128:P128"/>
    <mergeCell ref="B129:J129"/>
    <mergeCell ref="K129:L129"/>
    <mergeCell ref="M129:P129"/>
    <mergeCell ref="B128:C128"/>
    <mergeCell ref="D128:E128"/>
    <mergeCell ref="A132:P132"/>
    <mergeCell ref="B133:I133"/>
    <mergeCell ref="J133:K133"/>
    <mergeCell ref="N133:P133"/>
    <mergeCell ref="H131:I131"/>
    <mergeCell ref="J131:K131"/>
    <mergeCell ref="B136:H136"/>
    <mergeCell ref="I136:K136"/>
    <mergeCell ref="M136:N136"/>
    <mergeCell ref="O136:P136"/>
    <mergeCell ref="M130:N130"/>
    <mergeCell ref="O130:P130"/>
    <mergeCell ref="F134:H134"/>
    <mergeCell ref="M134:N134"/>
    <mergeCell ref="L131:M131"/>
    <mergeCell ref="O131:P131"/>
    <mergeCell ref="O134:P134"/>
    <mergeCell ref="B135:J135"/>
    <mergeCell ref="K135:L135"/>
    <mergeCell ref="M135:P135"/>
    <mergeCell ref="B134:C134"/>
    <mergeCell ref="D134:E134"/>
    <mergeCell ref="L137:M137"/>
    <mergeCell ref="O137:P137"/>
    <mergeCell ref="A138:P138"/>
    <mergeCell ref="A139:E139"/>
    <mergeCell ref="F139:P139"/>
    <mergeCell ref="A137:B137"/>
    <mergeCell ref="D137:G137"/>
    <mergeCell ref="H137:I137"/>
    <mergeCell ref="J137:K137"/>
    <mergeCell ref="B140:I140"/>
    <mergeCell ref="J140:K140"/>
    <mergeCell ref="N140:P140"/>
    <mergeCell ref="B141:C141"/>
    <mergeCell ref="D141:E141"/>
    <mergeCell ref="F141:H141"/>
    <mergeCell ref="M141:N141"/>
    <mergeCell ref="O141:P141"/>
    <mergeCell ref="H144:I144"/>
    <mergeCell ref="J144:K144"/>
    <mergeCell ref="B142:J142"/>
    <mergeCell ref="K142:L142"/>
    <mergeCell ref="M142:P142"/>
    <mergeCell ref="B143:H143"/>
    <mergeCell ref="I143:K143"/>
    <mergeCell ref="M143:N143"/>
    <mergeCell ref="O143:P143"/>
    <mergeCell ref="F147:H147"/>
    <mergeCell ref="M147:N147"/>
    <mergeCell ref="L144:M144"/>
    <mergeCell ref="O144:P144"/>
    <mergeCell ref="A145:P145"/>
    <mergeCell ref="B146:I146"/>
    <mergeCell ref="J146:K146"/>
    <mergeCell ref="N146:P146"/>
    <mergeCell ref="A144:B144"/>
    <mergeCell ref="D144:G144"/>
    <mergeCell ref="B149:H149"/>
    <mergeCell ref="I149:K149"/>
    <mergeCell ref="A150:B150"/>
    <mergeCell ref="D150:G150"/>
    <mergeCell ref="O147:P147"/>
    <mergeCell ref="B148:J148"/>
    <mergeCell ref="K148:L148"/>
    <mergeCell ref="M148:P148"/>
    <mergeCell ref="B147:C147"/>
    <mergeCell ref="D147:E147"/>
    <mergeCell ref="A151:P151"/>
    <mergeCell ref="B152:I152"/>
    <mergeCell ref="J152:K152"/>
    <mergeCell ref="N152:P152"/>
    <mergeCell ref="H150:I150"/>
    <mergeCell ref="J150:K150"/>
    <mergeCell ref="B155:H155"/>
    <mergeCell ref="I155:K155"/>
    <mergeCell ref="M155:N155"/>
    <mergeCell ref="O155:P155"/>
    <mergeCell ref="M149:N149"/>
    <mergeCell ref="O149:P149"/>
    <mergeCell ref="F153:H153"/>
    <mergeCell ref="M153:N153"/>
    <mergeCell ref="L150:M150"/>
    <mergeCell ref="O150:P150"/>
    <mergeCell ref="O153:P153"/>
    <mergeCell ref="B154:J154"/>
    <mergeCell ref="K154:L154"/>
    <mergeCell ref="M154:P154"/>
    <mergeCell ref="B153:C153"/>
    <mergeCell ref="D153:E153"/>
    <mergeCell ref="L156:M156"/>
    <mergeCell ref="O156:P156"/>
    <mergeCell ref="A157:P157"/>
    <mergeCell ref="A158:E158"/>
    <mergeCell ref="F158:P158"/>
    <mergeCell ref="A156:B156"/>
    <mergeCell ref="D156:G156"/>
    <mergeCell ref="H156:I156"/>
    <mergeCell ref="J156:K156"/>
    <mergeCell ref="B159:I159"/>
    <mergeCell ref="J159:K159"/>
    <mergeCell ref="N159:P159"/>
    <mergeCell ref="B160:C160"/>
    <mergeCell ref="D160:E160"/>
    <mergeCell ref="F160:H160"/>
    <mergeCell ref="M160:N160"/>
    <mergeCell ref="O160:P160"/>
    <mergeCell ref="H163:I163"/>
    <mergeCell ref="J163:K163"/>
    <mergeCell ref="B161:J161"/>
    <mergeCell ref="K161:L161"/>
    <mergeCell ref="M161:P161"/>
    <mergeCell ref="B162:H162"/>
    <mergeCell ref="I162:K162"/>
    <mergeCell ref="M162:N162"/>
    <mergeCell ref="O162:P162"/>
    <mergeCell ref="F166:H166"/>
    <mergeCell ref="M166:N166"/>
    <mergeCell ref="L163:M163"/>
    <mergeCell ref="O163:P163"/>
    <mergeCell ref="A164:P164"/>
    <mergeCell ref="B165:I165"/>
    <mergeCell ref="J165:K165"/>
    <mergeCell ref="N165:P165"/>
    <mergeCell ref="A163:B163"/>
    <mergeCell ref="D163:G163"/>
    <mergeCell ref="B168:H168"/>
    <mergeCell ref="I168:K168"/>
    <mergeCell ref="A169:B169"/>
    <mergeCell ref="D169:G169"/>
    <mergeCell ref="O166:P166"/>
    <mergeCell ref="B167:J167"/>
    <mergeCell ref="K167:L167"/>
    <mergeCell ref="M167:P167"/>
    <mergeCell ref="B166:C166"/>
    <mergeCell ref="D166:E166"/>
    <mergeCell ref="A170:P170"/>
    <mergeCell ref="B171:I171"/>
    <mergeCell ref="J171:K171"/>
    <mergeCell ref="N171:P171"/>
    <mergeCell ref="H169:I169"/>
    <mergeCell ref="J169:K169"/>
    <mergeCell ref="B174:H174"/>
    <mergeCell ref="I174:K174"/>
    <mergeCell ref="M174:N174"/>
    <mergeCell ref="O174:P174"/>
    <mergeCell ref="M168:N168"/>
    <mergeCell ref="O168:P168"/>
    <mergeCell ref="F172:H172"/>
    <mergeCell ref="M172:N172"/>
    <mergeCell ref="L169:M169"/>
    <mergeCell ref="O169:P169"/>
    <mergeCell ref="O172:P172"/>
    <mergeCell ref="B173:J173"/>
    <mergeCell ref="K173:L173"/>
    <mergeCell ref="M173:P173"/>
    <mergeCell ref="B172:C172"/>
    <mergeCell ref="D172:E172"/>
    <mergeCell ref="L175:M175"/>
    <mergeCell ref="O175:P175"/>
    <mergeCell ref="A176:P176"/>
    <mergeCell ref="A177:E177"/>
    <mergeCell ref="F177:P177"/>
    <mergeCell ref="A175:B175"/>
    <mergeCell ref="D175:G175"/>
    <mergeCell ref="H175:I175"/>
    <mergeCell ref="J175:K175"/>
    <mergeCell ref="B178:I178"/>
    <mergeCell ref="J178:K178"/>
    <mergeCell ref="N178:P178"/>
    <mergeCell ref="B179:C179"/>
    <mergeCell ref="D179:E179"/>
    <mergeCell ref="F179:H179"/>
    <mergeCell ref="M179:N179"/>
    <mergeCell ref="O179:P179"/>
    <mergeCell ref="H182:I182"/>
    <mergeCell ref="J182:K182"/>
    <mergeCell ref="B180:J180"/>
    <mergeCell ref="K180:L180"/>
    <mergeCell ref="M180:P180"/>
    <mergeCell ref="B181:H181"/>
    <mergeCell ref="I181:K181"/>
    <mergeCell ref="M181:N181"/>
    <mergeCell ref="O181:P181"/>
    <mergeCell ref="F185:H185"/>
    <mergeCell ref="M185:N185"/>
    <mergeCell ref="L182:M182"/>
    <mergeCell ref="O182:P182"/>
    <mergeCell ref="A183:P183"/>
    <mergeCell ref="B184:I184"/>
    <mergeCell ref="J184:K184"/>
    <mergeCell ref="N184:P184"/>
    <mergeCell ref="A182:B182"/>
    <mergeCell ref="D182:G182"/>
    <mergeCell ref="B187:H187"/>
    <mergeCell ref="I187:K187"/>
    <mergeCell ref="A188:B188"/>
    <mergeCell ref="D188:G188"/>
    <mergeCell ref="O185:P185"/>
    <mergeCell ref="B186:J186"/>
    <mergeCell ref="K186:L186"/>
    <mergeCell ref="M186:P186"/>
    <mergeCell ref="B185:C185"/>
    <mergeCell ref="D185:E185"/>
    <mergeCell ref="A189:P189"/>
    <mergeCell ref="B190:I190"/>
    <mergeCell ref="J190:K190"/>
    <mergeCell ref="N190:P190"/>
    <mergeCell ref="H188:I188"/>
    <mergeCell ref="J188:K188"/>
    <mergeCell ref="B193:H193"/>
    <mergeCell ref="I193:K193"/>
    <mergeCell ref="M193:N193"/>
    <mergeCell ref="O193:P193"/>
    <mergeCell ref="M187:N187"/>
    <mergeCell ref="O187:P187"/>
    <mergeCell ref="F191:H191"/>
    <mergeCell ref="M191:N191"/>
    <mergeCell ref="L188:M188"/>
    <mergeCell ref="O188:P188"/>
    <mergeCell ref="O191:P191"/>
    <mergeCell ref="B192:J192"/>
    <mergeCell ref="K192:L192"/>
    <mergeCell ref="M192:P192"/>
    <mergeCell ref="B191:C191"/>
    <mergeCell ref="D191:E191"/>
    <mergeCell ref="L194:M194"/>
    <mergeCell ref="O194:P194"/>
    <mergeCell ref="A195:P195"/>
    <mergeCell ref="A196:E196"/>
    <mergeCell ref="F196:P196"/>
    <mergeCell ref="A194:B194"/>
    <mergeCell ref="D194:G194"/>
    <mergeCell ref="H194:I194"/>
    <mergeCell ref="J194:K194"/>
    <mergeCell ref="B197:I197"/>
    <mergeCell ref="J197:K197"/>
    <mergeCell ref="N197:P197"/>
    <mergeCell ref="B198:C198"/>
    <mergeCell ref="D198:E198"/>
    <mergeCell ref="F198:H198"/>
    <mergeCell ref="M198:N198"/>
    <mergeCell ref="O198:P198"/>
    <mergeCell ref="H201:I201"/>
    <mergeCell ref="J201:K201"/>
    <mergeCell ref="B199:J199"/>
    <mergeCell ref="K199:L199"/>
    <mergeCell ref="M199:P199"/>
    <mergeCell ref="B200:H200"/>
    <mergeCell ref="I200:K200"/>
    <mergeCell ref="M200:N200"/>
    <mergeCell ref="O200:P200"/>
    <mergeCell ref="F204:H204"/>
    <mergeCell ref="M204:N204"/>
    <mergeCell ref="L201:M201"/>
    <mergeCell ref="O201:P201"/>
    <mergeCell ref="A202:P202"/>
    <mergeCell ref="B203:I203"/>
    <mergeCell ref="J203:K203"/>
    <mergeCell ref="N203:P203"/>
    <mergeCell ref="A201:B201"/>
    <mergeCell ref="D201:G201"/>
    <mergeCell ref="B206:H206"/>
    <mergeCell ref="I206:K206"/>
    <mergeCell ref="A207:B207"/>
    <mergeCell ref="D207:G207"/>
    <mergeCell ref="O204:P204"/>
    <mergeCell ref="B205:J205"/>
    <mergeCell ref="K205:L205"/>
    <mergeCell ref="M205:P205"/>
    <mergeCell ref="B204:C204"/>
    <mergeCell ref="D204:E204"/>
    <mergeCell ref="A208:P208"/>
    <mergeCell ref="B209:I209"/>
    <mergeCell ref="J209:K209"/>
    <mergeCell ref="N209:P209"/>
    <mergeCell ref="H207:I207"/>
    <mergeCell ref="J207:K207"/>
    <mergeCell ref="B212:H212"/>
    <mergeCell ref="I212:K212"/>
    <mergeCell ref="M212:N212"/>
    <mergeCell ref="O212:P212"/>
    <mergeCell ref="M206:N206"/>
    <mergeCell ref="O206:P206"/>
    <mergeCell ref="F210:H210"/>
    <mergeCell ref="M210:N210"/>
    <mergeCell ref="L207:M207"/>
    <mergeCell ref="O207:P207"/>
    <mergeCell ref="O210:P210"/>
    <mergeCell ref="B211:J211"/>
    <mergeCell ref="K211:L211"/>
    <mergeCell ref="M211:P211"/>
    <mergeCell ref="B210:C210"/>
    <mergeCell ref="D210:E210"/>
    <mergeCell ref="L213:M213"/>
    <mergeCell ref="O213:P213"/>
    <mergeCell ref="A214:P214"/>
    <mergeCell ref="A215:E215"/>
    <mergeCell ref="F215:P215"/>
    <mergeCell ref="A213:B213"/>
    <mergeCell ref="D213:G213"/>
    <mergeCell ref="H213:I213"/>
    <mergeCell ref="J213:K213"/>
    <mergeCell ref="B216:I216"/>
    <mergeCell ref="J216:K216"/>
    <mergeCell ref="N216:P216"/>
    <mergeCell ref="B217:C217"/>
    <mergeCell ref="D217:E217"/>
    <mergeCell ref="F217:H217"/>
    <mergeCell ref="M217:N217"/>
    <mergeCell ref="O217:P217"/>
    <mergeCell ref="H220:I220"/>
    <mergeCell ref="J220:K220"/>
    <mergeCell ref="B218:J218"/>
    <mergeCell ref="K218:L218"/>
    <mergeCell ref="M218:P218"/>
    <mergeCell ref="B219:H219"/>
    <mergeCell ref="I219:K219"/>
    <mergeCell ref="M219:N219"/>
    <mergeCell ref="O219:P219"/>
    <mergeCell ref="F223:H223"/>
    <mergeCell ref="M223:N223"/>
    <mergeCell ref="L220:M220"/>
    <mergeCell ref="O220:P220"/>
    <mergeCell ref="A221:P221"/>
    <mergeCell ref="B222:I222"/>
    <mergeCell ref="J222:K222"/>
    <mergeCell ref="N222:P222"/>
    <mergeCell ref="A220:B220"/>
    <mergeCell ref="D220:G220"/>
    <mergeCell ref="B225:H225"/>
    <mergeCell ref="I225:K225"/>
    <mergeCell ref="A226:B226"/>
    <mergeCell ref="D226:G226"/>
    <mergeCell ref="O223:P223"/>
    <mergeCell ref="B224:J224"/>
    <mergeCell ref="K224:L224"/>
    <mergeCell ref="M224:P224"/>
    <mergeCell ref="B223:C223"/>
    <mergeCell ref="D223:E223"/>
    <mergeCell ref="A227:P227"/>
    <mergeCell ref="B228:I228"/>
    <mergeCell ref="J228:K228"/>
    <mergeCell ref="N228:P228"/>
    <mergeCell ref="H226:I226"/>
    <mergeCell ref="J226:K226"/>
    <mergeCell ref="B231:H231"/>
    <mergeCell ref="I231:K231"/>
    <mergeCell ref="M231:N231"/>
    <mergeCell ref="O231:P231"/>
    <mergeCell ref="M225:N225"/>
    <mergeCell ref="O225:P225"/>
    <mergeCell ref="F229:H229"/>
    <mergeCell ref="M229:N229"/>
    <mergeCell ref="L226:M226"/>
    <mergeCell ref="O226:P226"/>
    <mergeCell ref="O229:P229"/>
    <mergeCell ref="B230:J230"/>
    <mergeCell ref="K230:L230"/>
    <mergeCell ref="M230:P230"/>
    <mergeCell ref="B229:C229"/>
    <mergeCell ref="D229:E229"/>
    <mergeCell ref="L232:M232"/>
    <mergeCell ref="O232:P232"/>
    <mergeCell ref="A233:P233"/>
    <mergeCell ref="A234:E234"/>
    <mergeCell ref="F234:P234"/>
    <mergeCell ref="A232:B232"/>
    <mergeCell ref="D232:G232"/>
    <mergeCell ref="H232:I232"/>
    <mergeCell ref="J232:K232"/>
    <mergeCell ref="B235:I235"/>
    <mergeCell ref="J235:K235"/>
    <mergeCell ref="N235:P235"/>
    <mergeCell ref="B236:C236"/>
    <mergeCell ref="D236:E236"/>
    <mergeCell ref="F236:H236"/>
    <mergeCell ref="M236:N236"/>
    <mergeCell ref="O236:P236"/>
    <mergeCell ref="H239:I239"/>
    <mergeCell ref="J239:K239"/>
    <mergeCell ref="B237:J237"/>
    <mergeCell ref="K237:L237"/>
    <mergeCell ref="M237:P237"/>
    <mergeCell ref="B238:H238"/>
    <mergeCell ref="I238:K238"/>
    <mergeCell ref="M238:N238"/>
    <mergeCell ref="O238:P238"/>
    <mergeCell ref="F242:H242"/>
    <mergeCell ref="M242:N242"/>
    <mergeCell ref="L239:M239"/>
    <mergeCell ref="O239:P239"/>
    <mergeCell ref="A240:P240"/>
    <mergeCell ref="B241:I241"/>
    <mergeCell ref="J241:K241"/>
    <mergeCell ref="N241:P241"/>
    <mergeCell ref="A239:B239"/>
    <mergeCell ref="D239:G239"/>
    <mergeCell ref="B244:H244"/>
    <mergeCell ref="I244:K244"/>
    <mergeCell ref="A245:B245"/>
    <mergeCell ref="D245:G245"/>
    <mergeCell ref="O242:P242"/>
    <mergeCell ref="B243:J243"/>
    <mergeCell ref="K243:L243"/>
    <mergeCell ref="M243:P243"/>
    <mergeCell ref="B242:C242"/>
    <mergeCell ref="D242:E242"/>
    <mergeCell ref="A246:P246"/>
    <mergeCell ref="B247:I247"/>
    <mergeCell ref="J247:K247"/>
    <mergeCell ref="N247:P247"/>
    <mergeCell ref="H245:I245"/>
    <mergeCell ref="J245:K245"/>
    <mergeCell ref="B250:H250"/>
    <mergeCell ref="I250:K250"/>
    <mergeCell ref="M250:N250"/>
    <mergeCell ref="O250:P250"/>
    <mergeCell ref="M244:N244"/>
    <mergeCell ref="O244:P244"/>
    <mergeCell ref="F248:H248"/>
    <mergeCell ref="M248:N248"/>
    <mergeCell ref="L245:M245"/>
    <mergeCell ref="O245:P245"/>
    <mergeCell ref="O248:P248"/>
    <mergeCell ref="B249:J249"/>
    <mergeCell ref="K249:L249"/>
    <mergeCell ref="M249:P249"/>
    <mergeCell ref="B248:C248"/>
    <mergeCell ref="D248:E248"/>
    <mergeCell ref="L251:M251"/>
    <mergeCell ref="O251:P251"/>
    <mergeCell ref="A252:P252"/>
    <mergeCell ref="A253:E253"/>
    <mergeCell ref="F253:P253"/>
    <mergeCell ref="A251:B251"/>
    <mergeCell ref="D251:G251"/>
    <mergeCell ref="H251:I251"/>
    <mergeCell ref="J251:K251"/>
    <mergeCell ref="B254:I254"/>
    <mergeCell ref="J254:K254"/>
    <mergeCell ref="N254:P254"/>
    <mergeCell ref="B255:C255"/>
    <mergeCell ref="D255:E255"/>
    <mergeCell ref="F255:H255"/>
    <mergeCell ref="M255:N255"/>
    <mergeCell ref="O255:P255"/>
    <mergeCell ref="H258:I258"/>
    <mergeCell ref="J258:K258"/>
    <mergeCell ref="B256:J256"/>
    <mergeCell ref="K256:L256"/>
    <mergeCell ref="M256:P256"/>
    <mergeCell ref="B257:H257"/>
    <mergeCell ref="I257:K257"/>
    <mergeCell ref="M257:N257"/>
    <mergeCell ref="O257:P257"/>
    <mergeCell ref="F261:H261"/>
    <mergeCell ref="M261:N261"/>
    <mergeCell ref="L258:M258"/>
    <mergeCell ref="O258:P258"/>
    <mergeCell ref="A259:P259"/>
    <mergeCell ref="B260:I260"/>
    <mergeCell ref="J260:K260"/>
    <mergeCell ref="N260:P260"/>
    <mergeCell ref="A258:B258"/>
    <mergeCell ref="D258:G258"/>
    <mergeCell ref="B263:H263"/>
    <mergeCell ref="I263:K263"/>
    <mergeCell ref="A264:B264"/>
    <mergeCell ref="D264:G264"/>
    <mergeCell ref="O261:P261"/>
    <mergeCell ref="B262:J262"/>
    <mergeCell ref="K262:L262"/>
    <mergeCell ref="M262:P262"/>
    <mergeCell ref="B261:C261"/>
    <mergeCell ref="D261:E261"/>
    <mergeCell ref="A265:P265"/>
    <mergeCell ref="B266:I266"/>
    <mergeCell ref="J266:K266"/>
    <mergeCell ref="N266:P266"/>
    <mergeCell ref="H264:I264"/>
    <mergeCell ref="J264:K264"/>
    <mergeCell ref="B269:H269"/>
    <mergeCell ref="I269:K269"/>
    <mergeCell ref="M269:N269"/>
    <mergeCell ref="O269:P269"/>
    <mergeCell ref="M263:N263"/>
    <mergeCell ref="O263:P263"/>
    <mergeCell ref="F267:H267"/>
    <mergeCell ref="M267:N267"/>
    <mergeCell ref="L264:M264"/>
    <mergeCell ref="O264:P264"/>
    <mergeCell ref="O267:P267"/>
    <mergeCell ref="B268:J268"/>
    <mergeCell ref="K268:L268"/>
    <mergeCell ref="M268:P268"/>
    <mergeCell ref="B267:C267"/>
    <mergeCell ref="D267:E267"/>
    <mergeCell ref="L270:M270"/>
    <mergeCell ref="O270:P270"/>
    <mergeCell ref="A271:P271"/>
    <mergeCell ref="A272:E272"/>
    <mergeCell ref="F272:P272"/>
    <mergeCell ref="A270:B270"/>
    <mergeCell ref="D270:G270"/>
    <mergeCell ref="H270:I270"/>
    <mergeCell ref="J270:K270"/>
    <mergeCell ref="B273:I273"/>
    <mergeCell ref="J273:K273"/>
    <mergeCell ref="N273:P273"/>
    <mergeCell ref="B274:C274"/>
    <mergeCell ref="D274:E274"/>
    <mergeCell ref="F274:H274"/>
    <mergeCell ref="M274:N274"/>
    <mergeCell ref="O274:P274"/>
    <mergeCell ref="H277:I277"/>
    <mergeCell ref="J277:K277"/>
    <mergeCell ref="B275:J275"/>
    <mergeCell ref="K275:L275"/>
    <mergeCell ref="M275:P275"/>
    <mergeCell ref="B276:H276"/>
    <mergeCell ref="I276:K276"/>
    <mergeCell ref="M276:N276"/>
    <mergeCell ref="O276:P276"/>
    <mergeCell ref="F280:H280"/>
    <mergeCell ref="M280:N280"/>
    <mergeCell ref="L277:M277"/>
    <mergeCell ref="O277:P277"/>
    <mergeCell ref="A278:P278"/>
    <mergeCell ref="B279:I279"/>
    <mergeCell ref="J279:K279"/>
    <mergeCell ref="N279:P279"/>
    <mergeCell ref="A277:B277"/>
    <mergeCell ref="D277:G277"/>
    <mergeCell ref="B282:H282"/>
    <mergeCell ref="I282:K282"/>
    <mergeCell ref="A283:B283"/>
    <mergeCell ref="D283:G283"/>
    <mergeCell ref="O280:P280"/>
    <mergeCell ref="B281:J281"/>
    <mergeCell ref="K281:L281"/>
    <mergeCell ref="M281:P281"/>
    <mergeCell ref="B280:C280"/>
    <mergeCell ref="D280:E280"/>
    <mergeCell ref="A284:P284"/>
    <mergeCell ref="B285:I285"/>
    <mergeCell ref="J285:K285"/>
    <mergeCell ref="N285:P285"/>
    <mergeCell ref="H283:I283"/>
    <mergeCell ref="J283:K283"/>
    <mergeCell ref="B288:H288"/>
    <mergeCell ref="I288:K288"/>
    <mergeCell ref="M288:N288"/>
    <mergeCell ref="O288:P288"/>
    <mergeCell ref="M282:N282"/>
    <mergeCell ref="O282:P282"/>
    <mergeCell ref="F286:H286"/>
    <mergeCell ref="M286:N286"/>
    <mergeCell ref="L283:M283"/>
    <mergeCell ref="O283:P283"/>
    <mergeCell ref="O286:P286"/>
    <mergeCell ref="B287:J287"/>
    <mergeCell ref="K287:L287"/>
    <mergeCell ref="M287:P287"/>
    <mergeCell ref="B286:C286"/>
    <mergeCell ref="D286:E286"/>
    <mergeCell ref="L289:M289"/>
    <mergeCell ref="O289:P289"/>
    <mergeCell ref="A290:P290"/>
    <mergeCell ref="A291:E291"/>
    <mergeCell ref="F291:P291"/>
    <mergeCell ref="A289:B289"/>
    <mergeCell ref="D289:G289"/>
    <mergeCell ref="H289:I289"/>
    <mergeCell ref="J289:K289"/>
    <mergeCell ref="B292:I292"/>
    <mergeCell ref="J292:K292"/>
    <mergeCell ref="N292:P292"/>
    <mergeCell ref="B293:C293"/>
    <mergeCell ref="D293:E293"/>
    <mergeCell ref="F293:H293"/>
    <mergeCell ref="M293:N293"/>
    <mergeCell ref="O293:P293"/>
    <mergeCell ref="H296:I296"/>
    <mergeCell ref="J296:K296"/>
    <mergeCell ref="B294:J294"/>
    <mergeCell ref="K294:L294"/>
    <mergeCell ref="M294:P294"/>
    <mergeCell ref="B295:H295"/>
    <mergeCell ref="I295:K295"/>
    <mergeCell ref="M295:N295"/>
    <mergeCell ref="O295:P295"/>
    <mergeCell ref="F299:H299"/>
    <mergeCell ref="M299:N299"/>
    <mergeCell ref="L296:M296"/>
    <mergeCell ref="O296:P296"/>
    <mergeCell ref="A297:P297"/>
    <mergeCell ref="B298:I298"/>
    <mergeCell ref="J298:K298"/>
    <mergeCell ref="N298:P298"/>
    <mergeCell ref="A296:B296"/>
    <mergeCell ref="D296:G296"/>
    <mergeCell ref="B301:H301"/>
    <mergeCell ref="I301:K301"/>
    <mergeCell ref="A302:B302"/>
    <mergeCell ref="D302:G302"/>
    <mergeCell ref="O299:P299"/>
    <mergeCell ref="B300:J300"/>
    <mergeCell ref="K300:L300"/>
    <mergeCell ref="M300:P300"/>
    <mergeCell ref="B299:C299"/>
    <mergeCell ref="D299:E299"/>
    <mergeCell ref="A303:P303"/>
    <mergeCell ref="B304:I304"/>
    <mergeCell ref="J304:K304"/>
    <mergeCell ref="N304:P304"/>
    <mergeCell ref="H302:I302"/>
    <mergeCell ref="J302:K302"/>
    <mergeCell ref="B307:H307"/>
    <mergeCell ref="I307:K307"/>
    <mergeCell ref="M307:N307"/>
    <mergeCell ref="O307:P307"/>
    <mergeCell ref="M301:N301"/>
    <mergeCell ref="O301:P301"/>
    <mergeCell ref="F305:H305"/>
    <mergeCell ref="M305:N305"/>
    <mergeCell ref="L302:M302"/>
    <mergeCell ref="O302:P302"/>
    <mergeCell ref="O305:P305"/>
    <mergeCell ref="B306:J306"/>
    <mergeCell ref="K306:L306"/>
    <mergeCell ref="M306:P306"/>
    <mergeCell ref="B305:C305"/>
    <mergeCell ref="D305:E305"/>
    <mergeCell ref="L308:M308"/>
    <mergeCell ref="O308:P308"/>
    <mergeCell ref="A309:P309"/>
    <mergeCell ref="A310:E310"/>
    <mergeCell ref="F310:P310"/>
    <mergeCell ref="A308:B308"/>
    <mergeCell ref="D308:G308"/>
    <mergeCell ref="H308:I308"/>
    <mergeCell ref="J308:K308"/>
    <mergeCell ref="B311:I311"/>
    <mergeCell ref="J311:K311"/>
    <mergeCell ref="N311:P311"/>
    <mergeCell ref="B312:C312"/>
    <mergeCell ref="D312:E312"/>
    <mergeCell ref="F312:H312"/>
    <mergeCell ref="M312:N312"/>
    <mergeCell ref="O312:P312"/>
    <mergeCell ref="H315:I315"/>
    <mergeCell ref="J315:K315"/>
    <mergeCell ref="B313:J313"/>
    <mergeCell ref="K313:L313"/>
    <mergeCell ref="M313:P313"/>
    <mergeCell ref="B314:H314"/>
    <mergeCell ref="I314:K314"/>
    <mergeCell ref="M314:N314"/>
    <mergeCell ref="O314:P314"/>
    <mergeCell ref="F318:H318"/>
    <mergeCell ref="M318:N318"/>
    <mergeCell ref="L315:M315"/>
    <mergeCell ref="O315:P315"/>
    <mergeCell ref="A316:P316"/>
    <mergeCell ref="B317:I317"/>
    <mergeCell ref="J317:K317"/>
    <mergeCell ref="N317:P317"/>
    <mergeCell ref="A315:B315"/>
    <mergeCell ref="D315:G315"/>
    <mergeCell ref="B320:H320"/>
    <mergeCell ref="I320:K320"/>
    <mergeCell ref="A321:B321"/>
    <mergeCell ref="D321:G321"/>
    <mergeCell ref="O318:P318"/>
    <mergeCell ref="B319:J319"/>
    <mergeCell ref="K319:L319"/>
    <mergeCell ref="M319:P319"/>
    <mergeCell ref="B318:C318"/>
    <mergeCell ref="D318:E318"/>
    <mergeCell ref="A322:P322"/>
    <mergeCell ref="B323:I323"/>
    <mergeCell ref="J323:K323"/>
    <mergeCell ref="N323:P323"/>
    <mergeCell ref="H321:I321"/>
    <mergeCell ref="J321:K321"/>
    <mergeCell ref="B326:H326"/>
    <mergeCell ref="I326:K326"/>
    <mergeCell ref="M326:N326"/>
    <mergeCell ref="O326:P326"/>
    <mergeCell ref="M320:N320"/>
    <mergeCell ref="O320:P320"/>
    <mergeCell ref="F324:H324"/>
    <mergeCell ref="M324:N324"/>
    <mergeCell ref="L321:M321"/>
    <mergeCell ref="O321:P321"/>
    <mergeCell ref="O324:P324"/>
    <mergeCell ref="B325:J325"/>
    <mergeCell ref="K325:L325"/>
    <mergeCell ref="M325:P325"/>
    <mergeCell ref="B324:C324"/>
    <mergeCell ref="D324:E324"/>
    <mergeCell ref="L327:M327"/>
    <mergeCell ref="O327:P327"/>
    <mergeCell ref="A328:P328"/>
    <mergeCell ref="A329:E329"/>
    <mergeCell ref="F329:P329"/>
    <mergeCell ref="A327:B327"/>
    <mergeCell ref="D327:G327"/>
    <mergeCell ref="H327:I327"/>
    <mergeCell ref="J327:K327"/>
    <mergeCell ref="B330:I330"/>
    <mergeCell ref="J330:K330"/>
    <mergeCell ref="N330:P330"/>
    <mergeCell ref="B331:C331"/>
    <mergeCell ref="D331:E331"/>
    <mergeCell ref="F331:H331"/>
    <mergeCell ref="M331:N331"/>
    <mergeCell ref="O331:P331"/>
    <mergeCell ref="H334:I334"/>
    <mergeCell ref="J334:K334"/>
    <mergeCell ref="B332:J332"/>
    <mergeCell ref="K332:L332"/>
    <mergeCell ref="M332:P332"/>
    <mergeCell ref="B333:H333"/>
    <mergeCell ref="I333:K333"/>
    <mergeCell ref="M333:N333"/>
    <mergeCell ref="O333:P333"/>
    <mergeCell ref="F337:H337"/>
    <mergeCell ref="M337:N337"/>
    <mergeCell ref="L334:M334"/>
    <mergeCell ref="O334:P334"/>
    <mergeCell ref="A335:P335"/>
    <mergeCell ref="B336:I336"/>
    <mergeCell ref="J336:K336"/>
    <mergeCell ref="N336:P336"/>
    <mergeCell ref="A334:B334"/>
    <mergeCell ref="D334:G334"/>
    <mergeCell ref="B339:H339"/>
    <mergeCell ref="I339:K339"/>
    <mergeCell ref="A340:B340"/>
    <mergeCell ref="D340:G340"/>
    <mergeCell ref="O337:P337"/>
    <mergeCell ref="B338:J338"/>
    <mergeCell ref="K338:L338"/>
    <mergeCell ref="M338:P338"/>
    <mergeCell ref="B337:C337"/>
    <mergeCell ref="D337:E337"/>
    <mergeCell ref="A341:P341"/>
    <mergeCell ref="B342:I342"/>
    <mergeCell ref="J342:K342"/>
    <mergeCell ref="N342:P342"/>
    <mergeCell ref="H340:I340"/>
    <mergeCell ref="J340:K340"/>
    <mergeCell ref="B345:H345"/>
    <mergeCell ref="I345:K345"/>
    <mergeCell ref="M345:N345"/>
    <mergeCell ref="O345:P345"/>
    <mergeCell ref="M339:N339"/>
    <mergeCell ref="O339:P339"/>
    <mergeCell ref="F343:H343"/>
    <mergeCell ref="M343:N343"/>
    <mergeCell ref="L340:M340"/>
    <mergeCell ref="O340:P340"/>
    <mergeCell ref="O343:P343"/>
    <mergeCell ref="B344:J344"/>
    <mergeCell ref="K344:L344"/>
    <mergeCell ref="M344:P344"/>
    <mergeCell ref="B343:C343"/>
    <mergeCell ref="D343:E343"/>
    <mergeCell ref="L346:M346"/>
    <mergeCell ref="O346:P346"/>
    <mergeCell ref="A347:P347"/>
    <mergeCell ref="A348:E348"/>
    <mergeCell ref="F348:P348"/>
    <mergeCell ref="A346:B346"/>
    <mergeCell ref="D346:G346"/>
    <mergeCell ref="H346:I346"/>
    <mergeCell ref="J346:K346"/>
    <mergeCell ref="B349:I349"/>
    <mergeCell ref="J349:K349"/>
    <mergeCell ref="N349:P349"/>
    <mergeCell ref="B350:C350"/>
    <mergeCell ref="D350:E350"/>
    <mergeCell ref="F350:H350"/>
    <mergeCell ref="M350:N350"/>
    <mergeCell ref="O350:P350"/>
    <mergeCell ref="H353:I353"/>
    <mergeCell ref="J353:K353"/>
    <mergeCell ref="B351:J351"/>
    <mergeCell ref="K351:L351"/>
    <mergeCell ref="M351:P351"/>
    <mergeCell ref="B352:H352"/>
    <mergeCell ref="I352:K352"/>
    <mergeCell ref="M352:N352"/>
    <mergeCell ref="O352:P352"/>
    <mergeCell ref="F356:H356"/>
    <mergeCell ref="M356:N356"/>
    <mergeCell ref="L353:M353"/>
    <mergeCell ref="O353:P353"/>
    <mergeCell ref="A354:P354"/>
    <mergeCell ref="B355:I355"/>
    <mergeCell ref="J355:K355"/>
    <mergeCell ref="N355:P355"/>
    <mergeCell ref="A353:B353"/>
    <mergeCell ref="D353:G353"/>
    <mergeCell ref="B358:H358"/>
    <mergeCell ref="I358:K358"/>
    <mergeCell ref="A359:B359"/>
    <mergeCell ref="D359:G359"/>
    <mergeCell ref="O356:P356"/>
    <mergeCell ref="B357:J357"/>
    <mergeCell ref="K357:L357"/>
    <mergeCell ref="M357:P357"/>
    <mergeCell ref="B356:C356"/>
    <mergeCell ref="D356:E356"/>
    <mergeCell ref="A360:P360"/>
    <mergeCell ref="B361:I361"/>
    <mergeCell ref="J361:K361"/>
    <mergeCell ref="N361:P361"/>
    <mergeCell ref="H359:I359"/>
    <mergeCell ref="J359:K359"/>
    <mergeCell ref="B364:H364"/>
    <mergeCell ref="I364:K364"/>
    <mergeCell ref="M364:N364"/>
    <mergeCell ref="O364:P364"/>
    <mergeCell ref="M358:N358"/>
    <mergeCell ref="O358:P358"/>
    <mergeCell ref="F362:H362"/>
    <mergeCell ref="M362:N362"/>
    <mergeCell ref="L359:M359"/>
    <mergeCell ref="O359:P359"/>
    <mergeCell ref="O362:P362"/>
    <mergeCell ref="B363:J363"/>
    <mergeCell ref="K363:L363"/>
    <mergeCell ref="M363:P363"/>
    <mergeCell ref="B362:C362"/>
    <mergeCell ref="D362:E362"/>
    <mergeCell ref="L365:M365"/>
    <mergeCell ref="O365:P365"/>
    <mergeCell ref="A366:P366"/>
    <mergeCell ref="A367:E367"/>
    <mergeCell ref="F367:P367"/>
    <mergeCell ref="A365:B365"/>
    <mergeCell ref="D365:G365"/>
    <mergeCell ref="H365:I365"/>
    <mergeCell ref="J365:K365"/>
    <mergeCell ref="B368:I368"/>
    <mergeCell ref="J368:K368"/>
    <mergeCell ref="N368:P368"/>
    <mergeCell ref="B369:C369"/>
    <mergeCell ref="D369:E369"/>
    <mergeCell ref="F369:H369"/>
    <mergeCell ref="M369:N369"/>
    <mergeCell ref="O369:P369"/>
    <mergeCell ref="H372:I372"/>
    <mergeCell ref="J372:K372"/>
    <mergeCell ref="B370:J370"/>
    <mergeCell ref="K370:L370"/>
    <mergeCell ref="M370:P370"/>
    <mergeCell ref="B371:H371"/>
    <mergeCell ref="I371:K371"/>
    <mergeCell ref="M371:N371"/>
    <mergeCell ref="O371:P371"/>
    <mergeCell ref="F375:H375"/>
    <mergeCell ref="M375:N375"/>
    <mergeCell ref="L372:M372"/>
    <mergeCell ref="O372:P372"/>
    <mergeCell ref="A373:P373"/>
    <mergeCell ref="B374:I374"/>
    <mergeCell ref="J374:K374"/>
    <mergeCell ref="N374:P374"/>
    <mergeCell ref="A372:B372"/>
    <mergeCell ref="D372:G372"/>
    <mergeCell ref="B377:H377"/>
    <mergeCell ref="I377:K377"/>
    <mergeCell ref="A378:B378"/>
    <mergeCell ref="D378:G378"/>
    <mergeCell ref="O375:P375"/>
    <mergeCell ref="B376:J376"/>
    <mergeCell ref="K376:L376"/>
    <mergeCell ref="M376:P376"/>
    <mergeCell ref="B375:C375"/>
    <mergeCell ref="D375:E375"/>
    <mergeCell ref="A379:P379"/>
    <mergeCell ref="B380:I380"/>
    <mergeCell ref="J380:K380"/>
    <mergeCell ref="N380:P380"/>
    <mergeCell ref="H378:I378"/>
    <mergeCell ref="J378:K378"/>
    <mergeCell ref="B383:H383"/>
    <mergeCell ref="I383:K383"/>
    <mergeCell ref="M383:N383"/>
    <mergeCell ref="O383:P383"/>
    <mergeCell ref="M377:N377"/>
    <mergeCell ref="O377:P377"/>
    <mergeCell ref="F381:H381"/>
    <mergeCell ref="M381:N381"/>
    <mergeCell ref="L378:M378"/>
    <mergeCell ref="O378:P378"/>
    <mergeCell ref="O381:P381"/>
    <mergeCell ref="B382:J382"/>
    <mergeCell ref="K382:L382"/>
    <mergeCell ref="M382:P382"/>
    <mergeCell ref="B381:C381"/>
    <mergeCell ref="D381:E381"/>
    <mergeCell ref="L384:M384"/>
    <mergeCell ref="O384:P384"/>
    <mergeCell ref="A385:P385"/>
    <mergeCell ref="A386:E386"/>
    <mergeCell ref="F386:P386"/>
    <mergeCell ref="A384:B384"/>
    <mergeCell ref="D384:G384"/>
    <mergeCell ref="H384:I384"/>
    <mergeCell ref="J384:K384"/>
    <mergeCell ref="B387:I387"/>
    <mergeCell ref="J387:K387"/>
    <mergeCell ref="N387:P387"/>
    <mergeCell ref="B388:C388"/>
    <mergeCell ref="D388:E388"/>
    <mergeCell ref="F388:H388"/>
    <mergeCell ref="M388:N388"/>
    <mergeCell ref="O388:P388"/>
    <mergeCell ref="H391:I391"/>
    <mergeCell ref="J391:K391"/>
    <mergeCell ref="B389:J389"/>
    <mergeCell ref="K389:L389"/>
    <mergeCell ref="M389:P389"/>
    <mergeCell ref="B390:H390"/>
    <mergeCell ref="I390:K390"/>
    <mergeCell ref="M390:N390"/>
    <mergeCell ref="O390:P390"/>
    <mergeCell ref="F394:H394"/>
    <mergeCell ref="M394:N394"/>
    <mergeCell ref="L391:M391"/>
    <mergeCell ref="O391:P391"/>
    <mergeCell ref="A392:P392"/>
    <mergeCell ref="B393:I393"/>
    <mergeCell ref="J393:K393"/>
    <mergeCell ref="N393:P393"/>
    <mergeCell ref="A391:B391"/>
    <mergeCell ref="D391:G391"/>
    <mergeCell ref="B396:H396"/>
    <mergeCell ref="I396:K396"/>
    <mergeCell ref="A397:B397"/>
    <mergeCell ref="D397:G397"/>
    <mergeCell ref="O394:P394"/>
    <mergeCell ref="B395:J395"/>
    <mergeCell ref="K395:L395"/>
    <mergeCell ref="M395:P395"/>
    <mergeCell ref="B394:C394"/>
    <mergeCell ref="D394:E394"/>
    <mergeCell ref="A398:P398"/>
    <mergeCell ref="B399:I399"/>
    <mergeCell ref="J399:K399"/>
    <mergeCell ref="N399:P399"/>
    <mergeCell ref="H397:I397"/>
    <mergeCell ref="J397:K397"/>
    <mergeCell ref="B402:H402"/>
    <mergeCell ref="I402:K402"/>
    <mergeCell ref="M402:N402"/>
    <mergeCell ref="O402:P402"/>
    <mergeCell ref="M396:N396"/>
    <mergeCell ref="O396:P396"/>
    <mergeCell ref="F400:H400"/>
    <mergeCell ref="M400:N400"/>
    <mergeCell ref="L397:M397"/>
    <mergeCell ref="O397:P397"/>
    <mergeCell ref="O400:P400"/>
    <mergeCell ref="B401:J401"/>
    <mergeCell ref="K401:L401"/>
    <mergeCell ref="M401:P401"/>
    <mergeCell ref="B400:C400"/>
    <mergeCell ref="D400:E400"/>
    <mergeCell ref="L403:M403"/>
    <mergeCell ref="O403:P403"/>
    <mergeCell ref="A404:P404"/>
    <mergeCell ref="A405:E405"/>
    <mergeCell ref="F405:P405"/>
    <mergeCell ref="A403:B403"/>
    <mergeCell ref="D403:G403"/>
    <mergeCell ref="H403:I403"/>
    <mergeCell ref="J403:K403"/>
    <mergeCell ref="B406:I406"/>
    <mergeCell ref="J406:K406"/>
    <mergeCell ref="N406:P406"/>
    <mergeCell ref="B407:C407"/>
    <mergeCell ref="D407:E407"/>
    <mergeCell ref="F407:H407"/>
    <mergeCell ref="M407:N407"/>
    <mergeCell ref="O407:P407"/>
    <mergeCell ref="H410:I410"/>
    <mergeCell ref="J410:K410"/>
    <mergeCell ref="B408:J408"/>
    <mergeCell ref="K408:L408"/>
    <mergeCell ref="M408:P408"/>
    <mergeCell ref="B409:H409"/>
    <mergeCell ref="I409:K409"/>
    <mergeCell ref="M409:N409"/>
    <mergeCell ref="O409:P409"/>
    <mergeCell ref="F413:H413"/>
    <mergeCell ref="M413:N413"/>
    <mergeCell ref="L410:M410"/>
    <mergeCell ref="O410:P410"/>
    <mergeCell ref="A411:P411"/>
    <mergeCell ref="B412:I412"/>
    <mergeCell ref="J412:K412"/>
    <mergeCell ref="N412:P412"/>
    <mergeCell ref="A410:B410"/>
    <mergeCell ref="D410:G410"/>
    <mergeCell ref="B415:H415"/>
    <mergeCell ref="I415:K415"/>
    <mergeCell ref="A416:B416"/>
    <mergeCell ref="D416:G416"/>
    <mergeCell ref="O413:P413"/>
    <mergeCell ref="B414:J414"/>
    <mergeCell ref="K414:L414"/>
    <mergeCell ref="M414:P414"/>
    <mergeCell ref="B413:C413"/>
    <mergeCell ref="D413:E413"/>
    <mergeCell ref="A417:P417"/>
    <mergeCell ref="B418:I418"/>
    <mergeCell ref="J418:K418"/>
    <mergeCell ref="N418:P418"/>
    <mergeCell ref="H416:I416"/>
    <mergeCell ref="J416:K416"/>
    <mergeCell ref="B421:H421"/>
    <mergeCell ref="I421:K421"/>
    <mergeCell ref="M421:N421"/>
    <mergeCell ref="O421:P421"/>
    <mergeCell ref="M415:N415"/>
    <mergeCell ref="O415:P415"/>
    <mergeCell ref="F419:H419"/>
    <mergeCell ref="M419:N419"/>
    <mergeCell ref="L416:M416"/>
    <mergeCell ref="O416:P416"/>
    <mergeCell ref="O419:P419"/>
    <mergeCell ref="B420:J420"/>
    <mergeCell ref="K420:L420"/>
    <mergeCell ref="M420:P420"/>
    <mergeCell ref="B419:C419"/>
    <mergeCell ref="D419:E419"/>
    <mergeCell ref="L422:M422"/>
    <mergeCell ref="O422:P422"/>
    <mergeCell ref="A423:P423"/>
    <mergeCell ref="A424:E424"/>
    <mergeCell ref="F424:P424"/>
    <mergeCell ref="A422:B422"/>
    <mergeCell ref="D422:G422"/>
    <mergeCell ref="H422:I422"/>
    <mergeCell ref="J422:K422"/>
    <mergeCell ref="B425:I425"/>
    <mergeCell ref="J425:K425"/>
    <mergeCell ref="N425:P425"/>
    <mergeCell ref="B426:C426"/>
    <mergeCell ref="D426:E426"/>
    <mergeCell ref="F426:H426"/>
    <mergeCell ref="M426:N426"/>
    <mergeCell ref="O426:P426"/>
    <mergeCell ref="H429:I429"/>
    <mergeCell ref="J429:K429"/>
    <mergeCell ref="B427:J427"/>
    <mergeCell ref="K427:L427"/>
    <mergeCell ref="M427:P427"/>
    <mergeCell ref="B428:H428"/>
    <mergeCell ref="I428:K428"/>
    <mergeCell ref="M428:N428"/>
    <mergeCell ref="O428:P428"/>
    <mergeCell ref="F432:H432"/>
    <mergeCell ref="M432:N432"/>
    <mergeCell ref="L429:M429"/>
    <mergeCell ref="O429:P429"/>
    <mergeCell ref="A430:P430"/>
    <mergeCell ref="B431:I431"/>
    <mergeCell ref="J431:K431"/>
    <mergeCell ref="N431:P431"/>
    <mergeCell ref="A429:B429"/>
    <mergeCell ref="D429:G429"/>
    <mergeCell ref="B434:H434"/>
    <mergeCell ref="I434:K434"/>
    <mergeCell ref="A435:B435"/>
    <mergeCell ref="D435:G435"/>
    <mergeCell ref="O432:P432"/>
    <mergeCell ref="B433:J433"/>
    <mergeCell ref="K433:L433"/>
    <mergeCell ref="M433:P433"/>
    <mergeCell ref="B432:C432"/>
    <mergeCell ref="D432:E432"/>
    <mergeCell ref="A436:P436"/>
    <mergeCell ref="B437:I437"/>
    <mergeCell ref="J437:K437"/>
    <mergeCell ref="N437:P437"/>
    <mergeCell ref="H435:I435"/>
    <mergeCell ref="J435:K435"/>
    <mergeCell ref="B440:H440"/>
    <mergeCell ref="I440:K440"/>
    <mergeCell ref="M440:N440"/>
    <mergeCell ref="O440:P440"/>
    <mergeCell ref="M434:N434"/>
    <mergeCell ref="O434:P434"/>
    <mergeCell ref="F438:H438"/>
    <mergeCell ref="M438:N438"/>
    <mergeCell ref="L435:M435"/>
    <mergeCell ref="O435:P435"/>
    <mergeCell ref="O438:P438"/>
    <mergeCell ref="B439:J439"/>
    <mergeCell ref="K439:L439"/>
    <mergeCell ref="M439:P439"/>
    <mergeCell ref="B438:C438"/>
    <mergeCell ref="D438:E438"/>
    <mergeCell ref="L441:M441"/>
    <mergeCell ref="O441:P441"/>
    <mergeCell ref="A442:P442"/>
    <mergeCell ref="A443:E443"/>
    <mergeCell ref="F443:P443"/>
    <mergeCell ref="A441:B441"/>
    <mergeCell ref="D441:G441"/>
    <mergeCell ref="H441:I441"/>
    <mergeCell ref="J441:K441"/>
    <mergeCell ref="B444:I444"/>
    <mergeCell ref="J444:K444"/>
    <mergeCell ref="N444:P444"/>
    <mergeCell ref="B445:C445"/>
    <mergeCell ref="D445:E445"/>
    <mergeCell ref="F445:H445"/>
    <mergeCell ref="M445:N445"/>
    <mergeCell ref="O445:P445"/>
    <mergeCell ref="H448:I448"/>
    <mergeCell ref="J448:K448"/>
    <mergeCell ref="B446:J446"/>
    <mergeCell ref="K446:L446"/>
    <mergeCell ref="M446:P446"/>
    <mergeCell ref="B447:H447"/>
    <mergeCell ref="I447:K447"/>
    <mergeCell ref="M447:N447"/>
    <mergeCell ref="O447:P447"/>
    <mergeCell ref="F451:H451"/>
    <mergeCell ref="M451:N451"/>
    <mergeCell ref="L448:M448"/>
    <mergeCell ref="O448:P448"/>
    <mergeCell ref="A449:P449"/>
    <mergeCell ref="B450:I450"/>
    <mergeCell ref="J450:K450"/>
    <mergeCell ref="N450:P450"/>
    <mergeCell ref="A448:B448"/>
    <mergeCell ref="D448:G448"/>
    <mergeCell ref="B453:H453"/>
    <mergeCell ref="I453:K453"/>
    <mergeCell ref="A454:B454"/>
    <mergeCell ref="D454:G454"/>
    <mergeCell ref="O451:P451"/>
    <mergeCell ref="B452:J452"/>
    <mergeCell ref="K452:L452"/>
    <mergeCell ref="M452:P452"/>
    <mergeCell ref="B451:C451"/>
    <mergeCell ref="D451:E451"/>
    <mergeCell ref="A455:P455"/>
    <mergeCell ref="B456:I456"/>
    <mergeCell ref="J456:K456"/>
    <mergeCell ref="N456:P456"/>
    <mergeCell ref="H454:I454"/>
    <mergeCell ref="J454:K454"/>
    <mergeCell ref="B459:H459"/>
    <mergeCell ref="I459:K459"/>
    <mergeCell ref="M459:N459"/>
    <mergeCell ref="O459:P459"/>
    <mergeCell ref="M453:N453"/>
    <mergeCell ref="O453:P453"/>
    <mergeCell ref="F457:H457"/>
    <mergeCell ref="M457:N457"/>
    <mergeCell ref="L454:M454"/>
    <mergeCell ref="O454:P454"/>
    <mergeCell ref="O457:P457"/>
    <mergeCell ref="B458:J458"/>
    <mergeCell ref="K458:L458"/>
    <mergeCell ref="M458:P458"/>
    <mergeCell ref="B457:C457"/>
    <mergeCell ref="D457:E457"/>
    <mergeCell ref="L460:M460"/>
    <mergeCell ref="O460:P460"/>
    <mergeCell ref="A461:P461"/>
    <mergeCell ref="A462:E462"/>
    <mergeCell ref="F462:P462"/>
    <mergeCell ref="A460:B460"/>
    <mergeCell ref="D460:G460"/>
    <mergeCell ref="H460:I460"/>
    <mergeCell ref="J460:K460"/>
    <mergeCell ref="B463:I463"/>
    <mergeCell ref="J463:K463"/>
    <mergeCell ref="N463:P463"/>
    <mergeCell ref="B464:C464"/>
    <mergeCell ref="D464:E464"/>
    <mergeCell ref="F464:H464"/>
    <mergeCell ref="M464:N464"/>
    <mergeCell ref="O464:P464"/>
    <mergeCell ref="H467:I467"/>
    <mergeCell ref="J467:K467"/>
    <mergeCell ref="B465:J465"/>
    <mergeCell ref="K465:L465"/>
    <mergeCell ref="M465:P465"/>
    <mergeCell ref="B466:H466"/>
    <mergeCell ref="I466:K466"/>
    <mergeCell ref="M466:N466"/>
    <mergeCell ref="O466:P466"/>
    <mergeCell ref="F470:H470"/>
    <mergeCell ref="M470:N470"/>
    <mergeCell ref="L467:M467"/>
    <mergeCell ref="O467:P467"/>
    <mergeCell ref="A468:P468"/>
    <mergeCell ref="B469:I469"/>
    <mergeCell ref="J469:K469"/>
    <mergeCell ref="N469:P469"/>
    <mergeCell ref="A467:B467"/>
    <mergeCell ref="D467:G467"/>
    <mergeCell ref="B472:H472"/>
    <mergeCell ref="I472:K472"/>
    <mergeCell ref="A473:B473"/>
    <mergeCell ref="D473:G473"/>
    <mergeCell ref="O470:P470"/>
    <mergeCell ref="B471:J471"/>
    <mergeCell ref="K471:L471"/>
    <mergeCell ref="M471:P471"/>
    <mergeCell ref="B470:C470"/>
    <mergeCell ref="D470:E470"/>
    <mergeCell ref="A474:P474"/>
    <mergeCell ref="B475:I475"/>
    <mergeCell ref="J475:K475"/>
    <mergeCell ref="N475:P475"/>
    <mergeCell ref="H473:I473"/>
    <mergeCell ref="J473:K473"/>
    <mergeCell ref="B478:H478"/>
    <mergeCell ref="I478:K478"/>
    <mergeCell ref="M478:N478"/>
    <mergeCell ref="O478:P478"/>
    <mergeCell ref="M472:N472"/>
    <mergeCell ref="O472:P472"/>
    <mergeCell ref="F476:H476"/>
    <mergeCell ref="M476:N476"/>
    <mergeCell ref="L473:M473"/>
    <mergeCell ref="O473:P473"/>
    <mergeCell ref="O476:P476"/>
    <mergeCell ref="B477:J477"/>
    <mergeCell ref="K477:L477"/>
    <mergeCell ref="M477:P477"/>
    <mergeCell ref="B476:C476"/>
    <mergeCell ref="D476:E476"/>
    <mergeCell ref="L479:M479"/>
    <mergeCell ref="O479:P479"/>
    <mergeCell ref="A480:P480"/>
    <mergeCell ref="A481:E481"/>
    <mergeCell ref="F481:P481"/>
    <mergeCell ref="A479:B479"/>
    <mergeCell ref="D479:G479"/>
    <mergeCell ref="H479:I479"/>
    <mergeCell ref="J479:K479"/>
    <mergeCell ref="B482:I482"/>
    <mergeCell ref="J482:K482"/>
    <mergeCell ref="N482:P482"/>
    <mergeCell ref="B483:C483"/>
    <mergeCell ref="D483:E483"/>
    <mergeCell ref="F483:H483"/>
    <mergeCell ref="M483:N483"/>
    <mergeCell ref="O483:P483"/>
    <mergeCell ref="H486:I486"/>
    <mergeCell ref="J486:K486"/>
    <mergeCell ref="B484:J484"/>
    <mergeCell ref="K484:L484"/>
    <mergeCell ref="M484:P484"/>
    <mergeCell ref="B485:H485"/>
    <mergeCell ref="I485:K485"/>
    <mergeCell ref="M485:N485"/>
    <mergeCell ref="O485:P485"/>
    <mergeCell ref="F489:H489"/>
    <mergeCell ref="M489:N489"/>
    <mergeCell ref="L486:M486"/>
    <mergeCell ref="O486:P486"/>
    <mergeCell ref="A487:P487"/>
    <mergeCell ref="B488:I488"/>
    <mergeCell ref="J488:K488"/>
    <mergeCell ref="N488:P488"/>
    <mergeCell ref="A486:B486"/>
    <mergeCell ref="D486:G486"/>
    <mergeCell ref="B491:H491"/>
    <mergeCell ref="I491:K491"/>
    <mergeCell ref="A492:B492"/>
    <mergeCell ref="D492:G492"/>
    <mergeCell ref="O489:P489"/>
    <mergeCell ref="B490:J490"/>
    <mergeCell ref="K490:L490"/>
    <mergeCell ref="M490:P490"/>
    <mergeCell ref="B489:C489"/>
    <mergeCell ref="D489:E489"/>
    <mergeCell ref="A493:P493"/>
    <mergeCell ref="B494:I494"/>
    <mergeCell ref="J494:K494"/>
    <mergeCell ref="N494:P494"/>
    <mergeCell ref="H492:I492"/>
    <mergeCell ref="J492:K492"/>
    <mergeCell ref="B497:H497"/>
    <mergeCell ref="I497:K497"/>
    <mergeCell ref="M497:N497"/>
    <mergeCell ref="O497:P497"/>
    <mergeCell ref="M491:N491"/>
    <mergeCell ref="O491:P491"/>
    <mergeCell ref="F495:H495"/>
    <mergeCell ref="M495:N495"/>
    <mergeCell ref="L492:M492"/>
    <mergeCell ref="O492:P492"/>
    <mergeCell ref="O495:P495"/>
    <mergeCell ref="B496:J496"/>
    <mergeCell ref="K496:L496"/>
    <mergeCell ref="M496:P496"/>
    <mergeCell ref="B495:C495"/>
    <mergeCell ref="D495:E495"/>
    <mergeCell ref="L498:M498"/>
    <mergeCell ref="O498:P498"/>
    <mergeCell ref="A499:P499"/>
    <mergeCell ref="A500:E500"/>
    <mergeCell ref="F500:P500"/>
    <mergeCell ref="A498:B498"/>
    <mergeCell ref="D498:G498"/>
    <mergeCell ref="H498:I498"/>
    <mergeCell ref="J498:K498"/>
    <mergeCell ref="B501:I501"/>
    <mergeCell ref="J501:K501"/>
    <mergeCell ref="N501:P501"/>
    <mergeCell ref="B502:C502"/>
    <mergeCell ref="D502:E502"/>
    <mergeCell ref="F502:H502"/>
    <mergeCell ref="M502:N502"/>
    <mergeCell ref="O502:P502"/>
    <mergeCell ref="H505:I505"/>
    <mergeCell ref="J505:K505"/>
    <mergeCell ref="B503:J503"/>
    <mergeCell ref="K503:L503"/>
    <mergeCell ref="M503:P503"/>
    <mergeCell ref="B504:H504"/>
    <mergeCell ref="I504:K504"/>
    <mergeCell ref="M504:N504"/>
    <mergeCell ref="O504:P504"/>
    <mergeCell ref="F508:H508"/>
    <mergeCell ref="M508:N508"/>
    <mergeCell ref="L505:M505"/>
    <mergeCell ref="O505:P505"/>
    <mergeCell ref="A506:P506"/>
    <mergeCell ref="B507:I507"/>
    <mergeCell ref="J507:K507"/>
    <mergeCell ref="N507:P507"/>
    <mergeCell ref="A505:B505"/>
    <mergeCell ref="D505:G505"/>
    <mergeCell ref="B510:H510"/>
    <mergeCell ref="I510:K510"/>
    <mergeCell ref="A511:B511"/>
    <mergeCell ref="D511:G511"/>
    <mergeCell ref="O508:P508"/>
    <mergeCell ref="B509:J509"/>
    <mergeCell ref="K509:L509"/>
    <mergeCell ref="M509:P509"/>
    <mergeCell ref="B508:C508"/>
    <mergeCell ref="D508:E508"/>
    <mergeCell ref="A512:P512"/>
    <mergeCell ref="B513:I513"/>
    <mergeCell ref="J513:K513"/>
    <mergeCell ref="N513:P513"/>
    <mergeCell ref="H511:I511"/>
    <mergeCell ref="J511:K511"/>
    <mergeCell ref="B516:H516"/>
    <mergeCell ref="I516:K516"/>
    <mergeCell ref="M516:N516"/>
    <mergeCell ref="O516:P516"/>
    <mergeCell ref="M510:N510"/>
    <mergeCell ref="O510:P510"/>
    <mergeCell ref="F514:H514"/>
    <mergeCell ref="M514:N514"/>
    <mergeCell ref="L511:M511"/>
    <mergeCell ref="O511:P511"/>
    <mergeCell ref="O514:P514"/>
    <mergeCell ref="B515:J515"/>
    <mergeCell ref="K515:L515"/>
    <mergeCell ref="M515:P515"/>
    <mergeCell ref="B514:C514"/>
    <mergeCell ref="D514:E514"/>
    <mergeCell ref="L517:M517"/>
    <mergeCell ref="O517:P517"/>
    <mergeCell ref="A518:P518"/>
    <mergeCell ref="A519:E519"/>
    <mergeCell ref="F519:P519"/>
    <mergeCell ref="A517:B517"/>
    <mergeCell ref="D517:G517"/>
    <mergeCell ref="H517:I517"/>
    <mergeCell ref="J517:K517"/>
    <mergeCell ref="B520:I520"/>
    <mergeCell ref="J520:K520"/>
    <mergeCell ref="N520:P520"/>
    <mergeCell ref="B521:C521"/>
    <mergeCell ref="D521:E521"/>
    <mergeCell ref="F521:H521"/>
    <mergeCell ref="M521:N521"/>
    <mergeCell ref="O521:P521"/>
    <mergeCell ref="H524:I524"/>
    <mergeCell ref="J524:K524"/>
    <mergeCell ref="B522:J522"/>
    <mergeCell ref="K522:L522"/>
    <mergeCell ref="M522:P522"/>
    <mergeCell ref="B523:H523"/>
    <mergeCell ref="I523:K523"/>
    <mergeCell ref="M523:N523"/>
    <mergeCell ref="O523:P523"/>
    <mergeCell ref="F527:H527"/>
    <mergeCell ref="M527:N527"/>
    <mergeCell ref="L524:M524"/>
    <mergeCell ref="O524:P524"/>
    <mergeCell ref="A525:P525"/>
    <mergeCell ref="B526:I526"/>
    <mergeCell ref="J526:K526"/>
    <mergeCell ref="N526:P526"/>
    <mergeCell ref="A524:B524"/>
    <mergeCell ref="D524:G524"/>
    <mergeCell ref="B529:H529"/>
    <mergeCell ref="I529:K529"/>
    <mergeCell ref="A530:B530"/>
    <mergeCell ref="D530:G530"/>
    <mergeCell ref="O527:P527"/>
    <mergeCell ref="B528:J528"/>
    <mergeCell ref="K528:L528"/>
    <mergeCell ref="M528:P528"/>
    <mergeCell ref="B527:C527"/>
    <mergeCell ref="D527:E527"/>
    <mergeCell ref="A531:P531"/>
    <mergeCell ref="B532:I532"/>
    <mergeCell ref="J532:K532"/>
    <mergeCell ref="N532:P532"/>
    <mergeCell ref="H530:I530"/>
    <mergeCell ref="J530:K530"/>
    <mergeCell ref="B535:H535"/>
    <mergeCell ref="I535:K535"/>
    <mergeCell ref="M535:N535"/>
    <mergeCell ref="O535:P535"/>
    <mergeCell ref="M529:N529"/>
    <mergeCell ref="O529:P529"/>
    <mergeCell ref="F533:H533"/>
    <mergeCell ref="M533:N533"/>
    <mergeCell ref="L530:M530"/>
    <mergeCell ref="O530:P530"/>
    <mergeCell ref="O533:P533"/>
    <mergeCell ref="B534:J534"/>
    <mergeCell ref="K534:L534"/>
    <mergeCell ref="M534:P534"/>
    <mergeCell ref="B533:C533"/>
    <mergeCell ref="D533:E533"/>
    <mergeCell ref="L536:M536"/>
    <mergeCell ref="O536:P536"/>
    <mergeCell ref="A537:P537"/>
    <mergeCell ref="A538:E538"/>
    <mergeCell ref="F538:P538"/>
    <mergeCell ref="A536:B536"/>
    <mergeCell ref="D536:G536"/>
    <mergeCell ref="H536:I536"/>
    <mergeCell ref="J536:K536"/>
    <mergeCell ref="B539:I539"/>
    <mergeCell ref="J539:K539"/>
    <mergeCell ref="N539:P539"/>
    <mergeCell ref="B540:C540"/>
    <mergeCell ref="D540:E540"/>
    <mergeCell ref="F540:H540"/>
    <mergeCell ref="M540:N540"/>
    <mergeCell ref="O540:P540"/>
    <mergeCell ref="H543:I543"/>
    <mergeCell ref="J543:K543"/>
    <mergeCell ref="B541:J541"/>
    <mergeCell ref="K541:L541"/>
    <mergeCell ref="M541:P541"/>
    <mergeCell ref="B542:H542"/>
    <mergeCell ref="I542:K542"/>
    <mergeCell ref="M542:N542"/>
    <mergeCell ref="O542:P542"/>
    <mergeCell ref="F546:H546"/>
    <mergeCell ref="M546:N546"/>
    <mergeCell ref="L543:M543"/>
    <mergeCell ref="O543:P543"/>
    <mergeCell ref="A544:P544"/>
    <mergeCell ref="B545:I545"/>
    <mergeCell ref="J545:K545"/>
    <mergeCell ref="N545:P545"/>
    <mergeCell ref="A543:B543"/>
    <mergeCell ref="D543:G543"/>
    <mergeCell ref="B548:H548"/>
    <mergeCell ref="I548:K548"/>
    <mergeCell ref="A549:B549"/>
    <mergeCell ref="D549:G549"/>
    <mergeCell ref="O546:P546"/>
    <mergeCell ref="B547:J547"/>
    <mergeCell ref="K547:L547"/>
    <mergeCell ref="M547:P547"/>
    <mergeCell ref="B546:C546"/>
    <mergeCell ref="D546:E546"/>
    <mergeCell ref="A550:P550"/>
    <mergeCell ref="B551:I551"/>
    <mergeCell ref="J551:K551"/>
    <mergeCell ref="N551:P551"/>
    <mergeCell ref="H549:I549"/>
    <mergeCell ref="J549:K549"/>
    <mergeCell ref="B554:H554"/>
    <mergeCell ref="I554:K554"/>
    <mergeCell ref="M554:N554"/>
    <mergeCell ref="O554:P554"/>
    <mergeCell ref="M548:N548"/>
    <mergeCell ref="O548:P548"/>
    <mergeCell ref="F552:H552"/>
    <mergeCell ref="M552:N552"/>
    <mergeCell ref="L549:M549"/>
    <mergeCell ref="O549:P549"/>
    <mergeCell ref="O552:P552"/>
    <mergeCell ref="B553:J553"/>
    <mergeCell ref="K553:L553"/>
    <mergeCell ref="M553:P553"/>
    <mergeCell ref="B552:C552"/>
    <mergeCell ref="D552:E552"/>
    <mergeCell ref="L555:M555"/>
    <mergeCell ref="O555:P555"/>
    <mergeCell ref="A556:P556"/>
    <mergeCell ref="A557:E557"/>
    <mergeCell ref="F557:P557"/>
    <mergeCell ref="A555:B555"/>
    <mergeCell ref="D555:G555"/>
    <mergeCell ref="H555:I555"/>
    <mergeCell ref="J555:K555"/>
    <mergeCell ref="B558:I558"/>
    <mergeCell ref="J558:K558"/>
    <mergeCell ref="N558:P558"/>
    <mergeCell ref="B559:C559"/>
    <mergeCell ref="D559:E559"/>
    <mergeCell ref="F559:H559"/>
    <mergeCell ref="M559:N559"/>
    <mergeCell ref="O559:P559"/>
    <mergeCell ref="H562:I562"/>
    <mergeCell ref="J562:K562"/>
    <mergeCell ref="B560:J560"/>
    <mergeCell ref="K560:L560"/>
    <mergeCell ref="M560:P560"/>
    <mergeCell ref="B561:H561"/>
    <mergeCell ref="I561:K561"/>
    <mergeCell ref="M561:N561"/>
    <mergeCell ref="O561:P561"/>
    <mergeCell ref="F565:H565"/>
    <mergeCell ref="M565:N565"/>
    <mergeCell ref="L562:M562"/>
    <mergeCell ref="O562:P562"/>
    <mergeCell ref="A563:P563"/>
    <mergeCell ref="B564:I564"/>
    <mergeCell ref="J564:K564"/>
    <mergeCell ref="N564:P564"/>
    <mergeCell ref="A562:B562"/>
    <mergeCell ref="D562:G562"/>
    <mergeCell ref="B567:H567"/>
    <mergeCell ref="I567:K567"/>
    <mergeCell ref="A568:B568"/>
    <mergeCell ref="D568:G568"/>
    <mergeCell ref="O565:P565"/>
    <mergeCell ref="B566:J566"/>
    <mergeCell ref="K566:L566"/>
    <mergeCell ref="M566:P566"/>
    <mergeCell ref="B565:C565"/>
    <mergeCell ref="D565:E565"/>
    <mergeCell ref="A569:P569"/>
    <mergeCell ref="B570:I570"/>
    <mergeCell ref="J570:K570"/>
    <mergeCell ref="N570:P570"/>
    <mergeCell ref="H568:I568"/>
    <mergeCell ref="J568:K568"/>
    <mergeCell ref="B573:H573"/>
    <mergeCell ref="I573:K573"/>
    <mergeCell ref="M573:N573"/>
    <mergeCell ref="O573:P573"/>
    <mergeCell ref="M567:N567"/>
    <mergeCell ref="O567:P567"/>
    <mergeCell ref="F571:H571"/>
    <mergeCell ref="M571:N571"/>
    <mergeCell ref="L568:M568"/>
    <mergeCell ref="O568:P568"/>
    <mergeCell ref="O571:P571"/>
    <mergeCell ref="B572:J572"/>
    <mergeCell ref="K572:L572"/>
    <mergeCell ref="M572:P572"/>
    <mergeCell ref="B571:C571"/>
    <mergeCell ref="D571:E571"/>
    <mergeCell ref="L574:M574"/>
    <mergeCell ref="O574:P574"/>
    <mergeCell ref="A575:P575"/>
    <mergeCell ref="A576:E576"/>
    <mergeCell ref="F576:P576"/>
    <mergeCell ref="A574:B574"/>
    <mergeCell ref="D574:G574"/>
    <mergeCell ref="H574:I574"/>
    <mergeCell ref="J574:K574"/>
    <mergeCell ref="B577:I577"/>
    <mergeCell ref="J577:K577"/>
    <mergeCell ref="N577:P577"/>
    <mergeCell ref="B578:C578"/>
    <mergeCell ref="D578:E578"/>
    <mergeCell ref="F578:H578"/>
    <mergeCell ref="M578:N578"/>
    <mergeCell ref="O578:P578"/>
    <mergeCell ref="H581:I581"/>
    <mergeCell ref="J581:K581"/>
    <mergeCell ref="B579:J579"/>
    <mergeCell ref="K579:L579"/>
    <mergeCell ref="M579:P579"/>
    <mergeCell ref="B580:H580"/>
    <mergeCell ref="I580:K580"/>
    <mergeCell ref="M580:N580"/>
    <mergeCell ref="O580:P580"/>
    <mergeCell ref="F584:H584"/>
    <mergeCell ref="M584:N584"/>
    <mergeCell ref="L581:M581"/>
    <mergeCell ref="O581:P581"/>
    <mergeCell ref="A582:P582"/>
    <mergeCell ref="B583:I583"/>
    <mergeCell ref="J583:K583"/>
    <mergeCell ref="N583:P583"/>
    <mergeCell ref="A581:B581"/>
    <mergeCell ref="D581:G581"/>
    <mergeCell ref="B586:H586"/>
    <mergeCell ref="I586:K586"/>
    <mergeCell ref="A587:B587"/>
    <mergeCell ref="D587:G587"/>
    <mergeCell ref="O584:P584"/>
    <mergeCell ref="B585:J585"/>
    <mergeCell ref="K585:L585"/>
    <mergeCell ref="M585:P585"/>
    <mergeCell ref="B584:C584"/>
    <mergeCell ref="D584:E584"/>
    <mergeCell ref="A588:P588"/>
    <mergeCell ref="B589:I589"/>
    <mergeCell ref="J589:K589"/>
    <mergeCell ref="N589:P589"/>
    <mergeCell ref="H587:I587"/>
    <mergeCell ref="J587:K587"/>
    <mergeCell ref="B592:H592"/>
    <mergeCell ref="I592:K592"/>
    <mergeCell ref="M592:N592"/>
    <mergeCell ref="O592:P592"/>
    <mergeCell ref="M586:N586"/>
    <mergeCell ref="O586:P586"/>
    <mergeCell ref="F590:H590"/>
    <mergeCell ref="M590:N590"/>
    <mergeCell ref="L587:M587"/>
    <mergeCell ref="O587:P587"/>
    <mergeCell ref="O590:P590"/>
    <mergeCell ref="B591:J591"/>
    <mergeCell ref="K591:L591"/>
    <mergeCell ref="M591:P591"/>
    <mergeCell ref="B590:C590"/>
    <mergeCell ref="D590:E590"/>
    <mergeCell ref="L593:M593"/>
    <mergeCell ref="O593:P593"/>
    <mergeCell ref="A594:P594"/>
    <mergeCell ref="A595:E595"/>
    <mergeCell ref="F595:P595"/>
    <mergeCell ref="A593:B593"/>
    <mergeCell ref="D593:G593"/>
    <mergeCell ref="H593:I593"/>
    <mergeCell ref="J593:K593"/>
    <mergeCell ref="B596:I596"/>
    <mergeCell ref="J596:K596"/>
    <mergeCell ref="N596:P596"/>
    <mergeCell ref="B597:C597"/>
    <mergeCell ref="D597:E597"/>
    <mergeCell ref="F597:H597"/>
    <mergeCell ref="M597:N597"/>
    <mergeCell ref="O597:P597"/>
    <mergeCell ref="H600:I600"/>
    <mergeCell ref="J600:K600"/>
    <mergeCell ref="B598:J598"/>
    <mergeCell ref="K598:L598"/>
    <mergeCell ref="M598:P598"/>
    <mergeCell ref="B599:H599"/>
    <mergeCell ref="I599:K599"/>
    <mergeCell ref="M599:N599"/>
    <mergeCell ref="O599:P599"/>
    <mergeCell ref="F603:H603"/>
    <mergeCell ref="M603:N603"/>
    <mergeCell ref="L600:M600"/>
    <mergeCell ref="O600:P600"/>
    <mergeCell ref="A601:P601"/>
    <mergeCell ref="B602:I602"/>
    <mergeCell ref="J602:K602"/>
    <mergeCell ref="N602:P602"/>
    <mergeCell ref="A600:B600"/>
    <mergeCell ref="D600:G600"/>
    <mergeCell ref="B605:H605"/>
    <mergeCell ref="I605:K605"/>
    <mergeCell ref="A606:B606"/>
    <mergeCell ref="D606:G606"/>
    <mergeCell ref="O603:P603"/>
    <mergeCell ref="B604:J604"/>
    <mergeCell ref="K604:L604"/>
    <mergeCell ref="M604:P604"/>
    <mergeCell ref="B603:C603"/>
    <mergeCell ref="D603:E603"/>
    <mergeCell ref="A607:P607"/>
    <mergeCell ref="B608:I608"/>
    <mergeCell ref="J608:K608"/>
    <mergeCell ref="N608:P608"/>
    <mergeCell ref="H606:I606"/>
    <mergeCell ref="J606:K606"/>
    <mergeCell ref="B611:H611"/>
    <mergeCell ref="I611:K611"/>
    <mergeCell ref="M611:N611"/>
    <mergeCell ref="O611:P611"/>
    <mergeCell ref="M605:N605"/>
    <mergeCell ref="O605:P605"/>
    <mergeCell ref="F609:H609"/>
    <mergeCell ref="M609:N609"/>
    <mergeCell ref="L606:M606"/>
    <mergeCell ref="O606:P606"/>
    <mergeCell ref="O609:P609"/>
    <mergeCell ref="B610:J610"/>
    <mergeCell ref="K610:L610"/>
    <mergeCell ref="M610:P610"/>
    <mergeCell ref="B609:C609"/>
    <mergeCell ref="D609:E609"/>
    <mergeCell ref="L612:M612"/>
    <mergeCell ref="O612:P612"/>
    <mergeCell ref="A613:P613"/>
    <mergeCell ref="A614:E614"/>
    <mergeCell ref="F614:P614"/>
    <mergeCell ref="A612:B612"/>
    <mergeCell ref="D612:G612"/>
    <mergeCell ref="H612:I612"/>
    <mergeCell ref="J612:K612"/>
    <mergeCell ref="B615:I615"/>
    <mergeCell ref="J615:K615"/>
    <mergeCell ref="N615:P615"/>
    <mergeCell ref="B616:C616"/>
    <mergeCell ref="D616:E616"/>
    <mergeCell ref="F616:H616"/>
    <mergeCell ref="M616:N616"/>
    <mergeCell ref="O616:P616"/>
    <mergeCell ref="H619:I619"/>
    <mergeCell ref="J619:K619"/>
    <mergeCell ref="B617:J617"/>
    <mergeCell ref="K617:L617"/>
    <mergeCell ref="M617:P617"/>
    <mergeCell ref="B618:H618"/>
    <mergeCell ref="I618:K618"/>
    <mergeCell ref="M618:N618"/>
    <mergeCell ref="O618:P618"/>
    <mergeCell ref="F622:H622"/>
    <mergeCell ref="M622:N622"/>
    <mergeCell ref="L619:M619"/>
    <mergeCell ref="O619:P619"/>
    <mergeCell ref="A620:P620"/>
    <mergeCell ref="B621:I621"/>
    <mergeCell ref="J621:K621"/>
    <mergeCell ref="N621:P621"/>
    <mergeCell ref="A619:B619"/>
    <mergeCell ref="D619:G619"/>
    <mergeCell ref="B624:H624"/>
    <mergeCell ref="I624:K624"/>
    <mergeCell ref="A625:B625"/>
    <mergeCell ref="D625:G625"/>
    <mergeCell ref="O622:P622"/>
    <mergeCell ref="B623:J623"/>
    <mergeCell ref="K623:L623"/>
    <mergeCell ref="M623:P623"/>
    <mergeCell ref="B622:C622"/>
    <mergeCell ref="D622:E622"/>
    <mergeCell ref="A626:P626"/>
    <mergeCell ref="B627:I627"/>
    <mergeCell ref="J627:K627"/>
    <mergeCell ref="N627:P627"/>
    <mergeCell ref="H625:I625"/>
    <mergeCell ref="J625:K625"/>
    <mergeCell ref="B630:H630"/>
    <mergeCell ref="I630:K630"/>
    <mergeCell ref="M630:N630"/>
    <mergeCell ref="O630:P630"/>
    <mergeCell ref="M624:N624"/>
    <mergeCell ref="O624:P624"/>
    <mergeCell ref="F628:H628"/>
    <mergeCell ref="M628:N628"/>
    <mergeCell ref="L625:M625"/>
    <mergeCell ref="O625:P625"/>
    <mergeCell ref="O628:P628"/>
    <mergeCell ref="B629:J629"/>
    <mergeCell ref="K629:L629"/>
    <mergeCell ref="M629:P629"/>
    <mergeCell ref="B628:C628"/>
    <mergeCell ref="D628:E628"/>
    <mergeCell ref="L631:M631"/>
    <mergeCell ref="O631:P631"/>
    <mergeCell ref="A632:P632"/>
    <mergeCell ref="A633:E633"/>
    <mergeCell ref="F633:P633"/>
    <mergeCell ref="A631:B631"/>
    <mergeCell ref="D631:G631"/>
    <mergeCell ref="H631:I631"/>
    <mergeCell ref="J631:K631"/>
    <mergeCell ref="B634:I634"/>
    <mergeCell ref="J634:K634"/>
    <mergeCell ref="N634:P634"/>
    <mergeCell ref="B635:C635"/>
    <mergeCell ref="D635:E635"/>
    <mergeCell ref="F635:H635"/>
    <mergeCell ref="M635:N635"/>
    <mergeCell ref="O635:P635"/>
    <mergeCell ref="H638:I638"/>
    <mergeCell ref="J638:K638"/>
    <mergeCell ref="B636:J636"/>
    <mergeCell ref="K636:L636"/>
    <mergeCell ref="M636:P636"/>
    <mergeCell ref="B637:H637"/>
    <mergeCell ref="I637:K637"/>
    <mergeCell ref="M637:N637"/>
    <mergeCell ref="O637:P637"/>
    <mergeCell ref="F641:H641"/>
    <mergeCell ref="M641:N641"/>
    <mergeCell ref="L638:M638"/>
    <mergeCell ref="O638:P638"/>
    <mergeCell ref="A639:P639"/>
    <mergeCell ref="B640:I640"/>
    <mergeCell ref="J640:K640"/>
    <mergeCell ref="N640:P640"/>
    <mergeCell ref="A638:B638"/>
    <mergeCell ref="D638:G638"/>
    <mergeCell ref="B643:H643"/>
    <mergeCell ref="I643:K643"/>
    <mergeCell ref="A644:B644"/>
    <mergeCell ref="D644:G644"/>
    <mergeCell ref="O641:P641"/>
    <mergeCell ref="B642:J642"/>
    <mergeCell ref="K642:L642"/>
    <mergeCell ref="M642:P642"/>
    <mergeCell ref="B641:C641"/>
    <mergeCell ref="D641:E641"/>
    <mergeCell ref="A645:P645"/>
    <mergeCell ref="B646:I646"/>
    <mergeCell ref="J646:K646"/>
    <mergeCell ref="N646:P646"/>
    <mergeCell ref="H644:I644"/>
    <mergeCell ref="J644:K644"/>
    <mergeCell ref="B649:H649"/>
    <mergeCell ref="I649:K649"/>
    <mergeCell ref="M649:N649"/>
    <mergeCell ref="O649:P649"/>
    <mergeCell ref="M643:N643"/>
    <mergeCell ref="O643:P643"/>
    <mergeCell ref="F647:H647"/>
    <mergeCell ref="M647:N647"/>
    <mergeCell ref="L644:M644"/>
    <mergeCell ref="O644:P644"/>
    <mergeCell ref="O647:P647"/>
    <mergeCell ref="B648:J648"/>
    <mergeCell ref="K648:L648"/>
    <mergeCell ref="M648:P648"/>
    <mergeCell ref="B647:C647"/>
    <mergeCell ref="D647:E647"/>
    <mergeCell ref="L650:M650"/>
    <mergeCell ref="O650:P650"/>
    <mergeCell ref="A651:P651"/>
    <mergeCell ref="A652:E652"/>
    <mergeCell ref="F652:P652"/>
    <mergeCell ref="A650:B650"/>
    <mergeCell ref="D650:G650"/>
    <mergeCell ref="H650:I650"/>
    <mergeCell ref="J650:K650"/>
    <mergeCell ref="B653:I653"/>
    <mergeCell ref="J653:K653"/>
    <mergeCell ref="N653:P653"/>
    <mergeCell ref="B654:C654"/>
    <mergeCell ref="D654:E654"/>
    <mergeCell ref="F654:H654"/>
    <mergeCell ref="M654:N654"/>
    <mergeCell ref="O654:P654"/>
    <mergeCell ref="H657:I657"/>
    <mergeCell ref="J657:K657"/>
    <mergeCell ref="B655:J655"/>
    <mergeCell ref="K655:L655"/>
    <mergeCell ref="M655:P655"/>
    <mergeCell ref="B656:H656"/>
    <mergeCell ref="I656:K656"/>
    <mergeCell ref="M656:N656"/>
    <mergeCell ref="O656:P656"/>
    <mergeCell ref="F660:H660"/>
    <mergeCell ref="M660:N660"/>
    <mergeCell ref="L657:M657"/>
    <mergeCell ref="O657:P657"/>
    <mergeCell ref="A658:P658"/>
    <mergeCell ref="B659:I659"/>
    <mergeCell ref="J659:K659"/>
    <mergeCell ref="N659:P659"/>
    <mergeCell ref="A657:B657"/>
    <mergeCell ref="D657:G657"/>
    <mergeCell ref="B662:H662"/>
    <mergeCell ref="I662:K662"/>
    <mergeCell ref="A663:B663"/>
    <mergeCell ref="D663:G663"/>
    <mergeCell ref="O660:P660"/>
    <mergeCell ref="B661:J661"/>
    <mergeCell ref="K661:L661"/>
    <mergeCell ref="M661:P661"/>
    <mergeCell ref="B660:C660"/>
    <mergeCell ref="D660:E660"/>
    <mergeCell ref="A664:P664"/>
    <mergeCell ref="B665:I665"/>
    <mergeCell ref="J665:K665"/>
    <mergeCell ref="N665:P665"/>
    <mergeCell ref="H663:I663"/>
    <mergeCell ref="J663:K663"/>
    <mergeCell ref="B668:H668"/>
    <mergeCell ref="I668:K668"/>
    <mergeCell ref="M668:N668"/>
    <mergeCell ref="O668:P668"/>
    <mergeCell ref="M662:N662"/>
    <mergeCell ref="O662:P662"/>
    <mergeCell ref="F666:H666"/>
    <mergeCell ref="M666:N666"/>
    <mergeCell ref="L663:M663"/>
    <mergeCell ref="O663:P663"/>
    <mergeCell ref="O666:P666"/>
    <mergeCell ref="B667:J667"/>
    <mergeCell ref="K667:L667"/>
    <mergeCell ref="M667:P667"/>
    <mergeCell ref="B666:C666"/>
    <mergeCell ref="D666:E666"/>
    <mergeCell ref="L669:M669"/>
    <mergeCell ref="O669:P669"/>
    <mergeCell ref="A670:P670"/>
    <mergeCell ref="A671:E671"/>
    <mergeCell ref="F671:P671"/>
    <mergeCell ref="A669:B669"/>
    <mergeCell ref="D669:G669"/>
    <mergeCell ref="H669:I669"/>
    <mergeCell ref="J669:K669"/>
    <mergeCell ref="B672:I672"/>
    <mergeCell ref="J672:K672"/>
    <mergeCell ref="N672:P672"/>
    <mergeCell ref="B673:C673"/>
    <mergeCell ref="D673:E673"/>
    <mergeCell ref="F673:H673"/>
    <mergeCell ref="M673:N673"/>
    <mergeCell ref="O673:P673"/>
    <mergeCell ref="H676:I676"/>
    <mergeCell ref="J676:K676"/>
    <mergeCell ref="B674:J674"/>
    <mergeCell ref="K674:L674"/>
    <mergeCell ref="M674:P674"/>
    <mergeCell ref="B675:H675"/>
    <mergeCell ref="I675:K675"/>
    <mergeCell ref="M675:N675"/>
    <mergeCell ref="O675:P675"/>
    <mergeCell ref="F679:H679"/>
    <mergeCell ref="M679:N679"/>
    <mergeCell ref="L676:M676"/>
    <mergeCell ref="O676:P676"/>
    <mergeCell ref="A677:P677"/>
    <mergeCell ref="B678:I678"/>
    <mergeCell ref="J678:K678"/>
    <mergeCell ref="N678:P678"/>
    <mergeCell ref="A676:B676"/>
    <mergeCell ref="D676:G676"/>
    <mergeCell ref="B681:H681"/>
    <mergeCell ref="I681:K681"/>
    <mergeCell ref="A682:B682"/>
    <mergeCell ref="D682:G682"/>
    <mergeCell ref="O679:P679"/>
    <mergeCell ref="B680:J680"/>
    <mergeCell ref="K680:L680"/>
    <mergeCell ref="M680:P680"/>
    <mergeCell ref="B679:C679"/>
    <mergeCell ref="D679:E679"/>
    <mergeCell ref="A683:P683"/>
    <mergeCell ref="B684:I684"/>
    <mergeCell ref="J684:K684"/>
    <mergeCell ref="N684:P684"/>
    <mergeCell ref="H682:I682"/>
    <mergeCell ref="J682:K682"/>
    <mergeCell ref="B687:H687"/>
    <mergeCell ref="I687:K687"/>
    <mergeCell ref="M687:N687"/>
    <mergeCell ref="O687:P687"/>
    <mergeCell ref="M681:N681"/>
    <mergeCell ref="O681:P681"/>
    <mergeCell ref="F685:H685"/>
    <mergeCell ref="M685:N685"/>
    <mergeCell ref="L682:M682"/>
    <mergeCell ref="O682:P682"/>
    <mergeCell ref="O685:P685"/>
    <mergeCell ref="B686:J686"/>
    <mergeCell ref="K686:L686"/>
    <mergeCell ref="M686:P686"/>
    <mergeCell ref="B685:C685"/>
    <mergeCell ref="D685:E685"/>
    <mergeCell ref="L688:M688"/>
    <mergeCell ref="O688:P688"/>
    <mergeCell ref="A689:P689"/>
    <mergeCell ref="A690:E690"/>
    <mergeCell ref="F690:P690"/>
    <mergeCell ref="A688:B688"/>
    <mergeCell ref="D688:G688"/>
    <mergeCell ref="H688:I688"/>
    <mergeCell ref="J688:K688"/>
    <mergeCell ref="B691:I691"/>
    <mergeCell ref="J691:K691"/>
    <mergeCell ref="N691:P691"/>
    <mergeCell ref="B692:C692"/>
    <mergeCell ref="D692:E692"/>
    <mergeCell ref="F692:H692"/>
    <mergeCell ref="M692:N692"/>
    <mergeCell ref="O692:P692"/>
    <mergeCell ref="H695:I695"/>
    <mergeCell ref="J695:K695"/>
    <mergeCell ref="B693:J693"/>
    <mergeCell ref="K693:L693"/>
    <mergeCell ref="M693:P693"/>
    <mergeCell ref="B694:H694"/>
    <mergeCell ref="I694:K694"/>
    <mergeCell ref="M694:N694"/>
    <mergeCell ref="O694:P694"/>
    <mergeCell ref="F698:H698"/>
    <mergeCell ref="M698:N698"/>
    <mergeCell ref="L695:M695"/>
    <mergeCell ref="O695:P695"/>
    <mergeCell ref="A696:P696"/>
    <mergeCell ref="B697:I697"/>
    <mergeCell ref="J697:K697"/>
    <mergeCell ref="N697:P697"/>
    <mergeCell ref="A695:B695"/>
    <mergeCell ref="D695:G695"/>
    <mergeCell ref="B700:H700"/>
    <mergeCell ref="I700:K700"/>
    <mergeCell ref="A701:B701"/>
    <mergeCell ref="D701:G701"/>
    <mergeCell ref="O698:P698"/>
    <mergeCell ref="B699:J699"/>
    <mergeCell ref="K699:L699"/>
    <mergeCell ref="M699:P699"/>
    <mergeCell ref="B698:C698"/>
    <mergeCell ref="D698:E698"/>
    <mergeCell ref="A702:P702"/>
    <mergeCell ref="B703:I703"/>
    <mergeCell ref="J703:K703"/>
    <mergeCell ref="N703:P703"/>
    <mergeCell ref="H701:I701"/>
    <mergeCell ref="J701:K701"/>
    <mergeCell ref="B706:H706"/>
    <mergeCell ref="I706:K706"/>
    <mergeCell ref="M706:N706"/>
    <mergeCell ref="O706:P706"/>
    <mergeCell ref="M700:N700"/>
    <mergeCell ref="O700:P700"/>
    <mergeCell ref="F704:H704"/>
    <mergeCell ref="M704:N704"/>
    <mergeCell ref="L701:M701"/>
    <mergeCell ref="O701:P701"/>
    <mergeCell ref="O704:P704"/>
    <mergeCell ref="B705:J705"/>
    <mergeCell ref="K705:L705"/>
    <mergeCell ref="M705:P705"/>
    <mergeCell ref="B704:C704"/>
    <mergeCell ref="D704:E704"/>
    <mergeCell ref="L707:M707"/>
    <mergeCell ref="O707:P707"/>
    <mergeCell ref="A708:P708"/>
    <mergeCell ref="A709:E709"/>
    <mergeCell ref="F709:P709"/>
    <mergeCell ref="A707:B707"/>
    <mergeCell ref="D707:G707"/>
    <mergeCell ref="H707:I707"/>
    <mergeCell ref="J707:K707"/>
    <mergeCell ref="B710:I710"/>
    <mergeCell ref="J710:K710"/>
    <mergeCell ref="N710:P710"/>
    <mergeCell ref="B711:C711"/>
    <mergeCell ref="D711:E711"/>
    <mergeCell ref="F711:H711"/>
    <mergeCell ref="M711:N711"/>
    <mergeCell ref="O711:P711"/>
    <mergeCell ref="H714:I714"/>
    <mergeCell ref="J714:K714"/>
    <mergeCell ref="B712:J712"/>
    <mergeCell ref="K712:L712"/>
    <mergeCell ref="M712:P712"/>
    <mergeCell ref="B713:H713"/>
    <mergeCell ref="I713:K713"/>
    <mergeCell ref="M713:N713"/>
    <mergeCell ref="O713:P713"/>
    <mergeCell ref="F717:H717"/>
    <mergeCell ref="M717:N717"/>
    <mergeCell ref="L714:M714"/>
    <mergeCell ref="O714:P714"/>
    <mergeCell ref="A715:P715"/>
    <mergeCell ref="B716:I716"/>
    <mergeCell ref="J716:K716"/>
    <mergeCell ref="N716:P716"/>
    <mergeCell ref="A714:B714"/>
    <mergeCell ref="D714:G714"/>
    <mergeCell ref="B719:H719"/>
    <mergeCell ref="I719:K719"/>
    <mergeCell ref="A720:B720"/>
    <mergeCell ref="D720:G720"/>
    <mergeCell ref="O717:P717"/>
    <mergeCell ref="B718:J718"/>
    <mergeCell ref="K718:L718"/>
    <mergeCell ref="M718:P718"/>
    <mergeCell ref="B717:C717"/>
    <mergeCell ref="D717:E717"/>
    <mergeCell ref="A721:P721"/>
    <mergeCell ref="B722:I722"/>
    <mergeCell ref="J722:K722"/>
    <mergeCell ref="N722:P722"/>
    <mergeCell ref="H720:I720"/>
    <mergeCell ref="J720:K720"/>
    <mergeCell ref="B725:H725"/>
    <mergeCell ref="I725:K725"/>
    <mergeCell ref="M725:N725"/>
    <mergeCell ref="O725:P725"/>
    <mergeCell ref="M719:N719"/>
    <mergeCell ref="O719:P719"/>
    <mergeCell ref="F723:H723"/>
    <mergeCell ref="M723:N723"/>
    <mergeCell ref="L720:M720"/>
    <mergeCell ref="O720:P720"/>
    <mergeCell ref="O723:P723"/>
    <mergeCell ref="B724:J724"/>
    <mergeCell ref="K724:L724"/>
    <mergeCell ref="M724:P724"/>
    <mergeCell ref="B723:C723"/>
    <mergeCell ref="D723:E723"/>
    <mergeCell ref="L726:M726"/>
    <mergeCell ref="O726:P726"/>
    <mergeCell ref="A727:P727"/>
    <mergeCell ref="A728:E728"/>
    <mergeCell ref="F728:P728"/>
    <mergeCell ref="A726:B726"/>
    <mergeCell ref="D726:G726"/>
    <mergeCell ref="H726:I726"/>
    <mergeCell ref="J726:K726"/>
    <mergeCell ref="B729:I729"/>
    <mergeCell ref="J729:K729"/>
    <mergeCell ref="N729:P729"/>
    <mergeCell ref="B730:C730"/>
    <mergeCell ref="D730:E730"/>
    <mergeCell ref="F730:H730"/>
    <mergeCell ref="M730:N730"/>
    <mergeCell ref="O730:P730"/>
    <mergeCell ref="H733:I733"/>
    <mergeCell ref="J733:K733"/>
    <mergeCell ref="B731:J731"/>
    <mergeCell ref="K731:L731"/>
    <mergeCell ref="M731:P731"/>
    <mergeCell ref="B732:H732"/>
    <mergeCell ref="I732:K732"/>
    <mergeCell ref="M732:N732"/>
    <mergeCell ref="O732:P732"/>
    <mergeCell ref="F736:H736"/>
    <mergeCell ref="M736:N736"/>
    <mergeCell ref="L733:M733"/>
    <mergeCell ref="O733:P733"/>
    <mergeCell ref="A734:P734"/>
    <mergeCell ref="B735:I735"/>
    <mergeCell ref="J735:K735"/>
    <mergeCell ref="N735:P735"/>
    <mergeCell ref="A733:B733"/>
    <mergeCell ref="D733:G733"/>
    <mergeCell ref="B738:H738"/>
    <mergeCell ref="I738:K738"/>
    <mergeCell ref="A739:B739"/>
    <mergeCell ref="D739:G739"/>
    <mergeCell ref="O736:P736"/>
    <mergeCell ref="B737:J737"/>
    <mergeCell ref="K737:L737"/>
    <mergeCell ref="M737:P737"/>
    <mergeCell ref="B736:C736"/>
    <mergeCell ref="D736:E736"/>
    <mergeCell ref="A740:P740"/>
    <mergeCell ref="B741:I741"/>
    <mergeCell ref="J741:K741"/>
    <mergeCell ref="N741:P741"/>
    <mergeCell ref="H739:I739"/>
    <mergeCell ref="J739:K739"/>
    <mergeCell ref="B744:H744"/>
    <mergeCell ref="I744:K744"/>
    <mergeCell ref="M744:N744"/>
    <mergeCell ref="O744:P744"/>
    <mergeCell ref="M738:N738"/>
    <mergeCell ref="O738:P738"/>
    <mergeCell ref="F742:H742"/>
    <mergeCell ref="M742:N742"/>
    <mergeCell ref="L739:M739"/>
    <mergeCell ref="O739:P739"/>
    <mergeCell ref="O742:P742"/>
    <mergeCell ref="B743:J743"/>
    <mergeCell ref="K743:L743"/>
    <mergeCell ref="M743:P743"/>
    <mergeCell ref="B742:C742"/>
    <mergeCell ref="D742:E742"/>
    <mergeCell ref="L745:M745"/>
    <mergeCell ref="O745:P745"/>
    <mergeCell ref="A746:P746"/>
    <mergeCell ref="A747:E747"/>
    <mergeCell ref="F747:P747"/>
    <mergeCell ref="A745:B745"/>
    <mergeCell ref="D745:G745"/>
    <mergeCell ref="H745:I745"/>
    <mergeCell ref="J745:K745"/>
    <mergeCell ref="B748:I748"/>
    <mergeCell ref="J748:K748"/>
    <mergeCell ref="N748:P748"/>
    <mergeCell ref="B749:C749"/>
    <mergeCell ref="D749:E749"/>
    <mergeCell ref="F749:H749"/>
    <mergeCell ref="M749:N749"/>
    <mergeCell ref="O749:P749"/>
    <mergeCell ref="H752:I752"/>
    <mergeCell ref="J752:K752"/>
    <mergeCell ref="B750:J750"/>
    <mergeCell ref="K750:L750"/>
    <mergeCell ref="M750:P750"/>
    <mergeCell ref="B751:H751"/>
    <mergeCell ref="I751:K751"/>
    <mergeCell ref="M751:N751"/>
    <mergeCell ref="O751:P751"/>
    <mergeCell ref="F755:H755"/>
    <mergeCell ref="M755:N755"/>
    <mergeCell ref="L752:M752"/>
    <mergeCell ref="O752:P752"/>
    <mergeCell ref="A753:P753"/>
    <mergeCell ref="B754:I754"/>
    <mergeCell ref="J754:K754"/>
    <mergeCell ref="N754:P754"/>
    <mergeCell ref="A752:B752"/>
    <mergeCell ref="D752:G752"/>
    <mergeCell ref="B757:H757"/>
    <mergeCell ref="I757:K757"/>
    <mergeCell ref="A758:B758"/>
    <mergeCell ref="D758:G758"/>
    <mergeCell ref="O755:P755"/>
    <mergeCell ref="B756:J756"/>
    <mergeCell ref="K756:L756"/>
    <mergeCell ref="M756:P756"/>
    <mergeCell ref="B755:C755"/>
    <mergeCell ref="D755:E755"/>
    <mergeCell ref="A759:P759"/>
    <mergeCell ref="B760:I760"/>
    <mergeCell ref="J760:K760"/>
    <mergeCell ref="N760:P760"/>
    <mergeCell ref="H758:I758"/>
    <mergeCell ref="J758:K758"/>
    <mergeCell ref="B763:H763"/>
    <mergeCell ref="I763:K763"/>
    <mergeCell ref="M763:N763"/>
    <mergeCell ref="O763:P763"/>
    <mergeCell ref="M757:N757"/>
    <mergeCell ref="O757:P757"/>
    <mergeCell ref="F761:H761"/>
    <mergeCell ref="M761:N761"/>
    <mergeCell ref="L758:M758"/>
    <mergeCell ref="O758:P758"/>
    <mergeCell ref="O761:P761"/>
    <mergeCell ref="B762:J762"/>
    <mergeCell ref="K762:L762"/>
    <mergeCell ref="M762:P762"/>
    <mergeCell ref="B761:C761"/>
    <mergeCell ref="D761:E761"/>
    <mergeCell ref="L764:M764"/>
    <mergeCell ref="O764:P764"/>
    <mergeCell ref="A765:P765"/>
    <mergeCell ref="A766:E766"/>
    <mergeCell ref="F766:P766"/>
    <mergeCell ref="A764:B764"/>
    <mergeCell ref="D764:G764"/>
    <mergeCell ref="H764:I764"/>
    <mergeCell ref="J764:K764"/>
    <mergeCell ref="B767:I767"/>
    <mergeCell ref="J767:K767"/>
    <mergeCell ref="N767:P767"/>
    <mergeCell ref="B768:C768"/>
    <mergeCell ref="D768:E768"/>
    <mergeCell ref="F768:H768"/>
    <mergeCell ref="M768:N768"/>
    <mergeCell ref="O768:P768"/>
    <mergeCell ref="H771:I771"/>
    <mergeCell ref="J771:K771"/>
    <mergeCell ref="B769:J769"/>
    <mergeCell ref="K769:L769"/>
    <mergeCell ref="M769:P769"/>
    <mergeCell ref="B770:H770"/>
    <mergeCell ref="I770:K770"/>
    <mergeCell ref="M770:N770"/>
    <mergeCell ref="O770:P770"/>
    <mergeCell ref="F774:H774"/>
    <mergeCell ref="M774:N774"/>
    <mergeCell ref="L771:M771"/>
    <mergeCell ref="O771:P771"/>
    <mergeCell ref="A772:P772"/>
    <mergeCell ref="B773:I773"/>
    <mergeCell ref="J773:K773"/>
    <mergeCell ref="N773:P773"/>
    <mergeCell ref="A771:B771"/>
    <mergeCell ref="D771:G771"/>
    <mergeCell ref="B776:H776"/>
    <mergeCell ref="I776:K776"/>
    <mergeCell ref="A777:B777"/>
    <mergeCell ref="D777:G777"/>
    <mergeCell ref="O774:P774"/>
    <mergeCell ref="B775:J775"/>
    <mergeCell ref="K775:L775"/>
    <mergeCell ref="M775:P775"/>
    <mergeCell ref="B774:C774"/>
    <mergeCell ref="D774:E774"/>
    <mergeCell ref="A778:P778"/>
    <mergeCell ref="B779:I779"/>
    <mergeCell ref="J779:K779"/>
    <mergeCell ref="N779:P779"/>
    <mergeCell ref="H777:I777"/>
    <mergeCell ref="J777:K777"/>
    <mergeCell ref="B782:H782"/>
    <mergeCell ref="I782:K782"/>
    <mergeCell ref="M782:N782"/>
    <mergeCell ref="O782:P782"/>
    <mergeCell ref="M776:N776"/>
    <mergeCell ref="O776:P776"/>
    <mergeCell ref="F780:H780"/>
    <mergeCell ref="M780:N780"/>
    <mergeCell ref="L777:M777"/>
    <mergeCell ref="O777:P777"/>
    <mergeCell ref="O780:P780"/>
    <mergeCell ref="B781:J781"/>
    <mergeCell ref="K781:L781"/>
    <mergeCell ref="M781:P781"/>
    <mergeCell ref="B780:C780"/>
    <mergeCell ref="D780:E780"/>
    <mergeCell ref="L783:M783"/>
    <mergeCell ref="O783:P783"/>
    <mergeCell ref="A784:P784"/>
    <mergeCell ref="A785:E785"/>
    <mergeCell ref="F785:P785"/>
    <mergeCell ref="A783:B783"/>
    <mergeCell ref="D783:G783"/>
    <mergeCell ref="H783:I783"/>
    <mergeCell ref="J783:K783"/>
    <mergeCell ref="B786:I786"/>
    <mergeCell ref="J786:K786"/>
    <mergeCell ref="N786:P786"/>
    <mergeCell ref="B787:C787"/>
    <mergeCell ref="D787:E787"/>
    <mergeCell ref="F787:H787"/>
    <mergeCell ref="M787:N787"/>
    <mergeCell ref="O787:P787"/>
    <mergeCell ref="H790:I790"/>
    <mergeCell ref="J790:K790"/>
    <mergeCell ref="B788:J788"/>
    <mergeCell ref="K788:L788"/>
    <mergeCell ref="M788:P788"/>
    <mergeCell ref="B789:H789"/>
    <mergeCell ref="I789:K789"/>
    <mergeCell ref="M789:N789"/>
    <mergeCell ref="O789:P789"/>
    <mergeCell ref="F793:H793"/>
    <mergeCell ref="M793:N793"/>
    <mergeCell ref="L790:M790"/>
    <mergeCell ref="O790:P790"/>
    <mergeCell ref="A791:P791"/>
    <mergeCell ref="B792:I792"/>
    <mergeCell ref="J792:K792"/>
    <mergeCell ref="N792:P792"/>
    <mergeCell ref="A790:B790"/>
    <mergeCell ref="D790:G790"/>
    <mergeCell ref="B795:H795"/>
    <mergeCell ref="I795:K795"/>
    <mergeCell ref="A796:B796"/>
    <mergeCell ref="D796:G796"/>
    <mergeCell ref="O793:P793"/>
    <mergeCell ref="B794:J794"/>
    <mergeCell ref="K794:L794"/>
    <mergeCell ref="M794:P794"/>
    <mergeCell ref="B793:C793"/>
    <mergeCell ref="D793:E793"/>
    <mergeCell ref="A797:P797"/>
    <mergeCell ref="B798:I798"/>
    <mergeCell ref="J798:K798"/>
    <mergeCell ref="N798:P798"/>
    <mergeCell ref="H796:I796"/>
    <mergeCell ref="J796:K796"/>
    <mergeCell ref="B801:H801"/>
    <mergeCell ref="I801:K801"/>
    <mergeCell ref="M801:N801"/>
    <mergeCell ref="O801:P801"/>
    <mergeCell ref="M795:N795"/>
    <mergeCell ref="O795:P795"/>
    <mergeCell ref="F799:H799"/>
    <mergeCell ref="M799:N799"/>
    <mergeCell ref="L796:M796"/>
    <mergeCell ref="O796:P796"/>
    <mergeCell ref="O799:P799"/>
    <mergeCell ref="B800:J800"/>
    <mergeCell ref="K800:L800"/>
    <mergeCell ref="M800:P800"/>
    <mergeCell ref="B799:C799"/>
    <mergeCell ref="D799:E799"/>
    <mergeCell ref="L802:M802"/>
    <mergeCell ref="O802:P802"/>
    <mergeCell ref="A803:P803"/>
    <mergeCell ref="A804:E804"/>
    <mergeCell ref="F804:P804"/>
    <mergeCell ref="A802:B802"/>
    <mergeCell ref="D802:G802"/>
    <mergeCell ref="H802:I802"/>
    <mergeCell ref="J802:K802"/>
    <mergeCell ref="B805:I805"/>
    <mergeCell ref="J805:K805"/>
    <mergeCell ref="N805:P805"/>
    <mergeCell ref="B806:C806"/>
    <mergeCell ref="D806:E806"/>
    <mergeCell ref="F806:H806"/>
    <mergeCell ref="M806:N806"/>
    <mergeCell ref="O806:P806"/>
    <mergeCell ref="H809:I809"/>
    <mergeCell ref="J809:K809"/>
    <mergeCell ref="B807:J807"/>
    <mergeCell ref="K807:L807"/>
    <mergeCell ref="M807:P807"/>
    <mergeCell ref="B808:H808"/>
    <mergeCell ref="I808:K808"/>
    <mergeCell ref="M808:N808"/>
    <mergeCell ref="O808:P808"/>
    <mergeCell ref="F812:H812"/>
    <mergeCell ref="M812:N812"/>
    <mergeCell ref="L809:M809"/>
    <mergeCell ref="O809:P809"/>
    <mergeCell ref="A810:P810"/>
    <mergeCell ref="B811:I811"/>
    <mergeCell ref="J811:K811"/>
    <mergeCell ref="N811:P811"/>
    <mergeCell ref="A809:B809"/>
    <mergeCell ref="D809:G809"/>
    <mergeCell ref="B814:H814"/>
    <mergeCell ref="I814:K814"/>
    <mergeCell ref="A815:B815"/>
    <mergeCell ref="D815:G815"/>
    <mergeCell ref="O812:P812"/>
    <mergeCell ref="B813:J813"/>
    <mergeCell ref="K813:L813"/>
    <mergeCell ref="M813:P813"/>
    <mergeCell ref="B812:C812"/>
    <mergeCell ref="D812:E812"/>
    <mergeCell ref="A816:P816"/>
    <mergeCell ref="B817:I817"/>
    <mergeCell ref="J817:K817"/>
    <mergeCell ref="N817:P817"/>
    <mergeCell ref="H815:I815"/>
    <mergeCell ref="J815:K815"/>
    <mergeCell ref="B820:H820"/>
    <mergeCell ref="I820:K820"/>
    <mergeCell ref="M820:N820"/>
    <mergeCell ref="O820:P820"/>
    <mergeCell ref="M814:N814"/>
    <mergeCell ref="O814:P814"/>
    <mergeCell ref="F818:H818"/>
    <mergeCell ref="M818:N818"/>
    <mergeCell ref="L815:M815"/>
    <mergeCell ref="O815:P815"/>
    <mergeCell ref="O818:P818"/>
    <mergeCell ref="B819:J819"/>
    <mergeCell ref="K819:L819"/>
    <mergeCell ref="M819:P819"/>
    <mergeCell ref="B818:C818"/>
    <mergeCell ref="D818:E818"/>
    <mergeCell ref="L821:M821"/>
    <mergeCell ref="O821:P821"/>
    <mergeCell ref="A822:P822"/>
    <mergeCell ref="A823:E823"/>
    <mergeCell ref="F823:P823"/>
    <mergeCell ref="A821:B821"/>
    <mergeCell ref="D821:G821"/>
    <mergeCell ref="H821:I821"/>
    <mergeCell ref="J821:K821"/>
    <mergeCell ref="B824:I824"/>
    <mergeCell ref="J824:K824"/>
    <mergeCell ref="N824:P824"/>
    <mergeCell ref="B825:C825"/>
    <mergeCell ref="D825:E825"/>
    <mergeCell ref="F825:H825"/>
    <mergeCell ref="M825:N825"/>
    <mergeCell ref="O825:P825"/>
    <mergeCell ref="H828:I828"/>
    <mergeCell ref="J828:K828"/>
    <mergeCell ref="B826:J826"/>
    <mergeCell ref="K826:L826"/>
    <mergeCell ref="M826:P826"/>
    <mergeCell ref="B827:H827"/>
    <mergeCell ref="I827:K827"/>
    <mergeCell ref="M827:N827"/>
    <mergeCell ref="O827:P827"/>
    <mergeCell ref="F831:H831"/>
    <mergeCell ref="M831:N831"/>
    <mergeCell ref="L828:M828"/>
    <mergeCell ref="O828:P828"/>
    <mergeCell ref="A829:P829"/>
    <mergeCell ref="B830:I830"/>
    <mergeCell ref="J830:K830"/>
    <mergeCell ref="N830:P830"/>
    <mergeCell ref="A828:B828"/>
    <mergeCell ref="D828:G828"/>
    <mergeCell ref="B833:H833"/>
    <mergeCell ref="I833:K833"/>
    <mergeCell ref="A834:B834"/>
    <mergeCell ref="D834:G834"/>
    <mergeCell ref="O831:P831"/>
    <mergeCell ref="B832:J832"/>
    <mergeCell ref="K832:L832"/>
    <mergeCell ref="M832:P832"/>
    <mergeCell ref="B831:C831"/>
    <mergeCell ref="D831:E831"/>
    <mergeCell ref="A835:P835"/>
    <mergeCell ref="B836:I836"/>
    <mergeCell ref="J836:K836"/>
    <mergeCell ref="N836:P836"/>
    <mergeCell ref="H834:I834"/>
    <mergeCell ref="J834:K834"/>
    <mergeCell ref="B839:H839"/>
    <mergeCell ref="I839:K839"/>
    <mergeCell ref="M839:N839"/>
    <mergeCell ref="O839:P839"/>
    <mergeCell ref="M833:N833"/>
    <mergeCell ref="O833:P833"/>
    <mergeCell ref="F837:H837"/>
    <mergeCell ref="M837:N837"/>
    <mergeCell ref="L834:M834"/>
    <mergeCell ref="O834:P834"/>
    <mergeCell ref="O837:P837"/>
    <mergeCell ref="B838:J838"/>
    <mergeCell ref="K838:L838"/>
    <mergeCell ref="M838:P838"/>
    <mergeCell ref="B837:C837"/>
    <mergeCell ref="D837:E837"/>
    <mergeCell ref="L840:M840"/>
    <mergeCell ref="O840:P840"/>
    <mergeCell ref="A841:P841"/>
    <mergeCell ref="A842:E842"/>
    <mergeCell ref="F842:P842"/>
    <mergeCell ref="A840:B840"/>
    <mergeCell ref="D840:G840"/>
    <mergeCell ref="H840:I840"/>
    <mergeCell ref="J840:K840"/>
    <mergeCell ref="B843:I843"/>
    <mergeCell ref="J843:K843"/>
    <mergeCell ref="N843:P843"/>
    <mergeCell ref="B844:C844"/>
    <mergeCell ref="D844:E844"/>
    <mergeCell ref="F844:H844"/>
    <mergeCell ref="M844:N844"/>
    <mergeCell ref="O844:P844"/>
    <mergeCell ref="H847:I847"/>
    <mergeCell ref="J847:K847"/>
    <mergeCell ref="B845:J845"/>
    <mergeCell ref="K845:L845"/>
    <mergeCell ref="M845:P845"/>
    <mergeCell ref="B846:H846"/>
    <mergeCell ref="I846:K846"/>
    <mergeCell ref="M846:N846"/>
    <mergeCell ref="O846:P846"/>
    <mergeCell ref="F850:H850"/>
    <mergeCell ref="M850:N850"/>
    <mergeCell ref="L847:M847"/>
    <mergeCell ref="O847:P847"/>
    <mergeCell ref="A848:P848"/>
    <mergeCell ref="B849:I849"/>
    <mergeCell ref="J849:K849"/>
    <mergeCell ref="N849:P849"/>
    <mergeCell ref="A847:B847"/>
    <mergeCell ref="D847:G847"/>
    <mergeCell ref="B852:H852"/>
    <mergeCell ref="I852:K852"/>
    <mergeCell ref="A853:B853"/>
    <mergeCell ref="D853:G853"/>
    <mergeCell ref="O850:P850"/>
    <mergeCell ref="B851:J851"/>
    <mergeCell ref="K851:L851"/>
    <mergeCell ref="M851:P851"/>
    <mergeCell ref="B850:C850"/>
    <mergeCell ref="D850:E850"/>
    <mergeCell ref="A854:P854"/>
    <mergeCell ref="B855:I855"/>
    <mergeCell ref="J855:K855"/>
    <mergeCell ref="N855:P855"/>
    <mergeCell ref="H853:I853"/>
    <mergeCell ref="J853:K853"/>
    <mergeCell ref="B858:H858"/>
    <mergeCell ref="I858:K858"/>
    <mergeCell ref="M858:N858"/>
    <mergeCell ref="O858:P858"/>
    <mergeCell ref="M852:N852"/>
    <mergeCell ref="O852:P852"/>
    <mergeCell ref="F856:H856"/>
    <mergeCell ref="M856:N856"/>
    <mergeCell ref="L853:M853"/>
    <mergeCell ref="O853:P853"/>
    <mergeCell ref="O856:P856"/>
    <mergeCell ref="B857:J857"/>
    <mergeCell ref="K857:L857"/>
    <mergeCell ref="M857:P857"/>
    <mergeCell ref="B856:C856"/>
    <mergeCell ref="D856:E856"/>
    <mergeCell ref="L859:M859"/>
    <mergeCell ref="O859:P859"/>
    <mergeCell ref="A860:P860"/>
    <mergeCell ref="A861:E861"/>
    <mergeCell ref="F861:P861"/>
    <mergeCell ref="A859:B859"/>
    <mergeCell ref="D859:G859"/>
    <mergeCell ref="H859:I859"/>
    <mergeCell ref="J859:K859"/>
    <mergeCell ref="B862:I862"/>
    <mergeCell ref="J862:K862"/>
    <mergeCell ref="N862:P862"/>
    <mergeCell ref="B863:C863"/>
    <mergeCell ref="D863:E863"/>
    <mergeCell ref="F863:H863"/>
    <mergeCell ref="M863:N863"/>
    <mergeCell ref="O863:P863"/>
    <mergeCell ref="H866:I866"/>
    <mergeCell ref="J866:K866"/>
    <mergeCell ref="B864:J864"/>
    <mergeCell ref="K864:L864"/>
    <mergeCell ref="M864:P864"/>
    <mergeCell ref="B865:H865"/>
    <mergeCell ref="I865:K865"/>
    <mergeCell ref="M865:N865"/>
    <mergeCell ref="O865:P865"/>
    <mergeCell ref="F869:H869"/>
    <mergeCell ref="M869:N869"/>
    <mergeCell ref="L866:M866"/>
    <mergeCell ref="O866:P866"/>
    <mergeCell ref="A867:P867"/>
    <mergeCell ref="B868:I868"/>
    <mergeCell ref="J868:K868"/>
    <mergeCell ref="N868:P868"/>
    <mergeCell ref="A866:B866"/>
    <mergeCell ref="D866:G866"/>
    <mergeCell ref="B871:H871"/>
    <mergeCell ref="I871:K871"/>
    <mergeCell ref="A872:B872"/>
    <mergeCell ref="D872:G872"/>
    <mergeCell ref="O869:P869"/>
    <mergeCell ref="B870:J870"/>
    <mergeCell ref="K870:L870"/>
    <mergeCell ref="M870:P870"/>
    <mergeCell ref="B869:C869"/>
    <mergeCell ref="D869:E869"/>
    <mergeCell ref="A873:P873"/>
    <mergeCell ref="B874:I874"/>
    <mergeCell ref="J874:K874"/>
    <mergeCell ref="N874:P874"/>
    <mergeCell ref="H872:I872"/>
    <mergeCell ref="J872:K872"/>
    <mergeCell ref="B877:H877"/>
    <mergeCell ref="I877:K877"/>
    <mergeCell ref="M877:N877"/>
    <mergeCell ref="O877:P877"/>
    <mergeCell ref="M871:N871"/>
    <mergeCell ref="O871:P871"/>
    <mergeCell ref="F875:H875"/>
    <mergeCell ref="M875:N875"/>
    <mergeCell ref="L872:M872"/>
    <mergeCell ref="O872:P872"/>
    <mergeCell ref="O875:P875"/>
    <mergeCell ref="B876:J876"/>
    <mergeCell ref="K876:L876"/>
    <mergeCell ref="M876:P876"/>
    <mergeCell ref="B875:C875"/>
    <mergeCell ref="D875:E875"/>
    <mergeCell ref="L878:M878"/>
    <mergeCell ref="O878:P878"/>
    <mergeCell ref="A879:P879"/>
    <mergeCell ref="A880:E880"/>
    <mergeCell ref="F880:P880"/>
    <mergeCell ref="A878:B878"/>
    <mergeCell ref="D878:G878"/>
    <mergeCell ref="H878:I878"/>
    <mergeCell ref="J878:K878"/>
    <mergeCell ref="B881:I881"/>
    <mergeCell ref="J881:K881"/>
    <mergeCell ref="N881:P881"/>
    <mergeCell ref="B882:C882"/>
    <mergeCell ref="D882:E882"/>
    <mergeCell ref="F882:H882"/>
    <mergeCell ref="M882:N882"/>
    <mergeCell ref="O882:P882"/>
    <mergeCell ref="H885:I885"/>
    <mergeCell ref="J885:K885"/>
    <mergeCell ref="B883:J883"/>
    <mergeCell ref="K883:L883"/>
    <mergeCell ref="M883:P883"/>
    <mergeCell ref="B884:H884"/>
    <mergeCell ref="I884:K884"/>
    <mergeCell ref="M884:N884"/>
    <mergeCell ref="O884:P884"/>
    <mergeCell ref="F888:H888"/>
    <mergeCell ref="M888:N888"/>
    <mergeCell ref="L885:M885"/>
    <mergeCell ref="O885:P885"/>
    <mergeCell ref="A886:P886"/>
    <mergeCell ref="B887:I887"/>
    <mergeCell ref="J887:K887"/>
    <mergeCell ref="N887:P887"/>
    <mergeCell ref="A885:B885"/>
    <mergeCell ref="D885:G885"/>
    <mergeCell ref="B890:H890"/>
    <mergeCell ref="I890:K890"/>
    <mergeCell ref="A891:B891"/>
    <mergeCell ref="D891:G891"/>
    <mergeCell ref="O888:P888"/>
    <mergeCell ref="B889:J889"/>
    <mergeCell ref="K889:L889"/>
    <mergeCell ref="M889:P889"/>
    <mergeCell ref="B888:C888"/>
    <mergeCell ref="D888:E888"/>
    <mergeCell ref="A892:P892"/>
    <mergeCell ref="B893:I893"/>
    <mergeCell ref="J893:K893"/>
    <mergeCell ref="N893:P893"/>
    <mergeCell ref="H891:I891"/>
    <mergeCell ref="J891:K891"/>
    <mergeCell ref="B896:H896"/>
    <mergeCell ref="I896:K896"/>
    <mergeCell ref="M896:N896"/>
    <mergeCell ref="O896:P896"/>
    <mergeCell ref="M890:N890"/>
    <mergeCell ref="O890:P890"/>
    <mergeCell ref="F894:H894"/>
    <mergeCell ref="M894:N894"/>
    <mergeCell ref="L891:M891"/>
    <mergeCell ref="O891:P891"/>
    <mergeCell ref="O894:P894"/>
    <mergeCell ref="B895:J895"/>
    <mergeCell ref="K895:L895"/>
    <mergeCell ref="M895:P895"/>
    <mergeCell ref="B894:C894"/>
    <mergeCell ref="D894:E894"/>
    <mergeCell ref="L897:M897"/>
    <mergeCell ref="O897:P897"/>
    <mergeCell ref="A898:P898"/>
    <mergeCell ref="A899:E899"/>
    <mergeCell ref="F899:P899"/>
    <mergeCell ref="A897:B897"/>
    <mergeCell ref="D897:G897"/>
    <mergeCell ref="H897:I897"/>
    <mergeCell ref="J897:K897"/>
    <mergeCell ref="B900:I900"/>
    <mergeCell ref="J900:K900"/>
    <mergeCell ref="N900:P900"/>
    <mergeCell ref="B901:C901"/>
    <mergeCell ref="D901:E901"/>
    <mergeCell ref="F901:H901"/>
    <mergeCell ref="M901:N901"/>
    <mergeCell ref="O901:P901"/>
    <mergeCell ref="H904:I904"/>
    <mergeCell ref="J904:K904"/>
    <mergeCell ref="B902:J902"/>
    <mergeCell ref="K902:L902"/>
    <mergeCell ref="M902:P902"/>
    <mergeCell ref="B903:H903"/>
    <mergeCell ref="I903:K903"/>
    <mergeCell ref="M903:N903"/>
    <mergeCell ref="O903:P903"/>
    <mergeCell ref="F907:H907"/>
    <mergeCell ref="M907:N907"/>
    <mergeCell ref="L904:M904"/>
    <mergeCell ref="O904:P904"/>
    <mergeCell ref="A905:P905"/>
    <mergeCell ref="B906:I906"/>
    <mergeCell ref="J906:K906"/>
    <mergeCell ref="N906:P906"/>
    <mergeCell ref="A904:B904"/>
    <mergeCell ref="D904:G904"/>
    <mergeCell ref="B909:H909"/>
    <mergeCell ref="I909:K909"/>
    <mergeCell ref="A910:B910"/>
    <mergeCell ref="D910:G910"/>
    <mergeCell ref="O907:P907"/>
    <mergeCell ref="B908:J908"/>
    <mergeCell ref="K908:L908"/>
    <mergeCell ref="M908:P908"/>
    <mergeCell ref="B907:C907"/>
    <mergeCell ref="D907:E907"/>
    <mergeCell ref="A911:P911"/>
    <mergeCell ref="B912:I912"/>
    <mergeCell ref="J912:K912"/>
    <mergeCell ref="N912:P912"/>
    <mergeCell ref="H910:I910"/>
    <mergeCell ref="J910:K910"/>
    <mergeCell ref="B915:H915"/>
    <mergeCell ref="I915:K915"/>
    <mergeCell ref="M915:N915"/>
    <mergeCell ref="O915:P915"/>
    <mergeCell ref="M909:N909"/>
    <mergeCell ref="O909:P909"/>
    <mergeCell ref="F913:H913"/>
    <mergeCell ref="M913:N913"/>
    <mergeCell ref="L910:M910"/>
    <mergeCell ref="O910:P910"/>
    <mergeCell ref="O913:P913"/>
    <mergeCell ref="B914:J914"/>
    <mergeCell ref="K914:L914"/>
    <mergeCell ref="M914:P914"/>
    <mergeCell ref="B913:C913"/>
    <mergeCell ref="D913:E913"/>
    <mergeCell ref="L916:M916"/>
    <mergeCell ref="O916:P916"/>
    <mergeCell ref="A917:P917"/>
    <mergeCell ref="A918:E918"/>
    <mergeCell ref="F918:P918"/>
    <mergeCell ref="A916:B916"/>
    <mergeCell ref="D916:G916"/>
    <mergeCell ref="H916:I916"/>
    <mergeCell ref="J916:K916"/>
    <mergeCell ref="B919:I919"/>
    <mergeCell ref="J919:K919"/>
    <mergeCell ref="N919:P919"/>
    <mergeCell ref="B920:C920"/>
    <mergeCell ref="D920:E920"/>
    <mergeCell ref="F920:H920"/>
    <mergeCell ref="M920:N920"/>
    <mergeCell ref="O920:P920"/>
    <mergeCell ref="H923:I923"/>
    <mergeCell ref="J923:K923"/>
    <mergeCell ref="B921:J921"/>
    <mergeCell ref="K921:L921"/>
    <mergeCell ref="M921:P921"/>
    <mergeCell ref="B922:H922"/>
    <mergeCell ref="I922:K922"/>
    <mergeCell ref="M922:N922"/>
    <mergeCell ref="O922:P922"/>
    <mergeCell ref="F926:H926"/>
    <mergeCell ref="M926:N926"/>
    <mergeCell ref="L923:M923"/>
    <mergeCell ref="O923:P923"/>
    <mergeCell ref="A924:P924"/>
    <mergeCell ref="B925:I925"/>
    <mergeCell ref="J925:K925"/>
    <mergeCell ref="N925:P925"/>
    <mergeCell ref="A923:B923"/>
    <mergeCell ref="D923:G923"/>
    <mergeCell ref="B928:H928"/>
    <mergeCell ref="I928:K928"/>
    <mergeCell ref="A929:B929"/>
    <mergeCell ref="D929:G929"/>
    <mergeCell ref="O926:P926"/>
    <mergeCell ref="B927:J927"/>
    <mergeCell ref="K927:L927"/>
    <mergeCell ref="M927:P927"/>
    <mergeCell ref="B926:C926"/>
    <mergeCell ref="D926:E926"/>
    <mergeCell ref="A930:P930"/>
    <mergeCell ref="B931:I931"/>
    <mergeCell ref="J931:K931"/>
    <mergeCell ref="N931:P931"/>
    <mergeCell ref="H929:I929"/>
    <mergeCell ref="J929:K929"/>
    <mergeCell ref="B934:H934"/>
    <mergeCell ref="I934:K934"/>
    <mergeCell ref="M934:N934"/>
    <mergeCell ref="O934:P934"/>
    <mergeCell ref="M928:N928"/>
    <mergeCell ref="O928:P928"/>
    <mergeCell ref="F932:H932"/>
    <mergeCell ref="M932:N932"/>
    <mergeCell ref="L929:M929"/>
    <mergeCell ref="O929:P929"/>
    <mergeCell ref="O932:P932"/>
    <mergeCell ref="B933:J933"/>
    <mergeCell ref="K933:L933"/>
    <mergeCell ref="M933:P933"/>
    <mergeCell ref="B932:C932"/>
    <mergeCell ref="D932:E932"/>
    <mergeCell ref="L935:M935"/>
    <mergeCell ref="O935:P935"/>
    <mergeCell ref="A936:P936"/>
    <mergeCell ref="A937:E937"/>
    <mergeCell ref="F937:P937"/>
    <mergeCell ref="A935:B935"/>
    <mergeCell ref="D935:G935"/>
    <mergeCell ref="H935:I935"/>
    <mergeCell ref="J935:K935"/>
    <mergeCell ref="B940:J940"/>
    <mergeCell ref="K940:L940"/>
    <mergeCell ref="B938:I938"/>
    <mergeCell ref="J938:K938"/>
    <mergeCell ref="N938:P938"/>
    <mergeCell ref="B939:C939"/>
    <mergeCell ref="D939:E939"/>
    <mergeCell ref="F939:H939"/>
    <mergeCell ref="M939:N939"/>
    <mergeCell ref="O939:P939"/>
    <mergeCell ref="A948:B948"/>
    <mergeCell ref="I953:K953"/>
    <mergeCell ref="M953:N953"/>
    <mergeCell ref="O953:P953"/>
    <mergeCell ref="M945:N945"/>
    <mergeCell ref="L942:M942"/>
    <mergeCell ref="M940:P940"/>
    <mergeCell ref="B941:H941"/>
    <mergeCell ref="I941:K941"/>
    <mergeCell ref="M941:N941"/>
    <mergeCell ref="O941:P941"/>
    <mergeCell ref="D942:G942"/>
    <mergeCell ref="H942:I942"/>
    <mergeCell ref="J942:K942"/>
    <mergeCell ref="I947:K947"/>
    <mergeCell ref="M947:N947"/>
    <mergeCell ref="O942:P942"/>
    <mergeCell ref="A943:P943"/>
    <mergeCell ref="B944:I944"/>
    <mergeCell ref="J944:K944"/>
    <mergeCell ref="N944:P944"/>
    <mergeCell ref="A942:B942"/>
    <mergeCell ref="D945:E945"/>
    <mergeCell ref="F945:H945"/>
    <mergeCell ref="L954:M954"/>
    <mergeCell ref="O951:P951"/>
    <mergeCell ref="B952:J952"/>
    <mergeCell ref="K952:L952"/>
    <mergeCell ref="M952:P952"/>
    <mergeCell ref="B951:C951"/>
    <mergeCell ref="D951:E951"/>
    <mergeCell ref="A955:P955"/>
    <mergeCell ref="A954:B954"/>
    <mergeCell ref="D954:G954"/>
    <mergeCell ref="H954:I954"/>
    <mergeCell ref="J954:K954"/>
    <mergeCell ref="O954:P954"/>
    <mergeCell ref="D948:G948"/>
    <mergeCell ref="H948:I948"/>
    <mergeCell ref="O947:P947"/>
    <mergeCell ref="O945:P945"/>
    <mergeCell ref="B946:J946"/>
    <mergeCell ref="K946:L946"/>
    <mergeCell ref="M946:P946"/>
    <mergeCell ref="B945:C945"/>
    <mergeCell ref="J948:K948"/>
    <mergeCell ref="B947:H947"/>
    <mergeCell ref="F951:H951"/>
    <mergeCell ref="M951:N951"/>
    <mergeCell ref="B953:H953"/>
    <mergeCell ref="L948:M948"/>
    <mergeCell ref="O948:P948"/>
    <mergeCell ref="A949:P949"/>
    <mergeCell ref="B950:I950"/>
    <mergeCell ref="J950:K950"/>
    <mergeCell ref="N950:P950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21D0-2267-4746-89E1-C90CCBD71F6A}">
  <dimension ref="A1:S855"/>
  <sheetViews>
    <sheetView topLeftCell="A535" zoomScaleNormal="100" workbookViewId="0">
      <selection activeCell="E3" sqref="E3:L3"/>
    </sheetView>
  </sheetViews>
  <sheetFormatPr defaultRowHeight="12.75" x14ac:dyDescent="0.2"/>
  <cols>
    <col min="1" max="1" width="5.85546875" customWidth="1"/>
    <col min="2" max="2" width="6.7109375" customWidth="1"/>
    <col min="3" max="3" width="3.140625" customWidth="1"/>
    <col min="4" max="4" width="7.140625" customWidth="1"/>
    <col min="5" max="5" width="8.85546875" customWidth="1"/>
    <col min="6" max="6" width="8" customWidth="1"/>
    <col min="7" max="7" width="8.85546875" customWidth="1"/>
    <col min="8" max="8" width="7" customWidth="1"/>
    <col min="9" max="9" width="6.42578125" customWidth="1"/>
    <col min="10" max="10" width="7" customWidth="1"/>
    <col min="11" max="11" width="5.140625" customWidth="1"/>
    <col min="12" max="12" width="7.7109375" customWidth="1"/>
    <col min="13" max="13" width="7.5703125" customWidth="1"/>
    <col min="14" max="14" width="7.7109375" customWidth="1"/>
    <col min="15" max="15" width="7.85546875" customWidth="1"/>
    <col min="16" max="16" width="8.140625" customWidth="1"/>
    <col min="17" max="17" width="6.7109375" style="48" customWidth="1"/>
    <col min="18" max="18" width="5.85546875" style="48" customWidth="1"/>
    <col min="19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1"/>
      <c r="Q1" s="431"/>
      <c r="R1" s="43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431"/>
      <c r="R2" s="431"/>
    </row>
    <row r="3" spans="1:19" ht="13.5" thickBot="1" x14ac:dyDescent="0.25">
      <c r="A3" s="185" t="s">
        <v>254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82"/>
      <c r="M3" s="369" t="s">
        <v>80</v>
      </c>
      <c r="N3" s="370"/>
      <c r="O3" s="186" t="str">
        <f>[1]p1!$H$4</f>
        <v>2023.2</v>
      </c>
      <c r="P3" s="336"/>
      <c r="Q3" s="431"/>
      <c r="R3" s="431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431"/>
      <c r="R4" s="431"/>
    </row>
    <row r="5" spans="1:19" s="10" customFormat="1" ht="11.25" customHeight="1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431"/>
      <c r="R5" s="431"/>
    </row>
    <row r="6" spans="1:19" s="33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23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31"/>
      <c r="R6" s="431"/>
      <c r="S6" s="28"/>
    </row>
    <row r="7" spans="1:19" s="3" customFormat="1" ht="13.5" customHeight="1" x14ac:dyDescent="0.25">
      <c r="A7" s="17" t="s">
        <v>76</v>
      </c>
      <c r="B7" s="379" t="str">
        <f>IF([1]p1!$A$140&lt;&gt;0,[1]p1!$A$140,"")</f>
        <v/>
      </c>
      <c r="C7" s="379"/>
      <c r="D7" s="379"/>
      <c r="E7" s="379"/>
      <c r="F7" s="379"/>
      <c r="G7" s="379"/>
      <c r="H7" s="379"/>
      <c r="I7" s="380"/>
      <c r="J7" s="375" t="s">
        <v>240</v>
      </c>
      <c r="K7" s="376"/>
      <c r="L7" s="86" t="str">
        <f>IF([1]p1!$I$140&lt;&gt;0,[1]p1!$I$140,"")</f>
        <v/>
      </c>
      <c r="M7" s="47" t="s">
        <v>239</v>
      </c>
      <c r="N7" s="427" t="str">
        <f>IF([1]p1!$K$140&lt;&gt;0,[1]p1!$K$140,"")</f>
        <v/>
      </c>
      <c r="O7" s="427"/>
      <c r="P7" s="428"/>
      <c r="Q7" s="431"/>
      <c r="R7" s="431"/>
    </row>
    <row r="8" spans="1:19" s="3" customFormat="1" ht="13.5" customHeight="1" x14ac:dyDescent="0.25">
      <c r="A8" s="17" t="s">
        <v>87</v>
      </c>
      <c r="B8" s="418" t="str">
        <f>IF([1]p1!$H$142&lt;&gt;0,[1]p1!$H$142,"")</f>
        <v/>
      </c>
      <c r="C8" s="419"/>
      <c r="D8" s="429" t="s">
        <v>241</v>
      </c>
      <c r="E8" s="430"/>
      <c r="F8" s="425" t="str">
        <f>IF([1]p1!$A$142&lt;&gt;0,[1]p1!$A$142,"")</f>
        <v/>
      </c>
      <c r="G8" s="425"/>
      <c r="H8" s="425"/>
      <c r="I8" s="425"/>
      <c r="J8" s="426"/>
      <c r="K8" s="17" t="s">
        <v>74</v>
      </c>
      <c r="L8" s="432" t="str">
        <f>IF([1]p1!$J$142&lt;&gt;0,[1]p1!$J$142,"")</f>
        <v/>
      </c>
      <c r="M8" s="433"/>
      <c r="N8" s="17" t="s">
        <v>75</v>
      </c>
      <c r="O8" s="432" t="str">
        <f>IF([1]p1!$K$142&lt;&gt;0,[1]p1!$K$142,"")</f>
        <v/>
      </c>
      <c r="P8" s="433"/>
      <c r="Q8" s="431"/>
      <c r="R8" s="431"/>
    </row>
    <row r="9" spans="1:19" x14ac:dyDescent="0.2">
      <c r="A9" s="375" t="s">
        <v>242</v>
      </c>
      <c r="B9" s="376"/>
      <c r="C9" s="376"/>
      <c r="D9" s="416">
        <f>[1]p1!$A$144</f>
        <v>0</v>
      </c>
      <c r="E9" s="417"/>
      <c r="F9" s="375" t="s">
        <v>243</v>
      </c>
      <c r="G9" s="376"/>
      <c r="H9" s="416">
        <f>[1]p1!$D$144</f>
        <v>0</v>
      </c>
      <c r="I9" s="417"/>
      <c r="J9" s="375" t="s">
        <v>244</v>
      </c>
      <c r="K9" s="376"/>
      <c r="L9" s="416">
        <f>[1]p1!$G$144</f>
        <v>0</v>
      </c>
      <c r="M9" s="417"/>
      <c r="N9" s="87" t="s">
        <v>245</v>
      </c>
      <c r="O9" s="416">
        <f>[1]p1!$J$144</f>
        <v>0</v>
      </c>
      <c r="P9" s="417"/>
      <c r="Q9" s="431"/>
      <c r="R9" s="431"/>
    </row>
    <row r="10" spans="1:19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431"/>
      <c r="R10" s="431"/>
    </row>
    <row r="11" spans="1:19" s="3" customFormat="1" ht="13.5" customHeight="1" x14ac:dyDescent="0.25">
      <c r="A11" s="17" t="s">
        <v>76</v>
      </c>
      <c r="B11" s="379" t="str">
        <f>IF([1]p1!$A$147&lt;&gt;0,[1]p1!$A$147,"")</f>
        <v/>
      </c>
      <c r="C11" s="379"/>
      <c r="D11" s="379"/>
      <c r="E11" s="379"/>
      <c r="F11" s="379"/>
      <c r="G11" s="379"/>
      <c r="H11" s="379"/>
      <c r="I11" s="380"/>
      <c r="J11" s="375" t="s">
        <v>240</v>
      </c>
      <c r="K11" s="376"/>
      <c r="L11" s="86" t="str">
        <f>IF([1]p1!$I$147&lt;&gt;0,[1]p1!$I$147,"")</f>
        <v/>
      </c>
      <c r="M11" s="47" t="s">
        <v>239</v>
      </c>
      <c r="N11" s="427" t="str">
        <f>IF([1]p1!$K$147&lt;&gt;0,[1]p1!$K$147,"")</f>
        <v/>
      </c>
      <c r="O11" s="427"/>
      <c r="P11" s="428"/>
      <c r="Q11" s="431"/>
      <c r="R11" s="431"/>
    </row>
    <row r="12" spans="1:19" s="3" customFormat="1" ht="13.5" customHeight="1" x14ac:dyDescent="0.25">
      <c r="A12" s="17" t="s">
        <v>87</v>
      </c>
      <c r="B12" s="418" t="str">
        <f>IF([1]p1!$H$149&lt;&gt;0,[1]p1!$H$149,"")</f>
        <v/>
      </c>
      <c r="C12" s="419"/>
      <c r="D12" s="429" t="s">
        <v>241</v>
      </c>
      <c r="E12" s="430"/>
      <c r="F12" s="425" t="str">
        <f>IF([1]p1!$A$149&lt;&gt;0,[1]p1!$A$149,"")</f>
        <v/>
      </c>
      <c r="G12" s="425"/>
      <c r="H12" s="425"/>
      <c r="I12" s="425"/>
      <c r="J12" s="426"/>
      <c r="K12" s="17" t="s">
        <v>74</v>
      </c>
      <c r="L12" s="432" t="str">
        <f>IF([1]p1!$J$149&lt;&gt;0,[1]p1!$J$149,"")</f>
        <v/>
      </c>
      <c r="M12" s="433"/>
      <c r="N12" s="17" t="s">
        <v>75</v>
      </c>
      <c r="O12" s="432" t="str">
        <f>IF([1]p1!$K$149&lt;&gt;0,[1]p1!$K$149,"")</f>
        <v/>
      </c>
      <c r="P12" s="433"/>
      <c r="Q12" s="431"/>
      <c r="R12" s="431"/>
    </row>
    <row r="13" spans="1:19" x14ac:dyDescent="0.2">
      <c r="A13" s="375" t="s">
        <v>242</v>
      </c>
      <c r="B13" s="376"/>
      <c r="C13" s="376"/>
      <c r="D13" s="416">
        <f>[1]p1!$A$151</f>
        <v>0</v>
      </c>
      <c r="E13" s="417"/>
      <c r="F13" s="375" t="s">
        <v>246</v>
      </c>
      <c r="G13" s="376"/>
      <c r="H13" s="416">
        <f>[1]p1!$D$151</f>
        <v>0</v>
      </c>
      <c r="I13" s="417"/>
      <c r="J13" s="375" t="s">
        <v>244</v>
      </c>
      <c r="K13" s="376"/>
      <c r="L13" s="416">
        <f>[1]p1!$G$151</f>
        <v>0</v>
      </c>
      <c r="M13" s="417"/>
      <c r="N13" s="87" t="s">
        <v>245</v>
      </c>
      <c r="O13" s="416">
        <f>[1]p1!$J$151</f>
        <v>0</v>
      </c>
      <c r="P13" s="417"/>
      <c r="Q13" s="431"/>
      <c r="R13" s="431"/>
    </row>
    <row r="14" spans="1:19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431"/>
      <c r="R14" s="431"/>
    </row>
    <row r="15" spans="1:19" s="3" customFormat="1" ht="13.5" customHeight="1" x14ac:dyDescent="0.25">
      <c r="A15" s="17" t="s">
        <v>76</v>
      </c>
      <c r="B15" s="379" t="str">
        <f>IF([1]p1!$A$154&lt;&gt;0,[1]p1!$A$154,"")</f>
        <v/>
      </c>
      <c r="C15" s="379"/>
      <c r="D15" s="379"/>
      <c r="E15" s="379"/>
      <c r="F15" s="379"/>
      <c r="G15" s="379"/>
      <c r="H15" s="379"/>
      <c r="I15" s="380"/>
      <c r="J15" s="375" t="s">
        <v>240</v>
      </c>
      <c r="K15" s="376"/>
      <c r="L15" s="86" t="str">
        <f>IF([1]p1!$I$154&lt;&gt;0,[1]p1!$I$154,"")</f>
        <v/>
      </c>
      <c r="M15" s="47" t="s">
        <v>239</v>
      </c>
      <c r="N15" s="427" t="str">
        <f>IF([1]p1!$K$154&lt;&gt;0,[1]p1!$K$154,"")</f>
        <v/>
      </c>
      <c r="O15" s="427"/>
      <c r="P15" s="428"/>
      <c r="Q15" s="431"/>
      <c r="R15" s="431"/>
    </row>
    <row r="16" spans="1:19" s="3" customFormat="1" ht="13.5" customHeight="1" x14ac:dyDescent="0.25">
      <c r="A16" s="17" t="s">
        <v>87</v>
      </c>
      <c r="B16" s="418" t="str">
        <f>IF([1]p1!$H$156&lt;&gt;0,[1]p1!$H$156,"")</f>
        <v/>
      </c>
      <c r="C16" s="419"/>
      <c r="D16" s="429" t="s">
        <v>241</v>
      </c>
      <c r="E16" s="430"/>
      <c r="F16" s="425" t="str">
        <f>IF([1]p1!$A$156&lt;&gt;0,[1]p1!$A$156,"")</f>
        <v/>
      </c>
      <c r="G16" s="425"/>
      <c r="H16" s="425"/>
      <c r="I16" s="425"/>
      <c r="J16" s="426"/>
      <c r="K16" s="17" t="s">
        <v>74</v>
      </c>
      <c r="L16" s="432" t="str">
        <f>IF([1]p1!$J$156&lt;&gt;0,[1]p1!$J$156,"")</f>
        <v/>
      </c>
      <c r="M16" s="433"/>
      <c r="N16" s="17" t="s">
        <v>75</v>
      </c>
      <c r="O16" s="432" t="str">
        <f>IF([1]p1!$K$156&lt;&gt;0,[1]p1!$K$156,"")</f>
        <v/>
      </c>
      <c r="P16" s="433"/>
      <c r="Q16" s="431"/>
      <c r="R16" s="431"/>
    </row>
    <row r="17" spans="1:19" x14ac:dyDescent="0.2">
      <c r="A17" s="375" t="s">
        <v>242</v>
      </c>
      <c r="B17" s="376"/>
      <c r="C17" s="376"/>
      <c r="D17" s="416">
        <f>[1]p1!$A$158</f>
        <v>0</v>
      </c>
      <c r="E17" s="417"/>
      <c r="F17" s="375" t="s">
        <v>246</v>
      </c>
      <c r="G17" s="376"/>
      <c r="H17" s="416">
        <f>[1]p1!$D$158</f>
        <v>0</v>
      </c>
      <c r="I17" s="417"/>
      <c r="J17" s="375" t="s">
        <v>244</v>
      </c>
      <c r="K17" s="376"/>
      <c r="L17" s="416">
        <f>[1]p1!$G$158</f>
        <v>0</v>
      </c>
      <c r="M17" s="417"/>
      <c r="N17" s="87" t="s">
        <v>245</v>
      </c>
      <c r="O17" s="416">
        <f>[1]p1!$J$158</f>
        <v>0</v>
      </c>
      <c r="P17" s="417"/>
      <c r="Q17" s="431"/>
      <c r="R17" s="431"/>
    </row>
    <row r="18" spans="1:19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431"/>
      <c r="R18" s="431"/>
    </row>
    <row r="19" spans="1:19" s="3" customFormat="1" ht="13.5" customHeight="1" x14ac:dyDescent="0.25">
      <c r="A19" s="17" t="s">
        <v>76</v>
      </c>
      <c r="B19" s="379" t="str">
        <f>IF([1]p1!$A$161&lt;&gt;0,[1]p1!$A$161,"")</f>
        <v/>
      </c>
      <c r="C19" s="379"/>
      <c r="D19" s="379"/>
      <c r="E19" s="379"/>
      <c r="F19" s="379"/>
      <c r="G19" s="379"/>
      <c r="H19" s="379"/>
      <c r="I19" s="380"/>
      <c r="J19" s="375" t="s">
        <v>240</v>
      </c>
      <c r="K19" s="376"/>
      <c r="L19" s="86" t="str">
        <f>IF([1]p1!$I$161&lt;&gt;0,[1]p1!$I$161,"")</f>
        <v/>
      </c>
      <c r="M19" s="47" t="s">
        <v>239</v>
      </c>
      <c r="N19" s="427" t="str">
        <f>IF([1]p1!$K$161&lt;&gt;0,[1]p1!$K$161,"")</f>
        <v/>
      </c>
      <c r="O19" s="427"/>
      <c r="P19" s="428"/>
      <c r="Q19" s="431"/>
      <c r="R19" s="431"/>
    </row>
    <row r="20" spans="1:19" s="3" customFormat="1" ht="13.5" customHeight="1" x14ac:dyDescent="0.25">
      <c r="A20" s="17" t="s">
        <v>87</v>
      </c>
      <c r="B20" s="418" t="str">
        <f>IF([1]p1!$H$163&lt;&gt;0,[1]p1!$H$163,"")</f>
        <v/>
      </c>
      <c r="C20" s="419"/>
      <c r="D20" s="429" t="s">
        <v>241</v>
      </c>
      <c r="E20" s="430"/>
      <c r="F20" s="425" t="str">
        <f>IF([1]p1!$A$163&lt;&gt;0,[1]p1!$A$163,"")</f>
        <v/>
      </c>
      <c r="G20" s="425"/>
      <c r="H20" s="425"/>
      <c r="I20" s="425"/>
      <c r="J20" s="426"/>
      <c r="K20" s="17" t="s">
        <v>74</v>
      </c>
      <c r="L20" s="432" t="str">
        <f>IF([1]p1!$J$163&lt;&gt;0,[1]p1!$J$163,"")</f>
        <v/>
      </c>
      <c r="M20" s="433"/>
      <c r="N20" s="17" t="s">
        <v>75</v>
      </c>
      <c r="O20" s="432" t="str">
        <f>IF([1]p1!$K$163&lt;&gt;0,[1]p1!$K$163,"")</f>
        <v/>
      </c>
      <c r="P20" s="433"/>
      <c r="Q20" s="431"/>
      <c r="R20" s="431"/>
    </row>
    <row r="21" spans="1:19" x14ac:dyDescent="0.2">
      <c r="A21" s="375" t="s">
        <v>242</v>
      </c>
      <c r="B21" s="376"/>
      <c r="C21" s="376"/>
      <c r="D21" s="416">
        <f>[1]p1!$A$165</f>
        <v>0</v>
      </c>
      <c r="E21" s="417"/>
      <c r="F21" s="375" t="s">
        <v>246</v>
      </c>
      <c r="G21" s="376"/>
      <c r="H21" s="416">
        <f>[1]p1!$D$165</f>
        <v>0</v>
      </c>
      <c r="I21" s="417"/>
      <c r="J21" s="375" t="s">
        <v>244</v>
      </c>
      <c r="K21" s="376"/>
      <c r="L21" s="416">
        <f>[1]p1!$G$165</f>
        <v>0</v>
      </c>
      <c r="M21" s="417"/>
      <c r="N21" s="87" t="s">
        <v>245</v>
      </c>
      <c r="O21" s="416">
        <f>[1]p1!$J$165</f>
        <v>0</v>
      </c>
      <c r="P21" s="417"/>
      <c r="Q21" s="431"/>
      <c r="R21" s="431"/>
    </row>
    <row r="22" spans="1:19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431"/>
      <c r="R22" s="431"/>
    </row>
    <row r="23" spans="1:19" s="33" customFormat="1" ht="11.25" customHeight="1" x14ac:dyDescent="0.2">
      <c r="A23" s="375" t="str">
        <f>T([1]p2!$C$13:$G$13)</f>
        <v>Angelo Roncalli Furtado de Holanda</v>
      </c>
      <c r="B23" s="376"/>
      <c r="C23" s="376"/>
      <c r="D23" s="376"/>
      <c r="E23" s="377"/>
      <c r="F23" s="423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31"/>
      <c r="R23" s="431"/>
      <c r="S23" s="28"/>
    </row>
    <row r="24" spans="1:19" s="3" customFormat="1" ht="13.5" customHeight="1" x14ac:dyDescent="0.25">
      <c r="A24" s="17" t="s">
        <v>76</v>
      </c>
      <c r="B24" s="379" t="str">
        <f>IF([1]p2!$A$140&lt;&gt;0,[1]p2!$A$140,"")</f>
        <v>Existence and nonexistence results for a singular degenerate elliptic equations of the Hénon-type involving the Grushin operator</v>
      </c>
      <c r="C24" s="379"/>
      <c r="D24" s="379"/>
      <c r="E24" s="379"/>
      <c r="F24" s="379"/>
      <c r="G24" s="379"/>
      <c r="H24" s="379"/>
      <c r="I24" s="380"/>
      <c r="J24" s="375" t="s">
        <v>240</v>
      </c>
      <c r="K24" s="376"/>
      <c r="L24" s="86" t="str">
        <f>IF([1]p2!$I$140&lt;&gt;0,[1]p2!$I$140,"")</f>
        <v>FAPESQ-PB</v>
      </c>
      <c r="M24" s="47" t="s">
        <v>239</v>
      </c>
      <c r="N24" s="427" t="str">
        <f>IF([1]p2!$K$140&lt;&gt;0,[1]p2!$K$140,"")</f>
        <v>Concluído</v>
      </c>
      <c r="O24" s="427"/>
      <c r="P24" s="428"/>
      <c r="Q24" s="431"/>
      <c r="R24" s="431"/>
    </row>
    <row r="25" spans="1:19" s="3" customFormat="1" ht="13.5" customHeight="1" x14ac:dyDescent="0.25">
      <c r="A25" s="17" t="s">
        <v>87</v>
      </c>
      <c r="B25" s="418" t="str">
        <f>IF([1]p2!$H$142&lt;&gt;0,[1]p2!$H$142,"")</f>
        <v>Coordenador</v>
      </c>
      <c r="C25" s="419"/>
      <c r="D25" s="429" t="s">
        <v>241</v>
      </c>
      <c r="E25" s="430"/>
      <c r="F25" s="425" t="str">
        <f>IF([1]p2!$A$142&lt;&gt;0,[1]p2!$A$142,"")</f>
        <v>EDP Elípticas</v>
      </c>
      <c r="G25" s="425"/>
      <c r="H25" s="425"/>
      <c r="I25" s="425"/>
      <c r="J25" s="426"/>
      <c r="K25" s="17" t="s">
        <v>74</v>
      </c>
      <c r="L25" s="432">
        <f>IF([1]p2!$J$142&lt;&gt;0,[1]p2!$J$142,"")</f>
        <v>44986</v>
      </c>
      <c r="M25" s="433"/>
      <c r="N25" s="17" t="s">
        <v>75</v>
      </c>
      <c r="O25" s="432" t="str">
        <f>IF([1]p2!$K$142&lt;&gt;0,[1]p2!$K$142,"")</f>
        <v>24/052024</v>
      </c>
      <c r="P25" s="433"/>
      <c r="Q25" s="431"/>
      <c r="R25" s="431"/>
    </row>
    <row r="26" spans="1:19" x14ac:dyDescent="0.2">
      <c r="A26" s="375" t="s">
        <v>242</v>
      </c>
      <c r="B26" s="376"/>
      <c r="C26" s="376"/>
      <c r="D26" s="416">
        <f>[1]p2!$A$144</f>
        <v>0</v>
      </c>
      <c r="E26" s="417"/>
      <c r="F26" s="375" t="s">
        <v>243</v>
      </c>
      <c r="G26" s="376"/>
      <c r="H26" s="416">
        <f>[1]p2!$D$144</f>
        <v>0</v>
      </c>
      <c r="I26" s="417"/>
      <c r="J26" s="375" t="s">
        <v>244</v>
      </c>
      <c r="K26" s="376"/>
      <c r="L26" s="416">
        <f>[1]p2!$G$144</f>
        <v>0</v>
      </c>
      <c r="M26" s="417"/>
      <c r="N26" s="87" t="s">
        <v>245</v>
      </c>
      <c r="O26" s="416">
        <f>[1]p2!$J$144</f>
        <v>0</v>
      </c>
      <c r="P26" s="417"/>
      <c r="Q26" s="431"/>
      <c r="R26" s="431"/>
    </row>
    <row r="27" spans="1:19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431"/>
      <c r="R27" s="431"/>
    </row>
    <row r="28" spans="1:19" s="3" customFormat="1" ht="13.5" customHeight="1" x14ac:dyDescent="0.25">
      <c r="A28" s="17" t="s">
        <v>76</v>
      </c>
      <c r="B28" s="379" t="str">
        <f>IF([1]p2!$A$147&lt;&gt;0,[1]p2!$A$147,"")</f>
        <v/>
      </c>
      <c r="C28" s="379"/>
      <c r="D28" s="379"/>
      <c r="E28" s="379"/>
      <c r="F28" s="379"/>
      <c r="G28" s="379"/>
      <c r="H28" s="379"/>
      <c r="I28" s="380"/>
      <c r="J28" s="375" t="s">
        <v>240</v>
      </c>
      <c r="K28" s="376"/>
      <c r="L28" s="86" t="str">
        <f>IF([1]p2!$I$147&lt;&gt;0,[1]p2!$I$147,"")</f>
        <v/>
      </c>
      <c r="M28" s="47" t="s">
        <v>239</v>
      </c>
      <c r="N28" s="427" t="str">
        <f>IF([1]p2!$K$147&lt;&gt;0,[1]p2!$K$147,"")</f>
        <v/>
      </c>
      <c r="O28" s="427"/>
      <c r="P28" s="428"/>
      <c r="Q28" s="431"/>
      <c r="R28" s="431"/>
    </row>
    <row r="29" spans="1:19" s="3" customFormat="1" ht="13.5" customHeight="1" x14ac:dyDescent="0.25">
      <c r="A29" s="17" t="s">
        <v>87</v>
      </c>
      <c r="B29" s="418" t="str">
        <f>IF([1]p2!$H$149&lt;&gt;0,[1]p2!$H$149,"")</f>
        <v/>
      </c>
      <c r="C29" s="419"/>
      <c r="D29" s="429" t="s">
        <v>241</v>
      </c>
      <c r="E29" s="430"/>
      <c r="F29" s="425" t="str">
        <f>IF([1]p2!$A$149&lt;&gt;0,[1]p2!$A$149,"")</f>
        <v/>
      </c>
      <c r="G29" s="425"/>
      <c r="H29" s="425"/>
      <c r="I29" s="425"/>
      <c r="J29" s="426"/>
      <c r="K29" s="17" t="s">
        <v>74</v>
      </c>
      <c r="L29" s="432" t="str">
        <f>IF([1]p2!$J$149&lt;&gt;0,[1]p2!$J$149,"")</f>
        <v/>
      </c>
      <c r="M29" s="433"/>
      <c r="N29" s="17" t="s">
        <v>75</v>
      </c>
      <c r="O29" s="432" t="str">
        <f>IF([1]p2!$K$149&lt;&gt;0,[1]p2!$K$149,"")</f>
        <v/>
      </c>
      <c r="P29" s="433"/>
      <c r="Q29" s="431"/>
      <c r="R29" s="431"/>
    </row>
    <row r="30" spans="1:19" x14ac:dyDescent="0.2">
      <c r="A30" s="375" t="s">
        <v>242</v>
      </c>
      <c r="B30" s="376"/>
      <c r="C30" s="376"/>
      <c r="D30" s="416">
        <f>[1]p2!$A$151</f>
        <v>0</v>
      </c>
      <c r="E30" s="417"/>
      <c r="F30" s="375" t="s">
        <v>246</v>
      </c>
      <c r="G30" s="376"/>
      <c r="H30" s="416">
        <f>[1]p2!$D$151</f>
        <v>0</v>
      </c>
      <c r="I30" s="417"/>
      <c r="J30" s="375" t="s">
        <v>244</v>
      </c>
      <c r="K30" s="376"/>
      <c r="L30" s="416">
        <f>[1]p2!$G$151</f>
        <v>0</v>
      </c>
      <c r="M30" s="417"/>
      <c r="N30" s="87" t="s">
        <v>245</v>
      </c>
      <c r="O30" s="416">
        <f>[1]p2!$J$151</f>
        <v>0</v>
      </c>
      <c r="P30" s="417"/>
      <c r="Q30" s="431"/>
      <c r="R30" s="431"/>
    </row>
    <row r="31" spans="1:19" x14ac:dyDescent="0.2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431"/>
      <c r="R31" s="431"/>
    </row>
    <row r="32" spans="1:19" s="3" customFormat="1" ht="13.5" customHeight="1" x14ac:dyDescent="0.25">
      <c r="A32" s="17" t="s">
        <v>76</v>
      </c>
      <c r="B32" s="379" t="str">
        <f>IF([1]p2!$A$154&lt;&gt;0,[1]p2!$A$154,"")</f>
        <v/>
      </c>
      <c r="C32" s="379"/>
      <c r="D32" s="379"/>
      <c r="E32" s="379"/>
      <c r="F32" s="379"/>
      <c r="G32" s="379"/>
      <c r="H32" s="379"/>
      <c r="I32" s="380"/>
      <c r="J32" s="375" t="s">
        <v>240</v>
      </c>
      <c r="K32" s="376"/>
      <c r="L32" s="86" t="str">
        <f>IF([1]p2!$I$154&lt;&gt;0,[1]p2!$I$154,"")</f>
        <v/>
      </c>
      <c r="M32" s="47" t="s">
        <v>239</v>
      </c>
      <c r="N32" s="427" t="str">
        <f>IF([1]p2!$K$154&lt;&gt;0,[1]p2!$K$154,"")</f>
        <v/>
      </c>
      <c r="O32" s="427"/>
      <c r="P32" s="428"/>
      <c r="Q32" s="431"/>
      <c r="R32" s="431"/>
    </row>
    <row r="33" spans="1:19" s="3" customFormat="1" ht="13.5" customHeight="1" x14ac:dyDescent="0.25">
      <c r="A33" s="17" t="s">
        <v>87</v>
      </c>
      <c r="B33" s="418" t="str">
        <f>IF([1]p2!$H$156&lt;&gt;0,[1]p2!$H$156,"")</f>
        <v/>
      </c>
      <c r="C33" s="419"/>
      <c r="D33" s="429" t="s">
        <v>241</v>
      </c>
      <c r="E33" s="430"/>
      <c r="F33" s="425" t="str">
        <f>IF([1]p2!$A$156&lt;&gt;0,[1]p2!$A$156,"")</f>
        <v/>
      </c>
      <c r="G33" s="425"/>
      <c r="H33" s="425"/>
      <c r="I33" s="425"/>
      <c r="J33" s="426"/>
      <c r="K33" s="17" t="s">
        <v>74</v>
      </c>
      <c r="L33" s="432" t="str">
        <f>IF([1]p2!$J$156&lt;&gt;0,[1]p2!$J$156,"")</f>
        <v/>
      </c>
      <c r="M33" s="433"/>
      <c r="N33" s="17" t="s">
        <v>75</v>
      </c>
      <c r="O33" s="432" t="str">
        <f>IF([1]p2!$K$156&lt;&gt;0,[1]p2!$K$156,"")</f>
        <v/>
      </c>
      <c r="P33" s="433"/>
      <c r="Q33" s="431"/>
      <c r="R33" s="431"/>
    </row>
    <row r="34" spans="1:19" x14ac:dyDescent="0.2">
      <c r="A34" s="375" t="s">
        <v>242</v>
      </c>
      <c r="B34" s="376"/>
      <c r="C34" s="376"/>
      <c r="D34" s="416" t="str">
        <f>IF([1]p2!$A$158&lt;&gt;0,[1]p2!$A$158,"")</f>
        <v/>
      </c>
      <c r="E34" s="417"/>
      <c r="F34" s="375" t="s">
        <v>246</v>
      </c>
      <c r="G34" s="376"/>
      <c r="H34" s="416" t="str">
        <f>IF([1]p2!$D$158&lt;&gt;0,[1]p2!$D$158,"")</f>
        <v/>
      </c>
      <c r="I34" s="417"/>
      <c r="J34" s="375" t="s">
        <v>244</v>
      </c>
      <c r="K34" s="376"/>
      <c r="L34" s="416" t="str">
        <f>IF([1]p2!$G$158&lt;&gt;0,[1]p2!$G$158,"")</f>
        <v/>
      </c>
      <c r="M34" s="417"/>
      <c r="N34" s="87" t="s">
        <v>245</v>
      </c>
      <c r="O34" s="416" t="str">
        <f>IF([1]p2!$J$158&lt;&gt;0,[1]p2!$J$158,"")</f>
        <v/>
      </c>
      <c r="P34" s="417"/>
      <c r="Q34" s="431"/>
      <c r="R34" s="431"/>
    </row>
    <row r="35" spans="1:19" x14ac:dyDescent="0.2">
      <c r="A35" s="378"/>
      <c r="B35" s="378"/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431"/>
      <c r="R35" s="431"/>
    </row>
    <row r="36" spans="1:19" s="3" customFormat="1" ht="13.5" customHeight="1" x14ac:dyDescent="0.25">
      <c r="A36" s="17" t="s">
        <v>76</v>
      </c>
      <c r="B36" s="379" t="str">
        <f>IF([1]p2!$A$161&lt;&gt;0,[1]p2!$A$161,"")</f>
        <v/>
      </c>
      <c r="C36" s="379"/>
      <c r="D36" s="379"/>
      <c r="E36" s="379"/>
      <c r="F36" s="379"/>
      <c r="G36" s="379"/>
      <c r="H36" s="379"/>
      <c r="I36" s="380"/>
      <c r="J36" s="375" t="s">
        <v>240</v>
      </c>
      <c r="K36" s="376"/>
      <c r="L36" s="86" t="str">
        <f>IF([1]p2!$I$161&lt;&gt;0,[1]p2!$I$161,"")</f>
        <v/>
      </c>
      <c r="M36" s="47" t="s">
        <v>239</v>
      </c>
      <c r="N36" s="427" t="str">
        <f>IF([1]p2!$K$161&lt;&gt;0,[1]p2!$K$161,"")</f>
        <v/>
      </c>
      <c r="O36" s="427"/>
      <c r="P36" s="428"/>
      <c r="Q36" s="431"/>
      <c r="R36" s="431"/>
    </row>
    <row r="37" spans="1:19" s="3" customFormat="1" ht="13.5" customHeight="1" x14ac:dyDescent="0.25">
      <c r="A37" s="17" t="s">
        <v>87</v>
      </c>
      <c r="B37" s="418" t="str">
        <f>IF([1]p2!$H$163&lt;&gt;0,[1]p2!$H$163,"")</f>
        <v/>
      </c>
      <c r="C37" s="419"/>
      <c r="D37" s="429" t="s">
        <v>241</v>
      </c>
      <c r="E37" s="430"/>
      <c r="F37" s="425" t="str">
        <f>IF([1]p2!$A$163&lt;&gt;0,[1]p2!$A$163,"")</f>
        <v/>
      </c>
      <c r="G37" s="425"/>
      <c r="H37" s="425"/>
      <c r="I37" s="425"/>
      <c r="J37" s="426"/>
      <c r="K37" s="17" t="s">
        <v>74</v>
      </c>
      <c r="L37" s="432" t="str">
        <f>IF([1]p2!$J$163&lt;&gt;0,[1]p2!$J$163,"")</f>
        <v/>
      </c>
      <c r="M37" s="433"/>
      <c r="N37" s="17" t="s">
        <v>75</v>
      </c>
      <c r="O37" s="432" t="str">
        <f>IF([1]p2!$K$163&lt;&gt;0,[1]p2!$K$163,"")</f>
        <v/>
      </c>
      <c r="P37" s="433"/>
      <c r="Q37" s="431"/>
      <c r="R37" s="431"/>
    </row>
    <row r="38" spans="1:19" x14ac:dyDescent="0.2">
      <c r="A38" s="375" t="s">
        <v>242</v>
      </c>
      <c r="B38" s="376"/>
      <c r="C38" s="376"/>
      <c r="D38" s="416">
        <f>[1]p2!$A$165</f>
        <v>0</v>
      </c>
      <c r="E38" s="417"/>
      <c r="F38" s="375" t="s">
        <v>246</v>
      </c>
      <c r="G38" s="376"/>
      <c r="H38" s="416">
        <f>[1]p2!$D$165</f>
        <v>0</v>
      </c>
      <c r="I38" s="417"/>
      <c r="J38" s="375" t="s">
        <v>244</v>
      </c>
      <c r="K38" s="376"/>
      <c r="L38" s="416">
        <f>[1]p2!$G$165</f>
        <v>0</v>
      </c>
      <c r="M38" s="417"/>
      <c r="N38" s="87" t="s">
        <v>245</v>
      </c>
      <c r="O38" s="416">
        <f>[1]p2!$J$165</f>
        <v>0</v>
      </c>
      <c r="P38" s="417"/>
      <c r="Q38" s="431"/>
      <c r="R38" s="431"/>
    </row>
    <row r="39" spans="1:19" x14ac:dyDescent="0.2">
      <c r="A39" s="378"/>
      <c r="B39" s="378"/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431"/>
      <c r="R39" s="431"/>
    </row>
    <row r="40" spans="1:19" s="33" customFormat="1" ht="11.25" customHeight="1" x14ac:dyDescent="0.2">
      <c r="A40" s="375" t="str">
        <f>T([1]p3!$C$13:$G$13)</f>
        <v>Antônio Pereira Brandão Júnior</v>
      </c>
      <c r="B40" s="376"/>
      <c r="C40" s="376"/>
      <c r="D40" s="376"/>
      <c r="E40" s="377"/>
      <c r="F40" s="423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31"/>
      <c r="R40" s="431"/>
      <c r="S40" s="28"/>
    </row>
    <row r="41" spans="1:19" s="3" customFormat="1" ht="13.5" customHeight="1" x14ac:dyDescent="0.25">
      <c r="A41" s="17" t="s">
        <v>76</v>
      </c>
      <c r="B41" s="379" t="str">
        <f>IF([1]p3!$A$140&lt;&gt;0,[1]p3!$A$140,"")</f>
        <v/>
      </c>
      <c r="C41" s="379"/>
      <c r="D41" s="379"/>
      <c r="E41" s="379"/>
      <c r="F41" s="379"/>
      <c r="G41" s="379"/>
      <c r="H41" s="379"/>
      <c r="I41" s="380"/>
      <c r="J41" s="375" t="s">
        <v>240</v>
      </c>
      <c r="K41" s="376"/>
      <c r="L41" s="86" t="str">
        <f>IF([1]p3!$I$140&lt;&gt;0,[1]p3!$I$140,"")</f>
        <v/>
      </c>
      <c r="M41" s="47" t="s">
        <v>239</v>
      </c>
      <c r="N41" s="427" t="str">
        <f>IF([1]p3!$K$140&lt;&gt;0,[1]p3!$K$140,"")</f>
        <v/>
      </c>
      <c r="O41" s="427"/>
      <c r="P41" s="428"/>
      <c r="Q41" s="431"/>
      <c r="R41" s="431"/>
    </row>
    <row r="42" spans="1:19" s="3" customFormat="1" ht="13.5" customHeight="1" x14ac:dyDescent="0.25">
      <c r="A42" s="17" t="s">
        <v>87</v>
      </c>
      <c r="B42" s="418" t="str">
        <f>IF([1]p3!$H$142&lt;&gt;0,[1]p3!$H$142,"")</f>
        <v/>
      </c>
      <c r="C42" s="419"/>
      <c r="D42" s="429" t="s">
        <v>241</v>
      </c>
      <c r="E42" s="430"/>
      <c r="F42" s="425" t="str">
        <f>IF([1]p3!$A$142&lt;&gt;0,[1]p3!$A$142,"")</f>
        <v/>
      </c>
      <c r="G42" s="425"/>
      <c r="H42" s="425"/>
      <c r="I42" s="425"/>
      <c r="J42" s="426"/>
      <c r="K42" s="17" t="s">
        <v>74</v>
      </c>
      <c r="L42" s="432" t="str">
        <f>IF([1]p3!$J$142&lt;&gt;0,[1]p3!$J$142,"")</f>
        <v/>
      </c>
      <c r="M42" s="433"/>
      <c r="N42" s="17" t="s">
        <v>75</v>
      </c>
      <c r="O42" s="432" t="str">
        <f>IF([1]p3!$K$142&lt;&gt;0,[1]p3!$K$142,"")</f>
        <v/>
      </c>
      <c r="P42" s="433"/>
      <c r="Q42" s="431"/>
      <c r="R42" s="431"/>
    </row>
    <row r="43" spans="1:19" x14ac:dyDescent="0.2">
      <c r="A43" s="375" t="s">
        <v>242</v>
      </c>
      <c r="B43" s="376"/>
      <c r="C43" s="376"/>
      <c r="D43" s="416">
        <f>[1]p3!$A$144</f>
        <v>0</v>
      </c>
      <c r="E43" s="417"/>
      <c r="F43" s="375" t="s">
        <v>243</v>
      </c>
      <c r="G43" s="376"/>
      <c r="H43" s="416">
        <f>[1]p3!$D$144</f>
        <v>0</v>
      </c>
      <c r="I43" s="417"/>
      <c r="J43" s="375" t="s">
        <v>244</v>
      </c>
      <c r="K43" s="376"/>
      <c r="L43" s="416">
        <f>[1]p3!$G$144</f>
        <v>0</v>
      </c>
      <c r="M43" s="417"/>
      <c r="N43" s="87" t="s">
        <v>245</v>
      </c>
      <c r="O43" s="416">
        <f>[1]p3!$J$144</f>
        <v>0</v>
      </c>
      <c r="P43" s="417"/>
      <c r="Q43" s="431"/>
      <c r="R43" s="431"/>
    </row>
    <row r="44" spans="1:19" x14ac:dyDescent="0.2">
      <c r="A44" s="378"/>
      <c r="B44" s="378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431"/>
      <c r="R44" s="431"/>
    </row>
    <row r="45" spans="1:19" s="3" customFormat="1" ht="13.5" customHeight="1" x14ac:dyDescent="0.25">
      <c r="A45" s="17" t="s">
        <v>76</v>
      </c>
      <c r="B45" s="379" t="str">
        <f>IF([1]p3!$A$147&lt;&gt;0,[1]p3!$A$147,"")</f>
        <v/>
      </c>
      <c r="C45" s="379"/>
      <c r="D45" s="379"/>
      <c r="E45" s="379"/>
      <c r="F45" s="379"/>
      <c r="G45" s="379"/>
      <c r="H45" s="379"/>
      <c r="I45" s="380"/>
      <c r="J45" s="375" t="s">
        <v>240</v>
      </c>
      <c r="K45" s="376"/>
      <c r="L45" s="86" t="str">
        <f>IF([1]p3!$I$147&lt;&gt;0,[1]p3!$I$147,"")</f>
        <v/>
      </c>
      <c r="M45" s="47" t="s">
        <v>239</v>
      </c>
      <c r="N45" s="427" t="str">
        <f>IF([1]p3!$K$147&lt;&gt;0,[1]p3!$K$147,"")</f>
        <v/>
      </c>
      <c r="O45" s="427"/>
      <c r="P45" s="428"/>
      <c r="Q45" s="431"/>
      <c r="R45" s="431"/>
    </row>
    <row r="46" spans="1:19" s="3" customFormat="1" ht="13.5" customHeight="1" x14ac:dyDescent="0.25">
      <c r="A46" s="17" t="s">
        <v>87</v>
      </c>
      <c r="B46" s="418" t="str">
        <f>IF([1]p3!$H$149&lt;&gt;0,[1]p3!$H$149,"")</f>
        <v/>
      </c>
      <c r="C46" s="419"/>
      <c r="D46" s="429" t="s">
        <v>241</v>
      </c>
      <c r="E46" s="430"/>
      <c r="F46" s="425" t="str">
        <f>IF([1]p3!$A$149&lt;&gt;0,[1]p3!$A$149,"")</f>
        <v/>
      </c>
      <c r="G46" s="425"/>
      <c r="H46" s="425"/>
      <c r="I46" s="425"/>
      <c r="J46" s="426"/>
      <c r="K46" s="17" t="s">
        <v>74</v>
      </c>
      <c r="L46" s="432" t="str">
        <f>IF([1]p3!$J$149&lt;&gt;0,[1]p3!$J$149,"")</f>
        <v/>
      </c>
      <c r="M46" s="433"/>
      <c r="N46" s="17" t="s">
        <v>75</v>
      </c>
      <c r="O46" s="432" t="str">
        <f>IF([1]p3!$K$149&lt;&gt;0,[1]p3!$K$149,"")</f>
        <v/>
      </c>
      <c r="P46" s="433"/>
      <c r="Q46" s="431"/>
      <c r="R46" s="431"/>
    </row>
    <row r="47" spans="1:19" x14ac:dyDescent="0.2">
      <c r="A47" s="375" t="s">
        <v>242</v>
      </c>
      <c r="B47" s="376"/>
      <c r="C47" s="376"/>
      <c r="D47" s="416">
        <f>[1]p3!$A$151</f>
        <v>0</v>
      </c>
      <c r="E47" s="417"/>
      <c r="F47" s="375" t="s">
        <v>246</v>
      </c>
      <c r="G47" s="376"/>
      <c r="H47" s="416">
        <f>[1]p3!$D$151</f>
        <v>0</v>
      </c>
      <c r="I47" s="417"/>
      <c r="J47" s="375" t="s">
        <v>244</v>
      </c>
      <c r="K47" s="376"/>
      <c r="L47" s="416">
        <f>[1]p3!$G$151</f>
        <v>0</v>
      </c>
      <c r="M47" s="417"/>
      <c r="N47" s="87" t="s">
        <v>245</v>
      </c>
      <c r="O47" s="416">
        <f>[1]p3!$J$151</f>
        <v>0</v>
      </c>
      <c r="P47" s="417"/>
      <c r="Q47" s="431"/>
      <c r="R47" s="431"/>
    </row>
    <row r="48" spans="1:19" x14ac:dyDescent="0.2">
      <c r="A48" s="378"/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431"/>
      <c r="R48" s="431"/>
    </row>
    <row r="49" spans="1:19" s="3" customFormat="1" ht="13.5" customHeight="1" x14ac:dyDescent="0.25">
      <c r="A49" s="17" t="s">
        <v>76</v>
      </c>
      <c r="B49" s="379" t="str">
        <f>IF([1]p3!$A$154&lt;&gt;0,[1]p3!$A$154,"")</f>
        <v/>
      </c>
      <c r="C49" s="379"/>
      <c r="D49" s="379"/>
      <c r="E49" s="379"/>
      <c r="F49" s="379"/>
      <c r="G49" s="379"/>
      <c r="H49" s="379"/>
      <c r="I49" s="380"/>
      <c r="J49" s="375" t="s">
        <v>240</v>
      </c>
      <c r="K49" s="376"/>
      <c r="L49" s="86" t="str">
        <f>IF([1]p3!$I$154&lt;&gt;0,[1]p3!$I$154,"")</f>
        <v/>
      </c>
      <c r="M49" s="47" t="s">
        <v>239</v>
      </c>
      <c r="N49" s="427" t="str">
        <f>IF([1]p3!$K$154&lt;&gt;0,[1]p3!$K$154,"")</f>
        <v/>
      </c>
      <c r="O49" s="427"/>
      <c r="P49" s="428"/>
      <c r="Q49" s="431"/>
      <c r="R49" s="431"/>
    </row>
    <row r="50" spans="1:19" s="3" customFormat="1" ht="13.5" customHeight="1" x14ac:dyDescent="0.25">
      <c r="A50" s="17" t="s">
        <v>87</v>
      </c>
      <c r="B50" s="418" t="str">
        <f>IF([1]p3!$H$156&lt;&gt;0,[1]p3!$H$156,"")</f>
        <v/>
      </c>
      <c r="C50" s="419"/>
      <c r="D50" s="429" t="s">
        <v>241</v>
      </c>
      <c r="E50" s="430"/>
      <c r="F50" s="425" t="str">
        <f>IF([1]p3!$A$156&lt;&gt;0,[1]p3!$A$156,"")</f>
        <v/>
      </c>
      <c r="G50" s="425"/>
      <c r="H50" s="425"/>
      <c r="I50" s="425"/>
      <c r="J50" s="426"/>
      <c r="K50" s="17" t="s">
        <v>74</v>
      </c>
      <c r="L50" s="432" t="str">
        <f>IF([1]p3!$J$156&lt;&gt;0,[1]p3!$J$156,"")</f>
        <v/>
      </c>
      <c r="M50" s="433"/>
      <c r="N50" s="17" t="s">
        <v>75</v>
      </c>
      <c r="O50" s="432" t="str">
        <f>IF([1]p3!$K$156&lt;&gt;0,[1]p3!$K$156,"")</f>
        <v/>
      </c>
      <c r="P50" s="433"/>
      <c r="Q50" s="431"/>
      <c r="R50" s="431"/>
    </row>
    <row r="51" spans="1:19" x14ac:dyDescent="0.2">
      <c r="A51" s="375" t="s">
        <v>242</v>
      </c>
      <c r="B51" s="376"/>
      <c r="C51" s="376"/>
      <c r="D51" s="416">
        <f>[1]p3!$A$158</f>
        <v>0</v>
      </c>
      <c r="E51" s="417"/>
      <c r="F51" s="375" t="s">
        <v>246</v>
      </c>
      <c r="G51" s="376"/>
      <c r="H51" s="416">
        <f>[1]p3!$D$158</f>
        <v>0</v>
      </c>
      <c r="I51" s="417"/>
      <c r="J51" s="375" t="s">
        <v>244</v>
      </c>
      <c r="K51" s="376"/>
      <c r="L51" s="416">
        <f>[1]p3!$G$158</f>
        <v>0</v>
      </c>
      <c r="M51" s="417"/>
      <c r="N51" s="87" t="s">
        <v>245</v>
      </c>
      <c r="O51" s="416">
        <f>[1]p3!$J$158</f>
        <v>0</v>
      </c>
      <c r="P51" s="417"/>
      <c r="Q51" s="431"/>
      <c r="R51" s="431"/>
    </row>
    <row r="52" spans="1:19" x14ac:dyDescent="0.2">
      <c r="A52" s="378"/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431"/>
      <c r="R52" s="431"/>
    </row>
    <row r="53" spans="1:19" s="3" customFormat="1" ht="13.5" customHeight="1" x14ac:dyDescent="0.25">
      <c r="A53" s="17" t="s">
        <v>76</v>
      </c>
      <c r="B53" s="379" t="str">
        <f>IF([1]p3!$A$161&lt;&gt;0,[1]p3!$A$161,"")</f>
        <v/>
      </c>
      <c r="C53" s="379"/>
      <c r="D53" s="379"/>
      <c r="E53" s="379"/>
      <c r="F53" s="379"/>
      <c r="G53" s="379"/>
      <c r="H53" s="379"/>
      <c r="I53" s="380"/>
      <c r="J53" s="375" t="s">
        <v>240</v>
      </c>
      <c r="K53" s="376"/>
      <c r="L53" s="86" t="str">
        <f>IF([1]p3!$I$161&lt;&gt;0,[1]p3!$I$161,"")</f>
        <v/>
      </c>
      <c r="M53" s="47" t="s">
        <v>239</v>
      </c>
      <c r="N53" s="427" t="str">
        <f>IF([1]p3!$K$161&lt;&gt;0,[1]p3!$K$161,"")</f>
        <v/>
      </c>
      <c r="O53" s="427"/>
      <c r="P53" s="428"/>
      <c r="Q53" s="431"/>
      <c r="R53" s="431"/>
    </row>
    <row r="54" spans="1:19" s="3" customFormat="1" ht="13.5" customHeight="1" x14ac:dyDescent="0.25">
      <c r="A54" s="17" t="s">
        <v>87</v>
      </c>
      <c r="B54" s="418" t="str">
        <f>IF([1]p3!$H$163&lt;&gt;0,[1]p3!$H$163,"")</f>
        <v/>
      </c>
      <c r="C54" s="419"/>
      <c r="D54" s="429" t="s">
        <v>241</v>
      </c>
      <c r="E54" s="430"/>
      <c r="F54" s="425" t="str">
        <f>IF([1]p3!$A$163&lt;&gt;0,[1]p3!$A$163,"")</f>
        <v/>
      </c>
      <c r="G54" s="425"/>
      <c r="H54" s="425"/>
      <c r="I54" s="425"/>
      <c r="J54" s="426"/>
      <c r="K54" s="17" t="s">
        <v>74</v>
      </c>
      <c r="L54" s="432" t="str">
        <f>IF([1]p3!$J$163&lt;&gt;0,[1]p3!$J$163,"")</f>
        <v/>
      </c>
      <c r="M54" s="433"/>
      <c r="N54" s="17" t="s">
        <v>75</v>
      </c>
      <c r="O54" s="432" t="str">
        <f>IF([1]p3!$K$163&lt;&gt;0,[1]p3!$K$163,"")</f>
        <v/>
      </c>
      <c r="P54" s="433"/>
      <c r="Q54" s="431"/>
      <c r="R54" s="431"/>
    </row>
    <row r="55" spans="1:19" x14ac:dyDescent="0.2">
      <c r="A55" s="375" t="s">
        <v>242</v>
      </c>
      <c r="B55" s="376"/>
      <c r="C55" s="376"/>
      <c r="D55" s="416">
        <f>[1]p3!$A$165</f>
        <v>0</v>
      </c>
      <c r="E55" s="417"/>
      <c r="F55" s="375" t="s">
        <v>246</v>
      </c>
      <c r="G55" s="376"/>
      <c r="H55" s="416">
        <f>[1]p3!$D$165</f>
        <v>0</v>
      </c>
      <c r="I55" s="417"/>
      <c r="J55" s="375" t="s">
        <v>244</v>
      </c>
      <c r="K55" s="376"/>
      <c r="L55" s="416">
        <f>[1]p3!$G$165</f>
        <v>0</v>
      </c>
      <c r="M55" s="417"/>
      <c r="N55" s="87" t="s">
        <v>245</v>
      </c>
      <c r="O55" s="416">
        <f>[1]p3!$J$165</f>
        <v>0</v>
      </c>
      <c r="P55" s="417"/>
      <c r="Q55" s="431"/>
      <c r="R55" s="431"/>
    </row>
    <row r="56" spans="1:19" x14ac:dyDescent="0.2">
      <c r="A56" s="378"/>
      <c r="B56" s="378"/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8"/>
      <c r="N56" s="378"/>
      <c r="O56" s="378"/>
      <c r="P56" s="378"/>
      <c r="Q56" s="431"/>
      <c r="R56" s="431"/>
    </row>
    <row r="57" spans="1:19" s="33" customFormat="1" ht="11.25" customHeight="1" x14ac:dyDescent="0.2">
      <c r="A57" s="375" t="str">
        <f>T([1]p4!$C$13:$G$13)</f>
        <v>Bruno Sérgio Vasconcelos de Araújo</v>
      </c>
      <c r="B57" s="376"/>
      <c r="C57" s="376"/>
      <c r="D57" s="376"/>
      <c r="E57" s="377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31"/>
      <c r="R57" s="431"/>
      <c r="S57" s="28"/>
    </row>
    <row r="58" spans="1:19" s="3" customFormat="1" ht="13.5" customHeight="1" x14ac:dyDescent="0.25">
      <c r="A58" s="17" t="s">
        <v>76</v>
      </c>
      <c r="B58" s="379" t="str">
        <f>IF([1]p4!$A$140&lt;&gt;0,[1]p4!$A$140,"")</f>
        <v/>
      </c>
      <c r="C58" s="379"/>
      <c r="D58" s="379"/>
      <c r="E58" s="379"/>
      <c r="F58" s="379"/>
      <c r="G58" s="379"/>
      <c r="H58" s="379"/>
      <c r="I58" s="380"/>
      <c r="J58" s="375" t="s">
        <v>240</v>
      </c>
      <c r="K58" s="376"/>
      <c r="L58" s="86" t="str">
        <f>IF([1]p4!$I$140&lt;&gt;0,[1]p4!$I$140,"")</f>
        <v/>
      </c>
      <c r="M58" s="47" t="s">
        <v>239</v>
      </c>
      <c r="N58" s="427" t="str">
        <f>IF([1]p4!$K$140&lt;&gt;0,[1]p4!$K$140,"")</f>
        <v/>
      </c>
      <c r="O58" s="427"/>
      <c r="P58" s="428"/>
      <c r="Q58" s="431"/>
      <c r="R58" s="431"/>
    </row>
    <row r="59" spans="1:19" s="3" customFormat="1" ht="13.5" customHeight="1" x14ac:dyDescent="0.25">
      <c r="A59" s="17" t="s">
        <v>87</v>
      </c>
      <c r="B59" s="418" t="str">
        <f>IF([1]p4!$H$142&lt;&gt;0,[1]p4!$H$142,"")</f>
        <v/>
      </c>
      <c r="C59" s="419"/>
      <c r="D59" s="429" t="s">
        <v>241</v>
      </c>
      <c r="E59" s="430"/>
      <c r="F59" s="425" t="str">
        <f>IF([1]p4!$A$142&lt;&gt;0,[1]p4!$A$142,"")</f>
        <v/>
      </c>
      <c r="G59" s="425"/>
      <c r="H59" s="425"/>
      <c r="I59" s="425"/>
      <c r="J59" s="426"/>
      <c r="K59" s="17" t="s">
        <v>74</v>
      </c>
      <c r="L59" s="432" t="str">
        <f>IF([1]p4!$J$142&lt;&gt;0,[1]p4!$J$142,"")</f>
        <v/>
      </c>
      <c r="M59" s="433"/>
      <c r="N59" s="17" t="s">
        <v>75</v>
      </c>
      <c r="O59" s="432" t="str">
        <f>IF([1]p4!$K$142&lt;&gt;0,[1]p4!$K$142,"")</f>
        <v/>
      </c>
      <c r="P59" s="433"/>
      <c r="Q59" s="431"/>
      <c r="R59" s="431"/>
    </row>
    <row r="60" spans="1:19" x14ac:dyDescent="0.2">
      <c r="A60" s="375" t="s">
        <v>242</v>
      </c>
      <c r="B60" s="376"/>
      <c r="C60" s="376"/>
      <c r="D60" s="416">
        <f>[1]p4!$A$144</f>
        <v>0</v>
      </c>
      <c r="E60" s="417"/>
      <c r="F60" s="375" t="s">
        <v>243</v>
      </c>
      <c r="G60" s="376"/>
      <c r="H60" s="416">
        <f>[1]p4!$D$144</f>
        <v>0</v>
      </c>
      <c r="I60" s="417"/>
      <c r="J60" s="375" t="s">
        <v>244</v>
      </c>
      <c r="K60" s="376"/>
      <c r="L60" s="416">
        <f>[1]p4!$G$144</f>
        <v>0</v>
      </c>
      <c r="M60" s="417"/>
      <c r="N60" s="87" t="s">
        <v>245</v>
      </c>
      <c r="O60" s="416">
        <f>[1]p4!$J$144</f>
        <v>0</v>
      </c>
      <c r="P60" s="417"/>
      <c r="Q60" s="431"/>
      <c r="R60" s="431"/>
    </row>
    <row r="61" spans="1:19" x14ac:dyDescent="0.2">
      <c r="A61" s="378"/>
      <c r="B61" s="378"/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431"/>
      <c r="R61" s="431"/>
    </row>
    <row r="62" spans="1:19" s="3" customFormat="1" ht="13.5" customHeight="1" x14ac:dyDescent="0.25">
      <c r="A62" s="17" t="s">
        <v>76</v>
      </c>
      <c r="B62" s="379" t="str">
        <f>IF([1]p4!$A$147&lt;&gt;0,[1]p4!$A$147,"")</f>
        <v/>
      </c>
      <c r="C62" s="379"/>
      <c r="D62" s="379"/>
      <c r="E62" s="379"/>
      <c r="F62" s="379"/>
      <c r="G62" s="379"/>
      <c r="H62" s="379"/>
      <c r="I62" s="380"/>
      <c r="J62" s="375" t="s">
        <v>240</v>
      </c>
      <c r="K62" s="376"/>
      <c r="L62" s="86" t="str">
        <f>IF([1]p4!$I$147&lt;&gt;0,[1]p4!$I$147,"")</f>
        <v/>
      </c>
      <c r="M62" s="47" t="s">
        <v>239</v>
      </c>
      <c r="N62" s="427" t="str">
        <f>IF([1]p4!$K$147&lt;&gt;0,[1]p4!$K$147,"")</f>
        <v/>
      </c>
      <c r="O62" s="427"/>
      <c r="P62" s="428"/>
      <c r="Q62" s="431"/>
      <c r="R62" s="431"/>
    </row>
    <row r="63" spans="1:19" s="3" customFormat="1" ht="13.5" customHeight="1" x14ac:dyDescent="0.25">
      <c r="A63" s="17" t="s">
        <v>87</v>
      </c>
      <c r="B63" s="418" t="str">
        <f>IF([1]p4!$H$149&lt;&gt;0,[1]p4!$H$149,"")</f>
        <v/>
      </c>
      <c r="C63" s="419"/>
      <c r="D63" s="429" t="s">
        <v>241</v>
      </c>
      <c r="E63" s="430"/>
      <c r="F63" s="425" t="str">
        <f>IF([1]p4!$A$149&lt;&gt;0,[1]p4!$A$149,"")</f>
        <v/>
      </c>
      <c r="G63" s="425"/>
      <c r="H63" s="425"/>
      <c r="I63" s="425"/>
      <c r="J63" s="426"/>
      <c r="K63" s="17" t="s">
        <v>74</v>
      </c>
      <c r="L63" s="432" t="str">
        <f>IF([1]p4!$J$149&lt;&gt;0,[1]p4!$J$149,"")</f>
        <v/>
      </c>
      <c r="M63" s="433"/>
      <c r="N63" s="17" t="s">
        <v>75</v>
      </c>
      <c r="O63" s="432" t="str">
        <f>IF([1]p4!$K$149&lt;&gt;0,[1]p4!$K$149,"")</f>
        <v/>
      </c>
      <c r="P63" s="433"/>
      <c r="Q63" s="431"/>
      <c r="R63" s="431"/>
    </row>
    <row r="64" spans="1:19" x14ac:dyDescent="0.2">
      <c r="A64" s="375" t="s">
        <v>242</v>
      </c>
      <c r="B64" s="376"/>
      <c r="C64" s="376"/>
      <c r="D64" s="416">
        <f>[1]p4!$A$151</f>
        <v>0</v>
      </c>
      <c r="E64" s="417"/>
      <c r="F64" s="375" t="s">
        <v>246</v>
      </c>
      <c r="G64" s="376"/>
      <c r="H64" s="416">
        <f>[1]p4!$D$151</f>
        <v>0</v>
      </c>
      <c r="I64" s="417"/>
      <c r="J64" s="375" t="s">
        <v>244</v>
      </c>
      <c r="K64" s="376"/>
      <c r="L64" s="416">
        <f>[1]p4!$G$151</f>
        <v>0</v>
      </c>
      <c r="M64" s="417"/>
      <c r="N64" s="87" t="s">
        <v>245</v>
      </c>
      <c r="O64" s="416">
        <f>[1]p4!$J$151</f>
        <v>0</v>
      </c>
      <c r="P64" s="417"/>
      <c r="Q64" s="431"/>
      <c r="R64" s="431"/>
    </row>
    <row r="65" spans="1:19" x14ac:dyDescent="0.2">
      <c r="A65" s="378"/>
      <c r="B65" s="378"/>
      <c r="C65" s="378"/>
      <c r="D65" s="378"/>
      <c r="E65" s="378"/>
      <c r="F65" s="378"/>
      <c r="G65" s="378"/>
      <c r="H65" s="378"/>
      <c r="I65" s="378"/>
      <c r="J65" s="378"/>
      <c r="K65" s="378"/>
      <c r="L65" s="378"/>
      <c r="M65" s="378"/>
      <c r="N65" s="378"/>
      <c r="O65" s="378"/>
      <c r="P65" s="378"/>
      <c r="Q65" s="431"/>
      <c r="R65" s="431"/>
    </row>
    <row r="66" spans="1:19" s="3" customFormat="1" ht="13.5" customHeight="1" x14ac:dyDescent="0.25">
      <c r="A66" s="17" t="s">
        <v>76</v>
      </c>
      <c r="B66" s="379" t="str">
        <f>IF([1]p4!$A$154&lt;&gt;0,[1]p4!$A$154,"")</f>
        <v/>
      </c>
      <c r="C66" s="379"/>
      <c r="D66" s="379"/>
      <c r="E66" s="379"/>
      <c r="F66" s="379"/>
      <c r="G66" s="379"/>
      <c r="H66" s="379"/>
      <c r="I66" s="380"/>
      <c r="J66" s="375" t="s">
        <v>240</v>
      </c>
      <c r="K66" s="376"/>
      <c r="L66" s="86" t="str">
        <f>IF([1]p4!$I$154&lt;&gt;0,[1]p4!$I$154,"")</f>
        <v/>
      </c>
      <c r="M66" s="47" t="s">
        <v>239</v>
      </c>
      <c r="N66" s="427" t="str">
        <f>IF([1]p4!$K$154&lt;&gt;0,[1]p4!$K$154,"")</f>
        <v/>
      </c>
      <c r="O66" s="427"/>
      <c r="P66" s="428"/>
      <c r="Q66" s="431"/>
      <c r="R66" s="431"/>
    </row>
    <row r="67" spans="1:19" s="3" customFormat="1" ht="13.5" customHeight="1" x14ac:dyDescent="0.25">
      <c r="A67" s="17" t="s">
        <v>87</v>
      </c>
      <c r="B67" s="418" t="str">
        <f>IF([1]p4!$H$156&lt;&gt;0,[1]p4!$H$156,"")</f>
        <v/>
      </c>
      <c r="C67" s="419"/>
      <c r="D67" s="429" t="s">
        <v>241</v>
      </c>
      <c r="E67" s="430"/>
      <c r="F67" s="425" t="str">
        <f>IF([1]p4!$A$156&lt;&gt;0,[1]p4!$A$156,"")</f>
        <v/>
      </c>
      <c r="G67" s="425"/>
      <c r="H67" s="425"/>
      <c r="I67" s="425"/>
      <c r="J67" s="426"/>
      <c r="K67" s="17" t="s">
        <v>74</v>
      </c>
      <c r="L67" s="432" t="str">
        <f>IF([1]p4!$J$156&lt;&gt;0,[1]p4!$J$156,"")</f>
        <v/>
      </c>
      <c r="M67" s="433"/>
      <c r="N67" s="17" t="s">
        <v>75</v>
      </c>
      <c r="O67" s="432" t="str">
        <f>IF([1]p4!$K$156&lt;&gt;0,[1]p4!$K$156,"")</f>
        <v/>
      </c>
      <c r="P67" s="433"/>
      <c r="Q67" s="431"/>
      <c r="R67" s="431"/>
    </row>
    <row r="68" spans="1:19" x14ac:dyDescent="0.2">
      <c r="A68" s="375" t="s">
        <v>242</v>
      </c>
      <c r="B68" s="376"/>
      <c r="C68" s="376"/>
      <c r="D68" s="416">
        <f>[1]p4!$A$158</f>
        <v>0</v>
      </c>
      <c r="E68" s="417"/>
      <c r="F68" s="375" t="s">
        <v>246</v>
      </c>
      <c r="G68" s="376"/>
      <c r="H68" s="416">
        <f>[1]p4!$D$158</f>
        <v>0</v>
      </c>
      <c r="I68" s="417"/>
      <c r="J68" s="375" t="s">
        <v>244</v>
      </c>
      <c r="K68" s="376"/>
      <c r="L68" s="416">
        <f>[1]p4!$G$158</f>
        <v>0</v>
      </c>
      <c r="M68" s="417"/>
      <c r="N68" s="87" t="s">
        <v>245</v>
      </c>
      <c r="O68" s="416">
        <f>[1]p4!$J$158</f>
        <v>0</v>
      </c>
      <c r="P68" s="417"/>
      <c r="Q68" s="431"/>
      <c r="R68" s="431"/>
    </row>
    <row r="69" spans="1:19" x14ac:dyDescent="0.2">
      <c r="A69" s="378"/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431"/>
      <c r="R69" s="431"/>
    </row>
    <row r="70" spans="1:19" s="3" customFormat="1" ht="13.5" customHeight="1" x14ac:dyDescent="0.25">
      <c r="A70" s="17" t="s">
        <v>76</v>
      </c>
      <c r="B70" s="379" t="str">
        <f>IF([1]p4!$A$161&lt;&gt;0,[1]p4!$A$161,"")</f>
        <v/>
      </c>
      <c r="C70" s="379"/>
      <c r="D70" s="379"/>
      <c r="E70" s="379"/>
      <c r="F70" s="379"/>
      <c r="G70" s="379"/>
      <c r="H70" s="379"/>
      <c r="I70" s="380"/>
      <c r="J70" s="375" t="s">
        <v>240</v>
      </c>
      <c r="K70" s="376"/>
      <c r="L70" s="86" t="str">
        <f>IF([1]p4!$I$161&lt;&gt;0,[1]p4!$I$161,"")</f>
        <v/>
      </c>
      <c r="M70" s="47" t="s">
        <v>239</v>
      </c>
      <c r="N70" s="427" t="str">
        <f>IF([1]p4!$K$161&lt;&gt;0,[1]p4!$K$161,"")</f>
        <v/>
      </c>
      <c r="O70" s="427"/>
      <c r="P70" s="428"/>
      <c r="Q70" s="431"/>
      <c r="R70" s="431"/>
    </row>
    <row r="71" spans="1:19" s="3" customFormat="1" ht="13.5" customHeight="1" x14ac:dyDescent="0.25">
      <c r="A71" s="17" t="s">
        <v>87</v>
      </c>
      <c r="B71" s="418" t="str">
        <f>IF([1]p4!$H$163&lt;&gt;0,[1]p4!$H$163,"")</f>
        <v/>
      </c>
      <c r="C71" s="419"/>
      <c r="D71" s="429" t="s">
        <v>241</v>
      </c>
      <c r="E71" s="430"/>
      <c r="F71" s="425" t="str">
        <f>IF([1]p4!$A$163&lt;&gt;0,[1]p4!$A$163,"")</f>
        <v/>
      </c>
      <c r="G71" s="425"/>
      <c r="H71" s="425"/>
      <c r="I71" s="425"/>
      <c r="J71" s="426"/>
      <c r="K71" s="17" t="s">
        <v>74</v>
      </c>
      <c r="L71" s="432" t="str">
        <f>IF([1]p4!$J$163&lt;&gt;0,[1]p4!$J$163,"")</f>
        <v/>
      </c>
      <c r="M71" s="433"/>
      <c r="N71" s="17" t="s">
        <v>75</v>
      </c>
      <c r="O71" s="432" t="str">
        <f>IF([1]p4!$K$163&lt;&gt;0,[1]p4!$K$163,"")</f>
        <v/>
      </c>
      <c r="P71" s="433"/>
      <c r="Q71" s="431"/>
      <c r="R71" s="431"/>
    </row>
    <row r="72" spans="1:19" x14ac:dyDescent="0.2">
      <c r="A72" s="375" t="s">
        <v>242</v>
      </c>
      <c r="B72" s="376"/>
      <c r="C72" s="376"/>
      <c r="D72" s="416">
        <f>[1]p4!$A$165</f>
        <v>0</v>
      </c>
      <c r="E72" s="417"/>
      <c r="F72" s="375" t="s">
        <v>246</v>
      </c>
      <c r="G72" s="376"/>
      <c r="H72" s="416">
        <f>[1]p4!$D$165</f>
        <v>0</v>
      </c>
      <c r="I72" s="417"/>
      <c r="J72" s="375" t="s">
        <v>244</v>
      </c>
      <c r="K72" s="376"/>
      <c r="L72" s="416">
        <f>[1]p4!$G$165</f>
        <v>0</v>
      </c>
      <c r="M72" s="417"/>
      <c r="N72" s="87" t="s">
        <v>245</v>
      </c>
      <c r="O72" s="416">
        <f>[1]p4!$J$165</f>
        <v>0</v>
      </c>
      <c r="P72" s="417"/>
      <c r="Q72" s="431"/>
      <c r="R72" s="431"/>
    </row>
    <row r="73" spans="1:19" x14ac:dyDescent="0.2">
      <c r="A73" s="378"/>
      <c r="B73" s="378"/>
      <c r="C73" s="378"/>
      <c r="D73" s="378"/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431"/>
      <c r="R73" s="431"/>
    </row>
    <row r="74" spans="1:19" s="33" customFormat="1" ht="11.25" customHeight="1" x14ac:dyDescent="0.2">
      <c r="A74" s="375" t="str">
        <f>T([1]p5!$C$13:$G$13)</f>
        <v>Claudianor Oliveira Alves</v>
      </c>
      <c r="B74" s="376"/>
      <c r="C74" s="376"/>
      <c r="D74" s="376"/>
      <c r="E74" s="377"/>
      <c r="F74" s="423"/>
      <c r="G74" s="424"/>
      <c r="H74" s="424"/>
      <c r="I74" s="424"/>
      <c r="J74" s="424"/>
      <c r="K74" s="424"/>
      <c r="L74" s="424"/>
      <c r="M74" s="424"/>
      <c r="N74" s="424"/>
      <c r="O74" s="424"/>
      <c r="P74" s="424"/>
      <c r="Q74" s="431"/>
      <c r="R74" s="431"/>
      <c r="S74" s="28"/>
    </row>
    <row r="75" spans="1:19" s="3" customFormat="1" ht="13.5" customHeight="1" x14ac:dyDescent="0.25">
      <c r="A75" s="17" t="s">
        <v>76</v>
      </c>
      <c r="B75" s="379" t="str">
        <f>IF([1]p5!$A$140&lt;&gt;0,[1]p5!$A$140,"")</f>
        <v>Bolsa de Pesquisa do CNPq Nível 1C (  Problemas variacionais com funcionais energias não diferenciáveis,  CNPq/Brazil 307045/2021-8)</v>
      </c>
      <c r="C75" s="379"/>
      <c r="D75" s="379"/>
      <c r="E75" s="379"/>
      <c r="F75" s="379"/>
      <c r="G75" s="379"/>
      <c r="H75" s="379"/>
      <c r="I75" s="380"/>
      <c r="J75" s="375" t="s">
        <v>240</v>
      </c>
      <c r="K75" s="376"/>
      <c r="L75" s="86" t="str">
        <f>IF([1]p5!$I$140&lt;&gt;0,[1]p5!$I$140,"")</f>
        <v>CNPq</v>
      </c>
      <c r="M75" s="47" t="s">
        <v>239</v>
      </c>
      <c r="N75" s="427" t="str">
        <f>IF([1]p5!$K$140&lt;&gt;0,[1]p5!$K$140,"")</f>
        <v>Em andamento</v>
      </c>
      <c r="O75" s="427"/>
      <c r="P75" s="428"/>
      <c r="Q75" s="431"/>
      <c r="R75" s="431"/>
    </row>
    <row r="76" spans="1:19" s="3" customFormat="1" ht="13.5" customHeight="1" x14ac:dyDescent="0.25">
      <c r="A76" s="17" t="s">
        <v>87</v>
      </c>
      <c r="B76" s="418" t="str">
        <f>IF([1]p5!$H$142&lt;&gt;0,[1]p5!$H$142,"")</f>
        <v>Coordenador</v>
      </c>
      <c r="C76" s="419"/>
      <c r="D76" s="429" t="s">
        <v>241</v>
      </c>
      <c r="E76" s="430"/>
      <c r="F76" s="425" t="str">
        <f>IF([1]p5!$A$142&lt;&gt;0,[1]p5!$A$142,"")</f>
        <v xml:space="preserve">Equações Diferenciais Parciais </v>
      </c>
      <c r="G76" s="425"/>
      <c r="H76" s="425"/>
      <c r="I76" s="425"/>
      <c r="J76" s="426"/>
      <c r="K76" s="17" t="s">
        <v>74</v>
      </c>
      <c r="L76" s="432">
        <f>IF([1]p5!$J$142&lt;&gt;0,[1]p5!$J$142,"")</f>
        <v>44621</v>
      </c>
      <c r="M76" s="433"/>
      <c r="N76" s="17" t="s">
        <v>75</v>
      </c>
      <c r="O76" s="432" t="str">
        <f>IF([1]p5!$K$142&lt;&gt;0,[1]p5!$K$142,"")</f>
        <v>31/06/2026</v>
      </c>
      <c r="P76" s="433"/>
      <c r="Q76" s="431"/>
      <c r="R76" s="431"/>
    </row>
    <row r="77" spans="1:19" x14ac:dyDescent="0.2">
      <c r="A77" s="375" t="s">
        <v>242</v>
      </c>
      <c r="B77" s="376"/>
      <c r="C77" s="376"/>
      <c r="D77" s="416">
        <f>[1]p5!$A$144</f>
        <v>0</v>
      </c>
      <c r="E77" s="417"/>
      <c r="F77" s="375" t="s">
        <v>243</v>
      </c>
      <c r="G77" s="376"/>
      <c r="H77" s="416">
        <f>[1]p5!$D$144</f>
        <v>0</v>
      </c>
      <c r="I77" s="417"/>
      <c r="J77" s="375" t="s">
        <v>244</v>
      </c>
      <c r="K77" s="376"/>
      <c r="L77" s="416">
        <f>[1]p5!$G$144</f>
        <v>0</v>
      </c>
      <c r="M77" s="417"/>
      <c r="N77" s="87" t="s">
        <v>245</v>
      </c>
      <c r="O77" s="416">
        <f>[1]p5!$J$144</f>
        <v>0</v>
      </c>
      <c r="P77" s="417"/>
      <c r="Q77" s="431"/>
      <c r="R77" s="431"/>
    </row>
    <row r="78" spans="1:19" x14ac:dyDescent="0.2">
      <c r="A78" s="378"/>
      <c r="B78" s="378"/>
      <c r="C78" s="378"/>
      <c r="D78" s="378"/>
      <c r="E78" s="378"/>
      <c r="F78" s="378"/>
      <c r="G78" s="378"/>
      <c r="H78" s="378"/>
      <c r="I78" s="378"/>
      <c r="J78" s="378"/>
      <c r="K78" s="378"/>
      <c r="L78" s="378"/>
      <c r="M78" s="378"/>
      <c r="N78" s="378"/>
      <c r="O78" s="378"/>
      <c r="P78" s="378"/>
      <c r="Q78" s="431"/>
      <c r="R78" s="431"/>
    </row>
    <row r="79" spans="1:19" s="3" customFormat="1" ht="13.5" customHeight="1" x14ac:dyDescent="0.25">
      <c r="A79" s="17" t="s">
        <v>76</v>
      </c>
      <c r="B79" s="379" t="str">
        <f>IF([1]p5!$A$147&lt;&gt;0,[1]p5!$A$147,"")</f>
        <v>Projeto Universal FAPESQ-PB 3031/2021</v>
      </c>
      <c r="C79" s="379"/>
      <c r="D79" s="379"/>
      <c r="E79" s="379"/>
      <c r="F79" s="379"/>
      <c r="G79" s="379"/>
      <c r="H79" s="379"/>
      <c r="I79" s="380"/>
      <c r="J79" s="375" t="s">
        <v>240</v>
      </c>
      <c r="K79" s="376"/>
      <c r="L79" s="86" t="str">
        <f>IF([1]p5!$I$147&lt;&gt;0,[1]p5!$I$147,"")</f>
        <v>FAPESQ-PB</v>
      </c>
      <c r="M79" s="47" t="s">
        <v>239</v>
      </c>
      <c r="N79" s="427" t="str">
        <f>IF([1]p5!$K$147&lt;&gt;0,[1]p5!$K$147,"")</f>
        <v>Em andamento</v>
      </c>
      <c r="O79" s="427"/>
      <c r="P79" s="428"/>
      <c r="Q79" s="431"/>
      <c r="R79" s="431"/>
    </row>
    <row r="80" spans="1:19" s="3" customFormat="1" ht="13.5" customHeight="1" x14ac:dyDescent="0.25">
      <c r="A80" s="17" t="s">
        <v>87</v>
      </c>
      <c r="B80" s="418" t="str">
        <f>IF([1]p5!$H$149&lt;&gt;0,[1]p5!$H$149,"")</f>
        <v>Coordenador</v>
      </c>
      <c r="C80" s="419"/>
      <c r="D80" s="429" t="s">
        <v>241</v>
      </c>
      <c r="E80" s="430"/>
      <c r="F80" s="425" t="str">
        <f>IF([1]p5!$A$149&lt;&gt;0,[1]p5!$A$149,"")</f>
        <v xml:space="preserve">Equações Diferenciais Parciais </v>
      </c>
      <c r="G80" s="425"/>
      <c r="H80" s="425"/>
      <c r="I80" s="425"/>
      <c r="J80" s="426"/>
      <c r="K80" s="17" t="s">
        <v>74</v>
      </c>
      <c r="L80" s="432">
        <f>IF([1]p5!$J$149&lt;&gt;0,[1]p5!$J$149,"")</f>
        <v>44621</v>
      </c>
      <c r="M80" s="433"/>
      <c r="N80" s="17" t="s">
        <v>75</v>
      </c>
      <c r="O80" s="432" t="str">
        <f>IF([1]p5!$K$149&lt;&gt;0,[1]p5!$K$149,"")</f>
        <v>29/02/205</v>
      </c>
      <c r="P80" s="433"/>
      <c r="Q80" s="431"/>
      <c r="R80" s="431"/>
    </row>
    <row r="81" spans="1:19" x14ac:dyDescent="0.2">
      <c r="A81" s="375" t="s">
        <v>242</v>
      </c>
      <c r="B81" s="376"/>
      <c r="C81" s="376"/>
      <c r="D81" s="416">
        <f>[1]p5!$A$151</f>
        <v>0</v>
      </c>
      <c r="E81" s="417"/>
      <c r="F81" s="375" t="s">
        <v>246</v>
      </c>
      <c r="G81" s="376"/>
      <c r="H81" s="416">
        <f>[1]p5!$D$151</f>
        <v>0</v>
      </c>
      <c r="I81" s="417"/>
      <c r="J81" s="375" t="s">
        <v>244</v>
      </c>
      <c r="K81" s="376"/>
      <c r="L81" s="416">
        <f>[1]p5!$G$151</f>
        <v>0</v>
      </c>
      <c r="M81" s="417"/>
      <c r="N81" s="87" t="s">
        <v>245</v>
      </c>
      <c r="O81" s="416">
        <f>[1]p5!$J$151</f>
        <v>0</v>
      </c>
      <c r="P81" s="417"/>
      <c r="Q81" s="431"/>
      <c r="R81" s="431"/>
    </row>
    <row r="82" spans="1:19" x14ac:dyDescent="0.2">
      <c r="A82" s="378"/>
      <c r="B82" s="378"/>
      <c r="C82" s="378"/>
      <c r="D82" s="378"/>
      <c r="E82" s="378"/>
      <c r="F82" s="378"/>
      <c r="G82" s="378"/>
      <c r="H82" s="378"/>
      <c r="I82" s="378"/>
      <c r="J82" s="378"/>
      <c r="K82" s="378"/>
      <c r="L82" s="378"/>
      <c r="M82" s="378"/>
      <c r="N82" s="378"/>
      <c r="O82" s="378"/>
      <c r="P82" s="378"/>
      <c r="Q82" s="431"/>
      <c r="R82" s="431"/>
    </row>
    <row r="83" spans="1:19" s="3" customFormat="1" ht="13.5" customHeight="1" x14ac:dyDescent="0.25">
      <c r="A83" s="17" t="s">
        <v>76</v>
      </c>
      <c r="B83" s="379" t="str">
        <f>IF([1]p5!$A$154&lt;&gt;0,[1]p5!$A$154,"")</f>
        <v xml:space="preserve">Equações de evolução </v>
      </c>
      <c r="C83" s="379"/>
      <c r="D83" s="379"/>
      <c r="E83" s="379"/>
      <c r="F83" s="379"/>
      <c r="G83" s="379"/>
      <c r="H83" s="379"/>
      <c r="I83" s="380"/>
      <c r="J83" s="375" t="s">
        <v>240</v>
      </c>
      <c r="K83" s="376"/>
      <c r="L83" s="86" t="str">
        <f>IF([1]p5!$I$154&lt;&gt;0,[1]p5!$I$154,"")</f>
        <v>Outros</v>
      </c>
      <c r="M83" s="47" t="s">
        <v>239</v>
      </c>
      <c r="N83" s="427" t="str">
        <f>IF([1]p5!$K$154&lt;&gt;0,[1]p5!$K$154,"")</f>
        <v>Em andamento</v>
      </c>
      <c r="O83" s="427"/>
      <c r="P83" s="428"/>
      <c r="Q83" s="431"/>
      <c r="R83" s="431"/>
    </row>
    <row r="84" spans="1:19" s="3" customFormat="1" ht="13.5" customHeight="1" x14ac:dyDescent="0.25">
      <c r="A84" s="17" t="s">
        <v>87</v>
      </c>
      <c r="B84" s="418" t="str">
        <f>IF([1]p5!$H$156&lt;&gt;0,[1]p5!$H$156,"")</f>
        <v>Coordenador</v>
      </c>
      <c r="C84" s="419"/>
      <c r="D84" s="429" t="s">
        <v>241</v>
      </c>
      <c r="E84" s="430"/>
      <c r="F84" s="425" t="str">
        <f>IF([1]p5!$A$156&lt;&gt;0,[1]p5!$A$156,"")</f>
        <v>Equações Diferenciais Parciais</v>
      </c>
      <c r="G84" s="425"/>
      <c r="H84" s="425"/>
      <c r="I84" s="425"/>
      <c r="J84" s="426"/>
      <c r="K84" s="17" t="s">
        <v>74</v>
      </c>
      <c r="L84" s="432">
        <f>IF([1]p5!$J$156&lt;&gt;0,[1]p5!$J$156,"")</f>
        <v>44562</v>
      </c>
      <c r="M84" s="433"/>
      <c r="N84" s="17" t="s">
        <v>75</v>
      </c>
      <c r="O84" s="432" t="str">
        <f>IF([1]p5!$K$156&lt;&gt;0,[1]p5!$K$156,"")</f>
        <v/>
      </c>
      <c r="P84" s="433"/>
      <c r="Q84" s="431"/>
      <c r="R84" s="431"/>
    </row>
    <row r="85" spans="1:19" x14ac:dyDescent="0.2">
      <c r="A85" s="375" t="s">
        <v>242</v>
      </c>
      <c r="B85" s="376"/>
      <c r="C85" s="376"/>
      <c r="D85" s="416">
        <f>[1]p5!$A$158</f>
        <v>0</v>
      </c>
      <c r="E85" s="417"/>
      <c r="F85" s="375" t="s">
        <v>246</v>
      </c>
      <c r="G85" s="376"/>
      <c r="H85" s="416">
        <f>[1]p5!$D$158</f>
        <v>0</v>
      </c>
      <c r="I85" s="417"/>
      <c r="J85" s="375" t="s">
        <v>244</v>
      </c>
      <c r="K85" s="376"/>
      <c r="L85" s="416">
        <f>[1]p5!$G$158</f>
        <v>0</v>
      </c>
      <c r="M85" s="417"/>
      <c r="N85" s="87" t="s">
        <v>245</v>
      </c>
      <c r="O85" s="416">
        <f>[1]p5!$J$158</f>
        <v>0</v>
      </c>
      <c r="P85" s="417"/>
      <c r="Q85" s="431"/>
      <c r="R85" s="431"/>
    </row>
    <row r="86" spans="1:19" x14ac:dyDescent="0.2">
      <c r="A86" s="378"/>
      <c r="B86" s="378"/>
      <c r="C86" s="378"/>
      <c r="D86" s="378"/>
      <c r="E86" s="378"/>
      <c r="F86" s="378"/>
      <c r="G86" s="378"/>
      <c r="H86" s="378"/>
      <c r="I86" s="378"/>
      <c r="J86" s="378"/>
      <c r="K86" s="378"/>
      <c r="L86" s="378"/>
      <c r="M86" s="378"/>
      <c r="N86" s="378"/>
      <c r="O86" s="378"/>
      <c r="P86" s="378"/>
      <c r="Q86" s="431"/>
      <c r="R86" s="431"/>
    </row>
    <row r="87" spans="1:19" s="3" customFormat="1" ht="13.5" customHeight="1" x14ac:dyDescent="0.25">
      <c r="A87" s="17" t="s">
        <v>76</v>
      </c>
      <c r="B87" s="379" t="str">
        <f>IF([1]p5!$A$161&lt;&gt;0,[1]p5!$A$161,"")</f>
        <v/>
      </c>
      <c r="C87" s="379"/>
      <c r="D87" s="379"/>
      <c r="E87" s="379"/>
      <c r="F87" s="379"/>
      <c r="G87" s="379"/>
      <c r="H87" s="379"/>
      <c r="I87" s="380"/>
      <c r="J87" s="375" t="s">
        <v>240</v>
      </c>
      <c r="K87" s="376"/>
      <c r="L87" s="86" t="str">
        <f>IF([1]p5!$I$161&lt;&gt;0,[1]p5!$I$161,"")</f>
        <v/>
      </c>
      <c r="M87" s="47" t="s">
        <v>239</v>
      </c>
      <c r="N87" s="427" t="str">
        <f>IF([1]p5!$K$161&lt;&gt;0,[1]p5!$K$161,"")</f>
        <v/>
      </c>
      <c r="O87" s="427"/>
      <c r="P87" s="428"/>
      <c r="Q87" s="431"/>
      <c r="R87" s="431"/>
    </row>
    <row r="88" spans="1:19" s="3" customFormat="1" ht="13.5" customHeight="1" x14ac:dyDescent="0.25">
      <c r="A88" s="17" t="s">
        <v>87</v>
      </c>
      <c r="B88" s="418" t="str">
        <f>IF([1]p5!$H$163&lt;&gt;0,[1]p5!$H$163,"")</f>
        <v/>
      </c>
      <c r="C88" s="419"/>
      <c r="D88" s="429" t="s">
        <v>241</v>
      </c>
      <c r="E88" s="430"/>
      <c r="F88" s="425" t="str">
        <f>IF([1]p5!$A$163&lt;&gt;0,[1]p5!$A$163,"")</f>
        <v/>
      </c>
      <c r="G88" s="425"/>
      <c r="H88" s="425"/>
      <c r="I88" s="425"/>
      <c r="J88" s="426"/>
      <c r="K88" s="17" t="s">
        <v>74</v>
      </c>
      <c r="L88" s="432" t="str">
        <f>IF([1]p5!$J$163&lt;&gt;0,[1]p5!$J$163,"")</f>
        <v/>
      </c>
      <c r="M88" s="433"/>
      <c r="N88" s="17" t="s">
        <v>75</v>
      </c>
      <c r="O88" s="432" t="str">
        <f>IF([1]p5!$K$163&lt;&gt;0,[1]p5!$K$163,"")</f>
        <v/>
      </c>
      <c r="P88" s="433"/>
      <c r="Q88" s="431"/>
      <c r="R88" s="431"/>
    </row>
    <row r="89" spans="1:19" x14ac:dyDescent="0.2">
      <c r="A89" s="375" t="s">
        <v>242</v>
      </c>
      <c r="B89" s="376"/>
      <c r="C89" s="376"/>
      <c r="D89" s="416">
        <f>[1]p5!$A$165</f>
        <v>0</v>
      </c>
      <c r="E89" s="417"/>
      <c r="F89" s="375" t="s">
        <v>246</v>
      </c>
      <c r="G89" s="376"/>
      <c r="H89" s="416">
        <f>[1]p5!$D$165</f>
        <v>0</v>
      </c>
      <c r="I89" s="417"/>
      <c r="J89" s="375" t="s">
        <v>244</v>
      </c>
      <c r="K89" s="376"/>
      <c r="L89" s="416">
        <f>[1]p5!$G$165</f>
        <v>0</v>
      </c>
      <c r="M89" s="417"/>
      <c r="N89" s="87" t="s">
        <v>245</v>
      </c>
      <c r="O89" s="416">
        <f>[1]p5!$J$165</f>
        <v>0</v>
      </c>
      <c r="P89" s="417"/>
      <c r="Q89" s="431"/>
      <c r="R89" s="431"/>
    </row>
    <row r="90" spans="1:19" x14ac:dyDescent="0.2">
      <c r="A90" s="378"/>
      <c r="B90" s="378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431"/>
      <c r="R90" s="431"/>
    </row>
    <row r="91" spans="1:19" s="33" customFormat="1" ht="11.25" customHeight="1" x14ac:dyDescent="0.2">
      <c r="A91" s="375" t="str">
        <f>T([1]p6!$C$13:$G$13)</f>
        <v>Daniel Cordeiro de Morais Filho</v>
      </c>
      <c r="B91" s="376"/>
      <c r="C91" s="376"/>
      <c r="D91" s="376"/>
      <c r="E91" s="377"/>
      <c r="F91" s="423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31"/>
      <c r="R91" s="431"/>
      <c r="S91" s="28"/>
    </row>
    <row r="92" spans="1:19" s="3" customFormat="1" ht="13.5" customHeight="1" x14ac:dyDescent="0.25">
      <c r="A92" s="17" t="s">
        <v>76</v>
      </c>
      <c r="B92" s="379" t="str">
        <f>IF([1]p6!$A$140&lt;&gt;0,[1]p6!$A$140,"")</f>
        <v>As facetas e aplicações da representação decimal pouco exploradas no ensino de matemática</v>
      </c>
      <c r="C92" s="379"/>
      <c r="D92" s="379"/>
      <c r="E92" s="379"/>
      <c r="F92" s="379"/>
      <c r="G92" s="379"/>
      <c r="H92" s="379"/>
      <c r="I92" s="380"/>
      <c r="J92" s="375" t="s">
        <v>240</v>
      </c>
      <c r="K92" s="376"/>
      <c r="L92" s="86" t="str">
        <f>IF([1]p6!$I$140&lt;&gt;0,[1]p6!$I$140,"")</f>
        <v/>
      </c>
      <c r="M92" s="47" t="s">
        <v>239</v>
      </c>
      <c r="N92" s="427" t="str">
        <f>IF([1]p6!$K$140&lt;&gt;0,[1]p6!$K$140,"")</f>
        <v>Em andamento</v>
      </c>
      <c r="O92" s="427"/>
      <c r="P92" s="428"/>
      <c r="Q92" s="431"/>
      <c r="R92" s="431"/>
    </row>
    <row r="93" spans="1:19" s="3" customFormat="1" ht="13.5" customHeight="1" x14ac:dyDescent="0.25">
      <c r="A93" s="17" t="s">
        <v>87</v>
      </c>
      <c r="B93" s="418" t="str">
        <f>IF([1]p6!$H$142&lt;&gt;0,[1]p6!$H$142,"")</f>
        <v>Coordenador</v>
      </c>
      <c r="C93" s="419"/>
      <c r="D93" s="429" t="s">
        <v>241</v>
      </c>
      <c r="E93" s="430"/>
      <c r="F93" s="425" t="str">
        <f>IF([1]p6!$A$142&lt;&gt;0,[1]p6!$A$142,"")</f>
        <v>Divulgação e Ensino de Matemática</v>
      </c>
      <c r="G93" s="425"/>
      <c r="H93" s="425"/>
      <c r="I93" s="425"/>
      <c r="J93" s="426"/>
      <c r="K93" s="17" t="s">
        <v>74</v>
      </c>
      <c r="L93" s="432">
        <f>IF([1]p6!$J$142&lt;&gt;0,[1]p6!$J$142,"")</f>
        <v>45078</v>
      </c>
      <c r="M93" s="433"/>
      <c r="N93" s="17" t="s">
        <v>75</v>
      </c>
      <c r="O93" s="432" t="str">
        <f>IF([1]p6!$K$142&lt;&gt;0,[1]p6!$K$142,"")</f>
        <v/>
      </c>
      <c r="P93" s="433"/>
      <c r="Q93" s="431"/>
      <c r="R93" s="431"/>
    </row>
    <row r="94" spans="1:19" x14ac:dyDescent="0.2">
      <c r="A94" s="375" t="s">
        <v>242</v>
      </c>
      <c r="B94" s="376"/>
      <c r="C94" s="376"/>
      <c r="D94" s="416">
        <f>[1]p6!$A$144</f>
        <v>0</v>
      </c>
      <c r="E94" s="417"/>
      <c r="F94" s="375" t="s">
        <v>243</v>
      </c>
      <c r="G94" s="376"/>
      <c r="H94" s="416">
        <f>[1]p6!$D$144</f>
        <v>0</v>
      </c>
      <c r="I94" s="417"/>
      <c r="J94" s="375" t="s">
        <v>244</v>
      </c>
      <c r="K94" s="376"/>
      <c r="L94" s="416">
        <f>[1]p6!$G$144</f>
        <v>0</v>
      </c>
      <c r="M94" s="417"/>
      <c r="N94" s="87" t="s">
        <v>245</v>
      </c>
      <c r="O94" s="416">
        <f>[1]p6!$J$144</f>
        <v>0</v>
      </c>
      <c r="P94" s="417"/>
      <c r="Q94" s="431"/>
      <c r="R94" s="431"/>
    </row>
    <row r="95" spans="1:19" x14ac:dyDescent="0.2">
      <c r="A95" s="378"/>
      <c r="B95" s="378"/>
      <c r="C95" s="378"/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431"/>
      <c r="R95" s="431"/>
    </row>
    <row r="96" spans="1:19" s="3" customFormat="1" ht="13.5" customHeight="1" x14ac:dyDescent="0.25">
      <c r="A96" s="17" t="s">
        <v>76</v>
      </c>
      <c r="B96" s="379" t="str">
        <f>IF([1]p6!$A$147&lt;&gt;0,[1]p6!$A$147,"")</f>
        <v>Teorema de Pólya cono extensão do Teorema de Pitágoras com auxílio do Geogebra</v>
      </c>
      <c r="C96" s="379"/>
      <c r="D96" s="379"/>
      <c r="E96" s="379"/>
      <c r="F96" s="379"/>
      <c r="G96" s="379"/>
      <c r="H96" s="379"/>
      <c r="I96" s="380"/>
      <c r="J96" s="375" t="s">
        <v>240</v>
      </c>
      <c r="K96" s="376"/>
      <c r="L96" s="86" t="str">
        <f>IF([1]p6!$I$147&lt;&gt;0,[1]p6!$I$147,"")</f>
        <v/>
      </c>
      <c r="M96" s="47" t="s">
        <v>239</v>
      </c>
      <c r="N96" s="427" t="str">
        <f>IF([1]p6!$K$147&lt;&gt;0,[1]p6!$K$147,"")</f>
        <v>Concluído</v>
      </c>
      <c r="O96" s="427"/>
      <c r="P96" s="428"/>
      <c r="Q96" s="431"/>
      <c r="R96" s="431"/>
    </row>
    <row r="97" spans="1:19" s="3" customFormat="1" ht="13.5" customHeight="1" x14ac:dyDescent="0.25">
      <c r="A97" s="17" t="s">
        <v>87</v>
      </c>
      <c r="B97" s="418" t="str">
        <f>IF([1]p6!$H$149&lt;&gt;0,[1]p6!$H$149,"")</f>
        <v>Coordenador</v>
      </c>
      <c r="C97" s="419"/>
      <c r="D97" s="429" t="s">
        <v>241</v>
      </c>
      <c r="E97" s="430"/>
      <c r="F97" s="425" t="str">
        <f>IF([1]p6!$A$149&lt;&gt;0,[1]p6!$A$149,"")</f>
        <v>Divulgação e Ensino de Matemática</v>
      </c>
      <c r="G97" s="425"/>
      <c r="H97" s="425"/>
      <c r="I97" s="425"/>
      <c r="J97" s="426"/>
      <c r="K97" s="17" t="s">
        <v>74</v>
      </c>
      <c r="L97" s="432">
        <f>IF([1]p6!$J$149&lt;&gt;0,[1]p6!$J$149,"")</f>
        <v>44986</v>
      </c>
      <c r="M97" s="433"/>
      <c r="N97" s="17" t="s">
        <v>75</v>
      </c>
      <c r="O97" s="432">
        <f>IF([1]p6!$K$149&lt;&gt;0,[1]p6!$K$149,"")</f>
        <v>45413</v>
      </c>
      <c r="P97" s="433"/>
      <c r="Q97" s="431"/>
      <c r="R97" s="431"/>
    </row>
    <row r="98" spans="1:19" x14ac:dyDescent="0.2">
      <c r="A98" s="375" t="s">
        <v>242</v>
      </c>
      <c r="B98" s="376"/>
      <c r="C98" s="376"/>
      <c r="D98" s="416">
        <f>[1]p6!$A$151</f>
        <v>0</v>
      </c>
      <c r="E98" s="417"/>
      <c r="F98" s="375" t="s">
        <v>246</v>
      </c>
      <c r="G98" s="376"/>
      <c r="H98" s="416">
        <f>[1]p6!$D$151</f>
        <v>0</v>
      </c>
      <c r="I98" s="417"/>
      <c r="J98" s="375" t="s">
        <v>244</v>
      </c>
      <c r="K98" s="376"/>
      <c r="L98" s="416">
        <f>[1]p6!$G$151</f>
        <v>0</v>
      </c>
      <c r="M98" s="417"/>
      <c r="N98" s="87" t="s">
        <v>245</v>
      </c>
      <c r="O98" s="416">
        <f>[1]p6!$J$151</f>
        <v>0</v>
      </c>
      <c r="P98" s="417"/>
      <c r="Q98" s="431"/>
      <c r="R98" s="431"/>
    </row>
    <row r="99" spans="1:19" x14ac:dyDescent="0.2">
      <c r="A99" s="378"/>
      <c r="B99" s="378"/>
      <c r="C99" s="378"/>
      <c r="D99" s="378"/>
      <c r="E99" s="378"/>
      <c r="F99" s="378"/>
      <c r="G99" s="378"/>
      <c r="H99" s="378"/>
      <c r="I99" s="378"/>
      <c r="J99" s="378"/>
      <c r="K99" s="378"/>
      <c r="L99" s="378"/>
      <c r="M99" s="378"/>
      <c r="N99" s="378"/>
      <c r="O99" s="378"/>
      <c r="P99" s="378"/>
      <c r="Q99" s="431"/>
      <c r="R99" s="431"/>
    </row>
    <row r="100" spans="1:19" s="3" customFormat="1" ht="13.5" customHeight="1" x14ac:dyDescent="0.25">
      <c r="A100" s="17" t="s">
        <v>76</v>
      </c>
      <c r="B100" s="379" t="str">
        <f>IF([1]p6!$A$154&lt;&gt;0,[1]p6!$A$154,"")</f>
        <v>Um estudo da sequência $sen n$.</v>
      </c>
      <c r="C100" s="379"/>
      <c r="D100" s="379"/>
      <c r="E100" s="379"/>
      <c r="F100" s="379"/>
      <c r="G100" s="379"/>
      <c r="H100" s="379"/>
      <c r="I100" s="380"/>
      <c r="J100" s="375" t="s">
        <v>240</v>
      </c>
      <c r="K100" s="376"/>
      <c r="L100" s="86" t="str">
        <f>IF([1]p6!$I$154&lt;&gt;0,[1]p6!$I$154,"")</f>
        <v/>
      </c>
      <c r="M100" s="47" t="s">
        <v>239</v>
      </c>
      <c r="N100" s="427" t="str">
        <f>IF([1]p6!$K$154&lt;&gt;0,[1]p6!$K$154,"")</f>
        <v>Em andamento</v>
      </c>
      <c r="O100" s="427"/>
      <c r="P100" s="428"/>
      <c r="Q100" s="431"/>
      <c r="R100" s="431"/>
    </row>
    <row r="101" spans="1:19" s="3" customFormat="1" ht="13.5" customHeight="1" x14ac:dyDescent="0.25">
      <c r="A101" s="17" t="s">
        <v>87</v>
      </c>
      <c r="B101" s="418" t="str">
        <f>IF([1]p6!$H$156&lt;&gt;0,[1]p6!$H$156,"")</f>
        <v>Coordenador</v>
      </c>
      <c r="C101" s="419"/>
      <c r="D101" s="429" t="s">
        <v>241</v>
      </c>
      <c r="E101" s="430"/>
      <c r="F101" s="425" t="str">
        <f>IF([1]p6!$A$156&lt;&gt;0,[1]p6!$A$156,"")</f>
        <v>Divulgação e Ensino de Matemática</v>
      </c>
      <c r="G101" s="425"/>
      <c r="H101" s="425"/>
      <c r="I101" s="425"/>
      <c r="J101" s="426"/>
      <c r="K101" s="17" t="s">
        <v>74</v>
      </c>
      <c r="L101" s="432">
        <f>IF([1]p6!$J$156&lt;&gt;0,[1]p6!$J$156,"")</f>
        <v>45078</v>
      </c>
      <c r="M101" s="433"/>
      <c r="N101" s="17" t="s">
        <v>75</v>
      </c>
      <c r="O101" s="432" t="str">
        <f>IF([1]p6!$K$156&lt;&gt;0,[1]p6!$K$156,"")</f>
        <v/>
      </c>
      <c r="P101" s="433"/>
      <c r="Q101" s="431"/>
      <c r="R101" s="431"/>
    </row>
    <row r="102" spans="1:19" x14ac:dyDescent="0.2">
      <c r="A102" s="375" t="s">
        <v>242</v>
      </c>
      <c r="B102" s="376"/>
      <c r="C102" s="376"/>
      <c r="D102" s="416">
        <f>[1]p6!$A$158</f>
        <v>0</v>
      </c>
      <c r="E102" s="417"/>
      <c r="F102" s="375" t="s">
        <v>246</v>
      </c>
      <c r="G102" s="376"/>
      <c r="H102" s="416">
        <f>[1]p6!$D$158</f>
        <v>0</v>
      </c>
      <c r="I102" s="417"/>
      <c r="J102" s="375" t="s">
        <v>244</v>
      </c>
      <c r="K102" s="376"/>
      <c r="L102" s="416">
        <f>[1]p6!$G$158</f>
        <v>0</v>
      </c>
      <c r="M102" s="417"/>
      <c r="N102" s="87" t="s">
        <v>245</v>
      </c>
      <c r="O102" s="416">
        <f>[1]p6!$J$158</f>
        <v>0</v>
      </c>
      <c r="P102" s="417"/>
      <c r="Q102" s="431"/>
      <c r="R102" s="431"/>
    </row>
    <row r="103" spans="1:19" x14ac:dyDescent="0.2">
      <c r="A103" s="378"/>
      <c r="B103" s="378"/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8"/>
      <c r="O103" s="378"/>
      <c r="P103" s="378"/>
      <c r="Q103" s="431"/>
      <c r="R103" s="431"/>
    </row>
    <row r="104" spans="1:19" s="3" customFormat="1" ht="13.5" customHeight="1" x14ac:dyDescent="0.25">
      <c r="A104" s="17" t="s">
        <v>76</v>
      </c>
      <c r="B104" s="379" t="str">
        <f>IF([1]p6!$A$161&lt;&gt;0,[1]p6!$A$161,"")</f>
        <v/>
      </c>
      <c r="C104" s="379"/>
      <c r="D104" s="379"/>
      <c r="E104" s="379"/>
      <c r="F104" s="379"/>
      <c r="G104" s="379"/>
      <c r="H104" s="379"/>
      <c r="I104" s="380"/>
      <c r="J104" s="375" t="s">
        <v>240</v>
      </c>
      <c r="K104" s="376"/>
      <c r="L104" s="86" t="str">
        <f>IF([1]p6!$I$161&lt;&gt;0,[1]p6!$I$161,"")</f>
        <v/>
      </c>
      <c r="M104" s="47" t="s">
        <v>239</v>
      </c>
      <c r="N104" s="427" t="str">
        <f>IF([1]p6!$K$161&lt;&gt;0,[1]p6!$K$161,"")</f>
        <v/>
      </c>
      <c r="O104" s="427"/>
      <c r="P104" s="428"/>
      <c r="Q104" s="431"/>
      <c r="R104" s="431"/>
    </row>
    <row r="105" spans="1:19" s="3" customFormat="1" ht="13.5" customHeight="1" x14ac:dyDescent="0.25">
      <c r="A105" s="17" t="s">
        <v>87</v>
      </c>
      <c r="B105" s="418" t="str">
        <f>IF([1]p6!$H$163&lt;&gt;0,[1]p6!$H$163,"")</f>
        <v/>
      </c>
      <c r="C105" s="419"/>
      <c r="D105" s="429" t="s">
        <v>241</v>
      </c>
      <c r="E105" s="430"/>
      <c r="F105" s="425" t="str">
        <f>IF([1]p6!$A$163&lt;&gt;0,[1]p6!$A$163,"")</f>
        <v/>
      </c>
      <c r="G105" s="425"/>
      <c r="H105" s="425"/>
      <c r="I105" s="425"/>
      <c r="J105" s="426"/>
      <c r="K105" s="17" t="s">
        <v>74</v>
      </c>
      <c r="L105" s="432" t="str">
        <f>IF([1]p6!$J$163&lt;&gt;0,[1]p6!$J$163,"")</f>
        <v/>
      </c>
      <c r="M105" s="433"/>
      <c r="N105" s="17" t="s">
        <v>75</v>
      </c>
      <c r="O105" s="432" t="str">
        <f>IF([1]p6!$K$163&lt;&gt;0,[1]p6!$K$163,"")</f>
        <v/>
      </c>
      <c r="P105" s="433"/>
      <c r="Q105" s="431"/>
      <c r="R105" s="431"/>
    </row>
    <row r="106" spans="1:19" x14ac:dyDescent="0.2">
      <c r="A106" s="375" t="s">
        <v>242</v>
      </c>
      <c r="B106" s="376"/>
      <c r="C106" s="376"/>
      <c r="D106" s="416">
        <f>[1]p6!$A$165</f>
        <v>0</v>
      </c>
      <c r="E106" s="417"/>
      <c r="F106" s="375" t="s">
        <v>246</v>
      </c>
      <c r="G106" s="376"/>
      <c r="H106" s="416">
        <f>[1]p6!$D$165</f>
        <v>0</v>
      </c>
      <c r="I106" s="417"/>
      <c r="J106" s="375" t="s">
        <v>244</v>
      </c>
      <c r="K106" s="376"/>
      <c r="L106" s="416">
        <f>[1]p6!$G$165</f>
        <v>0</v>
      </c>
      <c r="M106" s="417"/>
      <c r="N106" s="87" t="s">
        <v>245</v>
      </c>
      <c r="O106" s="416">
        <f>[1]p6!$J$165</f>
        <v>0</v>
      </c>
      <c r="P106" s="417"/>
      <c r="Q106" s="431"/>
      <c r="R106" s="431"/>
    </row>
    <row r="107" spans="1:19" x14ac:dyDescent="0.2">
      <c r="A107" s="378"/>
      <c r="B107" s="378"/>
      <c r="C107" s="378"/>
      <c r="D107" s="378"/>
      <c r="E107" s="378"/>
      <c r="F107" s="378"/>
      <c r="G107" s="378"/>
      <c r="H107" s="378"/>
      <c r="I107" s="378"/>
      <c r="J107" s="378"/>
      <c r="K107" s="378"/>
      <c r="L107" s="378"/>
      <c r="M107" s="378"/>
      <c r="N107" s="378"/>
      <c r="O107" s="378"/>
      <c r="P107" s="378"/>
      <c r="Q107" s="431"/>
      <c r="R107" s="431"/>
    </row>
    <row r="108" spans="1:19" s="33" customFormat="1" ht="11.25" customHeight="1" x14ac:dyDescent="0.2">
      <c r="A108" s="375" t="str">
        <f>T([1]p7!$C$13:$G$13)</f>
        <v>Deise Mara Barbosa de Almeida</v>
      </c>
      <c r="B108" s="376"/>
      <c r="C108" s="376"/>
      <c r="D108" s="376"/>
      <c r="E108" s="377"/>
      <c r="F108" s="423"/>
      <c r="G108" s="424"/>
      <c r="H108" s="424"/>
      <c r="I108" s="424"/>
      <c r="J108" s="424"/>
      <c r="K108" s="424"/>
      <c r="L108" s="424"/>
      <c r="M108" s="424"/>
      <c r="N108" s="424"/>
      <c r="O108" s="424"/>
      <c r="P108" s="424"/>
      <c r="Q108" s="431"/>
      <c r="R108" s="431"/>
      <c r="S108" s="28"/>
    </row>
    <row r="109" spans="1:19" s="3" customFormat="1" ht="13.5" customHeight="1" x14ac:dyDescent="0.25">
      <c r="A109" s="17" t="s">
        <v>76</v>
      </c>
      <c r="B109" s="379" t="str">
        <f>IF([1]p7!$A$140&lt;&gt;0,[1]p7!$A$140,"")</f>
        <v/>
      </c>
      <c r="C109" s="379"/>
      <c r="D109" s="379"/>
      <c r="E109" s="379"/>
      <c r="F109" s="379"/>
      <c r="G109" s="379"/>
      <c r="H109" s="379"/>
      <c r="I109" s="380"/>
      <c r="J109" s="375" t="s">
        <v>240</v>
      </c>
      <c r="K109" s="376"/>
      <c r="L109" s="86" t="str">
        <f>IF([1]p7!$I$140&lt;&gt;0,[1]p7!$I$140,"")</f>
        <v/>
      </c>
      <c r="M109" s="47" t="s">
        <v>239</v>
      </c>
      <c r="N109" s="427" t="str">
        <f>IF([1]p7!$K$140&lt;&gt;0,[1]p7!$K$140,"")</f>
        <v/>
      </c>
      <c r="O109" s="427"/>
      <c r="P109" s="428"/>
      <c r="Q109" s="431"/>
      <c r="R109" s="431"/>
    </row>
    <row r="110" spans="1:19" s="3" customFormat="1" ht="13.5" customHeight="1" x14ac:dyDescent="0.25">
      <c r="A110" s="17" t="s">
        <v>87</v>
      </c>
      <c r="B110" s="418" t="str">
        <f>IF([1]p7!$H$142&lt;&gt;0,[1]p7!$H$142,"")</f>
        <v/>
      </c>
      <c r="C110" s="419"/>
      <c r="D110" s="429" t="s">
        <v>241</v>
      </c>
      <c r="E110" s="430"/>
      <c r="F110" s="425" t="str">
        <f>IF([1]p7!$A$142&lt;&gt;0,[1]p7!$A$142,"")</f>
        <v/>
      </c>
      <c r="G110" s="425"/>
      <c r="H110" s="425"/>
      <c r="I110" s="425"/>
      <c r="J110" s="426"/>
      <c r="K110" s="17" t="s">
        <v>74</v>
      </c>
      <c r="L110" s="432" t="str">
        <f>IF([1]p7!$J$142&lt;&gt;0,[1]p7!$J$142,"")</f>
        <v/>
      </c>
      <c r="M110" s="433"/>
      <c r="N110" s="17" t="s">
        <v>75</v>
      </c>
      <c r="O110" s="432" t="str">
        <f>IF([1]p7!$K$142&lt;&gt;0,[1]p7!$K$142,"")</f>
        <v/>
      </c>
      <c r="P110" s="433"/>
      <c r="Q110" s="431"/>
      <c r="R110" s="431"/>
    </row>
    <row r="111" spans="1:19" x14ac:dyDescent="0.2">
      <c r="A111" s="375" t="s">
        <v>242</v>
      </c>
      <c r="B111" s="376"/>
      <c r="C111" s="376"/>
      <c r="D111" s="416">
        <f>[1]p7!$A$144</f>
        <v>0</v>
      </c>
      <c r="E111" s="417"/>
      <c r="F111" s="375" t="s">
        <v>243</v>
      </c>
      <c r="G111" s="376"/>
      <c r="H111" s="416">
        <f>[1]p7!$D$144</f>
        <v>0</v>
      </c>
      <c r="I111" s="417"/>
      <c r="J111" s="375" t="s">
        <v>244</v>
      </c>
      <c r="K111" s="376"/>
      <c r="L111" s="416">
        <f>[1]p7!$G$144</f>
        <v>0</v>
      </c>
      <c r="M111" s="417"/>
      <c r="N111" s="87" t="s">
        <v>245</v>
      </c>
      <c r="O111" s="416">
        <f>[1]p7!$J$144</f>
        <v>0</v>
      </c>
      <c r="P111" s="417"/>
      <c r="Q111" s="431"/>
      <c r="R111" s="431"/>
    </row>
    <row r="112" spans="1:19" x14ac:dyDescent="0.2">
      <c r="A112" s="378"/>
      <c r="B112" s="378"/>
      <c r="C112" s="378"/>
      <c r="D112" s="378"/>
      <c r="E112" s="378"/>
      <c r="F112" s="378"/>
      <c r="G112" s="378"/>
      <c r="H112" s="378"/>
      <c r="I112" s="378"/>
      <c r="J112" s="378"/>
      <c r="K112" s="378"/>
      <c r="L112" s="378"/>
      <c r="M112" s="378"/>
      <c r="N112" s="378"/>
      <c r="O112" s="378"/>
      <c r="P112" s="378"/>
      <c r="Q112" s="431"/>
      <c r="R112" s="431"/>
    </row>
    <row r="113" spans="1:19" s="3" customFormat="1" ht="13.5" customHeight="1" x14ac:dyDescent="0.25">
      <c r="A113" s="17" t="s">
        <v>76</v>
      </c>
      <c r="B113" s="379" t="str">
        <f>IF([1]p7!$A$147&lt;&gt;0,[1]p7!$A$147,"")</f>
        <v/>
      </c>
      <c r="C113" s="379"/>
      <c r="D113" s="379"/>
      <c r="E113" s="379"/>
      <c r="F113" s="379"/>
      <c r="G113" s="379"/>
      <c r="H113" s="379"/>
      <c r="I113" s="380"/>
      <c r="J113" s="375" t="s">
        <v>240</v>
      </c>
      <c r="K113" s="376"/>
      <c r="L113" s="86" t="str">
        <f>IF([1]p7!$I$147&lt;&gt;0,[1]p7!$I$147,"")</f>
        <v/>
      </c>
      <c r="M113" s="47" t="s">
        <v>239</v>
      </c>
      <c r="N113" s="427" t="str">
        <f>IF([1]p7!$K$147&lt;&gt;0,[1]p7!$K$147,"")</f>
        <v/>
      </c>
      <c r="O113" s="427"/>
      <c r="P113" s="428"/>
      <c r="Q113" s="431"/>
      <c r="R113" s="431"/>
    </row>
    <row r="114" spans="1:19" s="3" customFormat="1" ht="13.5" customHeight="1" x14ac:dyDescent="0.25">
      <c r="A114" s="17" t="s">
        <v>87</v>
      </c>
      <c r="B114" s="418" t="str">
        <f>IF([1]p7!$H$149&lt;&gt;0,[1]p7!$H$149,"")</f>
        <v/>
      </c>
      <c r="C114" s="419"/>
      <c r="D114" s="429" t="s">
        <v>241</v>
      </c>
      <c r="E114" s="430"/>
      <c r="F114" s="425" t="str">
        <f>IF([1]p7!$A$149&lt;&gt;0,[1]p7!$A$149,"")</f>
        <v/>
      </c>
      <c r="G114" s="425"/>
      <c r="H114" s="425"/>
      <c r="I114" s="425"/>
      <c r="J114" s="426"/>
      <c r="K114" s="17" t="s">
        <v>74</v>
      </c>
      <c r="L114" s="432" t="str">
        <f>IF([1]p7!$J$149&lt;&gt;0,[1]p7!$J$149,"")</f>
        <v/>
      </c>
      <c r="M114" s="433"/>
      <c r="N114" s="17" t="s">
        <v>75</v>
      </c>
      <c r="O114" s="432" t="str">
        <f>IF([1]p7!$K$149&lt;&gt;0,[1]p7!$K$149,"")</f>
        <v/>
      </c>
      <c r="P114" s="433"/>
      <c r="Q114" s="431"/>
      <c r="R114" s="431"/>
    </row>
    <row r="115" spans="1:19" x14ac:dyDescent="0.2">
      <c r="A115" s="375" t="s">
        <v>242</v>
      </c>
      <c r="B115" s="376"/>
      <c r="C115" s="376"/>
      <c r="D115" s="416">
        <f>[1]p7!$A$151</f>
        <v>0</v>
      </c>
      <c r="E115" s="417"/>
      <c r="F115" s="375" t="s">
        <v>246</v>
      </c>
      <c r="G115" s="376"/>
      <c r="H115" s="416">
        <f>[1]p7!$D$151</f>
        <v>0</v>
      </c>
      <c r="I115" s="417"/>
      <c r="J115" s="375" t="s">
        <v>244</v>
      </c>
      <c r="K115" s="376"/>
      <c r="L115" s="416">
        <f>[1]p7!$G$151</f>
        <v>0</v>
      </c>
      <c r="M115" s="417"/>
      <c r="N115" s="87" t="s">
        <v>245</v>
      </c>
      <c r="O115" s="416">
        <f>[1]p7!$J$151</f>
        <v>0</v>
      </c>
      <c r="P115" s="417"/>
      <c r="Q115" s="431"/>
      <c r="R115" s="431"/>
    </row>
    <row r="116" spans="1:19" x14ac:dyDescent="0.2">
      <c r="A116" s="378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  <c r="Q116" s="431"/>
      <c r="R116" s="431"/>
    </row>
    <row r="117" spans="1:19" s="3" customFormat="1" ht="13.5" customHeight="1" x14ac:dyDescent="0.25">
      <c r="A117" s="17" t="s">
        <v>76</v>
      </c>
      <c r="B117" s="379" t="str">
        <f>IF([1]p7!$A$154&lt;&gt;0,[1]p7!$A$154,"")</f>
        <v/>
      </c>
      <c r="C117" s="379"/>
      <c r="D117" s="379"/>
      <c r="E117" s="379"/>
      <c r="F117" s="379"/>
      <c r="G117" s="379"/>
      <c r="H117" s="379"/>
      <c r="I117" s="380"/>
      <c r="J117" s="375" t="s">
        <v>240</v>
      </c>
      <c r="K117" s="376"/>
      <c r="L117" s="86" t="str">
        <f>IF([1]p7!$I$154&lt;&gt;0,[1]p7!$I$154,"")</f>
        <v/>
      </c>
      <c r="M117" s="47" t="s">
        <v>239</v>
      </c>
      <c r="N117" s="427" t="str">
        <f>IF([1]p7!$K$154&lt;&gt;0,[1]p7!$K$154,"")</f>
        <v/>
      </c>
      <c r="O117" s="427"/>
      <c r="P117" s="428"/>
      <c r="Q117" s="431"/>
      <c r="R117" s="431"/>
    </row>
    <row r="118" spans="1:19" s="3" customFormat="1" ht="13.5" customHeight="1" x14ac:dyDescent="0.25">
      <c r="A118" s="17" t="s">
        <v>87</v>
      </c>
      <c r="B118" s="418" t="str">
        <f>IF([1]p7!$H$156&lt;&gt;0,[1]p7!$H$156,"")</f>
        <v/>
      </c>
      <c r="C118" s="419"/>
      <c r="D118" s="429" t="s">
        <v>241</v>
      </c>
      <c r="E118" s="430"/>
      <c r="F118" s="425" t="str">
        <f>IF([1]p7!$A$156&lt;&gt;0,[1]p7!$A$156,"")</f>
        <v/>
      </c>
      <c r="G118" s="425"/>
      <c r="H118" s="425"/>
      <c r="I118" s="425"/>
      <c r="J118" s="426"/>
      <c r="K118" s="17" t="s">
        <v>74</v>
      </c>
      <c r="L118" s="432" t="str">
        <f>IF([1]p7!$J$156&lt;&gt;0,[1]p7!$J$156,"")</f>
        <v/>
      </c>
      <c r="M118" s="433"/>
      <c r="N118" s="17" t="s">
        <v>75</v>
      </c>
      <c r="O118" s="432" t="str">
        <f>IF([1]p7!$K$156&lt;&gt;0,[1]p7!$K$156,"")</f>
        <v/>
      </c>
      <c r="P118" s="433"/>
      <c r="Q118" s="431"/>
      <c r="R118" s="431"/>
    </row>
    <row r="119" spans="1:19" x14ac:dyDescent="0.2">
      <c r="A119" s="375" t="s">
        <v>242</v>
      </c>
      <c r="B119" s="376"/>
      <c r="C119" s="376"/>
      <c r="D119" s="416">
        <f>[1]p7!$A$158</f>
        <v>0</v>
      </c>
      <c r="E119" s="417"/>
      <c r="F119" s="375" t="s">
        <v>246</v>
      </c>
      <c r="G119" s="376"/>
      <c r="H119" s="416">
        <f>[1]p7!$D$158</f>
        <v>0</v>
      </c>
      <c r="I119" s="417"/>
      <c r="J119" s="375" t="s">
        <v>244</v>
      </c>
      <c r="K119" s="376"/>
      <c r="L119" s="416">
        <f>[1]p7!$G$158</f>
        <v>0</v>
      </c>
      <c r="M119" s="417"/>
      <c r="N119" s="87" t="s">
        <v>245</v>
      </c>
      <c r="O119" s="416">
        <f>[1]p7!$J$158</f>
        <v>0</v>
      </c>
      <c r="P119" s="417"/>
      <c r="Q119" s="431"/>
      <c r="R119" s="431"/>
    </row>
    <row r="120" spans="1:19" x14ac:dyDescent="0.2">
      <c r="A120" s="378"/>
      <c r="B120" s="378"/>
      <c r="C120" s="378"/>
      <c r="D120" s="378"/>
      <c r="E120" s="378"/>
      <c r="F120" s="378"/>
      <c r="G120" s="378"/>
      <c r="H120" s="378"/>
      <c r="I120" s="378"/>
      <c r="J120" s="378"/>
      <c r="K120" s="378"/>
      <c r="L120" s="378"/>
      <c r="M120" s="378"/>
      <c r="N120" s="378"/>
      <c r="O120" s="378"/>
      <c r="P120" s="378"/>
      <c r="Q120" s="431"/>
      <c r="R120" s="431"/>
    </row>
    <row r="121" spans="1:19" s="3" customFormat="1" ht="13.5" customHeight="1" x14ac:dyDescent="0.25">
      <c r="A121" s="17" t="s">
        <v>76</v>
      </c>
      <c r="B121" s="379" t="str">
        <f>IF([1]p7!$A$161&lt;&gt;0,[1]p7!$A$161,"")</f>
        <v/>
      </c>
      <c r="C121" s="379"/>
      <c r="D121" s="379"/>
      <c r="E121" s="379"/>
      <c r="F121" s="379"/>
      <c r="G121" s="379"/>
      <c r="H121" s="379"/>
      <c r="I121" s="380"/>
      <c r="J121" s="375" t="s">
        <v>240</v>
      </c>
      <c r="K121" s="376"/>
      <c r="L121" s="86" t="str">
        <f>IF([1]p7!$I$161&lt;&gt;0,[1]p7!$I$161,"")</f>
        <v/>
      </c>
      <c r="M121" s="47" t="s">
        <v>239</v>
      </c>
      <c r="N121" s="427" t="str">
        <f>IF([1]p7!$K$161&lt;&gt;0,[1]p7!$K$161,"")</f>
        <v/>
      </c>
      <c r="O121" s="427"/>
      <c r="P121" s="428"/>
      <c r="Q121" s="431"/>
      <c r="R121" s="431"/>
    </row>
    <row r="122" spans="1:19" s="3" customFormat="1" ht="13.5" customHeight="1" x14ac:dyDescent="0.25">
      <c r="A122" s="17" t="s">
        <v>87</v>
      </c>
      <c r="B122" s="418" t="str">
        <f>IF([1]p7!$H$163&lt;&gt;0,[1]p7!$H$163,"")</f>
        <v/>
      </c>
      <c r="C122" s="419"/>
      <c r="D122" s="429" t="s">
        <v>241</v>
      </c>
      <c r="E122" s="430"/>
      <c r="F122" s="425" t="str">
        <f>IF([1]p7!$A$163&lt;&gt;0,[1]p7!$A$163,"")</f>
        <v/>
      </c>
      <c r="G122" s="425"/>
      <c r="H122" s="425"/>
      <c r="I122" s="425"/>
      <c r="J122" s="426"/>
      <c r="K122" s="17" t="s">
        <v>74</v>
      </c>
      <c r="L122" s="432" t="str">
        <f>IF([1]p7!$J$163&lt;&gt;0,[1]p7!$J$163,"")</f>
        <v/>
      </c>
      <c r="M122" s="433"/>
      <c r="N122" s="17" t="s">
        <v>75</v>
      </c>
      <c r="O122" s="432" t="str">
        <f>IF([1]p7!$K$163&lt;&gt;0,[1]p7!$K$163,"")</f>
        <v/>
      </c>
      <c r="P122" s="433"/>
      <c r="Q122" s="431"/>
      <c r="R122" s="431"/>
    </row>
    <row r="123" spans="1:19" x14ac:dyDescent="0.2">
      <c r="A123" s="375" t="s">
        <v>242</v>
      </c>
      <c r="B123" s="376"/>
      <c r="C123" s="376"/>
      <c r="D123" s="416">
        <f>[1]p7!$A$165</f>
        <v>0</v>
      </c>
      <c r="E123" s="417"/>
      <c r="F123" s="375" t="s">
        <v>246</v>
      </c>
      <c r="G123" s="376"/>
      <c r="H123" s="416">
        <f>[1]p7!$D$165</f>
        <v>0</v>
      </c>
      <c r="I123" s="417"/>
      <c r="J123" s="375" t="s">
        <v>244</v>
      </c>
      <c r="K123" s="376"/>
      <c r="L123" s="416">
        <f>[1]p7!$G$165</f>
        <v>0</v>
      </c>
      <c r="M123" s="417"/>
      <c r="N123" s="87" t="s">
        <v>245</v>
      </c>
      <c r="O123" s="416">
        <f>[1]p7!$J$165</f>
        <v>0</v>
      </c>
      <c r="P123" s="417"/>
      <c r="Q123" s="431"/>
      <c r="R123" s="431"/>
    </row>
    <row r="124" spans="1:19" x14ac:dyDescent="0.2">
      <c r="A124" s="378"/>
      <c r="B124" s="378"/>
      <c r="C124" s="378"/>
      <c r="D124" s="378"/>
      <c r="E124" s="378"/>
      <c r="F124" s="378"/>
      <c r="G124" s="378"/>
      <c r="H124" s="378"/>
      <c r="I124" s="378"/>
      <c r="J124" s="378"/>
      <c r="K124" s="378"/>
      <c r="L124" s="378"/>
      <c r="M124" s="378"/>
      <c r="N124" s="378"/>
      <c r="O124" s="378"/>
      <c r="P124" s="378"/>
      <c r="Q124" s="431"/>
      <c r="R124" s="431"/>
    </row>
    <row r="125" spans="1:19" s="33" customFormat="1" ht="11.25" customHeight="1" x14ac:dyDescent="0.2">
      <c r="A125" s="375" t="str">
        <f>T([1]p8!$C$13:$G$13)</f>
        <v>Denilson da Silva Pereira</v>
      </c>
      <c r="B125" s="376"/>
      <c r="C125" s="376"/>
      <c r="D125" s="376"/>
      <c r="E125" s="377"/>
      <c r="F125" s="423"/>
      <c r="G125" s="424"/>
      <c r="H125" s="424"/>
      <c r="I125" s="424"/>
      <c r="J125" s="424"/>
      <c r="K125" s="424"/>
      <c r="L125" s="424"/>
      <c r="M125" s="424"/>
      <c r="N125" s="424"/>
      <c r="O125" s="424"/>
      <c r="P125" s="424"/>
      <c r="Q125" s="431"/>
      <c r="R125" s="431"/>
      <c r="S125" s="28"/>
    </row>
    <row r="126" spans="1:19" s="3" customFormat="1" ht="13.5" customHeight="1" x14ac:dyDescent="0.25">
      <c r="A126" s="17" t="s">
        <v>76</v>
      </c>
      <c r="B126" s="379" t="str">
        <f>IF([1]p8!$A$140&lt;&gt;0,[1]p8!$A$140,"")</f>
        <v/>
      </c>
      <c r="C126" s="379"/>
      <c r="D126" s="379"/>
      <c r="E126" s="379"/>
      <c r="F126" s="379"/>
      <c r="G126" s="379"/>
      <c r="H126" s="379"/>
      <c r="I126" s="380"/>
      <c r="J126" s="375" t="s">
        <v>240</v>
      </c>
      <c r="K126" s="376"/>
      <c r="L126" s="86" t="str">
        <f>IF([1]p8!$I$140&lt;&gt;0,[1]p8!$I$140,"")</f>
        <v/>
      </c>
      <c r="M126" s="47" t="s">
        <v>239</v>
      </c>
      <c r="N126" s="427" t="str">
        <f>IF([1]p8!$K$140&lt;&gt;0,[1]p8!$K$140,"")</f>
        <v/>
      </c>
      <c r="O126" s="427"/>
      <c r="P126" s="428"/>
      <c r="Q126" s="431"/>
      <c r="R126" s="431"/>
    </row>
    <row r="127" spans="1:19" s="3" customFormat="1" ht="13.5" customHeight="1" x14ac:dyDescent="0.25">
      <c r="A127" s="17" t="s">
        <v>87</v>
      </c>
      <c r="B127" s="418" t="str">
        <f>IF([1]p8!$H$142&lt;&gt;0,[1]p8!$H$142,"")</f>
        <v/>
      </c>
      <c r="C127" s="419"/>
      <c r="D127" s="429" t="s">
        <v>241</v>
      </c>
      <c r="E127" s="430"/>
      <c r="F127" s="425" t="str">
        <f>IF([1]p8!$A$142&lt;&gt;0,[1]p8!$A$142,"")</f>
        <v/>
      </c>
      <c r="G127" s="425"/>
      <c r="H127" s="425"/>
      <c r="I127" s="425"/>
      <c r="J127" s="426"/>
      <c r="K127" s="17" t="s">
        <v>74</v>
      </c>
      <c r="L127" s="432" t="str">
        <f>IF([1]p8!$J$142&lt;&gt;0,[1]p8!$J$142,"")</f>
        <v/>
      </c>
      <c r="M127" s="433"/>
      <c r="N127" s="17" t="s">
        <v>75</v>
      </c>
      <c r="O127" s="432" t="str">
        <f>IF([1]p8!$K$142&lt;&gt;0,[1]p8!$K$142,"")</f>
        <v/>
      </c>
      <c r="P127" s="433"/>
      <c r="Q127" s="431"/>
      <c r="R127" s="431"/>
    </row>
    <row r="128" spans="1:19" x14ac:dyDescent="0.2">
      <c r="A128" s="375" t="s">
        <v>242</v>
      </c>
      <c r="B128" s="376"/>
      <c r="C128" s="376"/>
      <c r="D128" s="416">
        <f>[1]p8!$A$144</f>
        <v>0</v>
      </c>
      <c r="E128" s="417"/>
      <c r="F128" s="375" t="s">
        <v>243</v>
      </c>
      <c r="G128" s="376"/>
      <c r="H128" s="416">
        <f>[1]p8!$D$144</f>
        <v>0</v>
      </c>
      <c r="I128" s="417"/>
      <c r="J128" s="375" t="s">
        <v>244</v>
      </c>
      <c r="K128" s="376"/>
      <c r="L128" s="416">
        <f>[1]p8!$G$144</f>
        <v>0</v>
      </c>
      <c r="M128" s="417"/>
      <c r="N128" s="87" t="s">
        <v>245</v>
      </c>
      <c r="O128" s="416">
        <f>[1]p8!$J$144</f>
        <v>0</v>
      </c>
      <c r="P128" s="417"/>
      <c r="Q128" s="431"/>
      <c r="R128" s="431"/>
    </row>
    <row r="129" spans="1:19" x14ac:dyDescent="0.2">
      <c r="A129" s="378"/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8"/>
      <c r="P129" s="378"/>
      <c r="Q129" s="431"/>
      <c r="R129" s="431"/>
    </row>
    <row r="130" spans="1:19" s="3" customFormat="1" ht="13.5" customHeight="1" x14ac:dyDescent="0.25">
      <c r="A130" s="17" t="s">
        <v>76</v>
      </c>
      <c r="B130" s="379" t="str">
        <f>IF([1]p8!$A$147&lt;&gt;0,[1]p8!$A$147,"")</f>
        <v/>
      </c>
      <c r="C130" s="379"/>
      <c r="D130" s="379"/>
      <c r="E130" s="379"/>
      <c r="F130" s="379"/>
      <c r="G130" s="379"/>
      <c r="H130" s="379"/>
      <c r="I130" s="380"/>
      <c r="J130" s="375" t="s">
        <v>240</v>
      </c>
      <c r="K130" s="376"/>
      <c r="L130" s="86" t="str">
        <f>IF([1]p8!$I$147&lt;&gt;0,[1]p8!$I$147,"")</f>
        <v/>
      </c>
      <c r="M130" s="47" t="s">
        <v>239</v>
      </c>
      <c r="N130" s="427" t="str">
        <f>IF([1]p8!$K$147&lt;&gt;0,[1]p8!$K$147,"")</f>
        <v/>
      </c>
      <c r="O130" s="427"/>
      <c r="P130" s="428"/>
      <c r="Q130" s="431"/>
      <c r="R130" s="431"/>
    </row>
    <row r="131" spans="1:19" s="3" customFormat="1" ht="13.5" customHeight="1" x14ac:dyDescent="0.25">
      <c r="A131" s="17" t="s">
        <v>87</v>
      </c>
      <c r="B131" s="418" t="str">
        <f>IF([1]p8!$H$149&lt;&gt;0,[1]p8!$H$149,"")</f>
        <v/>
      </c>
      <c r="C131" s="419"/>
      <c r="D131" s="429" t="s">
        <v>241</v>
      </c>
      <c r="E131" s="430"/>
      <c r="F131" s="425" t="str">
        <f>IF([1]p8!$A$149&lt;&gt;0,[1]p8!$A$149,"")</f>
        <v/>
      </c>
      <c r="G131" s="425"/>
      <c r="H131" s="425"/>
      <c r="I131" s="425"/>
      <c r="J131" s="426"/>
      <c r="K131" s="17" t="s">
        <v>74</v>
      </c>
      <c r="L131" s="432" t="str">
        <f>IF([1]p8!$J$149&lt;&gt;0,[1]p8!$J$149,"")</f>
        <v/>
      </c>
      <c r="M131" s="433"/>
      <c r="N131" s="17" t="s">
        <v>75</v>
      </c>
      <c r="O131" s="432" t="str">
        <f>IF([1]p8!$K$149&lt;&gt;0,[1]p8!$K$149,"")</f>
        <v/>
      </c>
      <c r="P131" s="433"/>
      <c r="Q131" s="431"/>
      <c r="R131" s="431"/>
    </row>
    <row r="132" spans="1:19" x14ac:dyDescent="0.2">
      <c r="A132" s="375" t="s">
        <v>242</v>
      </c>
      <c r="B132" s="376"/>
      <c r="C132" s="376"/>
      <c r="D132" s="416">
        <f>[1]p8!$A$151</f>
        <v>0</v>
      </c>
      <c r="E132" s="417"/>
      <c r="F132" s="375" t="s">
        <v>246</v>
      </c>
      <c r="G132" s="376"/>
      <c r="H132" s="416">
        <f>[1]p8!$D$151</f>
        <v>0</v>
      </c>
      <c r="I132" s="417"/>
      <c r="J132" s="375" t="s">
        <v>244</v>
      </c>
      <c r="K132" s="376"/>
      <c r="L132" s="416">
        <f>[1]p8!$G$151</f>
        <v>0</v>
      </c>
      <c r="M132" s="417"/>
      <c r="N132" s="87" t="s">
        <v>245</v>
      </c>
      <c r="O132" s="416">
        <f>[1]p8!$J$151</f>
        <v>0</v>
      </c>
      <c r="P132" s="417"/>
      <c r="Q132" s="431"/>
      <c r="R132" s="431"/>
    </row>
    <row r="133" spans="1:19" x14ac:dyDescent="0.2">
      <c r="A133" s="378"/>
      <c r="B133" s="378"/>
      <c r="C133" s="378"/>
      <c r="D133" s="378"/>
      <c r="E133" s="378"/>
      <c r="F133" s="378"/>
      <c r="G133" s="378"/>
      <c r="H133" s="378"/>
      <c r="I133" s="378"/>
      <c r="J133" s="378"/>
      <c r="K133" s="378"/>
      <c r="L133" s="378"/>
      <c r="M133" s="378"/>
      <c r="N133" s="378"/>
      <c r="O133" s="378"/>
      <c r="P133" s="378"/>
      <c r="Q133" s="431"/>
      <c r="R133" s="431"/>
    </row>
    <row r="134" spans="1:19" s="3" customFormat="1" ht="13.5" customHeight="1" x14ac:dyDescent="0.25">
      <c r="A134" s="17" t="s">
        <v>76</v>
      </c>
      <c r="B134" s="379" t="str">
        <f>IF([1]p8!$A$154&lt;&gt;0,[1]p8!$A$154,"")</f>
        <v/>
      </c>
      <c r="C134" s="379"/>
      <c r="D134" s="379"/>
      <c r="E134" s="379"/>
      <c r="F134" s="379"/>
      <c r="G134" s="379"/>
      <c r="H134" s="379"/>
      <c r="I134" s="380"/>
      <c r="J134" s="375" t="s">
        <v>240</v>
      </c>
      <c r="K134" s="376"/>
      <c r="L134" s="86" t="str">
        <f>IF([1]p8!$I$154&lt;&gt;0,[1]p8!$I$154,"")</f>
        <v/>
      </c>
      <c r="M134" s="47" t="s">
        <v>239</v>
      </c>
      <c r="N134" s="427" t="str">
        <f>IF([1]p8!$K$154&lt;&gt;0,[1]p8!$K$154,"")</f>
        <v/>
      </c>
      <c r="O134" s="427"/>
      <c r="P134" s="428"/>
      <c r="Q134" s="431"/>
      <c r="R134" s="431"/>
    </row>
    <row r="135" spans="1:19" s="3" customFormat="1" ht="13.5" customHeight="1" x14ac:dyDescent="0.25">
      <c r="A135" s="17" t="s">
        <v>87</v>
      </c>
      <c r="B135" s="418" t="str">
        <f>IF([1]p8!$H$156&lt;&gt;0,[1]p8!$H$156,"")</f>
        <v/>
      </c>
      <c r="C135" s="419"/>
      <c r="D135" s="429" t="s">
        <v>241</v>
      </c>
      <c r="E135" s="430"/>
      <c r="F135" s="425" t="str">
        <f>IF([1]p8!$A$156&lt;&gt;0,[1]p8!$A$156,"")</f>
        <v/>
      </c>
      <c r="G135" s="425"/>
      <c r="H135" s="425"/>
      <c r="I135" s="425"/>
      <c r="J135" s="426"/>
      <c r="K135" s="17" t="s">
        <v>74</v>
      </c>
      <c r="L135" s="432" t="str">
        <f>IF([1]p8!$J$156&lt;&gt;0,[1]p8!$J$156,"")</f>
        <v/>
      </c>
      <c r="M135" s="433"/>
      <c r="N135" s="17" t="s">
        <v>75</v>
      </c>
      <c r="O135" s="432" t="str">
        <f>IF([1]p8!$K$156&lt;&gt;0,[1]p8!$K$156,"")</f>
        <v/>
      </c>
      <c r="P135" s="433"/>
      <c r="Q135" s="431"/>
      <c r="R135" s="431"/>
    </row>
    <row r="136" spans="1:19" x14ac:dyDescent="0.2">
      <c r="A136" s="375" t="s">
        <v>242</v>
      </c>
      <c r="B136" s="376"/>
      <c r="C136" s="376"/>
      <c r="D136" s="416">
        <f>[1]p8!$A$158</f>
        <v>0</v>
      </c>
      <c r="E136" s="417"/>
      <c r="F136" s="375" t="s">
        <v>246</v>
      </c>
      <c r="G136" s="376"/>
      <c r="H136" s="416">
        <f>[1]p8!$D$158</f>
        <v>0</v>
      </c>
      <c r="I136" s="417"/>
      <c r="J136" s="375" t="s">
        <v>244</v>
      </c>
      <c r="K136" s="376"/>
      <c r="L136" s="416">
        <f>[1]p8!$G$158</f>
        <v>0</v>
      </c>
      <c r="M136" s="417"/>
      <c r="N136" s="87" t="s">
        <v>245</v>
      </c>
      <c r="O136" s="416">
        <f>[1]p8!$J$158</f>
        <v>0</v>
      </c>
      <c r="P136" s="417"/>
      <c r="Q136" s="431"/>
      <c r="R136" s="431"/>
    </row>
    <row r="137" spans="1:19" x14ac:dyDescent="0.2">
      <c r="A137" s="378"/>
      <c r="B137" s="378"/>
      <c r="C137" s="378"/>
      <c r="D137" s="378"/>
      <c r="E137" s="378"/>
      <c r="F137" s="378"/>
      <c r="G137" s="378"/>
      <c r="H137" s="378"/>
      <c r="I137" s="378"/>
      <c r="J137" s="378"/>
      <c r="K137" s="378"/>
      <c r="L137" s="378"/>
      <c r="M137" s="378"/>
      <c r="N137" s="378"/>
      <c r="O137" s="378"/>
      <c r="P137" s="378"/>
      <c r="Q137" s="431"/>
      <c r="R137" s="431"/>
    </row>
    <row r="138" spans="1:19" s="3" customFormat="1" ht="13.5" customHeight="1" x14ac:dyDescent="0.25">
      <c r="A138" s="17" t="s">
        <v>76</v>
      </c>
      <c r="B138" s="379" t="str">
        <f>IF([1]p8!$A$161&lt;&gt;0,[1]p8!$A$161,"")</f>
        <v/>
      </c>
      <c r="C138" s="379"/>
      <c r="D138" s="379"/>
      <c r="E138" s="379"/>
      <c r="F138" s="379"/>
      <c r="G138" s="379"/>
      <c r="H138" s="379"/>
      <c r="I138" s="380"/>
      <c r="J138" s="375" t="s">
        <v>240</v>
      </c>
      <c r="K138" s="376"/>
      <c r="L138" s="86" t="str">
        <f>IF([1]p8!$I$161&lt;&gt;0,[1]p8!$I$161,"")</f>
        <v/>
      </c>
      <c r="M138" s="47" t="s">
        <v>239</v>
      </c>
      <c r="N138" s="427" t="str">
        <f>IF([1]p8!$K$161&lt;&gt;0,[1]p8!$K$161,"")</f>
        <v/>
      </c>
      <c r="O138" s="427"/>
      <c r="P138" s="428"/>
      <c r="Q138" s="431"/>
      <c r="R138" s="431"/>
    </row>
    <row r="139" spans="1:19" s="3" customFormat="1" ht="13.5" customHeight="1" x14ac:dyDescent="0.25">
      <c r="A139" s="17" t="s">
        <v>87</v>
      </c>
      <c r="B139" s="418" t="str">
        <f>IF([1]p8!$H$163&lt;&gt;0,[1]p8!$H$163,"")</f>
        <v/>
      </c>
      <c r="C139" s="419"/>
      <c r="D139" s="429" t="s">
        <v>241</v>
      </c>
      <c r="E139" s="430"/>
      <c r="F139" s="425" t="str">
        <f>IF([1]p8!$A$163&lt;&gt;0,[1]p8!$A$163,"")</f>
        <v/>
      </c>
      <c r="G139" s="425"/>
      <c r="H139" s="425"/>
      <c r="I139" s="425"/>
      <c r="J139" s="426"/>
      <c r="K139" s="17" t="s">
        <v>74</v>
      </c>
      <c r="L139" s="432" t="str">
        <f>IF([1]p8!$J$163&lt;&gt;0,[1]p8!$J$163,"")</f>
        <v/>
      </c>
      <c r="M139" s="433"/>
      <c r="N139" s="17" t="s">
        <v>75</v>
      </c>
      <c r="O139" s="432" t="str">
        <f>IF([1]p8!$K$163&lt;&gt;0,[1]p8!$K$163,"")</f>
        <v/>
      </c>
      <c r="P139" s="433"/>
      <c r="Q139" s="431"/>
      <c r="R139" s="431"/>
    </row>
    <row r="140" spans="1:19" x14ac:dyDescent="0.2">
      <c r="A140" s="375" t="s">
        <v>242</v>
      </c>
      <c r="B140" s="376"/>
      <c r="C140" s="376"/>
      <c r="D140" s="416">
        <f>[1]p8!$A$165</f>
        <v>0</v>
      </c>
      <c r="E140" s="417"/>
      <c r="F140" s="375" t="s">
        <v>246</v>
      </c>
      <c r="G140" s="376"/>
      <c r="H140" s="416">
        <f>[1]p8!$D$165</f>
        <v>0</v>
      </c>
      <c r="I140" s="417"/>
      <c r="J140" s="375" t="s">
        <v>244</v>
      </c>
      <c r="K140" s="376"/>
      <c r="L140" s="416">
        <f>[1]p8!$G$165</f>
        <v>0</v>
      </c>
      <c r="M140" s="417"/>
      <c r="N140" s="87" t="s">
        <v>245</v>
      </c>
      <c r="O140" s="416">
        <f>[1]p8!$J$165</f>
        <v>0</v>
      </c>
      <c r="P140" s="417"/>
      <c r="Q140" s="431"/>
      <c r="R140" s="431"/>
    </row>
    <row r="141" spans="1:19" x14ac:dyDescent="0.2">
      <c r="A141" s="378"/>
      <c r="B141" s="378"/>
      <c r="C141" s="378"/>
      <c r="D141" s="378"/>
      <c r="E141" s="378"/>
      <c r="F141" s="378"/>
      <c r="G141" s="378"/>
      <c r="H141" s="378"/>
      <c r="I141" s="378"/>
      <c r="J141" s="378"/>
      <c r="K141" s="378"/>
      <c r="L141" s="378"/>
      <c r="M141" s="378"/>
      <c r="N141" s="378"/>
      <c r="O141" s="378"/>
      <c r="P141" s="378"/>
      <c r="Q141" s="431"/>
      <c r="R141" s="431"/>
    </row>
    <row r="142" spans="1:19" s="33" customFormat="1" ht="11.25" customHeight="1" x14ac:dyDescent="0.2">
      <c r="A142" s="375" t="str">
        <f>T([1]p9!$C$13:$G$13)</f>
        <v>Diogo de Santana Germano</v>
      </c>
      <c r="B142" s="376"/>
      <c r="C142" s="376"/>
      <c r="D142" s="376"/>
      <c r="E142" s="377"/>
      <c r="F142" s="423"/>
      <c r="G142" s="424"/>
      <c r="H142" s="424"/>
      <c r="I142" s="424"/>
      <c r="J142" s="424"/>
      <c r="K142" s="424"/>
      <c r="L142" s="424"/>
      <c r="M142" s="424"/>
      <c r="N142" s="424"/>
      <c r="O142" s="424"/>
      <c r="P142" s="424"/>
      <c r="Q142" s="431"/>
      <c r="R142" s="431"/>
      <c r="S142" s="28"/>
    </row>
    <row r="143" spans="1:19" s="3" customFormat="1" ht="13.5" customHeight="1" x14ac:dyDescent="0.25">
      <c r="A143" s="17" t="s">
        <v>76</v>
      </c>
      <c r="B143" s="379" t="str">
        <f>IF([1]p9!$A$140&lt;&gt;0,[1]p9!$A$140,"")</f>
        <v/>
      </c>
      <c r="C143" s="379"/>
      <c r="D143" s="379"/>
      <c r="E143" s="379"/>
      <c r="F143" s="379"/>
      <c r="G143" s="379"/>
      <c r="H143" s="379"/>
      <c r="I143" s="380"/>
      <c r="J143" s="375" t="s">
        <v>240</v>
      </c>
      <c r="K143" s="376"/>
      <c r="L143" s="86" t="str">
        <f>IF([1]p9!$I$140&lt;&gt;0,[1]p9!$I$140,"")</f>
        <v/>
      </c>
      <c r="M143" s="47" t="s">
        <v>239</v>
      </c>
      <c r="N143" s="427" t="str">
        <f>IF([1]p9!$K$140&lt;&gt;0,[1]p9!$K$140,"")</f>
        <v/>
      </c>
      <c r="O143" s="427"/>
      <c r="P143" s="428"/>
      <c r="Q143" s="431"/>
      <c r="R143" s="431"/>
    </row>
    <row r="144" spans="1:19" s="3" customFormat="1" ht="13.5" customHeight="1" x14ac:dyDescent="0.25">
      <c r="A144" s="17" t="s">
        <v>87</v>
      </c>
      <c r="B144" s="418" t="str">
        <f>IF([1]p9!$H$142&lt;&gt;0,[1]p9!$H$142,"")</f>
        <v/>
      </c>
      <c r="C144" s="419"/>
      <c r="D144" s="429" t="s">
        <v>241</v>
      </c>
      <c r="E144" s="430"/>
      <c r="F144" s="425" t="str">
        <f>IF([1]p9!$A$142&lt;&gt;0,[1]p9!$A$142,"")</f>
        <v/>
      </c>
      <c r="G144" s="425"/>
      <c r="H144" s="425"/>
      <c r="I144" s="425"/>
      <c r="J144" s="426"/>
      <c r="K144" s="17" t="s">
        <v>74</v>
      </c>
      <c r="L144" s="432" t="str">
        <f>IF([1]p9!$J$142&lt;&gt;0,[1]p9!$J$142,"")</f>
        <v/>
      </c>
      <c r="M144" s="433"/>
      <c r="N144" s="17" t="s">
        <v>75</v>
      </c>
      <c r="O144" s="432" t="str">
        <f>IF([1]p9!$K$142&lt;&gt;0,[1]p9!$K$142,"")</f>
        <v/>
      </c>
      <c r="P144" s="433"/>
      <c r="Q144" s="431"/>
      <c r="R144" s="431"/>
    </row>
    <row r="145" spans="1:19" x14ac:dyDescent="0.2">
      <c r="A145" s="375" t="s">
        <v>242</v>
      </c>
      <c r="B145" s="376"/>
      <c r="C145" s="376"/>
      <c r="D145" s="416">
        <f>[1]p9!$A$144</f>
        <v>0</v>
      </c>
      <c r="E145" s="417"/>
      <c r="F145" s="375" t="s">
        <v>243</v>
      </c>
      <c r="G145" s="376"/>
      <c r="H145" s="416">
        <f>[1]p9!$D$144</f>
        <v>0</v>
      </c>
      <c r="I145" s="417"/>
      <c r="J145" s="375" t="s">
        <v>244</v>
      </c>
      <c r="K145" s="376"/>
      <c r="L145" s="416">
        <f>[1]p9!$G$144</f>
        <v>0</v>
      </c>
      <c r="M145" s="417"/>
      <c r="N145" s="87" t="s">
        <v>245</v>
      </c>
      <c r="O145" s="416">
        <f>[1]p9!$J$144</f>
        <v>0</v>
      </c>
      <c r="P145" s="417"/>
      <c r="Q145" s="431"/>
      <c r="R145" s="431"/>
    </row>
    <row r="146" spans="1:19" x14ac:dyDescent="0.2">
      <c r="A146" s="378"/>
      <c r="B146" s="378"/>
      <c r="C146" s="378"/>
      <c r="D146" s="378"/>
      <c r="E146" s="378"/>
      <c r="F146" s="378"/>
      <c r="G146" s="378"/>
      <c r="H146" s="378"/>
      <c r="I146" s="378"/>
      <c r="J146" s="378"/>
      <c r="K146" s="378"/>
      <c r="L146" s="378"/>
      <c r="M146" s="378"/>
      <c r="N146" s="378"/>
      <c r="O146" s="378"/>
      <c r="P146" s="378"/>
      <c r="Q146" s="431"/>
      <c r="R146" s="431"/>
    </row>
    <row r="147" spans="1:19" s="3" customFormat="1" ht="13.5" customHeight="1" x14ac:dyDescent="0.25">
      <c r="A147" s="17" t="s">
        <v>76</v>
      </c>
      <c r="B147" s="379" t="str">
        <f>IF([1]p9!$A$147&lt;&gt;0,[1]p9!$A$147,"")</f>
        <v/>
      </c>
      <c r="C147" s="379"/>
      <c r="D147" s="379"/>
      <c r="E147" s="379"/>
      <c r="F147" s="379"/>
      <c r="G147" s="379"/>
      <c r="H147" s="379"/>
      <c r="I147" s="380"/>
      <c r="J147" s="375" t="s">
        <v>240</v>
      </c>
      <c r="K147" s="376"/>
      <c r="L147" s="86" t="str">
        <f>IF([1]p9!$I$147&lt;&gt;0,[1]p9!$I$147,"")</f>
        <v/>
      </c>
      <c r="M147" s="47" t="s">
        <v>239</v>
      </c>
      <c r="N147" s="427" t="str">
        <f>IF([1]p9!$K$147&lt;&gt;0,[1]p9!$K$147,"")</f>
        <v/>
      </c>
      <c r="O147" s="427"/>
      <c r="P147" s="428"/>
      <c r="Q147" s="431"/>
      <c r="R147" s="431"/>
    </row>
    <row r="148" spans="1:19" s="3" customFormat="1" ht="13.5" customHeight="1" x14ac:dyDescent="0.25">
      <c r="A148" s="17" t="s">
        <v>87</v>
      </c>
      <c r="B148" s="418" t="str">
        <f>IF([1]p9!$H$149&lt;&gt;0,[1]p9!$H$149,"")</f>
        <v/>
      </c>
      <c r="C148" s="419"/>
      <c r="D148" s="429" t="s">
        <v>241</v>
      </c>
      <c r="E148" s="430"/>
      <c r="F148" s="425" t="str">
        <f>IF([1]p9!$A$149&lt;&gt;0,[1]p9!$A$149,"")</f>
        <v/>
      </c>
      <c r="G148" s="425"/>
      <c r="H148" s="425"/>
      <c r="I148" s="425"/>
      <c r="J148" s="426"/>
      <c r="K148" s="17" t="s">
        <v>74</v>
      </c>
      <c r="L148" s="432" t="str">
        <f>IF([1]p9!$J$149&lt;&gt;0,[1]p9!$J$149,"")</f>
        <v/>
      </c>
      <c r="M148" s="433"/>
      <c r="N148" s="17" t="s">
        <v>75</v>
      </c>
      <c r="O148" s="432" t="str">
        <f>IF([1]p9!$K$149&lt;&gt;0,[1]p9!$K$149,"")</f>
        <v/>
      </c>
      <c r="P148" s="433"/>
      <c r="Q148" s="431"/>
      <c r="R148" s="431"/>
    </row>
    <row r="149" spans="1:19" x14ac:dyDescent="0.2">
      <c r="A149" s="375" t="s">
        <v>242</v>
      </c>
      <c r="B149" s="376"/>
      <c r="C149" s="376"/>
      <c r="D149" s="416">
        <f>[1]p9!$A$151</f>
        <v>0</v>
      </c>
      <c r="E149" s="417"/>
      <c r="F149" s="375" t="s">
        <v>246</v>
      </c>
      <c r="G149" s="376"/>
      <c r="H149" s="416">
        <f>[1]p9!$D$151</f>
        <v>0</v>
      </c>
      <c r="I149" s="417"/>
      <c r="J149" s="375" t="s">
        <v>244</v>
      </c>
      <c r="K149" s="376"/>
      <c r="L149" s="416">
        <f>[1]p9!$G$151</f>
        <v>0</v>
      </c>
      <c r="M149" s="417"/>
      <c r="N149" s="87" t="s">
        <v>245</v>
      </c>
      <c r="O149" s="416">
        <f>[1]p9!$J$151</f>
        <v>0</v>
      </c>
      <c r="P149" s="417"/>
      <c r="Q149" s="431"/>
      <c r="R149" s="431"/>
    </row>
    <row r="150" spans="1:19" x14ac:dyDescent="0.2">
      <c r="A150" s="378"/>
      <c r="B150" s="378"/>
      <c r="C150" s="378"/>
      <c r="D150" s="378"/>
      <c r="E150" s="378"/>
      <c r="F150" s="378"/>
      <c r="G150" s="378"/>
      <c r="H150" s="378"/>
      <c r="I150" s="378"/>
      <c r="J150" s="378"/>
      <c r="K150" s="378"/>
      <c r="L150" s="378"/>
      <c r="M150" s="378"/>
      <c r="N150" s="378"/>
      <c r="O150" s="378"/>
      <c r="P150" s="378"/>
      <c r="Q150" s="431"/>
      <c r="R150" s="431"/>
    </row>
    <row r="151" spans="1:19" s="3" customFormat="1" ht="13.5" customHeight="1" x14ac:dyDescent="0.25">
      <c r="A151" s="17" t="s">
        <v>76</v>
      </c>
      <c r="B151" s="379" t="str">
        <f>IF([1]p9!$A$154&lt;&gt;0,[1]p9!$A$154,"")</f>
        <v/>
      </c>
      <c r="C151" s="379"/>
      <c r="D151" s="379"/>
      <c r="E151" s="379"/>
      <c r="F151" s="379"/>
      <c r="G151" s="379"/>
      <c r="H151" s="379"/>
      <c r="I151" s="380"/>
      <c r="J151" s="375" t="s">
        <v>240</v>
      </c>
      <c r="K151" s="376"/>
      <c r="L151" s="86" t="str">
        <f>IF([1]p9!$I$154&lt;&gt;0,[1]p9!$I$154,"")</f>
        <v/>
      </c>
      <c r="M151" s="47" t="s">
        <v>239</v>
      </c>
      <c r="N151" s="427" t="str">
        <f>IF([1]p9!$K$154&lt;&gt;0,[1]p9!$K$154,"")</f>
        <v/>
      </c>
      <c r="O151" s="427"/>
      <c r="P151" s="428"/>
      <c r="Q151" s="431"/>
      <c r="R151" s="431"/>
    </row>
    <row r="152" spans="1:19" s="3" customFormat="1" ht="13.5" customHeight="1" x14ac:dyDescent="0.25">
      <c r="A152" s="17" t="s">
        <v>87</v>
      </c>
      <c r="B152" s="418" t="str">
        <f>IF([1]p9!$H$156&lt;&gt;0,[1]p9!$H$156,"")</f>
        <v/>
      </c>
      <c r="C152" s="419"/>
      <c r="D152" s="429" t="s">
        <v>241</v>
      </c>
      <c r="E152" s="430"/>
      <c r="F152" s="425" t="str">
        <f>IF([1]p9!$A$156&lt;&gt;0,[1]p9!$A$156,"")</f>
        <v/>
      </c>
      <c r="G152" s="425"/>
      <c r="H152" s="425"/>
      <c r="I152" s="425"/>
      <c r="J152" s="426"/>
      <c r="K152" s="17" t="s">
        <v>74</v>
      </c>
      <c r="L152" s="432" t="str">
        <f>IF([1]p9!$J$156&lt;&gt;0,[1]p9!$J$156,"")</f>
        <v/>
      </c>
      <c r="M152" s="433"/>
      <c r="N152" s="17" t="s">
        <v>75</v>
      </c>
      <c r="O152" s="432" t="str">
        <f>IF([1]p9!$K$156&lt;&gt;0,[1]p9!$K$156,"")</f>
        <v/>
      </c>
      <c r="P152" s="433"/>
      <c r="Q152" s="431"/>
      <c r="R152" s="431"/>
    </row>
    <row r="153" spans="1:19" x14ac:dyDescent="0.2">
      <c r="A153" s="375" t="s">
        <v>242</v>
      </c>
      <c r="B153" s="376"/>
      <c r="C153" s="376"/>
      <c r="D153" s="416">
        <f>[1]p9!$A$158</f>
        <v>0</v>
      </c>
      <c r="E153" s="417"/>
      <c r="F153" s="375" t="s">
        <v>246</v>
      </c>
      <c r="G153" s="376"/>
      <c r="H153" s="416">
        <f>[1]p9!$D$158</f>
        <v>0</v>
      </c>
      <c r="I153" s="417"/>
      <c r="J153" s="375" t="s">
        <v>244</v>
      </c>
      <c r="K153" s="376"/>
      <c r="L153" s="416">
        <f>[1]p9!$G$158</f>
        <v>0</v>
      </c>
      <c r="M153" s="417"/>
      <c r="N153" s="87" t="s">
        <v>245</v>
      </c>
      <c r="O153" s="416">
        <f>[1]p9!$J$158</f>
        <v>0</v>
      </c>
      <c r="P153" s="417"/>
      <c r="Q153" s="431"/>
      <c r="R153" s="431"/>
    </row>
    <row r="154" spans="1:19" x14ac:dyDescent="0.2">
      <c r="A154" s="378"/>
      <c r="B154" s="378"/>
      <c r="C154" s="378"/>
      <c r="D154" s="378"/>
      <c r="E154" s="378"/>
      <c r="F154" s="378"/>
      <c r="G154" s="378"/>
      <c r="H154" s="378"/>
      <c r="I154" s="378"/>
      <c r="J154" s="378"/>
      <c r="K154" s="378"/>
      <c r="L154" s="378"/>
      <c r="M154" s="378"/>
      <c r="N154" s="378"/>
      <c r="O154" s="378"/>
      <c r="P154" s="378"/>
      <c r="Q154" s="431"/>
      <c r="R154" s="431"/>
    </row>
    <row r="155" spans="1:19" s="3" customFormat="1" ht="13.5" customHeight="1" x14ac:dyDescent="0.25">
      <c r="A155" s="17" t="s">
        <v>76</v>
      </c>
      <c r="B155" s="379" t="str">
        <f>IF([1]p9!$A$161&lt;&gt;0,[1]p9!$A$161,"")</f>
        <v/>
      </c>
      <c r="C155" s="379"/>
      <c r="D155" s="379"/>
      <c r="E155" s="379"/>
      <c r="F155" s="379"/>
      <c r="G155" s="379"/>
      <c r="H155" s="379"/>
      <c r="I155" s="380"/>
      <c r="J155" s="375" t="s">
        <v>240</v>
      </c>
      <c r="K155" s="376"/>
      <c r="L155" s="86" t="str">
        <f>IF([1]p9!$I$161&lt;&gt;0,[1]p9!$I$161,"")</f>
        <v/>
      </c>
      <c r="M155" s="47" t="s">
        <v>239</v>
      </c>
      <c r="N155" s="427" t="str">
        <f>IF([1]p9!$K$161&lt;&gt;0,[1]p9!$K$161,"")</f>
        <v/>
      </c>
      <c r="O155" s="427"/>
      <c r="P155" s="428"/>
      <c r="Q155" s="431"/>
      <c r="R155" s="431"/>
    </row>
    <row r="156" spans="1:19" s="3" customFormat="1" ht="13.5" customHeight="1" x14ac:dyDescent="0.25">
      <c r="A156" s="17" t="s">
        <v>87</v>
      </c>
      <c r="B156" s="418" t="str">
        <f>IF([1]p9!$H$163&lt;&gt;0,[1]p9!$H$163,"")</f>
        <v/>
      </c>
      <c r="C156" s="419"/>
      <c r="D156" s="429" t="s">
        <v>241</v>
      </c>
      <c r="E156" s="430"/>
      <c r="F156" s="425" t="str">
        <f>IF([1]p9!$A$163&lt;&gt;0,[1]p9!$A$163,"")</f>
        <v/>
      </c>
      <c r="G156" s="425"/>
      <c r="H156" s="425"/>
      <c r="I156" s="425"/>
      <c r="J156" s="426"/>
      <c r="K156" s="17" t="s">
        <v>74</v>
      </c>
      <c r="L156" s="432" t="str">
        <f>IF([1]p9!$J$163&lt;&gt;0,[1]p9!$J$163,"")</f>
        <v/>
      </c>
      <c r="M156" s="433"/>
      <c r="N156" s="17" t="s">
        <v>75</v>
      </c>
      <c r="O156" s="432" t="str">
        <f>IF([1]p9!$K$163&lt;&gt;0,[1]p9!$K$163,"")</f>
        <v/>
      </c>
      <c r="P156" s="433"/>
      <c r="Q156" s="431"/>
      <c r="R156" s="431"/>
    </row>
    <row r="157" spans="1:19" x14ac:dyDescent="0.2">
      <c r="A157" s="375" t="s">
        <v>242</v>
      </c>
      <c r="B157" s="376"/>
      <c r="C157" s="376"/>
      <c r="D157" s="416">
        <f>[1]p9!$A$165</f>
        <v>0</v>
      </c>
      <c r="E157" s="417"/>
      <c r="F157" s="375" t="s">
        <v>246</v>
      </c>
      <c r="G157" s="376"/>
      <c r="H157" s="416">
        <f>[1]p9!$D$165</f>
        <v>0</v>
      </c>
      <c r="I157" s="417"/>
      <c r="J157" s="375" t="s">
        <v>244</v>
      </c>
      <c r="K157" s="376"/>
      <c r="L157" s="416">
        <f>[1]p9!$G$165</f>
        <v>0</v>
      </c>
      <c r="M157" s="417"/>
      <c r="N157" s="87" t="s">
        <v>245</v>
      </c>
      <c r="O157" s="416">
        <f>[1]p9!$J$165</f>
        <v>0</v>
      </c>
      <c r="P157" s="417"/>
      <c r="Q157" s="431"/>
      <c r="R157" s="431"/>
    </row>
    <row r="158" spans="1:19" x14ac:dyDescent="0.2">
      <c r="A158" s="378"/>
      <c r="B158" s="378"/>
      <c r="C158" s="378"/>
      <c r="D158" s="378"/>
      <c r="E158" s="378"/>
      <c r="F158" s="378"/>
      <c r="G158" s="378"/>
      <c r="H158" s="378"/>
      <c r="I158" s="378"/>
      <c r="J158" s="378"/>
      <c r="K158" s="378"/>
      <c r="L158" s="378"/>
      <c r="M158" s="378"/>
      <c r="N158" s="378"/>
      <c r="O158" s="378"/>
      <c r="P158" s="378"/>
      <c r="Q158" s="431"/>
      <c r="R158" s="431"/>
    </row>
    <row r="159" spans="1:19" s="33" customFormat="1" ht="11.25" customHeight="1" x14ac:dyDescent="0.2">
      <c r="A159" s="375" t="str">
        <f>T([1]p10!$C$13:$G$13)</f>
        <v>Diogo Diniz Pereira da Silva e Silva</v>
      </c>
      <c r="B159" s="376"/>
      <c r="C159" s="376"/>
      <c r="D159" s="376"/>
      <c r="E159" s="377"/>
      <c r="F159" s="423"/>
      <c r="G159" s="424"/>
      <c r="H159" s="424"/>
      <c r="I159" s="424"/>
      <c r="J159" s="424"/>
      <c r="K159" s="424"/>
      <c r="L159" s="424"/>
      <c r="M159" s="424"/>
      <c r="N159" s="424"/>
      <c r="O159" s="424"/>
      <c r="P159" s="424"/>
      <c r="Q159" s="431"/>
      <c r="R159" s="431"/>
      <c r="S159" s="28"/>
    </row>
    <row r="160" spans="1:19" s="3" customFormat="1" ht="13.5" customHeight="1" x14ac:dyDescent="0.25">
      <c r="A160" s="17" t="s">
        <v>76</v>
      </c>
      <c r="B160" s="379" t="str">
        <f>IF([1]p10!$A$140&lt;&gt;0,[1]p10!$A$140,"")</f>
        <v>Graduações e Identidades Polinomiais em Álgebras - Produtividade em Pesquisa do CNPq</v>
      </c>
      <c r="C160" s="379"/>
      <c r="D160" s="379"/>
      <c r="E160" s="379"/>
      <c r="F160" s="379"/>
      <c r="G160" s="379"/>
      <c r="H160" s="379"/>
      <c r="I160" s="380"/>
      <c r="J160" s="375" t="s">
        <v>240</v>
      </c>
      <c r="K160" s="376"/>
      <c r="L160" s="86" t="str">
        <f>IF([1]p10!$I$140&lt;&gt;0,[1]p10!$I$140,"")</f>
        <v>CNPq</v>
      </c>
      <c r="M160" s="47" t="s">
        <v>239</v>
      </c>
      <c r="N160" s="427" t="str">
        <f>IF([1]p10!$K$140&lt;&gt;0,[1]p10!$K$140,"")</f>
        <v>Em andamento</v>
      </c>
      <c r="O160" s="427"/>
      <c r="P160" s="428"/>
      <c r="Q160" s="431"/>
      <c r="R160" s="431"/>
    </row>
    <row r="161" spans="1:19" s="3" customFormat="1" ht="13.5" customHeight="1" x14ac:dyDescent="0.25">
      <c r="A161" s="17" t="s">
        <v>87</v>
      </c>
      <c r="B161" s="418" t="str">
        <f>IF([1]p10!$H$142&lt;&gt;0,[1]p10!$H$142,"")</f>
        <v>Coordenador</v>
      </c>
      <c r="C161" s="419"/>
      <c r="D161" s="429" t="s">
        <v>241</v>
      </c>
      <c r="E161" s="430"/>
      <c r="F161" s="425" t="str">
        <f>IF([1]p10!$A$142&lt;&gt;0,[1]p10!$A$142,"")</f>
        <v>Álgebra</v>
      </c>
      <c r="G161" s="425"/>
      <c r="H161" s="425"/>
      <c r="I161" s="425"/>
      <c r="J161" s="426"/>
      <c r="K161" s="17" t="s">
        <v>74</v>
      </c>
      <c r="L161" s="432">
        <f>IF([1]p10!$J$142&lt;&gt;0,[1]p10!$J$142,"")</f>
        <v>44986</v>
      </c>
      <c r="M161" s="433"/>
      <c r="N161" s="17" t="s">
        <v>75</v>
      </c>
      <c r="O161" s="432">
        <f>IF([1]p10!$K$142&lt;&gt;0,[1]p10!$K$142,"")</f>
        <v>46446</v>
      </c>
      <c r="P161" s="433"/>
      <c r="Q161" s="431"/>
      <c r="R161" s="431"/>
    </row>
    <row r="162" spans="1:19" x14ac:dyDescent="0.2">
      <c r="A162" s="375" t="s">
        <v>242</v>
      </c>
      <c r="B162" s="376"/>
      <c r="C162" s="376"/>
      <c r="D162" s="416">
        <f>[1]p10!$A$144</f>
        <v>115200</v>
      </c>
      <c r="E162" s="417"/>
      <c r="F162" s="375" t="s">
        <v>243</v>
      </c>
      <c r="G162" s="376"/>
      <c r="H162" s="416">
        <f>[1]p10!$D$144</f>
        <v>38400</v>
      </c>
      <c r="I162" s="417"/>
      <c r="J162" s="375" t="s">
        <v>244</v>
      </c>
      <c r="K162" s="376"/>
      <c r="L162" s="416">
        <f>[1]p10!$G$144</f>
        <v>38400</v>
      </c>
      <c r="M162" s="417"/>
      <c r="N162" s="87" t="s">
        <v>245</v>
      </c>
      <c r="O162" s="416">
        <f>[1]p10!$J$144</f>
        <v>76800</v>
      </c>
      <c r="P162" s="417"/>
      <c r="Q162" s="431"/>
      <c r="R162" s="431"/>
    </row>
    <row r="163" spans="1:19" x14ac:dyDescent="0.2">
      <c r="A163" s="378"/>
      <c r="B163" s="378"/>
      <c r="C163" s="378"/>
      <c r="D163" s="378"/>
      <c r="E163" s="378"/>
      <c r="F163" s="378"/>
      <c r="G163" s="378"/>
      <c r="H163" s="378"/>
      <c r="I163" s="378"/>
      <c r="J163" s="378"/>
      <c r="K163" s="378"/>
      <c r="L163" s="378"/>
      <c r="M163" s="378"/>
      <c r="N163" s="378"/>
      <c r="O163" s="378"/>
      <c r="P163" s="378"/>
      <c r="Q163" s="431"/>
      <c r="R163" s="431"/>
    </row>
    <row r="164" spans="1:19" s="3" customFormat="1" ht="13.5" customHeight="1" x14ac:dyDescent="0.25">
      <c r="A164" s="17" t="s">
        <v>76</v>
      </c>
      <c r="B164" s="379" t="str">
        <f>IF([1]p10!$A$147&lt;&gt;0,[1]p10!$A$147,"")</f>
        <v>Álgebras com Estrutura Suplementar e suas Identidades Polinomiais</v>
      </c>
      <c r="C164" s="379"/>
      <c r="D164" s="379"/>
      <c r="E164" s="379"/>
      <c r="F164" s="379"/>
      <c r="G164" s="379"/>
      <c r="H164" s="379"/>
      <c r="I164" s="380"/>
      <c r="J164" s="375" t="s">
        <v>240</v>
      </c>
      <c r="K164" s="376"/>
      <c r="L164" s="86" t="str">
        <f>IF([1]p10!$I$147&lt;&gt;0,[1]p10!$I$147,"")</f>
        <v>FAPESQ-PB</v>
      </c>
      <c r="M164" s="47" t="s">
        <v>239</v>
      </c>
      <c r="N164" s="427" t="str">
        <f>IF([1]p10!$K$147&lt;&gt;0,[1]p10!$K$147,"")</f>
        <v>Em andamento</v>
      </c>
      <c r="O164" s="427"/>
      <c r="P164" s="428"/>
      <c r="Q164" s="431"/>
      <c r="R164" s="431"/>
    </row>
    <row r="165" spans="1:19" s="3" customFormat="1" ht="13.5" customHeight="1" x14ac:dyDescent="0.25">
      <c r="A165" s="17" t="s">
        <v>87</v>
      </c>
      <c r="B165" s="418" t="str">
        <f>IF([1]p10!$H$149&lt;&gt;0,[1]p10!$H$149,"")</f>
        <v>Coordenador</v>
      </c>
      <c r="C165" s="419"/>
      <c r="D165" s="429" t="s">
        <v>241</v>
      </c>
      <c r="E165" s="430"/>
      <c r="F165" s="425" t="str">
        <f>IF([1]p10!$A$149&lt;&gt;0,[1]p10!$A$149,"")</f>
        <v>Álgebra</v>
      </c>
      <c r="G165" s="425"/>
      <c r="H165" s="425"/>
      <c r="I165" s="425"/>
      <c r="J165" s="426"/>
      <c r="K165" s="17" t="s">
        <v>74</v>
      </c>
      <c r="L165" s="432">
        <f>IF([1]p10!$J$149&lt;&gt;0,[1]p10!$J$149,"")</f>
        <v>44501</v>
      </c>
      <c r="M165" s="433"/>
      <c r="N165" s="17" t="s">
        <v>75</v>
      </c>
      <c r="O165" s="432">
        <f>IF([1]p10!$K$149&lt;&gt;0,[1]p10!$K$149,"")</f>
        <v>45596</v>
      </c>
      <c r="P165" s="433"/>
      <c r="Q165" s="431"/>
      <c r="R165" s="431"/>
    </row>
    <row r="166" spans="1:19" x14ac:dyDescent="0.2">
      <c r="A166" s="375" t="s">
        <v>242</v>
      </c>
      <c r="B166" s="376"/>
      <c r="C166" s="376"/>
      <c r="D166" s="416">
        <f>[1]p10!$A$151</f>
        <v>29583</v>
      </c>
      <c r="E166" s="417"/>
      <c r="F166" s="375" t="s">
        <v>246</v>
      </c>
      <c r="G166" s="376"/>
      <c r="H166" s="416">
        <f>[1]p10!$D$151</f>
        <v>29583</v>
      </c>
      <c r="I166" s="417"/>
      <c r="J166" s="375" t="s">
        <v>244</v>
      </c>
      <c r="K166" s="376"/>
      <c r="L166" s="416">
        <f>[1]p10!$G$151</f>
        <v>24583</v>
      </c>
      <c r="M166" s="417"/>
      <c r="N166" s="87" t="s">
        <v>245</v>
      </c>
      <c r="O166" s="416">
        <f>[1]p10!$J$151</f>
        <v>5000</v>
      </c>
      <c r="P166" s="417"/>
      <c r="Q166" s="431"/>
      <c r="R166" s="431"/>
    </row>
    <row r="167" spans="1:19" x14ac:dyDescent="0.2">
      <c r="A167" s="378"/>
      <c r="B167" s="378"/>
      <c r="C167" s="378"/>
      <c r="D167" s="378"/>
      <c r="E167" s="378"/>
      <c r="F167" s="378"/>
      <c r="G167" s="378"/>
      <c r="H167" s="378"/>
      <c r="I167" s="378"/>
      <c r="J167" s="378"/>
      <c r="K167" s="378"/>
      <c r="L167" s="378"/>
      <c r="M167" s="378"/>
      <c r="N167" s="378"/>
      <c r="O167" s="378"/>
      <c r="P167" s="378"/>
      <c r="Q167" s="431"/>
      <c r="R167" s="431"/>
    </row>
    <row r="168" spans="1:19" s="3" customFormat="1" ht="13.5" customHeight="1" x14ac:dyDescent="0.25">
      <c r="A168" s="17" t="s">
        <v>76</v>
      </c>
      <c r="B168" s="379" t="str">
        <f>IF([1]p10!$A$154&lt;&gt;0,[1]p10!$A$154,"")</f>
        <v/>
      </c>
      <c r="C168" s="379"/>
      <c r="D168" s="379"/>
      <c r="E168" s="379"/>
      <c r="F168" s="379"/>
      <c r="G168" s="379"/>
      <c r="H168" s="379"/>
      <c r="I168" s="380"/>
      <c r="J168" s="375" t="s">
        <v>240</v>
      </c>
      <c r="K168" s="376"/>
      <c r="L168" s="86" t="str">
        <f>IF([1]p10!$I$154&lt;&gt;0,[1]p10!$I$154,"")</f>
        <v/>
      </c>
      <c r="M168" s="47" t="s">
        <v>239</v>
      </c>
      <c r="N168" s="427" t="str">
        <f>IF([1]p10!$K$154&lt;&gt;0,[1]p10!$K$154,"")</f>
        <v/>
      </c>
      <c r="O168" s="427"/>
      <c r="P168" s="428"/>
      <c r="Q168" s="431"/>
      <c r="R168" s="431"/>
    </row>
    <row r="169" spans="1:19" s="3" customFormat="1" ht="13.5" customHeight="1" x14ac:dyDescent="0.25">
      <c r="A169" s="17" t="s">
        <v>87</v>
      </c>
      <c r="B169" s="418" t="str">
        <f>IF([1]p10!$H$156&lt;&gt;0,[1]p10!$H$156,"")</f>
        <v/>
      </c>
      <c r="C169" s="419"/>
      <c r="D169" s="429" t="s">
        <v>241</v>
      </c>
      <c r="E169" s="430"/>
      <c r="F169" s="425" t="str">
        <f>IF([1]p10!$A$156&lt;&gt;0,[1]p10!$A$156,"")</f>
        <v/>
      </c>
      <c r="G169" s="425"/>
      <c r="H169" s="425"/>
      <c r="I169" s="425"/>
      <c r="J169" s="426"/>
      <c r="K169" s="17" t="s">
        <v>74</v>
      </c>
      <c r="L169" s="432" t="str">
        <f>IF([1]p10!$J$156&lt;&gt;0,[1]p10!$J$156,"")</f>
        <v/>
      </c>
      <c r="M169" s="433"/>
      <c r="N169" s="17" t="s">
        <v>75</v>
      </c>
      <c r="O169" s="432" t="str">
        <f>IF([1]p10!$K$156&lt;&gt;0,[1]p10!$K$156,"")</f>
        <v/>
      </c>
      <c r="P169" s="433"/>
      <c r="Q169" s="431"/>
      <c r="R169" s="431"/>
    </row>
    <row r="170" spans="1:19" x14ac:dyDescent="0.2">
      <c r="A170" s="375" t="s">
        <v>242</v>
      </c>
      <c r="B170" s="376"/>
      <c r="C170" s="376"/>
      <c r="D170" s="416">
        <f>[1]p10!$A$158</f>
        <v>0</v>
      </c>
      <c r="E170" s="417"/>
      <c r="F170" s="375" t="s">
        <v>246</v>
      </c>
      <c r="G170" s="376"/>
      <c r="H170" s="416">
        <f>[1]p10!$D$158</f>
        <v>0</v>
      </c>
      <c r="I170" s="417"/>
      <c r="J170" s="375" t="s">
        <v>244</v>
      </c>
      <c r="K170" s="376"/>
      <c r="L170" s="416">
        <f>[1]p10!$G$158</f>
        <v>0</v>
      </c>
      <c r="M170" s="417"/>
      <c r="N170" s="87" t="s">
        <v>245</v>
      </c>
      <c r="O170" s="416">
        <f>[1]p10!$J$158</f>
        <v>0</v>
      </c>
      <c r="P170" s="417"/>
      <c r="Q170" s="431"/>
      <c r="R170" s="431"/>
    </row>
    <row r="171" spans="1:19" x14ac:dyDescent="0.2">
      <c r="A171" s="378"/>
      <c r="B171" s="378"/>
      <c r="C171" s="378"/>
      <c r="D171" s="378"/>
      <c r="E171" s="378"/>
      <c r="F171" s="378"/>
      <c r="G171" s="378"/>
      <c r="H171" s="378"/>
      <c r="I171" s="378"/>
      <c r="J171" s="378"/>
      <c r="K171" s="378"/>
      <c r="L171" s="378"/>
      <c r="M171" s="378"/>
      <c r="N171" s="378"/>
      <c r="O171" s="378"/>
      <c r="P171" s="378"/>
      <c r="Q171" s="431"/>
      <c r="R171" s="431"/>
    </row>
    <row r="172" spans="1:19" s="3" customFormat="1" ht="13.5" customHeight="1" x14ac:dyDescent="0.25">
      <c r="A172" s="17" t="s">
        <v>76</v>
      </c>
      <c r="B172" s="379" t="str">
        <f>IF([1]p10!$A$161&lt;&gt;0,[1]p10!$A$161,"")</f>
        <v/>
      </c>
      <c r="C172" s="379"/>
      <c r="D172" s="379"/>
      <c r="E172" s="379"/>
      <c r="F172" s="379"/>
      <c r="G172" s="379"/>
      <c r="H172" s="379"/>
      <c r="I172" s="380"/>
      <c r="J172" s="375" t="s">
        <v>240</v>
      </c>
      <c r="K172" s="376"/>
      <c r="L172" s="86" t="str">
        <f>IF([1]p10!$I$161&lt;&gt;0,[1]p10!$I$161,"")</f>
        <v/>
      </c>
      <c r="M172" s="47" t="s">
        <v>239</v>
      </c>
      <c r="N172" s="427" t="str">
        <f>IF([1]p10!$K$161&lt;&gt;0,[1]p10!$K$161,"")</f>
        <v/>
      </c>
      <c r="O172" s="427"/>
      <c r="P172" s="428"/>
      <c r="Q172" s="431"/>
      <c r="R172" s="431"/>
    </row>
    <row r="173" spans="1:19" s="3" customFormat="1" ht="13.5" customHeight="1" x14ac:dyDescent="0.25">
      <c r="A173" s="17" t="s">
        <v>87</v>
      </c>
      <c r="B173" s="418" t="str">
        <f>IF([1]p10!$H$163&lt;&gt;0,[1]p10!$H$163,"")</f>
        <v/>
      </c>
      <c r="C173" s="419"/>
      <c r="D173" s="429" t="s">
        <v>241</v>
      </c>
      <c r="E173" s="430"/>
      <c r="F173" s="425" t="str">
        <f>IF([1]p10!$A$163&lt;&gt;0,[1]p10!$A$163,"")</f>
        <v/>
      </c>
      <c r="G173" s="425"/>
      <c r="H173" s="425"/>
      <c r="I173" s="425"/>
      <c r="J173" s="426"/>
      <c r="K173" s="17" t="s">
        <v>74</v>
      </c>
      <c r="L173" s="432" t="str">
        <f>IF([1]p10!$J$163&lt;&gt;0,[1]p10!$J$163,"")</f>
        <v/>
      </c>
      <c r="M173" s="433"/>
      <c r="N173" s="17" t="s">
        <v>75</v>
      </c>
      <c r="O173" s="432" t="str">
        <f>IF([1]p10!$K$163&lt;&gt;0,[1]p10!$K$163,"")</f>
        <v/>
      </c>
      <c r="P173" s="433"/>
      <c r="Q173" s="431"/>
      <c r="R173" s="431"/>
    </row>
    <row r="174" spans="1:19" x14ac:dyDescent="0.2">
      <c r="A174" s="375" t="s">
        <v>242</v>
      </c>
      <c r="B174" s="376"/>
      <c r="C174" s="376"/>
      <c r="D174" s="416">
        <f>[1]p10!$A$165</f>
        <v>0</v>
      </c>
      <c r="E174" s="417"/>
      <c r="F174" s="375" t="s">
        <v>246</v>
      </c>
      <c r="G174" s="376"/>
      <c r="H174" s="416">
        <f>[1]p10!$D$165</f>
        <v>0</v>
      </c>
      <c r="I174" s="417"/>
      <c r="J174" s="375" t="s">
        <v>244</v>
      </c>
      <c r="K174" s="376"/>
      <c r="L174" s="416">
        <f>[1]p10!$G$165</f>
        <v>0</v>
      </c>
      <c r="M174" s="417"/>
      <c r="N174" s="87" t="s">
        <v>245</v>
      </c>
      <c r="O174" s="416">
        <f>[1]p10!$J$165</f>
        <v>0</v>
      </c>
      <c r="P174" s="417"/>
      <c r="Q174" s="431"/>
      <c r="R174" s="431"/>
    </row>
    <row r="175" spans="1:19" x14ac:dyDescent="0.2">
      <c r="A175" s="378"/>
      <c r="B175" s="378"/>
      <c r="C175" s="378"/>
      <c r="D175" s="378"/>
      <c r="E175" s="378"/>
      <c r="F175" s="378"/>
      <c r="G175" s="378"/>
      <c r="H175" s="378"/>
      <c r="I175" s="378"/>
      <c r="J175" s="378"/>
      <c r="K175" s="378"/>
      <c r="L175" s="378"/>
      <c r="M175" s="378"/>
      <c r="N175" s="378"/>
      <c r="O175" s="378"/>
      <c r="P175" s="378"/>
      <c r="Q175" s="431"/>
      <c r="R175" s="431"/>
    </row>
    <row r="176" spans="1:19" s="33" customFormat="1" ht="11.25" customHeight="1" x14ac:dyDescent="0.2">
      <c r="A176" s="375" t="str">
        <f>T([1]p11!$C$13:$G$13)</f>
        <v>Henrique Fernandes de Lima</v>
      </c>
      <c r="B176" s="376"/>
      <c r="C176" s="376"/>
      <c r="D176" s="376"/>
      <c r="E176" s="377"/>
      <c r="F176" s="423"/>
      <c r="G176" s="424"/>
      <c r="H176" s="424"/>
      <c r="I176" s="424"/>
      <c r="J176" s="424"/>
      <c r="K176" s="424"/>
      <c r="L176" s="424"/>
      <c r="M176" s="424"/>
      <c r="N176" s="424"/>
      <c r="O176" s="424"/>
      <c r="P176" s="424"/>
      <c r="Q176" s="431"/>
      <c r="R176" s="431"/>
      <c r="S176" s="28"/>
    </row>
    <row r="177" spans="1:18" s="3" customFormat="1" ht="13.5" customHeight="1" x14ac:dyDescent="0.25">
      <c r="A177" s="17" t="s">
        <v>76</v>
      </c>
      <c r="B177" s="379" t="str">
        <f>IF([1]p11!$A$140&lt;&gt;0,[1]p11!$A$140,"")</f>
        <v>Bolsista de Produtividade - PQ 2</v>
      </c>
      <c r="C177" s="379"/>
      <c r="D177" s="379"/>
      <c r="E177" s="379"/>
      <c r="F177" s="379"/>
      <c r="G177" s="379"/>
      <c r="H177" s="379"/>
      <c r="I177" s="380"/>
      <c r="J177" s="375" t="s">
        <v>240</v>
      </c>
      <c r="K177" s="376"/>
      <c r="L177" s="86" t="str">
        <f>IF([1]p11!$I$140&lt;&gt;0,[1]p11!$I$140,"")</f>
        <v>CNPq</v>
      </c>
      <c r="M177" s="47" t="s">
        <v>239</v>
      </c>
      <c r="N177" s="427" t="str">
        <f>IF([1]p11!$K$140&lt;&gt;0,[1]p11!$K$140,"")</f>
        <v>Em andamento</v>
      </c>
      <c r="O177" s="427"/>
      <c r="P177" s="428"/>
      <c r="Q177" s="431"/>
      <c r="R177" s="431"/>
    </row>
    <row r="178" spans="1:18" s="3" customFormat="1" ht="13.5" customHeight="1" x14ac:dyDescent="0.25">
      <c r="A178" s="17" t="s">
        <v>87</v>
      </c>
      <c r="B178" s="418" t="str">
        <f>IF([1]p11!$H$142&lt;&gt;0,[1]p11!$H$142,"")</f>
        <v>Coordenador</v>
      </c>
      <c r="C178" s="419"/>
      <c r="D178" s="429" t="s">
        <v>241</v>
      </c>
      <c r="E178" s="430"/>
      <c r="F178" s="425" t="str">
        <f>IF([1]p11!$A$142&lt;&gt;0,[1]p11!$A$142,"")</f>
        <v>Geometria Diferencial</v>
      </c>
      <c r="G178" s="425"/>
      <c r="H178" s="425"/>
      <c r="I178" s="425"/>
      <c r="J178" s="426"/>
      <c r="K178" s="17" t="s">
        <v>74</v>
      </c>
      <c r="L178" s="432">
        <f>IF([1]p11!$J$142&lt;&gt;0,[1]p11!$J$142,"")</f>
        <v>45352</v>
      </c>
      <c r="M178" s="433"/>
      <c r="N178" s="17" t="s">
        <v>75</v>
      </c>
      <c r="O178" s="432">
        <f>IF([1]p11!$K$142&lt;&gt;0,[1]p11!$K$142,"")</f>
        <v>46446</v>
      </c>
      <c r="P178" s="433"/>
      <c r="Q178" s="431"/>
      <c r="R178" s="431"/>
    </row>
    <row r="179" spans="1:18" x14ac:dyDescent="0.2">
      <c r="A179" s="375" t="s">
        <v>242</v>
      </c>
      <c r="B179" s="376"/>
      <c r="C179" s="376"/>
      <c r="D179" s="416">
        <f>[1]p11!$A$144</f>
        <v>0</v>
      </c>
      <c r="E179" s="417"/>
      <c r="F179" s="375" t="s">
        <v>243</v>
      </c>
      <c r="G179" s="376"/>
      <c r="H179" s="416">
        <f>[1]p11!$D$144</f>
        <v>0</v>
      </c>
      <c r="I179" s="417"/>
      <c r="J179" s="375" t="s">
        <v>244</v>
      </c>
      <c r="K179" s="376"/>
      <c r="L179" s="416">
        <f>[1]p11!$G$144</f>
        <v>0</v>
      </c>
      <c r="M179" s="417"/>
      <c r="N179" s="87" t="s">
        <v>245</v>
      </c>
      <c r="O179" s="416">
        <f>[1]p11!$J$144</f>
        <v>0</v>
      </c>
      <c r="P179" s="417"/>
      <c r="Q179" s="431"/>
      <c r="R179" s="431"/>
    </row>
    <row r="180" spans="1:18" x14ac:dyDescent="0.2">
      <c r="A180" s="378"/>
      <c r="B180" s="378"/>
      <c r="C180" s="378"/>
      <c r="D180" s="378"/>
      <c r="E180" s="378"/>
      <c r="F180" s="378"/>
      <c r="G180" s="378"/>
      <c r="H180" s="378"/>
      <c r="I180" s="378"/>
      <c r="J180" s="378"/>
      <c r="K180" s="378"/>
      <c r="L180" s="378"/>
      <c r="M180" s="378"/>
      <c r="N180" s="378"/>
      <c r="O180" s="378"/>
      <c r="P180" s="378"/>
      <c r="Q180" s="431"/>
      <c r="R180" s="431"/>
    </row>
    <row r="181" spans="1:18" s="3" customFormat="1" ht="13.5" customHeight="1" x14ac:dyDescent="0.25">
      <c r="A181" s="17" t="s">
        <v>76</v>
      </c>
      <c r="B181" s="379" t="str">
        <f>IF([1]p11!$A$147&lt;&gt;0,[1]p11!$A$147,"")</f>
        <v/>
      </c>
      <c r="C181" s="379"/>
      <c r="D181" s="379"/>
      <c r="E181" s="379"/>
      <c r="F181" s="379"/>
      <c r="G181" s="379"/>
      <c r="H181" s="379"/>
      <c r="I181" s="380"/>
      <c r="J181" s="375" t="s">
        <v>240</v>
      </c>
      <c r="K181" s="376"/>
      <c r="L181" s="86" t="str">
        <f>IF([1]p11!$I$147&lt;&gt;0,[1]p11!$I$147,"")</f>
        <v/>
      </c>
      <c r="M181" s="47" t="s">
        <v>239</v>
      </c>
      <c r="N181" s="427" t="str">
        <f>IF([1]p11!$K$147&lt;&gt;0,[1]p11!$K$147,"")</f>
        <v/>
      </c>
      <c r="O181" s="427"/>
      <c r="P181" s="428"/>
      <c r="Q181" s="431"/>
      <c r="R181" s="431"/>
    </row>
    <row r="182" spans="1:18" s="3" customFormat="1" ht="13.5" customHeight="1" x14ac:dyDescent="0.25">
      <c r="A182" s="17" t="s">
        <v>87</v>
      </c>
      <c r="B182" s="418" t="str">
        <f>IF([1]p11!$H$149&lt;&gt;0,[1]p11!$H$149,"")</f>
        <v/>
      </c>
      <c r="C182" s="419"/>
      <c r="D182" s="429" t="s">
        <v>241</v>
      </c>
      <c r="E182" s="430"/>
      <c r="F182" s="425" t="str">
        <f>IF([1]p11!$A$149&lt;&gt;0,[1]p11!$A$149,"")</f>
        <v/>
      </c>
      <c r="G182" s="425"/>
      <c r="H182" s="425"/>
      <c r="I182" s="425"/>
      <c r="J182" s="426"/>
      <c r="K182" s="17" t="s">
        <v>74</v>
      </c>
      <c r="L182" s="432" t="str">
        <f>IF([1]p11!$J$149&lt;&gt;0,[1]p11!$J$149,"")</f>
        <v/>
      </c>
      <c r="M182" s="433"/>
      <c r="N182" s="17" t="s">
        <v>75</v>
      </c>
      <c r="O182" s="432" t="str">
        <f>IF([1]p11!$K$149&lt;&gt;0,[1]p11!$K$149,"")</f>
        <v/>
      </c>
      <c r="P182" s="433"/>
      <c r="Q182" s="431"/>
      <c r="R182" s="431"/>
    </row>
    <row r="183" spans="1:18" x14ac:dyDescent="0.2">
      <c r="A183" s="375" t="s">
        <v>242</v>
      </c>
      <c r="B183" s="376"/>
      <c r="C183" s="376"/>
      <c r="D183" s="416">
        <f>[1]p11!$A$151</f>
        <v>0</v>
      </c>
      <c r="E183" s="417"/>
      <c r="F183" s="375" t="s">
        <v>246</v>
      </c>
      <c r="G183" s="376"/>
      <c r="H183" s="416">
        <f>[1]p11!$D$151</f>
        <v>0</v>
      </c>
      <c r="I183" s="417"/>
      <c r="J183" s="375" t="s">
        <v>244</v>
      </c>
      <c r="K183" s="376"/>
      <c r="L183" s="416">
        <f>[1]p11!$G$151</f>
        <v>0</v>
      </c>
      <c r="M183" s="417"/>
      <c r="N183" s="87" t="s">
        <v>245</v>
      </c>
      <c r="O183" s="416">
        <f>[1]p11!$J$151</f>
        <v>0</v>
      </c>
      <c r="P183" s="417"/>
      <c r="Q183" s="431"/>
      <c r="R183" s="431"/>
    </row>
    <row r="184" spans="1:18" x14ac:dyDescent="0.2">
      <c r="A184" s="378"/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78"/>
      <c r="P184" s="378"/>
      <c r="Q184" s="431"/>
      <c r="R184" s="431"/>
    </row>
    <row r="185" spans="1:18" s="3" customFormat="1" ht="13.5" customHeight="1" x14ac:dyDescent="0.25">
      <c r="A185" s="17" t="s">
        <v>76</v>
      </c>
      <c r="B185" s="379" t="str">
        <f>IF([1]p11!$A$154&lt;&gt;0,[1]p11!$A$154,"")</f>
        <v/>
      </c>
      <c r="C185" s="379"/>
      <c r="D185" s="379"/>
      <c r="E185" s="379"/>
      <c r="F185" s="379"/>
      <c r="G185" s="379"/>
      <c r="H185" s="379"/>
      <c r="I185" s="380"/>
      <c r="J185" s="375" t="s">
        <v>240</v>
      </c>
      <c r="K185" s="376"/>
      <c r="L185" s="86" t="str">
        <f>IF([1]p11!$I$154&lt;&gt;0,[1]p11!$I$154,"")</f>
        <v/>
      </c>
      <c r="M185" s="47" t="s">
        <v>239</v>
      </c>
      <c r="N185" s="427" t="str">
        <f>IF([1]p11!$K$154&lt;&gt;0,[1]p11!$K$154,"")</f>
        <v/>
      </c>
      <c r="O185" s="427"/>
      <c r="P185" s="428"/>
      <c r="Q185" s="431"/>
      <c r="R185" s="431"/>
    </row>
    <row r="186" spans="1:18" s="3" customFormat="1" ht="13.5" customHeight="1" x14ac:dyDescent="0.25">
      <c r="A186" s="17" t="s">
        <v>87</v>
      </c>
      <c r="B186" s="418" t="str">
        <f>IF([1]p11!$H$156&lt;&gt;0,[1]p11!$H$156,"")</f>
        <v/>
      </c>
      <c r="C186" s="419"/>
      <c r="D186" s="429" t="s">
        <v>241</v>
      </c>
      <c r="E186" s="430"/>
      <c r="F186" s="425" t="str">
        <f>IF([1]p11!$A$156&lt;&gt;0,[1]p11!$A$156,"")</f>
        <v/>
      </c>
      <c r="G186" s="425"/>
      <c r="H186" s="425"/>
      <c r="I186" s="425"/>
      <c r="J186" s="426"/>
      <c r="K186" s="17" t="s">
        <v>74</v>
      </c>
      <c r="L186" s="432" t="str">
        <f>IF([1]p11!$J$156&lt;&gt;0,[1]p11!$J$156,"")</f>
        <v/>
      </c>
      <c r="M186" s="433"/>
      <c r="N186" s="17" t="s">
        <v>75</v>
      </c>
      <c r="O186" s="432" t="str">
        <f>IF([1]p11!$K$156&lt;&gt;0,[1]p11!$K$156,"")</f>
        <v/>
      </c>
      <c r="P186" s="433"/>
      <c r="Q186" s="431"/>
      <c r="R186" s="431"/>
    </row>
    <row r="187" spans="1:18" x14ac:dyDescent="0.2">
      <c r="A187" s="375" t="s">
        <v>242</v>
      </c>
      <c r="B187" s="376"/>
      <c r="C187" s="376"/>
      <c r="D187" s="416">
        <f>[1]p11!$A$158</f>
        <v>0</v>
      </c>
      <c r="E187" s="417"/>
      <c r="F187" s="375" t="s">
        <v>246</v>
      </c>
      <c r="G187" s="376"/>
      <c r="H187" s="416">
        <f>[1]p11!$D$158</f>
        <v>0</v>
      </c>
      <c r="I187" s="417"/>
      <c r="J187" s="375" t="s">
        <v>244</v>
      </c>
      <c r="K187" s="376"/>
      <c r="L187" s="416">
        <f>[1]p11!$G$158</f>
        <v>0</v>
      </c>
      <c r="M187" s="417"/>
      <c r="N187" s="87" t="s">
        <v>245</v>
      </c>
      <c r="O187" s="416">
        <f>[1]p11!$J$158</f>
        <v>0</v>
      </c>
      <c r="P187" s="417"/>
      <c r="Q187" s="431"/>
      <c r="R187" s="431"/>
    </row>
    <row r="188" spans="1:18" x14ac:dyDescent="0.2">
      <c r="A188" s="378"/>
      <c r="B188" s="378"/>
      <c r="C188" s="378"/>
      <c r="D188" s="378"/>
      <c r="E188" s="378"/>
      <c r="F188" s="378"/>
      <c r="G188" s="378"/>
      <c r="H188" s="378"/>
      <c r="I188" s="378"/>
      <c r="J188" s="378"/>
      <c r="K188" s="378"/>
      <c r="L188" s="378"/>
      <c r="M188" s="378"/>
      <c r="N188" s="378"/>
      <c r="O188" s="378"/>
      <c r="P188" s="378"/>
      <c r="Q188" s="431"/>
      <c r="R188" s="431"/>
    </row>
    <row r="189" spans="1:18" s="3" customFormat="1" ht="13.5" customHeight="1" x14ac:dyDescent="0.25">
      <c r="A189" s="17" t="s">
        <v>76</v>
      </c>
      <c r="B189" s="379" t="str">
        <f>IF([1]p11!$A$161&lt;&gt;0,[1]p11!$A$161,"")</f>
        <v/>
      </c>
      <c r="C189" s="379"/>
      <c r="D189" s="379"/>
      <c r="E189" s="379"/>
      <c r="F189" s="379"/>
      <c r="G189" s="379"/>
      <c r="H189" s="379"/>
      <c r="I189" s="380"/>
      <c r="J189" s="375" t="s">
        <v>240</v>
      </c>
      <c r="K189" s="376"/>
      <c r="L189" s="86" t="str">
        <f>IF([1]p11!$I$161&lt;&gt;0,[1]p11!$I$161,"")</f>
        <v/>
      </c>
      <c r="M189" s="47" t="s">
        <v>239</v>
      </c>
      <c r="N189" s="427" t="str">
        <f>IF([1]p11!$K$161&lt;&gt;0,[1]p11!$K$161,"")</f>
        <v/>
      </c>
      <c r="O189" s="427"/>
      <c r="P189" s="428"/>
      <c r="Q189" s="431"/>
      <c r="R189" s="431"/>
    </row>
    <row r="190" spans="1:18" s="3" customFormat="1" ht="13.5" customHeight="1" x14ac:dyDescent="0.25">
      <c r="A190" s="17" t="s">
        <v>87</v>
      </c>
      <c r="B190" s="418" t="str">
        <f>IF([1]p11!$H$163&lt;&gt;0,[1]p11!$H$163,"")</f>
        <v/>
      </c>
      <c r="C190" s="419"/>
      <c r="D190" s="429" t="s">
        <v>241</v>
      </c>
      <c r="E190" s="430"/>
      <c r="F190" s="425" t="str">
        <f>IF([1]p11!$A$163&lt;&gt;0,[1]p11!$A$163,"")</f>
        <v/>
      </c>
      <c r="G190" s="425"/>
      <c r="H190" s="425"/>
      <c r="I190" s="425"/>
      <c r="J190" s="426"/>
      <c r="K190" s="17" t="s">
        <v>74</v>
      </c>
      <c r="L190" s="432" t="str">
        <f>IF([1]p11!$J$163&lt;&gt;0,[1]p11!$J$163,"")</f>
        <v/>
      </c>
      <c r="M190" s="433"/>
      <c r="N190" s="17" t="s">
        <v>75</v>
      </c>
      <c r="O190" s="432" t="str">
        <f>IF([1]p11!$K$163&lt;&gt;0,[1]p11!$K$163,"")</f>
        <v/>
      </c>
      <c r="P190" s="433"/>
      <c r="Q190" s="431"/>
      <c r="R190" s="431"/>
    </row>
    <row r="191" spans="1:18" x14ac:dyDescent="0.2">
      <c r="A191" s="375" t="s">
        <v>242</v>
      </c>
      <c r="B191" s="376"/>
      <c r="C191" s="376"/>
      <c r="D191" s="416">
        <f>[1]p11!$A$165</f>
        <v>0</v>
      </c>
      <c r="E191" s="417"/>
      <c r="F191" s="375" t="s">
        <v>246</v>
      </c>
      <c r="G191" s="376"/>
      <c r="H191" s="416">
        <f>[1]p11!$D$165</f>
        <v>0</v>
      </c>
      <c r="I191" s="417"/>
      <c r="J191" s="375" t="s">
        <v>244</v>
      </c>
      <c r="K191" s="376"/>
      <c r="L191" s="416">
        <f>[1]p11!$G$165</f>
        <v>0</v>
      </c>
      <c r="M191" s="417"/>
      <c r="N191" s="87" t="s">
        <v>245</v>
      </c>
      <c r="O191" s="416">
        <f>[1]p11!$J$165</f>
        <v>0</v>
      </c>
      <c r="P191" s="417"/>
      <c r="Q191" s="431"/>
      <c r="R191" s="431"/>
    </row>
    <row r="192" spans="1:18" x14ac:dyDescent="0.2">
      <c r="A192" s="378"/>
      <c r="B192" s="378"/>
      <c r="C192" s="378"/>
      <c r="D192" s="378"/>
      <c r="E192" s="378"/>
      <c r="F192" s="378"/>
      <c r="G192" s="378"/>
      <c r="H192" s="378"/>
      <c r="I192" s="378"/>
      <c r="J192" s="378"/>
      <c r="K192" s="378"/>
      <c r="L192" s="378"/>
      <c r="M192" s="378"/>
      <c r="N192" s="378"/>
      <c r="O192" s="378"/>
      <c r="P192" s="378"/>
      <c r="Q192" s="431"/>
      <c r="R192" s="431"/>
    </row>
    <row r="193" spans="1:19" s="33" customFormat="1" ht="11.25" customHeight="1" x14ac:dyDescent="0.2">
      <c r="A193" s="375" t="str">
        <f>T([1]p12!$C$13:$G$13)</f>
        <v>Jacqueline Félix de Brito Diniz</v>
      </c>
      <c r="B193" s="376"/>
      <c r="C193" s="376"/>
      <c r="D193" s="376"/>
      <c r="E193" s="377"/>
      <c r="F193" s="423"/>
      <c r="G193" s="424"/>
      <c r="H193" s="424"/>
      <c r="I193" s="424"/>
      <c r="J193" s="424"/>
      <c r="K193" s="424"/>
      <c r="L193" s="424"/>
      <c r="M193" s="424"/>
      <c r="N193" s="424"/>
      <c r="O193" s="424"/>
      <c r="P193" s="424"/>
      <c r="Q193" s="431"/>
      <c r="R193" s="431"/>
      <c r="S193" s="28"/>
    </row>
    <row r="194" spans="1:19" s="3" customFormat="1" ht="13.5" customHeight="1" x14ac:dyDescent="0.25">
      <c r="A194" s="17" t="s">
        <v>76</v>
      </c>
      <c r="B194" s="379" t="str">
        <f>IF([1]p12!$A$140&lt;&gt;0,[1]p12!$A$140,"")</f>
        <v/>
      </c>
      <c r="C194" s="379"/>
      <c r="D194" s="379"/>
      <c r="E194" s="379"/>
      <c r="F194" s="379"/>
      <c r="G194" s="379"/>
      <c r="H194" s="379"/>
      <c r="I194" s="380"/>
      <c r="J194" s="375" t="s">
        <v>240</v>
      </c>
      <c r="K194" s="376"/>
      <c r="L194" s="86" t="str">
        <f>IF([1]p12!$I$140&lt;&gt;0,[1]p12!$I$140,"")</f>
        <v/>
      </c>
      <c r="M194" s="47" t="s">
        <v>239</v>
      </c>
      <c r="N194" s="427" t="str">
        <f>IF([1]p12!$K$140&lt;&gt;0,[1]p12!$K$140,"")</f>
        <v/>
      </c>
      <c r="O194" s="427"/>
      <c r="P194" s="428"/>
      <c r="Q194" s="431"/>
      <c r="R194" s="431"/>
    </row>
    <row r="195" spans="1:19" s="3" customFormat="1" ht="13.5" customHeight="1" x14ac:dyDescent="0.25">
      <c r="A195" s="17" t="s">
        <v>87</v>
      </c>
      <c r="B195" s="418" t="str">
        <f>IF([1]p12!$H$142&lt;&gt;0,[1]p12!$H$142,"")</f>
        <v/>
      </c>
      <c r="C195" s="419"/>
      <c r="D195" s="429" t="s">
        <v>241</v>
      </c>
      <c r="E195" s="430"/>
      <c r="F195" s="425" t="str">
        <f>IF([1]p12!$A$142&lt;&gt;0,[1]p12!$A$142,"")</f>
        <v/>
      </c>
      <c r="G195" s="425"/>
      <c r="H195" s="425"/>
      <c r="I195" s="425"/>
      <c r="J195" s="426"/>
      <c r="K195" s="17" t="s">
        <v>74</v>
      </c>
      <c r="L195" s="432" t="str">
        <f>IF([1]p12!$J$142&lt;&gt;0,[1]p12!$J$142,"")</f>
        <v/>
      </c>
      <c r="M195" s="433"/>
      <c r="N195" s="17" t="s">
        <v>75</v>
      </c>
      <c r="O195" s="432" t="str">
        <f>IF([1]p12!$K$142&lt;&gt;0,[1]p12!$K$142,"")</f>
        <v/>
      </c>
      <c r="P195" s="433"/>
      <c r="Q195" s="431"/>
      <c r="R195" s="431"/>
    </row>
    <row r="196" spans="1:19" x14ac:dyDescent="0.2">
      <c r="A196" s="375" t="s">
        <v>242</v>
      </c>
      <c r="B196" s="376"/>
      <c r="C196" s="376"/>
      <c r="D196" s="416">
        <f>[1]p12!$A$144</f>
        <v>0</v>
      </c>
      <c r="E196" s="417"/>
      <c r="F196" s="375" t="s">
        <v>243</v>
      </c>
      <c r="G196" s="376"/>
      <c r="H196" s="416">
        <f>[1]p12!$D$144</f>
        <v>0</v>
      </c>
      <c r="I196" s="417"/>
      <c r="J196" s="375" t="s">
        <v>244</v>
      </c>
      <c r="K196" s="376"/>
      <c r="L196" s="416">
        <f>[1]p12!$G$144</f>
        <v>0</v>
      </c>
      <c r="M196" s="417"/>
      <c r="N196" s="87" t="s">
        <v>245</v>
      </c>
      <c r="O196" s="416">
        <f>[1]p12!$J$144</f>
        <v>0</v>
      </c>
      <c r="P196" s="417"/>
      <c r="Q196" s="431"/>
      <c r="R196" s="431"/>
    </row>
    <row r="197" spans="1:19" x14ac:dyDescent="0.2">
      <c r="A197" s="378"/>
      <c r="B197" s="378"/>
      <c r="C197" s="378"/>
      <c r="D197" s="378"/>
      <c r="E197" s="378"/>
      <c r="F197" s="378"/>
      <c r="G197" s="378"/>
      <c r="H197" s="378"/>
      <c r="I197" s="378"/>
      <c r="J197" s="378"/>
      <c r="K197" s="378"/>
      <c r="L197" s="378"/>
      <c r="M197" s="378"/>
      <c r="N197" s="378"/>
      <c r="O197" s="378"/>
      <c r="P197" s="378"/>
      <c r="Q197" s="431"/>
      <c r="R197" s="431"/>
    </row>
    <row r="198" spans="1:19" s="3" customFormat="1" ht="13.5" customHeight="1" x14ac:dyDescent="0.25">
      <c r="A198" s="17" t="s">
        <v>76</v>
      </c>
      <c r="B198" s="379" t="str">
        <f>IF([1]p12!$A$147&lt;&gt;0,[1]p12!$A$147,"")</f>
        <v/>
      </c>
      <c r="C198" s="379"/>
      <c r="D198" s="379"/>
      <c r="E198" s="379"/>
      <c r="F198" s="379"/>
      <c r="G198" s="379"/>
      <c r="H198" s="379"/>
      <c r="I198" s="380"/>
      <c r="J198" s="375" t="s">
        <v>240</v>
      </c>
      <c r="K198" s="376"/>
      <c r="L198" s="86" t="str">
        <f>IF([1]p12!$I$147&lt;&gt;0,[1]p12!$I$147,"")</f>
        <v/>
      </c>
      <c r="M198" s="47" t="s">
        <v>239</v>
      </c>
      <c r="N198" s="427" t="str">
        <f>IF([1]p12!$K$147&lt;&gt;0,[1]p12!$K$147,"")</f>
        <v/>
      </c>
      <c r="O198" s="427"/>
      <c r="P198" s="428"/>
      <c r="Q198" s="431"/>
      <c r="R198" s="431"/>
    </row>
    <row r="199" spans="1:19" s="3" customFormat="1" ht="13.5" customHeight="1" x14ac:dyDescent="0.25">
      <c r="A199" s="17" t="s">
        <v>87</v>
      </c>
      <c r="B199" s="418" t="str">
        <f>IF([1]p12!$H$149&lt;&gt;0,[1]p12!$H$149,"")</f>
        <v/>
      </c>
      <c r="C199" s="419"/>
      <c r="D199" s="429" t="s">
        <v>241</v>
      </c>
      <c r="E199" s="430"/>
      <c r="F199" s="425" t="str">
        <f>IF([1]p12!$A$149&lt;&gt;0,[1]p12!$A$149,"")</f>
        <v/>
      </c>
      <c r="G199" s="425"/>
      <c r="H199" s="425"/>
      <c r="I199" s="425"/>
      <c r="J199" s="426"/>
      <c r="K199" s="17" t="s">
        <v>74</v>
      </c>
      <c r="L199" s="432" t="str">
        <f>IF([1]p12!$J$149&lt;&gt;0,[1]p12!$J$149,"")</f>
        <v/>
      </c>
      <c r="M199" s="433"/>
      <c r="N199" s="17" t="s">
        <v>75</v>
      </c>
      <c r="O199" s="432" t="str">
        <f>IF([1]p12!$K$149&lt;&gt;0,[1]p12!$K$149,"")</f>
        <v/>
      </c>
      <c r="P199" s="433"/>
      <c r="Q199" s="431"/>
      <c r="R199" s="431"/>
    </row>
    <row r="200" spans="1:19" x14ac:dyDescent="0.2">
      <c r="A200" s="375" t="s">
        <v>242</v>
      </c>
      <c r="B200" s="376"/>
      <c r="C200" s="376"/>
      <c r="D200" s="416">
        <f>[1]p12!$A$151</f>
        <v>0</v>
      </c>
      <c r="E200" s="417"/>
      <c r="F200" s="375" t="s">
        <v>246</v>
      </c>
      <c r="G200" s="376"/>
      <c r="H200" s="416">
        <f>[1]p12!$D$151</f>
        <v>0</v>
      </c>
      <c r="I200" s="417"/>
      <c r="J200" s="375" t="s">
        <v>244</v>
      </c>
      <c r="K200" s="376"/>
      <c r="L200" s="416">
        <f>[1]p12!$G$151</f>
        <v>0</v>
      </c>
      <c r="M200" s="417"/>
      <c r="N200" s="87" t="s">
        <v>245</v>
      </c>
      <c r="O200" s="416">
        <f>[1]p12!$J$151</f>
        <v>0</v>
      </c>
      <c r="P200" s="417"/>
      <c r="Q200" s="431"/>
      <c r="R200" s="431"/>
    </row>
    <row r="201" spans="1:19" x14ac:dyDescent="0.2">
      <c r="A201" s="378"/>
      <c r="B201" s="378"/>
      <c r="C201" s="378"/>
      <c r="D201" s="378"/>
      <c r="E201" s="378"/>
      <c r="F201" s="378"/>
      <c r="G201" s="378"/>
      <c r="H201" s="378"/>
      <c r="I201" s="378"/>
      <c r="J201" s="378"/>
      <c r="K201" s="378"/>
      <c r="L201" s="378"/>
      <c r="M201" s="378"/>
      <c r="N201" s="378"/>
      <c r="O201" s="378"/>
      <c r="P201" s="378"/>
      <c r="Q201" s="431"/>
      <c r="R201" s="431"/>
    </row>
    <row r="202" spans="1:19" s="3" customFormat="1" ht="13.5" customHeight="1" x14ac:dyDescent="0.25">
      <c r="A202" s="17" t="s">
        <v>76</v>
      </c>
      <c r="B202" s="379" t="str">
        <f>IF([1]p12!$A$154&lt;&gt;0,[1]p12!$A$154,"")</f>
        <v/>
      </c>
      <c r="C202" s="379"/>
      <c r="D202" s="379"/>
      <c r="E202" s="379"/>
      <c r="F202" s="379"/>
      <c r="G202" s="379"/>
      <c r="H202" s="379"/>
      <c r="I202" s="380"/>
      <c r="J202" s="375" t="s">
        <v>240</v>
      </c>
      <c r="K202" s="376"/>
      <c r="L202" s="86" t="str">
        <f>IF([1]p12!$I$154&lt;&gt;0,[1]p12!$I$154,"")</f>
        <v/>
      </c>
      <c r="M202" s="47" t="s">
        <v>239</v>
      </c>
      <c r="N202" s="427" t="str">
        <f>IF([1]p12!$K$154&lt;&gt;0,[1]p12!$K$154,"")</f>
        <v/>
      </c>
      <c r="O202" s="427"/>
      <c r="P202" s="428"/>
      <c r="Q202" s="431"/>
      <c r="R202" s="431"/>
    </row>
    <row r="203" spans="1:19" s="3" customFormat="1" ht="13.5" customHeight="1" x14ac:dyDescent="0.25">
      <c r="A203" s="17" t="s">
        <v>87</v>
      </c>
      <c r="B203" s="418" t="str">
        <f>IF([1]p12!$H$156&lt;&gt;0,[1]p12!$H$156,"")</f>
        <v/>
      </c>
      <c r="C203" s="419"/>
      <c r="D203" s="429" t="s">
        <v>241</v>
      </c>
      <c r="E203" s="430"/>
      <c r="F203" s="425" t="str">
        <f>IF([1]p12!$A$156&lt;&gt;0,[1]p12!$A$156,"")</f>
        <v/>
      </c>
      <c r="G203" s="425"/>
      <c r="H203" s="425"/>
      <c r="I203" s="425"/>
      <c r="J203" s="426"/>
      <c r="K203" s="17" t="s">
        <v>74</v>
      </c>
      <c r="L203" s="432" t="str">
        <f>IF([1]p12!$J$156&lt;&gt;0,[1]p12!$J$156,"")</f>
        <v/>
      </c>
      <c r="M203" s="433"/>
      <c r="N203" s="17" t="s">
        <v>75</v>
      </c>
      <c r="O203" s="432" t="str">
        <f>IF([1]p12!$K$156&lt;&gt;0,[1]p12!$K$156,"")</f>
        <v/>
      </c>
      <c r="P203" s="433"/>
      <c r="Q203" s="431"/>
      <c r="R203" s="431"/>
    </row>
    <row r="204" spans="1:19" x14ac:dyDescent="0.2">
      <c r="A204" s="375" t="s">
        <v>242</v>
      </c>
      <c r="B204" s="376"/>
      <c r="C204" s="376"/>
      <c r="D204" s="416">
        <f>[1]p12!$A$158</f>
        <v>0</v>
      </c>
      <c r="E204" s="417"/>
      <c r="F204" s="375" t="s">
        <v>246</v>
      </c>
      <c r="G204" s="376"/>
      <c r="H204" s="416">
        <f>[1]p12!$D$158</f>
        <v>0</v>
      </c>
      <c r="I204" s="417"/>
      <c r="J204" s="375" t="s">
        <v>244</v>
      </c>
      <c r="K204" s="376"/>
      <c r="L204" s="416">
        <f>[1]p12!$G$158</f>
        <v>0</v>
      </c>
      <c r="M204" s="417"/>
      <c r="N204" s="87" t="s">
        <v>245</v>
      </c>
      <c r="O204" s="416">
        <f>[1]p12!$J$158</f>
        <v>0</v>
      </c>
      <c r="P204" s="417"/>
      <c r="Q204" s="431"/>
      <c r="R204" s="431"/>
    </row>
    <row r="205" spans="1:19" x14ac:dyDescent="0.2">
      <c r="A205" s="378"/>
      <c r="B205" s="378"/>
      <c r="C205" s="378"/>
      <c r="D205" s="378"/>
      <c r="E205" s="378"/>
      <c r="F205" s="378"/>
      <c r="G205" s="378"/>
      <c r="H205" s="378"/>
      <c r="I205" s="378"/>
      <c r="J205" s="378"/>
      <c r="K205" s="378"/>
      <c r="L205" s="378"/>
      <c r="M205" s="378"/>
      <c r="N205" s="378"/>
      <c r="O205" s="378"/>
      <c r="P205" s="378"/>
      <c r="Q205" s="431"/>
      <c r="R205" s="431"/>
    </row>
    <row r="206" spans="1:19" s="3" customFormat="1" ht="13.5" customHeight="1" x14ac:dyDescent="0.25">
      <c r="A206" s="17" t="s">
        <v>76</v>
      </c>
      <c r="B206" s="379" t="str">
        <f>IF([1]p12!$A$161&lt;&gt;0,[1]p12!$A$161,"")</f>
        <v/>
      </c>
      <c r="C206" s="379"/>
      <c r="D206" s="379"/>
      <c r="E206" s="379"/>
      <c r="F206" s="379"/>
      <c r="G206" s="379"/>
      <c r="H206" s="379"/>
      <c r="I206" s="380"/>
      <c r="J206" s="375" t="s">
        <v>240</v>
      </c>
      <c r="K206" s="376"/>
      <c r="L206" s="86" t="str">
        <f>IF([1]p12!$I$161&lt;&gt;0,[1]p12!$I$161,"")</f>
        <v/>
      </c>
      <c r="M206" s="47" t="s">
        <v>239</v>
      </c>
      <c r="N206" s="427" t="str">
        <f>IF([1]p12!$K$161&lt;&gt;0,[1]p12!$K$161,"")</f>
        <v/>
      </c>
      <c r="O206" s="427"/>
      <c r="P206" s="428"/>
      <c r="Q206" s="431"/>
      <c r="R206" s="431"/>
    </row>
    <row r="207" spans="1:19" s="3" customFormat="1" ht="13.5" customHeight="1" x14ac:dyDescent="0.25">
      <c r="A207" s="17" t="s">
        <v>87</v>
      </c>
      <c r="B207" s="418" t="str">
        <f>IF([1]p12!$H$163&lt;&gt;0,[1]p12!$H$163,"")</f>
        <v/>
      </c>
      <c r="C207" s="419"/>
      <c r="D207" s="429" t="s">
        <v>241</v>
      </c>
      <c r="E207" s="430"/>
      <c r="F207" s="425" t="str">
        <f>IF([1]p12!$A$163&lt;&gt;0,[1]p12!$A$163,"")</f>
        <v/>
      </c>
      <c r="G207" s="425"/>
      <c r="H207" s="425"/>
      <c r="I207" s="425"/>
      <c r="J207" s="426"/>
      <c r="K207" s="17" t="s">
        <v>74</v>
      </c>
      <c r="L207" s="432" t="str">
        <f>IF([1]p12!$J$163&lt;&gt;0,[1]p12!$J$163,"")</f>
        <v/>
      </c>
      <c r="M207" s="433"/>
      <c r="N207" s="17" t="s">
        <v>75</v>
      </c>
      <c r="O207" s="432" t="str">
        <f>IF([1]p12!$K$163&lt;&gt;0,[1]p12!$K$163,"")</f>
        <v/>
      </c>
      <c r="P207" s="433"/>
      <c r="Q207" s="431"/>
      <c r="R207" s="431"/>
    </row>
    <row r="208" spans="1:19" x14ac:dyDescent="0.2">
      <c r="A208" s="375" t="s">
        <v>242</v>
      </c>
      <c r="B208" s="376"/>
      <c r="C208" s="376"/>
      <c r="D208" s="416">
        <f>[1]p12!$A$165</f>
        <v>0</v>
      </c>
      <c r="E208" s="417"/>
      <c r="F208" s="375" t="s">
        <v>246</v>
      </c>
      <c r="G208" s="376"/>
      <c r="H208" s="416">
        <f>[1]p12!$D$165</f>
        <v>0</v>
      </c>
      <c r="I208" s="417"/>
      <c r="J208" s="375" t="s">
        <v>244</v>
      </c>
      <c r="K208" s="376"/>
      <c r="L208" s="416">
        <f>[1]p12!$G$165</f>
        <v>0</v>
      </c>
      <c r="M208" s="417"/>
      <c r="N208" s="87" t="s">
        <v>245</v>
      </c>
      <c r="O208" s="416">
        <f>[1]p12!$J$165</f>
        <v>0</v>
      </c>
      <c r="P208" s="417"/>
      <c r="Q208" s="431"/>
      <c r="R208" s="431"/>
    </row>
    <row r="209" spans="1:19" x14ac:dyDescent="0.2">
      <c r="A209" s="378"/>
      <c r="B209" s="378"/>
      <c r="C209" s="378"/>
      <c r="D209" s="378"/>
      <c r="E209" s="378"/>
      <c r="F209" s="378"/>
      <c r="G209" s="378"/>
      <c r="H209" s="378"/>
      <c r="I209" s="378"/>
      <c r="J209" s="378"/>
      <c r="K209" s="378"/>
      <c r="L209" s="378"/>
      <c r="M209" s="378"/>
      <c r="N209" s="378"/>
      <c r="O209" s="378"/>
      <c r="P209" s="378"/>
      <c r="Q209" s="431"/>
      <c r="R209" s="431"/>
    </row>
    <row r="210" spans="1:19" s="33" customFormat="1" ht="11.25" customHeight="1" x14ac:dyDescent="0.2">
      <c r="A210" s="375" t="str">
        <f>T([1]p13!$C$13:$G$13)</f>
        <v>Jaime Alves Barbosa Sobrinho</v>
      </c>
      <c r="B210" s="376"/>
      <c r="C210" s="376"/>
      <c r="D210" s="376"/>
      <c r="E210" s="377"/>
      <c r="F210" s="423"/>
      <c r="G210" s="424"/>
      <c r="H210" s="424"/>
      <c r="I210" s="424"/>
      <c r="J210" s="424"/>
      <c r="K210" s="424"/>
      <c r="L210" s="424"/>
      <c r="M210" s="424"/>
      <c r="N210" s="424"/>
      <c r="O210" s="424"/>
      <c r="P210" s="424"/>
      <c r="Q210" s="431"/>
      <c r="R210" s="431"/>
      <c r="S210" s="28"/>
    </row>
    <row r="211" spans="1:19" s="3" customFormat="1" ht="13.5" customHeight="1" x14ac:dyDescent="0.25">
      <c r="A211" s="17" t="s">
        <v>76</v>
      </c>
      <c r="B211" s="379" t="str">
        <f>IF([1]p13!$A$140&lt;&gt;0,[1]p13!$A$140,"")</f>
        <v>Números Hiper-Reais</v>
      </c>
      <c r="C211" s="379"/>
      <c r="D211" s="379"/>
      <c r="E211" s="379"/>
      <c r="F211" s="379"/>
      <c r="G211" s="379"/>
      <c r="H211" s="379"/>
      <c r="I211" s="380"/>
      <c r="J211" s="375" t="s">
        <v>240</v>
      </c>
      <c r="K211" s="376"/>
      <c r="L211" s="86" t="str">
        <f>IF([1]p13!$I$140&lt;&gt;0,[1]p13!$I$140,"")</f>
        <v>Outros</v>
      </c>
      <c r="M211" s="47" t="s">
        <v>239</v>
      </c>
      <c r="N211" s="427" t="str">
        <f>IF([1]p13!$K$140&lt;&gt;0,[1]p13!$K$140,"")</f>
        <v>Em andamento</v>
      </c>
      <c r="O211" s="427"/>
      <c r="P211" s="428"/>
      <c r="Q211" s="431"/>
      <c r="R211" s="431"/>
    </row>
    <row r="212" spans="1:19" s="3" customFormat="1" ht="13.5" customHeight="1" x14ac:dyDescent="0.25">
      <c r="A212" s="17" t="s">
        <v>87</v>
      </c>
      <c r="B212" s="418" t="str">
        <f>IF([1]p13!$H$142&lt;&gt;0,[1]p13!$H$142,"")</f>
        <v>Coordenador</v>
      </c>
      <c r="C212" s="419"/>
      <c r="D212" s="429" t="s">
        <v>241</v>
      </c>
      <c r="E212" s="430"/>
      <c r="F212" s="425" t="str">
        <f>IF([1]p13!$A$142&lt;&gt;0,[1]p13!$A$142,"")</f>
        <v>Análise / Teoria dos Números</v>
      </c>
      <c r="G212" s="425"/>
      <c r="H212" s="425"/>
      <c r="I212" s="425"/>
      <c r="J212" s="426"/>
      <c r="K212" s="17" t="s">
        <v>74</v>
      </c>
      <c r="L212" s="432">
        <f>IF([1]p13!$J$142&lt;&gt;0,[1]p13!$J$142,"")</f>
        <v>43106</v>
      </c>
      <c r="M212" s="433"/>
      <c r="N212" s="17" t="s">
        <v>75</v>
      </c>
      <c r="O212" s="432" t="str">
        <f>IF([1]p13!$K$142&lt;&gt;0,[1]p13!$K$142,"")</f>
        <v/>
      </c>
      <c r="P212" s="433"/>
      <c r="Q212" s="431"/>
      <c r="R212" s="431"/>
    </row>
    <row r="213" spans="1:19" x14ac:dyDescent="0.2">
      <c r="A213" s="375" t="s">
        <v>242</v>
      </c>
      <c r="B213" s="376"/>
      <c r="C213" s="376"/>
      <c r="D213" s="416">
        <f>[1]p13!$A$144</f>
        <v>0</v>
      </c>
      <c r="E213" s="417"/>
      <c r="F213" s="375" t="s">
        <v>243</v>
      </c>
      <c r="G213" s="376"/>
      <c r="H213" s="416">
        <f>[1]p13!$D$144</f>
        <v>0</v>
      </c>
      <c r="I213" s="417"/>
      <c r="J213" s="375" t="s">
        <v>244</v>
      </c>
      <c r="K213" s="376"/>
      <c r="L213" s="416">
        <f>[1]p13!$G$144</f>
        <v>0</v>
      </c>
      <c r="M213" s="417"/>
      <c r="N213" s="87" t="s">
        <v>245</v>
      </c>
      <c r="O213" s="416">
        <f>[1]p13!$J$144</f>
        <v>0</v>
      </c>
      <c r="P213" s="417"/>
      <c r="Q213" s="431"/>
      <c r="R213" s="431"/>
    </row>
    <row r="214" spans="1:19" x14ac:dyDescent="0.2">
      <c r="A214" s="378"/>
      <c r="B214" s="378"/>
      <c r="C214" s="378"/>
      <c r="D214" s="378"/>
      <c r="E214" s="378"/>
      <c r="F214" s="378"/>
      <c r="G214" s="378"/>
      <c r="H214" s="378"/>
      <c r="I214" s="378"/>
      <c r="J214" s="378"/>
      <c r="K214" s="378"/>
      <c r="L214" s="378"/>
      <c r="M214" s="378"/>
      <c r="N214" s="378"/>
      <c r="O214" s="378"/>
      <c r="P214" s="378"/>
      <c r="Q214" s="431"/>
      <c r="R214" s="431"/>
    </row>
    <row r="215" spans="1:19" s="3" customFormat="1" ht="13.5" customHeight="1" x14ac:dyDescent="0.25">
      <c r="A215" s="17" t="s">
        <v>76</v>
      </c>
      <c r="B215" s="379" t="str">
        <f>IF([1]p13!$A$147&lt;&gt;0,[1]p13!$A$147,"")</f>
        <v/>
      </c>
      <c r="C215" s="379"/>
      <c r="D215" s="379"/>
      <c r="E215" s="379"/>
      <c r="F215" s="379"/>
      <c r="G215" s="379"/>
      <c r="H215" s="379"/>
      <c r="I215" s="380"/>
      <c r="J215" s="375" t="s">
        <v>240</v>
      </c>
      <c r="K215" s="376"/>
      <c r="L215" s="86" t="str">
        <f>IF([1]p13!$I$147&lt;&gt;0,[1]p13!$I$147,"")</f>
        <v/>
      </c>
      <c r="M215" s="47" t="s">
        <v>239</v>
      </c>
      <c r="N215" s="427" t="str">
        <f>IF([1]p13!$K$147&lt;&gt;0,[1]p13!$K$147,"")</f>
        <v/>
      </c>
      <c r="O215" s="427"/>
      <c r="P215" s="428"/>
      <c r="Q215" s="431"/>
      <c r="R215" s="431"/>
    </row>
    <row r="216" spans="1:19" s="3" customFormat="1" ht="13.5" customHeight="1" x14ac:dyDescent="0.25">
      <c r="A216" s="17" t="s">
        <v>87</v>
      </c>
      <c r="B216" s="418" t="str">
        <f>IF([1]p13!$H$149&lt;&gt;0,[1]p13!$H$149,"")</f>
        <v/>
      </c>
      <c r="C216" s="419"/>
      <c r="D216" s="429" t="s">
        <v>241</v>
      </c>
      <c r="E216" s="430"/>
      <c r="F216" s="425" t="str">
        <f>IF([1]p13!$A$149&lt;&gt;0,[1]p13!$A$149,"")</f>
        <v/>
      </c>
      <c r="G216" s="425"/>
      <c r="H216" s="425"/>
      <c r="I216" s="425"/>
      <c r="J216" s="426"/>
      <c r="K216" s="17" t="s">
        <v>74</v>
      </c>
      <c r="L216" s="432" t="str">
        <f>IF([1]p13!$J$149&lt;&gt;0,[1]p13!$J$149,"")</f>
        <v/>
      </c>
      <c r="M216" s="433"/>
      <c r="N216" s="17" t="s">
        <v>75</v>
      </c>
      <c r="O216" s="432" t="str">
        <f>IF([1]p13!$K$149&lt;&gt;0,[1]p13!$K$149,"")</f>
        <v/>
      </c>
      <c r="P216" s="433"/>
      <c r="Q216" s="431"/>
      <c r="R216" s="431"/>
    </row>
    <row r="217" spans="1:19" x14ac:dyDescent="0.2">
      <c r="A217" s="375" t="s">
        <v>242</v>
      </c>
      <c r="B217" s="376"/>
      <c r="C217" s="376"/>
      <c r="D217" s="416">
        <f>[1]p13!$A$151</f>
        <v>0</v>
      </c>
      <c r="E217" s="417"/>
      <c r="F217" s="375" t="s">
        <v>246</v>
      </c>
      <c r="G217" s="376"/>
      <c r="H217" s="416">
        <f>[1]p13!$D$151</f>
        <v>0</v>
      </c>
      <c r="I217" s="417"/>
      <c r="J217" s="375" t="s">
        <v>244</v>
      </c>
      <c r="K217" s="376"/>
      <c r="L217" s="416">
        <f>[1]p13!$G$151</f>
        <v>0</v>
      </c>
      <c r="M217" s="417"/>
      <c r="N217" s="87" t="s">
        <v>245</v>
      </c>
      <c r="O217" s="416">
        <f>[1]p13!$J$151</f>
        <v>0</v>
      </c>
      <c r="P217" s="417"/>
      <c r="Q217" s="431"/>
      <c r="R217" s="431"/>
    </row>
    <row r="218" spans="1:19" x14ac:dyDescent="0.2">
      <c r="A218" s="378"/>
      <c r="B218" s="378"/>
      <c r="C218" s="378"/>
      <c r="D218" s="378"/>
      <c r="E218" s="378"/>
      <c r="F218" s="378"/>
      <c r="G218" s="378"/>
      <c r="H218" s="378"/>
      <c r="I218" s="378"/>
      <c r="J218" s="378"/>
      <c r="K218" s="378"/>
      <c r="L218" s="378"/>
      <c r="M218" s="378"/>
      <c r="N218" s="378"/>
      <c r="O218" s="378"/>
      <c r="P218" s="378"/>
      <c r="Q218" s="431"/>
      <c r="R218" s="431"/>
    </row>
    <row r="219" spans="1:19" s="3" customFormat="1" ht="13.5" customHeight="1" x14ac:dyDescent="0.25">
      <c r="A219" s="17" t="s">
        <v>76</v>
      </c>
      <c r="B219" s="379" t="str">
        <f>IF([1]p13!$A$154&lt;&gt;0,[1]p13!$A$154,"")</f>
        <v/>
      </c>
      <c r="C219" s="379"/>
      <c r="D219" s="379"/>
      <c r="E219" s="379"/>
      <c r="F219" s="379"/>
      <c r="G219" s="379"/>
      <c r="H219" s="379"/>
      <c r="I219" s="380"/>
      <c r="J219" s="375" t="s">
        <v>240</v>
      </c>
      <c r="K219" s="376"/>
      <c r="L219" s="86" t="str">
        <f>IF([1]p13!$I$154&lt;&gt;0,[1]p13!$I$154,"")</f>
        <v/>
      </c>
      <c r="M219" s="47" t="s">
        <v>239</v>
      </c>
      <c r="N219" s="427" t="str">
        <f>IF([1]p13!$K$154&lt;&gt;0,[1]p13!$K$154,"")</f>
        <v/>
      </c>
      <c r="O219" s="427"/>
      <c r="P219" s="428"/>
      <c r="Q219" s="431"/>
      <c r="R219" s="431"/>
    </row>
    <row r="220" spans="1:19" s="3" customFormat="1" ht="13.5" customHeight="1" x14ac:dyDescent="0.25">
      <c r="A220" s="17" t="s">
        <v>87</v>
      </c>
      <c r="B220" s="418" t="str">
        <f>IF([1]p13!$H$156&lt;&gt;0,[1]p13!$H$156,"")</f>
        <v/>
      </c>
      <c r="C220" s="419"/>
      <c r="D220" s="429" t="s">
        <v>241</v>
      </c>
      <c r="E220" s="430"/>
      <c r="F220" s="425" t="str">
        <f>IF([1]p13!$A$156&lt;&gt;0,[1]p13!$A$156,"")</f>
        <v/>
      </c>
      <c r="G220" s="425"/>
      <c r="H220" s="425"/>
      <c r="I220" s="425"/>
      <c r="J220" s="426"/>
      <c r="K220" s="17" t="s">
        <v>74</v>
      </c>
      <c r="L220" s="432" t="str">
        <f>IF([1]p13!$J$156&lt;&gt;0,[1]p13!$J$156,"")</f>
        <v/>
      </c>
      <c r="M220" s="433"/>
      <c r="N220" s="17" t="s">
        <v>75</v>
      </c>
      <c r="O220" s="432" t="str">
        <f>IF([1]p13!$K$156&lt;&gt;0,[1]p13!$K$156,"")</f>
        <v/>
      </c>
      <c r="P220" s="433"/>
      <c r="Q220" s="431"/>
      <c r="R220" s="431"/>
    </row>
    <row r="221" spans="1:19" x14ac:dyDescent="0.2">
      <c r="A221" s="375" t="s">
        <v>242</v>
      </c>
      <c r="B221" s="376"/>
      <c r="C221" s="376"/>
      <c r="D221" s="416">
        <f>[1]p13!$A$158</f>
        <v>0</v>
      </c>
      <c r="E221" s="417"/>
      <c r="F221" s="375" t="s">
        <v>246</v>
      </c>
      <c r="G221" s="376"/>
      <c r="H221" s="416">
        <f>[1]p13!$D$158</f>
        <v>0</v>
      </c>
      <c r="I221" s="417"/>
      <c r="J221" s="375" t="s">
        <v>244</v>
      </c>
      <c r="K221" s="376"/>
      <c r="L221" s="416">
        <f>[1]p13!$G$158</f>
        <v>0</v>
      </c>
      <c r="M221" s="417"/>
      <c r="N221" s="87" t="s">
        <v>245</v>
      </c>
      <c r="O221" s="416">
        <f>[1]p13!$J$158</f>
        <v>0</v>
      </c>
      <c r="P221" s="417"/>
      <c r="Q221" s="431"/>
      <c r="R221" s="431"/>
    </row>
    <row r="222" spans="1:19" x14ac:dyDescent="0.2">
      <c r="A222" s="378"/>
      <c r="B222" s="378"/>
      <c r="C222" s="378"/>
      <c r="D222" s="378"/>
      <c r="E222" s="378"/>
      <c r="F222" s="378"/>
      <c r="G222" s="378"/>
      <c r="H222" s="378"/>
      <c r="I222" s="378"/>
      <c r="J222" s="378"/>
      <c r="K222" s="378"/>
      <c r="L222" s="378"/>
      <c r="M222" s="378"/>
      <c r="N222" s="378"/>
      <c r="O222" s="378"/>
      <c r="P222" s="378"/>
      <c r="Q222" s="431"/>
      <c r="R222" s="431"/>
    </row>
    <row r="223" spans="1:19" s="3" customFormat="1" ht="13.5" customHeight="1" x14ac:dyDescent="0.25">
      <c r="A223" s="17" t="s">
        <v>76</v>
      </c>
      <c r="B223" s="379" t="str">
        <f>IF([1]p13!$A$161&lt;&gt;0,[1]p13!$A$161,"")</f>
        <v/>
      </c>
      <c r="C223" s="379"/>
      <c r="D223" s="379"/>
      <c r="E223" s="379"/>
      <c r="F223" s="379"/>
      <c r="G223" s="379"/>
      <c r="H223" s="379"/>
      <c r="I223" s="380"/>
      <c r="J223" s="375" t="s">
        <v>240</v>
      </c>
      <c r="K223" s="376"/>
      <c r="L223" s="86" t="str">
        <f>IF([1]p13!$I$161&lt;&gt;0,[1]p13!$I$161,"")</f>
        <v/>
      </c>
      <c r="M223" s="47" t="s">
        <v>239</v>
      </c>
      <c r="N223" s="427" t="str">
        <f>IF([1]p13!$K$161&lt;&gt;0,[1]p13!$K$161,"")</f>
        <v/>
      </c>
      <c r="O223" s="427"/>
      <c r="P223" s="428"/>
      <c r="Q223" s="431"/>
      <c r="R223" s="431"/>
    </row>
    <row r="224" spans="1:19" s="3" customFormat="1" ht="13.5" customHeight="1" x14ac:dyDescent="0.25">
      <c r="A224" s="17" t="s">
        <v>87</v>
      </c>
      <c r="B224" s="418" t="str">
        <f>IF([1]p13!$H$163&lt;&gt;0,[1]p13!$H$163,"")</f>
        <v/>
      </c>
      <c r="C224" s="419"/>
      <c r="D224" s="429" t="s">
        <v>241</v>
      </c>
      <c r="E224" s="430"/>
      <c r="F224" s="425" t="str">
        <f>IF([1]p13!$A$163&lt;&gt;0,[1]p13!$A$163,"")</f>
        <v/>
      </c>
      <c r="G224" s="425"/>
      <c r="H224" s="425"/>
      <c r="I224" s="425"/>
      <c r="J224" s="426"/>
      <c r="K224" s="17" t="s">
        <v>74</v>
      </c>
      <c r="L224" s="432" t="str">
        <f>IF([1]p13!$J$163&lt;&gt;0,[1]p13!$J$163,"")</f>
        <v/>
      </c>
      <c r="M224" s="433"/>
      <c r="N224" s="17" t="s">
        <v>75</v>
      </c>
      <c r="O224" s="432" t="str">
        <f>IF([1]p13!$K$163&lt;&gt;0,[1]p13!$K$163,"")</f>
        <v/>
      </c>
      <c r="P224" s="433"/>
      <c r="Q224" s="431"/>
      <c r="R224" s="431"/>
    </row>
    <row r="225" spans="1:19" x14ac:dyDescent="0.2">
      <c r="A225" s="375" t="s">
        <v>242</v>
      </c>
      <c r="B225" s="376"/>
      <c r="C225" s="376"/>
      <c r="D225" s="416">
        <f>[1]p13!$A$165</f>
        <v>0</v>
      </c>
      <c r="E225" s="417"/>
      <c r="F225" s="375" t="s">
        <v>246</v>
      </c>
      <c r="G225" s="376"/>
      <c r="H225" s="416">
        <f>[1]p13!$D$165</f>
        <v>0</v>
      </c>
      <c r="I225" s="417"/>
      <c r="J225" s="375" t="s">
        <v>244</v>
      </c>
      <c r="K225" s="376"/>
      <c r="L225" s="416">
        <f>[1]p13!$G$165</f>
        <v>0</v>
      </c>
      <c r="M225" s="417"/>
      <c r="N225" s="87" t="s">
        <v>245</v>
      </c>
      <c r="O225" s="416">
        <f>[1]p13!$J$165</f>
        <v>0</v>
      </c>
      <c r="P225" s="417"/>
      <c r="Q225" s="431"/>
      <c r="R225" s="431"/>
    </row>
    <row r="226" spans="1:19" x14ac:dyDescent="0.2">
      <c r="A226" s="378"/>
      <c r="B226" s="378"/>
      <c r="C226" s="378"/>
      <c r="D226" s="378"/>
      <c r="E226" s="378"/>
      <c r="F226" s="378"/>
      <c r="G226" s="378"/>
      <c r="H226" s="378"/>
      <c r="I226" s="378"/>
      <c r="J226" s="378"/>
      <c r="K226" s="378"/>
      <c r="L226" s="378"/>
      <c r="M226" s="378"/>
      <c r="N226" s="378"/>
      <c r="O226" s="378"/>
      <c r="P226" s="378"/>
      <c r="Q226" s="431"/>
      <c r="R226" s="431"/>
    </row>
    <row r="227" spans="1:19" s="33" customFormat="1" ht="11.25" customHeight="1" x14ac:dyDescent="0.2">
      <c r="A227" s="375" t="str">
        <f>T([1]p14!$C$13:$G$13)</f>
        <v>Jefferson Abrantes dos Santos</v>
      </c>
      <c r="B227" s="376"/>
      <c r="C227" s="376"/>
      <c r="D227" s="376"/>
      <c r="E227" s="377"/>
      <c r="F227" s="423"/>
      <c r="G227" s="424"/>
      <c r="H227" s="424"/>
      <c r="I227" s="424"/>
      <c r="J227" s="424"/>
      <c r="K227" s="424"/>
      <c r="L227" s="424"/>
      <c r="M227" s="424"/>
      <c r="N227" s="424"/>
      <c r="O227" s="424"/>
      <c r="P227" s="424"/>
      <c r="Q227" s="431"/>
      <c r="R227" s="431"/>
      <c r="S227" s="28"/>
    </row>
    <row r="228" spans="1:19" s="3" customFormat="1" ht="13.5" customHeight="1" x14ac:dyDescent="0.25">
      <c r="A228" s="17" t="s">
        <v>76</v>
      </c>
      <c r="B228" s="379" t="str">
        <f>IF([1]p14!$A$140&lt;&gt;0,[1]p14!$A$140,"")</f>
        <v>Equações Quase-lineares sobre espaços de Orlicz Sobolev</v>
      </c>
      <c r="C228" s="379"/>
      <c r="D228" s="379"/>
      <c r="E228" s="379"/>
      <c r="F228" s="379"/>
      <c r="G228" s="379"/>
      <c r="H228" s="379"/>
      <c r="I228" s="380"/>
      <c r="J228" s="375" t="s">
        <v>240</v>
      </c>
      <c r="K228" s="376"/>
      <c r="L228" s="86" t="str">
        <f>IF([1]p14!$I$140&lt;&gt;0,[1]p14!$I$140,"")</f>
        <v>CNPq</v>
      </c>
      <c r="M228" s="47" t="s">
        <v>239</v>
      </c>
      <c r="N228" s="427" t="str">
        <f>IF([1]p14!$K$140&lt;&gt;0,[1]p14!$K$140,"")</f>
        <v>Em andamento</v>
      </c>
      <c r="O228" s="427"/>
      <c r="P228" s="428"/>
      <c r="Q228" s="431"/>
      <c r="R228" s="431"/>
    </row>
    <row r="229" spans="1:19" s="3" customFormat="1" ht="13.5" customHeight="1" x14ac:dyDescent="0.25">
      <c r="A229" s="17" t="s">
        <v>87</v>
      </c>
      <c r="B229" s="418" t="str">
        <f>IF([1]p14!$H$142&lt;&gt;0,[1]p14!$H$142,"")</f>
        <v>Coordenador</v>
      </c>
      <c r="C229" s="419"/>
      <c r="D229" s="429" t="s">
        <v>241</v>
      </c>
      <c r="E229" s="430"/>
      <c r="F229" s="425" t="str">
        <f>IF([1]p14!$A$142&lt;&gt;0,[1]p14!$A$142,"")</f>
        <v>Análise</v>
      </c>
      <c r="G229" s="425"/>
      <c r="H229" s="425"/>
      <c r="I229" s="425"/>
      <c r="J229" s="426"/>
      <c r="K229" s="17" t="s">
        <v>74</v>
      </c>
      <c r="L229" s="432">
        <f>IF([1]p14!$J$142&lt;&gt;0,[1]p14!$J$142,"")</f>
        <v>44986</v>
      </c>
      <c r="M229" s="433"/>
      <c r="N229" s="17" t="s">
        <v>75</v>
      </c>
      <c r="O229" s="432">
        <f>IF([1]p14!$K$142&lt;&gt;0,[1]p14!$K$142,"")</f>
        <v>46446</v>
      </c>
      <c r="P229" s="433"/>
      <c r="Q229" s="431"/>
      <c r="R229" s="431"/>
    </row>
    <row r="230" spans="1:19" x14ac:dyDescent="0.2">
      <c r="A230" s="375" t="s">
        <v>242</v>
      </c>
      <c r="B230" s="376"/>
      <c r="C230" s="376"/>
      <c r="D230" s="416">
        <f>[1]p14!$A$144</f>
        <v>115200</v>
      </c>
      <c r="E230" s="417"/>
      <c r="F230" s="375" t="s">
        <v>243</v>
      </c>
      <c r="G230" s="376"/>
      <c r="H230" s="416">
        <f>[1]p14!$D$144</f>
        <v>0</v>
      </c>
      <c r="I230" s="417"/>
      <c r="J230" s="375" t="s">
        <v>244</v>
      </c>
      <c r="K230" s="376"/>
      <c r="L230" s="416">
        <f>[1]p14!$G$144</f>
        <v>0</v>
      </c>
      <c r="M230" s="417"/>
      <c r="N230" s="87" t="s">
        <v>245</v>
      </c>
      <c r="O230" s="416">
        <f>[1]p14!$J$144</f>
        <v>0</v>
      </c>
      <c r="P230" s="417"/>
      <c r="Q230" s="431"/>
      <c r="R230" s="431"/>
    </row>
    <row r="231" spans="1:19" x14ac:dyDescent="0.2">
      <c r="A231" s="378"/>
      <c r="B231" s="378"/>
      <c r="C231" s="378"/>
      <c r="D231" s="378"/>
      <c r="E231" s="378"/>
      <c r="F231" s="378"/>
      <c r="G231" s="378"/>
      <c r="H231" s="378"/>
      <c r="I231" s="378"/>
      <c r="J231" s="378"/>
      <c r="K231" s="378"/>
      <c r="L231" s="378"/>
      <c r="M231" s="378"/>
      <c r="N231" s="378"/>
      <c r="O231" s="378"/>
      <c r="P231" s="378"/>
      <c r="Q231" s="431"/>
      <c r="R231" s="431"/>
    </row>
    <row r="232" spans="1:19" s="3" customFormat="1" ht="13.5" customHeight="1" x14ac:dyDescent="0.25">
      <c r="A232" s="17" t="s">
        <v>76</v>
      </c>
      <c r="B232" s="379" t="str">
        <f>IF([1]p14!$A$147&lt;&gt;0,[1]p14!$A$147,"")</f>
        <v/>
      </c>
      <c r="C232" s="379"/>
      <c r="D232" s="379"/>
      <c r="E232" s="379"/>
      <c r="F232" s="379"/>
      <c r="G232" s="379"/>
      <c r="H232" s="379"/>
      <c r="I232" s="380"/>
      <c r="J232" s="375" t="s">
        <v>240</v>
      </c>
      <c r="K232" s="376"/>
      <c r="L232" s="86" t="str">
        <f>IF([1]p14!$I$147&lt;&gt;0,[1]p14!$I$147,"")</f>
        <v/>
      </c>
      <c r="M232" s="47" t="s">
        <v>239</v>
      </c>
      <c r="N232" s="427" t="str">
        <f>IF([1]p14!$K$147&lt;&gt;0,[1]p14!$K$147,"")</f>
        <v/>
      </c>
      <c r="O232" s="427"/>
      <c r="P232" s="428"/>
      <c r="Q232" s="431"/>
      <c r="R232" s="431"/>
    </row>
    <row r="233" spans="1:19" s="3" customFormat="1" ht="13.5" customHeight="1" x14ac:dyDescent="0.25">
      <c r="A233" s="17" t="s">
        <v>87</v>
      </c>
      <c r="B233" s="418" t="str">
        <f>IF([1]p14!$H$149&lt;&gt;0,[1]p14!$H$149,"")</f>
        <v/>
      </c>
      <c r="C233" s="419"/>
      <c r="D233" s="429" t="s">
        <v>241</v>
      </c>
      <c r="E233" s="430"/>
      <c r="F233" s="425" t="str">
        <f>IF([1]p14!$A$149&lt;&gt;0,[1]p14!$A$149,"")</f>
        <v/>
      </c>
      <c r="G233" s="425"/>
      <c r="H233" s="425"/>
      <c r="I233" s="425"/>
      <c r="J233" s="426"/>
      <c r="K233" s="17" t="s">
        <v>74</v>
      </c>
      <c r="L233" s="432" t="str">
        <f>IF([1]p14!$J$149&lt;&gt;0,[1]p14!$J$149,"")</f>
        <v/>
      </c>
      <c r="M233" s="433"/>
      <c r="N233" s="17" t="s">
        <v>75</v>
      </c>
      <c r="O233" s="432" t="str">
        <f>IF([1]p14!$K$149&lt;&gt;0,[1]p14!$K$149,"")</f>
        <v/>
      </c>
      <c r="P233" s="433"/>
      <c r="Q233" s="431"/>
      <c r="R233" s="431"/>
    </row>
    <row r="234" spans="1:19" x14ac:dyDescent="0.2">
      <c r="A234" s="375" t="s">
        <v>242</v>
      </c>
      <c r="B234" s="376"/>
      <c r="C234" s="376"/>
      <c r="D234" s="416">
        <f>[1]p14!$A$151</f>
        <v>0</v>
      </c>
      <c r="E234" s="417"/>
      <c r="F234" s="375" t="s">
        <v>246</v>
      </c>
      <c r="G234" s="376"/>
      <c r="H234" s="416">
        <f>[1]p14!$D$151</f>
        <v>0</v>
      </c>
      <c r="I234" s="417"/>
      <c r="J234" s="375" t="s">
        <v>244</v>
      </c>
      <c r="K234" s="376"/>
      <c r="L234" s="416">
        <f>[1]p14!$G$151</f>
        <v>0</v>
      </c>
      <c r="M234" s="417"/>
      <c r="N234" s="87" t="s">
        <v>245</v>
      </c>
      <c r="O234" s="416">
        <f>[1]p14!$J$151</f>
        <v>0</v>
      </c>
      <c r="P234" s="417"/>
      <c r="Q234" s="431"/>
      <c r="R234" s="431"/>
    </row>
    <row r="235" spans="1:19" x14ac:dyDescent="0.2">
      <c r="A235" s="378"/>
      <c r="B235" s="378"/>
      <c r="C235" s="378"/>
      <c r="D235" s="378"/>
      <c r="E235" s="378"/>
      <c r="F235" s="378"/>
      <c r="G235" s="378"/>
      <c r="H235" s="378"/>
      <c r="I235" s="378"/>
      <c r="J235" s="378"/>
      <c r="K235" s="378"/>
      <c r="L235" s="378"/>
      <c r="M235" s="378"/>
      <c r="N235" s="378"/>
      <c r="O235" s="378"/>
      <c r="P235" s="378"/>
      <c r="Q235" s="431"/>
      <c r="R235" s="431"/>
    </row>
    <row r="236" spans="1:19" s="3" customFormat="1" ht="13.5" customHeight="1" x14ac:dyDescent="0.25">
      <c r="A236" s="17" t="s">
        <v>76</v>
      </c>
      <c r="B236" s="379" t="str">
        <f>IF([1]p14!$A$154&lt;&gt;0,[1]p14!$A$154,"")</f>
        <v/>
      </c>
      <c r="C236" s="379"/>
      <c r="D236" s="379"/>
      <c r="E236" s="379"/>
      <c r="F236" s="379"/>
      <c r="G236" s="379"/>
      <c r="H236" s="379"/>
      <c r="I236" s="380"/>
      <c r="J236" s="375" t="s">
        <v>240</v>
      </c>
      <c r="K236" s="376"/>
      <c r="L236" s="86" t="str">
        <f>IF([1]p14!$I$154&lt;&gt;0,[1]p14!$I$154,"")</f>
        <v/>
      </c>
      <c r="M236" s="47" t="s">
        <v>239</v>
      </c>
      <c r="N236" s="427" t="str">
        <f>IF([1]p14!$K$154&lt;&gt;0,[1]p14!$K$154,"")</f>
        <v/>
      </c>
      <c r="O236" s="427"/>
      <c r="P236" s="428"/>
      <c r="Q236" s="431"/>
      <c r="R236" s="431"/>
    </row>
    <row r="237" spans="1:19" s="3" customFormat="1" ht="13.5" customHeight="1" x14ac:dyDescent="0.25">
      <c r="A237" s="17" t="s">
        <v>87</v>
      </c>
      <c r="B237" s="418" t="str">
        <f>IF([1]p14!$H$156&lt;&gt;0,[1]p14!$H$156,"")</f>
        <v/>
      </c>
      <c r="C237" s="419"/>
      <c r="D237" s="429" t="s">
        <v>241</v>
      </c>
      <c r="E237" s="430"/>
      <c r="F237" s="425" t="str">
        <f>IF([1]p14!$A$156&lt;&gt;0,[1]p14!$A$156,"")</f>
        <v/>
      </c>
      <c r="G237" s="425"/>
      <c r="H237" s="425"/>
      <c r="I237" s="425"/>
      <c r="J237" s="426"/>
      <c r="K237" s="17" t="s">
        <v>74</v>
      </c>
      <c r="L237" s="432" t="str">
        <f>IF([1]p14!$J$156&lt;&gt;0,[1]p14!$J$156,"")</f>
        <v/>
      </c>
      <c r="M237" s="433"/>
      <c r="N237" s="17" t="s">
        <v>75</v>
      </c>
      <c r="O237" s="432" t="str">
        <f>IF([1]p14!$K$156&lt;&gt;0,[1]p14!$K$156,"")</f>
        <v/>
      </c>
      <c r="P237" s="433"/>
      <c r="Q237" s="431"/>
      <c r="R237" s="431"/>
    </row>
    <row r="238" spans="1:19" x14ac:dyDescent="0.2">
      <c r="A238" s="375" t="s">
        <v>242</v>
      </c>
      <c r="B238" s="376"/>
      <c r="C238" s="376"/>
      <c r="D238" s="416">
        <f>[1]p14!$A$158</f>
        <v>0</v>
      </c>
      <c r="E238" s="417"/>
      <c r="F238" s="375" t="s">
        <v>246</v>
      </c>
      <c r="G238" s="376"/>
      <c r="H238" s="416">
        <f>[1]p14!$D$158</f>
        <v>0</v>
      </c>
      <c r="I238" s="417"/>
      <c r="J238" s="375" t="s">
        <v>244</v>
      </c>
      <c r="K238" s="376"/>
      <c r="L238" s="416">
        <f>[1]p14!$G$158</f>
        <v>0</v>
      </c>
      <c r="M238" s="417"/>
      <c r="N238" s="87" t="s">
        <v>245</v>
      </c>
      <c r="O238" s="416">
        <f>[1]p14!$J$158</f>
        <v>0</v>
      </c>
      <c r="P238" s="417"/>
      <c r="Q238" s="431"/>
      <c r="R238" s="431"/>
    </row>
    <row r="239" spans="1:19" x14ac:dyDescent="0.2">
      <c r="A239" s="378"/>
      <c r="B239" s="378"/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431"/>
      <c r="R239" s="431"/>
    </row>
    <row r="240" spans="1:19" s="3" customFormat="1" ht="13.5" customHeight="1" x14ac:dyDescent="0.25">
      <c r="A240" s="17" t="s">
        <v>76</v>
      </c>
      <c r="B240" s="379" t="str">
        <f>IF([1]p14!$A$161&lt;&gt;0,[1]p14!$A$161,"")</f>
        <v/>
      </c>
      <c r="C240" s="379"/>
      <c r="D240" s="379"/>
      <c r="E240" s="379"/>
      <c r="F240" s="379"/>
      <c r="G240" s="379"/>
      <c r="H240" s="379"/>
      <c r="I240" s="380"/>
      <c r="J240" s="375" t="s">
        <v>240</v>
      </c>
      <c r="K240" s="376"/>
      <c r="L240" s="86" t="str">
        <f>IF([1]p14!$I$161&lt;&gt;0,[1]p14!$I$161,"")</f>
        <v/>
      </c>
      <c r="M240" s="47" t="s">
        <v>239</v>
      </c>
      <c r="N240" s="427" t="str">
        <f>IF([1]p14!$K$161&lt;&gt;0,[1]p14!$K$161,"")</f>
        <v/>
      </c>
      <c r="O240" s="427"/>
      <c r="P240" s="428"/>
      <c r="Q240" s="431"/>
      <c r="R240" s="431"/>
    </row>
    <row r="241" spans="1:19" s="3" customFormat="1" ht="13.5" customHeight="1" x14ac:dyDescent="0.25">
      <c r="A241" s="17" t="s">
        <v>87</v>
      </c>
      <c r="B241" s="418" t="str">
        <f>IF([1]p14!$H$163&lt;&gt;0,[1]p14!$H$163,"")</f>
        <v/>
      </c>
      <c r="C241" s="419"/>
      <c r="D241" s="429" t="s">
        <v>241</v>
      </c>
      <c r="E241" s="430"/>
      <c r="F241" s="425" t="str">
        <f>IF([1]p14!$A$163&lt;&gt;0,[1]p14!$A$163,"")</f>
        <v/>
      </c>
      <c r="G241" s="425"/>
      <c r="H241" s="425"/>
      <c r="I241" s="425"/>
      <c r="J241" s="426"/>
      <c r="K241" s="17" t="s">
        <v>74</v>
      </c>
      <c r="L241" s="432" t="str">
        <f>IF([1]p14!$J$163&lt;&gt;0,[1]p14!$J$163,"")</f>
        <v/>
      </c>
      <c r="M241" s="433"/>
      <c r="N241" s="17" t="s">
        <v>75</v>
      </c>
      <c r="O241" s="432" t="str">
        <f>IF([1]p14!$K$163&lt;&gt;0,[1]p14!$K$163,"")</f>
        <v/>
      </c>
      <c r="P241" s="433"/>
      <c r="Q241" s="431"/>
      <c r="R241" s="431"/>
    </row>
    <row r="242" spans="1:19" x14ac:dyDescent="0.2">
      <c r="A242" s="375" t="s">
        <v>242</v>
      </c>
      <c r="B242" s="376"/>
      <c r="C242" s="376"/>
      <c r="D242" s="416">
        <f>[1]p14!$A$165</f>
        <v>0</v>
      </c>
      <c r="E242" s="417"/>
      <c r="F242" s="375" t="s">
        <v>246</v>
      </c>
      <c r="G242" s="376"/>
      <c r="H242" s="416">
        <f>[1]p14!$D$165</f>
        <v>0</v>
      </c>
      <c r="I242" s="417"/>
      <c r="J242" s="375" t="s">
        <v>244</v>
      </c>
      <c r="K242" s="376"/>
      <c r="L242" s="416">
        <f>[1]p14!$G$165</f>
        <v>0</v>
      </c>
      <c r="M242" s="417"/>
      <c r="N242" s="87" t="s">
        <v>245</v>
      </c>
      <c r="O242" s="416">
        <f>[1]p14!$J$165</f>
        <v>0</v>
      </c>
      <c r="P242" s="417"/>
      <c r="Q242" s="431"/>
      <c r="R242" s="431"/>
    </row>
    <row r="243" spans="1:19" x14ac:dyDescent="0.2">
      <c r="A243" s="378"/>
      <c r="B243" s="378"/>
      <c r="C243" s="378"/>
      <c r="D243" s="378"/>
      <c r="E243" s="378"/>
      <c r="F243" s="378"/>
      <c r="G243" s="378"/>
      <c r="H243" s="378"/>
      <c r="I243" s="378"/>
      <c r="J243" s="378"/>
      <c r="K243" s="378"/>
      <c r="L243" s="378"/>
      <c r="M243" s="378"/>
      <c r="N243" s="378"/>
      <c r="O243" s="378"/>
      <c r="P243" s="378"/>
      <c r="Q243" s="431"/>
      <c r="R243" s="431"/>
    </row>
    <row r="244" spans="1:19" s="33" customFormat="1" ht="11.25" customHeight="1" x14ac:dyDescent="0.2">
      <c r="A244" s="375" t="str">
        <f>T([1]p15!$C$13:$G$13)</f>
        <v>José de Arimatéia Fernandes</v>
      </c>
      <c r="B244" s="376"/>
      <c r="C244" s="376"/>
      <c r="D244" s="376"/>
      <c r="E244" s="377"/>
      <c r="F244" s="423"/>
      <c r="G244" s="424"/>
      <c r="H244" s="424"/>
      <c r="I244" s="424"/>
      <c r="J244" s="424"/>
      <c r="K244" s="424"/>
      <c r="L244" s="424"/>
      <c r="M244" s="424"/>
      <c r="N244" s="424"/>
      <c r="O244" s="424"/>
      <c r="P244" s="424"/>
      <c r="Q244" s="431"/>
      <c r="R244" s="431"/>
      <c r="S244" s="28"/>
    </row>
    <row r="245" spans="1:19" s="3" customFormat="1" ht="13.5" customHeight="1" x14ac:dyDescent="0.25">
      <c r="A245" s="17" t="s">
        <v>76</v>
      </c>
      <c r="B245" s="379" t="str">
        <f>IF([1]p15!$A$140&lt;&gt;0,[1]p15!$A$140,"")</f>
        <v/>
      </c>
      <c r="C245" s="379"/>
      <c r="D245" s="379"/>
      <c r="E245" s="379"/>
      <c r="F245" s="379"/>
      <c r="G245" s="379"/>
      <c r="H245" s="379"/>
      <c r="I245" s="380"/>
      <c r="J245" s="375" t="s">
        <v>240</v>
      </c>
      <c r="K245" s="376"/>
      <c r="L245" s="86" t="str">
        <f>IF([1]p15!$I$140&lt;&gt;0,[1]p15!$I$140,"")</f>
        <v/>
      </c>
      <c r="M245" s="47" t="s">
        <v>239</v>
      </c>
      <c r="N245" s="427" t="str">
        <f>IF([1]p15!$K$140&lt;&gt;0,[1]p15!$K$140,"")</f>
        <v/>
      </c>
      <c r="O245" s="427"/>
      <c r="P245" s="428"/>
      <c r="Q245" s="431"/>
      <c r="R245" s="431"/>
    </row>
    <row r="246" spans="1:19" s="3" customFormat="1" ht="13.5" customHeight="1" x14ac:dyDescent="0.25">
      <c r="A246" s="17" t="s">
        <v>87</v>
      </c>
      <c r="B246" s="418" t="str">
        <f>IF([1]p15!$H$142&lt;&gt;0,[1]p15!$H$142,"")</f>
        <v/>
      </c>
      <c r="C246" s="419"/>
      <c r="D246" s="429" t="s">
        <v>241</v>
      </c>
      <c r="E246" s="430"/>
      <c r="F246" s="425" t="str">
        <f>IF([1]p15!$A$142&lt;&gt;0,[1]p15!$A$142,"")</f>
        <v/>
      </c>
      <c r="G246" s="425"/>
      <c r="H246" s="425"/>
      <c r="I246" s="425"/>
      <c r="J246" s="426"/>
      <c r="K246" s="17" t="s">
        <v>74</v>
      </c>
      <c r="L246" s="432" t="str">
        <f>IF([1]p15!$J$142&lt;&gt;0,[1]p15!$J$142,"")</f>
        <v/>
      </c>
      <c r="M246" s="433"/>
      <c r="N246" s="17" t="s">
        <v>75</v>
      </c>
      <c r="O246" s="432" t="str">
        <f>IF([1]p15!$K$142&lt;&gt;0,[1]p15!$K$142,"")</f>
        <v/>
      </c>
      <c r="P246" s="433"/>
      <c r="Q246" s="431"/>
      <c r="R246" s="431"/>
    </row>
    <row r="247" spans="1:19" x14ac:dyDescent="0.2">
      <c r="A247" s="375" t="s">
        <v>242</v>
      </c>
      <c r="B247" s="376"/>
      <c r="C247" s="376"/>
      <c r="D247" s="416">
        <f>[1]p15!$A$144</f>
        <v>0</v>
      </c>
      <c r="E247" s="417"/>
      <c r="F247" s="375" t="s">
        <v>243</v>
      </c>
      <c r="G247" s="376"/>
      <c r="H247" s="416">
        <f>[1]p15!$D$144</f>
        <v>0</v>
      </c>
      <c r="I247" s="417"/>
      <c r="J247" s="375" t="s">
        <v>244</v>
      </c>
      <c r="K247" s="376"/>
      <c r="L247" s="416">
        <f>[1]p15!$G$144</f>
        <v>0</v>
      </c>
      <c r="M247" s="417"/>
      <c r="N247" s="87" t="s">
        <v>245</v>
      </c>
      <c r="O247" s="416">
        <f>[1]p15!$J$144</f>
        <v>0</v>
      </c>
      <c r="P247" s="417"/>
      <c r="Q247" s="431"/>
      <c r="R247" s="431"/>
    </row>
    <row r="248" spans="1:19" x14ac:dyDescent="0.2">
      <c r="A248" s="378"/>
      <c r="B248" s="378"/>
      <c r="C248" s="378"/>
      <c r="D248" s="378"/>
      <c r="E248" s="378"/>
      <c r="F248" s="378"/>
      <c r="G248" s="378"/>
      <c r="H248" s="378"/>
      <c r="I248" s="378"/>
      <c r="J248" s="378"/>
      <c r="K248" s="378"/>
      <c r="L248" s="378"/>
      <c r="M248" s="378"/>
      <c r="N248" s="378"/>
      <c r="O248" s="378"/>
      <c r="P248" s="378"/>
      <c r="Q248" s="431"/>
      <c r="R248" s="431"/>
    </row>
    <row r="249" spans="1:19" s="3" customFormat="1" ht="13.5" customHeight="1" x14ac:dyDescent="0.25">
      <c r="A249" s="17" t="s">
        <v>76</v>
      </c>
      <c r="B249" s="379" t="str">
        <f>IF([1]p15!$A$147&lt;&gt;0,[1]p15!$A$147,"")</f>
        <v/>
      </c>
      <c r="C249" s="379"/>
      <c r="D249" s="379"/>
      <c r="E249" s="379"/>
      <c r="F249" s="379"/>
      <c r="G249" s="379"/>
      <c r="H249" s="379"/>
      <c r="I249" s="380"/>
      <c r="J249" s="375" t="s">
        <v>240</v>
      </c>
      <c r="K249" s="376"/>
      <c r="L249" s="86" t="str">
        <f>IF([1]p15!$I$147&lt;&gt;0,[1]p15!$I$147,"")</f>
        <v/>
      </c>
      <c r="M249" s="47" t="s">
        <v>239</v>
      </c>
      <c r="N249" s="427" t="str">
        <f>IF([1]p15!$K$147&lt;&gt;0,[1]p15!$K$147,"")</f>
        <v/>
      </c>
      <c r="O249" s="427"/>
      <c r="P249" s="428"/>
      <c r="Q249" s="431"/>
      <c r="R249" s="431"/>
    </row>
    <row r="250" spans="1:19" s="3" customFormat="1" ht="13.5" customHeight="1" x14ac:dyDescent="0.25">
      <c r="A250" s="17" t="s">
        <v>87</v>
      </c>
      <c r="B250" s="418" t="str">
        <f>IF([1]p15!$H$149&lt;&gt;0,[1]p15!$H$149,"")</f>
        <v/>
      </c>
      <c r="C250" s="419"/>
      <c r="D250" s="429" t="s">
        <v>241</v>
      </c>
      <c r="E250" s="430"/>
      <c r="F250" s="425" t="str">
        <f>IF([1]p15!$A$149&lt;&gt;0,[1]p15!$A$149,"")</f>
        <v/>
      </c>
      <c r="G250" s="425"/>
      <c r="H250" s="425"/>
      <c r="I250" s="425"/>
      <c r="J250" s="426"/>
      <c r="K250" s="17" t="s">
        <v>74</v>
      </c>
      <c r="L250" s="432" t="str">
        <f>IF([1]p15!$J$149&lt;&gt;0,[1]p15!$J$149,"")</f>
        <v/>
      </c>
      <c r="M250" s="433"/>
      <c r="N250" s="17" t="s">
        <v>75</v>
      </c>
      <c r="O250" s="432" t="str">
        <f>IF([1]p15!$K$149&lt;&gt;0,[1]p15!$K$149,"")</f>
        <v/>
      </c>
      <c r="P250" s="433"/>
      <c r="Q250" s="431"/>
      <c r="R250" s="431"/>
    </row>
    <row r="251" spans="1:19" x14ac:dyDescent="0.2">
      <c r="A251" s="375" t="s">
        <v>242</v>
      </c>
      <c r="B251" s="376"/>
      <c r="C251" s="376"/>
      <c r="D251" s="416">
        <f>[1]p15!$A$151</f>
        <v>0</v>
      </c>
      <c r="E251" s="417"/>
      <c r="F251" s="375" t="s">
        <v>246</v>
      </c>
      <c r="G251" s="376"/>
      <c r="H251" s="416">
        <f>[1]p15!$D$151</f>
        <v>0</v>
      </c>
      <c r="I251" s="417"/>
      <c r="J251" s="375" t="s">
        <v>244</v>
      </c>
      <c r="K251" s="376"/>
      <c r="L251" s="416">
        <f>[1]p15!$G$151</f>
        <v>0</v>
      </c>
      <c r="M251" s="417"/>
      <c r="N251" s="87" t="s">
        <v>245</v>
      </c>
      <c r="O251" s="416">
        <f>[1]p15!$J$151</f>
        <v>0</v>
      </c>
      <c r="P251" s="417"/>
      <c r="Q251" s="431"/>
      <c r="R251" s="431"/>
    </row>
    <row r="252" spans="1:19" x14ac:dyDescent="0.2">
      <c r="A252" s="378"/>
      <c r="B252" s="378"/>
      <c r="C252" s="378"/>
      <c r="D252" s="378"/>
      <c r="E252" s="378"/>
      <c r="F252" s="378"/>
      <c r="G252" s="378"/>
      <c r="H252" s="378"/>
      <c r="I252" s="378"/>
      <c r="J252" s="378"/>
      <c r="K252" s="378"/>
      <c r="L252" s="378"/>
      <c r="M252" s="378"/>
      <c r="N252" s="378"/>
      <c r="O252" s="378"/>
      <c r="P252" s="378"/>
      <c r="Q252" s="431"/>
      <c r="R252" s="431"/>
    </row>
    <row r="253" spans="1:19" s="3" customFormat="1" ht="13.5" customHeight="1" x14ac:dyDescent="0.25">
      <c r="A253" s="17" t="s">
        <v>76</v>
      </c>
      <c r="B253" s="379" t="str">
        <f>IF([1]p15!$A$154&lt;&gt;0,[1]p15!$A$154,"")</f>
        <v/>
      </c>
      <c r="C253" s="379"/>
      <c r="D253" s="379"/>
      <c r="E253" s="379"/>
      <c r="F253" s="379"/>
      <c r="G253" s="379"/>
      <c r="H253" s="379"/>
      <c r="I253" s="380"/>
      <c r="J253" s="375" t="s">
        <v>240</v>
      </c>
      <c r="K253" s="376"/>
      <c r="L253" s="86" t="str">
        <f>IF([1]p15!$I$154&lt;&gt;0,[1]p15!$I$154,"")</f>
        <v/>
      </c>
      <c r="M253" s="47" t="s">
        <v>239</v>
      </c>
      <c r="N253" s="427" t="str">
        <f>IF([1]p15!$K$154&lt;&gt;0,[1]p15!$K$154,"")</f>
        <v/>
      </c>
      <c r="O253" s="427"/>
      <c r="P253" s="428"/>
      <c r="Q253" s="431"/>
      <c r="R253" s="431"/>
    </row>
    <row r="254" spans="1:19" s="3" customFormat="1" ht="13.5" customHeight="1" x14ac:dyDescent="0.25">
      <c r="A254" s="17" t="s">
        <v>87</v>
      </c>
      <c r="B254" s="418" t="str">
        <f>IF([1]p15!$H$156&lt;&gt;0,[1]p15!$H$156,"")</f>
        <v/>
      </c>
      <c r="C254" s="419"/>
      <c r="D254" s="429" t="s">
        <v>241</v>
      </c>
      <c r="E254" s="430"/>
      <c r="F254" s="425" t="str">
        <f>IF([1]p15!$A$156&lt;&gt;0,[1]p15!$A$156,"")</f>
        <v/>
      </c>
      <c r="G254" s="425"/>
      <c r="H254" s="425"/>
      <c r="I254" s="425"/>
      <c r="J254" s="426"/>
      <c r="K254" s="17" t="s">
        <v>74</v>
      </c>
      <c r="L254" s="432" t="str">
        <f>IF([1]p15!$J$156&lt;&gt;0,[1]p15!$J$156,"")</f>
        <v/>
      </c>
      <c r="M254" s="433"/>
      <c r="N254" s="17" t="s">
        <v>75</v>
      </c>
      <c r="O254" s="432" t="str">
        <f>IF([1]p15!$K$156&lt;&gt;0,[1]p15!$K$156,"")</f>
        <v/>
      </c>
      <c r="P254" s="433"/>
      <c r="Q254" s="431"/>
      <c r="R254" s="431"/>
    </row>
    <row r="255" spans="1:19" x14ac:dyDescent="0.2">
      <c r="A255" s="375" t="s">
        <v>242</v>
      </c>
      <c r="B255" s="376"/>
      <c r="C255" s="376"/>
      <c r="D255" s="416">
        <f>[1]p15!$A$158</f>
        <v>0</v>
      </c>
      <c r="E255" s="417"/>
      <c r="F255" s="375" t="s">
        <v>246</v>
      </c>
      <c r="G255" s="376"/>
      <c r="H255" s="416">
        <f>[1]p15!$D$158</f>
        <v>0</v>
      </c>
      <c r="I255" s="417"/>
      <c r="J255" s="375" t="s">
        <v>244</v>
      </c>
      <c r="K255" s="376"/>
      <c r="L255" s="416">
        <f>[1]p15!$G$158</f>
        <v>0</v>
      </c>
      <c r="M255" s="417"/>
      <c r="N255" s="87" t="s">
        <v>245</v>
      </c>
      <c r="O255" s="416">
        <f>[1]p15!$J$158</f>
        <v>0</v>
      </c>
      <c r="P255" s="417"/>
      <c r="Q255" s="431"/>
      <c r="R255" s="431"/>
    </row>
    <row r="256" spans="1:19" x14ac:dyDescent="0.2">
      <c r="A256" s="378"/>
      <c r="B256" s="378"/>
      <c r="C256" s="378"/>
      <c r="D256" s="378"/>
      <c r="E256" s="378"/>
      <c r="F256" s="378"/>
      <c r="G256" s="378"/>
      <c r="H256" s="378"/>
      <c r="I256" s="378"/>
      <c r="J256" s="378"/>
      <c r="K256" s="378"/>
      <c r="L256" s="378"/>
      <c r="M256" s="378"/>
      <c r="N256" s="378"/>
      <c r="O256" s="378"/>
      <c r="P256" s="378"/>
      <c r="Q256" s="431"/>
      <c r="R256" s="431"/>
    </row>
    <row r="257" spans="1:19" s="3" customFormat="1" ht="13.5" customHeight="1" x14ac:dyDescent="0.25">
      <c r="A257" s="17" t="s">
        <v>76</v>
      </c>
      <c r="B257" s="379" t="str">
        <f>IF([1]p15!$A$161&lt;&gt;0,[1]p15!$A$161,"")</f>
        <v/>
      </c>
      <c r="C257" s="379"/>
      <c r="D257" s="379"/>
      <c r="E257" s="379"/>
      <c r="F257" s="379"/>
      <c r="G257" s="379"/>
      <c r="H257" s="379"/>
      <c r="I257" s="380"/>
      <c r="J257" s="375" t="s">
        <v>240</v>
      </c>
      <c r="K257" s="376"/>
      <c r="L257" s="86" t="str">
        <f>IF([1]p15!$I$161&lt;&gt;0,[1]p15!$I$161,"")</f>
        <v/>
      </c>
      <c r="M257" s="47" t="s">
        <v>239</v>
      </c>
      <c r="N257" s="427" t="str">
        <f>IF([1]p15!$K$161&lt;&gt;0,[1]p15!$K$161,"")</f>
        <v/>
      </c>
      <c r="O257" s="427"/>
      <c r="P257" s="428"/>
      <c r="Q257" s="431"/>
      <c r="R257" s="431"/>
    </row>
    <row r="258" spans="1:19" s="3" customFormat="1" ht="13.5" customHeight="1" x14ac:dyDescent="0.25">
      <c r="A258" s="17" t="s">
        <v>87</v>
      </c>
      <c r="B258" s="418" t="str">
        <f>IF([1]p15!$H$163&lt;&gt;0,[1]p15!$H$163,"")</f>
        <v/>
      </c>
      <c r="C258" s="419"/>
      <c r="D258" s="429" t="s">
        <v>241</v>
      </c>
      <c r="E258" s="430"/>
      <c r="F258" s="425" t="str">
        <f>IF([1]p15!$A$163&lt;&gt;0,[1]p15!$A$163,"")</f>
        <v/>
      </c>
      <c r="G258" s="425"/>
      <c r="H258" s="425"/>
      <c r="I258" s="425"/>
      <c r="J258" s="426"/>
      <c r="K258" s="17" t="s">
        <v>74</v>
      </c>
      <c r="L258" s="432" t="str">
        <f>IF([1]p15!$J$163&lt;&gt;0,[1]p15!$J$163,"")</f>
        <v/>
      </c>
      <c r="M258" s="433"/>
      <c r="N258" s="17" t="s">
        <v>75</v>
      </c>
      <c r="O258" s="432" t="str">
        <f>IF([1]p15!$K$163&lt;&gt;0,[1]p15!$K$163,"")</f>
        <v/>
      </c>
      <c r="P258" s="433"/>
      <c r="Q258" s="431"/>
      <c r="R258" s="431"/>
    </row>
    <row r="259" spans="1:19" x14ac:dyDescent="0.2">
      <c r="A259" s="375" t="s">
        <v>242</v>
      </c>
      <c r="B259" s="376"/>
      <c r="C259" s="376"/>
      <c r="D259" s="416">
        <f>[1]p15!$A$165</f>
        <v>0</v>
      </c>
      <c r="E259" s="417"/>
      <c r="F259" s="375" t="s">
        <v>246</v>
      </c>
      <c r="G259" s="376"/>
      <c r="H259" s="416">
        <f>[1]p15!$D$165</f>
        <v>0</v>
      </c>
      <c r="I259" s="417"/>
      <c r="J259" s="375" t="s">
        <v>244</v>
      </c>
      <c r="K259" s="376"/>
      <c r="L259" s="416">
        <f>[1]p15!$G$165</f>
        <v>0</v>
      </c>
      <c r="M259" s="417"/>
      <c r="N259" s="87" t="s">
        <v>245</v>
      </c>
      <c r="O259" s="416">
        <f>[1]p15!$J$165</f>
        <v>0</v>
      </c>
      <c r="P259" s="417"/>
      <c r="Q259" s="431"/>
      <c r="R259" s="431"/>
    </row>
    <row r="260" spans="1:19" x14ac:dyDescent="0.2">
      <c r="A260" s="378"/>
      <c r="B260" s="378"/>
      <c r="C260" s="378"/>
      <c r="D260" s="378"/>
      <c r="E260" s="378"/>
      <c r="F260" s="378"/>
      <c r="G260" s="378"/>
      <c r="H260" s="378"/>
      <c r="I260" s="378"/>
      <c r="J260" s="378"/>
      <c r="K260" s="378"/>
      <c r="L260" s="378"/>
      <c r="M260" s="378"/>
      <c r="N260" s="378"/>
      <c r="O260" s="378"/>
      <c r="P260" s="378"/>
      <c r="Q260" s="431"/>
      <c r="R260" s="431"/>
    </row>
    <row r="261" spans="1:19" s="33" customFormat="1" ht="11.25" customHeight="1" x14ac:dyDescent="0.2">
      <c r="A261" s="375" t="str">
        <f>T([1]p16!$C$13:$G$13)</f>
        <v>Josefa Itailma da Rocha</v>
      </c>
      <c r="B261" s="376"/>
      <c r="C261" s="376"/>
      <c r="D261" s="376"/>
      <c r="E261" s="377"/>
      <c r="F261" s="423"/>
      <c r="G261" s="424"/>
      <c r="H261" s="424"/>
      <c r="I261" s="424"/>
      <c r="J261" s="424"/>
      <c r="K261" s="424"/>
      <c r="L261" s="424"/>
      <c r="M261" s="424"/>
      <c r="N261" s="424"/>
      <c r="O261" s="424"/>
      <c r="P261" s="424"/>
      <c r="Q261" s="431"/>
      <c r="R261" s="431"/>
      <c r="S261" s="28"/>
    </row>
    <row r="262" spans="1:19" s="3" customFormat="1" ht="13.5" customHeight="1" x14ac:dyDescent="0.25">
      <c r="A262" s="17" t="s">
        <v>76</v>
      </c>
      <c r="B262" s="379" t="str">
        <f>IF([1]p16!$A$140&lt;&gt;0,[1]p16!$A$140,"")</f>
        <v>: GRUPOS DE PICARD, GRUPOS DE BRAUER, COHOMOLOGIA DE AÇÕES PARCIAIS  E SEQUÊNCIAS RELACIONADAS</v>
      </c>
      <c r="C262" s="379"/>
      <c r="D262" s="379"/>
      <c r="E262" s="379"/>
      <c r="F262" s="379"/>
      <c r="G262" s="379"/>
      <c r="H262" s="379"/>
      <c r="I262" s="380"/>
      <c r="J262" s="375" t="s">
        <v>240</v>
      </c>
      <c r="K262" s="376"/>
      <c r="L262" s="86" t="str">
        <f>IF([1]p16!$I$140&lt;&gt;0,[1]p16!$I$140,"")</f>
        <v>FAPESQ-PB</v>
      </c>
      <c r="M262" s="47" t="s">
        <v>239</v>
      </c>
      <c r="N262" s="427" t="str">
        <f>IF([1]p16!$K$140&lt;&gt;0,[1]p16!$K$140,"")</f>
        <v>Concluído</v>
      </c>
      <c r="O262" s="427"/>
      <c r="P262" s="428"/>
      <c r="Q262" s="431"/>
      <c r="R262" s="431"/>
    </row>
    <row r="263" spans="1:19" s="3" customFormat="1" ht="13.5" customHeight="1" x14ac:dyDescent="0.25">
      <c r="A263" s="17" t="s">
        <v>87</v>
      </c>
      <c r="B263" s="418" t="str">
        <f>IF([1]p16!$H$142&lt;&gt;0,[1]p16!$H$142,"")</f>
        <v>Coordenador</v>
      </c>
      <c r="C263" s="419"/>
      <c r="D263" s="429" t="s">
        <v>241</v>
      </c>
      <c r="E263" s="430"/>
      <c r="F263" s="425" t="str">
        <f>IF([1]p16!$A$142&lt;&gt;0,[1]p16!$A$142,"")</f>
        <v>Álgebra</v>
      </c>
      <c r="G263" s="425"/>
      <c r="H263" s="425"/>
      <c r="I263" s="425"/>
      <c r="J263" s="426"/>
      <c r="K263" s="17" t="s">
        <v>74</v>
      </c>
      <c r="L263" s="432">
        <f>IF([1]p16!$J$142&lt;&gt;0,[1]p16!$J$142,"")</f>
        <v>44896</v>
      </c>
      <c r="M263" s="433"/>
      <c r="N263" s="17" t="s">
        <v>75</v>
      </c>
      <c r="O263" s="432">
        <f>IF([1]p16!$K$142&lt;&gt;0,[1]p16!$K$142,"")</f>
        <v>45435</v>
      </c>
      <c r="P263" s="433"/>
      <c r="Q263" s="431"/>
      <c r="R263" s="431"/>
    </row>
    <row r="264" spans="1:19" x14ac:dyDescent="0.2">
      <c r="A264" s="375" t="s">
        <v>242</v>
      </c>
      <c r="B264" s="376"/>
      <c r="C264" s="376"/>
      <c r="D264" s="416">
        <f>[1]p16!$A$144</f>
        <v>0</v>
      </c>
      <c r="E264" s="417"/>
      <c r="F264" s="375" t="s">
        <v>243</v>
      </c>
      <c r="G264" s="376"/>
      <c r="H264" s="416">
        <f>[1]p16!$D$144</f>
        <v>0</v>
      </c>
      <c r="I264" s="417"/>
      <c r="J264" s="375" t="s">
        <v>244</v>
      </c>
      <c r="K264" s="376"/>
      <c r="L264" s="416">
        <f>[1]p16!$G$144</f>
        <v>0</v>
      </c>
      <c r="M264" s="417"/>
      <c r="N264" s="87" t="s">
        <v>245</v>
      </c>
      <c r="O264" s="416">
        <f>[1]p16!$J$144</f>
        <v>0</v>
      </c>
      <c r="P264" s="417"/>
      <c r="Q264" s="431"/>
      <c r="R264" s="431"/>
    </row>
    <row r="265" spans="1:19" x14ac:dyDescent="0.2">
      <c r="A265" s="378"/>
      <c r="B265" s="378"/>
      <c r="C265" s="378"/>
      <c r="D265" s="378"/>
      <c r="E265" s="378"/>
      <c r="F265" s="378"/>
      <c r="G265" s="378"/>
      <c r="H265" s="378"/>
      <c r="I265" s="378"/>
      <c r="J265" s="378"/>
      <c r="K265" s="378"/>
      <c r="L265" s="378"/>
      <c r="M265" s="378"/>
      <c r="N265" s="378"/>
      <c r="O265" s="378"/>
      <c r="P265" s="378"/>
      <c r="Q265" s="431"/>
      <c r="R265" s="431"/>
    </row>
    <row r="266" spans="1:19" s="3" customFormat="1" ht="13.5" customHeight="1" x14ac:dyDescent="0.25">
      <c r="A266" s="17" t="s">
        <v>76</v>
      </c>
      <c r="B266" s="379" t="str">
        <f>IF([1]p16!$A$147&lt;&gt;0,[1]p16!$A$147,"")</f>
        <v/>
      </c>
      <c r="C266" s="379"/>
      <c r="D266" s="379"/>
      <c r="E266" s="379"/>
      <c r="F266" s="379"/>
      <c r="G266" s="379"/>
      <c r="H266" s="379"/>
      <c r="I266" s="380"/>
      <c r="J266" s="375" t="s">
        <v>240</v>
      </c>
      <c r="K266" s="376"/>
      <c r="L266" s="86" t="str">
        <f>IF([1]p16!$I$147&lt;&gt;0,[1]p16!$I$147,"")</f>
        <v/>
      </c>
      <c r="M266" s="47" t="s">
        <v>239</v>
      </c>
      <c r="N266" s="427" t="str">
        <f>IF([1]p16!$K$147&lt;&gt;0,[1]p16!$K$147,"")</f>
        <v/>
      </c>
      <c r="O266" s="427"/>
      <c r="P266" s="428"/>
      <c r="Q266" s="431"/>
      <c r="R266" s="431"/>
    </row>
    <row r="267" spans="1:19" s="3" customFormat="1" ht="13.5" customHeight="1" x14ac:dyDescent="0.25">
      <c r="A267" s="17" t="s">
        <v>87</v>
      </c>
      <c r="B267" s="418" t="str">
        <f>IF([1]p16!$H$149&lt;&gt;0,[1]p16!$H$149,"")</f>
        <v/>
      </c>
      <c r="C267" s="419"/>
      <c r="D267" s="429" t="s">
        <v>241</v>
      </c>
      <c r="E267" s="430"/>
      <c r="F267" s="425" t="str">
        <f>IF([1]p16!$A$149&lt;&gt;0,[1]p16!$A$149,"")</f>
        <v/>
      </c>
      <c r="G267" s="425"/>
      <c r="H267" s="425"/>
      <c r="I267" s="425"/>
      <c r="J267" s="426"/>
      <c r="K267" s="17" t="s">
        <v>74</v>
      </c>
      <c r="L267" s="432" t="str">
        <f>IF([1]p16!$J$149&lt;&gt;0,[1]p16!$J$149,"")</f>
        <v/>
      </c>
      <c r="M267" s="433"/>
      <c r="N267" s="17" t="s">
        <v>75</v>
      </c>
      <c r="O267" s="432" t="str">
        <f>IF([1]p16!$K$149&lt;&gt;0,[1]p16!$K$149,"")</f>
        <v/>
      </c>
      <c r="P267" s="433"/>
      <c r="Q267" s="431"/>
      <c r="R267" s="431"/>
    </row>
    <row r="268" spans="1:19" x14ac:dyDescent="0.2">
      <c r="A268" s="375" t="s">
        <v>242</v>
      </c>
      <c r="B268" s="376"/>
      <c r="C268" s="376"/>
      <c r="D268" s="416">
        <f>[1]p16!$A$151</f>
        <v>0</v>
      </c>
      <c r="E268" s="417"/>
      <c r="F268" s="375" t="s">
        <v>246</v>
      </c>
      <c r="G268" s="376"/>
      <c r="H268" s="416">
        <f>[1]p16!$D$151</f>
        <v>0</v>
      </c>
      <c r="I268" s="417"/>
      <c r="J268" s="375" t="s">
        <v>244</v>
      </c>
      <c r="K268" s="376"/>
      <c r="L268" s="416">
        <f>[1]p16!$G$151</f>
        <v>0</v>
      </c>
      <c r="M268" s="417"/>
      <c r="N268" s="87" t="s">
        <v>245</v>
      </c>
      <c r="O268" s="416">
        <f>[1]p16!$J$151</f>
        <v>0</v>
      </c>
      <c r="P268" s="417"/>
      <c r="Q268" s="431"/>
      <c r="R268" s="431"/>
    </row>
    <row r="269" spans="1:19" x14ac:dyDescent="0.2">
      <c r="A269" s="378"/>
      <c r="B269" s="378"/>
      <c r="C269" s="378"/>
      <c r="D269" s="378"/>
      <c r="E269" s="378"/>
      <c r="F269" s="378"/>
      <c r="G269" s="378"/>
      <c r="H269" s="378"/>
      <c r="I269" s="378"/>
      <c r="J269" s="378"/>
      <c r="K269" s="378"/>
      <c r="L269" s="378"/>
      <c r="M269" s="378"/>
      <c r="N269" s="378"/>
      <c r="O269" s="378"/>
      <c r="P269" s="378"/>
      <c r="Q269" s="431"/>
      <c r="R269" s="431"/>
    </row>
    <row r="270" spans="1:19" s="3" customFormat="1" ht="13.5" customHeight="1" x14ac:dyDescent="0.25">
      <c r="A270" s="17" t="s">
        <v>76</v>
      </c>
      <c r="B270" s="379" t="str">
        <f>IF([1]p16!$A$154&lt;&gt;0,[1]p16!$A$154,"")</f>
        <v/>
      </c>
      <c r="C270" s="379"/>
      <c r="D270" s="379"/>
      <c r="E270" s="379"/>
      <c r="F270" s="379"/>
      <c r="G270" s="379"/>
      <c r="H270" s="379"/>
      <c r="I270" s="380"/>
      <c r="J270" s="375" t="s">
        <v>240</v>
      </c>
      <c r="K270" s="376"/>
      <c r="L270" s="86" t="str">
        <f>IF([1]p16!$I$154&lt;&gt;0,[1]p16!$I$154,"")</f>
        <v/>
      </c>
      <c r="M270" s="47" t="s">
        <v>239</v>
      </c>
      <c r="N270" s="427" t="str">
        <f>IF([1]p16!$K$154&lt;&gt;0,[1]p16!$K$154,"")</f>
        <v/>
      </c>
      <c r="O270" s="427"/>
      <c r="P270" s="428"/>
      <c r="Q270" s="431"/>
      <c r="R270" s="431"/>
    </row>
    <row r="271" spans="1:19" s="3" customFormat="1" ht="13.5" customHeight="1" x14ac:dyDescent="0.25">
      <c r="A271" s="17" t="s">
        <v>87</v>
      </c>
      <c r="B271" s="418" t="str">
        <f>IF([1]p16!$H$156&lt;&gt;0,[1]p16!$H$156,"")</f>
        <v/>
      </c>
      <c r="C271" s="419"/>
      <c r="D271" s="429" t="s">
        <v>241</v>
      </c>
      <c r="E271" s="430"/>
      <c r="F271" s="425" t="str">
        <f>IF([1]p16!$A$156&lt;&gt;0,[1]p16!$A$156,"")</f>
        <v/>
      </c>
      <c r="G271" s="425"/>
      <c r="H271" s="425"/>
      <c r="I271" s="425"/>
      <c r="J271" s="426"/>
      <c r="K271" s="17" t="s">
        <v>74</v>
      </c>
      <c r="L271" s="432" t="str">
        <f>IF([1]p16!$J$156&lt;&gt;0,[1]p16!$J$156,"")</f>
        <v/>
      </c>
      <c r="M271" s="433"/>
      <c r="N271" s="17" t="s">
        <v>75</v>
      </c>
      <c r="O271" s="432" t="str">
        <f>IF([1]p16!$K$156&lt;&gt;0,[1]p16!$K$156,"")</f>
        <v/>
      </c>
      <c r="P271" s="433"/>
      <c r="Q271" s="431"/>
      <c r="R271" s="431"/>
    </row>
    <row r="272" spans="1:19" x14ac:dyDescent="0.2">
      <c r="A272" s="375" t="s">
        <v>242</v>
      </c>
      <c r="B272" s="376"/>
      <c r="C272" s="376"/>
      <c r="D272" s="416">
        <f>[1]p16!$A$158</f>
        <v>0</v>
      </c>
      <c r="E272" s="417"/>
      <c r="F272" s="375" t="s">
        <v>246</v>
      </c>
      <c r="G272" s="376"/>
      <c r="H272" s="416">
        <f>[1]p16!$D$158</f>
        <v>0</v>
      </c>
      <c r="I272" s="417"/>
      <c r="J272" s="375" t="s">
        <v>244</v>
      </c>
      <c r="K272" s="376"/>
      <c r="L272" s="416">
        <f>[1]p16!$G$158</f>
        <v>0</v>
      </c>
      <c r="M272" s="417"/>
      <c r="N272" s="87" t="s">
        <v>245</v>
      </c>
      <c r="O272" s="416">
        <f>[1]p16!$J$158</f>
        <v>0</v>
      </c>
      <c r="P272" s="417"/>
      <c r="Q272" s="431"/>
      <c r="R272" s="431"/>
    </row>
    <row r="273" spans="1:19" x14ac:dyDescent="0.2">
      <c r="A273" s="378"/>
      <c r="B273" s="378"/>
      <c r="C273" s="378"/>
      <c r="D273" s="378"/>
      <c r="E273" s="378"/>
      <c r="F273" s="378"/>
      <c r="G273" s="378"/>
      <c r="H273" s="378"/>
      <c r="I273" s="378"/>
      <c r="J273" s="378"/>
      <c r="K273" s="378"/>
      <c r="L273" s="378"/>
      <c r="M273" s="378"/>
      <c r="N273" s="378"/>
      <c r="O273" s="378"/>
      <c r="P273" s="378"/>
      <c r="Q273" s="431"/>
      <c r="R273" s="431"/>
    </row>
    <row r="274" spans="1:19" s="3" customFormat="1" ht="13.5" customHeight="1" x14ac:dyDescent="0.25">
      <c r="A274" s="17" t="s">
        <v>76</v>
      </c>
      <c r="B274" s="379" t="str">
        <f>IF([1]p16!$A$161&lt;&gt;0,[1]p16!$A$161,"")</f>
        <v/>
      </c>
      <c r="C274" s="379"/>
      <c r="D274" s="379"/>
      <c r="E274" s="379"/>
      <c r="F274" s="379"/>
      <c r="G274" s="379"/>
      <c r="H274" s="379"/>
      <c r="I274" s="380"/>
      <c r="J274" s="375" t="s">
        <v>240</v>
      </c>
      <c r="K274" s="376"/>
      <c r="L274" s="86" t="str">
        <f>IF([1]p16!$I$161&lt;&gt;0,[1]p16!$I$161,"")</f>
        <v/>
      </c>
      <c r="M274" s="47" t="s">
        <v>239</v>
      </c>
      <c r="N274" s="427" t="str">
        <f>IF([1]p16!$K$161&lt;&gt;0,[1]p16!$K$161,"")</f>
        <v/>
      </c>
      <c r="O274" s="427"/>
      <c r="P274" s="428"/>
      <c r="Q274" s="431"/>
      <c r="R274" s="431"/>
    </row>
    <row r="275" spans="1:19" s="3" customFormat="1" ht="13.5" customHeight="1" x14ac:dyDescent="0.25">
      <c r="A275" s="17" t="s">
        <v>87</v>
      </c>
      <c r="B275" s="418" t="str">
        <f>IF([1]p16!$H$163&lt;&gt;0,[1]p16!$H$163,"")</f>
        <v/>
      </c>
      <c r="C275" s="419"/>
      <c r="D275" s="429" t="s">
        <v>241</v>
      </c>
      <c r="E275" s="430"/>
      <c r="F275" s="425" t="str">
        <f>IF([1]p16!$A$163&lt;&gt;0,[1]p16!$A$163,"")</f>
        <v/>
      </c>
      <c r="G275" s="425"/>
      <c r="H275" s="425"/>
      <c r="I275" s="425"/>
      <c r="J275" s="426"/>
      <c r="K275" s="17" t="s">
        <v>74</v>
      </c>
      <c r="L275" s="432" t="str">
        <f>IF([1]p16!$J$163&lt;&gt;0,[1]p16!$J$163,"")</f>
        <v/>
      </c>
      <c r="M275" s="433"/>
      <c r="N275" s="17" t="s">
        <v>75</v>
      </c>
      <c r="O275" s="432" t="str">
        <f>IF([1]p16!$K$163&lt;&gt;0,[1]p16!$K$163,"")</f>
        <v/>
      </c>
      <c r="P275" s="433"/>
      <c r="Q275" s="431"/>
      <c r="R275" s="431"/>
    </row>
    <row r="276" spans="1:19" x14ac:dyDescent="0.2">
      <c r="A276" s="375" t="s">
        <v>242</v>
      </c>
      <c r="B276" s="376"/>
      <c r="C276" s="376"/>
      <c r="D276" s="416">
        <f>[1]p16!$A$165</f>
        <v>0</v>
      </c>
      <c r="E276" s="417"/>
      <c r="F276" s="375" t="s">
        <v>246</v>
      </c>
      <c r="G276" s="376"/>
      <c r="H276" s="416">
        <f>[1]p16!$D$165</f>
        <v>0</v>
      </c>
      <c r="I276" s="417"/>
      <c r="J276" s="375" t="s">
        <v>244</v>
      </c>
      <c r="K276" s="376"/>
      <c r="L276" s="416">
        <f>[1]p16!$G$165</f>
        <v>0</v>
      </c>
      <c r="M276" s="417"/>
      <c r="N276" s="87" t="s">
        <v>245</v>
      </c>
      <c r="O276" s="416">
        <f>[1]p16!$J$165</f>
        <v>0</v>
      </c>
      <c r="P276" s="417"/>
      <c r="Q276" s="431"/>
      <c r="R276" s="431"/>
    </row>
    <row r="277" spans="1:19" x14ac:dyDescent="0.2">
      <c r="A277" s="378"/>
      <c r="B277" s="378"/>
      <c r="C277" s="378"/>
      <c r="D277" s="378"/>
      <c r="E277" s="378"/>
      <c r="F277" s="378"/>
      <c r="G277" s="378"/>
      <c r="H277" s="378"/>
      <c r="I277" s="378"/>
      <c r="J277" s="378"/>
      <c r="K277" s="378"/>
      <c r="L277" s="378"/>
      <c r="M277" s="378"/>
      <c r="N277" s="378"/>
      <c r="O277" s="378"/>
      <c r="P277" s="378"/>
      <c r="Q277" s="431"/>
      <c r="R277" s="431"/>
    </row>
    <row r="278" spans="1:19" s="33" customFormat="1" ht="11.25" customHeight="1" x14ac:dyDescent="0.2">
      <c r="A278" s="375" t="str">
        <f>T([1]p17!$C$13:$G$13)</f>
        <v>José Fernando Leite Aires</v>
      </c>
      <c r="B278" s="376"/>
      <c r="C278" s="376"/>
      <c r="D278" s="376"/>
      <c r="E278" s="377"/>
      <c r="F278" s="423"/>
      <c r="G278" s="424"/>
      <c r="H278" s="424"/>
      <c r="I278" s="424"/>
      <c r="J278" s="424"/>
      <c r="K278" s="424"/>
      <c r="L278" s="424"/>
      <c r="M278" s="424"/>
      <c r="N278" s="424"/>
      <c r="O278" s="424"/>
      <c r="P278" s="424"/>
      <c r="Q278" s="431"/>
      <c r="R278" s="431"/>
      <c r="S278" s="28"/>
    </row>
    <row r="279" spans="1:19" s="3" customFormat="1" ht="13.5" customHeight="1" x14ac:dyDescent="0.25">
      <c r="A279" s="17" t="s">
        <v>76</v>
      </c>
      <c r="B279" s="379" t="str">
        <f>IF([1]p17!$A$140&lt;&gt;0,[1]p17!$A$140,"")</f>
        <v/>
      </c>
      <c r="C279" s="379"/>
      <c r="D279" s="379"/>
      <c r="E279" s="379"/>
      <c r="F279" s="379"/>
      <c r="G279" s="379"/>
      <c r="H279" s="379"/>
      <c r="I279" s="380"/>
      <c r="J279" s="375" t="s">
        <v>240</v>
      </c>
      <c r="K279" s="376"/>
      <c r="L279" s="86" t="str">
        <f>IF([1]p17!$I$140&lt;&gt;0,[1]p17!$I$140,"")</f>
        <v/>
      </c>
      <c r="M279" s="47" t="s">
        <v>239</v>
      </c>
      <c r="N279" s="427" t="str">
        <f>IF([1]p17!$K$140&lt;&gt;0,[1]p17!$K$140,"")</f>
        <v/>
      </c>
      <c r="O279" s="427"/>
      <c r="P279" s="428"/>
      <c r="Q279" s="431"/>
      <c r="R279" s="431"/>
    </row>
    <row r="280" spans="1:19" s="3" customFormat="1" ht="13.5" customHeight="1" x14ac:dyDescent="0.25">
      <c r="A280" s="17" t="s">
        <v>87</v>
      </c>
      <c r="B280" s="418" t="str">
        <f>IF([1]p17!$H$142&lt;&gt;0,[1]p17!$H$142,"")</f>
        <v/>
      </c>
      <c r="C280" s="419"/>
      <c r="D280" s="429" t="s">
        <v>241</v>
      </c>
      <c r="E280" s="430"/>
      <c r="F280" s="425" t="str">
        <f>IF([1]p17!$A$142&lt;&gt;0,[1]p17!$A$142,"")</f>
        <v/>
      </c>
      <c r="G280" s="425"/>
      <c r="H280" s="425"/>
      <c r="I280" s="425"/>
      <c r="J280" s="426"/>
      <c r="K280" s="17" t="s">
        <v>74</v>
      </c>
      <c r="L280" s="432" t="str">
        <f>IF([1]p17!$J$142&lt;&gt;0,[1]p17!$J$142,"")</f>
        <v/>
      </c>
      <c r="M280" s="433"/>
      <c r="N280" s="17" t="s">
        <v>75</v>
      </c>
      <c r="O280" s="432" t="str">
        <f>IF([1]p17!$K$142&lt;&gt;0,[1]p17!$K$142,"")</f>
        <v/>
      </c>
      <c r="P280" s="433"/>
      <c r="Q280" s="431"/>
      <c r="R280" s="431"/>
    </row>
    <row r="281" spans="1:19" x14ac:dyDescent="0.2">
      <c r="A281" s="375" t="s">
        <v>242</v>
      </c>
      <c r="B281" s="376"/>
      <c r="C281" s="376"/>
      <c r="D281" s="416">
        <f>[1]p17!$A$144</f>
        <v>0</v>
      </c>
      <c r="E281" s="417"/>
      <c r="F281" s="375" t="s">
        <v>243</v>
      </c>
      <c r="G281" s="376"/>
      <c r="H281" s="416">
        <f>[1]p17!$D$144</f>
        <v>0</v>
      </c>
      <c r="I281" s="417"/>
      <c r="J281" s="375" t="s">
        <v>244</v>
      </c>
      <c r="K281" s="376"/>
      <c r="L281" s="416">
        <f>[1]p17!$G$144</f>
        <v>0</v>
      </c>
      <c r="M281" s="417"/>
      <c r="N281" s="87" t="s">
        <v>245</v>
      </c>
      <c r="O281" s="416">
        <f>[1]p17!$J$144</f>
        <v>0</v>
      </c>
      <c r="P281" s="417"/>
      <c r="Q281" s="431"/>
      <c r="R281" s="431"/>
    </row>
    <row r="282" spans="1:19" x14ac:dyDescent="0.2">
      <c r="A282" s="378"/>
      <c r="B282" s="378"/>
      <c r="C282" s="378"/>
      <c r="D282" s="378"/>
      <c r="E282" s="378"/>
      <c r="F282" s="378"/>
      <c r="G282" s="378"/>
      <c r="H282" s="378"/>
      <c r="I282" s="378"/>
      <c r="J282" s="378"/>
      <c r="K282" s="378"/>
      <c r="L282" s="378"/>
      <c r="M282" s="378"/>
      <c r="N282" s="378"/>
      <c r="O282" s="378"/>
      <c r="P282" s="378"/>
      <c r="Q282" s="431"/>
      <c r="R282" s="431"/>
    </row>
    <row r="283" spans="1:19" s="3" customFormat="1" ht="13.5" customHeight="1" x14ac:dyDescent="0.25">
      <c r="A283" s="17" t="s">
        <v>76</v>
      </c>
      <c r="B283" s="379" t="str">
        <f>IF([1]p17!$A$147&lt;&gt;0,[1]p17!$A$147,"")</f>
        <v/>
      </c>
      <c r="C283" s="379"/>
      <c r="D283" s="379"/>
      <c r="E283" s="379"/>
      <c r="F283" s="379"/>
      <c r="G283" s="379"/>
      <c r="H283" s="379"/>
      <c r="I283" s="380"/>
      <c r="J283" s="375" t="s">
        <v>240</v>
      </c>
      <c r="K283" s="376"/>
      <c r="L283" s="86" t="str">
        <f>IF([1]p17!$I$147&lt;&gt;0,[1]p17!$I$147,"")</f>
        <v/>
      </c>
      <c r="M283" s="47" t="s">
        <v>239</v>
      </c>
      <c r="N283" s="427" t="str">
        <f>IF([1]p17!$K$147&lt;&gt;0,[1]p17!$K$147,"")</f>
        <v/>
      </c>
      <c r="O283" s="427"/>
      <c r="P283" s="428"/>
      <c r="Q283" s="431"/>
      <c r="R283" s="431"/>
    </row>
    <row r="284" spans="1:19" s="3" customFormat="1" ht="13.5" customHeight="1" x14ac:dyDescent="0.25">
      <c r="A284" s="17" t="s">
        <v>87</v>
      </c>
      <c r="B284" s="418" t="str">
        <f>IF([1]p17!$H$149&lt;&gt;0,[1]p17!$H$149,"")</f>
        <v/>
      </c>
      <c r="C284" s="419"/>
      <c r="D284" s="429" t="s">
        <v>241</v>
      </c>
      <c r="E284" s="430"/>
      <c r="F284" s="425" t="str">
        <f>IF([1]p17!$A$149&lt;&gt;0,[1]p17!$A$149,"")</f>
        <v/>
      </c>
      <c r="G284" s="425"/>
      <c r="H284" s="425"/>
      <c r="I284" s="425"/>
      <c r="J284" s="426"/>
      <c r="K284" s="17" t="s">
        <v>74</v>
      </c>
      <c r="L284" s="432" t="str">
        <f>IF([1]p17!$J$149&lt;&gt;0,[1]p17!$J$149,"")</f>
        <v/>
      </c>
      <c r="M284" s="433"/>
      <c r="N284" s="17" t="s">
        <v>75</v>
      </c>
      <c r="O284" s="432" t="str">
        <f>IF([1]p17!$K$149&lt;&gt;0,[1]p17!$K$149,"")</f>
        <v/>
      </c>
      <c r="P284" s="433"/>
      <c r="Q284" s="431"/>
      <c r="R284" s="431"/>
    </row>
    <row r="285" spans="1:19" x14ac:dyDescent="0.2">
      <c r="A285" s="375" t="s">
        <v>242</v>
      </c>
      <c r="B285" s="376"/>
      <c r="C285" s="376"/>
      <c r="D285" s="416">
        <f>[1]p17!$A$151</f>
        <v>0</v>
      </c>
      <c r="E285" s="417"/>
      <c r="F285" s="375" t="s">
        <v>246</v>
      </c>
      <c r="G285" s="376"/>
      <c r="H285" s="416">
        <f>[1]p17!$D$151</f>
        <v>0</v>
      </c>
      <c r="I285" s="417"/>
      <c r="J285" s="375" t="s">
        <v>244</v>
      </c>
      <c r="K285" s="376"/>
      <c r="L285" s="416">
        <f>[1]p17!$G$151</f>
        <v>0</v>
      </c>
      <c r="M285" s="417"/>
      <c r="N285" s="87" t="s">
        <v>245</v>
      </c>
      <c r="O285" s="416">
        <f>[1]p17!$J$151</f>
        <v>0</v>
      </c>
      <c r="P285" s="417"/>
      <c r="Q285" s="431"/>
      <c r="R285" s="431"/>
    </row>
    <row r="286" spans="1:19" x14ac:dyDescent="0.2">
      <c r="A286" s="378"/>
      <c r="B286" s="378"/>
      <c r="C286" s="378"/>
      <c r="D286" s="378"/>
      <c r="E286" s="378"/>
      <c r="F286" s="378"/>
      <c r="G286" s="378"/>
      <c r="H286" s="378"/>
      <c r="I286" s="378"/>
      <c r="J286" s="378"/>
      <c r="K286" s="378"/>
      <c r="L286" s="378"/>
      <c r="M286" s="378"/>
      <c r="N286" s="378"/>
      <c r="O286" s="378"/>
      <c r="P286" s="378"/>
      <c r="Q286" s="431"/>
      <c r="R286" s="431"/>
    </row>
    <row r="287" spans="1:19" s="3" customFormat="1" ht="13.5" customHeight="1" x14ac:dyDescent="0.25">
      <c r="A287" s="17" t="s">
        <v>76</v>
      </c>
      <c r="B287" s="379" t="str">
        <f>IF([1]p17!$A$154&lt;&gt;0,[1]p17!$A$154,"")</f>
        <v/>
      </c>
      <c r="C287" s="379"/>
      <c r="D287" s="379"/>
      <c r="E287" s="379"/>
      <c r="F287" s="379"/>
      <c r="G287" s="379"/>
      <c r="H287" s="379"/>
      <c r="I287" s="380"/>
      <c r="J287" s="375" t="s">
        <v>240</v>
      </c>
      <c r="K287" s="376"/>
      <c r="L287" s="86" t="str">
        <f>IF([1]p17!$I$154&lt;&gt;0,[1]p17!$I$154,"")</f>
        <v/>
      </c>
      <c r="M287" s="47" t="s">
        <v>239</v>
      </c>
      <c r="N287" s="427" t="str">
        <f>IF([1]p17!$K$154&lt;&gt;0,[1]p17!$K$154,"")</f>
        <v/>
      </c>
      <c r="O287" s="427"/>
      <c r="P287" s="428"/>
      <c r="Q287" s="431"/>
      <c r="R287" s="431"/>
    </row>
    <row r="288" spans="1:19" s="3" customFormat="1" ht="13.5" customHeight="1" x14ac:dyDescent="0.25">
      <c r="A288" s="17" t="s">
        <v>87</v>
      </c>
      <c r="B288" s="418" t="str">
        <f>IF([1]p17!$H$156&lt;&gt;0,[1]p17!$H$156,"")</f>
        <v/>
      </c>
      <c r="C288" s="419"/>
      <c r="D288" s="429" t="s">
        <v>241</v>
      </c>
      <c r="E288" s="430"/>
      <c r="F288" s="425" t="str">
        <f>IF([1]p17!$A$156&lt;&gt;0,[1]p17!$A$156,"")</f>
        <v/>
      </c>
      <c r="G288" s="425"/>
      <c r="H288" s="425"/>
      <c r="I288" s="425"/>
      <c r="J288" s="426"/>
      <c r="K288" s="17" t="s">
        <v>74</v>
      </c>
      <c r="L288" s="432" t="str">
        <f>IF([1]p17!$J$156&lt;&gt;0,[1]p17!$J$156,"")</f>
        <v/>
      </c>
      <c r="M288" s="433"/>
      <c r="N288" s="17" t="s">
        <v>75</v>
      </c>
      <c r="O288" s="432" t="str">
        <f>IF([1]p17!$K$156&lt;&gt;0,[1]p17!$K$156,"")</f>
        <v/>
      </c>
      <c r="P288" s="433"/>
      <c r="Q288" s="431"/>
      <c r="R288" s="431"/>
    </row>
    <row r="289" spans="1:19" x14ac:dyDescent="0.2">
      <c r="A289" s="375" t="s">
        <v>242</v>
      </c>
      <c r="B289" s="376"/>
      <c r="C289" s="376"/>
      <c r="D289" s="416">
        <f>[1]p17!$A$158</f>
        <v>0</v>
      </c>
      <c r="E289" s="417"/>
      <c r="F289" s="375" t="s">
        <v>246</v>
      </c>
      <c r="G289" s="376"/>
      <c r="H289" s="416">
        <f>[1]p17!$D$158</f>
        <v>0</v>
      </c>
      <c r="I289" s="417"/>
      <c r="J289" s="375" t="s">
        <v>244</v>
      </c>
      <c r="K289" s="376"/>
      <c r="L289" s="416">
        <f>[1]p17!$G$158</f>
        <v>0</v>
      </c>
      <c r="M289" s="417"/>
      <c r="N289" s="87" t="s">
        <v>245</v>
      </c>
      <c r="O289" s="416">
        <f>[1]p17!$J$158</f>
        <v>0</v>
      </c>
      <c r="P289" s="417"/>
      <c r="Q289" s="431"/>
      <c r="R289" s="431"/>
    </row>
    <row r="290" spans="1:19" x14ac:dyDescent="0.2">
      <c r="A290" s="378"/>
      <c r="B290" s="378"/>
      <c r="C290" s="378"/>
      <c r="D290" s="378"/>
      <c r="E290" s="378"/>
      <c r="F290" s="378"/>
      <c r="G290" s="378"/>
      <c r="H290" s="378"/>
      <c r="I290" s="378"/>
      <c r="J290" s="378"/>
      <c r="K290" s="378"/>
      <c r="L290" s="378"/>
      <c r="M290" s="378"/>
      <c r="N290" s="378"/>
      <c r="O290" s="378"/>
      <c r="P290" s="378"/>
      <c r="Q290" s="431"/>
      <c r="R290" s="431"/>
    </row>
    <row r="291" spans="1:19" s="3" customFormat="1" ht="13.5" customHeight="1" x14ac:dyDescent="0.25">
      <c r="A291" s="17" t="s">
        <v>76</v>
      </c>
      <c r="B291" s="379" t="str">
        <f>IF([1]p17!$A$161&lt;&gt;0,[1]p17!$A$161,"")</f>
        <v/>
      </c>
      <c r="C291" s="379"/>
      <c r="D291" s="379"/>
      <c r="E291" s="379"/>
      <c r="F291" s="379"/>
      <c r="G291" s="379"/>
      <c r="H291" s="379"/>
      <c r="I291" s="380"/>
      <c r="J291" s="375" t="s">
        <v>240</v>
      </c>
      <c r="K291" s="376"/>
      <c r="L291" s="86" t="str">
        <f>IF([1]p17!$I$161&lt;&gt;0,[1]p17!$I$161,"")</f>
        <v/>
      </c>
      <c r="M291" s="47" t="s">
        <v>239</v>
      </c>
      <c r="N291" s="427" t="str">
        <f>IF([1]p17!$K$161&lt;&gt;0,[1]p17!$K$161,"")</f>
        <v/>
      </c>
      <c r="O291" s="427"/>
      <c r="P291" s="428"/>
      <c r="Q291" s="431"/>
      <c r="R291" s="431"/>
    </row>
    <row r="292" spans="1:19" s="3" customFormat="1" ht="13.5" customHeight="1" x14ac:dyDescent="0.25">
      <c r="A292" s="17" t="s">
        <v>87</v>
      </c>
      <c r="B292" s="418" t="str">
        <f>IF([1]p17!$H$163&lt;&gt;0,[1]p17!$H$163,"")</f>
        <v/>
      </c>
      <c r="C292" s="419"/>
      <c r="D292" s="429" t="s">
        <v>241</v>
      </c>
      <c r="E292" s="430"/>
      <c r="F292" s="425" t="str">
        <f>IF([1]p17!$A$163&lt;&gt;0,[1]p17!$A$163,"")</f>
        <v/>
      </c>
      <c r="G292" s="425"/>
      <c r="H292" s="425"/>
      <c r="I292" s="425"/>
      <c r="J292" s="426"/>
      <c r="K292" s="17" t="s">
        <v>74</v>
      </c>
      <c r="L292" s="432" t="str">
        <f>IF([1]p17!$J$163&lt;&gt;0,[1]p17!$J$163,"")</f>
        <v/>
      </c>
      <c r="M292" s="433"/>
      <c r="N292" s="17" t="s">
        <v>75</v>
      </c>
      <c r="O292" s="432" t="str">
        <f>IF([1]p17!$K$163&lt;&gt;0,[1]p17!$K$163,"")</f>
        <v/>
      </c>
      <c r="P292" s="433"/>
      <c r="Q292" s="431"/>
      <c r="R292" s="431"/>
    </row>
    <row r="293" spans="1:19" x14ac:dyDescent="0.2">
      <c r="A293" s="375" t="s">
        <v>242</v>
      </c>
      <c r="B293" s="376"/>
      <c r="C293" s="376"/>
      <c r="D293" s="416">
        <f>[1]p17!$A$165</f>
        <v>0</v>
      </c>
      <c r="E293" s="417"/>
      <c r="F293" s="375" t="s">
        <v>246</v>
      </c>
      <c r="G293" s="376"/>
      <c r="H293" s="416">
        <f>[1]p17!$D$165</f>
        <v>0</v>
      </c>
      <c r="I293" s="417"/>
      <c r="J293" s="375" t="s">
        <v>244</v>
      </c>
      <c r="K293" s="376"/>
      <c r="L293" s="416">
        <f>[1]p17!$G$165</f>
        <v>0</v>
      </c>
      <c r="M293" s="417"/>
      <c r="N293" s="87" t="s">
        <v>245</v>
      </c>
      <c r="O293" s="416">
        <f>[1]p17!$J$165</f>
        <v>0</v>
      </c>
      <c r="P293" s="417"/>
      <c r="Q293" s="431"/>
      <c r="R293" s="431"/>
    </row>
    <row r="294" spans="1:19" x14ac:dyDescent="0.2">
      <c r="A294" s="378"/>
      <c r="B294" s="378"/>
      <c r="C294" s="378"/>
      <c r="D294" s="378"/>
      <c r="E294" s="378"/>
      <c r="F294" s="378"/>
      <c r="G294" s="378"/>
      <c r="H294" s="378"/>
      <c r="I294" s="378"/>
      <c r="J294" s="378"/>
      <c r="K294" s="378"/>
      <c r="L294" s="378"/>
      <c r="M294" s="378"/>
      <c r="N294" s="378"/>
      <c r="O294" s="378"/>
      <c r="P294" s="378"/>
      <c r="Q294" s="431"/>
      <c r="R294" s="431"/>
    </row>
    <row r="295" spans="1:19" s="33" customFormat="1" ht="11.25" customHeight="1" x14ac:dyDescent="0.2">
      <c r="A295" s="375" t="str">
        <f>T([1]p18!$C$13:$G$13)</f>
        <v>Joseilson Raimundo de Lima</v>
      </c>
      <c r="B295" s="376"/>
      <c r="C295" s="376"/>
      <c r="D295" s="376"/>
      <c r="E295" s="377"/>
      <c r="F295" s="423"/>
      <c r="G295" s="424"/>
      <c r="H295" s="424"/>
      <c r="I295" s="424"/>
      <c r="J295" s="424"/>
      <c r="K295" s="424"/>
      <c r="L295" s="424"/>
      <c r="M295" s="424"/>
      <c r="N295" s="424"/>
      <c r="O295" s="424"/>
      <c r="P295" s="424"/>
      <c r="Q295" s="431"/>
      <c r="R295" s="431"/>
      <c r="S295" s="28"/>
    </row>
    <row r="296" spans="1:19" s="3" customFormat="1" ht="13.5" customHeight="1" x14ac:dyDescent="0.25">
      <c r="A296" s="17" t="s">
        <v>76</v>
      </c>
      <c r="B296" s="379" t="str">
        <f>IF([1]p18!$A$140&lt;&gt;0,[1]p18!$A$140,"")</f>
        <v/>
      </c>
      <c r="C296" s="379"/>
      <c r="D296" s="379"/>
      <c r="E296" s="379"/>
      <c r="F296" s="379"/>
      <c r="G296" s="379"/>
      <c r="H296" s="379"/>
      <c r="I296" s="380"/>
      <c r="J296" s="375" t="s">
        <v>240</v>
      </c>
      <c r="K296" s="376"/>
      <c r="L296" s="86" t="str">
        <f>IF([1]p18!$I$140&lt;&gt;0,[1]p18!$I$140,"")</f>
        <v/>
      </c>
      <c r="M296" s="47" t="s">
        <v>239</v>
      </c>
      <c r="N296" s="427" t="str">
        <f>IF([1]p18!$K$140&lt;&gt;0,[1]p18!$K$140,"")</f>
        <v/>
      </c>
      <c r="O296" s="427"/>
      <c r="P296" s="428"/>
      <c r="Q296" s="431"/>
      <c r="R296" s="431"/>
    </row>
    <row r="297" spans="1:19" s="3" customFormat="1" ht="13.5" customHeight="1" x14ac:dyDescent="0.25">
      <c r="A297" s="17" t="s">
        <v>87</v>
      </c>
      <c r="B297" s="418" t="str">
        <f>IF([1]p18!$H$142&lt;&gt;0,[1]p18!$H$142,"")</f>
        <v/>
      </c>
      <c r="C297" s="419"/>
      <c r="D297" s="429" t="s">
        <v>241</v>
      </c>
      <c r="E297" s="430"/>
      <c r="F297" s="425" t="str">
        <f>IF([1]p18!$A$142&lt;&gt;0,[1]p18!$A$142,"")</f>
        <v/>
      </c>
      <c r="G297" s="425"/>
      <c r="H297" s="425"/>
      <c r="I297" s="425"/>
      <c r="J297" s="426"/>
      <c r="K297" s="17" t="s">
        <v>74</v>
      </c>
      <c r="L297" s="432" t="str">
        <f>IF([1]p18!$J$142&lt;&gt;0,[1]p18!$J$142,"")</f>
        <v/>
      </c>
      <c r="M297" s="433"/>
      <c r="N297" s="17" t="s">
        <v>75</v>
      </c>
      <c r="O297" s="432" t="str">
        <f>IF([1]p18!$K$142&lt;&gt;0,[1]p18!$K$142,"")</f>
        <v/>
      </c>
      <c r="P297" s="433"/>
      <c r="Q297" s="431"/>
      <c r="R297" s="431"/>
    </row>
    <row r="298" spans="1:19" x14ac:dyDescent="0.2">
      <c r="A298" s="375" t="s">
        <v>242</v>
      </c>
      <c r="B298" s="376"/>
      <c r="C298" s="376"/>
      <c r="D298" s="416">
        <f>[1]p18!$A$144</f>
        <v>0</v>
      </c>
      <c r="E298" s="417"/>
      <c r="F298" s="375" t="s">
        <v>243</v>
      </c>
      <c r="G298" s="376"/>
      <c r="H298" s="416">
        <f>[1]p18!$D$144</f>
        <v>0</v>
      </c>
      <c r="I298" s="417"/>
      <c r="J298" s="375" t="s">
        <v>244</v>
      </c>
      <c r="K298" s="376"/>
      <c r="L298" s="416">
        <f>[1]p18!$G$144</f>
        <v>0</v>
      </c>
      <c r="M298" s="417"/>
      <c r="N298" s="87" t="s">
        <v>245</v>
      </c>
      <c r="O298" s="416">
        <f>[1]p18!$J$144</f>
        <v>0</v>
      </c>
      <c r="P298" s="417"/>
      <c r="Q298" s="431"/>
      <c r="R298" s="431"/>
    </row>
    <row r="299" spans="1:19" x14ac:dyDescent="0.2">
      <c r="A299" s="378"/>
      <c r="B299" s="378"/>
      <c r="C299" s="378"/>
      <c r="D299" s="378"/>
      <c r="E299" s="378"/>
      <c r="F299" s="378"/>
      <c r="G299" s="378"/>
      <c r="H299" s="378"/>
      <c r="I299" s="378"/>
      <c r="J299" s="378"/>
      <c r="K299" s="378"/>
      <c r="L299" s="378"/>
      <c r="M299" s="378"/>
      <c r="N299" s="378"/>
      <c r="O299" s="378"/>
      <c r="P299" s="378"/>
      <c r="Q299" s="431"/>
      <c r="R299" s="431"/>
    </row>
    <row r="300" spans="1:19" s="3" customFormat="1" ht="13.5" customHeight="1" x14ac:dyDescent="0.25">
      <c r="A300" s="17" t="s">
        <v>76</v>
      </c>
      <c r="B300" s="379" t="str">
        <f>IF([1]p18!$A$147&lt;&gt;0,[1]p18!$A$147,"")</f>
        <v/>
      </c>
      <c r="C300" s="379"/>
      <c r="D300" s="379"/>
      <c r="E300" s="379"/>
      <c r="F300" s="379"/>
      <c r="G300" s="379"/>
      <c r="H300" s="379"/>
      <c r="I300" s="380"/>
      <c r="J300" s="375" t="s">
        <v>240</v>
      </c>
      <c r="K300" s="376"/>
      <c r="L300" s="86" t="str">
        <f>IF([1]p18!$I$147&lt;&gt;0,[1]p18!$I$147,"")</f>
        <v/>
      </c>
      <c r="M300" s="47" t="s">
        <v>239</v>
      </c>
      <c r="N300" s="427" t="str">
        <f>IF([1]p18!$K$147&lt;&gt;0,[1]p18!$K$147,"")</f>
        <v/>
      </c>
      <c r="O300" s="427"/>
      <c r="P300" s="428"/>
      <c r="Q300" s="431"/>
      <c r="R300" s="431"/>
    </row>
    <row r="301" spans="1:19" s="3" customFormat="1" ht="13.5" customHeight="1" x14ac:dyDescent="0.25">
      <c r="A301" s="17" t="s">
        <v>87</v>
      </c>
      <c r="B301" s="418" t="str">
        <f>IF([1]p18!$H$149&lt;&gt;0,[1]p18!$H$149,"")</f>
        <v/>
      </c>
      <c r="C301" s="419"/>
      <c r="D301" s="429" t="s">
        <v>241</v>
      </c>
      <c r="E301" s="430"/>
      <c r="F301" s="425" t="str">
        <f>IF([1]p18!$A$149&lt;&gt;0,[1]p18!$A$149,"")</f>
        <v/>
      </c>
      <c r="G301" s="425"/>
      <c r="H301" s="425"/>
      <c r="I301" s="425"/>
      <c r="J301" s="426"/>
      <c r="K301" s="17" t="s">
        <v>74</v>
      </c>
      <c r="L301" s="432" t="str">
        <f>IF([1]p18!$J$149&lt;&gt;0,[1]p18!$J$149,"")</f>
        <v/>
      </c>
      <c r="M301" s="433"/>
      <c r="N301" s="17" t="s">
        <v>75</v>
      </c>
      <c r="O301" s="432" t="str">
        <f>IF([1]p18!$K$149&lt;&gt;0,[1]p18!$K$149,"")</f>
        <v/>
      </c>
      <c r="P301" s="433"/>
      <c r="Q301" s="431"/>
      <c r="R301" s="431"/>
    </row>
    <row r="302" spans="1:19" x14ac:dyDescent="0.2">
      <c r="A302" s="375" t="s">
        <v>242</v>
      </c>
      <c r="B302" s="376"/>
      <c r="C302" s="376"/>
      <c r="D302" s="416">
        <f>[1]p18!$A$151</f>
        <v>0</v>
      </c>
      <c r="E302" s="417"/>
      <c r="F302" s="375" t="s">
        <v>246</v>
      </c>
      <c r="G302" s="376"/>
      <c r="H302" s="416">
        <f>[1]p18!$D$151</f>
        <v>0</v>
      </c>
      <c r="I302" s="417"/>
      <c r="J302" s="375" t="s">
        <v>244</v>
      </c>
      <c r="K302" s="376"/>
      <c r="L302" s="416">
        <f>[1]p18!$G$151</f>
        <v>0</v>
      </c>
      <c r="M302" s="417"/>
      <c r="N302" s="87" t="s">
        <v>245</v>
      </c>
      <c r="O302" s="416">
        <f>[1]p18!$J$151</f>
        <v>0</v>
      </c>
      <c r="P302" s="417"/>
      <c r="Q302" s="431"/>
      <c r="R302" s="431"/>
    </row>
    <row r="303" spans="1:19" x14ac:dyDescent="0.2">
      <c r="A303" s="378"/>
      <c r="B303" s="378"/>
      <c r="C303" s="378"/>
      <c r="D303" s="378"/>
      <c r="E303" s="378"/>
      <c r="F303" s="378"/>
      <c r="G303" s="378"/>
      <c r="H303" s="378"/>
      <c r="I303" s="378"/>
      <c r="J303" s="378"/>
      <c r="K303" s="378"/>
      <c r="L303" s="378"/>
      <c r="M303" s="378"/>
      <c r="N303" s="378"/>
      <c r="O303" s="378"/>
      <c r="P303" s="378"/>
      <c r="Q303" s="431"/>
      <c r="R303" s="431"/>
    </row>
    <row r="304" spans="1:19" s="3" customFormat="1" ht="13.5" customHeight="1" x14ac:dyDescent="0.25">
      <c r="A304" s="17" t="s">
        <v>76</v>
      </c>
      <c r="B304" s="379" t="str">
        <f>IF([1]p18!$A$154&lt;&gt;0,[1]p18!$A$154,"")</f>
        <v/>
      </c>
      <c r="C304" s="379"/>
      <c r="D304" s="379"/>
      <c r="E304" s="379"/>
      <c r="F304" s="379"/>
      <c r="G304" s="379"/>
      <c r="H304" s="379"/>
      <c r="I304" s="380"/>
      <c r="J304" s="375" t="s">
        <v>240</v>
      </c>
      <c r="K304" s="376"/>
      <c r="L304" s="86" t="str">
        <f>IF([1]p18!$I$154&lt;&gt;0,[1]p18!$I$154,"")</f>
        <v/>
      </c>
      <c r="M304" s="47" t="s">
        <v>239</v>
      </c>
      <c r="N304" s="427" t="str">
        <f>IF([1]p18!$K$154&lt;&gt;0,[1]p18!$K$154,"")</f>
        <v/>
      </c>
      <c r="O304" s="427"/>
      <c r="P304" s="428"/>
      <c r="Q304" s="431"/>
      <c r="R304" s="431"/>
    </row>
    <row r="305" spans="1:19" s="3" customFormat="1" ht="13.5" customHeight="1" x14ac:dyDescent="0.25">
      <c r="A305" s="17" t="s">
        <v>87</v>
      </c>
      <c r="B305" s="418" t="str">
        <f>IF([1]p18!$H$156&lt;&gt;0,[1]p18!$H$156,"")</f>
        <v/>
      </c>
      <c r="C305" s="419"/>
      <c r="D305" s="429" t="s">
        <v>241</v>
      </c>
      <c r="E305" s="430"/>
      <c r="F305" s="425" t="str">
        <f>IF([1]p18!$A$156&lt;&gt;0,[1]p18!$A$156,"")</f>
        <v/>
      </c>
      <c r="G305" s="425"/>
      <c r="H305" s="425"/>
      <c r="I305" s="425"/>
      <c r="J305" s="426"/>
      <c r="K305" s="17" t="s">
        <v>74</v>
      </c>
      <c r="L305" s="432" t="str">
        <f>IF([1]p18!$J$156&lt;&gt;0,[1]p18!$J$156,"")</f>
        <v/>
      </c>
      <c r="M305" s="433"/>
      <c r="N305" s="17" t="s">
        <v>75</v>
      </c>
      <c r="O305" s="432" t="str">
        <f>IF([1]p18!$K$156&lt;&gt;0,[1]p18!$K$156,"")</f>
        <v/>
      </c>
      <c r="P305" s="433"/>
      <c r="Q305" s="431"/>
      <c r="R305" s="431"/>
    </row>
    <row r="306" spans="1:19" x14ac:dyDescent="0.2">
      <c r="A306" s="375" t="s">
        <v>242</v>
      </c>
      <c r="B306" s="376"/>
      <c r="C306" s="376"/>
      <c r="D306" s="416">
        <f>[1]p18!$A$158</f>
        <v>0</v>
      </c>
      <c r="E306" s="417"/>
      <c r="F306" s="375" t="s">
        <v>246</v>
      </c>
      <c r="G306" s="376"/>
      <c r="H306" s="416">
        <f>[1]p18!$D$158</f>
        <v>0</v>
      </c>
      <c r="I306" s="417"/>
      <c r="J306" s="375" t="s">
        <v>244</v>
      </c>
      <c r="K306" s="376"/>
      <c r="L306" s="416">
        <f>[1]p18!$G$158</f>
        <v>0</v>
      </c>
      <c r="M306" s="417"/>
      <c r="N306" s="87" t="s">
        <v>245</v>
      </c>
      <c r="O306" s="416">
        <f>[1]p18!$J$158</f>
        <v>0</v>
      </c>
      <c r="P306" s="417"/>
      <c r="Q306" s="431"/>
      <c r="R306" s="431"/>
    </row>
    <row r="307" spans="1:19" x14ac:dyDescent="0.2">
      <c r="A307" s="378"/>
      <c r="B307" s="378"/>
      <c r="C307" s="378"/>
      <c r="D307" s="378"/>
      <c r="E307" s="378"/>
      <c r="F307" s="378"/>
      <c r="G307" s="378"/>
      <c r="H307" s="378"/>
      <c r="I307" s="378"/>
      <c r="J307" s="378"/>
      <c r="K307" s="378"/>
      <c r="L307" s="378"/>
      <c r="M307" s="378"/>
      <c r="N307" s="378"/>
      <c r="O307" s="378"/>
      <c r="P307" s="378"/>
      <c r="Q307" s="431"/>
      <c r="R307" s="431"/>
    </row>
    <row r="308" spans="1:19" s="3" customFormat="1" ht="13.5" customHeight="1" x14ac:dyDescent="0.25">
      <c r="A308" s="17" t="s">
        <v>76</v>
      </c>
      <c r="B308" s="379" t="str">
        <f>IF([1]p18!$A$161&lt;&gt;0,[1]p18!$A$161,"")</f>
        <v/>
      </c>
      <c r="C308" s="379"/>
      <c r="D308" s="379"/>
      <c r="E308" s="379"/>
      <c r="F308" s="379"/>
      <c r="G308" s="379"/>
      <c r="H308" s="379"/>
      <c r="I308" s="380"/>
      <c r="J308" s="375" t="s">
        <v>240</v>
      </c>
      <c r="K308" s="376"/>
      <c r="L308" s="86" t="str">
        <f>IF([1]p18!$I$161&lt;&gt;0,[1]p18!$I$161,"")</f>
        <v/>
      </c>
      <c r="M308" s="47" t="s">
        <v>239</v>
      </c>
      <c r="N308" s="427" t="str">
        <f>IF([1]p18!$K$161&lt;&gt;0,[1]p18!$K$161,"")</f>
        <v/>
      </c>
      <c r="O308" s="427"/>
      <c r="P308" s="428"/>
      <c r="Q308" s="431"/>
      <c r="R308" s="431"/>
    </row>
    <row r="309" spans="1:19" s="3" customFormat="1" ht="13.5" customHeight="1" x14ac:dyDescent="0.25">
      <c r="A309" s="17" t="s">
        <v>87</v>
      </c>
      <c r="B309" s="418" t="str">
        <f>IF([1]p18!$H$163&lt;&gt;0,[1]p18!$H$163,"")</f>
        <v/>
      </c>
      <c r="C309" s="419"/>
      <c r="D309" s="429" t="s">
        <v>241</v>
      </c>
      <c r="E309" s="430"/>
      <c r="F309" s="425" t="str">
        <f>IF([1]p18!$A$163&lt;&gt;0,[1]p18!$A$163,"")</f>
        <v/>
      </c>
      <c r="G309" s="425"/>
      <c r="H309" s="425"/>
      <c r="I309" s="425"/>
      <c r="J309" s="426"/>
      <c r="K309" s="17" t="s">
        <v>74</v>
      </c>
      <c r="L309" s="432" t="str">
        <f>IF([1]p18!$J$163&lt;&gt;0,[1]p18!$J$163,"")</f>
        <v/>
      </c>
      <c r="M309" s="433"/>
      <c r="N309" s="17" t="s">
        <v>75</v>
      </c>
      <c r="O309" s="432" t="str">
        <f>IF([1]p18!$K$163&lt;&gt;0,[1]p18!$K$163,"")</f>
        <v/>
      </c>
      <c r="P309" s="433"/>
      <c r="Q309" s="431"/>
      <c r="R309" s="431"/>
    </row>
    <row r="310" spans="1:19" x14ac:dyDescent="0.2">
      <c r="A310" s="375" t="s">
        <v>242</v>
      </c>
      <c r="B310" s="376"/>
      <c r="C310" s="376"/>
      <c r="D310" s="416">
        <f>[1]p18!$A$165</f>
        <v>0</v>
      </c>
      <c r="E310" s="417"/>
      <c r="F310" s="375" t="s">
        <v>246</v>
      </c>
      <c r="G310" s="376"/>
      <c r="H310" s="416">
        <f>[1]p18!$D$165</f>
        <v>0</v>
      </c>
      <c r="I310" s="417"/>
      <c r="J310" s="375" t="s">
        <v>244</v>
      </c>
      <c r="K310" s="376"/>
      <c r="L310" s="416">
        <f>[1]p18!$G$165</f>
        <v>0</v>
      </c>
      <c r="M310" s="417"/>
      <c r="N310" s="87" t="s">
        <v>245</v>
      </c>
      <c r="O310" s="416">
        <f>[1]p18!$J$165</f>
        <v>0</v>
      </c>
      <c r="P310" s="417"/>
      <c r="Q310" s="431"/>
      <c r="R310" s="431"/>
    </row>
    <row r="311" spans="1:19" x14ac:dyDescent="0.2">
      <c r="A311" s="378"/>
      <c r="B311" s="378"/>
      <c r="C311" s="378"/>
      <c r="D311" s="378"/>
      <c r="E311" s="378"/>
      <c r="F311" s="378"/>
      <c r="G311" s="378"/>
      <c r="H311" s="378"/>
      <c r="I311" s="378"/>
      <c r="J311" s="378"/>
      <c r="K311" s="378"/>
      <c r="L311" s="378"/>
      <c r="M311" s="378"/>
      <c r="N311" s="378"/>
      <c r="O311" s="378"/>
      <c r="P311" s="378"/>
      <c r="Q311" s="431"/>
      <c r="R311" s="431"/>
    </row>
    <row r="312" spans="1:19" s="33" customFormat="1" ht="11.25" customHeight="1" x14ac:dyDescent="0.2">
      <c r="A312" s="375" t="str">
        <f>T([1]p19!$C$13:$G$13)</f>
        <v>José Lindomberg Possiano Barreiro</v>
      </c>
      <c r="B312" s="376"/>
      <c r="C312" s="376"/>
      <c r="D312" s="376"/>
      <c r="E312" s="377"/>
      <c r="F312" s="423"/>
      <c r="G312" s="424"/>
      <c r="H312" s="424"/>
      <c r="I312" s="424"/>
      <c r="J312" s="424"/>
      <c r="K312" s="424"/>
      <c r="L312" s="424"/>
      <c r="M312" s="424"/>
      <c r="N312" s="424"/>
      <c r="O312" s="424"/>
      <c r="P312" s="424"/>
      <c r="Q312" s="431"/>
      <c r="R312" s="431"/>
      <c r="S312" s="28"/>
    </row>
    <row r="313" spans="1:19" s="3" customFormat="1" ht="13.5" customHeight="1" x14ac:dyDescent="0.25">
      <c r="A313" s="17" t="s">
        <v>76</v>
      </c>
      <c r="B313" s="379" t="str">
        <f>IF([1]p19!$A$140&lt;&gt;0,[1]p19!$A$140,"")</f>
        <v/>
      </c>
      <c r="C313" s="379"/>
      <c r="D313" s="379"/>
      <c r="E313" s="379"/>
      <c r="F313" s="379"/>
      <c r="G313" s="379"/>
      <c r="H313" s="379"/>
      <c r="I313" s="380"/>
      <c r="J313" s="375" t="s">
        <v>240</v>
      </c>
      <c r="K313" s="376"/>
      <c r="L313" s="86" t="str">
        <f>IF([1]p19!$I$140&lt;&gt;0,[1]p19!$I$140,"")</f>
        <v/>
      </c>
      <c r="M313" s="47" t="s">
        <v>239</v>
      </c>
      <c r="N313" s="427" t="str">
        <f>IF([1]p19!$K$140&lt;&gt;0,[1]p19!$K$140,"")</f>
        <v/>
      </c>
      <c r="O313" s="427"/>
      <c r="P313" s="428"/>
      <c r="Q313" s="431"/>
      <c r="R313" s="431"/>
    </row>
    <row r="314" spans="1:19" s="3" customFormat="1" ht="13.5" customHeight="1" x14ac:dyDescent="0.25">
      <c r="A314" s="17" t="s">
        <v>87</v>
      </c>
      <c r="B314" s="418" t="str">
        <f>IF([1]p19!$H$142&lt;&gt;0,[1]p19!$H$142,"")</f>
        <v/>
      </c>
      <c r="C314" s="419"/>
      <c r="D314" s="429" t="s">
        <v>241</v>
      </c>
      <c r="E314" s="430"/>
      <c r="F314" s="425" t="str">
        <f>IF([1]p19!$A$142&lt;&gt;0,[1]p19!$A$142,"")</f>
        <v/>
      </c>
      <c r="G314" s="425"/>
      <c r="H314" s="425"/>
      <c r="I314" s="425"/>
      <c r="J314" s="426"/>
      <c r="K314" s="17" t="s">
        <v>74</v>
      </c>
      <c r="L314" s="432" t="str">
        <f>IF([1]p19!$J$142&lt;&gt;0,[1]p19!$J$142,"")</f>
        <v/>
      </c>
      <c r="M314" s="433"/>
      <c r="N314" s="17" t="s">
        <v>75</v>
      </c>
      <c r="O314" s="432" t="str">
        <f>IF([1]p19!$K$142&lt;&gt;0,[1]p19!$K$142,"")</f>
        <v/>
      </c>
      <c r="P314" s="433"/>
      <c r="Q314" s="431"/>
      <c r="R314" s="431"/>
    </row>
    <row r="315" spans="1:19" x14ac:dyDescent="0.2">
      <c r="A315" s="375" t="s">
        <v>242</v>
      </c>
      <c r="B315" s="376"/>
      <c r="C315" s="376"/>
      <c r="D315" s="416">
        <f>[1]p19!$A$144</f>
        <v>0</v>
      </c>
      <c r="E315" s="417"/>
      <c r="F315" s="375" t="s">
        <v>243</v>
      </c>
      <c r="G315" s="376"/>
      <c r="H315" s="416">
        <f>[1]p19!$D$144</f>
        <v>0</v>
      </c>
      <c r="I315" s="417"/>
      <c r="J315" s="375" t="s">
        <v>244</v>
      </c>
      <c r="K315" s="376"/>
      <c r="L315" s="416">
        <f>[1]p19!$G$144</f>
        <v>0</v>
      </c>
      <c r="M315" s="417"/>
      <c r="N315" s="87" t="s">
        <v>245</v>
      </c>
      <c r="O315" s="416">
        <f>[1]p19!$J$144</f>
        <v>0</v>
      </c>
      <c r="P315" s="417"/>
      <c r="Q315" s="431"/>
      <c r="R315" s="431"/>
    </row>
    <row r="316" spans="1:19" x14ac:dyDescent="0.2">
      <c r="A316" s="378"/>
      <c r="B316" s="378"/>
      <c r="C316" s="378"/>
      <c r="D316" s="378"/>
      <c r="E316" s="378"/>
      <c r="F316" s="378"/>
      <c r="G316" s="378"/>
      <c r="H316" s="378"/>
      <c r="I316" s="378"/>
      <c r="J316" s="378"/>
      <c r="K316" s="378"/>
      <c r="L316" s="378"/>
      <c r="M316" s="378"/>
      <c r="N316" s="378"/>
      <c r="O316" s="378"/>
      <c r="P316" s="378"/>
      <c r="Q316" s="431"/>
      <c r="R316" s="431"/>
    </row>
    <row r="317" spans="1:19" s="3" customFormat="1" ht="13.5" customHeight="1" x14ac:dyDescent="0.25">
      <c r="A317" s="17" t="s">
        <v>76</v>
      </c>
      <c r="B317" s="379" t="str">
        <f>IF([1]p19!$A$147&lt;&gt;0,[1]p19!$A$147,"")</f>
        <v/>
      </c>
      <c r="C317" s="379"/>
      <c r="D317" s="379"/>
      <c r="E317" s="379"/>
      <c r="F317" s="379"/>
      <c r="G317" s="379"/>
      <c r="H317" s="379"/>
      <c r="I317" s="380"/>
      <c r="J317" s="375" t="s">
        <v>240</v>
      </c>
      <c r="K317" s="376"/>
      <c r="L317" s="86" t="str">
        <f>IF([1]p19!$I$147&lt;&gt;0,[1]p19!$I$147,"")</f>
        <v/>
      </c>
      <c r="M317" s="47" t="s">
        <v>239</v>
      </c>
      <c r="N317" s="427" t="str">
        <f>IF([1]p19!$K$147&lt;&gt;0,[1]p19!$K$147,"")</f>
        <v/>
      </c>
      <c r="O317" s="427"/>
      <c r="P317" s="428"/>
      <c r="Q317" s="431"/>
      <c r="R317" s="431"/>
    </row>
    <row r="318" spans="1:19" s="3" customFormat="1" ht="13.5" customHeight="1" x14ac:dyDescent="0.25">
      <c r="A318" s="17" t="s">
        <v>87</v>
      </c>
      <c r="B318" s="418" t="str">
        <f>IF([1]p19!$H$149&lt;&gt;0,[1]p19!$H$149,"")</f>
        <v/>
      </c>
      <c r="C318" s="419"/>
      <c r="D318" s="429" t="s">
        <v>241</v>
      </c>
      <c r="E318" s="430"/>
      <c r="F318" s="425" t="str">
        <f>IF([1]p19!$A$149&lt;&gt;0,[1]p19!$A$149,"")</f>
        <v/>
      </c>
      <c r="G318" s="425"/>
      <c r="H318" s="425"/>
      <c r="I318" s="425"/>
      <c r="J318" s="426"/>
      <c r="K318" s="17" t="s">
        <v>74</v>
      </c>
      <c r="L318" s="432" t="str">
        <f>IF([1]p19!$J$149&lt;&gt;0,[1]p19!$J$149,"")</f>
        <v/>
      </c>
      <c r="M318" s="433"/>
      <c r="N318" s="17" t="s">
        <v>75</v>
      </c>
      <c r="O318" s="432" t="str">
        <f>IF([1]p19!$K$149&lt;&gt;0,[1]p19!$K$149,"")</f>
        <v/>
      </c>
      <c r="P318" s="433"/>
      <c r="Q318" s="431"/>
      <c r="R318" s="431"/>
    </row>
    <row r="319" spans="1:19" x14ac:dyDescent="0.2">
      <c r="A319" s="375" t="s">
        <v>242</v>
      </c>
      <c r="B319" s="376"/>
      <c r="C319" s="376"/>
      <c r="D319" s="416">
        <f>[1]p19!$A$151</f>
        <v>0</v>
      </c>
      <c r="E319" s="417"/>
      <c r="F319" s="375" t="s">
        <v>246</v>
      </c>
      <c r="G319" s="376"/>
      <c r="H319" s="416">
        <f>[1]p19!$D$151</f>
        <v>0</v>
      </c>
      <c r="I319" s="417"/>
      <c r="J319" s="375" t="s">
        <v>244</v>
      </c>
      <c r="K319" s="376"/>
      <c r="L319" s="416">
        <f>[1]p19!$G$151</f>
        <v>0</v>
      </c>
      <c r="M319" s="417"/>
      <c r="N319" s="87" t="s">
        <v>245</v>
      </c>
      <c r="O319" s="416">
        <f>[1]p19!$J$151</f>
        <v>0</v>
      </c>
      <c r="P319" s="417"/>
      <c r="Q319" s="431"/>
      <c r="R319" s="431"/>
    </row>
    <row r="320" spans="1:19" x14ac:dyDescent="0.2">
      <c r="A320" s="378"/>
      <c r="B320" s="378"/>
      <c r="C320" s="378"/>
      <c r="D320" s="378"/>
      <c r="E320" s="378"/>
      <c r="F320" s="378"/>
      <c r="G320" s="378"/>
      <c r="H320" s="378"/>
      <c r="I320" s="378"/>
      <c r="J320" s="378"/>
      <c r="K320" s="378"/>
      <c r="L320" s="378"/>
      <c r="M320" s="378"/>
      <c r="N320" s="378"/>
      <c r="O320" s="378"/>
      <c r="P320" s="378"/>
      <c r="Q320" s="431"/>
      <c r="R320" s="431"/>
    </row>
    <row r="321" spans="1:19" s="3" customFormat="1" ht="13.5" customHeight="1" x14ac:dyDescent="0.25">
      <c r="A321" s="17" t="s">
        <v>76</v>
      </c>
      <c r="B321" s="379" t="str">
        <f>IF([1]p19!$A$154&lt;&gt;0,[1]p19!$A$154,"")</f>
        <v/>
      </c>
      <c r="C321" s="379"/>
      <c r="D321" s="379"/>
      <c r="E321" s="379"/>
      <c r="F321" s="379"/>
      <c r="G321" s="379"/>
      <c r="H321" s="379"/>
      <c r="I321" s="380"/>
      <c r="J321" s="375" t="s">
        <v>240</v>
      </c>
      <c r="K321" s="376"/>
      <c r="L321" s="86" t="str">
        <f>IF([1]p19!$I$154&lt;&gt;0,[1]p19!$I$154,"")</f>
        <v/>
      </c>
      <c r="M321" s="47" t="s">
        <v>239</v>
      </c>
      <c r="N321" s="427" t="str">
        <f>IF([1]p19!$K$154&lt;&gt;0,[1]p19!$K$154,"")</f>
        <v/>
      </c>
      <c r="O321" s="427"/>
      <c r="P321" s="428"/>
      <c r="Q321" s="431"/>
      <c r="R321" s="431"/>
    </row>
    <row r="322" spans="1:19" s="3" customFormat="1" ht="13.5" customHeight="1" x14ac:dyDescent="0.25">
      <c r="A322" s="17" t="s">
        <v>87</v>
      </c>
      <c r="B322" s="418" t="str">
        <f>IF([1]p19!$H$156&lt;&gt;0,[1]p19!$H$156,"")</f>
        <v/>
      </c>
      <c r="C322" s="419"/>
      <c r="D322" s="429" t="s">
        <v>241</v>
      </c>
      <c r="E322" s="430"/>
      <c r="F322" s="425" t="str">
        <f>IF([1]p19!$A$156&lt;&gt;0,[1]p19!$A$156,"")</f>
        <v/>
      </c>
      <c r="G322" s="425"/>
      <c r="H322" s="425"/>
      <c r="I322" s="425"/>
      <c r="J322" s="426"/>
      <c r="K322" s="17" t="s">
        <v>74</v>
      </c>
      <c r="L322" s="432" t="str">
        <f>IF([1]p19!$J$156&lt;&gt;0,[1]p19!$J$156,"")</f>
        <v/>
      </c>
      <c r="M322" s="433"/>
      <c r="N322" s="17" t="s">
        <v>75</v>
      </c>
      <c r="O322" s="432" t="str">
        <f>IF([1]p19!$K$156&lt;&gt;0,[1]p19!$K$156,"")</f>
        <v/>
      </c>
      <c r="P322" s="433"/>
      <c r="Q322" s="431"/>
      <c r="R322" s="431"/>
    </row>
    <row r="323" spans="1:19" x14ac:dyDescent="0.2">
      <c r="A323" s="375" t="s">
        <v>242</v>
      </c>
      <c r="B323" s="376"/>
      <c r="C323" s="376"/>
      <c r="D323" s="416">
        <f>[1]p19!$A$158</f>
        <v>0</v>
      </c>
      <c r="E323" s="417"/>
      <c r="F323" s="375" t="s">
        <v>246</v>
      </c>
      <c r="G323" s="376"/>
      <c r="H323" s="416">
        <f>[1]p19!$D$158</f>
        <v>0</v>
      </c>
      <c r="I323" s="417"/>
      <c r="J323" s="375" t="s">
        <v>244</v>
      </c>
      <c r="K323" s="376"/>
      <c r="L323" s="416">
        <f>[1]p19!$G$158</f>
        <v>0</v>
      </c>
      <c r="M323" s="417"/>
      <c r="N323" s="87" t="s">
        <v>245</v>
      </c>
      <c r="O323" s="416">
        <f>[1]p19!$J$158</f>
        <v>0</v>
      </c>
      <c r="P323" s="417"/>
      <c r="Q323" s="431"/>
      <c r="R323" s="431"/>
    </row>
    <row r="324" spans="1:19" x14ac:dyDescent="0.2">
      <c r="A324" s="378"/>
      <c r="B324" s="378"/>
      <c r="C324" s="378"/>
      <c r="D324" s="378"/>
      <c r="E324" s="378"/>
      <c r="F324" s="378"/>
      <c r="G324" s="378"/>
      <c r="H324" s="378"/>
      <c r="I324" s="378"/>
      <c r="J324" s="378"/>
      <c r="K324" s="378"/>
      <c r="L324" s="378"/>
      <c r="M324" s="378"/>
      <c r="N324" s="378"/>
      <c r="O324" s="378"/>
      <c r="P324" s="378"/>
      <c r="Q324" s="431"/>
      <c r="R324" s="431"/>
    </row>
    <row r="325" spans="1:19" s="3" customFormat="1" ht="13.5" customHeight="1" x14ac:dyDescent="0.25">
      <c r="A325" s="17" t="s">
        <v>76</v>
      </c>
      <c r="B325" s="379" t="str">
        <f>IF([1]p19!$A$161&lt;&gt;0,[1]p19!$A$161,"")</f>
        <v/>
      </c>
      <c r="C325" s="379"/>
      <c r="D325" s="379"/>
      <c r="E325" s="379"/>
      <c r="F325" s="379"/>
      <c r="G325" s="379"/>
      <c r="H325" s="379"/>
      <c r="I325" s="380"/>
      <c r="J325" s="375" t="s">
        <v>240</v>
      </c>
      <c r="K325" s="376"/>
      <c r="L325" s="86" t="str">
        <f>IF([1]p19!$I$161&lt;&gt;0,[1]p19!$I$161,"")</f>
        <v/>
      </c>
      <c r="M325" s="47" t="s">
        <v>239</v>
      </c>
      <c r="N325" s="427" t="str">
        <f>IF([1]p19!$K$161&lt;&gt;0,[1]p19!$K$161,"")</f>
        <v/>
      </c>
      <c r="O325" s="427"/>
      <c r="P325" s="428"/>
      <c r="Q325" s="431"/>
      <c r="R325" s="431"/>
    </row>
    <row r="326" spans="1:19" s="3" customFormat="1" ht="13.5" customHeight="1" x14ac:dyDescent="0.25">
      <c r="A326" s="17" t="s">
        <v>87</v>
      </c>
      <c r="B326" s="418" t="str">
        <f>IF([1]p19!$H$163&lt;&gt;0,[1]p19!$H$163,"")</f>
        <v/>
      </c>
      <c r="C326" s="419"/>
      <c r="D326" s="429" t="s">
        <v>241</v>
      </c>
      <c r="E326" s="430"/>
      <c r="F326" s="425" t="str">
        <f>IF([1]p19!$A$163&lt;&gt;0,[1]p19!$A$163,"")</f>
        <v/>
      </c>
      <c r="G326" s="425"/>
      <c r="H326" s="425"/>
      <c r="I326" s="425"/>
      <c r="J326" s="426"/>
      <c r="K326" s="17" t="s">
        <v>74</v>
      </c>
      <c r="L326" s="432" t="str">
        <f>IF([1]p19!$J$163&lt;&gt;0,[1]p19!$J$163,"")</f>
        <v/>
      </c>
      <c r="M326" s="433"/>
      <c r="N326" s="17" t="s">
        <v>75</v>
      </c>
      <c r="O326" s="432" t="str">
        <f>IF([1]p19!$K$163&lt;&gt;0,[1]p19!$K$163,"")</f>
        <v/>
      </c>
      <c r="P326" s="433"/>
      <c r="Q326" s="431"/>
      <c r="R326" s="431"/>
    </row>
    <row r="327" spans="1:19" x14ac:dyDescent="0.2">
      <c r="A327" s="375" t="s">
        <v>242</v>
      </c>
      <c r="B327" s="376"/>
      <c r="C327" s="376"/>
      <c r="D327" s="416">
        <f>[1]p19!$A$165</f>
        <v>0</v>
      </c>
      <c r="E327" s="417"/>
      <c r="F327" s="375" t="s">
        <v>246</v>
      </c>
      <c r="G327" s="376"/>
      <c r="H327" s="416">
        <f>[1]p19!$D$165</f>
        <v>0</v>
      </c>
      <c r="I327" s="417"/>
      <c r="J327" s="375" t="s">
        <v>244</v>
      </c>
      <c r="K327" s="376"/>
      <c r="L327" s="416">
        <f>[1]p19!$G$165</f>
        <v>0</v>
      </c>
      <c r="M327" s="417"/>
      <c r="N327" s="87" t="s">
        <v>245</v>
      </c>
      <c r="O327" s="416">
        <f>[1]p19!$J$165</f>
        <v>0</v>
      </c>
      <c r="P327" s="417"/>
      <c r="Q327" s="431"/>
      <c r="R327" s="431"/>
    </row>
    <row r="328" spans="1:19" x14ac:dyDescent="0.2">
      <c r="A328" s="378"/>
      <c r="B328" s="378"/>
      <c r="C328" s="378"/>
      <c r="D328" s="378"/>
      <c r="E328" s="378"/>
      <c r="F328" s="378"/>
      <c r="G328" s="378"/>
      <c r="H328" s="378"/>
      <c r="I328" s="378"/>
      <c r="J328" s="378"/>
      <c r="K328" s="378"/>
      <c r="L328" s="378"/>
      <c r="M328" s="378"/>
      <c r="N328" s="378"/>
      <c r="O328" s="378"/>
      <c r="P328" s="378"/>
      <c r="Q328" s="431"/>
      <c r="R328" s="431"/>
    </row>
    <row r="329" spans="1:19" s="33" customFormat="1" ht="11.25" customHeight="1" x14ac:dyDescent="0.2">
      <c r="A329" s="375" t="str">
        <f>T([1]p20!$C$13:$G$13)</f>
        <v>José Luiz Neto</v>
      </c>
      <c r="B329" s="376"/>
      <c r="C329" s="376"/>
      <c r="D329" s="376"/>
      <c r="E329" s="377"/>
      <c r="F329" s="423"/>
      <c r="G329" s="424"/>
      <c r="H329" s="424"/>
      <c r="I329" s="424"/>
      <c r="J329" s="424"/>
      <c r="K329" s="424"/>
      <c r="L329" s="424"/>
      <c r="M329" s="424"/>
      <c r="N329" s="424"/>
      <c r="O329" s="424"/>
      <c r="P329" s="424"/>
      <c r="Q329" s="431"/>
      <c r="R329" s="431"/>
      <c r="S329" s="28"/>
    </row>
    <row r="330" spans="1:19" s="3" customFormat="1" ht="13.5" customHeight="1" x14ac:dyDescent="0.25">
      <c r="A330" s="17" t="s">
        <v>76</v>
      </c>
      <c r="B330" s="379" t="str">
        <f>IF([1]p20!$A$140&lt;&gt;0,[1]p20!$A$140,"")</f>
        <v/>
      </c>
      <c r="C330" s="379"/>
      <c r="D330" s="379"/>
      <c r="E330" s="379"/>
      <c r="F330" s="379"/>
      <c r="G330" s="379"/>
      <c r="H330" s="379"/>
      <c r="I330" s="380"/>
      <c r="J330" s="375" t="s">
        <v>240</v>
      </c>
      <c r="K330" s="376"/>
      <c r="L330" s="86" t="str">
        <f>IF([1]p20!$I$140&lt;&gt;0,[1]p20!$I$140,"")</f>
        <v/>
      </c>
      <c r="M330" s="47" t="s">
        <v>239</v>
      </c>
      <c r="N330" s="427" t="str">
        <f>IF([1]p20!$K$140&lt;&gt;0,[1]p20!$K$140,"")</f>
        <v/>
      </c>
      <c r="O330" s="427"/>
      <c r="P330" s="428"/>
      <c r="Q330" s="431"/>
      <c r="R330" s="431"/>
    </row>
    <row r="331" spans="1:19" s="3" customFormat="1" ht="13.5" customHeight="1" x14ac:dyDescent="0.25">
      <c r="A331" s="17" t="s">
        <v>87</v>
      </c>
      <c r="B331" s="418" t="str">
        <f>IF([1]p20!$H$142&lt;&gt;0,[1]p20!$H$142,"")</f>
        <v/>
      </c>
      <c r="C331" s="419"/>
      <c r="D331" s="429" t="s">
        <v>241</v>
      </c>
      <c r="E331" s="430"/>
      <c r="F331" s="425" t="str">
        <f>IF([1]p20!$A$142&lt;&gt;0,[1]p20!$A$142,"")</f>
        <v/>
      </c>
      <c r="G331" s="425"/>
      <c r="H331" s="425"/>
      <c r="I331" s="425"/>
      <c r="J331" s="426"/>
      <c r="K331" s="17" t="s">
        <v>74</v>
      </c>
      <c r="L331" s="432" t="str">
        <f>IF([1]p20!$J$142&lt;&gt;0,[1]p20!$J$142,"")</f>
        <v/>
      </c>
      <c r="M331" s="433"/>
      <c r="N331" s="17" t="s">
        <v>75</v>
      </c>
      <c r="O331" s="432" t="str">
        <f>IF([1]p20!$K$142&lt;&gt;0,[1]p20!$K$142,"")</f>
        <v/>
      </c>
      <c r="P331" s="433"/>
      <c r="Q331" s="431"/>
      <c r="R331" s="431"/>
    </row>
    <row r="332" spans="1:19" x14ac:dyDescent="0.2">
      <c r="A332" s="375" t="s">
        <v>242</v>
      </c>
      <c r="B332" s="376"/>
      <c r="C332" s="376"/>
      <c r="D332" s="416">
        <f>[1]p20!$A$144</f>
        <v>0</v>
      </c>
      <c r="E332" s="417"/>
      <c r="F332" s="375" t="s">
        <v>243</v>
      </c>
      <c r="G332" s="376"/>
      <c r="H332" s="416">
        <f>[1]p20!$D$144</f>
        <v>0</v>
      </c>
      <c r="I332" s="417"/>
      <c r="J332" s="375" t="s">
        <v>244</v>
      </c>
      <c r="K332" s="376"/>
      <c r="L332" s="416">
        <f>[1]p20!$G$144</f>
        <v>0</v>
      </c>
      <c r="M332" s="417"/>
      <c r="N332" s="87" t="s">
        <v>245</v>
      </c>
      <c r="O332" s="416">
        <f>[1]p20!$J$144</f>
        <v>0</v>
      </c>
      <c r="P332" s="417"/>
      <c r="Q332" s="431"/>
      <c r="R332" s="431"/>
    </row>
    <row r="333" spans="1:19" x14ac:dyDescent="0.2">
      <c r="A333" s="378"/>
      <c r="B333" s="378"/>
      <c r="C333" s="378"/>
      <c r="D333" s="378"/>
      <c r="E333" s="378"/>
      <c r="F333" s="378"/>
      <c r="G333" s="378"/>
      <c r="H333" s="378"/>
      <c r="I333" s="378"/>
      <c r="J333" s="378"/>
      <c r="K333" s="378"/>
      <c r="L333" s="378"/>
      <c r="M333" s="378"/>
      <c r="N333" s="378"/>
      <c r="O333" s="378"/>
      <c r="P333" s="378"/>
      <c r="Q333" s="431"/>
      <c r="R333" s="431"/>
    </row>
    <row r="334" spans="1:19" s="3" customFormat="1" ht="13.5" customHeight="1" x14ac:dyDescent="0.25">
      <c r="A334" s="17" t="s">
        <v>76</v>
      </c>
      <c r="B334" s="379" t="str">
        <f>IF([1]p20!$A$147&lt;&gt;0,[1]p20!$A$147,"")</f>
        <v/>
      </c>
      <c r="C334" s="379"/>
      <c r="D334" s="379"/>
      <c r="E334" s="379"/>
      <c r="F334" s="379"/>
      <c r="G334" s="379"/>
      <c r="H334" s="379"/>
      <c r="I334" s="380"/>
      <c r="J334" s="375" t="s">
        <v>240</v>
      </c>
      <c r="K334" s="376"/>
      <c r="L334" s="86" t="str">
        <f>IF([1]p20!$I$147&lt;&gt;0,[1]p20!$I$147,"")</f>
        <v/>
      </c>
      <c r="M334" s="47" t="s">
        <v>239</v>
      </c>
      <c r="N334" s="427" t="str">
        <f>IF([1]p20!$K$147&lt;&gt;0,[1]p20!$K$147,"")</f>
        <v/>
      </c>
      <c r="O334" s="427"/>
      <c r="P334" s="428"/>
      <c r="Q334" s="431"/>
      <c r="R334" s="431"/>
    </row>
    <row r="335" spans="1:19" s="3" customFormat="1" ht="13.5" customHeight="1" x14ac:dyDescent="0.25">
      <c r="A335" s="17" t="s">
        <v>87</v>
      </c>
      <c r="B335" s="418" t="str">
        <f>IF([1]p20!$H$149&lt;&gt;0,[1]p20!$H$149,"")</f>
        <v/>
      </c>
      <c r="C335" s="419"/>
      <c r="D335" s="429" t="s">
        <v>241</v>
      </c>
      <c r="E335" s="430"/>
      <c r="F335" s="425" t="str">
        <f>IF([1]p20!$A$149&lt;&gt;0,[1]p20!$A$149,"")</f>
        <v/>
      </c>
      <c r="G335" s="425"/>
      <c r="H335" s="425"/>
      <c r="I335" s="425"/>
      <c r="J335" s="426"/>
      <c r="K335" s="17" t="s">
        <v>74</v>
      </c>
      <c r="L335" s="432" t="str">
        <f>IF([1]p20!$J$149&lt;&gt;0,[1]p20!$J$149,"")</f>
        <v/>
      </c>
      <c r="M335" s="433"/>
      <c r="N335" s="17" t="s">
        <v>75</v>
      </c>
      <c r="O335" s="432" t="str">
        <f>IF([1]p20!$K$149&lt;&gt;0,[1]p20!$K$149,"")</f>
        <v/>
      </c>
      <c r="P335" s="433"/>
      <c r="Q335" s="431"/>
      <c r="R335" s="431"/>
    </row>
    <row r="336" spans="1:19" x14ac:dyDescent="0.2">
      <c r="A336" s="375" t="s">
        <v>242</v>
      </c>
      <c r="B336" s="376"/>
      <c r="C336" s="376"/>
      <c r="D336" s="416">
        <f>[1]p20!$A$151</f>
        <v>0</v>
      </c>
      <c r="E336" s="417"/>
      <c r="F336" s="375" t="s">
        <v>246</v>
      </c>
      <c r="G336" s="376"/>
      <c r="H336" s="416">
        <f>[1]p20!$D$151</f>
        <v>0</v>
      </c>
      <c r="I336" s="417"/>
      <c r="J336" s="375" t="s">
        <v>244</v>
      </c>
      <c r="K336" s="376"/>
      <c r="L336" s="416">
        <f>[1]p20!$G$151</f>
        <v>0</v>
      </c>
      <c r="M336" s="417"/>
      <c r="N336" s="87" t="s">
        <v>245</v>
      </c>
      <c r="O336" s="416">
        <f>[1]p20!$J$151</f>
        <v>0</v>
      </c>
      <c r="P336" s="417"/>
      <c r="Q336" s="431"/>
      <c r="R336" s="431"/>
    </row>
    <row r="337" spans="1:19" x14ac:dyDescent="0.2">
      <c r="A337" s="378"/>
      <c r="B337" s="378"/>
      <c r="C337" s="378"/>
      <c r="D337" s="378"/>
      <c r="E337" s="378"/>
      <c r="F337" s="378"/>
      <c r="G337" s="378"/>
      <c r="H337" s="378"/>
      <c r="I337" s="378"/>
      <c r="J337" s="378"/>
      <c r="K337" s="378"/>
      <c r="L337" s="378"/>
      <c r="M337" s="378"/>
      <c r="N337" s="378"/>
      <c r="O337" s="378"/>
      <c r="P337" s="378"/>
      <c r="Q337" s="431"/>
      <c r="R337" s="431"/>
    </row>
    <row r="338" spans="1:19" s="3" customFormat="1" ht="13.5" customHeight="1" x14ac:dyDescent="0.25">
      <c r="A338" s="17" t="s">
        <v>76</v>
      </c>
      <c r="B338" s="379" t="str">
        <f>IF([1]p20!$A$154&lt;&gt;0,[1]p20!$A$154,"")</f>
        <v/>
      </c>
      <c r="C338" s="379"/>
      <c r="D338" s="379"/>
      <c r="E338" s="379"/>
      <c r="F338" s="379"/>
      <c r="G338" s="379"/>
      <c r="H338" s="379"/>
      <c r="I338" s="380"/>
      <c r="J338" s="375" t="s">
        <v>240</v>
      </c>
      <c r="K338" s="376"/>
      <c r="L338" s="86" t="str">
        <f>IF([1]p20!$I$154&lt;&gt;0,[1]p20!$I$154,"")</f>
        <v/>
      </c>
      <c r="M338" s="47" t="s">
        <v>239</v>
      </c>
      <c r="N338" s="427" t="str">
        <f>IF([1]p20!$K$154&lt;&gt;0,[1]p20!$K$154,"")</f>
        <v/>
      </c>
      <c r="O338" s="427"/>
      <c r="P338" s="428"/>
      <c r="Q338" s="431"/>
      <c r="R338" s="431"/>
    </row>
    <row r="339" spans="1:19" s="3" customFormat="1" ht="13.5" customHeight="1" x14ac:dyDescent="0.25">
      <c r="A339" s="17" t="s">
        <v>87</v>
      </c>
      <c r="B339" s="418" t="str">
        <f>IF([1]p20!$H$156&lt;&gt;0,[1]p20!$H$156,"")</f>
        <v/>
      </c>
      <c r="C339" s="419"/>
      <c r="D339" s="429" t="s">
        <v>241</v>
      </c>
      <c r="E339" s="430"/>
      <c r="F339" s="425" t="str">
        <f>IF([1]p20!$A$156&lt;&gt;0,[1]p20!$A$156,"")</f>
        <v/>
      </c>
      <c r="G339" s="425"/>
      <c r="H339" s="425"/>
      <c r="I339" s="425"/>
      <c r="J339" s="426"/>
      <c r="K339" s="17" t="s">
        <v>74</v>
      </c>
      <c r="L339" s="432" t="str">
        <f>IF([1]p20!$J$156&lt;&gt;0,[1]p20!$J$156,"")</f>
        <v/>
      </c>
      <c r="M339" s="433"/>
      <c r="N339" s="17" t="s">
        <v>75</v>
      </c>
      <c r="O339" s="432" t="str">
        <f>IF([1]p20!$K$156&lt;&gt;0,[1]p20!$K$156,"")</f>
        <v/>
      </c>
      <c r="P339" s="433"/>
      <c r="Q339" s="431"/>
      <c r="R339" s="431"/>
    </row>
    <row r="340" spans="1:19" x14ac:dyDescent="0.2">
      <c r="A340" s="375" t="s">
        <v>242</v>
      </c>
      <c r="B340" s="376"/>
      <c r="C340" s="376"/>
      <c r="D340" s="416">
        <f>[1]p20!$A$158</f>
        <v>0</v>
      </c>
      <c r="E340" s="417"/>
      <c r="F340" s="375" t="s">
        <v>246</v>
      </c>
      <c r="G340" s="376"/>
      <c r="H340" s="416">
        <f>[1]p20!$D$158</f>
        <v>0</v>
      </c>
      <c r="I340" s="417"/>
      <c r="J340" s="375" t="s">
        <v>244</v>
      </c>
      <c r="K340" s="376"/>
      <c r="L340" s="416">
        <f>[1]p20!$G$158</f>
        <v>0</v>
      </c>
      <c r="M340" s="417"/>
      <c r="N340" s="87" t="s">
        <v>245</v>
      </c>
      <c r="O340" s="416">
        <f>[1]p20!$J$158</f>
        <v>0</v>
      </c>
      <c r="P340" s="417"/>
      <c r="Q340" s="431"/>
      <c r="R340" s="431"/>
    </row>
    <row r="341" spans="1:19" x14ac:dyDescent="0.2">
      <c r="A341" s="378"/>
      <c r="B341" s="378"/>
      <c r="C341" s="378"/>
      <c r="D341" s="378"/>
      <c r="E341" s="378"/>
      <c r="F341" s="378"/>
      <c r="G341" s="378"/>
      <c r="H341" s="378"/>
      <c r="I341" s="378"/>
      <c r="J341" s="378"/>
      <c r="K341" s="378"/>
      <c r="L341" s="378"/>
      <c r="M341" s="378"/>
      <c r="N341" s="378"/>
      <c r="O341" s="378"/>
      <c r="P341" s="378"/>
      <c r="Q341" s="431"/>
      <c r="R341" s="431"/>
    </row>
    <row r="342" spans="1:19" s="3" customFormat="1" ht="13.5" customHeight="1" x14ac:dyDescent="0.25">
      <c r="A342" s="17" t="s">
        <v>76</v>
      </c>
      <c r="B342" s="379" t="str">
        <f>IF([1]p20!$A$161&lt;&gt;0,[1]p20!$A$161,"")</f>
        <v/>
      </c>
      <c r="C342" s="379"/>
      <c r="D342" s="379"/>
      <c r="E342" s="379"/>
      <c r="F342" s="379"/>
      <c r="G342" s="379"/>
      <c r="H342" s="379"/>
      <c r="I342" s="380"/>
      <c r="J342" s="375" t="s">
        <v>240</v>
      </c>
      <c r="K342" s="376"/>
      <c r="L342" s="86" t="str">
        <f>IF([1]p20!$I$161&lt;&gt;0,[1]p20!$I$161,"")</f>
        <v/>
      </c>
      <c r="M342" s="47" t="s">
        <v>239</v>
      </c>
      <c r="N342" s="427" t="str">
        <f>IF([1]p20!$K$161&lt;&gt;0,[1]p20!$K$161,"")</f>
        <v/>
      </c>
      <c r="O342" s="427"/>
      <c r="P342" s="428"/>
      <c r="Q342" s="431"/>
      <c r="R342" s="431"/>
    </row>
    <row r="343" spans="1:19" s="3" customFormat="1" ht="13.5" customHeight="1" x14ac:dyDescent="0.25">
      <c r="A343" s="17" t="s">
        <v>87</v>
      </c>
      <c r="B343" s="418" t="str">
        <f>IF([1]p20!$H$163&lt;&gt;0,[1]p20!$H$163,"")</f>
        <v/>
      </c>
      <c r="C343" s="419"/>
      <c r="D343" s="429" t="s">
        <v>241</v>
      </c>
      <c r="E343" s="430"/>
      <c r="F343" s="425" t="str">
        <f>IF([1]p20!$A$163&lt;&gt;0,[1]p20!$A$163,"")</f>
        <v/>
      </c>
      <c r="G343" s="425"/>
      <c r="H343" s="425"/>
      <c r="I343" s="425"/>
      <c r="J343" s="426"/>
      <c r="K343" s="17" t="s">
        <v>74</v>
      </c>
      <c r="L343" s="432" t="str">
        <f>IF([1]p20!$J$163&lt;&gt;0,[1]p20!$J$163,"")</f>
        <v/>
      </c>
      <c r="M343" s="433"/>
      <c r="N343" s="17" t="s">
        <v>75</v>
      </c>
      <c r="O343" s="432" t="str">
        <f>IF([1]p20!$K$163&lt;&gt;0,[1]p20!$K$163,"")</f>
        <v/>
      </c>
      <c r="P343" s="433"/>
      <c r="Q343" s="431"/>
      <c r="R343" s="431"/>
    </row>
    <row r="344" spans="1:19" x14ac:dyDescent="0.2">
      <c r="A344" s="375" t="s">
        <v>242</v>
      </c>
      <c r="B344" s="376"/>
      <c r="C344" s="376"/>
      <c r="D344" s="416">
        <f>[1]p20!$A$165</f>
        <v>0</v>
      </c>
      <c r="E344" s="417"/>
      <c r="F344" s="375" t="s">
        <v>246</v>
      </c>
      <c r="G344" s="376"/>
      <c r="H344" s="416">
        <f>[1]p20!$D$165</f>
        <v>0</v>
      </c>
      <c r="I344" s="417"/>
      <c r="J344" s="375" t="s">
        <v>244</v>
      </c>
      <c r="K344" s="376"/>
      <c r="L344" s="416">
        <f>[1]p20!$G$165</f>
        <v>0</v>
      </c>
      <c r="M344" s="417"/>
      <c r="N344" s="87" t="s">
        <v>245</v>
      </c>
      <c r="O344" s="416">
        <f>[1]p20!$J$165</f>
        <v>0</v>
      </c>
      <c r="P344" s="417"/>
      <c r="Q344" s="431"/>
      <c r="R344" s="431"/>
    </row>
    <row r="345" spans="1:19" x14ac:dyDescent="0.2">
      <c r="A345" s="378"/>
      <c r="B345" s="378"/>
      <c r="C345" s="378"/>
      <c r="D345" s="378"/>
      <c r="E345" s="378"/>
      <c r="F345" s="378"/>
      <c r="G345" s="378"/>
      <c r="H345" s="378"/>
      <c r="I345" s="378"/>
      <c r="J345" s="378"/>
      <c r="K345" s="378"/>
      <c r="L345" s="378"/>
      <c r="M345" s="378"/>
      <c r="N345" s="378"/>
      <c r="O345" s="378"/>
      <c r="P345" s="378"/>
      <c r="Q345" s="431"/>
      <c r="R345" s="431"/>
    </row>
    <row r="346" spans="1:19" s="33" customFormat="1" ht="11.25" customHeight="1" x14ac:dyDescent="0.2">
      <c r="A346" s="375" t="str">
        <f>T([1]p21!$C$13:$G$13)</f>
        <v>Kennerson  Nascimento de Sousa Lima</v>
      </c>
      <c r="B346" s="376"/>
      <c r="C346" s="376"/>
      <c r="D346" s="376"/>
      <c r="E346" s="377"/>
      <c r="F346" s="423"/>
      <c r="G346" s="424"/>
      <c r="H346" s="424"/>
      <c r="I346" s="424"/>
      <c r="J346" s="424"/>
      <c r="K346" s="424"/>
      <c r="L346" s="424"/>
      <c r="M346" s="424"/>
      <c r="N346" s="424"/>
      <c r="O346" s="424"/>
      <c r="P346" s="424"/>
      <c r="Q346" s="431"/>
      <c r="R346" s="431"/>
      <c r="S346" s="28"/>
    </row>
    <row r="347" spans="1:19" s="3" customFormat="1" ht="13.5" customHeight="1" x14ac:dyDescent="0.25">
      <c r="A347" s="17" t="s">
        <v>76</v>
      </c>
      <c r="B347" s="379" t="str">
        <f>IF([1]p21!$A$140&lt;&gt;0,[1]p21!$A$140,"")</f>
        <v/>
      </c>
      <c r="C347" s="379"/>
      <c r="D347" s="379"/>
      <c r="E347" s="379"/>
      <c r="F347" s="379"/>
      <c r="G347" s="379"/>
      <c r="H347" s="379"/>
      <c r="I347" s="380"/>
      <c r="J347" s="375" t="s">
        <v>240</v>
      </c>
      <c r="K347" s="376"/>
      <c r="L347" s="86" t="str">
        <f>IF([1]p21!$I$140&lt;&gt;0,[1]p21!$I$140,"")</f>
        <v/>
      </c>
      <c r="M347" s="47" t="s">
        <v>239</v>
      </c>
      <c r="N347" s="427" t="str">
        <f>IF([1]p21!$K$140&lt;&gt;0,[1]p21!$K$140,"")</f>
        <v/>
      </c>
      <c r="O347" s="427"/>
      <c r="P347" s="428"/>
      <c r="Q347" s="431"/>
      <c r="R347" s="431"/>
    </row>
    <row r="348" spans="1:19" s="3" customFormat="1" ht="13.5" customHeight="1" x14ac:dyDescent="0.25">
      <c r="A348" s="17" t="s">
        <v>87</v>
      </c>
      <c r="B348" s="418" t="str">
        <f>IF([1]p21!$H$142&lt;&gt;0,[1]p21!$H$142,"")</f>
        <v/>
      </c>
      <c r="C348" s="419"/>
      <c r="D348" s="429" t="s">
        <v>241</v>
      </c>
      <c r="E348" s="430"/>
      <c r="F348" s="425" t="str">
        <f>IF([1]p21!$A$142&lt;&gt;0,[1]p21!$A$142,"")</f>
        <v/>
      </c>
      <c r="G348" s="425"/>
      <c r="H348" s="425"/>
      <c r="I348" s="425"/>
      <c r="J348" s="426"/>
      <c r="K348" s="17" t="s">
        <v>74</v>
      </c>
      <c r="L348" s="432" t="str">
        <f>IF([1]p21!$J$142&lt;&gt;0,[1]p21!$J$142,"")</f>
        <v/>
      </c>
      <c r="M348" s="433"/>
      <c r="N348" s="17" t="s">
        <v>75</v>
      </c>
      <c r="O348" s="432" t="str">
        <f>IF([1]p21!$K$142&lt;&gt;0,[1]p21!$K$142,"")</f>
        <v/>
      </c>
      <c r="P348" s="433"/>
      <c r="Q348" s="431"/>
      <c r="R348" s="431"/>
    </row>
    <row r="349" spans="1:19" x14ac:dyDescent="0.2">
      <c r="A349" s="375" t="s">
        <v>242</v>
      </c>
      <c r="B349" s="376"/>
      <c r="C349" s="376"/>
      <c r="D349" s="416">
        <f>[1]p21!$A$144</f>
        <v>0</v>
      </c>
      <c r="E349" s="417"/>
      <c r="F349" s="375" t="s">
        <v>243</v>
      </c>
      <c r="G349" s="376"/>
      <c r="H349" s="416">
        <f>[1]p21!$D$144</f>
        <v>0</v>
      </c>
      <c r="I349" s="417"/>
      <c r="J349" s="375" t="s">
        <v>244</v>
      </c>
      <c r="K349" s="376"/>
      <c r="L349" s="416">
        <f>[1]p21!$G$144</f>
        <v>0</v>
      </c>
      <c r="M349" s="417"/>
      <c r="N349" s="87" t="s">
        <v>245</v>
      </c>
      <c r="O349" s="416">
        <f>[1]p21!$J$144</f>
        <v>0</v>
      </c>
      <c r="P349" s="417"/>
      <c r="Q349" s="431"/>
      <c r="R349" s="431"/>
    </row>
    <row r="350" spans="1:19" x14ac:dyDescent="0.2">
      <c r="A350" s="378"/>
      <c r="B350" s="378"/>
      <c r="C350" s="378"/>
      <c r="D350" s="378"/>
      <c r="E350" s="378"/>
      <c r="F350" s="378"/>
      <c r="G350" s="378"/>
      <c r="H350" s="378"/>
      <c r="I350" s="378"/>
      <c r="J350" s="378"/>
      <c r="K350" s="378"/>
      <c r="L350" s="378"/>
      <c r="M350" s="378"/>
      <c r="N350" s="378"/>
      <c r="O350" s="378"/>
      <c r="P350" s="378"/>
      <c r="Q350" s="431"/>
      <c r="R350" s="431"/>
    </row>
    <row r="351" spans="1:19" s="3" customFormat="1" ht="13.5" customHeight="1" x14ac:dyDescent="0.25">
      <c r="A351" s="17" t="s">
        <v>76</v>
      </c>
      <c r="B351" s="379" t="str">
        <f>IF([1]p21!$A$147&lt;&gt;0,[1]p21!$A$147,"")</f>
        <v/>
      </c>
      <c r="C351" s="379"/>
      <c r="D351" s="379"/>
      <c r="E351" s="379"/>
      <c r="F351" s="379"/>
      <c r="G351" s="379"/>
      <c r="H351" s="379"/>
      <c r="I351" s="380"/>
      <c r="J351" s="375" t="s">
        <v>240</v>
      </c>
      <c r="K351" s="376"/>
      <c r="L351" s="86" t="str">
        <f>IF([1]p21!$I$147&lt;&gt;0,[1]p21!$I$147,"")</f>
        <v/>
      </c>
      <c r="M351" s="47" t="s">
        <v>239</v>
      </c>
      <c r="N351" s="427" t="str">
        <f>IF([1]p21!$K$147&lt;&gt;0,[1]p21!$K$147,"")</f>
        <v/>
      </c>
      <c r="O351" s="427"/>
      <c r="P351" s="428"/>
      <c r="Q351" s="431"/>
      <c r="R351" s="431"/>
    </row>
    <row r="352" spans="1:19" s="3" customFormat="1" ht="13.5" customHeight="1" x14ac:dyDescent="0.25">
      <c r="A352" s="17" t="s">
        <v>87</v>
      </c>
      <c r="B352" s="418" t="str">
        <f>IF([1]p21!$H$149&lt;&gt;0,[1]p21!$H$149,"")</f>
        <v/>
      </c>
      <c r="C352" s="419"/>
      <c r="D352" s="429" t="s">
        <v>241</v>
      </c>
      <c r="E352" s="430"/>
      <c r="F352" s="425" t="str">
        <f>IF([1]p21!$A$149&lt;&gt;0,[1]p21!$A$149,"")</f>
        <v/>
      </c>
      <c r="G352" s="425"/>
      <c r="H352" s="425"/>
      <c r="I352" s="425"/>
      <c r="J352" s="426"/>
      <c r="K352" s="17" t="s">
        <v>74</v>
      </c>
      <c r="L352" s="432" t="str">
        <f>IF([1]p21!$J$149&lt;&gt;0,[1]p21!$J$149,"")</f>
        <v/>
      </c>
      <c r="M352" s="433"/>
      <c r="N352" s="17" t="s">
        <v>75</v>
      </c>
      <c r="O352" s="432" t="str">
        <f>IF([1]p21!$K$149&lt;&gt;0,[1]p21!$K$149,"")</f>
        <v/>
      </c>
      <c r="P352" s="433"/>
      <c r="Q352" s="431"/>
      <c r="R352" s="431"/>
    </row>
    <row r="353" spans="1:19" x14ac:dyDescent="0.2">
      <c r="A353" s="375" t="s">
        <v>242</v>
      </c>
      <c r="B353" s="376"/>
      <c r="C353" s="376"/>
      <c r="D353" s="416">
        <f>[1]p21!$A$151</f>
        <v>0</v>
      </c>
      <c r="E353" s="417"/>
      <c r="F353" s="375" t="s">
        <v>246</v>
      </c>
      <c r="G353" s="376"/>
      <c r="H353" s="416">
        <f>[1]p21!$D$151</f>
        <v>0</v>
      </c>
      <c r="I353" s="417"/>
      <c r="J353" s="375" t="s">
        <v>244</v>
      </c>
      <c r="K353" s="376"/>
      <c r="L353" s="416">
        <f>[1]p21!$G$151</f>
        <v>0</v>
      </c>
      <c r="M353" s="417"/>
      <c r="N353" s="87" t="s">
        <v>245</v>
      </c>
      <c r="O353" s="416">
        <f>[1]p21!$J$151</f>
        <v>0</v>
      </c>
      <c r="P353" s="417"/>
      <c r="Q353" s="431"/>
      <c r="R353" s="431"/>
    </row>
    <row r="354" spans="1:19" x14ac:dyDescent="0.2">
      <c r="A354" s="378"/>
      <c r="B354" s="378"/>
      <c r="C354" s="378"/>
      <c r="D354" s="378"/>
      <c r="E354" s="378"/>
      <c r="F354" s="378"/>
      <c r="G354" s="378"/>
      <c r="H354" s="378"/>
      <c r="I354" s="378"/>
      <c r="J354" s="378"/>
      <c r="K354" s="378"/>
      <c r="L354" s="378"/>
      <c r="M354" s="378"/>
      <c r="N354" s="378"/>
      <c r="O354" s="378"/>
      <c r="P354" s="378"/>
      <c r="Q354" s="431"/>
      <c r="R354" s="431"/>
    </row>
    <row r="355" spans="1:19" s="3" customFormat="1" ht="13.5" customHeight="1" x14ac:dyDescent="0.25">
      <c r="A355" s="17" t="s">
        <v>76</v>
      </c>
      <c r="B355" s="379" t="str">
        <f>IF([1]p21!$A$154&lt;&gt;0,[1]p21!$A$154,"")</f>
        <v/>
      </c>
      <c r="C355" s="379"/>
      <c r="D355" s="379"/>
      <c r="E355" s="379"/>
      <c r="F355" s="379"/>
      <c r="G355" s="379"/>
      <c r="H355" s="379"/>
      <c r="I355" s="380"/>
      <c r="J355" s="375" t="s">
        <v>240</v>
      </c>
      <c r="K355" s="376"/>
      <c r="L355" s="86" t="str">
        <f>IF([1]p21!$I$154&lt;&gt;0,[1]p21!$I$154,"")</f>
        <v/>
      </c>
      <c r="M355" s="47" t="s">
        <v>239</v>
      </c>
      <c r="N355" s="427" t="str">
        <f>IF([1]p21!$K$154&lt;&gt;0,[1]p21!$K$154,"")</f>
        <v/>
      </c>
      <c r="O355" s="427"/>
      <c r="P355" s="428"/>
      <c r="Q355" s="431"/>
      <c r="R355" s="431"/>
    </row>
    <row r="356" spans="1:19" s="3" customFormat="1" ht="13.5" customHeight="1" x14ac:dyDescent="0.25">
      <c r="A356" s="17" t="s">
        <v>87</v>
      </c>
      <c r="B356" s="418" t="str">
        <f>IF([1]p21!$H$156&lt;&gt;0,[1]p21!$H$156,"")</f>
        <v/>
      </c>
      <c r="C356" s="419"/>
      <c r="D356" s="429" t="s">
        <v>241</v>
      </c>
      <c r="E356" s="430"/>
      <c r="F356" s="425" t="str">
        <f>IF([1]p21!$A$156&lt;&gt;0,[1]p21!$A$156,"")</f>
        <v/>
      </c>
      <c r="G356" s="425"/>
      <c r="H356" s="425"/>
      <c r="I356" s="425"/>
      <c r="J356" s="426"/>
      <c r="K356" s="17" t="s">
        <v>74</v>
      </c>
      <c r="L356" s="432" t="str">
        <f>IF([1]p21!$J$156&lt;&gt;0,[1]p21!$J$156,"")</f>
        <v/>
      </c>
      <c r="M356" s="433"/>
      <c r="N356" s="17" t="s">
        <v>75</v>
      </c>
      <c r="O356" s="432" t="str">
        <f>IF([1]p21!$K$156&lt;&gt;0,[1]p21!$K$156,"")</f>
        <v/>
      </c>
      <c r="P356" s="433"/>
      <c r="Q356" s="431"/>
      <c r="R356" s="431"/>
    </row>
    <row r="357" spans="1:19" x14ac:dyDescent="0.2">
      <c r="A357" s="375" t="s">
        <v>242</v>
      </c>
      <c r="B357" s="376"/>
      <c r="C357" s="376"/>
      <c r="D357" s="416">
        <f>[1]p21!$A$158</f>
        <v>0</v>
      </c>
      <c r="E357" s="417"/>
      <c r="F357" s="375" t="s">
        <v>246</v>
      </c>
      <c r="G357" s="376"/>
      <c r="H357" s="416">
        <f>[1]p21!$D$158</f>
        <v>0</v>
      </c>
      <c r="I357" s="417"/>
      <c r="J357" s="375" t="s">
        <v>244</v>
      </c>
      <c r="K357" s="376"/>
      <c r="L357" s="416">
        <f>[1]p21!$G$158</f>
        <v>0</v>
      </c>
      <c r="M357" s="417"/>
      <c r="N357" s="87" t="s">
        <v>245</v>
      </c>
      <c r="O357" s="416">
        <f>[1]p21!$J$158</f>
        <v>0</v>
      </c>
      <c r="P357" s="417"/>
      <c r="Q357" s="431"/>
      <c r="R357" s="431"/>
    </row>
    <row r="358" spans="1:19" x14ac:dyDescent="0.2">
      <c r="A358" s="378"/>
      <c r="B358" s="378"/>
      <c r="C358" s="378"/>
      <c r="D358" s="378"/>
      <c r="E358" s="378"/>
      <c r="F358" s="378"/>
      <c r="G358" s="378"/>
      <c r="H358" s="378"/>
      <c r="I358" s="378"/>
      <c r="J358" s="378"/>
      <c r="K358" s="378"/>
      <c r="L358" s="378"/>
      <c r="M358" s="378"/>
      <c r="N358" s="378"/>
      <c r="O358" s="378"/>
      <c r="P358" s="378"/>
      <c r="Q358" s="431"/>
      <c r="R358" s="431"/>
    </row>
    <row r="359" spans="1:19" s="3" customFormat="1" ht="13.5" customHeight="1" x14ac:dyDescent="0.25">
      <c r="A359" s="17" t="s">
        <v>76</v>
      </c>
      <c r="B359" s="379" t="str">
        <f>IF([1]p21!$A$161&lt;&gt;0,[1]p21!$A$161,"")</f>
        <v/>
      </c>
      <c r="C359" s="379"/>
      <c r="D359" s="379"/>
      <c r="E359" s="379"/>
      <c r="F359" s="379"/>
      <c r="G359" s="379"/>
      <c r="H359" s="379"/>
      <c r="I359" s="380"/>
      <c r="J359" s="375" t="s">
        <v>240</v>
      </c>
      <c r="K359" s="376"/>
      <c r="L359" s="86" t="str">
        <f>IF([1]p21!$I$161&lt;&gt;0,[1]p21!$I$161,"")</f>
        <v/>
      </c>
      <c r="M359" s="47" t="s">
        <v>239</v>
      </c>
      <c r="N359" s="427" t="str">
        <f>IF([1]p21!$K$161&lt;&gt;0,[1]p21!$K$161,"")</f>
        <v/>
      </c>
      <c r="O359" s="427"/>
      <c r="P359" s="428"/>
      <c r="Q359" s="431"/>
      <c r="R359" s="431"/>
    </row>
    <row r="360" spans="1:19" s="3" customFormat="1" ht="13.5" customHeight="1" x14ac:dyDescent="0.25">
      <c r="A360" s="17" t="s">
        <v>87</v>
      </c>
      <c r="B360" s="418" t="str">
        <f>IF([1]p21!$H$163&lt;&gt;0,[1]p21!$H$163,"")</f>
        <v/>
      </c>
      <c r="C360" s="419"/>
      <c r="D360" s="429" t="s">
        <v>241</v>
      </c>
      <c r="E360" s="430"/>
      <c r="F360" s="425" t="str">
        <f>IF([1]p21!$A$163&lt;&gt;0,[1]p21!$A$163,"")</f>
        <v/>
      </c>
      <c r="G360" s="425"/>
      <c r="H360" s="425"/>
      <c r="I360" s="425"/>
      <c r="J360" s="426"/>
      <c r="K360" s="17" t="s">
        <v>74</v>
      </c>
      <c r="L360" s="432" t="str">
        <f>IF([1]p21!$J$163&lt;&gt;0,[1]p21!$J$163,"")</f>
        <v/>
      </c>
      <c r="M360" s="433"/>
      <c r="N360" s="17" t="s">
        <v>75</v>
      </c>
      <c r="O360" s="432" t="str">
        <f>IF([1]p21!$K$163&lt;&gt;0,[1]p21!$K$163,"")</f>
        <v/>
      </c>
      <c r="P360" s="433"/>
      <c r="Q360" s="431"/>
      <c r="R360" s="431"/>
    </row>
    <row r="361" spans="1:19" x14ac:dyDescent="0.2">
      <c r="A361" s="375" t="s">
        <v>242</v>
      </c>
      <c r="B361" s="376"/>
      <c r="C361" s="376"/>
      <c r="D361" s="416">
        <f>[1]p21!$A$165</f>
        <v>0</v>
      </c>
      <c r="E361" s="417"/>
      <c r="F361" s="375" t="s">
        <v>246</v>
      </c>
      <c r="G361" s="376"/>
      <c r="H361" s="416">
        <f>[1]p21!$D$165</f>
        <v>0</v>
      </c>
      <c r="I361" s="417"/>
      <c r="J361" s="375" t="s">
        <v>244</v>
      </c>
      <c r="K361" s="376"/>
      <c r="L361" s="416">
        <f>[1]p21!$G$165</f>
        <v>0</v>
      </c>
      <c r="M361" s="417"/>
      <c r="N361" s="87" t="s">
        <v>245</v>
      </c>
      <c r="O361" s="416">
        <f>[1]p21!$J$165</f>
        <v>0</v>
      </c>
      <c r="P361" s="417"/>
      <c r="Q361" s="431"/>
      <c r="R361" s="431"/>
    </row>
    <row r="362" spans="1:19" x14ac:dyDescent="0.2">
      <c r="A362" s="378"/>
      <c r="B362" s="378"/>
      <c r="C362" s="378"/>
      <c r="D362" s="378"/>
      <c r="E362" s="378"/>
      <c r="F362" s="378"/>
      <c r="G362" s="378"/>
      <c r="H362" s="378"/>
      <c r="I362" s="378"/>
      <c r="J362" s="378"/>
      <c r="K362" s="378"/>
      <c r="L362" s="378"/>
      <c r="M362" s="378"/>
      <c r="N362" s="378"/>
      <c r="O362" s="378"/>
      <c r="P362" s="378"/>
      <c r="Q362" s="431"/>
      <c r="R362" s="431"/>
    </row>
    <row r="363" spans="1:19" s="33" customFormat="1" ht="11.25" customHeight="1" x14ac:dyDescent="0.2">
      <c r="A363" s="375" t="str">
        <f>T([1]p22!$C$13:$G$13)</f>
        <v>Leomaques Francisco Silva Bernardo</v>
      </c>
      <c r="B363" s="376"/>
      <c r="C363" s="376"/>
      <c r="D363" s="376"/>
      <c r="E363" s="377"/>
      <c r="F363" s="423"/>
      <c r="G363" s="424"/>
      <c r="H363" s="424"/>
      <c r="I363" s="424"/>
      <c r="J363" s="424"/>
      <c r="K363" s="424"/>
      <c r="L363" s="424"/>
      <c r="M363" s="424"/>
      <c r="N363" s="424"/>
      <c r="O363" s="424"/>
      <c r="P363" s="424"/>
      <c r="Q363" s="431"/>
      <c r="R363" s="431"/>
      <c r="S363" s="28"/>
    </row>
    <row r="364" spans="1:19" s="3" customFormat="1" ht="13.5" customHeight="1" x14ac:dyDescent="0.25">
      <c r="A364" s="17" t="s">
        <v>76</v>
      </c>
      <c r="B364" s="379" t="str">
        <f>IF([1]p22!$A$140&lt;&gt;0,[1]p22!$A$140,"")</f>
        <v/>
      </c>
      <c r="C364" s="379"/>
      <c r="D364" s="379"/>
      <c r="E364" s="379"/>
      <c r="F364" s="379"/>
      <c r="G364" s="379"/>
      <c r="H364" s="379"/>
      <c r="I364" s="380"/>
      <c r="J364" s="375" t="s">
        <v>240</v>
      </c>
      <c r="K364" s="376"/>
      <c r="L364" s="86" t="str">
        <f>IF([1]p22!$I$140&lt;&gt;0,[1]p22!$I$140,"")</f>
        <v/>
      </c>
      <c r="M364" s="47" t="s">
        <v>239</v>
      </c>
      <c r="N364" s="427" t="str">
        <f>IF([1]p22!$K$140&lt;&gt;0,[1]p22!$K$140,"")</f>
        <v/>
      </c>
      <c r="O364" s="427"/>
      <c r="P364" s="428"/>
      <c r="Q364" s="431"/>
      <c r="R364" s="431"/>
    </row>
    <row r="365" spans="1:19" s="3" customFormat="1" ht="13.5" customHeight="1" x14ac:dyDescent="0.25">
      <c r="A365" s="17" t="s">
        <v>87</v>
      </c>
      <c r="B365" s="418" t="str">
        <f>IF([1]p22!$H$142&lt;&gt;0,[1]p22!$H$142,"")</f>
        <v/>
      </c>
      <c r="C365" s="419"/>
      <c r="D365" s="429" t="s">
        <v>241</v>
      </c>
      <c r="E365" s="430"/>
      <c r="F365" s="425" t="str">
        <f>IF([1]p22!$A$142&lt;&gt;0,[1]p22!$A$142,"")</f>
        <v/>
      </c>
      <c r="G365" s="425"/>
      <c r="H365" s="425"/>
      <c r="I365" s="425"/>
      <c r="J365" s="426"/>
      <c r="K365" s="17" t="s">
        <v>74</v>
      </c>
      <c r="L365" s="432" t="str">
        <f>IF([1]p22!$J$142&lt;&gt;0,[1]p22!$J$142,"")</f>
        <v/>
      </c>
      <c r="M365" s="433"/>
      <c r="N365" s="17" t="s">
        <v>75</v>
      </c>
      <c r="O365" s="432" t="str">
        <f>IF([1]p22!$K$142&lt;&gt;0,[1]p22!$K$142,"")</f>
        <v/>
      </c>
      <c r="P365" s="433"/>
      <c r="Q365" s="431"/>
      <c r="R365" s="431"/>
    </row>
    <row r="366" spans="1:19" x14ac:dyDescent="0.2">
      <c r="A366" s="375" t="s">
        <v>242</v>
      </c>
      <c r="B366" s="376"/>
      <c r="C366" s="376"/>
      <c r="D366" s="416">
        <f>[1]p22!$A$144</f>
        <v>0</v>
      </c>
      <c r="E366" s="417"/>
      <c r="F366" s="375" t="s">
        <v>243</v>
      </c>
      <c r="G366" s="376"/>
      <c r="H366" s="416">
        <f>[1]p22!$D$144</f>
        <v>0</v>
      </c>
      <c r="I366" s="417"/>
      <c r="J366" s="375" t="s">
        <v>244</v>
      </c>
      <c r="K366" s="376"/>
      <c r="L366" s="416">
        <f>[1]p22!$G$144</f>
        <v>0</v>
      </c>
      <c r="M366" s="417"/>
      <c r="N366" s="87" t="s">
        <v>245</v>
      </c>
      <c r="O366" s="416">
        <f>[1]p22!$J$144</f>
        <v>0</v>
      </c>
      <c r="P366" s="417"/>
      <c r="Q366" s="431"/>
      <c r="R366" s="431"/>
    </row>
    <row r="367" spans="1:19" x14ac:dyDescent="0.2">
      <c r="A367" s="378"/>
      <c r="B367" s="378"/>
      <c r="C367" s="378"/>
      <c r="D367" s="378"/>
      <c r="E367" s="378"/>
      <c r="F367" s="378"/>
      <c r="G367" s="378"/>
      <c r="H367" s="378"/>
      <c r="I367" s="378"/>
      <c r="J367" s="378"/>
      <c r="K367" s="378"/>
      <c r="L367" s="378"/>
      <c r="M367" s="378"/>
      <c r="N367" s="378"/>
      <c r="O367" s="378"/>
      <c r="P367" s="378"/>
      <c r="Q367" s="431"/>
      <c r="R367" s="431"/>
    </row>
    <row r="368" spans="1:19" s="3" customFormat="1" ht="13.5" customHeight="1" x14ac:dyDescent="0.25">
      <c r="A368" s="17" t="s">
        <v>76</v>
      </c>
      <c r="B368" s="379" t="str">
        <f>IF([1]p22!$A$147&lt;&gt;0,[1]p22!$A$147,"")</f>
        <v/>
      </c>
      <c r="C368" s="379"/>
      <c r="D368" s="379"/>
      <c r="E368" s="379"/>
      <c r="F368" s="379"/>
      <c r="G368" s="379"/>
      <c r="H368" s="379"/>
      <c r="I368" s="380"/>
      <c r="J368" s="375" t="s">
        <v>240</v>
      </c>
      <c r="K368" s="376"/>
      <c r="L368" s="86" t="str">
        <f>IF([1]p22!$I$147&lt;&gt;0,[1]p22!$I$147,"")</f>
        <v/>
      </c>
      <c r="M368" s="47" t="s">
        <v>239</v>
      </c>
      <c r="N368" s="427" t="str">
        <f>IF([1]p22!$K$147&lt;&gt;0,[1]p22!$K$147,"")</f>
        <v/>
      </c>
      <c r="O368" s="427"/>
      <c r="P368" s="428"/>
      <c r="Q368" s="431"/>
      <c r="R368" s="431"/>
    </row>
    <row r="369" spans="1:19" s="3" customFormat="1" ht="13.5" customHeight="1" x14ac:dyDescent="0.25">
      <c r="A369" s="17" t="s">
        <v>87</v>
      </c>
      <c r="B369" s="418" t="str">
        <f>IF([1]p22!$H$149&lt;&gt;0,[1]p22!$H$149,"")</f>
        <v/>
      </c>
      <c r="C369" s="419"/>
      <c r="D369" s="429" t="s">
        <v>241</v>
      </c>
      <c r="E369" s="430"/>
      <c r="F369" s="425" t="str">
        <f>IF([1]p22!$A$149&lt;&gt;0,[1]p22!$A$149,"")</f>
        <v/>
      </c>
      <c r="G369" s="425"/>
      <c r="H369" s="425"/>
      <c r="I369" s="425"/>
      <c r="J369" s="426"/>
      <c r="K369" s="17" t="s">
        <v>74</v>
      </c>
      <c r="L369" s="432" t="str">
        <f>IF([1]p22!$J$149&lt;&gt;0,[1]p22!$J$149,"")</f>
        <v/>
      </c>
      <c r="M369" s="433"/>
      <c r="N369" s="17" t="s">
        <v>75</v>
      </c>
      <c r="O369" s="432" t="str">
        <f>IF([1]p22!$K$149&lt;&gt;0,[1]p22!$K$149,"")</f>
        <v/>
      </c>
      <c r="P369" s="433"/>
      <c r="Q369" s="431"/>
      <c r="R369" s="431"/>
    </row>
    <row r="370" spans="1:19" x14ac:dyDescent="0.2">
      <c r="A370" s="375" t="s">
        <v>242</v>
      </c>
      <c r="B370" s="376"/>
      <c r="C370" s="376"/>
      <c r="D370" s="416">
        <f>[1]p22!$A$151</f>
        <v>0</v>
      </c>
      <c r="E370" s="417"/>
      <c r="F370" s="375" t="s">
        <v>246</v>
      </c>
      <c r="G370" s="376"/>
      <c r="H370" s="416">
        <f>[1]p22!$D$151</f>
        <v>0</v>
      </c>
      <c r="I370" s="417"/>
      <c r="J370" s="375" t="s">
        <v>244</v>
      </c>
      <c r="K370" s="376"/>
      <c r="L370" s="416">
        <f>[1]p22!$G$151</f>
        <v>0</v>
      </c>
      <c r="M370" s="417"/>
      <c r="N370" s="87" t="s">
        <v>245</v>
      </c>
      <c r="O370" s="416">
        <f>[1]p22!$J$151</f>
        <v>0</v>
      </c>
      <c r="P370" s="417"/>
      <c r="Q370" s="431"/>
      <c r="R370" s="431"/>
    </row>
    <row r="371" spans="1:19" x14ac:dyDescent="0.2">
      <c r="A371" s="378"/>
      <c r="B371" s="378"/>
      <c r="C371" s="378"/>
      <c r="D371" s="378"/>
      <c r="E371" s="378"/>
      <c r="F371" s="378"/>
      <c r="G371" s="378"/>
      <c r="H371" s="378"/>
      <c r="I371" s="378"/>
      <c r="J371" s="378"/>
      <c r="K371" s="378"/>
      <c r="L371" s="378"/>
      <c r="M371" s="378"/>
      <c r="N371" s="378"/>
      <c r="O371" s="378"/>
      <c r="P371" s="378"/>
      <c r="Q371" s="431"/>
      <c r="R371" s="431"/>
    </row>
    <row r="372" spans="1:19" s="3" customFormat="1" ht="13.5" customHeight="1" x14ac:dyDescent="0.25">
      <c r="A372" s="17" t="s">
        <v>76</v>
      </c>
      <c r="B372" s="379" t="str">
        <f>IF([1]p22!$A$154&lt;&gt;0,[1]p22!$A$154,"")</f>
        <v/>
      </c>
      <c r="C372" s="379"/>
      <c r="D372" s="379"/>
      <c r="E372" s="379"/>
      <c r="F372" s="379"/>
      <c r="G372" s="379"/>
      <c r="H372" s="379"/>
      <c r="I372" s="380"/>
      <c r="J372" s="375" t="s">
        <v>240</v>
      </c>
      <c r="K372" s="376"/>
      <c r="L372" s="86" t="str">
        <f>IF([1]p22!$I$154&lt;&gt;0,[1]p22!$I$154,"")</f>
        <v/>
      </c>
      <c r="M372" s="47" t="s">
        <v>239</v>
      </c>
      <c r="N372" s="427" t="str">
        <f>IF([1]p22!$K$154&lt;&gt;0,[1]p22!$K$154,"")</f>
        <v/>
      </c>
      <c r="O372" s="427"/>
      <c r="P372" s="428"/>
      <c r="Q372" s="431"/>
      <c r="R372" s="431"/>
    </row>
    <row r="373" spans="1:19" s="3" customFormat="1" ht="13.5" customHeight="1" x14ac:dyDescent="0.25">
      <c r="A373" s="17" t="s">
        <v>87</v>
      </c>
      <c r="B373" s="418" t="str">
        <f>IF([1]p22!$H$156&lt;&gt;0,[1]p22!$H$156,"")</f>
        <v/>
      </c>
      <c r="C373" s="419"/>
      <c r="D373" s="429" t="s">
        <v>241</v>
      </c>
      <c r="E373" s="430"/>
      <c r="F373" s="425" t="str">
        <f>IF([1]p22!$A$156&lt;&gt;0,[1]p22!$A$156,"")</f>
        <v/>
      </c>
      <c r="G373" s="425"/>
      <c r="H373" s="425"/>
      <c r="I373" s="425"/>
      <c r="J373" s="426"/>
      <c r="K373" s="17" t="s">
        <v>74</v>
      </c>
      <c r="L373" s="432" t="str">
        <f>IF([1]p22!$J$156&lt;&gt;0,[1]p22!$J$156,"")</f>
        <v/>
      </c>
      <c r="M373" s="433"/>
      <c r="N373" s="17" t="s">
        <v>75</v>
      </c>
      <c r="O373" s="432" t="str">
        <f>IF([1]p22!$K$156&lt;&gt;0,[1]p22!$K$156,"")</f>
        <v/>
      </c>
      <c r="P373" s="433"/>
      <c r="Q373" s="431"/>
      <c r="R373" s="431"/>
    </row>
    <row r="374" spans="1:19" x14ac:dyDescent="0.2">
      <c r="A374" s="375" t="s">
        <v>242</v>
      </c>
      <c r="B374" s="376"/>
      <c r="C374" s="376"/>
      <c r="D374" s="416">
        <f>[1]p22!$A$158</f>
        <v>0</v>
      </c>
      <c r="E374" s="417"/>
      <c r="F374" s="375" t="s">
        <v>246</v>
      </c>
      <c r="G374" s="376"/>
      <c r="H374" s="416">
        <f>[1]p22!$D$158</f>
        <v>0</v>
      </c>
      <c r="I374" s="417"/>
      <c r="J374" s="375" t="s">
        <v>244</v>
      </c>
      <c r="K374" s="376"/>
      <c r="L374" s="416">
        <f>[1]p22!$G$158</f>
        <v>0</v>
      </c>
      <c r="M374" s="417"/>
      <c r="N374" s="87" t="s">
        <v>245</v>
      </c>
      <c r="O374" s="416">
        <f>[1]p22!$J$158</f>
        <v>0</v>
      </c>
      <c r="P374" s="417"/>
      <c r="Q374" s="431"/>
      <c r="R374" s="431"/>
    </row>
    <row r="375" spans="1:19" x14ac:dyDescent="0.2">
      <c r="A375" s="378"/>
      <c r="B375" s="378"/>
      <c r="C375" s="378"/>
      <c r="D375" s="378"/>
      <c r="E375" s="378"/>
      <c r="F375" s="378"/>
      <c r="G375" s="378"/>
      <c r="H375" s="378"/>
      <c r="I375" s="378"/>
      <c r="J375" s="378"/>
      <c r="K375" s="378"/>
      <c r="L375" s="378"/>
      <c r="M375" s="378"/>
      <c r="N375" s="378"/>
      <c r="O375" s="378"/>
      <c r="P375" s="378"/>
      <c r="Q375" s="431"/>
      <c r="R375" s="431"/>
    </row>
    <row r="376" spans="1:19" s="3" customFormat="1" ht="13.5" customHeight="1" x14ac:dyDescent="0.25">
      <c r="A376" s="17" t="s">
        <v>76</v>
      </c>
      <c r="B376" s="379" t="str">
        <f>IF([1]p22!$A$161&lt;&gt;0,[1]p22!$A$161,"")</f>
        <v/>
      </c>
      <c r="C376" s="379"/>
      <c r="D376" s="379"/>
      <c r="E376" s="379"/>
      <c r="F376" s="379"/>
      <c r="G376" s="379"/>
      <c r="H376" s="379"/>
      <c r="I376" s="380"/>
      <c r="J376" s="375" t="s">
        <v>240</v>
      </c>
      <c r="K376" s="376"/>
      <c r="L376" s="86" t="str">
        <f>IF([1]p22!$I$161&lt;&gt;0,[1]p22!$I$161,"")</f>
        <v/>
      </c>
      <c r="M376" s="47" t="s">
        <v>239</v>
      </c>
      <c r="N376" s="427" t="str">
        <f>IF([1]p22!$K$161&lt;&gt;0,[1]p22!$K$161,"")</f>
        <v/>
      </c>
      <c r="O376" s="427"/>
      <c r="P376" s="428"/>
      <c r="Q376" s="431"/>
      <c r="R376" s="431"/>
    </row>
    <row r="377" spans="1:19" s="3" customFormat="1" ht="13.5" customHeight="1" x14ac:dyDescent="0.25">
      <c r="A377" s="17" t="s">
        <v>87</v>
      </c>
      <c r="B377" s="418" t="str">
        <f>IF([1]p22!$H$163&lt;&gt;0,[1]p22!$H$163,"")</f>
        <v/>
      </c>
      <c r="C377" s="419"/>
      <c r="D377" s="429" t="s">
        <v>241</v>
      </c>
      <c r="E377" s="430"/>
      <c r="F377" s="425" t="str">
        <f>IF([1]p22!$A$163&lt;&gt;0,[1]p22!$A$163,"")</f>
        <v/>
      </c>
      <c r="G377" s="425"/>
      <c r="H377" s="425"/>
      <c r="I377" s="425"/>
      <c r="J377" s="426"/>
      <c r="K377" s="17" t="s">
        <v>74</v>
      </c>
      <c r="L377" s="432" t="str">
        <f>IF([1]p22!$J$163&lt;&gt;0,[1]p22!$J$163,"")</f>
        <v/>
      </c>
      <c r="M377" s="433"/>
      <c r="N377" s="17" t="s">
        <v>75</v>
      </c>
      <c r="O377" s="432" t="str">
        <f>IF([1]p22!$K$163&lt;&gt;0,[1]p22!$K$163,"")</f>
        <v/>
      </c>
      <c r="P377" s="433"/>
      <c r="Q377" s="431"/>
      <c r="R377" s="431"/>
    </row>
    <row r="378" spans="1:19" x14ac:dyDescent="0.2">
      <c r="A378" s="375" t="s">
        <v>242</v>
      </c>
      <c r="B378" s="376"/>
      <c r="C378" s="376"/>
      <c r="D378" s="416">
        <f>[1]p22!$A$165</f>
        <v>0</v>
      </c>
      <c r="E378" s="417"/>
      <c r="F378" s="375" t="s">
        <v>246</v>
      </c>
      <c r="G378" s="376"/>
      <c r="H378" s="416">
        <f>[1]p22!$D$165</f>
        <v>0</v>
      </c>
      <c r="I378" s="417"/>
      <c r="J378" s="375" t="s">
        <v>244</v>
      </c>
      <c r="K378" s="376"/>
      <c r="L378" s="416">
        <f>[1]p22!$G$165</f>
        <v>0</v>
      </c>
      <c r="M378" s="417"/>
      <c r="N378" s="87" t="s">
        <v>245</v>
      </c>
      <c r="O378" s="416">
        <f>[1]p22!$J$165</f>
        <v>0</v>
      </c>
      <c r="P378" s="417"/>
      <c r="Q378" s="431"/>
      <c r="R378" s="431"/>
    </row>
    <row r="379" spans="1:19" x14ac:dyDescent="0.2">
      <c r="A379" s="378"/>
      <c r="B379" s="378"/>
      <c r="C379" s="378"/>
      <c r="D379" s="378"/>
      <c r="E379" s="378"/>
      <c r="F379" s="378"/>
      <c r="G379" s="378"/>
      <c r="H379" s="378"/>
      <c r="I379" s="378"/>
      <c r="J379" s="378"/>
      <c r="K379" s="378"/>
      <c r="L379" s="378"/>
      <c r="M379" s="378"/>
      <c r="N379" s="378"/>
      <c r="O379" s="378"/>
      <c r="P379" s="378"/>
      <c r="Q379" s="431"/>
      <c r="R379" s="431"/>
    </row>
    <row r="380" spans="1:19" s="33" customFormat="1" ht="11.25" customHeight="1" x14ac:dyDescent="0.2">
      <c r="A380" s="375" t="str">
        <f>T([1]p23!$C$13:$G$13)</f>
        <v>José Luiz Neto</v>
      </c>
      <c r="B380" s="376"/>
      <c r="C380" s="376"/>
      <c r="D380" s="376"/>
      <c r="E380" s="377"/>
      <c r="F380" s="423"/>
      <c r="G380" s="424"/>
      <c r="H380" s="424"/>
      <c r="I380" s="424"/>
      <c r="J380" s="424"/>
      <c r="K380" s="424"/>
      <c r="L380" s="424"/>
      <c r="M380" s="424"/>
      <c r="N380" s="424"/>
      <c r="O380" s="424"/>
      <c r="P380" s="424"/>
      <c r="Q380" s="431"/>
      <c r="R380" s="431"/>
      <c r="S380" s="28"/>
    </row>
    <row r="381" spans="1:19" s="3" customFormat="1" ht="13.5" customHeight="1" x14ac:dyDescent="0.25">
      <c r="A381" s="17" t="s">
        <v>76</v>
      </c>
      <c r="B381" s="379" t="str">
        <f>IF([1]p23!$A$140&lt;&gt;0,[1]p23!$A$140,"")</f>
        <v/>
      </c>
      <c r="C381" s="379"/>
      <c r="D381" s="379"/>
      <c r="E381" s="379"/>
      <c r="F381" s="379"/>
      <c r="G381" s="379"/>
      <c r="H381" s="379"/>
      <c r="I381" s="380"/>
      <c r="J381" s="375" t="s">
        <v>240</v>
      </c>
      <c r="K381" s="376"/>
      <c r="L381" s="86" t="str">
        <f>IF([1]p23!$I$140&lt;&gt;0,[1]p23!$I$140,"")</f>
        <v/>
      </c>
      <c r="M381" s="47" t="s">
        <v>239</v>
      </c>
      <c r="N381" s="427" t="str">
        <f>IF([1]p23!$K$140&lt;&gt;0,[1]p23!$K$140,"")</f>
        <v/>
      </c>
      <c r="O381" s="427"/>
      <c r="P381" s="428"/>
      <c r="Q381" s="431"/>
      <c r="R381" s="431"/>
    </row>
    <row r="382" spans="1:19" s="3" customFormat="1" ht="13.5" customHeight="1" x14ac:dyDescent="0.25">
      <c r="A382" s="17" t="s">
        <v>87</v>
      </c>
      <c r="B382" s="418" t="str">
        <f>IF([1]p23!$H$142&lt;&gt;0,[1]p23!$H$142,"")</f>
        <v/>
      </c>
      <c r="C382" s="419"/>
      <c r="D382" s="429" t="s">
        <v>241</v>
      </c>
      <c r="E382" s="430"/>
      <c r="F382" s="425" t="str">
        <f>IF([1]p23!$A$142&lt;&gt;0,[1]p23!$A$142,"")</f>
        <v/>
      </c>
      <c r="G382" s="425"/>
      <c r="H382" s="425"/>
      <c r="I382" s="425"/>
      <c r="J382" s="426"/>
      <c r="K382" s="17" t="s">
        <v>74</v>
      </c>
      <c r="L382" s="432" t="str">
        <f>IF([1]p23!$J$142&lt;&gt;0,[1]p23!$J$142,"")</f>
        <v/>
      </c>
      <c r="M382" s="433"/>
      <c r="N382" s="17" t="s">
        <v>75</v>
      </c>
      <c r="O382" s="432" t="str">
        <f>IF([1]p23!$K$142&lt;&gt;0,[1]p23!$K$142,"")</f>
        <v/>
      </c>
      <c r="P382" s="433"/>
      <c r="Q382" s="431"/>
      <c r="R382" s="431"/>
    </row>
    <row r="383" spans="1:19" x14ac:dyDescent="0.2">
      <c r="A383" s="375" t="s">
        <v>242</v>
      </c>
      <c r="B383" s="376"/>
      <c r="C383" s="376"/>
      <c r="D383" s="416">
        <f>[1]p23!$A$144</f>
        <v>0</v>
      </c>
      <c r="E383" s="417"/>
      <c r="F383" s="375" t="s">
        <v>243</v>
      </c>
      <c r="G383" s="376"/>
      <c r="H383" s="416">
        <f>[1]p23!$D$144</f>
        <v>0</v>
      </c>
      <c r="I383" s="417"/>
      <c r="J383" s="375" t="s">
        <v>244</v>
      </c>
      <c r="K383" s="376"/>
      <c r="L383" s="416">
        <f>[1]p23!$G$144</f>
        <v>0</v>
      </c>
      <c r="M383" s="417"/>
      <c r="N383" s="87" t="s">
        <v>245</v>
      </c>
      <c r="O383" s="416">
        <f>[1]p23!$J$144</f>
        <v>0</v>
      </c>
      <c r="P383" s="417"/>
      <c r="Q383" s="431"/>
      <c r="R383" s="431"/>
    </row>
    <row r="384" spans="1:19" x14ac:dyDescent="0.2">
      <c r="A384" s="378"/>
      <c r="B384" s="378"/>
      <c r="C384" s="378"/>
      <c r="D384" s="378"/>
      <c r="E384" s="378"/>
      <c r="F384" s="378"/>
      <c r="G384" s="378"/>
      <c r="H384" s="378"/>
      <c r="I384" s="378"/>
      <c r="J384" s="378"/>
      <c r="K384" s="378"/>
      <c r="L384" s="378"/>
      <c r="M384" s="378"/>
      <c r="N384" s="378"/>
      <c r="O384" s="378"/>
      <c r="P384" s="378"/>
      <c r="Q384" s="431"/>
      <c r="R384" s="431"/>
    </row>
    <row r="385" spans="1:19" s="3" customFormat="1" ht="13.5" customHeight="1" x14ac:dyDescent="0.25">
      <c r="A385" s="17" t="s">
        <v>76</v>
      </c>
      <c r="B385" s="379" t="str">
        <f>IF([1]p23!$A$147&lt;&gt;0,[1]p23!$A$147,"")</f>
        <v/>
      </c>
      <c r="C385" s="379"/>
      <c r="D385" s="379"/>
      <c r="E385" s="379"/>
      <c r="F385" s="379"/>
      <c r="G385" s="379"/>
      <c r="H385" s="379"/>
      <c r="I385" s="380"/>
      <c r="J385" s="375" t="s">
        <v>240</v>
      </c>
      <c r="K385" s="376"/>
      <c r="L385" s="86" t="str">
        <f>IF([1]p23!$I$147&lt;&gt;0,[1]p23!$I$147,"")</f>
        <v/>
      </c>
      <c r="M385" s="47" t="s">
        <v>239</v>
      </c>
      <c r="N385" s="427" t="str">
        <f>IF([1]p23!$K$147&lt;&gt;0,[1]p23!$K$147,"")</f>
        <v/>
      </c>
      <c r="O385" s="427"/>
      <c r="P385" s="428"/>
      <c r="Q385" s="431"/>
      <c r="R385" s="431"/>
    </row>
    <row r="386" spans="1:19" s="3" customFormat="1" ht="13.5" customHeight="1" x14ac:dyDescent="0.25">
      <c r="A386" s="17" t="s">
        <v>87</v>
      </c>
      <c r="B386" s="418" t="str">
        <f>IF([1]p23!$H$149&lt;&gt;0,[1]p23!$H$149,"")</f>
        <v/>
      </c>
      <c r="C386" s="419"/>
      <c r="D386" s="429" t="s">
        <v>241</v>
      </c>
      <c r="E386" s="430"/>
      <c r="F386" s="425" t="str">
        <f>IF([1]p23!$A$149&lt;&gt;0,[1]p23!$A$149,"")</f>
        <v/>
      </c>
      <c r="G386" s="425"/>
      <c r="H386" s="425"/>
      <c r="I386" s="425"/>
      <c r="J386" s="426"/>
      <c r="K386" s="17" t="s">
        <v>74</v>
      </c>
      <c r="L386" s="432" t="str">
        <f>IF([1]p23!$J$149&lt;&gt;0,[1]p23!$J$149,"")</f>
        <v/>
      </c>
      <c r="M386" s="433"/>
      <c r="N386" s="17" t="s">
        <v>75</v>
      </c>
      <c r="O386" s="432" t="str">
        <f>IF([1]p23!$K$149&lt;&gt;0,[1]p23!$K$149,"")</f>
        <v/>
      </c>
      <c r="P386" s="433"/>
      <c r="Q386" s="431"/>
      <c r="R386" s="431"/>
    </row>
    <row r="387" spans="1:19" x14ac:dyDescent="0.2">
      <c r="A387" s="375" t="s">
        <v>242</v>
      </c>
      <c r="B387" s="376"/>
      <c r="C387" s="376"/>
      <c r="D387" s="416">
        <f>[1]p23!$A$151</f>
        <v>0</v>
      </c>
      <c r="E387" s="417"/>
      <c r="F387" s="375" t="s">
        <v>246</v>
      </c>
      <c r="G387" s="376"/>
      <c r="H387" s="416">
        <f>[1]p23!$D$151</f>
        <v>0</v>
      </c>
      <c r="I387" s="417"/>
      <c r="J387" s="375" t="s">
        <v>244</v>
      </c>
      <c r="K387" s="376"/>
      <c r="L387" s="416">
        <f>[1]p23!$G$151</f>
        <v>0</v>
      </c>
      <c r="M387" s="417"/>
      <c r="N387" s="87" t="s">
        <v>245</v>
      </c>
      <c r="O387" s="416">
        <f>[1]p23!$J$151</f>
        <v>0</v>
      </c>
      <c r="P387" s="417"/>
      <c r="Q387" s="431"/>
      <c r="R387" s="431"/>
    </row>
    <row r="388" spans="1:19" x14ac:dyDescent="0.2">
      <c r="A388" s="378"/>
      <c r="B388" s="378"/>
      <c r="C388" s="378"/>
      <c r="D388" s="378"/>
      <c r="E388" s="378"/>
      <c r="F388" s="378"/>
      <c r="G388" s="378"/>
      <c r="H388" s="378"/>
      <c r="I388" s="378"/>
      <c r="J388" s="378"/>
      <c r="K388" s="378"/>
      <c r="L388" s="378"/>
      <c r="M388" s="378"/>
      <c r="N388" s="378"/>
      <c r="O388" s="378"/>
      <c r="P388" s="378"/>
      <c r="Q388" s="431"/>
      <c r="R388" s="431"/>
    </row>
    <row r="389" spans="1:19" s="3" customFormat="1" ht="13.5" customHeight="1" x14ac:dyDescent="0.25">
      <c r="A389" s="17" t="s">
        <v>76</v>
      </c>
      <c r="B389" s="379" t="str">
        <f>IF([1]p23!$A$154&lt;&gt;0,[1]p23!$A$154,"")</f>
        <v/>
      </c>
      <c r="C389" s="379"/>
      <c r="D389" s="379"/>
      <c r="E389" s="379"/>
      <c r="F389" s="379"/>
      <c r="G389" s="379"/>
      <c r="H389" s="379"/>
      <c r="I389" s="380"/>
      <c r="J389" s="375" t="s">
        <v>240</v>
      </c>
      <c r="K389" s="376"/>
      <c r="L389" s="86" t="str">
        <f>IF([1]p23!$I$154&lt;&gt;0,[1]p23!$I$154,"")</f>
        <v/>
      </c>
      <c r="M389" s="47" t="s">
        <v>239</v>
      </c>
      <c r="N389" s="427" t="str">
        <f>IF([1]p23!$K$154&lt;&gt;0,[1]p23!$K$154,"")</f>
        <v/>
      </c>
      <c r="O389" s="427"/>
      <c r="P389" s="428"/>
      <c r="Q389" s="431"/>
      <c r="R389" s="431"/>
    </row>
    <row r="390" spans="1:19" s="3" customFormat="1" ht="13.5" customHeight="1" x14ac:dyDescent="0.25">
      <c r="A390" s="17" t="s">
        <v>87</v>
      </c>
      <c r="B390" s="418" t="str">
        <f>IF([1]p23!$H$156&lt;&gt;0,[1]p23!$H$156,"")</f>
        <v/>
      </c>
      <c r="C390" s="419"/>
      <c r="D390" s="429" t="s">
        <v>241</v>
      </c>
      <c r="E390" s="430"/>
      <c r="F390" s="425" t="str">
        <f>IF([1]p23!$A$156&lt;&gt;0,[1]p23!$A$156,"")</f>
        <v/>
      </c>
      <c r="G390" s="425"/>
      <c r="H390" s="425"/>
      <c r="I390" s="425"/>
      <c r="J390" s="426"/>
      <c r="K390" s="17" t="s">
        <v>74</v>
      </c>
      <c r="L390" s="432" t="str">
        <f>IF([1]p23!$J$156&lt;&gt;0,[1]p23!$J$156,"")</f>
        <v/>
      </c>
      <c r="M390" s="433"/>
      <c r="N390" s="17" t="s">
        <v>75</v>
      </c>
      <c r="O390" s="432" t="str">
        <f>IF([1]p23!$K$156&lt;&gt;0,[1]p23!$K$156,"")</f>
        <v/>
      </c>
      <c r="P390" s="433"/>
      <c r="Q390" s="431"/>
      <c r="R390" s="431"/>
    </row>
    <row r="391" spans="1:19" x14ac:dyDescent="0.2">
      <c r="A391" s="375" t="s">
        <v>242</v>
      </c>
      <c r="B391" s="376"/>
      <c r="C391" s="376"/>
      <c r="D391" s="416">
        <f>[1]p23!$A$158</f>
        <v>0</v>
      </c>
      <c r="E391" s="417"/>
      <c r="F391" s="375" t="s">
        <v>246</v>
      </c>
      <c r="G391" s="376"/>
      <c r="H391" s="416">
        <f>[1]p23!$D$158</f>
        <v>0</v>
      </c>
      <c r="I391" s="417"/>
      <c r="J391" s="375" t="s">
        <v>244</v>
      </c>
      <c r="K391" s="376"/>
      <c r="L391" s="416">
        <f>[1]p23!$G$158</f>
        <v>0</v>
      </c>
      <c r="M391" s="417"/>
      <c r="N391" s="87" t="s">
        <v>245</v>
      </c>
      <c r="O391" s="416">
        <f>[1]p23!$J$158</f>
        <v>0</v>
      </c>
      <c r="P391" s="417"/>
      <c r="Q391" s="431"/>
      <c r="R391" s="431"/>
    </row>
    <row r="392" spans="1:19" x14ac:dyDescent="0.2">
      <c r="A392" s="378"/>
      <c r="B392" s="378"/>
      <c r="C392" s="378"/>
      <c r="D392" s="378"/>
      <c r="E392" s="378"/>
      <c r="F392" s="378"/>
      <c r="G392" s="378"/>
      <c r="H392" s="378"/>
      <c r="I392" s="378"/>
      <c r="J392" s="378"/>
      <c r="K392" s="378"/>
      <c r="L392" s="378"/>
      <c r="M392" s="378"/>
      <c r="N392" s="378"/>
      <c r="O392" s="378"/>
      <c r="P392" s="378"/>
      <c r="Q392" s="431"/>
      <c r="R392" s="431"/>
    </row>
    <row r="393" spans="1:19" s="3" customFormat="1" ht="13.5" customHeight="1" x14ac:dyDescent="0.25">
      <c r="A393" s="17" t="s">
        <v>76</v>
      </c>
      <c r="B393" s="379" t="str">
        <f>IF([1]p23!$A$161&lt;&gt;0,[1]p23!$A$161,"")</f>
        <v/>
      </c>
      <c r="C393" s="379"/>
      <c r="D393" s="379"/>
      <c r="E393" s="379"/>
      <c r="F393" s="379"/>
      <c r="G393" s="379"/>
      <c r="H393" s="379"/>
      <c r="I393" s="380"/>
      <c r="J393" s="375" t="s">
        <v>240</v>
      </c>
      <c r="K393" s="376"/>
      <c r="L393" s="86" t="str">
        <f>IF([1]p23!$I$161&lt;&gt;0,[1]p23!$I$161,"")</f>
        <v/>
      </c>
      <c r="M393" s="47" t="s">
        <v>239</v>
      </c>
      <c r="N393" s="427" t="str">
        <f>IF([1]p23!$K$161&lt;&gt;0,[1]p23!$K$161,"")</f>
        <v/>
      </c>
      <c r="O393" s="427"/>
      <c r="P393" s="428"/>
      <c r="Q393" s="431"/>
      <c r="R393" s="431"/>
    </row>
    <row r="394" spans="1:19" s="3" customFormat="1" ht="13.5" customHeight="1" x14ac:dyDescent="0.25">
      <c r="A394" s="17" t="s">
        <v>87</v>
      </c>
      <c r="B394" s="418" t="str">
        <f>IF([1]p23!$H$163&lt;&gt;0,[1]p23!$H$163,"")</f>
        <v/>
      </c>
      <c r="C394" s="419"/>
      <c r="D394" s="429" t="s">
        <v>241</v>
      </c>
      <c r="E394" s="430"/>
      <c r="F394" s="425" t="str">
        <f>IF([1]p23!$A$163&lt;&gt;0,[1]p23!$A$163,"")</f>
        <v/>
      </c>
      <c r="G394" s="425"/>
      <c r="H394" s="425"/>
      <c r="I394" s="425"/>
      <c r="J394" s="426"/>
      <c r="K394" s="17" t="s">
        <v>74</v>
      </c>
      <c r="L394" s="432" t="str">
        <f>IF([1]p23!$J$163&lt;&gt;0,[1]p23!$J$163,"")</f>
        <v/>
      </c>
      <c r="M394" s="433"/>
      <c r="N394" s="17" t="s">
        <v>75</v>
      </c>
      <c r="O394" s="432" t="str">
        <f>IF([1]p23!$K$163&lt;&gt;0,[1]p23!$K$163,"")</f>
        <v/>
      </c>
      <c r="P394" s="433"/>
      <c r="Q394" s="431"/>
      <c r="R394" s="431"/>
    </row>
    <row r="395" spans="1:19" x14ac:dyDescent="0.2">
      <c r="A395" s="375" t="s">
        <v>242</v>
      </c>
      <c r="B395" s="376"/>
      <c r="C395" s="376"/>
      <c r="D395" s="416">
        <f>[1]p23!$A$165</f>
        <v>0</v>
      </c>
      <c r="E395" s="417"/>
      <c r="F395" s="375" t="s">
        <v>246</v>
      </c>
      <c r="G395" s="376"/>
      <c r="H395" s="416">
        <f>[1]p23!$D$165</f>
        <v>0</v>
      </c>
      <c r="I395" s="417"/>
      <c r="J395" s="375" t="s">
        <v>244</v>
      </c>
      <c r="K395" s="376"/>
      <c r="L395" s="416">
        <f>[1]p23!$G$165</f>
        <v>0</v>
      </c>
      <c r="M395" s="417"/>
      <c r="N395" s="87" t="s">
        <v>245</v>
      </c>
      <c r="O395" s="416">
        <f>[1]p23!$J$165</f>
        <v>0</v>
      </c>
      <c r="P395" s="417"/>
      <c r="Q395" s="431"/>
      <c r="R395" s="431"/>
    </row>
    <row r="396" spans="1:19" x14ac:dyDescent="0.2">
      <c r="A396" s="378"/>
      <c r="B396" s="378"/>
      <c r="C396" s="378"/>
      <c r="D396" s="378"/>
      <c r="E396" s="378"/>
      <c r="F396" s="378"/>
      <c r="G396" s="378"/>
      <c r="H396" s="378"/>
      <c r="I396" s="378"/>
      <c r="J396" s="378"/>
      <c r="K396" s="378"/>
      <c r="L396" s="378"/>
      <c r="M396" s="378"/>
      <c r="N396" s="378"/>
      <c r="O396" s="378"/>
      <c r="P396" s="378"/>
      <c r="Q396" s="431"/>
      <c r="R396" s="431"/>
    </row>
    <row r="397" spans="1:19" s="33" customFormat="1" ht="11.25" customHeight="1" x14ac:dyDescent="0.2">
      <c r="A397" s="375" t="str">
        <f>T([1]p24!$C$13:$G$13)</f>
        <v>Marcelo Carvalho Ferreira</v>
      </c>
      <c r="B397" s="376"/>
      <c r="C397" s="376"/>
      <c r="D397" s="376"/>
      <c r="E397" s="377"/>
      <c r="F397" s="423"/>
      <c r="G397" s="424"/>
      <c r="H397" s="424"/>
      <c r="I397" s="424"/>
      <c r="J397" s="424"/>
      <c r="K397" s="424"/>
      <c r="L397" s="424"/>
      <c r="M397" s="424"/>
      <c r="N397" s="424"/>
      <c r="O397" s="424"/>
      <c r="P397" s="424"/>
      <c r="Q397" s="431"/>
      <c r="R397" s="431"/>
      <c r="S397" s="28"/>
    </row>
    <row r="398" spans="1:19" s="3" customFormat="1" ht="13.5" customHeight="1" x14ac:dyDescent="0.25">
      <c r="A398" s="17" t="s">
        <v>76</v>
      </c>
      <c r="B398" s="379" t="str">
        <f>IF([1]p24!$A$140&lt;&gt;0,[1]p24!$A$140,"")</f>
        <v>Grafos no Ensino Básico, da compreensão de tecnologias contemporâneas ao desenvolvimento socioemocional</v>
      </c>
      <c r="C398" s="379"/>
      <c r="D398" s="379"/>
      <c r="E398" s="379"/>
      <c r="F398" s="379"/>
      <c r="G398" s="379"/>
      <c r="H398" s="379"/>
      <c r="I398" s="380"/>
      <c r="J398" s="375" t="s">
        <v>240</v>
      </c>
      <c r="K398" s="376"/>
      <c r="L398" s="86" t="str">
        <f>IF([1]p24!$I$140&lt;&gt;0,[1]p24!$I$140,"")</f>
        <v>CAPES</v>
      </c>
      <c r="M398" s="47" t="s">
        <v>239</v>
      </c>
      <c r="N398" s="427" t="str">
        <f>IF([1]p24!$K$140&lt;&gt;0,[1]p24!$K$140,"")</f>
        <v>Em andamento</v>
      </c>
      <c r="O398" s="427"/>
      <c r="P398" s="428"/>
      <c r="Q398" s="431"/>
      <c r="R398" s="431"/>
    </row>
    <row r="399" spans="1:19" s="3" customFormat="1" ht="13.5" customHeight="1" x14ac:dyDescent="0.25">
      <c r="A399" s="17" t="s">
        <v>87</v>
      </c>
      <c r="B399" s="418" t="str">
        <f>IF([1]p24!$H$142&lt;&gt;0,[1]p24!$H$142,"")</f>
        <v>Coordenador</v>
      </c>
      <c r="C399" s="419"/>
      <c r="D399" s="429" t="s">
        <v>241</v>
      </c>
      <c r="E399" s="430"/>
      <c r="F399" s="425" t="str">
        <f>IF([1]p24!$A$142&lt;&gt;0,[1]p24!$A$142,"")</f>
        <v>Matemática na Educação Básica e suas tecnologias</v>
      </c>
      <c r="G399" s="425"/>
      <c r="H399" s="425"/>
      <c r="I399" s="425"/>
      <c r="J399" s="426"/>
      <c r="K399" s="17" t="s">
        <v>74</v>
      </c>
      <c r="L399" s="432">
        <f>IF([1]p24!$J$142&lt;&gt;0,[1]p24!$J$142,"")</f>
        <v>44986</v>
      </c>
      <c r="M399" s="433"/>
      <c r="N399" s="17" t="s">
        <v>75</v>
      </c>
      <c r="O399" s="432" t="str">
        <f>IF([1]p24!$K$142&lt;&gt;0,[1]p24!$K$142,"")</f>
        <v/>
      </c>
      <c r="P399" s="433"/>
      <c r="Q399" s="431"/>
      <c r="R399" s="431"/>
    </row>
    <row r="400" spans="1:19" x14ac:dyDescent="0.2">
      <c r="A400" s="375" t="s">
        <v>242</v>
      </c>
      <c r="B400" s="376"/>
      <c r="C400" s="376"/>
      <c r="D400" s="416">
        <f>[1]p24!$A$144</f>
        <v>0</v>
      </c>
      <c r="E400" s="417"/>
      <c r="F400" s="375" t="s">
        <v>243</v>
      </c>
      <c r="G400" s="376"/>
      <c r="H400" s="416">
        <f>[1]p24!$D$144</f>
        <v>0</v>
      </c>
      <c r="I400" s="417"/>
      <c r="J400" s="375" t="s">
        <v>244</v>
      </c>
      <c r="K400" s="376"/>
      <c r="L400" s="416">
        <f>[1]p24!$G$144</f>
        <v>0</v>
      </c>
      <c r="M400" s="417"/>
      <c r="N400" s="87" t="s">
        <v>245</v>
      </c>
      <c r="O400" s="416">
        <f>[1]p24!$J$144</f>
        <v>0</v>
      </c>
      <c r="P400" s="417"/>
      <c r="Q400" s="431"/>
      <c r="R400" s="431"/>
    </row>
    <row r="401" spans="1:19" x14ac:dyDescent="0.2">
      <c r="A401" s="378"/>
      <c r="B401" s="378"/>
      <c r="C401" s="378"/>
      <c r="D401" s="378"/>
      <c r="E401" s="378"/>
      <c r="F401" s="378"/>
      <c r="G401" s="378"/>
      <c r="H401" s="378"/>
      <c r="I401" s="378"/>
      <c r="J401" s="378"/>
      <c r="K401" s="378"/>
      <c r="L401" s="378"/>
      <c r="M401" s="378"/>
      <c r="N401" s="378"/>
      <c r="O401" s="378"/>
      <c r="P401" s="378"/>
      <c r="Q401" s="431"/>
      <c r="R401" s="431"/>
    </row>
    <row r="402" spans="1:19" s="3" customFormat="1" ht="13.5" customHeight="1" x14ac:dyDescent="0.25">
      <c r="A402" s="17" t="s">
        <v>76</v>
      </c>
      <c r="B402" s="379" t="str">
        <f>IF([1]p24!$A$147&lt;&gt;0,[1]p24!$A$147,"")</f>
        <v/>
      </c>
      <c r="C402" s="379"/>
      <c r="D402" s="379"/>
      <c r="E402" s="379"/>
      <c r="F402" s="379"/>
      <c r="G402" s="379"/>
      <c r="H402" s="379"/>
      <c r="I402" s="380"/>
      <c r="J402" s="375" t="s">
        <v>240</v>
      </c>
      <c r="K402" s="376"/>
      <c r="L402" s="86" t="str">
        <f>IF([1]p24!$I$147&lt;&gt;0,[1]p24!$I$147,"")</f>
        <v/>
      </c>
      <c r="M402" s="47" t="s">
        <v>239</v>
      </c>
      <c r="N402" s="427" t="str">
        <f>IF([1]p24!$K$147&lt;&gt;0,[1]p24!$K$147,"")</f>
        <v/>
      </c>
      <c r="O402" s="427"/>
      <c r="P402" s="428"/>
      <c r="Q402" s="431"/>
      <c r="R402" s="431"/>
    </row>
    <row r="403" spans="1:19" s="3" customFormat="1" ht="13.5" customHeight="1" x14ac:dyDescent="0.25">
      <c r="A403" s="17" t="s">
        <v>87</v>
      </c>
      <c r="B403" s="418" t="str">
        <f>IF([1]p24!$H$149&lt;&gt;0,[1]p24!$H$149,"")</f>
        <v/>
      </c>
      <c r="C403" s="419"/>
      <c r="D403" s="429" t="s">
        <v>241</v>
      </c>
      <c r="E403" s="430"/>
      <c r="F403" s="425" t="str">
        <f>IF([1]p24!$A$149&lt;&gt;0,[1]p24!$A$149,"")</f>
        <v/>
      </c>
      <c r="G403" s="425"/>
      <c r="H403" s="425"/>
      <c r="I403" s="425"/>
      <c r="J403" s="426"/>
      <c r="K403" s="17" t="s">
        <v>74</v>
      </c>
      <c r="L403" s="432" t="str">
        <f>IF([1]p24!$J$149&lt;&gt;0,[1]p24!$J$149,"")</f>
        <v/>
      </c>
      <c r="M403" s="433"/>
      <c r="N403" s="17" t="s">
        <v>75</v>
      </c>
      <c r="O403" s="432" t="str">
        <f>IF([1]p24!$K$149&lt;&gt;0,[1]p24!$K$149,"")</f>
        <v/>
      </c>
      <c r="P403" s="433"/>
      <c r="Q403" s="431"/>
      <c r="R403" s="431"/>
    </row>
    <row r="404" spans="1:19" x14ac:dyDescent="0.2">
      <c r="A404" s="375" t="s">
        <v>242</v>
      </c>
      <c r="B404" s="376"/>
      <c r="C404" s="376"/>
      <c r="D404" s="416">
        <f>[1]p24!$A$151</f>
        <v>0</v>
      </c>
      <c r="E404" s="417"/>
      <c r="F404" s="375" t="s">
        <v>246</v>
      </c>
      <c r="G404" s="376"/>
      <c r="H404" s="416">
        <f>[1]p24!$D$151</f>
        <v>0</v>
      </c>
      <c r="I404" s="417"/>
      <c r="J404" s="375" t="s">
        <v>244</v>
      </c>
      <c r="K404" s="376"/>
      <c r="L404" s="416">
        <f>[1]p24!$G$151</f>
        <v>0</v>
      </c>
      <c r="M404" s="417"/>
      <c r="N404" s="87" t="s">
        <v>245</v>
      </c>
      <c r="O404" s="416">
        <f>[1]p24!$J$151</f>
        <v>0</v>
      </c>
      <c r="P404" s="417"/>
      <c r="Q404" s="431"/>
      <c r="R404" s="431"/>
    </row>
    <row r="405" spans="1:19" x14ac:dyDescent="0.2">
      <c r="A405" s="378"/>
      <c r="B405" s="378"/>
      <c r="C405" s="378"/>
      <c r="D405" s="378"/>
      <c r="E405" s="378"/>
      <c r="F405" s="378"/>
      <c r="G405" s="378"/>
      <c r="H405" s="378"/>
      <c r="I405" s="378"/>
      <c r="J405" s="378"/>
      <c r="K405" s="378"/>
      <c r="L405" s="378"/>
      <c r="M405" s="378"/>
      <c r="N405" s="378"/>
      <c r="O405" s="378"/>
      <c r="P405" s="378"/>
      <c r="Q405" s="431"/>
      <c r="R405" s="431"/>
    </row>
    <row r="406" spans="1:19" s="3" customFormat="1" ht="13.5" customHeight="1" x14ac:dyDescent="0.25">
      <c r="A406" s="17" t="s">
        <v>76</v>
      </c>
      <c r="B406" s="379" t="str">
        <f>IF([1]p24!$A$154&lt;&gt;0,[1]p24!$A$154,"")</f>
        <v/>
      </c>
      <c r="C406" s="379"/>
      <c r="D406" s="379"/>
      <c r="E406" s="379"/>
      <c r="F406" s="379"/>
      <c r="G406" s="379"/>
      <c r="H406" s="379"/>
      <c r="I406" s="380"/>
      <c r="J406" s="375" t="s">
        <v>240</v>
      </c>
      <c r="K406" s="376"/>
      <c r="L406" s="86" t="str">
        <f>IF([1]p24!$I$154&lt;&gt;0,[1]p24!$I$154,"")</f>
        <v/>
      </c>
      <c r="M406" s="47" t="s">
        <v>239</v>
      </c>
      <c r="N406" s="427" t="str">
        <f>IF([1]p24!$K$154&lt;&gt;0,[1]p24!$K$154,"")</f>
        <v/>
      </c>
      <c r="O406" s="427"/>
      <c r="P406" s="428"/>
      <c r="Q406" s="431"/>
      <c r="R406" s="431"/>
    </row>
    <row r="407" spans="1:19" s="3" customFormat="1" ht="13.5" customHeight="1" x14ac:dyDescent="0.25">
      <c r="A407" s="17" t="s">
        <v>87</v>
      </c>
      <c r="B407" s="418" t="str">
        <f>IF([1]p24!$H$156&lt;&gt;0,[1]p24!$H$156,"")</f>
        <v/>
      </c>
      <c r="C407" s="419"/>
      <c r="D407" s="429" t="s">
        <v>241</v>
      </c>
      <c r="E407" s="430"/>
      <c r="F407" s="425" t="str">
        <f>IF([1]p24!$A$156&lt;&gt;0,[1]p24!$A$156,"")</f>
        <v/>
      </c>
      <c r="G407" s="425"/>
      <c r="H407" s="425"/>
      <c r="I407" s="425"/>
      <c r="J407" s="426"/>
      <c r="K407" s="17" t="s">
        <v>74</v>
      </c>
      <c r="L407" s="432" t="str">
        <f>IF([1]p24!$J$156&lt;&gt;0,[1]p24!$J$156,"")</f>
        <v/>
      </c>
      <c r="M407" s="433"/>
      <c r="N407" s="17" t="s">
        <v>75</v>
      </c>
      <c r="O407" s="432" t="str">
        <f>IF([1]p24!$K$156&lt;&gt;0,[1]p24!$K$156,"")</f>
        <v/>
      </c>
      <c r="P407" s="433"/>
      <c r="Q407" s="431"/>
      <c r="R407" s="431"/>
    </row>
    <row r="408" spans="1:19" x14ac:dyDescent="0.2">
      <c r="A408" s="375" t="s">
        <v>242</v>
      </c>
      <c r="B408" s="376"/>
      <c r="C408" s="376"/>
      <c r="D408" s="416">
        <f>[1]p24!$A$158</f>
        <v>0</v>
      </c>
      <c r="E408" s="417"/>
      <c r="F408" s="375" t="s">
        <v>246</v>
      </c>
      <c r="G408" s="376"/>
      <c r="H408" s="416">
        <f>[1]p24!$D$158</f>
        <v>0</v>
      </c>
      <c r="I408" s="417"/>
      <c r="J408" s="375" t="s">
        <v>244</v>
      </c>
      <c r="K408" s="376"/>
      <c r="L408" s="416">
        <f>[1]p24!$G$158</f>
        <v>0</v>
      </c>
      <c r="M408" s="417"/>
      <c r="N408" s="87" t="s">
        <v>245</v>
      </c>
      <c r="O408" s="416">
        <f>[1]p24!$J$158</f>
        <v>0</v>
      </c>
      <c r="P408" s="417"/>
      <c r="Q408" s="431"/>
      <c r="R408" s="431"/>
    </row>
    <row r="409" spans="1:19" x14ac:dyDescent="0.2">
      <c r="A409" s="378"/>
      <c r="B409" s="378"/>
      <c r="C409" s="378"/>
      <c r="D409" s="378"/>
      <c r="E409" s="378"/>
      <c r="F409" s="378"/>
      <c r="G409" s="378"/>
      <c r="H409" s="378"/>
      <c r="I409" s="378"/>
      <c r="J409" s="378"/>
      <c r="K409" s="378"/>
      <c r="L409" s="378"/>
      <c r="M409" s="378"/>
      <c r="N409" s="378"/>
      <c r="O409" s="378"/>
      <c r="P409" s="378"/>
      <c r="Q409" s="431"/>
      <c r="R409" s="431"/>
    </row>
    <row r="410" spans="1:19" s="3" customFormat="1" ht="13.5" customHeight="1" x14ac:dyDescent="0.25">
      <c r="A410" s="17" t="s">
        <v>76</v>
      </c>
      <c r="B410" s="379" t="str">
        <f>IF([1]p24!$A$161&lt;&gt;0,[1]p24!$A$161,"")</f>
        <v/>
      </c>
      <c r="C410" s="379"/>
      <c r="D410" s="379"/>
      <c r="E410" s="379"/>
      <c r="F410" s="379"/>
      <c r="G410" s="379"/>
      <c r="H410" s="379"/>
      <c r="I410" s="380"/>
      <c r="J410" s="375" t="s">
        <v>240</v>
      </c>
      <c r="K410" s="376"/>
      <c r="L410" s="86" t="str">
        <f>IF([1]p24!$I$161&lt;&gt;0,[1]p24!$I$161,"")</f>
        <v/>
      </c>
      <c r="M410" s="47" t="s">
        <v>239</v>
      </c>
      <c r="N410" s="427" t="str">
        <f>IF([1]p24!$K$161&lt;&gt;0,[1]p24!$K$161,"")</f>
        <v/>
      </c>
      <c r="O410" s="427"/>
      <c r="P410" s="428"/>
      <c r="Q410" s="431"/>
      <c r="R410" s="431"/>
    </row>
    <row r="411" spans="1:19" s="3" customFormat="1" ht="13.5" customHeight="1" x14ac:dyDescent="0.25">
      <c r="A411" s="17" t="s">
        <v>87</v>
      </c>
      <c r="B411" s="418" t="str">
        <f>IF([1]p24!$H$163&lt;&gt;0,[1]p24!$H$163,"")</f>
        <v/>
      </c>
      <c r="C411" s="419"/>
      <c r="D411" s="429" t="s">
        <v>241</v>
      </c>
      <c r="E411" s="430"/>
      <c r="F411" s="425" t="str">
        <f>IF([1]p24!$A$163&lt;&gt;0,[1]p24!$A$163,"")</f>
        <v/>
      </c>
      <c r="G411" s="425"/>
      <c r="H411" s="425"/>
      <c r="I411" s="425"/>
      <c r="J411" s="426"/>
      <c r="K411" s="17" t="s">
        <v>74</v>
      </c>
      <c r="L411" s="432" t="str">
        <f>IF([1]p24!$J$163&lt;&gt;0,[1]p24!$J$163,"")</f>
        <v/>
      </c>
      <c r="M411" s="433"/>
      <c r="N411" s="17" t="s">
        <v>75</v>
      </c>
      <c r="O411" s="432" t="str">
        <f>IF([1]p24!$K$163&lt;&gt;0,[1]p24!$K$163,"")</f>
        <v/>
      </c>
      <c r="P411" s="433"/>
      <c r="Q411" s="431"/>
      <c r="R411" s="431"/>
    </row>
    <row r="412" spans="1:19" x14ac:dyDescent="0.2">
      <c r="A412" s="375" t="s">
        <v>242</v>
      </c>
      <c r="B412" s="376"/>
      <c r="C412" s="376"/>
      <c r="D412" s="416">
        <f>[1]p24!$A$165</f>
        <v>0</v>
      </c>
      <c r="E412" s="417"/>
      <c r="F412" s="375" t="s">
        <v>246</v>
      </c>
      <c r="G412" s="376"/>
      <c r="H412" s="416">
        <f>[1]p24!$D$165</f>
        <v>0</v>
      </c>
      <c r="I412" s="417"/>
      <c r="J412" s="375" t="s">
        <v>244</v>
      </c>
      <c r="K412" s="376"/>
      <c r="L412" s="416">
        <f>[1]p24!$G$165</f>
        <v>0</v>
      </c>
      <c r="M412" s="417"/>
      <c r="N412" s="87" t="s">
        <v>245</v>
      </c>
      <c r="O412" s="416">
        <f>[1]p24!$J$165</f>
        <v>0</v>
      </c>
      <c r="P412" s="417"/>
      <c r="Q412" s="431"/>
      <c r="R412" s="431"/>
    </row>
    <row r="413" spans="1:19" x14ac:dyDescent="0.2">
      <c r="A413" s="378"/>
      <c r="B413" s="378"/>
      <c r="C413" s="378"/>
      <c r="D413" s="378"/>
      <c r="E413" s="378"/>
      <c r="F413" s="378"/>
      <c r="G413" s="378"/>
      <c r="H413" s="378"/>
      <c r="I413" s="378"/>
      <c r="J413" s="378"/>
      <c r="K413" s="378"/>
      <c r="L413" s="378"/>
      <c r="M413" s="378"/>
      <c r="N413" s="378"/>
      <c r="O413" s="378"/>
      <c r="P413" s="378"/>
      <c r="Q413" s="431"/>
      <c r="R413" s="431"/>
    </row>
    <row r="414" spans="1:19" s="33" customFormat="1" ht="11.25" customHeight="1" x14ac:dyDescent="0.2">
      <c r="A414" s="375" t="str">
        <f>T([1]p25!$C$13:$G$13)</f>
        <v>Marco Antonio Lázaro Velásquez</v>
      </c>
      <c r="B414" s="376"/>
      <c r="C414" s="376"/>
      <c r="D414" s="376"/>
      <c r="E414" s="377"/>
      <c r="F414" s="423"/>
      <c r="G414" s="424"/>
      <c r="H414" s="424"/>
      <c r="I414" s="424"/>
      <c r="J414" s="424"/>
      <c r="K414" s="424"/>
      <c r="L414" s="424"/>
      <c r="M414" s="424"/>
      <c r="N414" s="424"/>
      <c r="O414" s="424"/>
      <c r="P414" s="424"/>
      <c r="Q414" s="431"/>
      <c r="R414" s="431"/>
      <c r="S414" s="28"/>
    </row>
    <row r="415" spans="1:19" s="3" customFormat="1" ht="13.5" customHeight="1" x14ac:dyDescent="0.25">
      <c r="A415" s="17" t="s">
        <v>76</v>
      </c>
      <c r="B415" s="379" t="str">
        <f>IF([1]p25!$A$140&lt;&gt;0,[1]p25!$A$140,"")</f>
        <v/>
      </c>
      <c r="C415" s="379"/>
      <c r="D415" s="379"/>
      <c r="E415" s="379"/>
      <c r="F415" s="379"/>
      <c r="G415" s="379"/>
      <c r="H415" s="379"/>
      <c r="I415" s="380"/>
      <c r="J415" s="375" t="s">
        <v>240</v>
      </c>
      <c r="K415" s="376"/>
      <c r="L415" s="86" t="str">
        <f>IF([1]p25!$I$140&lt;&gt;0,[1]p25!$I$140,"")</f>
        <v/>
      </c>
      <c r="M415" s="47" t="s">
        <v>239</v>
      </c>
      <c r="N415" s="427" t="str">
        <f>IF([1]p25!$K$140&lt;&gt;0,[1]p25!$K$140,"")</f>
        <v/>
      </c>
      <c r="O415" s="427"/>
      <c r="P415" s="428"/>
      <c r="Q415" s="431"/>
      <c r="R415" s="431"/>
    </row>
    <row r="416" spans="1:19" s="3" customFormat="1" ht="13.5" customHeight="1" x14ac:dyDescent="0.25">
      <c r="A416" s="17" t="s">
        <v>87</v>
      </c>
      <c r="B416" s="418" t="str">
        <f>IF([1]p25!$H$142&lt;&gt;0,[1]p25!$H$142,"")</f>
        <v/>
      </c>
      <c r="C416" s="419"/>
      <c r="D416" s="429" t="s">
        <v>241</v>
      </c>
      <c r="E416" s="430"/>
      <c r="F416" s="425" t="str">
        <f>IF([1]p25!$A$142&lt;&gt;0,[1]p25!$A$142,"")</f>
        <v/>
      </c>
      <c r="G416" s="425"/>
      <c r="H416" s="425"/>
      <c r="I416" s="425"/>
      <c r="J416" s="426"/>
      <c r="K416" s="17" t="s">
        <v>74</v>
      </c>
      <c r="L416" s="432" t="str">
        <f>IF([1]p25!$J$142&lt;&gt;0,[1]p25!$J$142,"")</f>
        <v/>
      </c>
      <c r="M416" s="433"/>
      <c r="N416" s="17" t="s">
        <v>75</v>
      </c>
      <c r="O416" s="432" t="str">
        <f>IF([1]p25!$K$142&lt;&gt;0,[1]p25!$K$142,"")</f>
        <v/>
      </c>
      <c r="P416" s="433"/>
      <c r="Q416" s="431"/>
      <c r="R416" s="431"/>
    </row>
    <row r="417" spans="1:19" x14ac:dyDescent="0.2">
      <c r="A417" s="375" t="s">
        <v>242</v>
      </c>
      <c r="B417" s="376"/>
      <c r="C417" s="376"/>
      <c r="D417" s="416">
        <f>[1]p25!$A$144</f>
        <v>0</v>
      </c>
      <c r="E417" s="417"/>
      <c r="F417" s="375" t="s">
        <v>243</v>
      </c>
      <c r="G417" s="376"/>
      <c r="H417" s="416">
        <f>[1]p25!$D$144</f>
        <v>0</v>
      </c>
      <c r="I417" s="417"/>
      <c r="J417" s="375" t="s">
        <v>244</v>
      </c>
      <c r="K417" s="376"/>
      <c r="L417" s="416">
        <f>[1]p25!$G$144</f>
        <v>0</v>
      </c>
      <c r="M417" s="417"/>
      <c r="N417" s="87" t="s">
        <v>245</v>
      </c>
      <c r="O417" s="416">
        <f>[1]p25!$J$144</f>
        <v>0</v>
      </c>
      <c r="P417" s="417"/>
      <c r="Q417" s="431"/>
      <c r="R417" s="431"/>
    </row>
    <row r="418" spans="1:19" x14ac:dyDescent="0.2">
      <c r="A418" s="378"/>
      <c r="B418" s="378"/>
      <c r="C418" s="378"/>
      <c r="D418" s="378"/>
      <c r="E418" s="378"/>
      <c r="F418" s="378"/>
      <c r="G418" s="378"/>
      <c r="H418" s="378"/>
      <c r="I418" s="378"/>
      <c r="J418" s="378"/>
      <c r="K418" s="378"/>
      <c r="L418" s="378"/>
      <c r="M418" s="378"/>
      <c r="N418" s="378"/>
      <c r="O418" s="378"/>
      <c r="P418" s="378"/>
      <c r="Q418" s="431"/>
      <c r="R418" s="431"/>
    </row>
    <row r="419" spans="1:19" s="3" customFormat="1" ht="13.5" customHeight="1" x14ac:dyDescent="0.25">
      <c r="A419" s="17" t="s">
        <v>76</v>
      </c>
      <c r="B419" s="379" t="str">
        <f>IF([1]p25!$A$147&lt;&gt;0,[1]p25!$A$147,"")</f>
        <v/>
      </c>
      <c r="C419" s="379"/>
      <c r="D419" s="379"/>
      <c r="E419" s="379"/>
      <c r="F419" s="379"/>
      <c r="G419" s="379"/>
      <c r="H419" s="379"/>
      <c r="I419" s="380"/>
      <c r="J419" s="375" t="s">
        <v>240</v>
      </c>
      <c r="K419" s="376"/>
      <c r="L419" s="86" t="str">
        <f>IF([1]p25!$I$147&lt;&gt;0,[1]p25!$I$147,"")</f>
        <v/>
      </c>
      <c r="M419" s="47" t="s">
        <v>239</v>
      </c>
      <c r="N419" s="427" t="str">
        <f>IF([1]p25!$K$147&lt;&gt;0,[1]p25!$K$147,"")</f>
        <v/>
      </c>
      <c r="O419" s="427"/>
      <c r="P419" s="428"/>
      <c r="Q419" s="431"/>
      <c r="R419" s="431"/>
    </row>
    <row r="420" spans="1:19" s="3" customFormat="1" ht="13.5" customHeight="1" x14ac:dyDescent="0.25">
      <c r="A420" s="17" t="s">
        <v>87</v>
      </c>
      <c r="B420" s="418" t="str">
        <f>IF([1]p25!$H$149&lt;&gt;0,[1]p25!$H$149,"")</f>
        <v/>
      </c>
      <c r="C420" s="419"/>
      <c r="D420" s="429" t="s">
        <v>241</v>
      </c>
      <c r="E420" s="430"/>
      <c r="F420" s="425" t="str">
        <f>IF([1]p25!$A$149&lt;&gt;0,[1]p25!$A$149,"")</f>
        <v/>
      </c>
      <c r="G420" s="425"/>
      <c r="H420" s="425"/>
      <c r="I420" s="425"/>
      <c r="J420" s="426"/>
      <c r="K420" s="17" t="s">
        <v>74</v>
      </c>
      <c r="L420" s="432" t="str">
        <f>IF([1]p25!$J$149&lt;&gt;0,[1]p25!$J$149,"")</f>
        <v/>
      </c>
      <c r="M420" s="433"/>
      <c r="N420" s="17" t="s">
        <v>75</v>
      </c>
      <c r="O420" s="432" t="str">
        <f>IF([1]p25!$K$149&lt;&gt;0,[1]p25!$K$149,"")</f>
        <v/>
      </c>
      <c r="P420" s="433"/>
      <c r="Q420" s="431"/>
      <c r="R420" s="431"/>
    </row>
    <row r="421" spans="1:19" x14ac:dyDescent="0.2">
      <c r="A421" s="375" t="s">
        <v>242</v>
      </c>
      <c r="B421" s="376"/>
      <c r="C421" s="376"/>
      <c r="D421" s="416">
        <f>[1]p25!$A$151</f>
        <v>0</v>
      </c>
      <c r="E421" s="417"/>
      <c r="F421" s="375" t="s">
        <v>246</v>
      </c>
      <c r="G421" s="376"/>
      <c r="H421" s="416">
        <f>[1]p25!$D$151</f>
        <v>0</v>
      </c>
      <c r="I421" s="417"/>
      <c r="J421" s="375" t="s">
        <v>244</v>
      </c>
      <c r="K421" s="376"/>
      <c r="L421" s="416">
        <f>[1]p25!$G$151</f>
        <v>0</v>
      </c>
      <c r="M421" s="417"/>
      <c r="N421" s="87" t="s">
        <v>245</v>
      </c>
      <c r="O421" s="416">
        <f>[1]p25!$J$151</f>
        <v>0</v>
      </c>
      <c r="P421" s="417"/>
      <c r="Q421" s="431"/>
      <c r="R421" s="431"/>
    </row>
    <row r="422" spans="1:19" x14ac:dyDescent="0.2">
      <c r="A422" s="378"/>
      <c r="B422" s="378"/>
      <c r="C422" s="378"/>
      <c r="D422" s="378"/>
      <c r="E422" s="378"/>
      <c r="F422" s="378"/>
      <c r="G422" s="378"/>
      <c r="H422" s="378"/>
      <c r="I422" s="378"/>
      <c r="J422" s="378"/>
      <c r="K422" s="378"/>
      <c r="L422" s="378"/>
      <c r="M422" s="378"/>
      <c r="N422" s="378"/>
      <c r="O422" s="378"/>
      <c r="P422" s="378"/>
      <c r="Q422" s="431"/>
      <c r="R422" s="431"/>
    </row>
    <row r="423" spans="1:19" s="3" customFormat="1" ht="13.5" customHeight="1" x14ac:dyDescent="0.25">
      <c r="A423" s="17" t="s">
        <v>76</v>
      </c>
      <c r="B423" s="379" t="str">
        <f>IF([1]p25!$A$154&lt;&gt;0,[1]p25!$A$154,"")</f>
        <v/>
      </c>
      <c r="C423" s="379"/>
      <c r="D423" s="379"/>
      <c r="E423" s="379"/>
      <c r="F423" s="379"/>
      <c r="G423" s="379"/>
      <c r="H423" s="379"/>
      <c r="I423" s="380"/>
      <c r="J423" s="375" t="s">
        <v>240</v>
      </c>
      <c r="K423" s="376"/>
      <c r="L423" s="86" t="str">
        <f>IF([1]p25!$I$154&lt;&gt;0,[1]p25!$I$154,"")</f>
        <v/>
      </c>
      <c r="M423" s="47" t="s">
        <v>239</v>
      </c>
      <c r="N423" s="427" t="str">
        <f>IF([1]p25!$K$154&lt;&gt;0,[1]p25!$K$154,"")</f>
        <v/>
      </c>
      <c r="O423" s="427"/>
      <c r="P423" s="428"/>
      <c r="Q423" s="431"/>
      <c r="R423" s="431"/>
    </row>
    <row r="424" spans="1:19" s="3" customFormat="1" ht="13.5" customHeight="1" x14ac:dyDescent="0.25">
      <c r="A424" s="17" t="s">
        <v>87</v>
      </c>
      <c r="B424" s="418" t="str">
        <f>IF([1]p25!$H$156&lt;&gt;0,[1]p25!$H$156,"")</f>
        <v/>
      </c>
      <c r="C424" s="419"/>
      <c r="D424" s="429" t="s">
        <v>241</v>
      </c>
      <c r="E424" s="430"/>
      <c r="F424" s="425" t="str">
        <f>IF([1]p25!$A$156&lt;&gt;0,[1]p25!$A$156,"")</f>
        <v/>
      </c>
      <c r="G424" s="425"/>
      <c r="H424" s="425"/>
      <c r="I424" s="425"/>
      <c r="J424" s="426"/>
      <c r="K424" s="17" t="s">
        <v>74</v>
      </c>
      <c r="L424" s="432" t="str">
        <f>IF([1]p25!$J$156&lt;&gt;0,[1]p25!$J$156,"")</f>
        <v/>
      </c>
      <c r="M424" s="433"/>
      <c r="N424" s="17" t="s">
        <v>75</v>
      </c>
      <c r="O424" s="432" t="str">
        <f>IF([1]p25!$K$156&lt;&gt;0,[1]p25!$K$156,"")</f>
        <v/>
      </c>
      <c r="P424" s="433"/>
      <c r="Q424" s="431"/>
      <c r="R424" s="431"/>
    </row>
    <row r="425" spans="1:19" x14ac:dyDescent="0.2">
      <c r="A425" s="375" t="s">
        <v>242</v>
      </c>
      <c r="B425" s="376"/>
      <c r="C425" s="376"/>
      <c r="D425" s="416">
        <f>[1]p25!$A$158</f>
        <v>0</v>
      </c>
      <c r="E425" s="417"/>
      <c r="F425" s="375" t="s">
        <v>246</v>
      </c>
      <c r="G425" s="376"/>
      <c r="H425" s="416">
        <f>[1]p25!$D$158</f>
        <v>0</v>
      </c>
      <c r="I425" s="417"/>
      <c r="J425" s="375" t="s">
        <v>244</v>
      </c>
      <c r="K425" s="376"/>
      <c r="L425" s="416">
        <f>[1]p25!$G$158</f>
        <v>0</v>
      </c>
      <c r="M425" s="417"/>
      <c r="N425" s="87" t="s">
        <v>245</v>
      </c>
      <c r="O425" s="416">
        <f>[1]p25!$J$158</f>
        <v>0</v>
      </c>
      <c r="P425" s="417"/>
      <c r="Q425" s="431"/>
      <c r="R425" s="431"/>
    </row>
    <row r="426" spans="1:19" x14ac:dyDescent="0.2">
      <c r="A426" s="378"/>
      <c r="B426" s="378"/>
      <c r="C426" s="378"/>
      <c r="D426" s="378"/>
      <c r="E426" s="378"/>
      <c r="F426" s="378"/>
      <c r="G426" s="378"/>
      <c r="H426" s="378"/>
      <c r="I426" s="378"/>
      <c r="J426" s="378"/>
      <c r="K426" s="378"/>
      <c r="L426" s="378"/>
      <c r="M426" s="378"/>
      <c r="N426" s="378"/>
      <c r="O426" s="378"/>
      <c r="P426" s="378"/>
      <c r="Q426" s="431"/>
      <c r="R426" s="431"/>
    </row>
    <row r="427" spans="1:19" s="3" customFormat="1" ht="13.5" customHeight="1" x14ac:dyDescent="0.25">
      <c r="A427" s="17" t="s">
        <v>76</v>
      </c>
      <c r="B427" s="379" t="str">
        <f>IF([1]p25!$A$161&lt;&gt;0,[1]p25!$A$161,"")</f>
        <v/>
      </c>
      <c r="C427" s="379"/>
      <c r="D427" s="379"/>
      <c r="E427" s="379"/>
      <c r="F427" s="379"/>
      <c r="G427" s="379"/>
      <c r="H427" s="379"/>
      <c r="I427" s="380"/>
      <c r="J427" s="375" t="s">
        <v>240</v>
      </c>
      <c r="K427" s="376"/>
      <c r="L427" s="86" t="str">
        <f>IF([1]p25!$I$161&lt;&gt;0,[1]p25!$I$161,"")</f>
        <v/>
      </c>
      <c r="M427" s="47" t="s">
        <v>239</v>
      </c>
      <c r="N427" s="427" t="str">
        <f>IF([1]p25!$K$161&lt;&gt;0,[1]p25!$K$161,"")</f>
        <v/>
      </c>
      <c r="O427" s="427"/>
      <c r="P427" s="428"/>
      <c r="Q427" s="431"/>
      <c r="R427" s="431"/>
    </row>
    <row r="428" spans="1:19" s="3" customFormat="1" ht="13.5" customHeight="1" x14ac:dyDescent="0.25">
      <c r="A428" s="17" t="s">
        <v>87</v>
      </c>
      <c r="B428" s="418" t="str">
        <f>IF([1]p25!$H$163&lt;&gt;0,[1]p25!$H$163,"")</f>
        <v/>
      </c>
      <c r="C428" s="419"/>
      <c r="D428" s="429" t="s">
        <v>241</v>
      </c>
      <c r="E428" s="430"/>
      <c r="F428" s="425" t="str">
        <f>IF([1]p25!$A$163&lt;&gt;0,[1]p25!$A$163,"")</f>
        <v/>
      </c>
      <c r="G428" s="425"/>
      <c r="H428" s="425"/>
      <c r="I428" s="425"/>
      <c r="J428" s="426"/>
      <c r="K428" s="17" t="s">
        <v>74</v>
      </c>
      <c r="L428" s="432" t="str">
        <f>IF([1]p25!$J$163&lt;&gt;0,[1]p25!$J$163,"")</f>
        <v/>
      </c>
      <c r="M428" s="433"/>
      <c r="N428" s="17" t="s">
        <v>75</v>
      </c>
      <c r="O428" s="432" t="str">
        <f>IF([1]p25!$K$163&lt;&gt;0,[1]p25!$K$163,"")</f>
        <v/>
      </c>
      <c r="P428" s="433"/>
      <c r="Q428" s="431"/>
      <c r="R428" s="431"/>
    </row>
    <row r="429" spans="1:19" x14ac:dyDescent="0.2">
      <c r="A429" s="375" t="s">
        <v>242</v>
      </c>
      <c r="B429" s="376"/>
      <c r="C429" s="376"/>
      <c r="D429" s="416">
        <f>[1]p25!$A$165</f>
        <v>0</v>
      </c>
      <c r="E429" s="417"/>
      <c r="F429" s="375" t="s">
        <v>246</v>
      </c>
      <c r="G429" s="376"/>
      <c r="H429" s="416">
        <f>[1]p25!$D$165</f>
        <v>0</v>
      </c>
      <c r="I429" s="417"/>
      <c r="J429" s="375" t="s">
        <v>244</v>
      </c>
      <c r="K429" s="376"/>
      <c r="L429" s="416">
        <f>[1]p25!$G$165</f>
        <v>0</v>
      </c>
      <c r="M429" s="417"/>
      <c r="N429" s="87" t="s">
        <v>245</v>
      </c>
      <c r="O429" s="416">
        <f>[1]p25!$J$165</f>
        <v>0</v>
      </c>
      <c r="P429" s="417"/>
      <c r="Q429" s="431"/>
      <c r="R429" s="431"/>
    </row>
    <row r="430" spans="1:19" x14ac:dyDescent="0.2">
      <c r="A430" s="378"/>
      <c r="B430" s="378"/>
      <c r="C430" s="378"/>
      <c r="D430" s="378"/>
      <c r="E430" s="378"/>
      <c r="F430" s="378"/>
      <c r="G430" s="378"/>
      <c r="H430" s="378"/>
      <c r="I430" s="378"/>
      <c r="J430" s="378"/>
      <c r="K430" s="378"/>
      <c r="L430" s="378"/>
      <c r="M430" s="378"/>
      <c r="N430" s="378"/>
      <c r="O430" s="378"/>
      <c r="P430" s="378"/>
      <c r="Q430" s="431"/>
      <c r="R430" s="431"/>
    </row>
    <row r="431" spans="1:19" s="33" customFormat="1" ht="11.25" customHeight="1" x14ac:dyDescent="0.2">
      <c r="A431" s="375" t="str">
        <f>T([1]p26!$C$13:$G$13)</f>
        <v>Marco Aurélio Soares Souto</v>
      </c>
      <c r="B431" s="376"/>
      <c r="C431" s="376"/>
      <c r="D431" s="376"/>
      <c r="E431" s="377"/>
      <c r="F431" s="423"/>
      <c r="G431" s="424"/>
      <c r="H431" s="424"/>
      <c r="I431" s="424"/>
      <c r="J431" s="424"/>
      <c r="K431" s="424"/>
      <c r="L431" s="424"/>
      <c r="M431" s="424"/>
      <c r="N431" s="424"/>
      <c r="O431" s="424"/>
      <c r="P431" s="424"/>
      <c r="Q431" s="431"/>
      <c r="R431" s="431"/>
      <c r="S431" s="28"/>
    </row>
    <row r="432" spans="1:19" s="3" customFormat="1" ht="13.5" customHeight="1" x14ac:dyDescent="0.25">
      <c r="A432" s="17" t="s">
        <v>76</v>
      </c>
      <c r="B432" s="379" t="str">
        <f>IF([1]p26!$A$140&lt;&gt;0,[1]p26!$A$140,"")</f>
        <v>Pesquisador 1D CNPq - Proc 309692/2020-2</v>
      </c>
      <c r="C432" s="379"/>
      <c r="D432" s="379"/>
      <c r="E432" s="379"/>
      <c r="F432" s="379"/>
      <c r="G432" s="379"/>
      <c r="H432" s="379"/>
      <c r="I432" s="380"/>
      <c r="J432" s="375" t="s">
        <v>240</v>
      </c>
      <c r="K432" s="376"/>
      <c r="L432" s="86" t="str">
        <f>IF([1]p26!$I$140&lt;&gt;0,[1]p26!$I$140,"")</f>
        <v>CNPq</v>
      </c>
      <c r="M432" s="47" t="s">
        <v>239</v>
      </c>
      <c r="N432" s="427" t="str">
        <f>IF([1]p26!$K$140&lt;&gt;0,[1]p26!$K$140,"")</f>
        <v>Em andamento</v>
      </c>
      <c r="O432" s="427"/>
      <c r="P432" s="428"/>
      <c r="Q432" s="431"/>
      <c r="R432" s="431"/>
    </row>
    <row r="433" spans="1:19" s="3" customFormat="1" ht="13.5" customHeight="1" x14ac:dyDescent="0.25">
      <c r="A433" s="17" t="s">
        <v>87</v>
      </c>
      <c r="B433" s="418" t="str">
        <f>IF([1]p26!$H$142&lt;&gt;0,[1]p26!$H$142,"")</f>
        <v>Coordenador</v>
      </c>
      <c r="C433" s="419"/>
      <c r="D433" s="429" t="s">
        <v>241</v>
      </c>
      <c r="E433" s="430"/>
      <c r="F433" s="425" t="str">
        <f>IF([1]p26!$A$142&lt;&gt;0,[1]p26!$A$142,"")</f>
        <v>Equações diferenciais parciais elípticas</v>
      </c>
      <c r="G433" s="425"/>
      <c r="H433" s="425"/>
      <c r="I433" s="425"/>
      <c r="J433" s="426"/>
      <c r="K433" s="17" t="s">
        <v>74</v>
      </c>
      <c r="L433" s="432">
        <f>IF([1]p26!$J$142&lt;&gt;0,[1]p26!$J$142,"")</f>
        <v>44256</v>
      </c>
      <c r="M433" s="433"/>
      <c r="N433" s="17" t="s">
        <v>75</v>
      </c>
      <c r="O433" s="432">
        <f>IF([1]p26!$K$142&lt;&gt;0,[1]p26!$K$142,"")</f>
        <v>45657</v>
      </c>
      <c r="P433" s="433"/>
      <c r="Q433" s="431"/>
      <c r="R433" s="431"/>
    </row>
    <row r="434" spans="1:19" x14ac:dyDescent="0.2">
      <c r="A434" s="375" t="s">
        <v>242</v>
      </c>
      <c r="B434" s="376"/>
      <c r="C434" s="376"/>
      <c r="D434" s="416">
        <f>[1]p26!$A$144</f>
        <v>52800</v>
      </c>
      <c r="E434" s="417"/>
      <c r="F434" s="375" t="s">
        <v>243</v>
      </c>
      <c r="G434" s="376"/>
      <c r="H434" s="416">
        <f>[1]p26!$D$144</f>
        <v>0</v>
      </c>
      <c r="I434" s="417"/>
      <c r="J434" s="375" t="s">
        <v>244</v>
      </c>
      <c r="K434" s="376"/>
      <c r="L434" s="416">
        <f>[1]p26!$G$144</f>
        <v>0</v>
      </c>
      <c r="M434" s="417"/>
      <c r="N434" s="87" t="s">
        <v>245</v>
      </c>
      <c r="O434" s="416">
        <f>[1]p26!$J$144</f>
        <v>0</v>
      </c>
      <c r="P434" s="417"/>
      <c r="Q434" s="431"/>
      <c r="R434" s="431"/>
    </row>
    <row r="435" spans="1:19" x14ac:dyDescent="0.2">
      <c r="A435" s="378"/>
      <c r="B435" s="378"/>
      <c r="C435" s="378"/>
      <c r="D435" s="378"/>
      <c r="E435" s="378"/>
      <c r="F435" s="378"/>
      <c r="G435" s="378"/>
      <c r="H435" s="378"/>
      <c r="I435" s="378"/>
      <c r="J435" s="378"/>
      <c r="K435" s="378"/>
      <c r="L435" s="378"/>
      <c r="M435" s="378"/>
      <c r="N435" s="378"/>
      <c r="O435" s="378"/>
      <c r="P435" s="378"/>
      <c r="Q435" s="431"/>
      <c r="R435" s="431"/>
    </row>
    <row r="436" spans="1:19" s="3" customFormat="1" ht="13.5" customHeight="1" x14ac:dyDescent="0.25">
      <c r="A436" s="17" t="s">
        <v>76</v>
      </c>
      <c r="B436" s="379" t="str">
        <f>IF([1]p26!$A$147&lt;&gt;0,[1]p26!$A$147,"")</f>
        <v/>
      </c>
      <c r="C436" s="379"/>
      <c r="D436" s="379"/>
      <c r="E436" s="379"/>
      <c r="F436" s="379"/>
      <c r="G436" s="379"/>
      <c r="H436" s="379"/>
      <c r="I436" s="380"/>
      <c r="J436" s="375" t="s">
        <v>240</v>
      </c>
      <c r="K436" s="376"/>
      <c r="L436" s="86" t="str">
        <f>IF([1]p26!$I$147&lt;&gt;0,[1]p26!$I$147,"")</f>
        <v/>
      </c>
      <c r="M436" s="47" t="s">
        <v>239</v>
      </c>
      <c r="N436" s="427" t="str">
        <f>IF([1]p26!$K$147&lt;&gt;0,[1]p26!$K$147,"")</f>
        <v/>
      </c>
      <c r="O436" s="427"/>
      <c r="P436" s="428"/>
      <c r="Q436" s="431"/>
      <c r="R436" s="431"/>
    </row>
    <row r="437" spans="1:19" s="3" customFormat="1" ht="13.5" customHeight="1" x14ac:dyDescent="0.25">
      <c r="A437" s="17" t="s">
        <v>87</v>
      </c>
      <c r="B437" s="418" t="str">
        <f>IF([1]p26!$H$149&lt;&gt;0,[1]p26!$H$149,"")</f>
        <v/>
      </c>
      <c r="C437" s="419"/>
      <c r="D437" s="429" t="s">
        <v>241</v>
      </c>
      <c r="E437" s="430"/>
      <c r="F437" s="425" t="str">
        <f>IF([1]p26!$A$149&lt;&gt;0,[1]p26!$A$149,"")</f>
        <v/>
      </c>
      <c r="G437" s="425"/>
      <c r="H437" s="425"/>
      <c r="I437" s="425"/>
      <c r="J437" s="426"/>
      <c r="K437" s="17" t="s">
        <v>74</v>
      </c>
      <c r="L437" s="432" t="str">
        <f>IF([1]p26!$J$149&lt;&gt;0,[1]p26!$J$149,"")</f>
        <v/>
      </c>
      <c r="M437" s="433"/>
      <c r="N437" s="17" t="s">
        <v>75</v>
      </c>
      <c r="O437" s="432" t="str">
        <f>IF([1]p26!$K$149&lt;&gt;0,[1]p26!$K$149,"")</f>
        <v/>
      </c>
      <c r="P437" s="433"/>
      <c r="Q437" s="431"/>
      <c r="R437" s="431"/>
    </row>
    <row r="438" spans="1:19" x14ac:dyDescent="0.2">
      <c r="A438" s="375" t="s">
        <v>242</v>
      </c>
      <c r="B438" s="376"/>
      <c r="C438" s="376"/>
      <c r="D438" s="416">
        <f>[1]p26!$A$151</f>
        <v>0</v>
      </c>
      <c r="E438" s="417"/>
      <c r="F438" s="375" t="s">
        <v>246</v>
      </c>
      <c r="G438" s="376"/>
      <c r="H438" s="416">
        <f>[1]p26!$D$151</f>
        <v>0</v>
      </c>
      <c r="I438" s="417"/>
      <c r="J438" s="375" t="s">
        <v>244</v>
      </c>
      <c r="K438" s="376"/>
      <c r="L438" s="416">
        <f>[1]p26!$G$151</f>
        <v>0</v>
      </c>
      <c r="M438" s="417"/>
      <c r="N438" s="87" t="s">
        <v>245</v>
      </c>
      <c r="O438" s="416">
        <f>[1]p26!$J$151</f>
        <v>0</v>
      </c>
      <c r="P438" s="417"/>
      <c r="Q438" s="431"/>
      <c r="R438" s="431"/>
    </row>
    <row r="439" spans="1:19" x14ac:dyDescent="0.2">
      <c r="A439" s="378"/>
      <c r="B439" s="378"/>
      <c r="C439" s="378"/>
      <c r="D439" s="378"/>
      <c r="E439" s="378"/>
      <c r="F439" s="378"/>
      <c r="G439" s="378"/>
      <c r="H439" s="378"/>
      <c r="I439" s="378"/>
      <c r="J439" s="378"/>
      <c r="K439" s="378"/>
      <c r="L439" s="378"/>
      <c r="M439" s="378"/>
      <c r="N439" s="378"/>
      <c r="O439" s="378"/>
      <c r="P439" s="378"/>
      <c r="Q439" s="431"/>
      <c r="R439" s="431"/>
    </row>
    <row r="440" spans="1:19" s="3" customFormat="1" ht="13.5" customHeight="1" x14ac:dyDescent="0.25">
      <c r="A440" s="17" t="s">
        <v>76</v>
      </c>
      <c r="B440" s="379" t="str">
        <f>IF([1]p26!$A$154&lt;&gt;0,[1]p26!$A$154,"")</f>
        <v/>
      </c>
      <c r="C440" s="379"/>
      <c r="D440" s="379"/>
      <c r="E440" s="379"/>
      <c r="F440" s="379"/>
      <c r="G440" s="379"/>
      <c r="H440" s="379"/>
      <c r="I440" s="380"/>
      <c r="J440" s="375" t="s">
        <v>240</v>
      </c>
      <c r="K440" s="376"/>
      <c r="L440" s="86" t="str">
        <f>IF([1]p26!$I$154&lt;&gt;0,[1]p26!$I$154,"")</f>
        <v/>
      </c>
      <c r="M440" s="47" t="s">
        <v>239</v>
      </c>
      <c r="N440" s="427" t="str">
        <f>IF([1]p26!$K$154&lt;&gt;0,[1]p26!$K$154,"")</f>
        <v/>
      </c>
      <c r="O440" s="427"/>
      <c r="P440" s="428"/>
      <c r="Q440" s="431"/>
      <c r="R440" s="431"/>
    </row>
    <row r="441" spans="1:19" s="3" customFormat="1" ht="13.5" customHeight="1" x14ac:dyDescent="0.25">
      <c r="A441" s="17" t="s">
        <v>87</v>
      </c>
      <c r="B441" s="418" t="str">
        <f>IF([1]p26!$H$156&lt;&gt;0,[1]p26!$H$156,"")</f>
        <v/>
      </c>
      <c r="C441" s="419"/>
      <c r="D441" s="429" t="s">
        <v>241</v>
      </c>
      <c r="E441" s="430"/>
      <c r="F441" s="425" t="str">
        <f>IF([1]p26!$A$156&lt;&gt;0,[1]p26!$A$156,"")</f>
        <v/>
      </c>
      <c r="G441" s="425"/>
      <c r="H441" s="425"/>
      <c r="I441" s="425"/>
      <c r="J441" s="426"/>
      <c r="K441" s="17" t="s">
        <v>74</v>
      </c>
      <c r="L441" s="432" t="str">
        <f>IF([1]p26!$J$156&lt;&gt;0,[1]p26!$J$156,"")</f>
        <v/>
      </c>
      <c r="M441" s="433"/>
      <c r="N441" s="17" t="s">
        <v>75</v>
      </c>
      <c r="O441" s="432" t="str">
        <f>IF([1]p26!$K$156&lt;&gt;0,[1]p26!$K$156,"")</f>
        <v/>
      </c>
      <c r="P441" s="433"/>
      <c r="Q441" s="431"/>
      <c r="R441" s="431"/>
    </row>
    <row r="442" spans="1:19" x14ac:dyDescent="0.2">
      <c r="A442" s="375" t="s">
        <v>242</v>
      </c>
      <c r="B442" s="376"/>
      <c r="C442" s="376"/>
      <c r="D442" s="416">
        <f>[1]p26!$A$158</f>
        <v>0</v>
      </c>
      <c r="E442" s="417"/>
      <c r="F442" s="375" t="s">
        <v>246</v>
      </c>
      <c r="G442" s="376"/>
      <c r="H442" s="416">
        <f>[1]p26!$D$158</f>
        <v>0</v>
      </c>
      <c r="I442" s="417"/>
      <c r="J442" s="375" t="s">
        <v>244</v>
      </c>
      <c r="K442" s="376"/>
      <c r="L442" s="416">
        <f>[1]p26!$G$158</f>
        <v>0</v>
      </c>
      <c r="M442" s="417"/>
      <c r="N442" s="87" t="s">
        <v>245</v>
      </c>
      <c r="O442" s="416">
        <f>[1]p26!$J$158</f>
        <v>0</v>
      </c>
      <c r="P442" s="417"/>
      <c r="Q442" s="431"/>
      <c r="R442" s="431"/>
    </row>
    <row r="443" spans="1:19" x14ac:dyDescent="0.2">
      <c r="A443" s="378"/>
      <c r="B443" s="378"/>
      <c r="C443" s="378"/>
      <c r="D443" s="378"/>
      <c r="E443" s="378"/>
      <c r="F443" s="378"/>
      <c r="G443" s="378"/>
      <c r="H443" s="378"/>
      <c r="I443" s="378"/>
      <c r="J443" s="378"/>
      <c r="K443" s="378"/>
      <c r="L443" s="378"/>
      <c r="M443" s="378"/>
      <c r="N443" s="378"/>
      <c r="O443" s="378"/>
      <c r="P443" s="378"/>
      <c r="Q443" s="431"/>
      <c r="R443" s="431"/>
    </row>
    <row r="444" spans="1:19" s="3" customFormat="1" ht="13.5" customHeight="1" x14ac:dyDescent="0.25">
      <c r="A444" s="17" t="s">
        <v>76</v>
      </c>
      <c r="B444" s="379" t="str">
        <f>IF([1]p26!$A$161&lt;&gt;0,[1]p26!$A$161,"")</f>
        <v/>
      </c>
      <c r="C444" s="379"/>
      <c r="D444" s="379"/>
      <c r="E444" s="379"/>
      <c r="F444" s="379"/>
      <c r="G444" s="379"/>
      <c r="H444" s="379"/>
      <c r="I444" s="380"/>
      <c r="J444" s="375" t="s">
        <v>240</v>
      </c>
      <c r="K444" s="376"/>
      <c r="L444" s="86" t="str">
        <f>IF([1]p26!$I$161&lt;&gt;0,[1]p26!$I$161,"")</f>
        <v/>
      </c>
      <c r="M444" s="47" t="s">
        <v>239</v>
      </c>
      <c r="N444" s="427" t="str">
        <f>IF([1]p26!$K$161&lt;&gt;0,[1]p26!$K$161,"")</f>
        <v/>
      </c>
      <c r="O444" s="427"/>
      <c r="P444" s="428"/>
      <c r="Q444" s="431"/>
      <c r="R444" s="431"/>
    </row>
    <row r="445" spans="1:19" s="3" customFormat="1" ht="13.5" customHeight="1" x14ac:dyDescent="0.25">
      <c r="A445" s="17" t="s">
        <v>87</v>
      </c>
      <c r="B445" s="418" t="str">
        <f>IF([1]p26!$H$163&lt;&gt;0,[1]p26!$H$163,"")</f>
        <v/>
      </c>
      <c r="C445" s="419"/>
      <c r="D445" s="429" t="s">
        <v>241</v>
      </c>
      <c r="E445" s="430"/>
      <c r="F445" s="425" t="str">
        <f>IF([1]p26!$A$163&lt;&gt;0,[1]p26!$A$163,"")</f>
        <v/>
      </c>
      <c r="G445" s="425"/>
      <c r="H445" s="425"/>
      <c r="I445" s="425"/>
      <c r="J445" s="426"/>
      <c r="K445" s="17" t="s">
        <v>74</v>
      </c>
      <c r="L445" s="432" t="str">
        <f>IF([1]p26!$J$163&lt;&gt;0,[1]p26!$J$163,"")</f>
        <v/>
      </c>
      <c r="M445" s="433"/>
      <c r="N445" s="17" t="s">
        <v>75</v>
      </c>
      <c r="O445" s="432" t="str">
        <f>IF([1]p26!$K$163&lt;&gt;0,[1]p26!$K$163,"")</f>
        <v/>
      </c>
      <c r="P445" s="433"/>
      <c r="Q445" s="431"/>
      <c r="R445" s="431"/>
    </row>
    <row r="446" spans="1:19" x14ac:dyDescent="0.2">
      <c r="A446" s="375" t="s">
        <v>242</v>
      </c>
      <c r="B446" s="376"/>
      <c r="C446" s="376"/>
      <c r="D446" s="416">
        <f>[1]p26!$A$165</f>
        <v>0</v>
      </c>
      <c r="E446" s="417"/>
      <c r="F446" s="375" t="s">
        <v>246</v>
      </c>
      <c r="G446" s="376"/>
      <c r="H446" s="416">
        <f>[1]p26!$D$165</f>
        <v>0</v>
      </c>
      <c r="I446" s="417"/>
      <c r="J446" s="375" t="s">
        <v>244</v>
      </c>
      <c r="K446" s="376"/>
      <c r="L446" s="416">
        <f>[1]p26!$G$165</f>
        <v>0</v>
      </c>
      <c r="M446" s="417"/>
      <c r="N446" s="87" t="s">
        <v>245</v>
      </c>
      <c r="O446" s="416">
        <f>[1]p26!$J$165</f>
        <v>0</v>
      </c>
      <c r="P446" s="417"/>
      <c r="Q446" s="431"/>
      <c r="R446" s="431"/>
    </row>
    <row r="447" spans="1:19" x14ac:dyDescent="0.2">
      <c r="A447" s="378"/>
      <c r="B447" s="378"/>
      <c r="C447" s="378"/>
      <c r="D447" s="378"/>
      <c r="E447" s="378"/>
      <c r="F447" s="378"/>
      <c r="G447" s="378"/>
      <c r="H447" s="378"/>
      <c r="I447" s="378"/>
      <c r="J447" s="378"/>
      <c r="K447" s="378"/>
      <c r="L447" s="378"/>
      <c r="M447" s="378"/>
      <c r="N447" s="378"/>
      <c r="O447" s="378"/>
      <c r="P447" s="378"/>
      <c r="Q447" s="431"/>
      <c r="R447" s="431"/>
    </row>
    <row r="448" spans="1:19" s="33" customFormat="1" ht="11.25" customHeight="1" x14ac:dyDescent="0.2">
      <c r="A448" s="375" t="str">
        <f>T([1]p27!$C$13:$G$13)</f>
        <v>Maria de Sousa Leite Filha</v>
      </c>
      <c r="B448" s="376"/>
      <c r="C448" s="376"/>
      <c r="D448" s="376"/>
      <c r="E448" s="377"/>
      <c r="F448" s="423"/>
      <c r="G448" s="424"/>
      <c r="H448" s="424"/>
      <c r="I448" s="424"/>
      <c r="J448" s="424"/>
      <c r="K448" s="424"/>
      <c r="L448" s="424"/>
      <c r="M448" s="424"/>
      <c r="N448" s="424"/>
      <c r="O448" s="424"/>
      <c r="P448" s="424"/>
      <c r="Q448" s="431"/>
      <c r="R448" s="431"/>
      <c r="S448" s="28"/>
    </row>
    <row r="449" spans="1:18" s="3" customFormat="1" ht="13.5" customHeight="1" x14ac:dyDescent="0.25">
      <c r="A449" s="17" t="s">
        <v>76</v>
      </c>
      <c r="B449" s="379" t="str">
        <f>IF([1]p27!$A$140&lt;&gt;0,[1]p27!$A$140,"")</f>
        <v/>
      </c>
      <c r="C449" s="379"/>
      <c r="D449" s="379"/>
      <c r="E449" s="379"/>
      <c r="F449" s="379"/>
      <c r="G449" s="379"/>
      <c r="H449" s="379"/>
      <c r="I449" s="380"/>
      <c r="J449" s="375" t="s">
        <v>240</v>
      </c>
      <c r="K449" s="376"/>
      <c r="L449" s="86" t="str">
        <f>IF([1]p27!$I$140&lt;&gt;0,[1]p27!$I$140,"")</f>
        <v/>
      </c>
      <c r="M449" s="47" t="s">
        <v>239</v>
      </c>
      <c r="N449" s="427" t="str">
        <f>IF([1]p27!$K$140&lt;&gt;0,[1]p27!$K$140,"")</f>
        <v/>
      </c>
      <c r="O449" s="427"/>
      <c r="P449" s="428"/>
      <c r="Q449" s="431"/>
      <c r="R449" s="431"/>
    </row>
    <row r="450" spans="1:18" s="3" customFormat="1" ht="13.5" customHeight="1" x14ac:dyDescent="0.25">
      <c r="A450" s="17" t="s">
        <v>87</v>
      </c>
      <c r="B450" s="418" t="str">
        <f>IF([1]p27!$H$142&lt;&gt;0,[1]p27!$H$142,"")</f>
        <v/>
      </c>
      <c r="C450" s="419"/>
      <c r="D450" s="429" t="s">
        <v>241</v>
      </c>
      <c r="E450" s="430"/>
      <c r="F450" s="425" t="str">
        <f>IF([1]p27!$A$142&lt;&gt;0,[1]p27!$A$142,"")</f>
        <v/>
      </c>
      <c r="G450" s="425"/>
      <c r="H450" s="425"/>
      <c r="I450" s="425"/>
      <c r="J450" s="426"/>
      <c r="K450" s="17" t="s">
        <v>74</v>
      </c>
      <c r="L450" s="432" t="str">
        <f>IF([1]p27!$J$142&lt;&gt;0,[1]p27!$J$142,"")</f>
        <v/>
      </c>
      <c r="M450" s="433"/>
      <c r="N450" s="17" t="s">
        <v>75</v>
      </c>
      <c r="O450" s="432" t="str">
        <f>IF([1]p27!$K$142&lt;&gt;0,[1]p27!$K$142,"")</f>
        <v/>
      </c>
      <c r="P450" s="433"/>
      <c r="Q450" s="431"/>
      <c r="R450" s="431"/>
    </row>
    <row r="451" spans="1:18" x14ac:dyDescent="0.2">
      <c r="A451" s="375" t="s">
        <v>242</v>
      </c>
      <c r="B451" s="376"/>
      <c r="C451" s="376"/>
      <c r="D451" s="416">
        <f>[1]p27!$A$144</f>
        <v>0</v>
      </c>
      <c r="E451" s="417"/>
      <c r="F451" s="375" t="s">
        <v>243</v>
      </c>
      <c r="G451" s="376"/>
      <c r="H451" s="416">
        <f>[1]p27!$D$144</f>
        <v>0</v>
      </c>
      <c r="I451" s="417"/>
      <c r="J451" s="375" t="s">
        <v>244</v>
      </c>
      <c r="K451" s="376"/>
      <c r="L451" s="416">
        <f>[1]p27!$G$144</f>
        <v>0</v>
      </c>
      <c r="M451" s="417"/>
      <c r="N451" s="87" t="s">
        <v>245</v>
      </c>
      <c r="O451" s="416">
        <f>[1]p27!$J$144</f>
        <v>0</v>
      </c>
      <c r="P451" s="417"/>
      <c r="Q451" s="431"/>
      <c r="R451" s="431"/>
    </row>
    <row r="452" spans="1:18" x14ac:dyDescent="0.2">
      <c r="A452" s="378"/>
      <c r="B452" s="378"/>
      <c r="C452" s="378"/>
      <c r="D452" s="378"/>
      <c r="E452" s="378"/>
      <c r="F452" s="378"/>
      <c r="G452" s="378"/>
      <c r="H452" s="378"/>
      <c r="I452" s="378"/>
      <c r="J452" s="378"/>
      <c r="K452" s="378"/>
      <c r="L452" s="378"/>
      <c r="M452" s="378"/>
      <c r="N452" s="378"/>
      <c r="O452" s="378"/>
      <c r="P452" s="378"/>
      <c r="Q452" s="431"/>
      <c r="R452" s="431"/>
    </row>
    <row r="453" spans="1:18" s="3" customFormat="1" ht="13.5" customHeight="1" x14ac:dyDescent="0.25">
      <c r="A453" s="17" t="s">
        <v>76</v>
      </c>
      <c r="B453" s="379" t="str">
        <f>IF([1]p27!$A$147&lt;&gt;0,[1]p27!$A$147,"")</f>
        <v/>
      </c>
      <c r="C453" s="379"/>
      <c r="D453" s="379"/>
      <c r="E453" s="379"/>
      <c r="F453" s="379"/>
      <c r="G453" s="379"/>
      <c r="H453" s="379"/>
      <c r="I453" s="380"/>
      <c r="J453" s="375" t="s">
        <v>240</v>
      </c>
      <c r="K453" s="376"/>
      <c r="L453" s="86" t="str">
        <f>IF([1]p27!$I$147&lt;&gt;0,[1]p27!$I$147,"")</f>
        <v/>
      </c>
      <c r="M453" s="47" t="s">
        <v>239</v>
      </c>
      <c r="N453" s="427" t="str">
        <f>IF([1]p27!$K$147&lt;&gt;0,[1]p27!$K$147,"")</f>
        <v/>
      </c>
      <c r="O453" s="427"/>
      <c r="P453" s="428"/>
      <c r="Q453" s="431"/>
      <c r="R453" s="431"/>
    </row>
    <row r="454" spans="1:18" s="3" customFormat="1" ht="13.5" customHeight="1" x14ac:dyDescent="0.25">
      <c r="A454" s="17" t="s">
        <v>87</v>
      </c>
      <c r="B454" s="418" t="str">
        <f>IF([1]p27!$H$149&lt;&gt;0,[1]p27!$H$149,"")</f>
        <v/>
      </c>
      <c r="C454" s="419"/>
      <c r="D454" s="429" t="s">
        <v>241</v>
      </c>
      <c r="E454" s="430"/>
      <c r="F454" s="425" t="str">
        <f>IF([1]p27!$A$149&lt;&gt;0,[1]p27!$A$149,"")</f>
        <v/>
      </c>
      <c r="G454" s="425"/>
      <c r="H454" s="425"/>
      <c r="I454" s="425"/>
      <c r="J454" s="426"/>
      <c r="K454" s="17" t="s">
        <v>74</v>
      </c>
      <c r="L454" s="432" t="str">
        <f>IF([1]p27!$J$149&lt;&gt;0,[1]p27!$J$149,"")</f>
        <v/>
      </c>
      <c r="M454" s="433"/>
      <c r="N454" s="17" t="s">
        <v>75</v>
      </c>
      <c r="O454" s="432" t="str">
        <f>IF([1]p27!$K$149&lt;&gt;0,[1]p27!$K$149,"")</f>
        <v/>
      </c>
      <c r="P454" s="433"/>
      <c r="Q454" s="431"/>
      <c r="R454" s="431"/>
    </row>
    <row r="455" spans="1:18" x14ac:dyDescent="0.2">
      <c r="A455" s="375" t="s">
        <v>242</v>
      </c>
      <c r="B455" s="376"/>
      <c r="C455" s="376"/>
      <c r="D455" s="416">
        <f>[1]p27!$A$151</f>
        <v>0</v>
      </c>
      <c r="E455" s="417"/>
      <c r="F455" s="375" t="s">
        <v>246</v>
      </c>
      <c r="G455" s="376"/>
      <c r="H455" s="416">
        <f>[1]p27!$D$151</f>
        <v>0</v>
      </c>
      <c r="I455" s="417"/>
      <c r="J455" s="375" t="s">
        <v>244</v>
      </c>
      <c r="K455" s="376"/>
      <c r="L455" s="416">
        <f>[1]p27!$G$151</f>
        <v>0</v>
      </c>
      <c r="M455" s="417"/>
      <c r="N455" s="87" t="s">
        <v>245</v>
      </c>
      <c r="O455" s="416">
        <f>[1]p27!$J$151</f>
        <v>0</v>
      </c>
      <c r="P455" s="417"/>
      <c r="Q455" s="431"/>
      <c r="R455" s="431"/>
    </row>
    <row r="456" spans="1:18" x14ac:dyDescent="0.2">
      <c r="A456" s="378"/>
      <c r="B456" s="378"/>
      <c r="C456" s="378"/>
      <c r="D456" s="378"/>
      <c r="E456" s="378"/>
      <c r="F456" s="378"/>
      <c r="G456" s="378"/>
      <c r="H456" s="378"/>
      <c r="I456" s="378"/>
      <c r="J456" s="378"/>
      <c r="K456" s="378"/>
      <c r="L456" s="378"/>
      <c r="M456" s="378"/>
      <c r="N456" s="378"/>
      <c r="O456" s="378"/>
      <c r="P456" s="378"/>
      <c r="Q456" s="431"/>
      <c r="R456" s="431"/>
    </row>
    <row r="457" spans="1:18" s="3" customFormat="1" ht="13.5" customHeight="1" x14ac:dyDescent="0.25">
      <c r="A457" s="17" t="s">
        <v>76</v>
      </c>
      <c r="B457" s="379" t="str">
        <f>IF([1]p27!$A$154&lt;&gt;0,[1]p27!$A$154,"")</f>
        <v/>
      </c>
      <c r="C457" s="379"/>
      <c r="D457" s="379"/>
      <c r="E457" s="379"/>
      <c r="F457" s="379"/>
      <c r="G457" s="379"/>
      <c r="H457" s="379"/>
      <c r="I457" s="380"/>
      <c r="J457" s="375" t="s">
        <v>240</v>
      </c>
      <c r="K457" s="376"/>
      <c r="L457" s="86" t="str">
        <f>IF([1]p27!$I$154&lt;&gt;0,[1]p27!$I$154,"")</f>
        <v/>
      </c>
      <c r="M457" s="47" t="s">
        <v>239</v>
      </c>
      <c r="N457" s="427" t="str">
        <f>IF([1]p27!$K$154&lt;&gt;0,[1]p27!$K$154,"")</f>
        <v/>
      </c>
      <c r="O457" s="427"/>
      <c r="P457" s="428"/>
      <c r="Q457" s="431"/>
      <c r="R457" s="431"/>
    </row>
    <row r="458" spans="1:18" s="3" customFormat="1" ht="13.5" customHeight="1" x14ac:dyDescent="0.25">
      <c r="A458" s="17" t="s">
        <v>87</v>
      </c>
      <c r="B458" s="418" t="str">
        <f>IF([1]p27!$H$156&lt;&gt;0,[1]p27!$H$156,"")</f>
        <v/>
      </c>
      <c r="C458" s="419"/>
      <c r="D458" s="429" t="s">
        <v>241</v>
      </c>
      <c r="E458" s="430"/>
      <c r="F458" s="425" t="str">
        <f>IF([1]p27!$A$156&lt;&gt;0,[1]p27!$A$156,"")</f>
        <v/>
      </c>
      <c r="G458" s="425"/>
      <c r="H458" s="425"/>
      <c r="I458" s="425"/>
      <c r="J458" s="426"/>
      <c r="K458" s="17" t="s">
        <v>74</v>
      </c>
      <c r="L458" s="432" t="str">
        <f>IF([1]p27!$J$156&lt;&gt;0,[1]p27!$J$156,"")</f>
        <v/>
      </c>
      <c r="M458" s="433"/>
      <c r="N458" s="17" t="s">
        <v>75</v>
      </c>
      <c r="O458" s="432" t="str">
        <f>IF([1]p27!$K$156&lt;&gt;0,[1]p27!$K$156,"")</f>
        <v/>
      </c>
      <c r="P458" s="433"/>
      <c r="Q458" s="431"/>
      <c r="R458" s="431"/>
    </row>
    <row r="459" spans="1:18" x14ac:dyDescent="0.2">
      <c r="A459" s="375" t="s">
        <v>242</v>
      </c>
      <c r="B459" s="376"/>
      <c r="C459" s="376"/>
      <c r="D459" s="416">
        <f>[1]p27!$A$158</f>
        <v>0</v>
      </c>
      <c r="E459" s="417"/>
      <c r="F459" s="375" t="s">
        <v>246</v>
      </c>
      <c r="G459" s="376"/>
      <c r="H459" s="416">
        <f>[1]p27!$D$158</f>
        <v>0</v>
      </c>
      <c r="I459" s="417"/>
      <c r="J459" s="375" t="s">
        <v>244</v>
      </c>
      <c r="K459" s="376"/>
      <c r="L459" s="416">
        <f>[1]p27!$G$158</f>
        <v>0</v>
      </c>
      <c r="M459" s="417"/>
      <c r="N459" s="87" t="s">
        <v>245</v>
      </c>
      <c r="O459" s="416">
        <f>[1]p27!$J$158</f>
        <v>0</v>
      </c>
      <c r="P459" s="417"/>
      <c r="Q459" s="431"/>
      <c r="R459" s="431"/>
    </row>
    <row r="460" spans="1:18" x14ac:dyDescent="0.2">
      <c r="A460" s="378"/>
      <c r="B460" s="378"/>
      <c r="C460" s="378"/>
      <c r="D460" s="378"/>
      <c r="E460" s="378"/>
      <c r="F460" s="378"/>
      <c r="G460" s="378"/>
      <c r="H460" s="378"/>
      <c r="I460" s="378"/>
      <c r="J460" s="378"/>
      <c r="K460" s="378"/>
      <c r="L460" s="378"/>
      <c r="M460" s="378"/>
      <c r="N460" s="378"/>
      <c r="O460" s="378"/>
      <c r="P460" s="378"/>
      <c r="Q460" s="431"/>
      <c r="R460" s="431"/>
    </row>
    <row r="461" spans="1:18" s="3" customFormat="1" ht="13.5" customHeight="1" x14ac:dyDescent="0.25">
      <c r="A461" s="17" t="s">
        <v>76</v>
      </c>
      <c r="B461" s="379" t="str">
        <f>IF([1]p27!$A$161&lt;&gt;0,[1]p27!$A$161,"")</f>
        <v/>
      </c>
      <c r="C461" s="379"/>
      <c r="D461" s="379"/>
      <c r="E461" s="379"/>
      <c r="F461" s="379"/>
      <c r="G461" s="379"/>
      <c r="H461" s="379"/>
      <c r="I461" s="380"/>
      <c r="J461" s="375" t="s">
        <v>240</v>
      </c>
      <c r="K461" s="376"/>
      <c r="L461" s="86" t="str">
        <f>IF([1]p27!$I$161&lt;&gt;0,[1]p27!$I$161,"")</f>
        <v/>
      </c>
      <c r="M461" s="47" t="s">
        <v>239</v>
      </c>
      <c r="N461" s="427" t="str">
        <f>IF([1]p27!$K$161&lt;&gt;0,[1]p27!$K$161,"")</f>
        <v/>
      </c>
      <c r="O461" s="427"/>
      <c r="P461" s="428"/>
      <c r="Q461" s="431"/>
      <c r="R461" s="431"/>
    </row>
    <row r="462" spans="1:18" s="3" customFormat="1" ht="13.5" customHeight="1" x14ac:dyDescent="0.25">
      <c r="A462" s="17" t="s">
        <v>87</v>
      </c>
      <c r="B462" s="418" t="str">
        <f>IF([1]p27!$H$163&lt;&gt;0,[1]p27!$H$163,"")</f>
        <v/>
      </c>
      <c r="C462" s="419"/>
      <c r="D462" s="429" t="s">
        <v>241</v>
      </c>
      <c r="E462" s="430"/>
      <c r="F462" s="425" t="str">
        <f>IF([1]p27!$A$163&lt;&gt;0,[1]p27!$A$163,"")</f>
        <v/>
      </c>
      <c r="G462" s="425"/>
      <c r="H462" s="425"/>
      <c r="I462" s="425"/>
      <c r="J462" s="426"/>
      <c r="K462" s="17" t="s">
        <v>74</v>
      </c>
      <c r="L462" s="432" t="str">
        <f>IF([1]p27!$J$163&lt;&gt;0,[1]p27!$J$163,"")</f>
        <v/>
      </c>
      <c r="M462" s="433"/>
      <c r="N462" s="17" t="s">
        <v>75</v>
      </c>
      <c r="O462" s="432" t="str">
        <f>IF([1]p27!$K$163&lt;&gt;0,[1]p27!$K$163,"")</f>
        <v/>
      </c>
      <c r="P462" s="433"/>
      <c r="Q462" s="431"/>
      <c r="R462" s="431"/>
    </row>
    <row r="463" spans="1:18" x14ac:dyDescent="0.2">
      <c r="A463" s="375" t="s">
        <v>242</v>
      </c>
      <c r="B463" s="376"/>
      <c r="C463" s="376"/>
      <c r="D463" s="416">
        <f>[1]p27!$A$165</f>
        <v>0</v>
      </c>
      <c r="E463" s="417"/>
      <c r="F463" s="375" t="s">
        <v>246</v>
      </c>
      <c r="G463" s="376"/>
      <c r="H463" s="416">
        <f>[1]p27!$D$165</f>
        <v>0</v>
      </c>
      <c r="I463" s="417"/>
      <c r="J463" s="375" t="s">
        <v>244</v>
      </c>
      <c r="K463" s="376"/>
      <c r="L463" s="416">
        <f>[1]p27!$G$165</f>
        <v>0</v>
      </c>
      <c r="M463" s="417"/>
      <c r="N463" s="87" t="s">
        <v>245</v>
      </c>
      <c r="O463" s="416">
        <f>[1]p27!$J$165</f>
        <v>0</v>
      </c>
      <c r="P463" s="417"/>
      <c r="Q463" s="431"/>
      <c r="R463" s="431"/>
    </row>
    <row r="464" spans="1:18" x14ac:dyDescent="0.2">
      <c r="A464" s="378"/>
      <c r="B464" s="378"/>
      <c r="C464" s="378"/>
      <c r="D464" s="378"/>
      <c r="E464" s="378"/>
      <c r="F464" s="378"/>
      <c r="G464" s="378"/>
      <c r="H464" s="378"/>
      <c r="I464" s="378"/>
      <c r="J464" s="378"/>
      <c r="K464" s="378"/>
      <c r="L464" s="378"/>
      <c r="M464" s="378"/>
      <c r="N464" s="378"/>
      <c r="O464" s="378"/>
      <c r="P464" s="378"/>
      <c r="Q464" s="431"/>
      <c r="R464" s="431"/>
    </row>
    <row r="465" spans="1:19" s="33" customFormat="1" ht="11.25" customHeight="1" x14ac:dyDescent="0.2">
      <c r="A465" s="375" t="str">
        <f>T([1]p28!$C$13:$G$13)</f>
        <v>Pammella Queiroz de Souza</v>
      </c>
      <c r="B465" s="376"/>
      <c r="C465" s="376"/>
      <c r="D465" s="376"/>
      <c r="E465" s="377"/>
      <c r="F465" s="423"/>
      <c r="G465" s="424"/>
      <c r="H465" s="424"/>
      <c r="I465" s="424"/>
      <c r="J465" s="424"/>
      <c r="K465" s="424"/>
      <c r="L465" s="424"/>
      <c r="M465" s="424"/>
      <c r="N465" s="424"/>
      <c r="O465" s="424"/>
      <c r="P465" s="424"/>
      <c r="Q465" s="431"/>
      <c r="R465" s="431"/>
      <c r="S465" s="28"/>
    </row>
    <row r="466" spans="1:19" s="3" customFormat="1" ht="13.5" customHeight="1" x14ac:dyDescent="0.25">
      <c r="A466" s="17" t="s">
        <v>76</v>
      </c>
      <c r="B466" s="379" t="str">
        <f>IF([1]p28!$A$140&lt;&gt;0,[1]p28!$A$140,"")</f>
        <v/>
      </c>
      <c r="C466" s="379"/>
      <c r="D466" s="379"/>
      <c r="E466" s="379"/>
      <c r="F466" s="379"/>
      <c r="G466" s="379"/>
      <c r="H466" s="379"/>
      <c r="I466" s="380"/>
      <c r="J466" s="375" t="s">
        <v>240</v>
      </c>
      <c r="K466" s="376"/>
      <c r="L466" s="86" t="str">
        <f>IF([1]p28!$I$140&lt;&gt;0,[1]p28!$I$140,"")</f>
        <v/>
      </c>
      <c r="M466" s="47" t="s">
        <v>239</v>
      </c>
      <c r="N466" s="427" t="str">
        <f>IF([1]p28!$K$140&lt;&gt;0,[1]p28!$K$140,"")</f>
        <v/>
      </c>
      <c r="O466" s="427"/>
      <c r="P466" s="428"/>
      <c r="Q466" s="431"/>
      <c r="R466" s="431"/>
    </row>
    <row r="467" spans="1:19" s="3" customFormat="1" ht="13.5" customHeight="1" x14ac:dyDescent="0.25">
      <c r="A467" s="17" t="s">
        <v>87</v>
      </c>
      <c r="B467" s="418" t="str">
        <f>IF([1]p28!$H$142&lt;&gt;0,[1]p28!$H$142,"")</f>
        <v/>
      </c>
      <c r="C467" s="419"/>
      <c r="D467" s="429" t="s">
        <v>241</v>
      </c>
      <c r="E467" s="430"/>
      <c r="F467" s="425" t="str">
        <f>IF([1]p28!$A$142&lt;&gt;0,[1]p28!$A$142,"")</f>
        <v/>
      </c>
      <c r="G467" s="425"/>
      <c r="H467" s="425"/>
      <c r="I467" s="425"/>
      <c r="J467" s="426"/>
      <c r="K467" s="17" t="s">
        <v>74</v>
      </c>
      <c r="L467" s="432" t="str">
        <f>IF([1]p28!$J$142&lt;&gt;0,[1]p28!$J$142,"")</f>
        <v/>
      </c>
      <c r="M467" s="433"/>
      <c r="N467" s="17" t="s">
        <v>75</v>
      </c>
      <c r="O467" s="432" t="str">
        <f>IF([1]p28!$K$142&lt;&gt;0,[1]p28!$K$142,"")</f>
        <v/>
      </c>
      <c r="P467" s="433"/>
      <c r="Q467" s="431"/>
      <c r="R467" s="431"/>
    </row>
    <row r="468" spans="1:19" x14ac:dyDescent="0.2">
      <c r="A468" s="375" t="s">
        <v>242</v>
      </c>
      <c r="B468" s="376"/>
      <c r="C468" s="376"/>
      <c r="D468" s="416">
        <f>[1]p28!$A$144</f>
        <v>0</v>
      </c>
      <c r="E468" s="417"/>
      <c r="F468" s="375" t="s">
        <v>243</v>
      </c>
      <c r="G468" s="376"/>
      <c r="H468" s="416">
        <f>[1]p28!$D$144</f>
        <v>0</v>
      </c>
      <c r="I468" s="417"/>
      <c r="J468" s="375" t="s">
        <v>244</v>
      </c>
      <c r="K468" s="376"/>
      <c r="L468" s="416">
        <f>[1]p28!$G$144</f>
        <v>0</v>
      </c>
      <c r="M468" s="417"/>
      <c r="N468" s="87" t="s">
        <v>245</v>
      </c>
      <c r="O468" s="416">
        <f>[1]p28!$J$144</f>
        <v>0</v>
      </c>
      <c r="P468" s="417"/>
      <c r="Q468" s="431"/>
      <c r="R468" s="431"/>
    </row>
    <row r="469" spans="1:19" x14ac:dyDescent="0.2">
      <c r="A469" s="378"/>
      <c r="B469" s="378"/>
      <c r="C469" s="378"/>
      <c r="D469" s="378"/>
      <c r="E469" s="378"/>
      <c r="F469" s="378"/>
      <c r="G469" s="378"/>
      <c r="H469" s="378"/>
      <c r="I469" s="378"/>
      <c r="J469" s="378"/>
      <c r="K469" s="378"/>
      <c r="L469" s="378"/>
      <c r="M469" s="378"/>
      <c r="N469" s="378"/>
      <c r="O469" s="378"/>
      <c r="P469" s="378"/>
      <c r="Q469" s="431"/>
      <c r="R469" s="431"/>
    </row>
    <row r="470" spans="1:19" s="3" customFormat="1" ht="13.5" customHeight="1" x14ac:dyDescent="0.25">
      <c r="A470" s="17" t="s">
        <v>76</v>
      </c>
      <c r="B470" s="379" t="str">
        <f>IF([1]p28!$A$147&lt;&gt;0,[1]p28!$A$147,"")</f>
        <v/>
      </c>
      <c r="C470" s="379"/>
      <c r="D470" s="379"/>
      <c r="E470" s="379"/>
      <c r="F470" s="379"/>
      <c r="G470" s="379"/>
      <c r="H470" s="379"/>
      <c r="I470" s="380"/>
      <c r="J470" s="375" t="s">
        <v>240</v>
      </c>
      <c r="K470" s="376"/>
      <c r="L470" s="86" t="str">
        <f>IF([1]p28!$I$147&lt;&gt;0,[1]p28!$I$147,"")</f>
        <v/>
      </c>
      <c r="M470" s="47" t="s">
        <v>239</v>
      </c>
      <c r="N470" s="427" t="str">
        <f>IF([1]p28!$K$147&lt;&gt;0,[1]p28!$K$147,"")</f>
        <v/>
      </c>
      <c r="O470" s="427"/>
      <c r="P470" s="428"/>
      <c r="Q470" s="431"/>
      <c r="R470" s="431"/>
    </row>
    <row r="471" spans="1:19" s="3" customFormat="1" ht="13.5" customHeight="1" x14ac:dyDescent="0.25">
      <c r="A471" s="17" t="s">
        <v>87</v>
      </c>
      <c r="B471" s="418" t="str">
        <f>IF([1]p28!$H$149&lt;&gt;0,[1]p28!$H$149,"")</f>
        <v/>
      </c>
      <c r="C471" s="419"/>
      <c r="D471" s="429" t="s">
        <v>241</v>
      </c>
      <c r="E471" s="430"/>
      <c r="F471" s="425" t="str">
        <f>IF([1]p28!$A$149&lt;&gt;0,[1]p28!$A$149,"")</f>
        <v/>
      </c>
      <c r="G471" s="425"/>
      <c r="H471" s="425"/>
      <c r="I471" s="425"/>
      <c r="J471" s="426"/>
      <c r="K471" s="17" t="s">
        <v>74</v>
      </c>
      <c r="L471" s="432" t="str">
        <f>IF([1]p28!$J$149&lt;&gt;0,[1]p28!$J$149,"")</f>
        <v/>
      </c>
      <c r="M471" s="433"/>
      <c r="N471" s="17" t="s">
        <v>75</v>
      </c>
      <c r="O471" s="432" t="str">
        <f>IF([1]p28!$K$149&lt;&gt;0,[1]p28!$K$149,"")</f>
        <v/>
      </c>
      <c r="P471" s="433"/>
      <c r="Q471" s="431"/>
      <c r="R471" s="431"/>
    </row>
    <row r="472" spans="1:19" x14ac:dyDescent="0.2">
      <c r="A472" s="375" t="s">
        <v>242</v>
      </c>
      <c r="B472" s="376"/>
      <c r="C472" s="376"/>
      <c r="D472" s="416">
        <f>[1]p28!$A$151</f>
        <v>0</v>
      </c>
      <c r="E472" s="417"/>
      <c r="F472" s="375" t="s">
        <v>246</v>
      </c>
      <c r="G472" s="376"/>
      <c r="H472" s="416">
        <f>[1]p28!$D$151</f>
        <v>0</v>
      </c>
      <c r="I472" s="417"/>
      <c r="J472" s="375" t="s">
        <v>244</v>
      </c>
      <c r="K472" s="376"/>
      <c r="L472" s="416">
        <f>[1]p28!$G$151</f>
        <v>0</v>
      </c>
      <c r="M472" s="417"/>
      <c r="N472" s="87" t="s">
        <v>245</v>
      </c>
      <c r="O472" s="416">
        <f>[1]p28!$J$151</f>
        <v>0</v>
      </c>
      <c r="P472" s="417"/>
      <c r="Q472" s="431"/>
      <c r="R472" s="431"/>
    </row>
    <row r="473" spans="1:19" x14ac:dyDescent="0.2">
      <c r="A473" s="378"/>
      <c r="B473" s="378"/>
      <c r="C473" s="378"/>
      <c r="D473" s="378"/>
      <c r="E473" s="378"/>
      <c r="F473" s="378"/>
      <c r="G473" s="378"/>
      <c r="H473" s="378"/>
      <c r="I473" s="378"/>
      <c r="J473" s="378"/>
      <c r="K473" s="378"/>
      <c r="L473" s="378"/>
      <c r="M473" s="378"/>
      <c r="N473" s="378"/>
      <c r="O473" s="378"/>
      <c r="P473" s="378"/>
      <c r="Q473" s="431"/>
      <c r="R473" s="431"/>
    </row>
    <row r="474" spans="1:19" s="3" customFormat="1" ht="13.5" customHeight="1" x14ac:dyDescent="0.25">
      <c r="A474" s="17" t="s">
        <v>76</v>
      </c>
      <c r="B474" s="379" t="str">
        <f>IF([1]p28!$A$154&lt;&gt;0,[1]p28!$A$154,"")</f>
        <v/>
      </c>
      <c r="C474" s="379"/>
      <c r="D474" s="379"/>
      <c r="E474" s="379"/>
      <c r="F474" s="379"/>
      <c r="G474" s="379"/>
      <c r="H474" s="379"/>
      <c r="I474" s="380"/>
      <c r="J474" s="375" t="s">
        <v>240</v>
      </c>
      <c r="K474" s="376"/>
      <c r="L474" s="86" t="str">
        <f>IF([1]p28!$I$154&lt;&gt;0,[1]p28!$I$154,"")</f>
        <v/>
      </c>
      <c r="M474" s="47" t="s">
        <v>239</v>
      </c>
      <c r="N474" s="427" t="str">
        <f>IF([1]p28!$K$154&lt;&gt;0,[1]p28!$K$154,"")</f>
        <v/>
      </c>
      <c r="O474" s="427"/>
      <c r="P474" s="428"/>
      <c r="Q474" s="431"/>
      <c r="R474" s="431"/>
    </row>
    <row r="475" spans="1:19" s="3" customFormat="1" ht="13.5" customHeight="1" x14ac:dyDescent="0.25">
      <c r="A475" s="17" t="s">
        <v>87</v>
      </c>
      <c r="B475" s="418" t="str">
        <f>IF([1]p28!$H$156&lt;&gt;0,[1]p28!$H$156,"")</f>
        <v/>
      </c>
      <c r="C475" s="419"/>
      <c r="D475" s="429" t="s">
        <v>241</v>
      </c>
      <c r="E475" s="430"/>
      <c r="F475" s="425" t="str">
        <f>IF([1]p28!$A$156&lt;&gt;0,[1]p28!$A$156,"")</f>
        <v/>
      </c>
      <c r="G475" s="425"/>
      <c r="H475" s="425"/>
      <c r="I475" s="425"/>
      <c r="J475" s="426"/>
      <c r="K475" s="17" t="s">
        <v>74</v>
      </c>
      <c r="L475" s="432" t="str">
        <f>IF([1]p28!$J$156&lt;&gt;0,[1]p28!$J$156,"")</f>
        <v/>
      </c>
      <c r="M475" s="433"/>
      <c r="N475" s="17" t="s">
        <v>75</v>
      </c>
      <c r="O475" s="432" t="str">
        <f>IF([1]p28!$K$156&lt;&gt;0,[1]p28!$K$156,"")</f>
        <v/>
      </c>
      <c r="P475" s="433"/>
      <c r="Q475" s="431"/>
      <c r="R475" s="431"/>
    </row>
    <row r="476" spans="1:19" x14ac:dyDescent="0.2">
      <c r="A476" s="375" t="s">
        <v>242</v>
      </c>
      <c r="B476" s="376"/>
      <c r="C476" s="376"/>
      <c r="D476" s="416">
        <f>[1]p28!$A$158</f>
        <v>0</v>
      </c>
      <c r="E476" s="417"/>
      <c r="F476" s="375" t="s">
        <v>246</v>
      </c>
      <c r="G476" s="376"/>
      <c r="H476" s="416">
        <f>[1]p28!$D$158</f>
        <v>0</v>
      </c>
      <c r="I476" s="417"/>
      <c r="J476" s="375" t="s">
        <v>244</v>
      </c>
      <c r="K476" s="376"/>
      <c r="L476" s="416">
        <f>[1]p28!$G$158</f>
        <v>0</v>
      </c>
      <c r="M476" s="417"/>
      <c r="N476" s="87" t="s">
        <v>245</v>
      </c>
      <c r="O476" s="416">
        <f>[1]p28!$J$158</f>
        <v>0</v>
      </c>
      <c r="P476" s="417"/>
      <c r="Q476" s="431"/>
      <c r="R476" s="431"/>
    </row>
    <row r="477" spans="1:19" x14ac:dyDescent="0.2">
      <c r="A477" s="378"/>
      <c r="B477" s="378"/>
      <c r="C477" s="378"/>
      <c r="D477" s="378"/>
      <c r="E477" s="378"/>
      <c r="F477" s="378"/>
      <c r="G477" s="378"/>
      <c r="H477" s="378"/>
      <c r="I477" s="378"/>
      <c r="J477" s="378"/>
      <c r="K477" s="378"/>
      <c r="L477" s="378"/>
      <c r="M477" s="378"/>
      <c r="N477" s="378"/>
      <c r="O477" s="378"/>
      <c r="P477" s="378"/>
      <c r="Q477" s="431"/>
      <c r="R477" s="431"/>
    </row>
    <row r="478" spans="1:19" s="3" customFormat="1" ht="13.5" customHeight="1" x14ac:dyDescent="0.25">
      <c r="A478" s="17" t="s">
        <v>76</v>
      </c>
      <c r="B478" s="379" t="str">
        <f>IF([1]p28!$A$161&lt;&gt;0,[1]p28!$A$161,"")</f>
        <v/>
      </c>
      <c r="C478" s="379"/>
      <c r="D478" s="379"/>
      <c r="E478" s="379"/>
      <c r="F478" s="379"/>
      <c r="G478" s="379"/>
      <c r="H478" s="379"/>
      <c r="I478" s="380"/>
      <c r="J478" s="375" t="s">
        <v>240</v>
      </c>
      <c r="K478" s="376"/>
      <c r="L478" s="86" t="str">
        <f>IF([1]p28!$I$161&lt;&gt;0,[1]p28!$I$161,"")</f>
        <v/>
      </c>
      <c r="M478" s="47" t="s">
        <v>239</v>
      </c>
      <c r="N478" s="427" t="str">
        <f>IF([1]p28!$K$161&lt;&gt;0,[1]p28!$K$161,"")</f>
        <v/>
      </c>
      <c r="O478" s="427"/>
      <c r="P478" s="428"/>
      <c r="Q478" s="431"/>
      <c r="R478" s="431"/>
    </row>
    <row r="479" spans="1:19" s="3" customFormat="1" ht="13.5" customHeight="1" x14ac:dyDescent="0.25">
      <c r="A479" s="17" t="s">
        <v>87</v>
      </c>
      <c r="B479" s="418" t="str">
        <f>IF([1]p28!$H$163&lt;&gt;0,[1]p28!$H$163,"")</f>
        <v/>
      </c>
      <c r="C479" s="419"/>
      <c r="D479" s="429" t="s">
        <v>241</v>
      </c>
      <c r="E479" s="430"/>
      <c r="F479" s="425" t="str">
        <f>IF([1]p28!$A$163&lt;&gt;0,[1]p28!$A$163,"")</f>
        <v/>
      </c>
      <c r="G479" s="425"/>
      <c r="H479" s="425"/>
      <c r="I479" s="425"/>
      <c r="J479" s="426"/>
      <c r="K479" s="17" t="s">
        <v>74</v>
      </c>
      <c r="L479" s="432" t="str">
        <f>IF([1]p28!$J$163&lt;&gt;0,[1]p28!$J$163,"")</f>
        <v/>
      </c>
      <c r="M479" s="433"/>
      <c r="N479" s="17" t="s">
        <v>75</v>
      </c>
      <c r="O479" s="432" t="str">
        <f>IF([1]p28!$K$163&lt;&gt;0,[1]p28!$K$163,"")</f>
        <v/>
      </c>
      <c r="P479" s="433"/>
      <c r="Q479" s="431"/>
      <c r="R479" s="431"/>
    </row>
    <row r="480" spans="1:19" x14ac:dyDescent="0.2">
      <c r="A480" s="375" t="s">
        <v>242</v>
      </c>
      <c r="B480" s="376"/>
      <c r="C480" s="376"/>
      <c r="D480" s="416">
        <f>[1]p28!$A$165</f>
        <v>0</v>
      </c>
      <c r="E480" s="417"/>
      <c r="F480" s="375" t="s">
        <v>246</v>
      </c>
      <c r="G480" s="376"/>
      <c r="H480" s="416">
        <f>[1]p28!$D$165</f>
        <v>0</v>
      </c>
      <c r="I480" s="417"/>
      <c r="J480" s="375" t="s">
        <v>244</v>
      </c>
      <c r="K480" s="376"/>
      <c r="L480" s="416">
        <f>[1]p28!$G$165</f>
        <v>0</v>
      </c>
      <c r="M480" s="417"/>
      <c r="N480" s="87" t="s">
        <v>245</v>
      </c>
      <c r="O480" s="416">
        <f>[1]p28!$J$165</f>
        <v>0</v>
      </c>
      <c r="P480" s="417"/>
      <c r="Q480" s="431"/>
      <c r="R480" s="431"/>
    </row>
    <row r="481" spans="1:19" x14ac:dyDescent="0.2">
      <c r="A481" s="378"/>
      <c r="B481" s="378"/>
      <c r="C481" s="378"/>
      <c r="D481" s="378"/>
      <c r="E481" s="378"/>
      <c r="F481" s="378"/>
      <c r="G481" s="378"/>
      <c r="H481" s="378"/>
      <c r="I481" s="378"/>
      <c r="J481" s="378"/>
      <c r="K481" s="378"/>
      <c r="L481" s="378"/>
      <c r="M481" s="378"/>
      <c r="N481" s="378"/>
      <c r="O481" s="378"/>
      <c r="P481" s="378"/>
      <c r="Q481" s="431"/>
      <c r="R481" s="431"/>
    </row>
    <row r="482" spans="1:19" s="33" customFormat="1" ht="11.25" customHeight="1" x14ac:dyDescent="0.2">
      <c r="A482" s="375" t="str">
        <f>T([1]p29!$C$13:$G$13)</f>
        <v>Rodrigo Cohen Mota Nemer</v>
      </c>
      <c r="B482" s="376"/>
      <c r="C482" s="376"/>
      <c r="D482" s="376"/>
      <c r="E482" s="377"/>
      <c r="F482" s="423"/>
      <c r="G482" s="424"/>
      <c r="H482" s="424"/>
      <c r="I482" s="424"/>
      <c r="J482" s="424"/>
      <c r="K482" s="424"/>
      <c r="L482" s="424"/>
      <c r="M482" s="424"/>
      <c r="N482" s="424"/>
      <c r="O482" s="424"/>
      <c r="P482" s="424"/>
      <c r="Q482" s="431"/>
      <c r="R482" s="431"/>
      <c r="S482" s="28"/>
    </row>
    <row r="483" spans="1:19" s="3" customFormat="1" ht="13.5" customHeight="1" x14ac:dyDescent="0.25">
      <c r="A483" s="17" t="s">
        <v>76</v>
      </c>
      <c r="B483" s="379" t="str">
        <f>IF([1]p29!$A$140&lt;&gt;0,[1]p29!$A$140,"")</f>
        <v/>
      </c>
      <c r="C483" s="379"/>
      <c r="D483" s="379"/>
      <c r="E483" s="379"/>
      <c r="F483" s="379"/>
      <c r="G483" s="379"/>
      <c r="H483" s="379"/>
      <c r="I483" s="380"/>
      <c r="J483" s="375" t="s">
        <v>240</v>
      </c>
      <c r="K483" s="376"/>
      <c r="L483" s="86" t="str">
        <f>IF([1]p29!$I$140&lt;&gt;0,[1]p29!$I$140,"")</f>
        <v/>
      </c>
      <c r="M483" s="47" t="s">
        <v>239</v>
      </c>
      <c r="N483" s="427" t="str">
        <f>IF([1]p29!$K$140&lt;&gt;0,[1]p29!$K$140,"")</f>
        <v/>
      </c>
      <c r="O483" s="427"/>
      <c r="P483" s="428"/>
      <c r="Q483" s="431"/>
      <c r="R483" s="431"/>
    </row>
    <row r="484" spans="1:19" s="3" customFormat="1" ht="13.5" customHeight="1" x14ac:dyDescent="0.25">
      <c r="A484" s="17" t="s">
        <v>87</v>
      </c>
      <c r="B484" s="418" t="str">
        <f>IF([1]p29!$H$142&lt;&gt;0,[1]p29!$H$142,"")</f>
        <v/>
      </c>
      <c r="C484" s="419"/>
      <c r="D484" s="429" t="s">
        <v>241</v>
      </c>
      <c r="E484" s="430"/>
      <c r="F484" s="425" t="str">
        <f>IF([1]p29!$A$142&lt;&gt;0,[1]p29!$A$142,"")</f>
        <v/>
      </c>
      <c r="G484" s="425"/>
      <c r="H484" s="425"/>
      <c r="I484" s="425"/>
      <c r="J484" s="426"/>
      <c r="K484" s="17" t="s">
        <v>74</v>
      </c>
      <c r="L484" s="432" t="str">
        <f>IF([1]p29!$J$142&lt;&gt;0,[1]p29!$J$142,"")</f>
        <v/>
      </c>
      <c r="M484" s="433"/>
      <c r="N484" s="17" t="s">
        <v>75</v>
      </c>
      <c r="O484" s="432" t="str">
        <f>IF([1]p29!$K$142&lt;&gt;0,[1]p29!$K$142,"")</f>
        <v/>
      </c>
      <c r="P484" s="433"/>
      <c r="Q484" s="431"/>
      <c r="R484" s="431"/>
    </row>
    <row r="485" spans="1:19" x14ac:dyDescent="0.2">
      <c r="A485" s="375" t="s">
        <v>242</v>
      </c>
      <c r="B485" s="376"/>
      <c r="C485" s="376"/>
      <c r="D485" s="416">
        <f>[1]p29!$A$144</f>
        <v>0</v>
      </c>
      <c r="E485" s="417"/>
      <c r="F485" s="375" t="s">
        <v>243</v>
      </c>
      <c r="G485" s="376"/>
      <c r="H485" s="416">
        <f>[1]p29!$D$144</f>
        <v>0</v>
      </c>
      <c r="I485" s="417"/>
      <c r="J485" s="375" t="s">
        <v>244</v>
      </c>
      <c r="K485" s="376"/>
      <c r="L485" s="416">
        <f>[1]p29!$G$144</f>
        <v>0</v>
      </c>
      <c r="M485" s="417"/>
      <c r="N485" s="87" t="s">
        <v>245</v>
      </c>
      <c r="O485" s="416">
        <f>[1]p29!$J$144</f>
        <v>0</v>
      </c>
      <c r="P485" s="417"/>
      <c r="Q485" s="431"/>
      <c r="R485" s="431"/>
    </row>
    <row r="486" spans="1:19" x14ac:dyDescent="0.2">
      <c r="A486" s="378"/>
      <c r="B486" s="378"/>
      <c r="C486" s="378"/>
      <c r="D486" s="378"/>
      <c r="E486" s="378"/>
      <c r="F486" s="378"/>
      <c r="G486" s="378"/>
      <c r="H486" s="378"/>
      <c r="I486" s="378"/>
      <c r="J486" s="378"/>
      <c r="K486" s="378"/>
      <c r="L486" s="378"/>
      <c r="M486" s="378"/>
      <c r="N486" s="378"/>
      <c r="O486" s="378"/>
      <c r="P486" s="378"/>
      <c r="Q486" s="431"/>
      <c r="R486" s="431"/>
    </row>
    <row r="487" spans="1:19" s="3" customFormat="1" ht="13.5" customHeight="1" x14ac:dyDescent="0.25">
      <c r="A487" s="17" t="s">
        <v>76</v>
      </c>
      <c r="B487" s="379" t="str">
        <f>IF([1]p29!$A$147&lt;&gt;0,[1]p29!$A$147,"")</f>
        <v/>
      </c>
      <c r="C487" s="379"/>
      <c r="D487" s="379"/>
      <c r="E487" s="379"/>
      <c r="F487" s="379"/>
      <c r="G487" s="379"/>
      <c r="H487" s="379"/>
      <c r="I487" s="380"/>
      <c r="J487" s="375" t="s">
        <v>240</v>
      </c>
      <c r="K487" s="376"/>
      <c r="L487" s="86" t="str">
        <f>IF([1]p29!$I$147&lt;&gt;0,[1]p29!$I$147,"")</f>
        <v/>
      </c>
      <c r="M487" s="47" t="s">
        <v>239</v>
      </c>
      <c r="N487" s="427" t="str">
        <f>IF([1]p29!$K$147&lt;&gt;0,[1]p29!$K$147,"")</f>
        <v/>
      </c>
      <c r="O487" s="427"/>
      <c r="P487" s="428"/>
      <c r="Q487" s="431"/>
      <c r="R487" s="431"/>
    </row>
    <row r="488" spans="1:19" s="3" customFormat="1" ht="13.5" customHeight="1" x14ac:dyDescent="0.25">
      <c r="A488" s="17" t="s">
        <v>87</v>
      </c>
      <c r="B488" s="418" t="str">
        <f>IF([1]p29!$H$149&lt;&gt;0,[1]p29!$H$149,"")</f>
        <v/>
      </c>
      <c r="C488" s="419"/>
      <c r="D488" s="429" t="s">
        <v>241</v>
      </c>
      <c r="E488" s="430"/>
      <c r="F488" s="425" t="str">
        <f>IF([1]p29!$A$149&lt;&gt;0,[1]p29!$A$149,"")</f>
        <v/>
      </c>
      <c r="G488" s="425"/>
      <c r="H488" s="425"/>
      <c r="I488" s="425"/>
      <c r="J488" s="426"/>
      <c r="K488" s="17" t="s">
        <v>74</v>
      </c>
      <c r="L488" s="432" t="str">
        <f>IF([1]p29!$J$149&lt;&gt;0,[1]p29!$J$149,"")</f>
        <v/>
      </c>
      <c r="M488" s="433"/>
      <c r="N488" s="17" t="s">
        <v>75</v>
      </c>
      <c r="O488" s="432" t="str">
        <f>IF([1]p29!$K$149&lt;&gt;0,[1]p29!$K$149,"")</f>
        <v/>
      </c>
      <c r="P488" s="433"/>
      <c r="Q488" s="431"/>
      <c r="R488" s="431"/>
    </row>
    <row r="489" spans="1:19" x14ac:dyDescent="0.2">
      <c r="A489" s="375" t="s">
        <v>242</v>
      </c>
      <c r="B489" s="376"/>
      <c r="C489" s="376"/>
      <c r="D489" s="416">
        <f>[1]p29!$A$151</f>
        <v>0</v>
      </c>
      <c r="E489" s="417"/>
      <c r="F489" s="375" t="s">
        <v>246</v>
      </c>
      <c r="G489" s="376"/>
      <c r="H489" s="416">
        <f>[1]p29!$D$151</f>
        <v>0</v>
      </c>
      <c r="I489" s="417"/>
      <c r="J489" s="375" t="s">
        <v>244</v>
      </c>
      <c r="K489" s="376"/>
      <c r="L489" s="416">
        <f>[1]p29!$G$151</f>
        <v>0</v>
      </c>
      <c r="M489" s="417"/>
      <c r="N489" s="87" t="s">
        <v>245</v>
      </c>
      <c r="O489" s="416">
        <f>[1]p29!$J$151</f>
        <v>0</v>
      </c>
      <c r="P489" s="417"/>
      <c r="Q489" s="431"/>
      <c r="R489" s="431"/>
    </row>
    <row r="490" spans="1:19" x14ac:dyDescent="0.2">
      <c r="A490" s="378"/>
      <c r="B490" s="378"/>
      <c r="C490" s="378"/>
      <c r="D490" s="378"/>
      <c r="E490" s="378"/>
      <c r="F490" s="378"/>
      <c r="G490" s="378"/>
      <c r="H490" s="378"/>
      <c r="I490" s="378"/>
      <c r="J490" s="378"/>
      <c r="K490" s="378"/>
      <c r="L490" s="378"/>
      <c r="M490" s="378"/>
      <c r="N490" s="378"/>
      <c r="O490" s="378"/>
      <c r="P490" s="378"/>
      <c r="Q490" s="431"/>
      <c r="R490" s="431"/>
    </row>
    <row r="491" spans="1:19" s="3" customFormat="1" ht="13.5" customHeight="1" x14ac:dyDescent="0.25">
      <c r="A491" s="17" t="s">
        <v>76</v>
      </c>
      <c r="B491" s="379" t="str">
        <f>IF([1]p29!$A$154&lt;&gt;0,[1]p29!$A$154,"")</f>
        <v/>
      </c>
      <c r="C491" s="379"/>
      <c r="D491" s="379"/>
      <c r="E491" s="379"/>
      <c r="F491" s="379"/>
      <c r="G491" s="379"/>
      <c r="H491" s="379"/>
      <c r="I491" s="380"/>
      <c r="J491" s="375" t="s">
        <v>240</v>
      </c>
      <c r="K491" s="376"/>
      <c r="L491" s="86" t="str">
        <f>IF([1]p29!$I$154&lt;&gt;0,[1]p29!$I$154,"")</f>
        <v/>
      </c>
      <c r="M491" s="47" t="s">
        <v>239</v>
      </c>
      <c r="N491" s="427" t="str">
        <f>IF([1]p29!$K$154&lt;&gt;0,[1]p29!$K$154,"")</f>
        <v/>
      </c>
      <c r="O491" s="427"/>
      <c r="P491" s="428"/>
      <c r="Q491" s="431"/>
      <c r="R491" s="431"/>
    </row>
    <row r="492" spans="1:19" s="3" customFormat="1" ht="13.5" customHeight="1" x14ac:dyDescent="0.25">
      <c r="A492" s="17" t="s">
        <v>87</v>
      </c>
      <c r="B492" s="418" t="str">
        <f>IF([1]p29!$H$156&lt;&gt;0,[1]p29!$H$156,"")</f>
        <v/>
      </c>
      <c r="C492" s="419"/>
      <c r="D492" s="429" t="s">
        <v>241</v>
      </c>
      <c r="E492" s="430"/>
      <c r="F492" s="425" t="str">
        <f>IF([1]p29!$A$156&lt;&gt;0,[1]p29!$A$156,"")</f>
        <v/>
      </c>
      <c r="G492" s="425"/>
      <c r="H492" s="425"/>
      <c r="I492" s="425"/>
      <c r="J492" s="426"/>
      <c r="K492" s="17" t="s">
        <v>74</v>
      </c>
      <c r="L492" s="432" t="str">
        <f>IF([1]p29!$J$156&lt;&gt;0,[1]p29!$J$156,"")</f>
        <v/>
      </c>
      <c r="M492" s="433"/>
      <c r="N492" s="17" t="s">
        <v>75</v>
      </c>
      <c r="O492" s="432" t="str">
        <f>IF([1]p29!$K$156&lt;&gt;0,[1]p29!$K$156,"")</f>
        <v/>
      </c>
      <c r="P492" s="433"/>
      <c r="Q492" s="431"/>
      <c r="R492" s="431"/>
    </row>
    <row r="493" spans="1:19" x14ac:dyDescent="0.2">
      <c r="A493" s="375" t="s">
        <v>242</v>
      </c>
      <c r="B493" s="376"/>
      <c r="C493" s="376"/>
      <c r="D493" s="416">
        <f>[1]p29!$A$158</f>
        <v>0</v>
      </c>
      <c r="E493" s="417"/>
      <c r="F493" s="375" t="s">
        <v>246</v>
      </c>
      <c r="G493" s="376"/>
      <c r="H493" s="416">
        <f>[1]p29!$D$158</f>
        <v>0</v>
      </c>
      <c r="I493" s="417"/>
      <c r="J493" s="375" t="s">
        <v>244</v>
      </c>
      <c r="K493" s="376"/>
      <c r="L493" s="416">
        <f>[1]p29!$G$158</f>
        <v>0</v>
      </c>
      <c r="M493" s="417"/>
      <c r="N493" s="87" t="s">
        <v>245</v>
      </c>
      <c r="O493" s="416">
        <f>[1]p29!$J$158</f>
        <v>0</v>
      </c>
      <c r="P493" s="417"/>
      <c r="Q493" s="431"/>
      <c r="R493" s="431"/>
    </row>
    <row r="494" spans="1:19" x14ac:dyDescent="0.2">
      <c r="A494" s="378"/>
      <c r="B494" s="378"/>
      <c r="C494" s="378"/>
      <c r="D494" s="378"/>
      <c r="E494" s="378"/>
      <c r="F494" s="378"/>
      <c r="G494" s="378"/>
      <c r="H494" s="378"/>
      <c r="I494" s="378"/>
      <c r="J494" s="378"/>
      <c r="K494" s="378"/>
      <c r="L494" s="378"/>
      <c r="M494" s="378"/>
      <c r="N494" s="378"/>
      <c r="O494" s="378"/>
      <c r="P494" s="378"/>
      <c r="Q494" s="431"/>
      <c r="R494" s="431"/>
    </row>
    <row r="495" spans="1:19" s="3" customFormat="1" ht="13.5" customHeight="1" x14ac:dyDescent="0.25">
      <c r="A495" s="17" t="s">
        <v>76</v>
      </c>
      <c r="B495" s="379" t="str">
        <f>IF([1]p29!$A$161&lt;&gt;0,[1]p29!$A$161,"")</f>
        <v/>
      </c>
      <c r="C495" s="379"/>
      <c r="D495" s="379"/>
      <c r="E495" s="379"/>
      <c r="F495" s="379"/>
      <c r="G495" s="379"/>
      <c r="H495" s="379"/>
      <c r="I495" s="380"/>
      <c r="J495" s="375" t="s">
        <v>240</v>
      </c>
      <c r="K495" s="376"/>
      <c r="L495" s="86" t="str">
        <f>IF([1]p29!$I$161&lt;&gt;0,[1]p29!$I$161,"")</f>
        <v/>
      </c>
      <c r="M495" s="47" t="s">
        <v>239</v>
      </c>
      <c r="N495" s="427" t="str">
        <f>IF([1]p29!$K$161&lt;&gt;0,[1]p29!$K$161,"")</f>
        <v/>
      </c>
      <c r="O495" s="427"/>
      <c r="P495" s="428"/>
      <c r="Q495" s="431"/>
      <c r="R495" s="431"/>
    </row>
    <row r="496" spans="1:19" s="3" customFormat="1" ht="13.5" customHeight="1" x14ac:dyDescent="0.25">
      <c r="A496" s="17" t="s">
        <v>87</v>
      </c>
      <c r="B496" s="418" t="str">
        <f>IF([1]p29!$H$163&lt;&gt;0,[1]p29!$H$163,"")</f>
        <v/>
      </c>
      <c r="C496" s="419"/>
      <c r="D496" s="429" t="s">
        <v>241</v>
      </c>
      <c r="E496" s="430"/>
      <c r="F496" s="425" t="str">
        <f>IF([1]p29!$A$163&lt;&gt;0,[1]p29!$A$163,"")</f>
        <v/>
      </c>
      <c r="G496" s="425"/>
      <c r="H496" s="425"/>
      <c r="I496" s="425"/>
      <c r="J496" s="426"/>
      <c r="K496" s="17" t="s">
        <v>74</v>
      </c>
      <c r="L496" s="432" t="str">
        <f>IF([1]p29!$J$163&lt;&gt;0,[1]p29!$J$163,"")</f>
        <v/>
      </c>
      <c r="M496" s="433"/>
      <c r="N496" s="17" t="s">
        <v>75</v>
      </c>
      <c r="O496" s="432" t="str">
        <f>IF([1]p29!$K$163&lt;&gt;0,[1]p29!$K$163,"")</f>
        <v/>
      </c>
      <c r="P496" s="433"/>
      <c r="Q496" s="431"/>
      <c r="R496" s="431"/>
    </row>
    <row r="497" spans="1:19" x14ac:dyDescent="0.2">
      <c r="A497" s="375" t="s">
        <v>242</v>
      </c>
      <c r="B497" s="376"/>
      <c r="C497" s="376"/>
      <c r="D497" s="416">
        <f>[1]p29!$A$165</f>
        <v>0</v>
      </c>
      <c r="E497" s="417"/>
      <c r="F497" s="375" t="s">
        <v>246</v>
      </c>
      <c r="G497" s="376"/>
      <c r="H497" s="416">
        <f>[1]p29!$D$165</f>
        <v>0</v>
      </c>
      <c r="I497" s="417"/>
      <c r="J497" s="375" t="s">
        <v>244</v>
      </c>
      <c r="K497" s="376"/>
      <c r="L497" s="416">
        <f>[1]p29!$G$165</f>
        <v>0</v>
      </c>
      <c r="M497" s="417"/>
      <c r="N497" s="87" t="s">
        <v>245</v>
      </c>
      <c r="O497" s="416">
        <f>[1]p29!$J$165</f>
        <v>0</v>
      </c>
      <c r="P497" s="417"/>
      <c r="Q497" s="431"/>
      <c r="R497" s="431"/>
    </row>
    <row r="498" spans="1:19" x14ac:dyDescent="0.2">
      <c r="A498" s="378"/>
      <c r="B498" s="378"/>
      <c r="C498" s="378"/>
      <c r="D498" s="378"/>
      <c r="E498" s="378"/>
      <c r="F498" s="378"/>
      <c r="G498" s="378"/>
      <c r="H498" s="378"/>
      <c r="I498" s="378"/>
      <c r="J498" s="378"/>
      <c r="K498" s="378"/>
      <c r="L498" s="378"/>
      <c r="M498" s="378"/>
      <c r="N498" s="378"/>
      <c r="O498" s="378"/>
      <c r="P498" s="378"/>
      <c r="Q498" s="431"/>
      <c r="R498" s="431"/>
    </row>
    <row r="499" spans="1:19" s="33" customFormat="1" ht="11.25" customHeight="1" x14ac:dyDescent="0.2">
      <c r="A499" s="375" t="str">
        <f>T([1]p30!$C$13:$G$13)</f>
        <v>Romildo Nascimento de Lima</v>
      </c>
      <c r="B499" s="376"/>
      <c r="C499" s="376"/>
      <c r="D499" s="376"/>
      <c r="E499" s="377"/>
      <c r="F499" s="423"/>
      <c r="G499" s="424"/>
      <c r="H499" s="424"/>
      <c r="I499" s="424"/>
      <c r="J499" s="424"/>
      <c r="K499" s="424"/>
      <c r="L499" s="424"/>
      <c r="M499" s="424"/>
      <c r="N499" s="424"/>
      <c r="O499" s="424"/>
      <c r="P499" s="424"/>
      <c r="Q499" s="431"/>
      <c r="R499" s="431"/>
      <c r="S499" s="28"/>
    </row>
    <row r="500" spans="1:19" s="3" customFormat="1" ht="13.5" customHeight="1" x14ac:dyDescent="0.25">
      <c r="A500" s="17" t="s">
        <v>76</v>
      </c>
      <c r="B500" s="379" t="str">
        <f>IF([1]p30!$A$140&lt;&gt;0,[1]p30!$A$140,"")</f>
        <v>Análise Quantitativa e Qualitativa de Soluções para Problemas Elípticos</v>
      </c>
      <c r="C500" s="379"/>
      <c r="D500" s="379"/>
      <c r="E500" s="379"/>
      <c r="F500" s="379"/>
      <c r="G500" s="379"/>
      <c r="H500" s="379"/>
      <c r="I500" s="380"/>
      <c r="J500" s="375" t="s">
        <v>240</v>
      </c>
      <c r="K500" s="376"/>
      <c r="L500" s="86" t="str">
        <f>IF([1]p30!$I$140&lt;&gt;0,[1]p30!$I$140,"")</f>
        <v>CNPq</v>
      </c>
      <c r="M500" s="47" t="s">
        <v>239</v>
      </c>
      <c r="N500" s="427" t="str">
        <f>IF([1]p30!$K$140&lt;&gt;0,[1]p30!$K$140,"")</f>
        <v>Em andamento</v>
      </c>
      <c r="O500" s="427"/>
      <c r="P500" s="428"/>
      <c r="Q500" s="431"/>
      <c r="R500" s="431"/>
    </row>
    <row r="501" spans="1:19" s="3" customFormat="1" ht="13.5" customHeight="1" x14ac:dyDescent="0.25">
      <c r="A501" s="17" t="s">
        <v>87</v>
      </c>
      <c r="B501" s="418" t="str">
        <f>IF([1]p30!$H$142&lt;&gt;0,[1]p30!$H$142,"")</f>
        <v>Coordenador</v>
      </c>
      <c r="C501" s="419"/>
      <c r="D501" s="429" t="s">
        <v>241</v>
      </c>
      <c r="E501" s="430"/>
      <c r="F501" s="425" t="str">
        <f>IF([1]p30!$A$142&lt;&gt;0,[1]p30!$A$142,"")</f>
        <v>ANÁLISE</v>
      </c>
      <c r="G501" s="425"/>
      <c r="H501" s="425"/>
      <c r="I501" s="425"/>
      <c r="J501" s="426"/>
      <c r="K501" s="17" t="s">
        <v>74</v>
      </c>
      <c r="L501" s="432" t="str">
        <f>IF([1]p30!$J$142&lt;&gt;0,[1]p30!$J$142,"")</f>
        <v/>
      </c>
      <c r="M501" s="433"/>
      <c r="N501" s="17" t="s">
        <v>75</v>
      </c>
      <c r="O501" s="432" t="str">
        <f>IF([1]p30!$K$142&lt;&gt;0,[1]p30!$K$142,"")</f>
        <v/>
      </c>
      <c r="P501" s="433"/>
      <c r="Q501" s="431"/>
      <c r="R501" s="431"/>
    </row>
    <row r="502" spans="1:19" x14ac:dyDescent="0.2">
      <c r="A502" s="375" t="s">
        <v>242</v>
      </c>
      <c r="B502" s="376"/>
      <c r="C502" s="376"/>
      <c r="D502" s="416">
        <f>[1]p30!$A$144</f>
        <v>0</v>
      </c>
      <c r="E502" s="417"/>
      <c r="F502" s="375" t="s">
        <v>243</v>
      </c>
      <c r="G502" s="376"/>
      <c r="H502" s="416">
        <f>[1]p30!$D$144</f>
        <v>0</v>
      </c>
      <c r="I502" s="417"/>
      <c r="J502" s="375" t="s">
        <v>244</v>
      </c>
      <c r="K502" s="376"/>
      <c r="L502" s="416">
        <f>[1]p30!$G$144</f>
        <v>0</v>
      </c>
      <c r="M502" s="417"/>
      <c r="N502" s="87" t="s">
        <v>245</v>
      </c>
      <c r="O502" s="416">
        <f>[1]p30!$J$144</f>
        <v>0</v>
      </c>
      <c r="P502" s="417"/>
      <c r="Q502" s="431"/>
      <c r="R502" s="431"/>
    </row>
    <row r="503" spans="1:19" x14ac:dyDescent="0.2">
      <c r="A503" s="378"/>
      <c r="B503" s="378"/>
      <c r="C503" s="378"/>
      <c r="D503" s="378"/>
      <c r="E503" s="378"/>
      <c r="F503" s="378"/>
      <c r="G503" s="378"/>
      <c r="H503" s="378"/>
      <c r="I503" s="378"/>
      <c r="J503" s="378"/>
      <c r="K503" s="378"/>
      <c r="L503" s="378"/>
      <c r="M503" s="378"/>
      <c r="N503" s="378"/>
      <c r="O503" s="378"/>
      <c r="P503" s="378"/>
      <c r="Q503" s="431"/>
      <c r="R503" s="431"/>
    </row>
    <row r="504" spans="1:19" s="3" customFormat="1" ht="13.5" customHeight="1" x14ac:dyDescent="0.25">
      <c r="A504" s="17" t="s">
        <v>76</v>
      </c>
      <c r="B504" s="379" t="str">
        <f>IF([1]p30!$A$147&lt;&gt;0,[1]p30!$A$147,"")</f>
        <v>EQUAÇÕES DIFERENCIAIS PARCIAIS ELÍPTICAS</v>
      </c>
      <c r="C504" s="379"/>
      <c r="D504" s="379"/>
      <c r="E504" s="379"/>
      <c r="F504" s="379"/>
      <c r="G504" s="379"/>
      <c r="H504" s="379"/>
      <c r="I504" s="380"/>
      <c r="J504" s="375" t="s">
        <v>240</v>
      </c>
      <c r="K504" s="376"/>
      <c r="L504" s="86" t="str">
        <f>IF([1]p30!$I$147&lt;&gt;0,[1]p30!$I$147,"")</f>
        <v/>
      </c>
      <c r="M504" s="47" t="s">
        <v>239</v>
      </c>
      <c r="N504" s="427" t="str">
        <f>IF([1]p30!$K$147&lt;&gt;0,[1]p30!$K$147,"")</f>
        <v>Em andamento</v>
      </c>
      <c r="O504" s="427"/>
      <c r="P504" s="428"/>
      <c r="Q504" s="431"/>
      <c r="R504" s="431"/>
    </row>
    <row r="505" spans="1:19" s="3" customFormat="1" ht="13.5" customHeight="1" x14ac:dyDescent="0.25">
      <c r="A505" s="17" t="s">
        <v>87</v>
      </c>
      <c r="B505" s="418" t="str">
        <f>IF([1]p30!$H$149&lt;&gt;0,[1]p30!$H$149,"")</f>
        <v>Participante</v>
      </c>
      <c r="C505" s="419"/>
      <c r="D505" s="429" t="s">
        <v>241</v>
      </c>
      <c r="E505" s="430"/>
      <c r="F505" s="425" t="str">
        <f>IF([1]p30!$A$149&lt;&gt;0,[1]p30!$A$149,"")</f>
        <v>ANÁLISE</v>
      </c>
      <c r="G505" s="425"/>
      <c r="H505" s="425"/>
      <c r="I505" s="425"/>
      <c r="J505" s="426"/>
      <c r="K505" s="17" t="s">
        <v>74</v>
      </c>
      <c r="L505" s="432" t="str">
        <f>IF([1]p30!$J$149&lt;&gt;0,[1]p30!$J$149,"")</f>
        <v/>
      </c>
      <c r="M505" s="433"/>
      <c r="N505" s="17" t="s">
        <v>75</v>
      </c>
      <c r="O505" s="432" t="str">
        <f>IF([1]p30!$K$149&lt;&gt;0,[1]p30!$K$149,"")</f>
        <v/>
      </c>
      <c r="P505" s="433"/>
      <c r="Q505" s="431"/>
      <c r="R505" s="431"/>
    </row>
    <row r="506" spans="1:19" x14ac:dyDescent="0.2">
      <c r="A506" s="375" t="s">
        <v>242</v>
      </c>
      <c r="B506" s="376"/>
      <c r="C506" s="376"/>
      <c r="D506" s="416">
        <f>[1]p30!$A$151</f>
        <v>0</v>
      </c>
      <c r="E506" s="417"/>
      <c r="F506" s="375" t="s">
        <v>246</v>
      </c>
      <c r="G506" s="376"/>
      <c r="H506" s="416">
        <f>[1]p30!$D$151</f>
        <v>0</v>
      </c>
      <c r="I506" s="417"/>
      <c r="J506" s="375" t="s">
        <v>244</v>
      </c>
      <c r="K506" s="376"/>
      <c r="L506" s="416">
        <f>[1]p30!$G$151</f>
        <v>0</v>
      </c>
      <c r="M506" s="417"/>
      <c r="N506" s="87" t="s">
        <v>245</v>
      </c>
      <c r="O506" s="416">
        <f>[1]p30!$J$151</f>
        <v>0</v>
      </c>
      <c r="P506" s="417"/>
      <c r="Q506" s="431"/>
      <c r="R506" s="431"/>
    </row>
    <row r="507" spans="1:19" x14ac:dyDescent="0.2">
      <c r="A507" s="378"/>
      <c r="B507" s="378"/>
      <c r="C507" s="378"/>
      <c r="D507" s="378"/>
      <c r="E507" s="378"/>
      <c r="F507" s="378"/>
      <c r="G507" s="378"/>
      <c r="H507" s="378"/>
      <c r="I507" s="378"/>
      <c r="J507" s="378"/>
      <c r="K507" s="378"/>
      <c r="L507" s="378"/>
      <c r="M507" s="378"/>
      <c r="N507" s="378"/>
      <c r="O507" s="378"/>
      <c r="P507" s="378"/>
      <c r="Q507" s="431"/>
      <c r="R507" s="431"/>
    </row>
    <row r="508" spans="1:19" s="3" customFormat="1" ht="13.5" customHeight="1" x14ac:dyDescent="0.25">
      <c r="A508" s="17" t="s">
        <v>76</v>
      </c>
      <c r="B508" s="379" t="str">
        <f>IF([1]p30!$A$154&lt;&gt;0,[1]p30!$A$154,"")</f>
        <v/>
      </c>
      <c r="C508" s="379"/>
      <c r="D508" s="379"/>
      <c r="E508" s="379"/>
      <c r="F508" s="379"/>
      <c r="G508" s="379"/>
      <c r="H508" s="379"/>
      <c r="I508" s="380"/>
      <c r="J508" s="375" t="s">
        <v>240</v>
      </c>
      <c r="K508" s="376"/>
      <c r="L508" s="86" t="str">
        <f>IF([1]p30!$I$154&lt;&gt;0,[1]p30!$I$154,"")</f>
        <v/>
      </c>
      <c r="M508" s="47" t="s">
        <v>239</v>
      </c>
      <c r="N508" s="427" t="str">
        <f>IF([1]p30!$K$154&lt;&gt;0,[1]p30!$K$154,"")</f>
        <v/>
      </c>
      <c r="O508" s="427"/>
      <c r="P508" s="428"/>
      <c r="Q508" s="431"/>
      <c r="R508" s="431"/>
    </row>
    <row r="509" spans="1:19" s="3" customFormat="1" ht="13.5" customHeight="1" x14ac:dyDescent="0.25">
      <c r="A509" s="17" t="s">
        <v>87</v>
      </c>
      <c r="B509" s="418" t="str">
        <f>IF([1]p30!$H$156&lt;&gt;0,[1]p30!$H$156,"")</f>
        <v/>
      </c>
      <c r="C509" s="419"/>
      <c r="D509" s="429" t="s">
        <v>241</v>
      </c>
      <c r="E509" s="430"/>
      <c r="F509" s="425" t="str">
        <f>IF([1]p30!$A$156&lt;&gt;0,[1]p30!$A$156,"")</f>
        <v/>
      </c>
      <c r="G509" s="425"/>
      <c r="H509" s="425"/>
      <c r="I509" s="425"/>
      <c r="J509" s="426"/>
      <c r="K509" s="17" t="s">
        <v>74</v>
      </c>
      <c r="L509" s="432" t="str">
        <f>IF([1]p30!$J$156&lt;&gt;0,[1]p30!$J$156,"")</f>
        <v/>
      </c>
      <c r="M509" s="433"/>
      <c r="N509" s="17" t="s">
        <v>75</v>
      </c>
      <c r="O509" s="432" t="str">
        <f>IF([1]p30!$K$156&lt;&gt;0,[1]p30!$K$156,"")</f>
        <v/>
      </c>
      <c r="P509" s="433"/>
      <c r="Q509" s="431"/>
      <c r="R509" s="431"/>
    </row>
    <row r="510" spans="1:19" x14ac:dyDescent="0.2">
      <c r="A510" s="375" t="s">
        <v>242</v>
      </c>
      <c r="B510" s="376"/>
      <c r="C510" s="376"/>
      <c r="D510" s="416">
        <f>[1]p30!$A$158</f>
        <v>0</v>
      </c>
      <c r="E510" s="417"/>
      <c r="F510" s="375" t="s">
        <v>246</v>
      </c>
      <c r="G510" s="376"/>
      <c r="H510" s="416">
        <f>[1]p30!$D$158</f>
        <v>0</v>
      </c>
      <c r="I510" s="417"/>
      <c r="J510" s="375" t="s">
        <v>244</v>
      </c>
      <c r="K510" s="376"/>
      <c r="L510" s="416">
        <f>[1]p30!$G$158</f>
        <v>0</v>
      </c>
      <c r="M510" s="417"/>
      <c r="N510" s="87" t="s">
        <v>245</v>
      </c>
      <c r="O510" s="416">
        <f>[1]p30!$J$158</f>
        <v>0</v>
      </c>
      <c r="P510" s="417"/>
      <c r="Q510" s="431"/>
      <c r="R510" s="431"/>
    </row>
    <row r="511" spans="1:19" x14ac:dyDescent="0.2">
      <c r="A511" s="378"/>
      <c r="B511" s="378"/>
      <c r="C511" s="378"/>
      <c r="D511" s="378"/>
      <c r="E511" s="378"/>
      <c r="F511" s="378"/>
      <c r="G511" s="378"/>
      <c r="H511" s="378"/>
      <c r="I511" s="378"/>
      <c r="J511" s="378"/>
      <c r="K511" s="378"/>
      <c r="L511" s="378"/>
      <c r="M511" s="378"/>
      <c r="N511" s="378"/>
      <c r="O511" s="378"/>
      <c r="P511" s="378"/>
      <c r="Q511" s="431"/>
      <c r="R511" s="431"/>
    </row>
    <row r="512" spans="1:19" s="3" customFormat="1" ht="13.5" customHeight="1" x14ac:dyDescent="0.25">
      <c r="A512" s="17" t="s">
        <v>76</v>
      </c>
      <c r="B512" s="379" t="str">
        <f>IF([1]p30!$A$161&lt;&gt;0,[1]p30!$A$161,"")</f>
        <v/>
      </c>
      <c r="C512" s="379"/>
      <c r="D512" s="379"/>
      <c r="E512" s="379"/>
      <c r="F512" s="379"/>
      <c r="G512" s="379"/>
      <c r="H512" s="379"/>
      <c r="I512" s="380"/>
      <c r="J512" s="375" t="s">
        <v>240</v>
      </c>
      <c r="K512" s="376"/>
      <c r="L512" s="86" t="str">
        <f>IF([1]p30!$I$161&lt;&gt;0,[1]p30!$I$161,"")</f>
        <v/>
      </c>
      <c r="M512" s="47" t="s">
        <v>239</v>
      </c>
      <c r="N512" s="427" t="str">
        <f>IF([1]p30!$K$161&lt;&gt;0,[1]p30!$K$161,"")</f>
        <v/>
      </c>
      <c r="O512" s="427"/>
      <c r="P512" s="428"/>
      <c r="Q512" s="431"/>
      <c r="R512" s="431"/>
    </row>
    <row r="513" spans="1:19" s="3" customFormat="1" ht="13.5" customHeight="1" x14ac:dyDescent="0.25">
      <c r="A513" s="17" t="s">
        <v>87</v>
      </c>
      <c r="B513" s="418" t="str">
        <f>IF([1]p30!$H$163&lt;&gt;0,[1]p30!$H$163,"")</f>
        <v/>
      </c>
      <c r="C513" s="419"/>
      <c r="D513" s="429" t="s">
        <v>241</v>
      </c>
      <c r="E513" s="430"/>
      <c r="F513" s="425" t="str">
        <f>IF([1]p30!$A$163&lt;&gt;0,[1]p30!$A$163,"")</f>
        <v/>
      </c>
      <c r="G513" s="425"/>
      <c r="H513" s="425"/>
      <c r="I513" s="425"/>
      <c r="J513" s="426"/>
      <c r="K513" s="17" t="s">
        <v>74</v>
      </c>
      <c r="L513" s="432" t="str">
        <f>IF([1]p30!$J$163&lt;&gt;0,[1]p30!$J$163,"")</f>
        <v/>
      </c>
      <c r="M513" s="433"/>
      <c r="N513" s="17" t="s">
        <v>75</v>
      </c>
      <c r="O513" s="432" t="str">
        <f>IF([1]p30!$K$163&lt;&gt;0,[1]p30!$K$163,"")</f>
        <v/>
      </c>
      <c r="P513" s="433"/>
      <c r="Q513" s="431"/>
      <c r="R513" s="431"/>
    </row>
    <row r="514" spans="1:19" x14ac:dyDescent="0.2">
      <c r="A514" s="375" t="s">
        <v>242</v>
      </c>
      <c r="B514" s="376"/>
      <c r="C514" s="376"/>
      <c r="D514" s="416">
        <f>[1]p30!$A$165</f>
        <v>0</v>
      </c>
      <c r="E514" s="417"/>
      <c r="F514" s="375" t="s">
        <v>246</v>
      </c>
      <c r="G514" s="376"/>
      <c r="H514" s="416">
        <f>[1]p30!$D$165</f>
        <v>0</v>
      </c>
      <c r="I514" s="417"/>
      <c r="J514" s="375" t="s">
        <v>244</v>
      </c>
      <c r="K514" s="376"/>
      <c r="L514" s="416">
        <f>[1]p30!$G$165</f>
        <v>0</v>
      </c>
      <c r="M514" s="417"/>
      <c r="N514" s="87" t="s">
        <v>245</v>
      </c>
      <c r="O514" s="416">
        <f>[1]p30!$J$165</f>
        <v>0</v>
      </c>
      <c r="P514" s="417"/>
      <c r="Q514" s="431"/>
      <c r="R514" s="431"/>
    </row>
    <row r="515" spans="1:19" x14ac:dyDescent="0.2">
      <c r="A515" s="378"/>
      <c r="B515" s="378"/>
      <c r="C515" s="378"/>
      <c r="D515" s="378"/>
      <c r="E515" s="378"/>
      <c r="F515" s="378"/>
      <c r="G515" s="378"/>
      <c r="H515" s="378"/>
      <c r="I515" s="378"/>
      <c r="J515" s="378"/>
      <c r="K515" s="378"/>
      <c r="L515" s="378"/>
      <c r="M515" s="378"/>
      <c r="N515" s="378"/>
      <c r="O515" s="378"/>
      <c r="P515" s="378"/>
      <c r="Q515" s="431"/>
      <c r="R515" s="431"/>
    </row>
    <row r="516" spans="1:19" s="33" customFormat="1" ht="11.25" customHeight="1" x14ac:dyDescent="0.2">
      <c r="A516" s="375" t="str">
        <f>T([1]p31!$C$13:$G$13)</f>
        <v>Severino Horácio da Silva</v>
      </c>
      <c r="B516" s="376"/>
      <c r="C516" s="376"/>
      <c r="D516" s="376"/>
      <c r="E516" s="377"/>
      <c r="F516" s="423"/>
      <c r="G516" s="424"/>
      <c r="H516" s="424"/>
      <c r="I516" s="424"/>
      <c r="J516" s="424"/>
      <c r="K516" s="424"/>
      <c r="L516" s="424"/>
      <c r="M516" s="424"/>
      <c r="N516" s="424"/>
      <c r="O516" s="424"/>
      <c r="P516" s="424"/>
      <c r="Q516" s="431"/>
      <c r="R516" s="431"/>
      <c r="S516" s="28"/>
    </row>
    <row r="517" spans="1:19" s="3" customFormat="1" ht="13.5" customHeight="1" x14ac:dyDescent="0.25">
      <c r="A517" s="17" t="s">
        <v>76</v>
      </c>
      <c r="B517" s="379" t="str">
        <f>IF([1]p31!$A$140&lt;&gt;0,[1]p31!$A$140,"")</f>
        <v>Comportamento Assintótico de Equações de Evolução</v>
      </c>
      <c r="C517" s="379"/>
      <c r="D517" s="379"/>
      <c r="E517" s="379"/>
      <c r="F517" s="379"/>
      <c r="G517" s="379"/>
      <c r="H517" s="379"/>
      <c r="I517" s="380"/>
      <c r="J517" s="375" t="s">
        <v>240</v>
      </c>
      <c r="K517" s="376"/>
      <c r="L517" s="86" t="str">
        <f>IF([1]p31!$I$140&lt;&gt;0,[1]p31!$I$140,"")</f>
        <v/>
      </c>
      <c r="M517" s="47" t="s">
        <v>239</v>
      </c>
      <c r="N517" s="427" t="str">
        <f>IF([1]p31!$K$140&lt;&gt;0,[1]p31!$K$140,"")</f>
        <v/>
      </c>
      <c r="O517" s="427"/>
      <c r="P517" s="428"/>
      <c r="Q517" s="431"/>
      <c r="R517" s="431"/>
    </row>
    <row r="518" spans="1:19" s="3" customFormat="1" ht="13.5" customHeight="1" x14ac:dyDescent="0.25">
      <c r="A518" s="17" t="s">
        <v>87</v>
      </c>
      <c r="B518" s="418" t="str">
        <f>IF([1]p31!$H$142&lt;&gt;0,[1]p31!$H$142,"")</f>
        <v/>
      </c>
      <c r="C518" s="419"/>
      <c r="D518" s="429" t="s">
        <v>241</v>
      </c>
      <c r="E518" s="430"/>
      <c r="F518" s="425" t="str">
        <f>IF([1]p31!$A$142&lt;&gt;0,[1]p31!$A$142,"")</f>
        <v>Equações de Evolução</v>
      </c>
      <c r="G518" s="425"/>
      <c r="H518" s="425"/>
      <c r="I518" s="425"/>
      <c r="J518" s="426"/>
      <c r="K518" s="17" t="s">
        <v>74</v>
      </c>
      <c r="L518" s="432" t="str">
        <f>IF([1]p31!$J$142&lt;&gt;0,[1]p31!$J$142,"")</f>
        <v/>
      </c>
      <c r="M518" s="433"/>
      <c r="N518" s="17" t="s">
        <v>75</v>
      </c>
      <c r="O518" s="432" t="str">
        <f>IF([1]p31!$K$142&lt;&gt;0,[1]p31!$K$142,"")</f>
        <v/>
      </c>
      <c r="P518" s="433"/>
      <c r="Q518" s="431"/>
      <c r="R518" s="431"/>
    </row>
    <row r="519" spans="1:19" x14ac:dyDescent="0.2">
      <c r="A519" s="375" t="s">
        <v>242</v>
      </c>
      <c r="B519" s="376"/>
      <c r="C519" s="376"/>
      <c r="D519" s="416">
        <f>[1]p31!$A$144</f>
        <v>0</v>
      </c>
      <c r="E519" s="417"/>
      <c r="F519" s="375" t="s">
        <v>243</v>
      </c>
      <c r="G519" s="376"/>
      <c r="H519" s="416">
        <f>[1]p31!$D$144</f>
        <v>0</v>
      </c>
      <c r="I519" s="417"/>
      <c r="J519" s="375" t="s">
        <v>244</v>
      </c>
      <c r="K519" s="376"/>
      <c r="L519" s="416">
        <f>[1]p31!$G$144</f>
        <v>0</v>
      </c>
      <c r="M519" s="417"/>
      <c r="N519" s="87" t="s">
        <v>245</v>
      </c>
      <c r="O519" s="416">
        <f>[1]p31!$J$144</f>
        <v>0</v>
      </c>
      <c r="P519" s="417"/>
      <c r="Q519" s="431"/>
      <c r="R519" s="431"/>
    </row>
    <row r="520" spans="1:19" x14ac:dyDescent="0.2">
      <c r="A520" s="378"/>
      <c r="B520" s="378"/>
      <c r="C520" s="378"/>
      <c r="D520" s="378"/>
      <c r="E520" s="378"/>
      <c r="F520" s="378"/>
      <c r="G520" s="378"/>
      <c r="H520" s="378"/>
      <c r="I520" s="378"/>
      <c r="J520" s="378"/>
      <c r="K520" s="378"/>
      <c r="L520" s="378"/>
      <c r="M520" s="378"/>
      <c r="N520" s="378"/>
      <c r="O520" s="378"/>
      <c r="P520" s="378"/>
      <c r="Q520" s="431"/>
      <c r="R520" s="431"/>
    </row>
    <row r="521" spans="1:19" s="3" customFormat="1" ht="13.5" customHeight="1" x14ac:dyDescent="0.25">
      <c r="A521" s="17" t="s">
        <v>76</v>
      </c>
      <c r="B521" s="379" t="str">
        <f>IF([1]p31!$A$147&lt;&gt;0,[1]p31!$A$147,"")</f>
        <v>Dinâmica Neural</v>
      </c>
      <c r="C521" s="379"/>
      <c r="D521" s="379"/>
      <c r="E521" s="379"/>
      <c r="F521" s="379"/>
      <c r="G521" s="379"/>
      <c r="H521" s="379"/>
      <c r="I521" s="380"/>
      <c r="J521" s="375" t="s">
        <v>240</v>
      </c>
      <c r="K521" s="376"/>
      <c r="L521" s="86" t="str">
        <f>IF([1]p31!$I$147&lt;&gt;0,[1]p31!$I$147,"")</f>
        <v/>
      </c>
      <c r="M521" s="47" t="s">
        <v>239</v>
      </c>
      <c r="N521" s="427" t="str">
        <f>IF([1]p31!$K$147&lt;&gt;0,[1]p31!$K$147,"")</f>
        <v/>
      </c>
      <c r="O521" s="427"/>
      <c r="P521" s="428"/>
      <c r="Q521" s="431"/>
      <c r="R521" s="431"/>
    </row>
    <row r="522" spans="1:19" s="3" customFormat="1" ht="13.5" customHeight="1" x14ac:dyDescent="0.25">
      <c r="A522" s="17" t="s">
        <v>87</v>
      </c>
      <c r="B522" s="418" t="str">
        <f>IF([1]p31!$H$149&lt;&gt;0,[1]p31!$H$149,"")</f>
        <v/>
      </c>
      <c r="C522" s="419"/>
      <c r="D522" s="429" t="s">
        <v>241</v>
      </c>
      <c r="E522" s="430"/>
      <c r="F522" s="425" t="str">
        <f>IF([1]p31!$A$149&lt;&gt;0,[1]p31!$A$149,"")</f>
        <v>Biologia Matemática</v>
      </c>
      <c r="G522" s="425"/>
      <c r="H522" s="425"/>
      <c r="I522" s="425"/>
      <c r="J522" s="426"/>
      <c r="K522" s="17" t="s">
        <v>74</v>
      </c>
      <c r="L522" s="432">
        <f>IF([1]p31!$J$149&lt;&gt;0,[1]p31!$J$149,"")</f>
        <v>44385</v>
      </c>
      <c r="M522" s="433"/>
      <c r="N522" s="17" t="s">
        <v>75</v>
      </c>
      <c r="O522" s="432" t="str">
        <f>IF([1]p31!$K$149&lt;&gt;0,[1]p31!$K$149,"")</f>
        <v/>
      </c>
      <c r="P522" s="433"/>
      <c r="Q522" s="431"/>
      <c r="R522" s="431"/>
    </row>
    <row r="523" spans="1:19" x14ac:dyDescent="0.2">
      <c r="A523" s="375" t="s">
        <v>242</v>
      </c>
      <c r="B523" s="376"/>
      <c r="C523" s="376"/>
      <c r="D523" s="416">
        <f>[1]p31!$A$151</f>
        <v>0</v>
      </c>
      <c r="E523" s="417"/>
      <c r="F523" s="375" t="s">
        <v>246</v>
      </c>
      <c r="G523" s="376"/>
      <c r="H523" s="416">
        <f>[1]p31!$D$151</f>
        <v>0</v>
      </c>
      <c r="I523" s="417"/>
      <c r="J523" s="375" t="s">
        <v>244</v>
      </c>
      <c r="K523" s="376"/>
      <c r="L523" s="416">
        <f>[1]p31!$G$151</f>
        <v>0</v>
      </c>
      <c r="M523" s="417"/>
      <c r="N523" s="87" t="s">
        <v>245</v>
      </c>
      <c r="O523" s="416">
        <f>[1]p31!$J$151</f>
        <v>0</v>
      </c>
      <c r="P523" s="417"/>
      <c r="Q523" s="431"/>
      <c r="R523" s="431"/>
    </row>
    <row r="524" spans="1:19" x14ac:dyDescent="0.2">
      <c r="A524" s="378"/>
      <c r="B524" s="378"/>
      <c r="C524" s="378"/>
      <c r="D524" s="378"/>
      <c r="E524" s="378"/>
      <c r="F524" s="378"/>
      <c r="G524" s="378"/>
      <c r="H524" s="378"/>
      <c r="I524" s="378"/>
      <c r="J524" s="378"/>
      <c r="K524" s="378"/>
      <c r="L524" s="378"/>
      <c r="M524" s="378"/>
      <c r="N524" s="378"/>
      <c r="O524" s="378"/>
      <c r="P524" s="378"/>
      <c r="Q524" s="431"/>
      <c r="R524" s="431"/>
    </row>
    <row r="525" spans="1:19" s="3" customFormat="1" ht="13.5" customHeight="1" x14ac:dyDescent="0.25">
      <c r="A525" s="17" t="s">
        <v>76</v>
      </c>
      <c r="B525" s="379" t="str">
        <f>IF([1]p31!$A$154&lt;&gt;0,[1]p31!$A$154,"")</f>
        <v>Dinâmica de Populações</v>
      </c>
      <c r="C525" s="379"/>
      <c r="D525" s="379"/>
      <c r="E525" s="379"/>
      <c r="F525" s="379"/>
      <c r="G525" s="379"/>
      <c r="H525" s="379"/>
      <c r="I525" s="380"/>
      <c r="J525" s="375" t="s">
        <v>240</v>
      </c>
      <c r="K525" s="376"/>
      <c r="L525" s="86" t="str">
        <f>IF([1]p31!$I$154&lt;&gt;0,[1]p31!$I$154,"")</f>
        <v/>
      </c>
      <c r="M525" s="47" t="s">
        <v>239</v>
      </c>
      <c r="N525" s="427" t="str">
        <f>IF([1]p31!$K$154&lt;&gt;0,[1]p31!$K$154,"")</f>
        <v/>
      </c>
      <c r="O525" s="427"/>
      <c r="P525" s="428"/>
      <c r="Q525" s="431"/>
      <c r="R525" s="431"/>
    </row>
    <row r="526" spans="1:19" s="3" customFormat="1" ht="13.5" customHeight="1" x14ac:dyDescent="0.25">
      <c r="A526" s="17" t="s">
        <v>87</v>
      </c>
      <c r="B526" s="418" t="str">
        <f>IF([1]p31!$H$156&lt;&gt;0,[1]p31!$H$156,"")</f>
        <v/>
      </c>
      <c r="C526" s="419"/>
      <c r="D526" s="429" t="s">
        <v>241</v>
      </c>
      <c r="E526" s="430"/>
      <c r="F526" s="425" t="str">
        <f>IF([1]p31!$A$156&lt;&gt;0,[1]p31!$A$156,"")</f>
        <v>Equações Diferenciais Ordinárias</v>
      </c>
      <c r="G526" s="425"/>
      <c r="H526" s="425"/>
      <c r="I526" s="425"/>
      <c r="J526" s="426"/>
      <c r="K526" s="17" t="s">
        <v>74</v>
      </c>
      <c r="L526" s="432">
        <f>IF([1]p31!$J$156&lt;&gt;0,[1]p31!$J$156,"")</f>
        <v>44385</v>
      </c>
      <c r="M526" s="433"/>
      <c r="N526" s="17" t="s">
        <v>75</v>
      </c>
      <c r="O526" s="432" t="str">
        <f>IF([1]p31!$K$156&lt;&gt;0,[1]p31!$K$156,"")</f>
        <v/>
      </c>
      <c r="P526" s="433"/>
      <c r="Q526" s="431"/>
      <c r="R526" s="431"/>
    </row>
    <row r="527" spans="1:19" x14ac:dyDescent="0.2">
      <c r="A527" s="375" t="s">
        <v>242</v>
      </c>
      <c r="B527" s="376"/>
      <c r="C527" s="376"/>
      <c r="D527" s="416">
        <f>[1]p31!$A$158</f>
        <v>0</v>
      </c>
      <c r="E527" s="417"/>
      <c r="F527" s="375" t="s">
        <v>246</v>
      </c>
      <c r="G527" s="376"/>
      <c r="H527" s="416">
        <f>[1]p31!$D$158</f>
        <v>0</v>
      </c>
      <c r="I527" s="417"/>
      <c r="J527" s="375" t="s">
        <v>244</v>
      </c>
      <c r="K527" s="376"/>
      <c r="L527" s="416">
        <f>[1]p31!$G$158</f>
        <v>0</v>
      </c>
      <c r="M527" s="417"/>
      <c r="N527" s="87" t="s">
        <v>245</v>
      </c>
      <c r="O527" s="416">
        <f>[1]p31!$J$158</f>
        <v>0</v>
      </c>
      <c r="P527" s="417"/>
      <c r="Q527" s="431"/>
      <c r="R527" s="431"/>
    </row>
    <row r="528" spans="1:19" x14ac:dyDescent="0.2">
      <c r="A528" s="378"/>
      <c r="B528" s="378"/>
      <c r="C528" s="378"/>
      <c r="D528" s="378"/>
      <c r="E528" s="378"/>
      <c r="F528" s="378"/>
      <c r="G528" s="378"/>
      <c r="H528" s="378"/>
      <c r="I528" s="378"/>
      <c r="J528" s="378"/>
      <c r="K528" s="378"/>
      <c r="L528" s="378"/>
      <c r="M528" s="378"/>
      <c r="N528" s="378"/>
      <c r="O528" s="378"/>
      <c r="P528" s="378"/>
      <c r="Q528" s="431"/>
      <c r="R528" s="431"/>
    </row>
    <row r="529" spans="1:19" s="3" customFormat="1" ht="13.5" customHeight="1" x14ac:dyDescent="0.25">
      <c r="A529" s="17" t="s">
        <v>76</v>
      </c>
      <c r="B529" s="379" t="str">
        <f>IF([1]p31!$A$161&lt;&gt;0,[1]p31!$A$161,"")</f>
        <v/>
      </c>
      <c r="C529" s="379"/>
      <c r="D529" s="379"/>
      <c r="E529" s="379"/>
      <c r="F529" s="379"/>
      <c r="G529" s="379"/>
      <c r="H529" s="379"/>
      <c r="I529" s="380"/>
      <c r="J529" s="375" t="s">
        <v>240</v>
      </c>
      <c r="K529" s="376"/>
      <c r="L529" s="86" t="str">
        <f>IF([1]p31!$I$161&lt;&gt;0,[1]p31!$I$161,"")</f>
        <v/>
      </c>
      <c r="M529" s="47" t="s">
        <v>239</v>
      </c>
      <c r="N529" s="427" t="str">
        <f>IF([1]p31!$K$161&lt;&gt;0,[1]p31!$K$161,"")</f>
        <v/>
      </c>
      <c r="O529" s="427"/>
      <c r="P529" s="428"/>
      <c r="Q529" s="431"/>
      <c r="R529" s="431"/>
    </row>
    <row r="530" spans="1:19" s="3" customFormat="1" ht="13.5" customHeight="1" x14ac:dyDescent="0.25">
      <c r="A530" s="17" t="s">
        <v>87</v>
      </c>
      <c r="B530" s="418" t="str">
        <f>IF([1]p31!$H$163&lt;&gt;0,[1]p31!$H$163,"")</f>
        <v/>
      </c>
      <c r="C530" s="419"/>
      <c r="D530" s="429" t="s">
        <v>241</v>
      </c>
      <c r="E530" s="430"/>
      <c r="F530" s="425" t="str">
        <f>IF([1]p31!$A$163&lt;&gt;0,[1]p31!$A$163,"")</f>
        <v/>
      </c>
      <c r="G530" s="425"/>
      <c r="H530" s="425"/>
      <c r="I530" s="425"/>
      <c r="J530" s="426"/>
      <c r="K530" s="17" t="s">
        <v>74</v>
      </c>
      <c r="L530" s="432" t="str">
        <f>IF([1]p31!$J$163&lt;&gt;0,[1]p31!$J$163,"")</f>
        <v/>
      </c>
      <c r="M530" s="433"/>
      <c r="N530" s="17" t="s">
        <v>75</v>
      </c>
      <c r="O530" s="432" t="str">
        <f>IF([1]p31!$K$163&lt;&gt;0,[1]p31!$K$163,"")</f>
        <v/>
      </c>
      <c r="P530" s="433"/>
      <c r="Q530" s="431"/>
      <c r="R530" s="431"/>
    </row>
    <row r="531" spans="1:19" x14ac:dyDescent="0.2">
      <c r="A531" s="375" t="s">
        <v>242</v>
      </c>
      <c r="B531" s="376"/>
      <c r="C531" s="376"/>
      <c r="D531" s="416">
        <f>[1]p31!$A$165</f>
        <v>0</v>
      </c>
      <c r="E531" s="417"/>
      <c r="F531" s="375" t="s">
        <v>246</v>
      </c>
      <c r="G531" s="376"/>
      <c r="H531" s="416">
        <f>[1]p31!$D$165</f>
        <v>0</v>
      </c>
      <c r="I531" s="417"/>
      <c r="J531" s="375" t="s">
        <v>244</v>
      </c>
      <c r="K531" s="376"/>
      <c r="L531" s="416">
        <f>[1]p31!$G$165</f>
        <v>0</v>
      </c>
      <c r="M531" s="417"/>
      <c r="N531" s="87" t="s">
        <v>245</v>
      </c>
      <c r="O531" s="416">
        <f>[1]p31!$J$165</f>
        <v>0</v>
      </c>
      <c r="P531" s="417"/>
      <c r="Q531" s="431"/>
      <c r="R531" s="431"/>
    </row>
    <row r="532" spans="1:19" x14ac:dyDescent="0.2">
      <c r="A532" s="378"/>
      <c r="B532" s="378"/>
      <c r="C532" s="378"/>
      <c r="D532" s="378"/>
      <c r="E532" s="378"/>
      <c r="F532" s="378"/>
      <c r="G532" s="378"/>
      <c r="H532" s="378"/>
      <c r="I532" s="378"/>
      <c r="J532" s="378"/>
      <c r="K532" s="378"/>
      <c r="L532" s="378"/>
      <c r="M532" s="378"/>
      <c r="N532" s="378"/>
      <c r="O532" s="378"/>
      <c r="P532" s="378"/>
      <c r="Q532" s="431"/>
      <c r="R532" s="431"/>
    </row>
    <row r="533" spans="1:19" s="33" customFormat="1" ht="11.25" customHeight="1" x14ac:dyDescent="0.2">
      <c r="A533" s="375" t="str">
        <f>T([1]p32!$C$13:$G$13)</f>
        <v>Wenia Valdevino Félix de Lima</v>
      </c>
      <c r="B533" s="376"/>
      <c r="C533" s="376"/>
      <c r="D533" s="376"/>
      <c r="E533" s="377"/>
      <c r="F533" s="423"/>
      <c r="G533" s="424"/>
      <c r="H533" s="424"/>
      <c r="I533" s="424"/>
      <c r="J533" s="424"/>
      <c r="K533" s="424"/>
      <c r="L533" s="424"/>
      <c r="M533" s="424"/>
      <c r="N533" s="424"/>
      <c r="O533" s="424"/>
      <c r="P533" s="424"/>
      <c r="Q533" s="431"/>
      <c r="R533" s="431"/>
      <c r="S533" s="28"/>
    </row>
    <row r="534" spans="1:19" s="3" customFormat="1" ht="13.5" customHeight="1" x14ac:dyDescent="0.25">
      <c r="A534" s="17" t="s">
        <v>76</v>
      </c>
      <c r="B534" s="379" t="str">
        <f>IF([1]p32!$A$140&lt;&gt;0,[1]p32!$A$140,"")</f>
        <v/>
      </c>
      <c r="C534" s="379"/>
      <c r="D534" s="379"/>
      <c r="E534" s="379"/>
      <c r="F534" s="379"/>
      <c r="G534" s="379"/>
      <c r="H534" s="379"/>
      <c r="I534" s="380"/>
      <c r="J534" s="375" t="s">
        <v>240</v>
      </c>
      <c r="K534" s="376"/>
      <c r="L534" s="86" t="str">
        <f>IF([1]p32!$I$140&lt;&gt;0,[1]p32!$I$140,"")</f>
        <v/>
      </c>
      <c r="M534" s="47" t="s">
        <v>239</v>
      </c>
      <c r="N534" s="427" t="str">
        <f>IF([1]p32!$K$140&lt;&gt;0,[1]p32!$K$140,"")</f>
        <v/>
      </c>
      <c r="O534" s="427"/>
      <c r="P534" s="428"/>
      <c r="Q534" s="431"/>
      <c r="R534" s="431"/>
    </row>
    <row r="535" spans="1:19" s="3" customFormat="1" ht="13.5" customHeight="1" x14ac:dyDescent="0.25">
      <c r="A535" s="17" t="s">
        <v>87</v>
      </c>
      <c r="B535" s="418" t="str">
        <f>IF([1]p32!$H$142&lt;&gt;0,[1]p32!$H$142,"")</f>
        <v/>
      </c>
      <c r="C535" s="419"/>
      <c r="D535" s="429" t="s">
        <v>241</v>
      </c>
      <c r="E535" s="430"/>
      <c r="F535" s="425" t="str">
        <f>IF([1]p32!$A$142&lt;&gt;0,[1]p32!$A$142,"")</f>
        <v/>
      </c>
      <c r="G535" s="425"/>
      <c r="H535" s="425"/>
      <c r="I535" s="425"/>
      <c r="J535" s="426"/>
      <c r="K535" s="17" t="s">
        <v>74</v>
      </c>
      <c r="L535" s="432" t="str">
        <f>IF([1]p32!$J$142&lt;&gt;0,[1]p32!$J$142,"")</f>
        <v/>
      </c>
      <c r="M535" s="433"/>
      <c r="N535" s="17" t="s">
        <v>75</v>
      </c>
      <c r="O535" s="432" t="str">
        <f>IF([1]p32!$K$142&lt;&gt;0,[1]p32!$K$142,"")</f>
        <v/>
      </c>
      <c r="P535" s="433"/>
      <c r="Q535" s="431"/>
      <c r="R535" s="431"/>
    </row>
    <row r="536" spans="1:19" x14ac:dyDescent="0.2">
      <c r="A536" s="375" t="s">
        <v>242</v>
      </c>
      <c r="B536" s="376"/>
      <c r="C536" s="376"/>
      <c r="D536" s="416">
        <f>[1]p32!$A$144</f>
        <v>0</v>
      </c>
      <c r="E536" s="417"/>
      <c r="F536" s="375" t="s">
        <v>243</v>
      </c>
      <c r="G536" s="376"/>
      <c r="H536" s="416">
        <f>[1]p32!$D$144</f>
        <v>0</v>
      </c>
      <c r="I536" s="417"/>
      <c r="J536" s="375" t="s">
        <v>244</v>
      </c>
      <c r="K536" s="376"/>
      <c r="L536" s="416">
        <f>[1]p32!$G$144</f>
        <v>0</v>
      </c>
      <c r="M536" s="417"/>
      <c r="N536" s="87" t="s">
        <v>245</v>
      </c>
      <c r="O536" s="416">
        <f>[1]p32!$J$144</f>
        <v>0</v>
      </c>
      <c r="P536" s="417"/>
      <c r="Q536" s="431"/>
      <c r="R536" s="431"/>
    </row>
    <row r="537" spans="1:19" x14ac:dyDescent="0.2">
      <c r="A537" s="378"/>
      <c r="B537" s="378"/>
      <c r="C537" s="378"/>
      <c r="D537" s="378"/>
      <c r="E537" s="378"/>
      <c r="F537" s="378"/>
      <c r="G537" s="378"/>
      <c r="H537" s="378"/>
      <c r="I537" s="378"/>
      <c r="J537" s="378"/>
      <c r="K537" s="378"/>
      <c r="L537" s="378"/>
      <c r="M537" s="378"/>
      <c r="N537" s="378"/>
      <c r="O537" s="378"/>
      <c r="P537" s="378"/>
      <c r="Q537" s="431"/>
      <c r="R537" s="431"/>
    </row>
    <row r="538" spans="1:19" s="3" customFormat="1" ht="13.5" customHeight="1" x14ac:dyDescent="0.25">
      <c r="A538" s="17" t="s">
        <v>76</v>
      </c>
      <c r="B538" s="379" t="str">
        <f>IF([1]p32!$A$147&lt;&gt;0,[1]p32!$A$147,"")</f>
        <v/>
      </c>
      <c r="C538" s="379"/>
      <c r="D538" s="379"/>
      <c r="E538" s="379"/>
      <c r="F538" s="379"/>
      <c r="G538" s="379"/>
      <c r="H538" s="379"/>
      <c r="I538" s="380"/>
      <c r="J538" s="375" t="s">
        <v>240</v>
      </c>
      <c r="K538" s="376"/>
      <c r="L538" s="86" t="str">
        <f>IF([1]p32!$I$147&lt;&gt;0,[1]p32!$I$147,"")</f>
        <v/>
      </c>
      <c r="M538" s="47" t="s">
        <v>239</v>
      </c>
      <c r="N538" s="427" t="str">
        <f>IF([1]p32!$K$147&lt;&gt;0,[1]p32!$K$147,"")</f>
        <v/>
      </c>
      <c r="O538" s="427"/>
      <c r="P538" s="428"/>
      <c r="Q538" s="431"/>
      <c r="R538" s="431"/>
    </row>
    <row r="539" spans="1:19" s="3" customFormat="1" ht="13.5" customHeight="1" x14ac:dyDescent="0.25">
      <c r="A539" s="17" t="s">
        <v>87</v>
      </c>
      <c r="B539" s="418" t="str">
        <f>IF([1]p32!$H$149&lt;&gt;0,[1]p32!$H$149,"")</f>
        <v/>
      </c>
      <c r="C539" s="419"/>
      <c r="D539" s="429" t="s">
        <v>241</v>
      </c>
      <c r="E539" s="430"/>
      <c r="F539" s="425" t="str">
        <f>IF([1]p32!$A$149&lt;&gt;0,[1]p32!$A$149,"")</f>
        <v/>
      </c>
      <c r="G539" s="425"/>
      <c r="H539" s="425"/>
      <c r="I539" s="425"/>
      <c r="J539" s="426"/>
      <c r="K539" s="17" t="s">
        <v>74</v>
      </c>
      <c r="L539" s="432" t="str">
        <f>IF([1]p32!$J$149&lt;&gt;0,[1]p32!$J$149,"")</f>
        <v/>
      </c>
      <c r="M539" s="433"/>
      <c r="N539" s="17" t="s">
        <v>75</v>
      </c>
      <c r="O539" s="432" t="str">
        <f>IF([1]p32!$K$149&lt;&gt;0,[1]p32!$K$149,"")</f>
        <v/>
      </c>
      <c r="P539" s="433"/>
      <c r="Q539" s="431"/>
      <c r="R539" s="431"/>
    </row>
    <row r="540" spans="1:19" x14ac:dyDescent="0.2">
      <c r="A540" s="375" t="s">
        <v>242</v>
      </c>
      <c r="B540" s="376"/>
      <c r="C540" s="376"/>
      <c r="D540" s="416">
        <f>[1]p32!$A$151</f>
        <v>0</v>
      </c>
      <c r="E540" s="417"/>
      <c r="F540" s="375" t="s">
        <v>246</v>
      </c>
      <c r="G540" s="376"/>
      <c r="H540" s="416">
        <f>[1]p32!$D$151</f>
        <v>0</v>
      </c>
      <c r="I540" s="417"/>
      <c r="J540" s="375" t="s">
        <v>244</v>
      </c>
      <c r="K540" s="376"/>
      <c r="L540" s="416">
        <f>[1]p32!$G$151</f>
        <v>0</v>
      </c>
      <c r="M540" s="417"/>
      <c r="N540" s="87" t="s">
        <v>245</v>
      </c>
      <c r="O540" s="416">
        <f>[1]p32!$J$151</f>
        <v>0</v>
      </c>
      <c r="P540" s="417"/>
      <c r="Q540" s="431"/>
      <c r="R540" s="431"/>
    </row>
    <row r="541" spans="1:19" x14ac:dyDescent="0.2">
      <c r="A541" s="378"/>
      <c r="B541" s="378"/>
      <c r="C541" s="378"/>
      <c r="D541" s="378"/>
      <c r="E541" s="378"/>
      <c r="F541" s="378"/>
      <c r="G541" s="378"/>
      <c r="H541" s="378"/>
      <c r="I541" s="378"/>
      <c r="J541" s="378"/>
      <c r="K541" s="378"/>
      <c r="L541" s="378"/>
      <c r="M541" s="378"/>
      <c r="N541" s="378"/>
      <c r="O541" s="378"/>
      <c r="P541" s="378"/>
      <c r="Q541" s="431"/>
      <c r="R541" s="431"/>
    </row>
    <row r="542" spans="1:19" s="3" customFormat="1" ht="13.5" customHeight="1" x14ac:dyDescent="0.25">
      <c r="A542" s="17" t="s">
        <v>76</v>
      </c>
      <c r="B542" s="379" t="str">
        <f>IF([1]p32!$A$154&lt;&gt;0,[1]p32!$A$154,"")</f>
        <v/>
      </c>
      <c r="C542" s="379"/>
      <c r="D542" s="379"/>
      <c r="E542" s="379"/>
      <c r="F542" s="379"/>
      <c r="G542" s="379"/>
      <c r="H542" s="379"/>
      <c r="I542" s="380"/>
      <c r="J542" s="375" t="s">
        <v>240</v>
      </c>
      <c r="K542" s="376"/>
      <c r="L542" s="86" t="str">
        <f>IF([1]p32!$I$154&lt;&gt;0,[1]p32!$I$154,"")</f>
        <v/>
      </c>
      <c r="M542" s="47" t="s">
        <v>239</v>
      </c>
      <c r="N542" s="427" t="str">
        <f>IF([1]p32!$K$154&lt;&gt;0,[1]p32!$K$154,"")</f>
        <v/>
      </c>
      <c r="O542" s="427"/>
      <c r="P542" s="428"/>
      <c r="Q542" s="431"/>
      <c r="R542" s="431"/>
    </row>
    <row r="543" spans="1:19" s="3" customFormat="1" ht="13.5" customHeight="1" x14ac:dyDescent="0.25">
      <c r="A543" s="17" t="s">
        <v>87</v>
      </c>
      <c r="B543" s="418" t="str">
        <f>IF([1]p32!$H$156&lt;&gt;0,[1]p32!$H$156,"")</f>
        <v/>
      </c>
      <c r="C543" s="419"/>
      <c r="D543" s="429" t="s">
        <v>241</v>
      </c>
      <c r="E543" s="430"/>
      <c r="F543" s="425" t="str">
        <f>IF([1]p32!$A$156&lt;&gt;0,[1]p32!$A$156,"")</f>
        <v/>
      </c>
      <c r="G543" s="425"/>
      <c r="H543" s="425"/>
      <c r="I543" s="425"/>
      <c r="J543" s="426"/>
      <c r="K543" s="17" t="s">
        <v>74</v>
      </c>
      <c r="L543" s="432" t="str">
        <f>IF([1]p32!$J$156&lt;&gt;0,[1]p32!$J$156,"")</f>
        <v/>
      </c>
      <c r="M543" s="433"/>
      <c r="N543" s="17" t="s">
        <v>75</v>
      </c>
      <c r="O543" s="432" t="str">
        <f>IF([1]p32!$K$156&lt;&gt;0,[1]p32!$K$156,"")</f>
        <v/>
      </c>
      <c r="P543" s="433"/>
      <c r="Q543" s="431"/>
      <c r="R543" s="431"/>
    </row>
    <row r="544" spans="1:19" x14ac:dyDescent="0.2">
      <c r="A544" s="375" t="s">
        <v>242</v>
      </c>
      <c r="B544" s="376"/>
      <c r="C544" s="376"/>
      <c r="D544" s="416">
        <f>[1]p32!$A$158</f>
        <v>0</v>
      </c>
      <c r="E544" s="417"/>
      <c r="F544" s="375" t="s">
        <v>246</v>
      </c>
      <c r="G544" s="376"/>
      <c r="H544" s="416">
        <f>[1]p32!$D$158</f>
        <v>0</v>
      </c>
      <c r="I544" s="417"/>
      <c r="J544" s="375" t="s">
        <v>244</v>
      </c>
      <c r="K544" s="376"/>
      <c r="L544" s="416">
        <f>[1]p32!$G$158</f>
        <v>0</v>
      </c>
      <c r="M544" s="417"/>
      <c r="N544" s="87" t="s">
        <v>245</v>
      </c>
      <c r="O544" s="416">
        <f>[1]p32!$J$158</f>
        <v>0</v>
      </c>
      <c r="P544" s="417"/>
      <c r="Q544" s="431"/>
      <c r="R544" s="431"/>
    </row>
    <row r="545" spans="1:19" x14ac:dyDescent="0.2">
      <c r="A545" s="378"/>
      <c r="B545" s="378"/>
      <c r="C545" s="378"/>
      <c r="D545" s="378"/>
      <c r="E545" s="378"/>
      <c r="F545" s="378"/>
      <c r="G545" s="378"/>
      <c r="H545" s="378"/>
      <c r="I545" s="378"/>
      <c r="J545" s="378"/>
      <c r="K545" s="378"/>
      <c r="L545" s="378"/>
      <c r="M545" s="378"/>
      <c r="N545" s="378"/>
      <c r="O545" s="378"/>
      <c r="P545" s="378"/>
      <c r="Q545" s="431"/>
      <c r="R545" s="431"/>
    </row>
    <row r="546" spans="1:19" s="3" customFormat="1" ht="13.5" customHeight="1" x14ac:dyDescent="0.25">
      <c r="A546" s="17" t="s">
        <v>76</v>
      </c>
      <c r="B546" s="379" t="str">
        <f>IF([1]p32!$A$161&lt;&gt;0,[1]p32!$A$161,"")</f>
        <v/>
      </c>
      <c r="C546" s="379"/>
      <c r="D546" s="379"/>
      <c r="E546" s="379"/>
      <c r="F546" s="379"/>
      <c r="G546" s="379"/>
      <c r="H546" s="379"/>
      <c r="I546" s="380"/>
      <c r="J546" s="375" t="s">
        <v>240</v>
      </c>
      <c r="K546" s="376"/>
      <c r="L546" s="86" t="str">
        <f>IF([1]p32!$I$161&lt;&gt;0,[1]p32!$I$161,"")</f>
        <v/>
      </c>
      <c r="M546" s="47" t="s">
        <v>239</v>
      </c>
      <c r="N546" s="427" t="str">
        <f>IF([1]p32!$K$161&lt;&gt;0,[1]p32!$K$161,"")</f>
        <v/>
      </c>
      <c r="O546" s="427"/>
      <c r="P546" s="428"/>
      <c r="Q546" s="431"/>
      <c r="R546" s="431"/>
    </row>
    <row r="547" spans="1:19" s="3" customFormat="1" ht="13.5" customHeight="1" x14ac:dyDescent="0.25">
      <c r="A547" s="17" t="s">
        <v>87</v>
      </c>
      <c r="B547" s="418" t="str">
        <f>IF([1]p32!$H$163&lt;&gt;0,[1]p32!$H$163,"")</f>
        <v/>
      </c>
      <c r="C547" s="419"/>
      <c r="D547" s="429" t="s">
        <v>241</v>
      </c>
      <c r="E547" s="430"/>
      <c r="F547" s="425" t="str">
        <f>IF([1]p32!$A$163&lt;&gt;0,[1]p32!$A$163,"")</f>
        <v/>
      </c>
      <c r="G547" s="425"/>
      <c r="H547" s="425"/>
      <c r="I547" s="425"/>
      <c r="J547" s="426"/>
      <c r="K547" s="17" t="s">
        <v>74</v>
      </c>
      <c r="L547" s="432" t="str">
        <f>IF([1]p32!$J$163&lt;&gt;0,[1]p32!$J$163,"")</f>
        <v/>
      </c>
      <c r="M547" s="433"/>
      <c r="N547" s="17" t="s">
        <v>75</v>
      </c>
      <c r="O547" s="432" t="str">
        <f>IF([1]p32!$K$163&lt;&gt;0,[1]p32!$K$163,"")</f>
        <v/>
      </c>
      <c r="P547" s="433"/>
      <c r="Q547" s="431"/>
      <c r="R547" s="431"/>
    </row>
    <row r="548" spans="1:19" x14ac:dyDescent="0.2">
      <c r="A548" s="375" t="s">
        <v>242</v>
      </c>
      <c r="B548" s="376"/>
      <c r="C548" s="376"/>
      <c r="D548" s="416">
        <f>[1]p32!$A$165</f>
        <v>0</v>
      </c>
      <c r="E548" s="417"/>
      <c r="F548" s="375" t="s">
        <v>246</v>
      </c>
      <c r="G548" s="376"/>
      <c r="H548" s="416">
        <f>[1]p32!$D$165</f>
        <v>0</v>
      </c>
      <c r="I548" s="417"/>
      <c r="J548" s="375" t="s">
        <v>244</v>
      </c>
      <c r="K548" s="376"/>
      <c r="L548" s="416">
        <f>[1]p32!$G$165</f>
        <v>0</v>
      </c>
      <c r="M548" s="417"/>
      <c r="N548" s="87" t="s">
        <v>245</v>
      </c>
      <c r="O548" s="416">
        <f>[1]p32!$J$165</f>
        <v>0</v>
      </c>
      <c r="P548" s="417"/>
      <c r="Q548" s="431"/>
      <c r="R548" s="431"/>
    </row>
    <row r="549" spans="1:19" x14ac:dyDescent="0.2">
      <c r="A549" s="378"/>
      <c r="B549" s="378"/>
      <c r="C549" s="378"/>
      <c r="D549" s="378"/>
      <c r="E549" s="378"/>
      <c r="F549" s="378"/>
      <c r="G549" s="378"/>
      <c r="H549" s="378"/>
      <c r="I549" s="378"/>
      <c r="J549" s="378"/>
      <c r="K549" s="378"/>
      <c r="L549" s="378"/>
      <c r="M549" s="378"/>
      <c r="N549" s="378"/>
      <c r="O549" s="378"/>
      <c r="P549" s="378"/>
      <c r="Q549" s="431"/>
      <c r="R549" s="431"/>
    </row>
    <row r="550" spans="1:19" s="33" customFormat="1" ht="11.25" customHeight="1" x14ac:dyDescent="0.2">
      <c r="A550" s="375" t="str">
        <f>T([1]p33!$C$13:$G$13)</f>
        <v>Lucas Siebra Rocha</v>
      </c>
      <c r="B550" s="376"/>
      <c r="C550" s="376"/>
      <c r="D550" s="376"/>
      <c r="E550" s="377"/>
      <c r="F550" s="423"/>
      <c r="G550" s="424"/>
      <c r="H550" s="424"/>
      <c r="I550" s="424"/>
      <c r="J550" s="424"/>
      <c r="K550" s="424"/>
      <c r="L550" s="424"/>
      <c r="M550" s="424"/>
      <c r="N550" s="424"/>
      <c r="O550" s="424"/>
      <c r="P550" s="424"/>
      <c r="Q550" s="431"/>
      <c r="R550" s="431"/>
      <c r="S550" s="28"/>
    </row>
    <row r="551" spans="1:19" s="3" customFormat="1" ht="13.5" customHeight="1" x14ac:dyDescent="0.25">
      <c r="A551" s="17" t="s">
        <v>76</v>
      </c>
      <c r="B551" s="379" t="str">
        <f>IF([1]p33!$A$140&lt;&gt;0,[1]p33!$A$140,"")</f>
        <v/>
      </c>
      <c r="C551" s="379"/>
      <c r="D551" s="379"/>
      <c r="E551" s="379"/>
      <c r="F551" s="379"/>
      <c r="G551" s="379"/>
      <c r="H551" s="379"/>
      <c r="I551" s="380"/>
      <c r="J551" s="375" t="s">
        <v>240</v>
      </c>
      <c r="K551" s="376"/>
      <c r="L551" s="86" t="str">
        <f>IF([1]p33!$I$140&lt;&gt;0,[1]p33!$I$140,"")</f>
        <v/>
      </c>
      <c r="M551" s="47" t="s">
        <v>239</v>
      </c>
      <c r="N551" s="427" t="str">
        <f>IF([1]p33!$K$140&lt;&gt;0,[1]p33!$K$140,"")</f>
        <v/>
      </c>
      <c r="O551" s="427"/>
      <c r="P551" s="428"/>
      <c r="Q551" s="431"/>
      <c r="R551" s="431"/>
    </row>
    <row r="552" spans="1:19" s="3" customFormat="1" ht="13.5" customHeight="1" x14ac:dyDescent="0.25">
      <c r="A552" s="17" t="s">
        <v>87</v>
      </c>
      <c r="B552" s="418" t="str">
        <f>IF([1]p33!$H$142&lt;&gt;0,[1]p33!$H$142,"")</f>
        <v/>
      </c>
      <c r="C552" s="419"/>
      <c r="D552" s="429" t="s">
        <v>241</v>
      </c>
      <c r="E552" s="430"/>
      <c r="F552" s="425" t="str">
        <f>IF([1]p33!$A$142&lt;&gt;0,[1]p33!$A$142,"")</f>
        <v/>
      </c>
      <c r="G552" s="425"/>
      <c r="H552" s="425"/>
      <c r="I552" s="425"/>
      <c r="J552" s="426"/>
      <c r="K552" s="17" t="s">
        <v>74</v>
      </c>
      <c r="L552" s="432" t="str">
        <f>IF([1]p33!$J$142&lt;&gt;0,[1]p33!$J$142,"")</f>
        <v/>
      </c>
      <c r="M552" s="433"/>
      <c r="N552" s="17" t="s">
        <v>75</v>
      </c>
      <c r="O552" s="432" t="str">
        <f>IF([1]p33!$K$142&lt;&gt;0,[1]p33!$K$142,"")</f>
        <v/>
      </c>
      <c r="P552" s="433"/>
      <c r="Q552" s="431"/>
      <c r="R552" s="431"/>
    </row>
    <row r="553" spans="1:19" x14ac:dyDescent="0.2">
      <c r="A553" s="375" t="s">
        <v>242</v>
      </c>
      <c r="B553" s="376"/>
      <c r="C553" s="376"/>
      <c r="D553" s="416">
        <f>[1]p33!$A$144</f>
        <v>0</v>
      </c>
      <c r="E553" s="417"/>
      <c r="F553" s="375" t="s">
        <v>243</v>
      </c>
      <c r="G553" s="376"/>
      <c r="H553" s="416">
        <f>[1]p33!$D$144</f>
        <v>0</v>
      </c>
      <c r="I553" s="417"/>
      <c r="J553" s="375" t="s">
        <v>244</v>
      </c>
      <c r="K553" s="376"/>
      <c r="L553" s="416">
        <f>[1]p33!$G$144</f>
        <v>0</v>
      </c>
      <c r="M553" s="417"/>
      <c r="N553" s="87" t="s">
        <v>245</v>
      </c>
      <c r="O553" s="416">
        <f>[1]p33!$J$144</f>
        <v>0</v>
      </c>
      <c r="P553" s="417"/>
      <c r="Q553" s="431"/>
      <c r="R553" s="431"/>
    </row>
    <row r="554" spans="1:19" x14ac:dyDescent="0.2">
      <c r="A554" s="378"/>
      <c r="B554" s="378"/>
      <c r="C554" s="378"/>
      <c r="D554" s="378"/>
      <c r="E554" s="378"/>
      <c r="F554" s="378"/>
      <c r="G554" s="378"/>
      <c r="H554" s="378"/>
      <c r="I554" s="378"/>
      <c r="J554" s="378"/>
      <c r="K554" s="378"/>
      <c r="L554" s="378"/>
      <c r="M554" s="378"/>
      <c r="N554" s="378"/>
      <c r="O554" s="378"/>
      <c r="P554" s="378"/>
      <c r="Q554" s="431"/>
      <c r="R554" s="431"/>
    </row>
    <row r="555" spans="1:19" s="3" customFormat="1" ht="13.5" customHeight="1" x14ac:dyDescent="0.25">
      <c r="A555" s="17" t="s">
        <v>76</v>
      </c>
      <c r="B555" s="379" t="str">
        <f>IF([1]p33!$A$147&lt;&gt;0,[1]p33!$A$147,"")</f>
        <v/>
      </c>
      <c r="C555" s="379"/>
      <c r="D555" s="379"/>
      <c r="E555" s="379"/>
      <c r="F555" s="379"/>
      <c r="G555" s="379"/>
      <c r="H555" s="379"/>
      <c r="I555" s="380"/>
      <c r="J555" s="375" t="s">
        <v>240</v>
      </c>
      <c r="K555" s="376"/>
      <c r="L555" s="86" t="str">
        <f>IF([1]p33!$I$147&lt;&gt;0,[1]p33!$I$147,"")</f>
        <v/>
      </c>
      <c r="M555" s="47" t="s">
        <v>239</v>
      </c>
      <c r="N555" s="427" t="str">
        <f>IF([1]p33!$K$147&lt;&gt;0,[1]p33!$K$147,"")</f>
        <v/>
      </c>
      <c r="O555" s="427"/>
      <c r="P555" s="428"/>
      <c r="Q555" s="431"/>
      <c r="R555" s="431"/>
    </row>
    <row r="556" spans="1:19" s="3" customFormat="1" ht="13.5" customHeight="1" x14ac:dyDescent="0.25">
      <c r="A556" s="17" t="s">
        <v>87</v>
      </c>
      <c r="B556" s="418" t="str">
        <f>IF([1]p33!$H$149&lt;&gt;0,[1]p33!$H$149,"")</f>
        <v/>
      </c>
      <c r="C556" s="419"/>
      <c r="D556" s="429" t="s">
        <v>241</v>
      </c>
      <c r="E556" s="430"/>
      <c r="F556" s="425" t="str">
        <f>IF([1]p33!$A$149&lt;&gt;0,[1]p33!$A$149,"")</f>
        <v/>
      </c>
      <c r="G556" s="425"/>
      <c r="H556" s="425"/>
      <c r="I556" s="425"/>
      <c r="J556" s="426"/>
      <c r="K556" s="17" t="s">
        <v>74</v>
      </c>
      <c r="L556" s="432" t="str">
        <f>IF([1]p33!$J$149&lt;&gt;0,[1]p33!$J$149,"")</f>
        <v/>
      </c>
      <c r="M556" s="433"/>
      <c r="N556" s="17" t="s">
        <v>75</v>
      </c>
      <c r="O556" s="432" t="str">
        <f>IF([1]p33!$K$149&lt;&gt;0,[1]p33!$K$149,"")</f>
        <v/>
      </c>
      <c r="P556" s="433"/>
      <c r="Q556" s="431"/>
      <c r="R556" s="431"/>
    </row>
    <row r="557" spans="1:19" x14ac:dyDescent="0.2">
      <c r="A557" s="375" t="s">
        <v>242</v>
      </c>
      <c r="B557" s="376"/>
      <c r="C557" s="376"/>
      <c r="D557" s="416">
        <f>[1]p33!$A$151</f>
        <v>0</v>
      </c>
      <c r="E557" s="417"/>
      <c r="F557" s="375" t="s">
        <v>246</v>
      </c>
      <c r="G557" s="376"/>
      <c r="H557" s="416">
        <f>[1]p33!$D$151</f>
        <v>0</v>
      </c>
      <c r="I557" s="417"/>
      <c r="J557" s="375" t="s">
        <v>244</v>
      </c>
      <c r="K557" s="376"/>
      <c r="L557" s="416">
        <f>[1]p33!$G$151</f>
        <v>0</v>
      </c>
      <c r="M557" s="417"/>
      <c r="N557" s="87" t="s">
        <v>245</v>
      </c>
      <c r="O557" s="416">
        <f>[1]p33!$J$151</f>
        <v>0</v>
      </c>
      <c r="P557" s="417"/>
      <c r="Q557" s="431"/>
      <c r="R557" s="431"/>
    </row>
    <row r="558" spans="1:19" x14ac:dyDescent="0.2">
      <c r="A558" s="378"/>
      <c r="B558" s="378"/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431"/>
      <c r="R558" s="431"/>
    </row>
    <row r="559" spans="1:19" s="3" customFormat="1" ht="13.5" customHeight="1" x14ac:dyDescent="0.25">
      <c r="A559" s="17" t="s">
        <v>76</v>
      </c>
      <c r="B559" s="379" t="str">
        <f>IF([1]p33!$A$154&lt;&gt;0,[1]p33!$A$154,"")</f>
        <v/>
      </c>
      <c r="C559" s="379"/>
      <c r="D559" s="379"/>
      <c r="E559" s="379"/>
      <c r="F559" s="379"/>
      <c r="G559" s="379"/>
      <c r="H559" s="379"/>
      <c r="I559" s="380"/>
      <c r="J559" s="375" t="s">
        <v>240</v>
      </c>
      <c r="K559" s="376"/>
      <c r="L559" s="86" t="str">
        <f>IF([1]p33!$I$154&lt;&gt;0,[1]p33!$I$154,"")</f>
        <v/>
      </c>
      <c r="M559" s="47" t="s">
        <v>239</v>
      </c>
      <c r="N559" s="427" t="str">
        <f>IF([1]p33!$K$154&lt;&gt;0,[1]p33!$K$154,"")</f>
        <v/>
      </c>
      <c r="O559" s="427"/>
      <c r="P559" s="428"/>
      <c r="Q559" s="431"/>
      <c r="R559" s="431"/>
    </row>
    <row r="560" spans="1:19" s="3" customFormat="1" ht="13.5" customHeight="1" x14ac:dyDescent="0.25">
      <c r="A560" s="17" t="s">
        <v>87</v>
      </c>
      <c r="B560" s="418" t="str">
        <f>IF([1]p33!$H$156&lt;&gt;0,[1]p33!$H$156,"")</f>
        <v/>
      </c>
      <c r="C560" s="419"/>
      <c r="D560" s="429" t="s">
        <v>241</v>
      </c>
      <c r="E560" s="430"/>
      <c r="F560" s="425" t="str">
        <f>IF([1]p33!$A$156&lt;&gt;0,[1]p33!$A$156,"")</f>
        <v/>
      </c>
      <c r="G560" s="425"/>
      <c r="H560" s="425"/>
      <c r="I560" s="425"/>
      <c r="J560" s="426"/>
      <c r="K560" s="17" t="s">
        <v>74</v>
      </c>
      <c r="L560" s="432" t="str">
        <f>IF([1]p33!$J$156&lt;&gt;0,[1]p33!$J$156,"")</f>
        <v/>
      </c>
      <c r="M560" s="433"/>
      <c r="N560" s="17" t="s">
        <v>75</v>
      </c>
      <c r="O560" s="432" t="str">
        <f>IF([1]p33!$K$156&lt;&gt;0,[1]p33!$K$156,"")</f>
        <v/>
      </c>
      <c r="P560" s="433"/>
      <c r="Q560" s="431"/>
      <c r="R560" s="431"/>
    </row>
    <row r="561" spans="1:19" x14ac:dyDescent="0.2">
      <c r="A561" s="375" t="s">
        <v>242</v>
      </c>
      <c r="B561" s="376"/>
      <c r="C561" s="376"/>
      <c r="D561" s="416">
        <f>[1]p33!$A$158</f>
        <v>0</v>
      </c>
      <c r="E561" s="417"/>
      <c r="F561" s="375" t="s">
        <v>246</v>
      </c>
      <c r="G561" s="376"/>
      <c r="H561" s="416">
        <f>[1]p33!$D$158</f>
        <v>0</v>
      </c>
      <c r="I561" s="417"/>
      <c r="J561" s="375" t="s">
        <v>244</v>
      </c>
      <c r="K561" s="376"/>
      <c r="L561" s="416">
        <f>[1]p33!$G$158</f>
        <v>0</v>
      </c>
      <c r="M561" s="417"/>
      <c r="N561" s="87" t="s">
        <v>245</v>
      </c>
      <c r="O561" s="416">
        <f>[1]p33!$J$158</f>
        <v>0</v>
      </c>
      <c r="P561" s="417"/>
      <c r="Q561" s="431"/>
      <c r="R561" s="431"/>
    </row>
    <row r="562" spans="1:19" x14ac:dyDescent="0.2">
      <c r="A562" s="378"/>
      <c r="B562" s="378"/>
      <c r="C562" s="378"/>
      <c r="D562" s="378"/>
      <c r="E562" s="378"/>
      <c r="F562" s="378"/>
      <c r="G562" s="378"/>
      <c r="H562" s="378"/>
      <c r="I562" s="378"/>
      <c r="J562" s="378"/>
      <c r="K562" s="378"/>
      <c r="L562" s="378"/>
      <c r="M562" s="378"/>
      <c r="N562" s="378"/>
      <c r="O562" s="378"/>
      <c r="P562" s="378"/>
      <c r="Q562" s="431"/>
      <c r="R562" s="431"/>
    </row>
    <row r="563" spans="1:19" s="3" customFormat="1" ht="13.5" customHeight="1" x14ac:dyDescent="0.25">
      <c r="A563" s="17" t="s">
        <v>76</v>
      </c>
      <c r="B563" s="379" t="str">
        <f>IF([1]p33!$A$161&lt;&gt;0,[1]p33!$A$161,"")</f>
        <v/>
      </c>
      <c r="C563" s="379"/>
      <c r="D563" s="379"/>
      <c r="E563" s="379"/>
      <c r="F563" s="379"/>
      <c r="G563" s="379"/>
      <c r="H563" s="379"/>
      <c r="I563" s="380"/>
      <c r="J563" s="375" t="s">
        <v>240</v>
      </c>
      <c r="K563" s="376"/>
      <c r="L563" s="86" t="str">
        <f>IF([1]p33!$I$161&lt;&gt;0,[1]p33!$I$161,"")</f>
        <v/>
      </c>
      <c r="M563" s="47" t="s">
        <v>239</v>
      </c>
      <c r="N563" s="427" t="str">
        <f>IF([1]p33!$K$161&lt;&gt;0,[1]p33!$K$161,"")</f>
        <v/>
      </c>
      <c r="O563" s="427"/>
      <c r="P563" s="428"/>
      <c r="Q563" s="431"/>
      <c r="R563" s="431"/>
    </row>
    <row r="564" spans="1:19" s="3" customFormat="1" ht="13.5" customHeight="1" x14ac:dyDescent="0.25">
      <c r="A564" s="17" t="s">
        <v>87</v>
      </c>
      <c r="B564" s="418" t="str">
        <f>IF([1]p33!$H$163&lt;&gt;0,[1]p33!$H$163,"")</f>
        <v/>
      </c>
      <c r="C564" s="419"/>
      <c r="D564" s="429" t="s">
        <v>241</v>
      </c>
      <c r="E564" s="430"/>
      <c r="F564" s="425" t="str">
        <f>IF([1]p33!$A$163&lt;&gt;0,[1]p33!$A$163,"")</f>
        <v/>
      </c>
      <c r="G564" s="425"/>
      <c r="H564" s="425"/>
      <c r="I564" s="425"/>
      <c r="J564" s="426"/>
      <c r="K564" s="17" t="s">
        <v>74</v>
      </c>
      <c r="L564" s="432" t="str">
        <f>IF([1]p33!$J$163&lt;&gt;0,[1]p33!$J$163,"")</f>
        <v/>
      </c>
      <c r="M564" s="433"/>
      <c r="N564" s="17" t="s">
        <v>75</v>
      </c>
      <c r="O564" s="432" t="str">
        <f>IF([1]p33!$K$163&lt;&gt;0,[1]p33!$K$163,"")</f>
        <v/>
      </c>
      <c r="P564" s="433"/>
      <c r="Q564" s="431"/>
      <c r="R564" s="431"/>
    </row>
    <row r="565" spans="1:19" x14ac:dyDescent="0.2">
      <c r="A565" s="375" t="s">
        <v>242</v>
      </c>
      <c r="B565" s="376"/>
      <c r="C565" s="376"/>
      <c r="D565" s="416">
        <f>[1]p33!$A$165</f>
        <v>0</v>
      </c>
      <c r="E565" s="417"/>
      <c r="F565" s="375" t="s">
        <v>246</v>
      </c>
      <c r="G565" s="376"/>
      <c r="H565" s="416">
        <f>[1]p33!$D$165</f>
        <v>0</v>
      </c>
      <c r="I565" s="417"/>
      <c r="J565" s="375" t="s">
        <v>244</v>
      </c>
      <c r="K565" s="376"/>
      <c r="L565" s="416">
        <f>[1]p33!$G$165</f>
        <v>0</v>
      </c>
      <c r="M565" s="417"/>
      <c r="N565" s="87" t="s">
        <v>245</v>
      </c>
      <c r="O565" s="416">
        <f>[1]p33!$J$165</f>
        <v>0</v>
      </c>
      <c r="P565" s="417"/>
      <c r="Q565" s="431"/>
      <c r="R565" s="431"/>
    </row>
    <row r="566" spans="1:19" x14ac:dyDescent="0.2">
      <c r="A566" s="378"/>
      <c r="B566" s="378"/>
      <c r="C566" s="378"/>
      <c r="D566" s="378"/>
      <c r="E566" s="378"/>
      <c r="F566" s="378"/>
      <c r="G566" s="378"/>
      <c r="H566" s="378"/>
      <c r="I566" s="378"/>
      <c r="J566" s="378"/>
      <c r="K566" s="378"/>
      <c r="L566" s="378"/>
      <c r="M566" s="378"/>
      <c r="N566" s="378"/>
      <c r="O566" s="378"/>
      <c r="P566" s="378"/>
      <c r="Q566" s="431"/>
      <c r="R566" s="431"/>
    </row>
    <row r="567" spans="1:19" s="33" customFormat="1" ht="11.25" customHeight="1" x14ac:dyDescent="0.2">
      <c r="A567" s="375" t="str">
        <f>T([1]p34!$C$13:$G$13)</f>
        <v/>
      </c>
      <c r="B567" s="376"/>
      <c r="C567" s="376"/>
      <c r="D567" s="376"/>
      <c r="E567" s="377"/>
      <c r="F567" s="423"/>
      <c r="G567" s="424"/>
      <c r="H567" s="424"/>
      <c r="I567" s="424"/>
      <c r="J567" s="424"/>
      <c r="K567" s="424"/>
      <c r="L567" s="424"/>
      <c r="M567" s="424"/>
      <c r="N567" s="424"/>
      <c r="O567" s="424"/>
      <c r="P567" s="424"/>
      <c r="Q567" s="431"/>
      <c r="R567" s="431"/>
      <c r="S567" s="28"/>
    </row>
    <row r="568" spans="1:19" s="3" customFormat="1" ht="13.5" customHeight="1" x14ac:dyDescent="0.25">
      <c r="A568" s="17" t="s">
        <v>76</v>
      </c>
      <c r="B568" s="379" t="str">
        <f>IF([1]p34!$A$140&lt;&gt;0,[1]p34!$A$140,"")</f>
        <v/>
      </c>
      <c r="C568" s="379"/>
      <c r="D568" s="379"/>
      <c r="E568" s="379"/>
      <c r="F568" s="379"/>
      <c r="G568" s="379"/>
      <c r="H568" s="379"/>
      <c r="I568" s="380"/>
      <c r="J568" s="375" t="s">
        <v>240</v>
      </c>
      <c r="K568" s="376"/>
      <c r="L568" s="86" t="str">
        <f>IF([1]p34!$I$140&lt;&gt;0,[1]p34!$I$140,"")</f>
        <v/>
      </c>
      <c r="M568" s="47" t="s">
        <v>239</v>
      </c>
      <c r="N568" s="427" t="str">
        <f>IF([1]p34!$K$140&lt;&gt;0,[1]p34!$K$140,"")</f>
        <v/>
      </c>
      <c r="O568" s="427"/>
      <c r="P568" s="428"/>
      <c r="Q568" s="431"/>
      <c r="R568" s="431"/>
    </row>
    <row r="569" spans="1:19" s="3" customFormat="1" ht="13.5" customHeight="1" x14ac:dyDescent="0.25">
      <c r="A569" s="17" t="s">
        <v>87</v>
      </c>
      <c r="B569" s="418" t="str">
        <f>IF([1]p34!$H$142&lt;&gt;0,[1]p34!$H$142,"")</f>
        <v/>
      </c>
      <c r="C569" s="419"/>
      <c r="D569" s="429" t="s">
        <v>241</v>
      </c>
      <c r="E569" s="430"/>
      <c r="F569" s="425" t="str">
        <f>IF([1]p34!$A$142&lt;&gt;0,[1]p34!$A$142,"")</f>
        <v/>
      </c>
      <c r="G569" s="425"/>
      <c r="H569" s="425"/>
      <c r="I569" s="425"/>
      <c r="J569" s="426"/>
      <c r="K569" s="17" t="s">
        <v>74</v>
      </c>
      <c r="L569" s="432" t="str">
        <f>IF([1]p34!$J$142&lt;&gt;0,[1]p34!$J$142,"")</f>
        <v/>
      </c>
      <c r="M569" s="433"/>
      <c r="N569" s="17" t="s">
        <v>75</v>
      </c>
      <c r="O569" s="432" t="str">
        <f>IF([1]p34!$K$142&lt;&gt;0,[1]p34!$K$142,"")</f>
        <v/>
      </c>
      <c r="P569" s="433"/>
      <c r="Q569" s="431"/>
      <c r="R569" s="431"/>
    </row>
    <row r="570" spans="1:19" x14ac:dyDescent="0.2">
      <c r="A570" s="375" t="s">
        <v>242</v>
      </c>
      <c r="B570" s="376"/>
      <c r="C570" s="376"/>
      <c r="D570" s="416">
        <f>[1]p34!$A$144</f>
        <v>0</v>
      </c>
      <c r="E570" s="417"/>
      <c r="F570" s="375" t="s">
        <v>243</v>
      </c>
      <c r="G570" s="376"/>
      <c r="H570" s="416">
        <f>[1]p34!$D$144</f>
        <v>0</v>
      </c>
      <c r="I570" s="417"/>
      <c r="J570" s="375" t="s">
        <v>244</v>
      </c>
      <c r="K570" s="376"/>
      <c r="L570" s="416">
        <f>[1]p34!$G$144</f>
        <v>0</v>
      </c>
      <c r="M570" s="417"/>
      <c r="N570" s="87" t="s">
        <v>245</v>
      </c>
      <c r="O570" s="416">
        <f>[1]p34!$J$144</f>
        <v>0</v>
      </c>
      <c r="P570" s="417"/>
      <c r="Q570" s="431"/>
      <c r="R570" s="431"/>
    </row>
    <row r="571" spans="1:19" x14ac:dyDescent="0.2">
      <c r="A571" s="378"/>
      <c r="B571" s="378"/>
      <c r="C571" s="378"/>
      <c r="D571" s="378"/>
      <c r="E571" s="378"/>
      <c r="F571" s="378"/>
      <c r="G571" s="378"/>
      <c r="H571" s="378"/>
      <c r="I571" s="378"/>
      <c r="J571" s="378"/>
      <c r="K571" s="378"/>
      <c r="L571" s="378"/>
      <c r="M571" s="378"/>
      <c r="N571" s="378"/>
      <c r="O571" s="378"/>
      <c r="P571" s="378"/>
      <c r="Q571" s="431"/>
      <c r="R571" s="431"/>
    </row>
    <row r="572" spans="1:19" s="3" customFormat="1" ht="13.5" customHeight="1" x14ac:dyDescent="0.25">
      <c r="A572" s="17" t="s">
        <v>76</v>
      </c>
      <c r="B572" s="379" t="str">
        <f>IF([1]p34!$A$147&lt;&gt;0,[1]p34!$A$147,"")</f>
        <v/>
      </c>
      <c r="C572" s="379"/>
      <c r="D572" s="379"/>
      <c r="E572" s="379"/>
      <c r="F572" s="379"/>
      <c r="G572" s="379"/>
      <c r="H572" s="379"/>
      <c r="I572" s="380"/>
      <c r="J572" s="375" t="s">
        <v>240</v>
      </c>
      <c r="K572" s="376"/>
      <c r="L572" s="86" t="str">
        <f>IF([1]p34!$I$147&lt;&gt;0,[1]p34!$I$147,"")</f>
        <v/>
      </c>
      <c r="M572" s="47" t="s">
        <v>239</v>
      </c>
      <c r="N572" s="427" t="str">
        <f>IF([1]p34!$K$147&lt;&gt;0,[1]p34!$K$147,"")</f>
        <v/>
      </c>
      <c r="O572" s="427"/>
      <c r="P572" s="428"/>
      <c r="Q572" s="431"/>
      <c r="R572" s="431"/>
    </row>
    <row r="573" spans="1:19" s="3" customFormat="1" ht="13.5" customHeight="1" x14ac:dyDescent="0.25">
      <c r="A573" s="17" t="s">
        <v>87</v>
      </c>
      <c r="B573" s="418" t="str">
        <f>IF([1]p34!$H$149&lt;&gt;0,[1]p34!$H$149,"")</f>
        <v/>
      </c>
      <c r="C573" s="419"/>
      <c r="D573" s="429" t="s">
        <v>241</v>
      </c>
      <c r="E573" s="430"/>
      <c r="F573" s="425" t="str">
        <f>IF([1]p34!$A$149&lt;&gt;0,[1]p34!$A$149,"")</f>
        <v/>
      </c>
      <c r="G573" s="425"/>
      <c r="H573" s="425"/>
      <c r="I573" s="425"/>
      <c r="J573" s="426"/>
      <c r="K573" s="17" t="s">
        <v>74</v>
      </c>
      <c r="L573" s="432" t="str">
        <f>IF([1]p34!$J$149&lt;&gt;0,[1]p34!$J$149,"")</f>
        <v/>
      </c>
      <c r="M573" s="433"/>
      <c r="N573" s="17" t="s">
        <v>75</v>
      </c>
      <c r="O573" s="432" t="str">
        <f>IF([1]p34!$K$149&lt;&gt;0,[1]p34!$K$149,"")</f>
        <v/>
      </c>
      <c r="P573" s="433"/>
      <c r="Q573" s="431"/>
      <c r="R573" s="431"/>
    </row>
    <row r="574" spans="1:19" x14ac:dyDescent="0.2">
      <c r="A574" s="375" t="s">
        <v>242</v>
      </c>
      <c r="B574" s="376"/>
      <c r="C574" s="376"/>
      <c r="D574" s="416">
        <f>[1]p34!$A$151</f>
        <v>0</v>
      </c>
      <c r="E574" s="417"/>
      <c r="F574" s="375" t="s">
        <v>246</v>
      </c>
      <c r="G574" s="376"/>
      <c r="H574" s="416">
        <f>[1]p34!$D$151</f>
        <v>0</v>
      </c>
      <c r="I574" s="417"/>
      <c r="J574" s="375" t="s">
        <v>244</v>
      </c>
      <c r="K574" s="376"/>
      <c r="L574" s="416">
        <f>[1]p34!$G$151</f>
        <v>0</v>
      </c>
      <c r="M574" s="417"/>
      <c r="N574" s="87" t="s">
        <v>245</v>
      </c>
      <c r="O574" s="416">
        <f>[1]p34!$J$151</f>
        <v>0</v>
      </c>
      <c r="P574" s="417"/>
      <c r="Q574" s="431"/>
      <c r="R574" s="431"/>
    </row>
    <row r="575" spans="1:19" x14ac:dyDescent="0.2">
      <c r="A575" s="378"/>
      <c r="B575" s="378"/>
      <c r="C575" s="378"/>
      <c r="D575" s="378"/>
      <c r="E575" s="378"/>
      <c r="F575" s="378"/>
      <c r="G575" s="378"/>
      <c r="H575" s="378"/>
      <c r="I575" s="378"/>
      <c r="J575" s="378"/>
      <c r="K575" s="378"/>
      <c r="L575" s="378"/>
      <c r="M575" s="378"/>
      <c r="N575" s="378"/>
      <c r="O575" s="378"/>
      <c r="P575" s="378"/>
      <c r="Q575" s="431"/>
      <c r="R575" s="431"/>
    </row>
    <row r="576" spans="1:19" s="3" customFormat="1" ht="13.5" customHeight="1" x14ac:dyDescent="0.25">
      <c r="A576" s="17" t="s">
        <v>76</v>
      </c>
      <c r="B576" s="379" t="str">
        <f>IF([1]p34!$A$154&lt;&gt;0,[1]p34!$A$154,"")</f>
        <v/>
      </c>
      <c r="C576" s="379"/>
      <c r="D576" s="379"/>
      <c r="E576" s="379"/>
      <c r="F576" s="379"/>
      <c r="G576" s="379"/>
      <c r="H576" s="379"/>
      <c r="I576" s="380"/>
      <c r="J576" s="375" t="s">
        <v>240</v>
      </c>
      <c r="K576" s="376"/>
      <c r="L576" s="86" t="str">
        <f>IF([1]p34!$I$154&lt;&gt;0,[1]p34!$I$154,"")</f>
        <v/>
      </c>
      <c r="M576" s="47" t="s">
        <v>239</v>
      </c>
      <c r="N576" s="427" t="str">
        <f>IF([1]p34!$K$154&lt;&gt;0,[1]p34!$K$154,"")</f>
        <v/>
      </c>
      <c r="O576" s="427"/>
      <c r="P576" s="428"/>
      <c r="Q576" s="431"/>
      <c r="R576" s="431"/>
    </row>
    <row r="577" spans="1:19" s="3" customFormat="1" ht="13.5" customHeight="1" x14ac:dyDescent="0.25">
      <c r="A577" s="17" t="s">
        <v>87</v>
      </c>
      <c r="B577" s="418" t="str">
        <f>IF([1]p34!$H$156&lt;&gt;0,[1]p34!$H$156,"")</f>
        <v/>
      </c>
      <c r="C577" s="419"/>
      <c r="D577" s="429" t="s">
        <v>241</v>
      </c>
      <c r="E577" s="430"/>
      <c r="F577" s="425" t="str">
        <f>IF([1]p34!$A$156&lt;&gt;0,[1]p34!$A$156,"")</f>
        <v/>
      </c>
      <c r="G577" s="425"/>
      <c r="H577" s="425"/>
      <c r="I577" s="425"/>
      <c r="J577" s="426"/>
      <c r="K577" s="17" t="s">
        <v>74</v>
      </c>
      <c r="L577" s="432" t="str">
        <f>IF([1]p34!$J$156&lt;&gt;0,[1]p34!$J$156,"")</f>
        <v/>
      </c>
      <c r="M577" s="433"/>
      <c r="N577" s="17" t="s">
        <v>75</v>
      </c>
      <c r="O577" s="432" t="str">
        <f>IF([1]p34!$K$156&lt;&gt;0,[1]p34!$K$156,"")</f>
        <v/>
      </c>
      <c r="P577" s="433"/>
      <c r="Q577" s="431"/>
      <c r="R577" s="431"/>
    </row>
    <row r="578" spans="1:19" x14ac:dyDescent="0.2">
      <c r="A578" s="375" t="s">
        <v>242</v>
      </c>
      <c r="B578" s="376"/>
      <c r="C578" s="376"/>
      <c r="D578" s="416">
        <f>[1]p34!$A$158</f>
        <v>0</v>
      </c>
      <c r="E578" s="417"/>
      <c r="F578" s="375" t="s">
        <v>246</v>
      </c>
      <c r="G578" s="376"/>
      <c r="H578" s="416">
        <f>[1]p34!$D$158</f>
        <v>0</v>
      </c>
      <c r="I578" s="417"/>
      <c r="J578" s="375" t="s">
        <v>244</v>
      </c>
      <c r="K578" s="376"/>
      <c r="L578" s="416">
        <f>[1]p34!$G$158</f>
        <v>0</v>
      </c>
      <c r="M578" s="417"/>
      <c r="N578" s="87" t="s">
        <v>245</v>
      </c>
      <c r="O578" s="416">
        <f>[1]p34!$J$158</f>
        <v>0</v>
      </c>
      <c r="P578" s="417"/>
      <c r="Q578" s="431"/>
      <c r="R578" s="431"/>
    </row>
    <row r="579" spans="1:19" x14ac:dyDescent="0.2">
      <c r="A579" s="378"/>
      <c r="B579" s="378"/>
      <c r="C579" s="378"/>
      <c r="D579" s="378"/>
      <c r="E579" s="378"/>
      <c r="F579" s="378"/>
      <c r="G579" s="378"/>
      <c r="H579" s="378"/>
      <c r="I579" s="378"/>
      <c r="J579" s="378"/>
      <c r="K579" s="378"/>
      <c r="L579" s="378"/>
      <c r="M579" s="378"/>
      <c r="N579" s="378"/>
      <c r="O579" s="378"/>
      <c r="P579" s="378"/>
      <c r="Q579" s="431"/>
      <c r="R579" s="431"/>
    </row>
    <row r="580" spans="1:19" s="3" customFormat="1" ht="13.5" customHeight="1" x14ac:dyDescent="0.25">
      <c r="A580" s="17" t="s">
        <v>76</v>
      </c>
      <c r="B580" s="379" t="str">
        <f>IF([1]p34!$A$161&lt;&gt;0,[1]p34!$A$161,"")</f>
        <v/>
      </c>
      <c r="C580" s="379"/>
      <c r="D580" s="379"/>
      <c r="E580" s="379"/>
      <c r="F580" s="379"/>
      <c r="G580" s="379"/>
      <c r="H580" s="379"/>
      <c r="I580" s="380"/>
      <c r="J580" s="375" t="s">
        <v>240</v>
      </c>
      <c r="K580" s="376"/>
      <c r="L580" s="86" t="str">
        <f>IF([1]p34!$I$161&lt;&gt;0,[1]p34!$I$161,"")</f>
        <v/>
      </c>
      <c r="M580" s="47" t="s">
        <v>239</v>
      </c>
      <c r="N580" s="427" t="str">
        <f>IF([1]p34!$K$161&lt;&gt;0,[1]p34!$K$161,"")</f>
        <v/>
      </c>
      <c r="O580" s="427"/>
      <c r="P580" s="428"/>
      <c r="Q580" s="431"/>
      <c r="R580" s="431"/>
    </row>
    <row r="581" spans="1:19" s="3" customFormat="1" ht="13.5" customHeight="1" x14ac:dyDescent="0.25">
      <c r="A581" s="17" t="s">
        <v>87</v>
      </c>
      <c r="B581" s="418" t="str">
        <f>IF([1]p34!$H$163&lt;&gt;0,[1]p34!$H$163,"")</f>
        <v/>
      </c>
      <c r="C581" s="419"/>
      <c r="D581" s="429" t="s">
        <v>241</v>
      </c>
      <c r="E581" s="430"/>
      <c r="F581" s="425" t="str">
        <f>IF([1]p34!$A$163&lt;&gt;0,[1]p34!$A$163,"")</f>
        <v/>
      </c>
      <c r="G581" s="425"/>
      <c r="H581" s="425"/>
      <c r="I581" s="425"/>
      <c r="J581" s="426"/>
      <c r="K581" s="17" t="s">
        <v>74</v>
      </c>
      <c r="L581" s="432" t="str">
        <f>IF([1]p34!$J$163&lt;&gt;0,[1]p34!$J$163,"")</f>
        <v/>
      </c>
      <c r="M581" s="433"/>
      <c r="N581" s="17" t="s">
        <v>75</v>
      </c>
      <c r="O581" s="432" t="str">
        <f>IF([1]p34!$K$163&lt;&gt;0,[1]p34!$K$163,"")</f>
        <v/>
      </c>
      <c r="P581" s="433"/>
      <c r="Q581" s="431"/>
      <c r="R581" s="431"/>
    </row>
    <row r="582" spans="1:19" x14ac:dyDescent="0.2">
      <c r="A582" s="375" t="s">
        <v>242</v>
      </c>
      <c r="B582" s="376"/>
      <c r="C582" s="376"/>
      <c r="D582" s="416">
        <f>[1]p34!$A$165</f>
        <v>0</v>
      </c>
      <c r="E582" s="417"/>
      <c r="F582" s="375" t="s">
        <v>246</v>
      </c>
      <c r="G582" s="376"/>
      <c r="H582" s="416">
        <f>[1]p34!$D$165</f>
        <v>0</v>
      </c>
      <c r="I582" s="417"/>
      <c r="J582" s="375" t="s">
        <v>244</v>
      </c>
      <c r="K582" s="376"/>
      <c r="L582" s="416">
        <f>[1]p34!$G$165</f>
        <v>0</v>
      </c>
      <c r="M582" s="417"/>
      <c r="N582" s="87" t="s">
        <v>245</v>
      </c>
      <c r="O582" s="416">
        <f>[1]p34!$J$165</f>
        <v>0</v>
      </c>
      <c r="P582" s="417"/>
      <c r="Q582" s="431"/>
      <c r="R582" s="431"/>
    </row>
    <row r="583" spans="1:19" x14ac:dyDescent="0.2">
      <c r="A583" s="378"/>
      <c r="B583" s="378"/>
      <c r="C583" s="378"/>
      <c r="D583" s="378"/>
      <c r="E583" s="378"/>
      <c r="F583" s="378"/>
      <c r="G583" s="378"/>
      <c r="H583" s="378"/>
      <c r="I583" s="378"/>
      <c r="J583" s="378"/>
      <c r="K583" s="378"/>
      <c r="L583" s="378"/>
      <c r="M583" s="378"/>
      <c r="N583" s="378"/>
      <c r="O583" s="378"/>
      <c r="P583" s="378"/>
      <c r="Q583" s="431"/>
      <c r="R583" s="431"/>
    </row>
    <row r="584" spans="1:19" s="33" customFormat="1" ht="11.25" customHeight="1" x14ac:dyDescent="0.2">
      <c r="A584" s="375" t="str">
        <f>T([1]p35!$C$13:$G$13)</f>
        <v/>
      </c>
      <c r="B584" s="376"/>
      <c r="C584" s="376"/>
      <c r="D584" s="376"/>
      <c r="E584" s="377"/>
      <c r="F584" s="423"/>
      <c r="G584" s="424"/>
      <c r="H584" s="424"/>
      <c r="I584" s="424"/>
      <c r="J584" s="424"/>
      <c r="K584" s="424"/>
      <c r="L584" s="424"/>
      <c r="M584" s="424"/>
      <c r="N584" s="424"/>
      <c r="O584" s="424"/>
      <c r="P584" s="424"/>
      <c r="Q584" s="431"/>
      <c r="R584" s="431"/>
      <c r="S584" s="28"/>
    </row>
    <row r="585" spans="1:19" s="3" customFormat="1" ht="13.5" customHeight="1" x14ac:dyDescent="0.25">
      <c r="A585" s="17" t="s">
        <v>76</v>
      </c>
      <c r="B585" s="379" t="str">
        <f>IF([1]p35!$A$140&lt;&gt;0,[1]p35!$A$140,"")</f>
        <v/>
      </c>
      <c r="C585" s="379"/>
      <c r="D585" s="379"/>
      <c r="E585" s="379"/>
      <c r="F585" s="379"/>
      <c r="G585" s="379"/>
      <c r="H585" s="379"/>
      <c r="I585" s="380"/>
      <c r="J585" s="375" t="s">
        <v>240</v>
      </c>
      <c r="K585" s="376"/>
      <c r="L585" s="86" t="str">
        <f>IF([1]p35!$I$140&lt;&gt;0,[1]p35!$I$140,"")</f>
        <v/>
      </c>
      <c r="M585" s="47" t="s">
        <v>239</v>
      </c>
      <c r="N585" s="427" t="str">
        <f>IF([1]p35!$K$140&lt;&gt;0,[1]p35!$K$140,"")</f>
        <v/>
      </c>
      <c r="O585" s="427"/>
      <c r="P585" s="428"/>
      <c r="Q585" s="431"/>
      <c r="R585" s="431"/>
    </row>
    <row r="586" spans="1:19" s="3" customFormat="1" ht="13.5" customHeight="1" x14ac:dyDescent="0.25">
      <c r="A586" s="17" t="s">
        <v>87</v>
      </c>
      <c r="B586" s="418" t="str">
        <f>IF([1]p35!$H$142&lt;&gt;0,[1]p35!$H$142,"")</f>
        <v/>
      </c>
      <c r="C586" s="419"/>
      <c r="D586" s="429" t="s">
        <v>241</v>
      </c>
      <c r="E586" s="430"/>
      <c r="F586" s="425" t="str">
        <f>IF([1]p35!$A$142&lt;&gt;0,[1]p35!$A$142,"")</f>
        <v/>
      </c>
      <c r="G586" s="425"/>
      <c r="H586" s="425"/>
      <c r="I586" s="425"/>
      <c r="J586" s="426"/>
      <c r="K586" s="17" t="s">
        <v>74</v>
      </c>
      <c r="L586" s="432" t="str">
        <f>IF([1]p35!$J$142&lt;&gt;0,[1]p35!$J$142,"")</f>
        <v/>
      </c>
      <c r="M586" s="433"/>
      <c r="N586" s="17" t="s">
        <v>75</v>
      </c>
      <c r="O586" s="432" t="str">
        <f>IF([1]p35!$K$142&lt;&gt;0,[1]p35!$K$142,"")</f>
        <v/>
      </c>
      <c r="P586" s="433"/>
      <c r="Q586" s="431"/>
      <c r="R586" s="431"/>
    </row>
    <row r="587" spans="1:19" x14ac:dyDescent="0.2">
      <c r="A587" s="375" t="s">
        <v>242</v>
      </c>
      <c r="B587" s="376"/>
      <c r="C587" s="376"/>
      <c r="D587" s="416">
        <f>[1]p35!$A$144</f>
        <v>0</v>
      </c>
      <c r="E587" s="417"/>
      <c r="F587" s="375" t="s">
        <v>243</v>
      </c>
      <c r="G587" s="376"/>
      <c r="H587" s="416">
        <f>[1]p35!$D$144</f>
        <v>0</v>
      </c>
      <c r="I587" s="417"/>
      <c r="J587" s="375" t="s">
        <v>244</v>
      </c>
      <c r="K587" s="376"/>
      <c r="L587" s="416">
        <f>[1]p35!$G$144</f>
        <v>0</v>
      </c>
      <c r="M587" s="417"/>
      <c r="N587" s="87" t="s">
        <v>245</v>
      </c>
      <c r="O587" s="416">
        <f>[1]p35!$J$144</f>
        <v>0</v>
      </c>
      <c r="P587" s="417"/>
      <c r="Q587" s="431"/>
      <c r="R587" s="431"/>
    </row>
    <row r="588" spans="1:19" x14ac:dyDescent="0.2">
      <c r="A588" s="378"/>
      <c r="B588" s="378"/>
      <c r="C588" s="378"/>
      <c r="D588" s="378"/>
      <c r="E588" s="378"/>
      <c r="F588" s="378"/>
      <c r="G588" s="378"/>
      <c r="H588" s="378"/>
      <c r="I588" s="378"/>
      <c r="J588" s="378"/>
      <c r="K588" s="378"/>
      <c r="L588" s="378"/>
      <c r="M588" s="378"/>
      <c r="N588" s="378"/>
      <c r="O588" s="378"/>
      <c r="P588" s="378"/>
      <c r="Q588" s="431"/>
      <c r="R588" s="431"/>
    </row>
    <row r="589" spans="1:19" s="3" customFormat="1" ht="13.5" customHeight="1" x14ac:dyDescent="0.25">
      <c r="A589" s="17" t="s">
        <v>76</v>
      </c>
      <c r="B589" s="379" t="str">
        <f>IF([1]p35!$A$147&lt;&gt;0,[1]p35!$A$147,"")</f>
        <v/>
      </c>
      <c r="C589" s="379"/>
      <c r="D589" s="379"/>
      <c r="E589" s="379"/>
      <c r="F589" s="379"/>
      <c r="G589" s="379"/>
      <c r="H589" s="379"/>
      <c r="I589" s="380"/>
      <c r="J589" s="375" t="s">
        <v>240</v>
      </c>
      <c r="K589" s="376"/>
      <c r="L589" s="86" t="str">
        <f>IF([1]p35!$I$147&lt;&gt;0,[1]p35!$I$147,"")</f>
        <v/>
      </c>
      <c r="M589" s="47" t="s">
        <v>239</v>
      </c>
      <c r="N589" s="427" t="str">
        <f>IF([1]p35!$K$147&lt;&gt;0,[1]p35!$K$147,"")</f>
        <v/>
      </c>
      <c r="O589" s="427"/>
      <c r="P589" s="428"/>
      <c r="Q589" s="431"/>
      <c r="R589" s="431"/>
    </row>
    <row r="590" spans="1:19" s="3" customFormat="1" ht="13.5" customHeight="1" x14ac:dyDescent="0.25">
      <c r="A590" s="17" t="s">
        <v>87</v>
      </c>
      <c r="B590" s="418" t="str">
        <f>IF([1]p35!$H$149&lt;&gt;0,[1]p35!$H$149,"")</f>
        <v/>
      </c>
      <c r="C590" s="419"/>
      <c r="D590" s="429" t="s">
        <v>241</v>
      </c>
      <c r="E590" s="430"/>
      <c r="F590" s="425" t="str">
        <f>IF([1]p35!$A$149&lt;&gt;0,[1]p35!$A$149,"")</f>
        <v/>
      </c>
      <c r="G590" s="425"/>
      <c r="H590" s="425"/>
      <c r="I590" s="425"/>
      <c r="J590" s="426"/>
      <c r="K590" s="17" t="s">
        <v>74</v>
      </c>
      <c r="L590" s="432" t="str">
        <f>IF([1]p35!$J$149&lt;&gt;0,[1]p35!$J$149,"")</f>
        <v/>
      </c>
      <c r="M590" s="433"/>
      <c r="N590" s="17" t="s">
        <v>75</v>
      </c>
      <c r="O590" s="432" t="str">
        <f>IF([1]p35!$K$149&lt;&gt;0,[1]p35!$K$149,"")</f>
        <v/>
      </c>
      <c r="P590" s="433"/>
      <c r="Q590" s="431"/>
      <c r="R590" s="431"/>
    </row>
    <row r="591" spans="1:19" x14ac:dyDescent="0.2">
      <c r="A591" s="375" t="s">
        <v>242</v>
      </c>
      <c r="B591" s="376"/>
      <c r="C591" s="376"/>
      <c r="D591" s="416">
        <f>[1]p35!$A$151</f>
        <v>0</v>
      </c>
      <c r="E591" s="417"/>
      <c r="F591" s="375" t="s">
        <v>246</v>
      </c>
      <c r="G591" s="376"/>
      <c r="H591" s="416">
        <f>[1]p35!$D$151</f>
        <v>0</v>
      </c>
      <c r="I591" s="417"/>
      <c r="J591" s="375" t="s">
        <v>244</v>
      </c>
      <c r="K591" s="376"/>
      <c r="L591" s="416">
        <f>[1]p35!$G$151</f>
        <v>0</v>
      </c>
      <c r="M591" s="417"/>
      <c r="N591" s="87" t="s">
        <v>245</v>
      </c>
      <c r="O591" s="416">
        <f>[1]p35!$J$151</f>
        <v>0</v>
      </c>
      <c r="P591" s="417"/>
      <c r="Q591" s="431"/>
      <c r="R591" s="431"/>
    </row>
    <row r="592" spans="1:19" x14ac:dyDescent="0.2">
      <c r="A592" s="378"/>
      <c r="B592" s="378"/>
      <c r="C592" s="378"/>
      <c r="D592" s="378"/>
      <c r="E592" s="378"/>
      <c r="F592" s="378"/>
      <c r="G592" s="378"/>
      <c r="H592" s="378"/>
      <c r="I592" s="378"/>
      <c r="J592" s="378"/>
      <c r="K592" s="378"/>
      <c r="L592" s="378"/>
      <c r="M592" s="378"/>
      <c r="N592" s="378"/>
      <c r="O592" s="378"/>
      <c r="P592" s="378"/>
      <c r="Q592" s="431"/>
      <c r="R592" s="431"/>
    </row>
    <row r="593" spans="1:19" s="3" customFormat="1" ht="13.5" customHeight="1" x14ac:dyDescent="0.25">
      <c r="A593" s="17" t="s">
        <v>76</v>
      </c>
      <c r="B593" s="379" t="str">
        <f>IF([1]p35!$A$154&lt;&gt;0,[1]p35!$A$154,"")</f>
        <v/>
      </c>
      <c r="C593" s="379"/>
      <c r="D593" s="379"/>
      <c r="E593" s="379"/>
      <c r="F593" s="379"/>
      <c r="G593" s="379"/>
      <c r="H593" s="379"/>
      <c r="I593" s="380"/>
      <c r="J593" s="375" t="s">
        <v>240</v>
      </c>
      <c r="K593" s="376"/>
      <c r="L593" s="86" t="str">
        <f>IF([1]p35!$I$154&lt;&gt;0,[1]p35!$I$154,"")</f>
        <v/>
      </c>
      <c r="M593" s="47" t="s">
        <v>239</v>
      </c>
      <c r="N593" s="427" t="str">
        <f>IF([1]p35!$K$154&lt;&gt;0,[1]p35!$K$154,"")</f>
        <v/>
      </c>
      <c r="O593" s="427"/>
      <c r="P593" s="428"/>
      <c r="Q593" s="431"/>
      <c r="R593" s="431"/>
    </row>
    <row r="594" spans="1:19" s="3" customFormat="1" ht="13.5" customHeight="1" x14ac:dyDescent="0.25">
      <c r="A594" s="17" t="s">
        <v>87</v>
      </c>
      <c r="B594" s="418" t="str">
        <f>IF([1]p35!$H$156&lt;&gt;0,[1]p35!$H$156,"")</f>
        <v/>
      </c>
      <c r="C594" s="419"/>
      <c r="D594" s="429" t="s">
        <v>241</v>
      </c>
      <c r="E594" s="430"/>
      <c r="F594" s="425" t="str">
        <f>IF([1]p35!$A$156&lt;&gt;0,[1]p35!$A$156,"")</f>
        <v/>
      </c>
      <c r="G594" s="425"/>
      <c r="H594" s="425"/>
      <c r="I594" s="425"/>
      <c r="J594" s="426"/>
      <c r="K594" s="17" t="s">
        <v>74</v>
      </c>
      <c r="L594" s="432" t="str">
        <f>IF([1]p35!$J$156&lt;&gt;0,[1]p35!$J$156,"")</f>
        <v/>
      </c>
      <c r="M594" s="433"/>
      <c r="N594" s="17" t="s">
        <v>75</v>
      </c>
      <c r="O594" s="432" t="str">
        <f>IF([1]p35!$K$156&lt;&gt;0,[1]p35!$K$156,"")</f>
        <v/>
      </c>
      <c r="P594" s="433"/>
      <c r="Q594" s="431"/>
      <c r="R594" s="431"/>
    </row>
    <row r="595" spans="1:19" x14ac:dyDescent="0.2">
      <c r="A595" s="375" t="s">
        <v>242</v>
      </c>
      <c r="B595" s="376"/>
      <c r="C595" s="376"/>
      <c r="D595" s="416">
        <f>[1]p35!$A$158</f>
        <v>0</v>
      </c>
      <c r="E595" s="417"/>
      <c r="F595" s="375" t="s">
        <v>246</v>
      </c>
      <c r="G595" s="376"/>
      <c r="H595" s="416">
        <f>[1]p35!$D$158</f>
        <v>0</v>
      </c>
      <c r="I595" s="417"/>
      <c r="J595" s="375" t="s">
        <v>244</v>
      </c>
      <c r="K595" s="376"/>
      <c r="L595" s="416">
        <f>[1]p35!$G$158</f>
        <v>0</v>
      </c>
      <c r="M595" s="417"/>
      <c r="N595" s="87" t="s">
        <v>245</v>
      </c>
      <c r="O595" s="416">
        <f>[1]p35!$J$158</f>
        <v>0</v>
      </c>
      <c r="P595" s="417"/>
      <c r="Q595" s="431"/>
      <c r="R595" s="431"/>
    </row>
    <row r="596" spans="1:19" x14ac:dyDescent="0.2">
      <c r="A596" s="378"/>
      <c r="B596" s="378"/>
      <c r="C596" s="378"/>
      <c r="D596" s="378"/>
      <c r="E596" s="378"/>
      <c r="F596" s="378"/>
      <c r="G596" s="378"/>
      <c r="H596" s="378"/>
      <c r="I596" s="378"/>
      <c r="J596" s="378"/>
      <c r="K596" s="378"/>
      <c r="L596" s="378"/>
      <c r="M596" s="378"/>
      <c r="N596" s="378"/>
      <c r="O596" s="378"/>
      <c r="P596" s="378"/>
      <c r="Q596" s="431"/>
      <c r="R596" s="431"/>
    </row>
    <row r="597" spans="1:19" s="3" customFormat="1" ht="13.5" customHeight="1" x14ac:dyDescent="0.25">
      <c r="A597" s="17" t="s">
        <v>76</v>
      </c>
      <c r="B597" s="379" t="str">
        <f>IF([1]p35!$A$161&lt;&gt;0,[1]p35!$A$161,"")</f>
        <v/>
      </c>
      <c r="C597" s="379"/>
      <c r="D597" s="379"/>
      <c r="E597" s="379"/>
      <c r="F597" s="379"/>
      <c r="G597" s="379"/>
      <c r="H597" s="379"/>
      <c r="I597" s="380"/>
      <c r="J597" s="375" t="s">
        <v>240</v>
      </c>
      <c r="K597" s="376"/>
      <c r="L597" s="86" t="str">
        <f>IF([1]p35!$I$161&lt;&gt;0,[1]p35!$I$161,"")</f>
        <v/>
      </c>
      <c r="M597" s="47" t="s">
        <v>239</v>
      </c>
      <c r="N597" s="427" t="str">
        <f>IF([1]p35!$K$161&lt;&gt;0,[1]p35!$K$161,"")</f>
        <v/>
      </c>
      <c r="O597" s="427"/>
      <c r="P597" s="428"/>
      <c r="Q597" s="431"/>
      <c r="R597" s="431"/>
    </row>
    <row r="598" spans="1:19" s="3" customFormat="1" ht="13.5" customHeight="1" x14ac:dyDescent="0.25">
      <c r="A598" s="17" t="s">
        <v>87</v>
      </c>
      <c r="B598" s="418" t="str">
        <f>IF([1]p35!$H$163&lt;&gt;0,[1]p35!$H$163,"")</f>
        <v/>
      </c>
      <c r="C598" s="419"/>
      <c r="D598" s="429" t="s">
        <v>241</v>
      </c>
      <c r="E598" s="430"/>
      <c r="F598" s="425" t="str">
        <f>IF([1]p35!$A$163&lt;&gt;0,[1]p35!$A$163,"")</f>
        <v/>
      </c>
      <c r="G598" s="425"/>
      <c r="H598" s="425"/>
      <c r="I598" s="425"/>
      <c r="J598" s="426"/>
      <c r="K598" s="17" t="s">
        <v>74</v>
      </c>
      <c r="L598" s="432" t="str">
        <f>IF([1]p35!$J$163&lt;&gt;0,[1]p35!$J$163,"")</f>
        <v/>
      </c>
      <c r="M598" s="433"/>
      <c r="N598" s="17" t="s">
        <v>75</v>
      </c>
      <c r="O598" s="432" t="str">
        <f>IF([1]p35!$K$163&lt;&gt;0,[1]p35!$K$163,"")</f>
        <v/>
      </c>
      <c r="P598" s="433"/>
      <c r="Q598" s="431"/>
      <c r="R598" s="431"/>
    </row>
    <row r="599" spans="1:19" x14ac:dyDescent="0.2">
      <c r="A599" s="375" t="s">
        <v>242</v>
      </c>
      <c r="B599" s="376"/>
      <c r="C599" s="376"/>
      <c r="D599" s="416">
        <f>[1]p35!$A$165</f>
        <v>0</v>
      </c>
      <c r="E599" s="417"/>
      <c r="F599" s="375" t="s">
        <v>246</v>
      </c>
      <c r="G599" s="376"/>
      <c r="H599" s="416">
        <f>[1]p35!$D$165</f>
        <v>0</v>
      </c>
      <c r="I599" s="417"/>
      <c r="J599" s="375" t="s">
        <v>244</v>
      </c>
      <c r="K599" s="376"/>
      <c r="L599" s="416">
        <f>[1]p35!$G$165</f>
        <v>0</v>
      </c>
      <c r="M599" s="417"/>
      <c r="N599" s="87" t="s">
        <v>245</v>
      </c>
      <c r="O599" s="416">
        <f>[1]p35!$J$165</f>
        <v>0</v>
      </c>
      <c r="P599" s="417"/>
      <c r="Q599" s="431"/>
      <c r="R599" s="431"/>
    </row>
    <row r="600" spans="1:19" x14ac:dyDescent="0.2">
      <c r="A600" s="378"/>
      <c r="B600" s="378"/>
      <c r="C600" s="378"/>
      <c r="D600" s="378"/>
      <c r="E600" s="378"/>
      <c r="F600" s="378"/>
      <c r="G600" s="378"/>
      <c r="H600" s="378"/>
      <c r="I600" s="378"/>
      <c r="J600" s="378"/>
      <c r="K600" s="378"/>
      <c r="L600" s="378"/>
      <c r="M600" s="378"/>
      <c r="N600" s="378"/>
      <c r="O600" s="378"/>
      <c r="P600" s="378"/>
      <c r="Q600" s="431"/>
      <c r="R600" s="431"/>
    </row>
    <row r="601" spans="1:19" s="33" customFormat="1" ht="11.25" customHeight="1" x14ac:dyDescent="0.2">
      <c r="A601" s="375" t="str">
        <f>T([1]p36!$C$13:$G$13)</f>
        <v/>
      </c>
      <c r="B601" s="376"/>
      <c r="C601" s="376"/>
      <c r="D601" s="376"/>
      <c r="E601" s="377"/>
      <c r="F601" s="423"/>
      <c r="G601" s="424"/>
      <c r="H601" s="424"/>
      <c r="I601" s="424"/>
      <c r="J601" s="424"/>
      <c r="K601" s="424"/>
      <c r="L601" s="424"/>
      <c r="M601" s="424"/>
      <c r="N601" s="424"/>
      <c r="O601" s="424"/>
      <c r="P601" s="424"/>
      <c r="Q601" s="431"/>
      <c r="R601" s="431"/>
      <c r="S601" s="28"/>
    </row>
    <row r="602" spans="1:19" s="3" customFormat="1" ht="13.5" customHeight="1" x14ac:dyDescent="0.25">
      <c r="A602" s="17" t="s">
        <v>76</v>
      </c>
      <c r="B602" s="379" t="str">
        <f>IF([1]p36!$A$140&lt;&gt;0,[1]p36!$A$140,"")</f>
        <v/>
      </c>
      <c r="C602" s="379"/>
      <c r="D602" s="379"/>
      <c r="E602" s="379"/>
      <c r="F602" s="379"/>
      <c r="G602" s="379"/>
      <c r="H602" s="379"/>
      <c r="I602" s="380"/>
      <c r="J602" s="375" t="s">
        <v>240</v>
      </c>
      <c r="K602" s="376"/>
      <c r="L602" s="86" t="str">
        <f>IF([1]p36!$I$140&lt;&gt;0,[1]p36!$I$140,"")</f>
        <v/>
      </c>
      <c r="M602" s="47" t="s">
        <v>239</v>
      </c>
      <c r="N602" s="427" t="str">
        <f>IF([1]p36!$K$140&lt;&gt;0,[1]p36!$K$140,"")</f>
        <v/>
      </c>
      <c r="O602" s="427"/>
      <c r="P602" s="428"/>
      <c r="Q602" s="431"/>
      <c r="R602" s="431"/>
    </row>
    <row r="603" spans="1:19" s="3" customFormat="1" ht="13.5" customHeight="1" x14ac:dyDescent="0.25">
      <c r="A603" s="17" t="s">
        <v>87</v>
      </c>
      <c r="B603" s="418" t="str">
        <f>IF([1]p36!$H$142&lt;&gt;0,[1]p36!$H$142,"")</f>
        <v/>
      </c>
      <c r="C603" s="419"/>
      <c r="D603" s="429" t="s">
        <v>241</v>
      </c>
      <c r="E603" s="430"/>
      <c r="F603" s="425" t="str">
        <f>IF([1]p36!$A$142&lt;&gt;0,[1]p36!$A$142,"")</f>
        <v/>
      </c>
      <c r="G603" s="425"/>
      <c r="H603" s="425"/>
      <c r="I603" s="425"/>
      <c r="J603" s="426"/>
      <c r="K603" s="17" t="s">
        <v>74</v>
      </c>
      <c r="L603" s="432" t="str">
        <f>IF([1]p36!$J$142&lt;&gt;0,[1]p36!$J$142,"")</f>
        <v/>
      </c>
      <c r="M603" s="433"/>
      <c r="N603" s="17" t="s">
        <v>75</v>
      </c>
      <c r="O603" s="432" t="str">
        <f>IF([1]p36!$K$142&lt;&gt;0,[1]p36!$K$142,"")</f>
        <v/>
      </c>
      <c r="P603" s="433"/>
      <c r="Q603" s="431"/>
      <c r="R603" s="431"/>
    </row>
    <row r="604" spans="1:19" x14ac:dyDescent="0.2">
      <c r="A604" s="375" t="s">
        <v>242</v>
      </c>
      <c r="B604" s="376"/>
      <c r="C604" s="376"/>
      <c r="D604" s="416">
        <f>[1]p36!$A$144</f>
        <v>0</v>
      </c>
      <c r="E604" s="417"/>
      <c r="F604" s="375" t="s">
        <v>243</v>
      </c>
      <c r="G604" s="376"/>
      <c r="H604" s="416">
        <f>[1]p36!$D$144</f>
        <v>0</v>
      </c>
      <c r="I604" s="417"/>
      <c r="J604" s="375" t="s">
        <v>244</v>
      </c>
      <c r="K604" s="376"/>
      <c r="L604" s="416">
        <f>[1]p36!$G$144</f>
        <v>0</v>
      </c>
      <c r="M604" s="417"/>
      <c r="N604" s="87" t="s">
        <v>245</v>
      </c>
      <c r="O604" s="416">
        <f>[1]p36!$J$144</f>
        <v>0</v>
      </c>
      <c r="P604" s="417"/>
      <c r="Q604" s="431"/>
      <c r="R604" s="431"/>
    </row>
    <row r="605" spans="1:19" x14ac:dyDescent="0.2">
      <c r="A605" s="378"/>
      <c r="B605" s="378"/>
      <c r="C605" s="378"/>
      <c r="D605" s="378"/>
      <c r="E605" s="378"/>
      <c r="F605" s="378"/>
      <c r="G605" s="378"/>
      <c r="H605" s="378"/>
      <c r="I605" s="378"/>
      <c r="J605" s="378"/>
      <c r="K605" s="378"/>
      <c r="L605" s="378"/>
      <c r="M605" s="378"/>
      <c r="N605" s="378"/>
      <c r="O605" s="378"/>
      <c r="P605" s="378"/>
      <c r="Q605" s="431"/>
      <c r="R605" s="431"/>
    </row>
    <row r="606" spans="1:19" s="3" customFormat="1" ht="13.5" customHeight="1" x14ac:dyDescent="0.25">
      <c r="A606" s="17" t="s">
        <v>76</v>
      </c>
      <c r="B606" s="379" t="str">
        <f>IF([1]p36!$A$147&lt;&gt;0,[1]p36!$A$147,"")</f>
        <v/>
      </c>
      <c r="C606" s="379"/>
      <c r="D606" s="379"/>
      <c r="E606" s="379"/>
      <c r="F606" s="379"/>
      <c r="G606" s="379"/>
      <c r="H606" s="379"/>
      <c r="I606" s="380"/>
      <c r="J606" s="375" t="s">
        <v>240</v>
      </c>
      <c r="K606" s="376"/>
      <c r="L606" s="86" t="str">
        <f>IF([1]p36!$I$147&lt;&gt;0,[1]p36!$I$147,"")</f>
        <v/>
      </c>
      <c r="M606" s="47" t="s">
        <v>239</v>
      </c>
      <c r="N606" s="427" t="str">
        <f>IF([1]p36!$K$147&lt;&gt;0,[1]p36!$K$147,"")</f>
        <v/>
      </c>
      <c r="O606" s="427"/>
      <c r="P606" s="428"/>
      <c r="Q606" s="431"/>
      <c r="R606" s="431"/>
    </row>
    <row r="607" spans="1:19" s="3" customFormat="1" ht="13.5" customHeight="1" x14ac:dyDescent="0.25">
      <c r="A607" s="17" t="s">
        <v>87</v>
      </c>
      <c r="B607" s="418" t="str">
        <f>IF([1]p36!$H$149&lt;&gt;0,[1]p36!$H$149,"")</f>
        <v/>
      </c>
      <c r="C607" s="419"/>
      <c r="D607" s="429" t="s">
        <v>241</v>
      </c>
      <c r="E607" s="430"/>
      <c r="F607" s="425" t="str">
        <f>IF([1]p36!$A$149&lt;&gt;0,[1]p36!$A$149,"")</f>
        <v/>
      </c>
      <c r="G607" s="425"/>
      <c r="H607" s="425"/>
      <c r="I607" s="425"/>
      <c r="J607" s="426"/>
      <c r="K607" s="17" t="s">
        <v>74</v>
      </c>
      <c r="L607" s="432" t="str">
        <f>IF([1]p36!$J$149&lt;&gt;0,[1]p36!$J$149,"")</f>
        <v/>
      </c>
      <c r="M607" s="433"/>
      <c r="N607" s="17" t="s">
        <v>75</v>
      </c>
      <c r="O607" s="432" t="str">
        <f>IF([1]p36!$K$149&lt;&gt;0,[1]p36!$K$149,"")</f>
        <v/>
      </c>
      <c r="P607" s="433"/>
      <c r="Q607" s="431"/>
      <c r="R607" s="431"/>
    </row>
    <row r="608" spans="1:19" x14ac:dyDescent="0.2">
      <c r="A608" s="375" t="s">
        <v>242</v>
      </c>
      <c r="B608" s="376"/>
      <c r="C608" s="376"/>
      <c r="D608" s="416">
        <f>[1]p36!$A$151</f>
        <v>0</v>
      </c>
      <c r="E608" s="417"/>
      <c r="F608" s="375" t="s">
        <v>246</v>
      </c>
      <c r="G608" s="376"/>
      <c r="H608" s="416">
        <f>[1]p36!$D$151</f>
        <v>0</v>
      </c>
      <c r="I608" s="417"/>
      <c r="J608" s="375" t="s">
        <v>244</v>
      </c>
      <c r="K608" s="376"/>
      <c r="L608" s="416">
        <f>[1]p36!$G$151</f>
        <v>0</v>
      </c>
      <c r="M608" s="417"/>
      <c r="N608" s="87" t="s">
        <v>245</v>
      </c>
      <c r="O608" s="416">
        <f>[1]p36!$J$151</f>
        <v>0</v>
      </c>
      <c r="P608" s="417"/>
      <c r="Q608" s="431"/>
      <c r="R608" s="431"/>
    </row>
    <row r="609" spans="1:19" x14ac:dyDescent="0.2">
      <c r="A609" s="378"/>
      <c r="B609" s="378"/>
      <c r="C609" s="378"/>
      <c r="D609" s="378"/>
      <c r="E609" s="378"/>
      <c r="F609" s="378"/>
      <c r="G609" s="378"/>
      <c r="H609" s="378"/>
      <c r="I609" s="378"/>
      <c r="J609" s="378"/>
      <c r="K609" s="378"/>
      <c r="L609" s="378"/>
      <c r="M609" s="378"/>
      <c r="N609" s="378"/>
      <c r="O609" s="378"/>
      <c r="P609" s="378"/>
      <c r="Q609" s="431"/>
      <c r="R609" s="431"/>
    </row>
    <row r="610" spans="1:19" s="3" customFormat="1" ht="13.5" customHeight="1" x14ac:dyDescent="0.25">
      <c r="A610" s="17" t="s">
        <v>76</v>
      </c>
      <c r="B610" s="379" t="str">
        <f>IF([1]p36!$A$154&lt;&gt;0,[1]p36!$A$154,"")</f>
        <v/>
      </c>
      <c r="C610" s="379"/>
      <c r="D610" s="379"/>
      <c r="E610" s="379"/>
      <c r="F610" s="379"/>
      <c r="G610" s="379"/>
      <c r="H610" s="379"/>
      <c r="I610" s="380"/>
      <c r="J610" s="375" t="s">
        <v>240</v>
      </c>
      <c r="K610" s="376"/>
      <c r="L610" s="86" t="str">
        <f>IF([1]p36!$I$154&lt;&gt;0,[1]p36!$I$154,"")</f>
        <v/>
      </c>
      <c r="M610" s="47" t="s">
        <v>239</v>
      </c>
      <c r="N610" s="427" t="str">
        <f>IF([1]p36!$K$154&lt;&gt;0,[1]p36!$K$154,"")</f>
        <v/>
      </c>
      <c r="O610" s="427"/>
      <c r="P610" s="428"/>
      <c r="Q610" s="431"/>
      <c r="R610" s="431"/>
    </row>
    <row r="611" spans="1:19" s="3" customFormat="1" ht="13.5" customHeight="1" x14ac:dyDescent="0.25">
      <c r="A611" s="17" t="s">
        <v>87</v>
      </c>
      <c r="B611" s="418" t="str">
        <f>IF([1]p36!$H$156&lt;&gt;0,[1]p36!$H$156,"")</f>
        <v/>
      </c>
      <c r="C611" s="419"/>
      <c r="D611" s="429" t="s">
        <v>241</v>
      </c>
      <c r="E611" s="430"/>
      <c r="F611" s="425" t="str">
        <f>IF([1]p36!$A$156&lt;&gt;0,[1]p36!$A$156,"")</f>
        <v/>
      </c>
      <c r="G611" s="425"/>
      <c r="H611" s="425"/>
      <c r="I611" s="425"/>
      <c r="J611" s="426"/>
      <c r="K611" s="17" t="s">
        <v>74</v>
      </c>
      <c r="L611" s="432" t="str">
        <f>IF([1]p36!$J$156&lt;&gt;0,[1]p36!$J$156,"")</f>
        <v/>
      </c>
      <c r="M611" s="433"/>
      <c r="N611" s="17" t="s">
        <v>75</v>
      </c>
      <c r="O611" s="432" t="str">
        <f>IF([1]p36!$K$156&lt;&gt;0,[1]p36!$K$156,"")</f>
        <v/>
      </c>
      <c r="P611" s="433"/>
      <c r="Q611" s="431"/>
      <c r="R611" s="431"/>
    </row>
    <row r="612" spans="1:19" x14ac:dyDescent="0.2">
      <c r="A612" s="375" t="s">
        <v>242</v>
      </c>
      <c r="B612" s="376"/>
      <c r="C612" s="376"/>
      <c r="D612" s="416">
        <f>[1]p36!$A$158</f>
        <v>0</v>
      </c>
      <c r="E612" s="417"/>
      <c r="F612" s="375" t="s">
        <v>246</v>
      </c>
      <c r="G612" s="376"/>
      <c r="H612" s="416">
        <f>[1]p36!$D$158</f>
        <v>0</v>
      </c>
      <c r="I612" s="417"/>
      <c r="J612" s="375" t="s">
        <v>244</v>
      </c>
      <c r="K612" s="376"/>
      <c r="L612" s="416">
        <f>[1]p36!$G$158</f>
        <v>0</v>
      </c>
      <c r="M612" s="417"/>
      <c r="N612" s="87" t="s">
        <v>245</v>
      </c>
      <c r="O612" s="416">
        <f>[1]p36!$J$158</f>
        <v>0</v>
      </c>
      <c r="P612" s="417"/>
      <c r="Q612" s="431"/>
      <c r="R612" s="431"/>
    </row>
    <row r="613" spans="1:19" x14ac:dyDescent="0.2">
      <c r="A613" s="378"/>
      <c r="B613" s="378"/>
      <c r="C613" s="378"/>
      <c r="D613" s="378"/>
      <c r="E613" s="378"/>
      <c r="F613" s="378"/>
      <c r="G613" s="378"/>
      <c r="H613" s="378"/>
      <c r="I613" s="378"/>
      <c r="J613" s="378"/>
      <c r="K613" s="378"/>
      <c r="L613" s="378"/>
      <c r="M613" s="378"/>
      <c r="N613" s="378"/>
      <c r="O613" s="378"/>
      <c r="P613" s="378"/>
      <c r="Q613" s="431"/>
      <c r="R613" s="431"/>
    </row>
    <row r="614" spans="1:19" s="3" customFormat="1" ht="13.5" customHeight="1" x14ac:dyDescent="0.25">
      <c r="A614" s="17" t="s">
        <v>76</v>
      </c>
      <c r="B614" s="379" t="str">
        <f>IF([1]p36!$A$161&lt;&gt;0,[1]p36!$A$161,"")</f>
        <v/>
      </c>
      <c r="C614" s="379"/>
      <c r="D614" s="379"/>
      <c r="E614" s="379"/>
      <c r="F614" s="379"/>
      <c r="G614" s="379"/>
      <c r="H614" s="379"/>
      <c r="I614" s="380"/>
      <c r="J614" s="375" t="s">
        <v>240</v>
      </c>
      <c r="K614" s="376"/>
      <c r="L614" s="86" t="str">
        <f>IF([1]p36!$I$161&lt;&gt;0,[1]p36!$I$161,"")</f>
        <v/>
      </c>
      <c r="M614" s="47" t="s">
        <v>239</v>
      </c>
      <c r="N614" s="427" t="str">
        <f>IF([1]p36!$K$161&lt;&gt;0,[1]p36!$K$161,"")</f>
        <v/>
      </c>
      <c r="O614" s="427"/>
      <c r="P614" s="428"/>
      <c r="Q614" s="431"/>
      <c r="R614" s="431"/>
    </row>
    <row r="615" spans="1:19" s="3" customFormat="1" ht="13.5" customHeight="1" x14ac:dyDescent="0.25">
      <c r="A615" s="17" t="s">
        <v>87</v>
      </c>
      <c r="B615" s="418" t="str">
        <f>IF([1]p36!$H$163&lt;&gt;0,[1]p36!$H$163,"")</f>
        <v/>
      </c>
      <c r="C615" s="419"/>
      <c r="D615" s="429" t="s">
        <v>241</v>
      </c>
      <c r="E615" s="430"/>
      <c r="F615" s="425" t="str">
        <f>IF([1]p36!$A$163&lt;&gt;0,[1]p36!$A$163,"")</f>
        <v/>
      </c>
      <c r="G615" s="425"/>
      <c r="H615" s="425"/>
      <c r="I615" s="425"/>
      <c r="J615" s="426"/>
      <c r="K615" s="17" t="s">
        <v>74</v>
      </c>
      <c r="L615" s="432" t="str">
        <f>IF([1]p36!$J$163&lt;&gt;0,[1]p36!$J$163,"")</f>
        <v/>
      </c>
      <c r="M615" s="433"/>
      <c r="N615" s="17" t="s">
        <v>75</v>
      </c>
      <c r="O615" s="432" t="str">
        <f>IF([1]p36!$K$163&lt;&gt;0,[1]p36!$K$163,"")</f>
        <v/>
      </c>
      <c r="P615" s="433"/>
      <c r="Q615" s="431"/>
      <c r="R615" s="431"/>
    </row>
    <row r="616" spans="1:19" x14ac:dyDescent="0.2">
      <c r="A616" s="375" t="s">
        <v>242</v>
      </c>
      <c r="B616" s="376"/>
      <c r="C616" s="376"/>
      <c r="D616" s="416">
        <f>[1]p36!$A$165</f>
        <v>0</v>
      </c>
      <c r="E616" s="417"/>
      <c r="F616" s="375" t="s">
        <v>246</v>
      </c>
      <c r="G616" s="376"/>
      <c r="H616" s="416">
        <f>[1]p36!$D$165</f>
        <v>0</v>
      </c>
      <c r="I616" s="417"/>
      <c r="J616" s="375" t="s">
        <v>244</v>
      </c>
      <c r="K616" s="376"/>
      <c r="L616" s="416">
        <f>[1]p36!$G$165</f>
        <v>0</v>
      </c>
      <c r="M616" s="417"/>
      <c r="N616" s="87" t="s">
        <v>245</v>
      </c>
      <c r="O616" s="416">
        <f>[1]p36!$J$165</f>
        <v>0</v>
      </c>
      <c r="P616" s="417"/>
      <c r="Q616" s="431"/>
      <c r="R616" s="431"/>
    </row>
    <row r="617" spans="1:19" x14ac:dyDescent="0.2">
      <c r="A617" s="378"/>
      <c r="B617" s="378"/>
      <c r="C617" s="378"/>
      <c r="D617" s="378"/>
      <c r="E617" s="378"/>
      <c r="F617" s="378"/>
      <c r="G617" s="378"/>
      <c r="H617" s="378"/>
      <c r="I617" s="378"/>
      <c r="J617" s="378"/>
      <c r="K617" s="378"/>
      <c r="L617" s="378"/>
      <c r="M617" s="378"/>
      <c r="N617" s="378"/>
      <c r="O617" s="378"/>
      <c r="P617" s="378"/>
      <c r="Q617" s="431"/>
      <c r="R617" s="431"/>
    </row>
    <row r="618" spans="1:19" s="33" customFormat="1" ht="11.25" customHeight="1" x14ac:dyDescent="0.2">
      <c r="A618" s="375" t="str">
        <f>T([1]p37!$C$13:$G$13)</f>
        <v/>
      </c>
      <c r="B618" s="376"/>
      <c r="C618" s="376"/>
      <c r="D618" s="376"/>
      <c r="E618" s="377"/>
      <c r="F618" s="423"/>
      <c r="G618" s="424"/>
      <c r="H618" s="424"/>
      <c r="I618" s="424"/>
      <c r="J618" s="424"/>
      <c r="K618" s="424"/>
      <c r="L618" s="424"/>
      <c r="M618" s="424"/>
      <c r="N618" s="424"/>
      <c r="O618" s="424"/>
      <c r="P618" s="424"/>
      <c r="Q618" s="431"/>
      <c r="R618" s="431"/>
      <c r="S618" s="28"/>
    </row>
    <row r="619" spans="1:19" s="3" customFormat="1" ht="13.5" customHeight="1" x14ac:dyDescent="0.25">
      <c r="A619" s="17" t="s">
        <v>76</v>
      </c>
      <c r="B619" s="379" t="str">
        <f>IF([1]p37!$A$140&lt;&gt;0,[1]p37!$A$140,"")</f>
        <v/>
      </c>
      <c r="C619" s="379"/>
      <c r="D619" s="379"/>
      <c r="E619" s="379"/>
      <c r="F619" s="379"/>
      <c r="G619" s="379"/>
      <c r="H619" s="379"/>
      <c r="I619" s="380"/>
      <c r="J619" s="375" t="s">
        <v>240</v>
      </c>
      <c r="K619" s="376"/>
      <c r="L619" s="86" t="str">
        <f>IF([1]p37!$I$140&lt;&gt;0,[1]p37!$I$140,"")</f>
        <v/>
      </c>
      <c r="M619" s="47" t="s">
        <v>239</v>
      </c>
      <c r="N619" s="427" t="str">
        <f>IF([1]p37!$K$140&lt;&gt;0,[1]p37!$K$140,"")</f>
        <v/>
      </c>
      <c r="O619" s="427"/>
      <c r="P619" s="428"/>
      <c r="Q619" s="431"/>
      <c r="R619" s="431"/>
    </row>
    <row r="620" spans="1:19" s="3" customFormat="1" ht="13.5" customHeight="1" x14ac:dyDescent="0.25">
      <c r="A620" s="17" t="s">
        <v>87</v>
      </c>
      <c r="B620" s="418" t="str">
        <f>IF([1]p37!$H$142&lt;&gt;0,[1]p37!$H$142,"")</f>
        <v/>
      </c>
      <c r="C620" s="419"/>
      <c r="D620" s="429" t="s">
        <v>241</v>
      </c>
      <c r="E620" s="430"/>
      <c r="F620" s="425" t="str">
        <f>IF([1]p37!$A$142&lt;&gt;0,[1]p37!$A$142,"")</f>
        <v/>
      </c>
      <c r="G620" s="425"/>
      <c r="H620" s="425"/>
      <c r="I620" s="425"/>
      <c r="J620" s="426"/>
      <c r="K620" s="17" t="s">
        <v>74</v>
      </c>
      <c r="L620" s="432" t="str">
        <f>IF([1]p37!$J$142&lt;&gt;0,[1]p37!$J$142,"")</f>
        <v/>
      </c>
      <c r="M620" s="433"/>
      <c r="N620" s="17" t="s">
        <v>75</v>
      </c>
      <c r="O620" s="432" t="str">
        <f>IF([1]p37!$K$142&lt;&gt;0,[1]p37!$K$142,"")</f>
        <v/>
      </c>
      <c r="P620" s="433"/>
      <c r="Q620" s="431"/>
      <c r="R620" s="431"/>
    </row>
    <row r="621" spans="1:19" x14ac:dyDescent="0.2">
      <c r="A621" s="375" t="s">
        <v>242</v>
      </c>
      <c r="B621" s="376"/>
      <c r="C621" s="376"/>
      <c r="D621" s="416">
        <f>[1]p37!$A$144</f>
        <v>0</v>
      </c>
      <c r="E621" s="417"/>
      <c r="F621" s="375" t="s">
        <v>243</v>
      </c>
      <c r="G621" s="376"/>
      <c r="H621" s="416">
        <f>[1]p37!$D$144</f>
        <v>0</v>
      </c>
      <c r="I621" s="417"/>
      <c r="J621" s="375" t="s">
        <v>244</v>
      </c>
      <c r="K621" s="376"/>
      <c r="L621" s="416">
        <f>[1]p37!$G$144</f>
        <v>0</v>
      </c>
      <c r="M621" s="417"/>
      <c r="N621" s="87" t="s">
        <v>245</v>
      </c>
      <c r="O621" s="416">
        <f>[1]p37!$J$144</f>
        <v>0</v>
      </c>
      <c r="P621" s="417"/>
      <c r="Q621" s="431"/>
      <c r="R621" s="431"/>
    </row>
    <row r="622" spans="1:19" x14ac:dyDescent="0.2">
      <c r="A622" s="378"/>
      <c r="B622" s="378"/>
      <c r="C622" s="378"/>
      <c r="D622" s="378"/>
      <c r="E622" s="378"/>
      <c r="F622" s="378"/>
      <c r="G622" s="378"/>
      <c r="H622" s="378"/>
      <c r="I622" s="378"/>
      <c r="J622" s="378"/>
      <c r="K622" s="378"/>
      <c r="L622" s="378"/>
      <c r="M622" s="378"/>
      <c r="N622" s="378"/>
      <c r="O622" s="378"/>
      <c r="P622" s="378"/>
      <c r="Q622" s="431"/>
      <c r="R622" s="431"/>
    </row>
    <row r="623" spans="1:19" s="3" customFormat="1" ht="13.5" customHeight="1" x14ac:dyDescent="0.25">
      <c r="A623" s="17" t="s">
        <v>76</v>
      </c>
      <c r="B623" s="379" t="str">
        <f>IF([1]p37!$A$147&lt;&gt;0,[1]p37!$A$147,"")</f>
        <v/>
      </c>
      <c r="C623" s="379"/>
      <c r="D623" s="379"/>
      <c r="E623" s="379"/>
      <c r="F623" s="379"/>
      <c r="G623" s="379"/>
      <c r="H623" s="379"/>
      <c r="I623" s="380"/>
      <c r="J623" s="375" t="s">
        <v>240</v>
      </c>
      <c r="K623" s="376"/>
      <c r="L623" s="86" t="str">
        <f>IF([1]p37!$I$147&lt;&gt;0,[1]p37!$I$147,"")</f>
        <v/>
      </c>
      <c r="M623" s="47" t="s">
        <v>239</v>
      </c>
      <c r="N623" s="427" t="str">
        <f>IF([1]p37!$K$147&lt;&gt;0,[1]p37!$K$147,"")</f>
        <v/>
      </c>
      <c r="O623" s="427"/>
      <c r="P623" s="428"/>
      <c r="Q623" s="431"/>
      <c r="R623" s="431"/>
    </row>
    <row r="624" spans="1:19" s="3" customFormat="1" ht="13.5" customHeight="1" x14ac:dyDescent="0.25">
      <c r="A624" s="17" t="s">
        <v>87</v>
      </c>
      <c r="B624" s="418" t="str">
        <f>IF([1]p37!$H$149&lt;&gt;0,[1]p37!$H$149,"")</f>
        <v/>
      </c>
      <c r="C624" s="419"/>
      <c r="D624" s="429" t="s">
        <v>241</v>
      </c>
      <c r="E624" s="430"/>
      <c r="F624" s="425" t="str">
        <f>IF([1]p37!$A$149&lt;&gt;0,[1]p37!$A$149,"")</f>
        <v/>
      </c>
      <c r="G624" s="425"/>
      <c r="H624" s="425"/>
      <c r="I624" s="425"/>
      <c r="J624" s="426"/>
      <c r="K624" s="17" t="s">
        <v>74</v>
      </c>
      <c r="L624" s="432" t="str">
        <f>IF([1]p37!$J$149&lt;&gt;0,[1]p37!$J$149,"")</f>
        <v/>
      </c>
      <c r="M624" s="433"/>
      <c r="N624" s="17" t="s">
        <v>75</v>
      </c>
      <c r="O624" s="432" t="str">
        <f>IF([1]p37!$K$149&lt;&gt;0,[1]p37!$K$149,"")</f>
        <v/>
      </c>
      <c r="P624" s="433"/>
      <c r="Q624" s="431"/>
      <c r="R624" s="431"/>
    </row>
    <row r="625" spans="1:19" x14ac:dyDescent="0.2">
      <c r="A625" s="375" t="s">
        <v>242</v>
      </c>
      <c r="B625" s="376"/>
      <c r="C625" s="376"/>
      <c r="D625" s="416">
        <f>[1]p37!$A$151</f>
        <v>0</v>
      </c>
      <c r="E625" s="417"/>
      <c r="F625" s="375" t="s">
        <v>246</v>
      </c>
      <c r="G625" s="376"/>
      <c r="H625" s="416">
        <f>[1]p37!$D$151</f>
        <v>0</v>
      </c>
      <c r="I625" s="417"/>
      <c r="J625" s="375" t="s">
        <v>244</v>
      </c>
      <c r="K625" s="376"/>
      <c r="L625" s="416">
        <f>[1]p37!$G$151</f>
        <v>0</v>
      </c>
      <c r="M625" s="417"/>
      <c r="N625" s="87" t="s">
        <v>245</v>
      </c>
      <c r="O625" s="416">
        <f>[1]p37!$J$151</f>
        <v>0</v>
      </c>
      <c r="P625" s="417"/>
      <c r="Q625" s="431"/>
      <c r="R625" s="431"/>
    </row>
    <row r="626" spans="1:19" x14ac:dyDescent="0.2">
      <c r="A626" s="378"/>
      <c r="B626" s="378"/>
      <c r="C626" s="378"/>
      <c r="D626" s="378"/>
      <c r="E626" s="378"/>
      <c r="F626" s="378"/>
      <c r="G626" s="378"/>
      <c r="H626" s="378"/>
      <c r="I626" s="378"/>
      <c r="J626" s="378"/>
      <c r="K626" s="378"/>
      <c r="L626" s="378"/>
      <c r="M626" s="378"/>
      <c r="N626" s="378"/>
      <c r="O626" s="378"/>
      <c r="P626" s="378"/>
      <c r="Q626" s="431"/>
      <c r="R626" s="431"/>
    </row>
    <row r="627" spans="1:19" s="3" customFormat="1" ht="13.5" customHeight="1" x14ac:dyDescent="0.25">
      <c r="A627" s="17" t="s">
        <v>76</v>
      </c>
      <c r="B627" s="379" t="str">
        <f>IF([1]p37!$A$154&lt;&gt;0,[1]p37!$A$154,"")</f>
        <v/>
      </c>
      <c r="C627" s="379"/>
      <c r="D627" s="379"/>
      <c r="E627" s="379"/>
      <c r="F627" s="379"/>
      <c r="G627" s="379"/>
      <c r="H627" s="379"/>
      <c r="I627" s="380"/>
      <c r="J627" s="375" t="s">
        <v>240</v>
      </c>
      <c r="K627" s="376"/>
      <c r="L627" s="86" t="str">
        <f>IF([1]p37!$I$154&lt;&gt;0,[1]p37!$I$154,"")</f>
        <v/>
      </c>
      <c r="M627" s="47" t="s">
        <v>239</v>
      </c>
      <c r="N627" s="427" t="str">
        <f>IF([1]p37!$K$154&lt;&gt;0,[1]p37!$K$154,"")</f>
        <v/>
      </c>
      <c r="O627" s="427"/>
      <c r="P627" s="428"/>
      <c r="Q627" s="431"/>
      <c r="R627" s="431"/>
    </row>
    <row r="628" spans="1:19" s="3" customFormat="1" ht="13.5" customHeight="1" x14ac:dyDescent="0.25">
      <c r="A628" s="17" t="s">
        <v>87</v>
      </c>
      <c r="B628" s="418" t="str">
        <f>IF([1]p37!$H$156&lt;&gt;0,[1]p37!$H$156,"")</f>
        <v/>
      </c>
      <c r="C628" s="419"/>
      <c r="D628" s="429" t="s">
        <v>241</v>
      </c>
      <c r="E628" s="430"/>
      <c r="F628" s="425" t="str">
        <f>IF([1]p37!$A$156&lt;&gt;0,[1]p37!$A$156,"")</f>
        <v/>
      </c>
      <c r="G628" s="425"/>
      <c r="H628" s="425"/>
      <c r="I628" s="425"/>
      <c r="J628" s="426"/>
      <c r="K628" s="17" t="s">
        <v>74</v>
      </c>
      <c r="L628" s="432" t="str">
        <f>IF([1]p37!$J$156&lt;&gt;0,[1]p37!$J$156,"")</f>
        <v/>
      </c>
      <c r="M628" s="433"/>
      <c r="N628" s="17" t="s">
        <v>75</v>
      </c>
      <c r="O628" s="432" t="str">
        <f>IF([1]p37!$K$156&lt;&gt;0,[1]p37!$K$156,"")</f>
        <v/>
      </c>
      <c r="P628" s="433"/>
      <c r="Q628" s="431"/>
      <c r="R628" s="431"/>
    </row>
    <row r="629" spans="1:19" x14ac:dyDescent="0.2">
      <c r="A629" s="375" t="s">
        <v>242</v>
      </c>
      <c r="B629" s="376"/>
      <c r="C629" s="376"/>
      <c r="D629" s="416">
        <f>[1]p37!$A$158</f>
        <v>0</v>
      </c>
      <c r="E629" s="417"/>
      <c r="F629" s="375" t="s">
        <v>246</v>
      </c>
      <c r="G629" s="376"/>
      <c r="H629" s="416">
        <f>[1]p37!$D$158</f>
        <v>0</v>
      </c>
      <c r="I629" s="417"/>
      <c r="J629" s="375" t="s">
        <v>244</v>
      </c>
      <c r="K629" s="376"/>
      <c r="L629" s="416">
        <f>[1]p37!$G$158</f>
        <v>0</v>
      </c>
      <c r="M629" s="417"/>
      <c r="N629" s="87" t="s">
        <v>245</v>
      </c>
      <c r="O629" s="416">
        <f>[1]p37!$J$158</f>
        <v>0</v>
      </c>
      <c r="P629" s="417"/>
      <c r="Q629" s="431"/>
      <c r="R629" s="431"/>
    </row>
    <row r="630" spans="1:19" x14ac:dyDescent="0.2">
      <c r="A630" s="378"/>
      <c r="B630" s="378"/>
      <c r="C630" s="378"/>
      <c r="D630" s="378"/>
      <c r="E630" s="378"/>
      <c r="F630" s="378"/>
      <c r="G630" s="378"/>
      <c r="H630" s="378"/>
      <c r="I630" s="378"/>
      <c r="J630" s="378"/>
      <c r="K630" s="378"/>
      <c r="L630" s="378"/>
      <c r="M630" s="378"/>
      <c r="N630" s="378"/>
      <c r="O630" s="378"/>
      <c r="P630" s="378"/>
      <c r="Q630" s="431"/>
      <c r="R630" s="431"/>
    </row>
    <row r="631" spans="1:19" s="3" customFormat="1" ht="13.5" customHeight="1" x14ac:dyDescent="0.25">
      <c r="A631" s="17" t="s">
        <v>76</v>
      </c>
      <c r="B631" s="379" t="str">
        <f>IF([1]p37!$A$161&lt;&gt;0,[1]p37!$A$161,"")</f>
        <v/>
      </c>
      <c r="C631" s="379"/>
      <c r="D631" s="379"/>
      <c r="E631" s="379"/>
      <c r="F631" s="379"/>
      <c r="G631" s="379"/>
      <c r="H631" s="379"/>
      <c r="I631" s="380"/>
      <c r="J631" s="375" t="s">
        <v>240</v>
      </c>
      <c r="K631" s="376"/>
      <c r="L631" s="86" t="str">
        <f>IF([1]p37!$I$161&lt;&gt;0,[1]p37!$I$161,"")</f>
        <v/>
      </c>
      <c r="M631" s="47" t="s">
        <v>239</v>
      </c>
      <c r="N631" s="427" t="str">
        <f>IF([1]p37!$K$161&lt;&gt;0,[1]p37!$K$161,"")</f>
        <v/>
      </c>
      <c r="O631" s="427"/>
      <c r="P631" s="428"/>
      <c r="Q631" s="431"/>
      <c r="R631" s="431"/>
    </row>
    <row r="632" spans="1:19" s="3" customFormat="1" ht="13.5" customHeight="1" x14ac:dyDescent="0.25">
      <c r="A632" s="17" t="s">
        <v>87</v>
      </c>
      <c r="B632" s="418" t="str">
        <f>IF([1]p37!$H$163&lt;&gt;0,[1]p37!$H$163,"")</f>
        <v/>
      </c>
      <c r="C632" s="419"/>
      <c r="D632" s="429" t="s">
        <v>241</v>
      </c>
      <c r="E632" s="430"/>
      <c r="F632" s="425" t="str">
        <f>IF([1]p37!$A$163&lt;&gt;0,[1]p37!$A$163,"")</f>
        <v/>
      </c>
      <c r="G632" s="425"/>
      <c r="H632" s="425"/>
      <c r="I632" s="425"/>
      <c r="J632" s="426"/>
      <c r="K632" s="17" t="s">
        <v>74</v>
      </c>
      <c r="L632" s="432" t="str">
        <f>IF([1]p37!$J$163&lt;&gt;0,[1]p37!$J$163,"")</f>
        <v/>
      </c>
      <c r="M632" s="433"/>
      <c r="N632" s="17" t="s">
        <v>75</v>
      </c>
      <c r="O632" s="432" t="str">
        <f>IF([1]p37!$K$163&lt;&gt;0,[1]p37!$K$163,"")</f>
        <v/>
      </c>
      <c r="P632" s="433"/>
      <c r="Q632" s="431"/>
      <c r="R632" s="431"/>
    </row>
    <row r="633" spans="1:19" x14ac:dyDescent="0.2">
      <c r="A633" s="375" t="s">
        <v>242</v>
      </c>
      <c r="B633" s="376"/>
      <c r="C633" s="376"/>
      <c r="D633" s="416">
        <f>[1]p37!$A$165</f>
        <v>0</v>
      </c>
      <c r="E633" s="417"/>
      <c r="F633" s="375" t="s">
        <v>246</v>
      </c>
      <c r="G633" s="376"/>
      <c r="H633" s="416">
        <f>[1]p37!$D$165</f>
        <v>0</v>
      </c>
      <c r="I633" s="417"/>
      <c r="J633" s="375" t="s">
        <v>244</v>
      </c>
      <c r="K633" s="376"/>
      <c r="L633" s="416">
        <f>[1]p37!$G$165</f>
        <v>0</v>
      </c>
      <c r="M633" s="417"/>
      <c r="N633" s="87" t="s">
        <v>245</v>
      </c>
      <c r="O633" s="416">
        <f>[1]p37!$J$165</f>
        <v>0</v>
      </c>
      <c r="P633" s="417"/>
      <c r="Q633" s="431"/>
      <c r="R633" s="431"/>
    </row>
    <row r="634" spans="1:19" x14ac:dyDescent="0.2">
      <c r="A634" s="378"/>
      <c r="B634" s="378"/>
      <c r="C634" s="378"/>
      <c r="D634" s="378"/>
      <c r="E634" s="378"/>
      <c r="F634" s="378"/>
      <c r="G634" s="378"/>
      <c r="H634" s="378"/>
      <c r="I634" s="378"/>
      <c r="J634" s="378"/>
      <c r="K634" s="378"/>
      <c r="L634" s="378"/>
      <c r="M634" s="378"/>
      <c r="N634" s="378"/>
      <c r="O634" s="378"/>
      <c r="P634" s="378"/>
      <c r="Q634" s="431"/>
      <c r="R634" s="431"/>
    </row>
    <row r="635" spans="1:19" s="33" customFormat="1" ht="11.25" customHeight="1" x14ac:dyDescent="0.2">
      <c r="A635" s="375" t="str">
        <f>T([1]p38!$C$13:$G$13)</f>
        <v/>
      </c>
      <c r="B635" s="376"/>
      <c r="C635" s="376"/>
      <c r="D635" s="376"/>
      <c r="E635" s="377"/>
      <c r="F635" s="423"/>
      <c r="G635" s="424"/>
      <c r="H635" s="424"/>
      <c r="I635" s="424"/>
      <c r="J635" s="424"/>
      <c r="K635" s="424"/>
      <c r="L635" s="424"/>
      <c r="M635" s="424"/>
      <c r="N635" s="424"/>
      <c r="O635" s="424"/>
      <c r="P635" s="424"/>
      <c r="Q635" s="431"/>
      <c r="R635" s="431"/>
      <c r="S635" s="28"/>
    </row>
    <row r="636" spans="1:19" s="3" customFormat="1" ht="13.5" customHeight="1" x14ac:dyDescent="0.25">
      <c r="A636" s="17" t="s">
        <v>76</v>
      </c>
      <c r="B636" s="379" t="str">
        <f>IF([1]p38!$A$140&lt;&gt;0,[1]p38!$A$140,"")</f>
        <v/>
      </c>
      <c r="C636" s="379"/>
      <c r="D636" s="379"/>
      <c r="E636" s="379"/>
      <c r="F636" s="379"/>
      <c r="G636" s="379"/>
      <c r="H636" s="379"/>
      <c r="I636" s="380"/>
      <c r="J636" s="375" t="s">
        <v>240</v>
      </c>
      <c r="K636" s="376"/>
      <c r="L636" s="86" t="str">
        <f>IF([1]p38!$I$140&lt;&gt;0,[1]p38!$I$140,"")</f>
        <v/>
      </c>
      <c r="M636" s="47" t="s">
        <v>239</v>
      </c>
      <c r="N636" s="427" t="str">
        <f>IF([1]p38!$K$140&lt;&gt;0,[1]p38!$K$140,"")</f>
        <v/>
      </c>
      <c r="O636" s="427"/>
      <c r="P636" s="428"/>
      <c r="Q636" s="431"/>
      <c r="R636" s="431"/>
    </row>
    <row r="637" spans="1:19" s="3" customFormat="1" ht="13.5" customHeight="1" x14ac:dyDescent="0.25">
      <c r="A637" s="17" t="s">
        <v>87</v>
      </c>
      <c r="B637" s="418" t="str">
        <f>IF([1]p38!$H$142&lt;&gt;0,[1]p38!$H$142,"")</f>
        <v/>
      </c>
      <c r="C637" s="419"/>
      <c r="D637" s="429" t="s">
        <v>241</v>
      </c>
      <c r="E637" s="430"/>
      <c r="F637" s="425" t="str">
        <f>IF([1]p38!$A$142&lt;&gt;0,[1]p38!$A$142,"")</f>
        <v/>
      </c>
      <c r="G637" s="425"/>
      <c r="H637" s="425"/>
      <c r="I637" s="425"/>
      <c r="J637" s="426"/>
      <c r="K637" s="17" t="s">
        <v>74</v>
      </c>
      <c r="L637" s="432" t="str">
        <f>IF([1]p38!$J$142&lt;&gt;0,[1]p38!$J$142,"")</f>
        <v/>
      </c>
      <c r="M637" s="433"/>
      <c r="N637" s="17" t="s">
        <v>75</v>
      </c>
      <c r="O637" s="432" t="str">
        <f>IF([1]p38!$K$142&lt;&gt;0,[1]p38!$K$142,"")</f>
        <v/>
      </c>
      <c r="P637" s="433"/>
      <c r="Q637" s="431"/>
      <c r="R637" s="431"/>
    </row>
    <row r="638" spans="1:19" x14ac:dyDescent="0.2">
      <c r="A638" s="375" t="s">
        <v>242</v>
      </c>
      <c r="B638" s="376"/>
      <c r="C638" s="376"/>
      <c r="D638" s="416">
        <f>[1]p38!$A$144</f>
        <v>0</v>
      </c>
      <c r="E638" s="417"/>
      <c r="F638" s="375" t="s">
        <v>243</v>
      </c>
      <c r="G638" s="376"/>
      <c r="H638" s="416">
        <f>[1]p38!$D$144</f>
        <v>0</v>
      </c>
      <c r="I638" s="417"/>
      <c r="J638" s="375" t="s">
        <v>244</v>
      </c>
      <c r="K638" s="376"/>
      <c r="L638" s="416">
        <f>[1]p38!$G$144</f>
        <v>0</v>
      </c>
      <c r="M638" s="417"/>
      <c r="N638" s="87" t="s">
        <v>245</v>
      </c>
      <c r="O638" s="416">
        <f>[1]p38!$J$144</f>
        <v>0</v>
      </c>
      <c r="P638" s="417"/>
      <c r="Q638" s="431"/>
      <c r="R638" s="431"/>
    </row>
    <row r="639" spans="1:19" x14ac:dyDescent="0.2">
      <c r="A639" s="378"/>
      <c r="B639" s="378"/>
      <c r="C639" s="378"/>
      <c r="D639" s="378"/>
      <c r="E639" s="378"/>
      <c r="F639" s="378"/>
      <c r="G639" s="378"/>
      <c r="H639" s="378"/>
      <c r="I639" s="378"/>
      <c r="J639" s="378"/>
      <c r="K639" s="378"/>
      <c r="L639" s="378"/>
      <c r="M639" s="378"/>
      <c r="N639" s="378"/>
      <c r="O639" s="378"/>
      <c r="P639" s="378"/>
      <c r="Q639" s="431"/>
      <c r="R639" s="431"/>
    </row>
    <row r="640" spans="1:19" s="3" customFormat="1" ht="13.5" customHeight="1" x14ac:dyDescent="0.25">
      <c r="A640" s="17" t="s">
        <v>76</v>
      </c>
      <c r="B640" s="379" t="str">
        <f>IF([1]p38!$A$147&lt;&gt;0,[1]p38!$A$147,"")</f>
        <v/>
      </c>
      <c r="C640" s="379"/>
      <c r="D640" s="379"/>
      <c r="E640" s="379"/>
      <c r="F640" s="379"/>
      <c r="G640" s="379"/>
      <c r="H640" s="379"/>
      <c r="I640" s="380"/>
      <c r="J640" s="375" t="s">
        <v>240</v>
      </c>
      <c r="K640" s="376"/>
      <c r="L640" s="86" t="str">
        <f>IF([1]p38!$I$147&lt;&gt;0,[1]p38!$I$147,"")</f>
        <v/>
      </c>
      <c r="M640" s="47" t="s">
        <v>239</v>
      </c>
      <c r="N640" s="427" t="str">
        <f>IF([1]p38!$K$147&lt;&gt;0,[1]p38!$K$147,"")</f>
        <v/>
      </c>
      <c r="O640" s="427"/>
      <c r="P640" s="428"/>
      <c r="Q640" s="431"/>
      <c r="R640" s="431"/>
    </row>
    <row r="641" spans="1:19" s="3" customFormat="1" ht="13.5" customHeight="1" x14ac:dyDescent="0.25">
      <c r="A641" s="17" t="s">
        <v>87</v>
      </c>
      <c r="B641" s="418" t="str">
        <f>IF([1]p38!$H$149&lt;&gt;0,[1]p38!$H$149,"")</f>
        <v/>
      </c>
      <c r="C641" s="419"/>
      <c r="D641" s="429" t="s">
        <v>241</v>
      </c>
      <c r="E641" s="430"/>
      <c r="F641" s="425" t="str">
        <f>IF([1]p38!$A$149&lt;&gt;0,[1]p38!$A$149,"")</f>
        <v/>
      </c>
      <c r="G641" s="425"/>
      <c r="H641" s="425"/>
      <c r="I641" s="425"/>
      <c r="J641" s="426"/>
      <c r="K641" s="17" t="s">
        <v>74</v>
      </c>
      <c r="L641" s="432" t="str">
        <f>IF([1]p38!$J$149&lt;&gt;0,[1]p38!$J$149,"")</f>
        <v/>
      </c>
      <c r="M641" s="433"/>
      <c r="N641" s="17" t="s">
        <v>75</v>
      </c>
      <c r="O641" s="432" t="str">
        <f>IF([1]p38!$K$149&lt;&gt;0,[1]p38!$K$149,"")</f>
        <v/>
      </c>
      <c r="P641" s="433"/>
      <c r="Q641" s="431"/>
      <c r="R641" s="431"/>
    </row>
    <row r="642" spans="1:19" x14ac:dyDescent="0.2">
      <c r="A642" s="375" t="s">
        <v>242</v>
      </c>
      <c r="B642" s="376"/>
      <c r="C642" s="376"/>
      <c r="D642" s="416">
        <f>[1]p38!$A$151</f>
        <v>0</v>
      </c>
      <c r="E642" s="417"/>
      <c r="F642" s="375" t="s">
        <v>246</v>
      </c>
      <c r="G642" s="376"/>
      <c r="H642" s="416">
        <f>[1]p38!$D$151</f>
        <v>0</v>
      </c>
      <c r="I642" s="417"/>
      <c r="J642" s="375" t="s">
        <v>244</v>
      </c>
      <c r="K642" s="376"/>
      <c r="L642" s="416">
        <f>[1]p38!$G$151</f>
        <v>0</v>
      </c>
      <c r="M642" s="417"/>
      <c r="N642" s="87" t="s">
        <v>245</v>
      </c>
      <c r="O642" s="416">
        <f>[1]p38!$J$151</f>
        <v>0</v>
      </c>
      <c r="P642" s="417"/>
      <c r="Q642" s="431"/>
      <c r="R642" s="431"/>
    </row>
    <row r="643" spans="1:19" x14ac:dyDescent="0.2">
      <c r="A643" s="378"/>
      <c r="B643" s="378"/>
      <c r="C643" s="378"/>
      <c r="D643" s="378"/>
      <c r="E643" s="378"/>
      <c r="F643" s="378"/>
      <c r="G643" s="378"/>
      <c r="H643" s="378"/>
      <c r="I643" s="378"/>
      <c r="J643" s="378"/>
      <c r="K643" s="378"/>
      <c r="L643" s="378"/>
      <c r="M643" s="378"/>
      <c r="N643" s="378"/>
      <c r="O643" s="378"/>
      <c r="P643" s="378"/>
      <c r="Q643" s="431"/>
      <c r="R643" s="431"/>
    </row>
    <row r="644" spans="1:19" s="3" customFormat="1" ht="13.5" customHeight="1" x14ac:dyDescent="0.25">
      <c r="A644" s="17" t="s">
        <v>76</v>
      </c>
      <c r="B644" s="379" t="str">
        <f>IF([1]p38!$A$154&lt;&gt;0,[1]p38!$A$154,"")</f>
        <v/>
      </c>
      <c r="C644" s="379"/>
      <c r="D644" s="379"/>
      <c r="E644" s="379"/>
      <c r="F644" s="379"/>
      <c r="G644" s="379"/>
      <c r="H644" s="379"/>
      <c r="I644" s="380"/>
      <c r="J644" s="375" t="s">
        <v>240</v>
      </c>
      <c r="K644" s="376"/>
      <c r="L644" s="86" t="str">
        <f>IF([1]p38!$I$154&lt;&gt;0,[1]p38!$I$154,"")</f>
        <v/>
      </c>
      <c r="M644" s="47" t="s">
        <v>239</v>
      </c>
      <c r="N644" s="427" t="str">
        <f>IF([1]p38!$K$154&lt;&gt;0,[1]p38!$K$154,"")</f>
        <v/>
      </c>
      <c r="O644" s="427"/>
      <c r="P644" s="428"/>
      <c r="Q644" s="431"/>
      <c r="R644" s="431"/>
    </row>
    <row r="645" spans="1:19" s="3" customFormat="1" ht="13.5" customHeight="1" x14ac:dyDescent="0.25">
      <c r="A645" s="17" t="s">
        <v>87</v>
      </c>
      <c r="B645" s="418" t="str">
        <f>IF([1]p38!$H$156&lt;&gt;0,[1]p38!$H$156,"")</f>
        <v/>
      </c>
      <c r="C645" s="419"/>
      <c r="D645" s="429" t="s">
        <v>241</v>
      </c>
      <c r="E645" s="430"/>
      <c r="F645" s="425" t="str">
        <f>IF([1]p38!$A$156&lt;&gt;0,[1]p38!$A$156,"")</f>
        <v/>
      </c>
      <c r="G645" s="425"/>
      <c r="H645" s="425"/>
      <c r="I645" s="425"/>
      <c r="J645" s="426"/>
      <c r="K645" s="17" t="s">
        <v>74</v>
      </c>
      <c r="L645" s="432" t="str">
        <f>IF([1]p38!$J$156&lt;&gt;0,[1]p38!$J$156,"")</f>
        <v/>
      </c>
      <c r="M645" s="433"/>
      <c r="N645" s="17" t="s">
        <v>75</v>
      </c>
      <c r="O645" s="432" t="str">
        <f>IF([1]p38!$K$156&lt;&gt;0,[1]p38!$K$156,"")</f>
        <v/>
      </c>
      <c r="P645" s="433"/>
      <c r="Q645" s="431"/>
      <c r="R645" s="431"/>
    </row>
    <row r="646" spans="1:19" x14ac:dyDescent="0.2">
      <c r="A646" s="375" t="s">
        <v>242</v>
      </c>
      <c r="B646" s="376"/>
      <c r="C646" s="376"/>
      <c r="D646" s="416">
        <f>[1]p38!$A$158</f>
        <v>0</v>
      </c>
      <c r="E646" s="417"/>
      <c r="F646" s="375" t="s">
        <v>246</v>
      </c>
      <c r="G646" s="376"/>
      <c r="H646" s="416">
        <f>[1]p38!$D$158</f>
        <v>0</v>
      </c>
      <c r="I646" s="417"/>
      <c r="J646" s="375" t="s">
        <v>244</v>
      </c>
      <c r="K646" s="376"/>
      <c r="L646" s="416">
        <f>[1]p38!$G$158</f>
        <v>0</v>
      </c>
      <c r="M646" s="417"/>
      <c r="N646" s="87" t="s">
        <v>245</v>
      </c>
      <c r="O646" s="416">
        <f>[1]p38!$J$158</f>
        <v>0</v>
      </c>
      <c r="P646" s="417"/>
      <c r="Q646" s="431"/>
      <c r="R646" s="431"/>
    </row>
    <row r="647" spans="1:19" x14ac:dyDescent="0.2">
      <c r="A647" s="378"/>
      <c r="B647" s="378"/>
      <c r="C647" s="378"/>
      <c r="D647" s="378"/>
      <c r="E647" s="378"/>
      <c r="F647" s="378"/>
      <c r="G647" s="378"/>
      <c r="H647" s="378"/>
      <c r="I647" s="378"/>
      <c r="J647" s="378"/>
      <c r="K647" s="378"/>
      <c r="L647" s="378"/>
      <c r="M647" s="378"/>
      <c r="N647" s="378"/>
      <c r="O647" s="378"/>
      <c r="P647" s="378"/>
      <c r="Q647" s="431"/>
      <c r="R647" s="431"/>
    </row>
    <row r="648" spans="1:19" s="3" customFormat="1" ht="13.5" customHeight="1" x14ac:dyDescent="0.25">
      <c r="A648" s="17" t="s">
        <v>76</v>
      </c>
      <c r="B648" s="379" t="str">
        <f>IF([1]p38!$A$161&lt;&gt;0,[1]p38!$A$161,"")</f>
        <v/>
      </c>
      <c r="C648" s="379"/>
      <c r="D648" s="379"/>
      <c r="E648" s="379"/>
      <c r="F648" s="379"/>
      <c r="G648" s="379"/>
      <c r="H648" s="379"/>
      <c r="I648" s="380"/>
      <c r="J648" s="375" t="s">
        <v>240</v>
      </c>
      <c r="K648" s="376"/>
      <c r="L648" s="86" t="str">
        <f>IF([1]p38!$I$161&lt;&gt;0,[1]p38!$I$161,"")</f>
        <v/>
      </c>
      <c r="M648" s="47" t="s">
        <v>239</v>
      </c>
      <c r="N648" s="427" t="str">
        <f>IF([1]p38!$K$161&lt;&gt;0,[1]p38!$K$161,"")</f>
        <v/>
      </c>
      <c r="O648" s="427"/>
      <c r="P648" s="428"/>
      <c r="Q648" s="431"/>
      <c r="R648" s="431"/>
    </row>
    <row r="649" spans="1:19" s="3" customFormat="1" ht="13.5" customHeight="1" x14ac:dyDescent="0.25">
      <c r="A649" s="17" t="s">
        <v>87</v>
      </c>
      <c r="B649" s="418" t="str">
        <f>IF([1]p38!$H$163&lt;&gt;0,[1]p38!$H$163,"")</f>
        <v/>
      </c>
      <c r="C649" s="419"/>
      <c r="D649" s="429" t="s">
        <v>241</v>
      </c>
      <c r="E649" s="430"/>
      <c r="F649" s="425" t="str">
        <f>IF([1]p38!$A$163&lt;&gt;0,[1]p38!$A$163,"")</f>
        <v/>
      </c>
      <c r="G649" s="425"/>
      <c r="H649" s="425"/>
      <c r="I649" s="425"/>
      <c r="J649" s="426"/>
      <c r="K649" s="17" t="s">
        <v>74</v>
      </c>
      <c r="L649" s="432" t="str">
        <f>IF([1]p38!$J$163&lt;&gt;0,[1]p38!$J$163,"")</f>
        <v/>
      </c>
      <c r="M649" s="433"/>
      <c r="N649" s="17" t="s">
        <v>75</v>
      </c>
      <c r="O649" s="432" t="str">
        <f>IF([1]p38!$K$163&lt;&gt;0,[1]p38!$K$163,"")</f>
        <v/>
      </c>
      <c r="P649" s="433"/>
      <c r="Q649" s="431"/>
      <c r="R649" s="431"/>
    </row>
    <row r="650" spans="1:19" x14ac:dyDescent="0.2">
      <c r="A650" s="375" t="s">
        <v>242</v>
      </c>
      <c r="B650" s="376"/>
      <c r="C650" s="376"/>
      <c r="D650" s="416">
        <f>[1]p38!$A$165</f>
        <v>0</v>
      </c>
      <c r="E650" s="417"/>
      <c r="F650" s="375" t="s">
        <v>246</v>
      </c>
      <c r="G650" s="376"/>
      <c r="H650" s="416">
        <f>[1]p38!$D$165</f>
        <v>0</v>
      </c>
      <c r="I650" s="417"/>
      <c r="J650" s="375" t="s">
        <v>244</v>
      </c>
      <c r="K650" s="376"/>
      <c r="L650" s="416">
        <f>[1]p38!$G$165</f>
        <v>0</v>
      </c>
      <c r="M650" s="417"/>
      <c r="N650" s="87" t="s">
        <v>245</v>
      </c>
      <c r="O650" s="416">
        <f>[1]p38!$J$165</f>
        <v>0</v>
      </c>
      <c r="P650" s="417"/>
      <c r="Q650" s="431"/>
      <c r="R650" s="431"/>
    </row>
    <row r="651" spans="1:19" x14ac:dyDescent="0.2">
      <c r="A651" s="378"/>
      <c r="B651" s="378"/>
      <c r="C651" s="378"/>
      <c r="D651" s="378"/>
      <c r="E651" s="378"/>
      <c r="F651" s="378"/>
      <c r="G651" s="378"/>
      <c r="H651" s="378"/>
      <c r="I651" s="378"/>
      <c r="J651" s="378"/>
      <c r="K651" s="378"/>
      <c r="L651" s="378"/>
      <c r="M651" s="378"/>
      <c r="N651" s="378"/>
      <c r="O651" s="378"/>
      <c r="P651" s="378"/>
      <c r="Q651" s="431"/>
      <c r="R651" s="431"/>
    </row>
    <row r="652" spans="1:19" s="33" customFormat="1" ht="11.25" customHeight="1" x14ac:dyDescent="0.2">
      <c r="A652" s="375" t="str">
        <f>T([1]p39!$C$13:$G$13)</f>
        <v/>
      </c>
      <c r="B652" s="376"/>
      <c r="C652" s="376"/>
      <c r="D652" s="376"/>
      <c r="E652" s="377"/>
      <c r="F652" s="423"/>
      <c r="G652" s="424"/>
      <c r="H652" s="424"/>
      <c r="I652" s="424"/>
      <c r="J652" s="424"/>
      <c r="K652" s="424"/>
      <c r="L652" s="424"/>
      <c r="M652" s="424"/>
      <c r="N652" s="424"/>
      <c r="O652" s="424"/>
      <c r="P652" s="424"/>
      <c r="Q652" s="431"/>
      <c r="R652" s="431"/>
      <c r="S652" s="28"/>
    </row>
    <row r="653" spans="1:19" s="3" customFormat="1" ht="13.5" customHeight="1" x14ac:dyDescent="0.25">
      <c r="A653" s="17" t="s">
        <v>76</v>
      </c>
      <c r="B653" s="379" t="str">
        <f>IF([1]p39!$A$140&lt;&gt;0,[1]p39!$A$140,"")</f>
        <v/>
      </c>
      <c r="C653" s="379"/>
      <c r="D653" s="379"/>
      <c r="E653" s="379"/>
      <c r="F653" s="379"/>
      <c r="G653" s="379"/>
      <c r="H653" s="379"/>
      <c r="I653" s="380"/>
      <c r="J653" s="375" t="s">
        <v>240</v>
      </c>
      <c r="K653" s="376"/>
      <c r="L653" s="86" t="str">
        <f>IF([1]p39!$I$140&lt;&gt;0,[1]p39!$I$140,"")</f>
        <v/>
      </c>
      <c r="M653" s="47" t="s">
        <v>239</v>
      </c>
      <c r="N653" s="427" t="str">
        <f>IF([1]p39!$K$140&lt;&gt;0,[1]p39!$K$140,"")</f>
        <v/>
      </c>
      <c r="O653" s="427"/>
      <c r="P653" s="428"/>
      <c r="Q653" s="431"/>
      <c r="R653" s="431"/>
    </row>
    <row r="654" spans="1:19" s="3" customFormat="1" ht="13.5" customHeight="1" x14ac:dyDescent="0.25">
      <c r="A654" s="17" t="s">
        <v>87</v>
      </c>
      <c r="B654" s="418" t="str">
        <f>IF([1]p39!$H$142&lt;&gt;0,[1]p39!$H$142,"")</f>
        <v/>
      </c>
      <c r="C654" s="419"/>
      <c r="D654" s="429" t="s">
        <v>241</v>
      </c>
      <c r="E654" s="430"/>
      <c r="F654" s="425" t="str">
        <f>IF([1]p39!$A$142&lt;&gt;0,[1]p39!$A$142,"")</f>
        <v/>
      </c>
      <c r="G654" s="425"/>
      <c r="H654" s="425"/>
      <c r="I654" s="425"/>
      <c r="J654" s="426"/>
      <c r="K654" s="17" t="s">
        <v>74</v>
      </c>
      <c r="L654" s="432" t="str">
        <f>IF([1]p39!$J$142&lt;&gt;0,[1]p39!$J$142,"")</f>
        <v/>
      </c>
      <c r="M654" s="433"/>
      <c r="N654" s="17" t="s">
        <v>75</v>
      </c>
      <c r="O654" s="432" t="str">
        <f>IF([1]p39!$K$142&lt;&gt;0,[1]p39!$K$142,"")</f>
        <v/>
      </c>
      <c r="P654" s="433"/>
      <c r="Q654" s="431"/>
      <c r="R654" s="431"/>
    </row>
    <row r="655" spans="1:19" x14ac:dyDescent="0.2">
      <c r="A655" s="375" t="s">
        <v>242</v>
      </c>
      <c r="B655" s="376"/>
      <c r="C655" s="376"/>
      <c r="D655" s="416">
        <f>[1]p39!$A$144</f>
        <v>0</v>
      </c>
      <c r="E655" s="417"/>
      <c r="F655" s="375" t="s">
        <v>243</v>
      </c>
      <c r="G655" s="376"/>
      <c r="H655" s="416">
        <f>[1]p39!$D$144</f>
        <v>0</v>
      </c>
      <c r="I655" s="417"/>
      <c r="J655" s="375" t="s">
        <v>244</v>
      </c>
      <c r="K655" s="376"/>
      <c r="L655" s="416">
        <f>[1]p39!$G$144</f>
        <v>0</v>
      </c>
      <c r="M655" s="417"/>
      <c r="N655" s="87" t="s">
        <v>245</v>
      </c>
      <c r="O655" s="416">
        <f>[1]p39!$J$144</f>
        <v>0</v>
      </c>
      <c r="P655" s="417"/>
      <c r="Q655" s="431"/>
      <c r="R655" s="431"/>
    </row>
    <row r="656" spans="1:19" x14ac:dyDescent="0.2">
      <c r="A656" s="378"/>
      <c r="B656" s="378"/>
      <c r="C656" s="378"/>
      <c r="D656" s="378"/>
      <c r="E656" s="378"/>
      <c r="F656" s="378"/>
      <c r="G656" s="378"/>
      <c r="H656" s="378"/>
      <c r="I656" s="378"/>
      <c r="J656" s="378"/>
      <c r="K656" s="378"/>
      <c r="L656" s="378"/>
      <c r="M656" s="378"/>
      <c r="N656" s="378"/>
      <c r="O656" s="378"/>
      <c r="P656" s="378"/>
      <c r="Q656" s="431"/>
      <c r="R656" s="431"/>
    </row>
    <row r="657" spans="1:19" s="3" customFormat="1" ht="13.5" customHeight="1" x14ac:dyDescent="0.25">
      <c r="A657" s="17" t="s">
        <v>76</v>
      </c>
      <c r="B657" s="379" t="str">
        <f>IF([1]p39!$A$147&lt;&gt;0,[1]p39!$A$147,"")</f>
        <v/>
      </c>
      <c r="C657" s="379"/>
      <c r="D657" s="379"/>
      <c r="E657" s="379"/>
      <c r="F657" s="379"/>
      <c r="G657" s="379"/>
      <c r="H657" s="379"/>
      <c r="I657" s="380"/>
      <c r="J657" s="375" t="s">
        <v>240</v>
      </c>
      <c r="K657" s="376"/>
      <c r="L657" s="86" t="str">
        <f>IF([1]p39!$I$147&lt;&gt;0,[1]p39!$I$147,"")</f>
        <v/>
      </c>
      <c r="M657" s="47" t="s">
        <v>239</v>
      </c>
      <c r="N657" s="427" t="str">
        <f>IF([1]p39!$K$147&lt;&gt;0,[1]p39!$K$147,"")</f>
        <v/>
      </c>
      <c r="O657" s="427"/>
      <c r="P657" s="428"/>
      <c r="Q657" s="431"/>
      <c r="R657" s="431"/>
    </row>
    <row r="658" spans="1:19" s="3" customFormat="1" ht="13.5" customHeight="1" x14ac:dyDescent="0.25">
      <c r="A658" s="17" t="s">
        <v>87</v>
      </c>
      <c r="B658" s="418" t="str">
        <f>IF([1]p39!$H$149&lt;&gt;0,[1]p39!$H$149,"")</f>
        <v/>
      </c>
      <c r="C658" s="419"/>
      <c r="D658" s="429" t="s">
        <v>241</v>
      </c>
      <c r="E658" s="430"/>
      <c r="F658" s="425" t="str">
        <f>IF([1]p39!$A$149&lt;&gt;0,[1]p39!$A$149,"")</f>
        <v/>
      </c>
      <c r="G658" s="425"/>
      <c r="H658" s="425"/>
      <c r="I658" s="425"/>
      <c r="J658" s="426"/>
      <c r="K658" s="17" t="s">
        <v>74</v>
      </c>
      <c r="L658" s="432" t="str">
        <f>IF([1]p39!$J$149&lt;&gt;0,[1]p39!$J$149,"")</f>
        <v/>
      </c>
      <c r="M658" s="433"/>
      <c r="N658" s="17" t="s">
        <v>75</v>
      </c>
      <c r="O658" s="432" t="str">
        <f>IF([1]p39!$K$149&lt;&gt;0,[1]p39!$K$149,"")</f>
        <v/>
      </c>
      <c r="P658" s="433"/>
      <c r="Q658" s="431"/>
      <c r="R658" s="431"/>
    </row>
    <row r="659" spans="1:19" x14ac:dyDescent="0.2">
      <c r="A659" s="375" t="s">
        <v>242</v>
      </c>
      <c r="B659" s="376"/>
      <c r="C659" s="376"/>
      <c r="D659" s="416">
        <f>[1]p39!$A$151</f>
        <v>0</v>
      </c>
      <c r="E659" s="417"/>
      <c r="F659" s="375" t="s">
        <v>246</v>
      </c>
      <c r="G659" s="376"/>
      <c r="H659" s="416">
        <f>[1]p39!$D$151</f>
        <v>0</v>
      </c>
      <c r="I659" s="417"/>
      <c r="J659" s="375" t="s">
        <v>244</v>
      </c>
      <c r="K659" s="376"/>
      <c r="L659" s="416">
        <f>[1]p39!$G$151</f>
        <v>0</v>
      </c>
      <c r="M659" s="417"/>
      <c r="N659" s="87" t="s">
        <v>245</v>
      </c>
      <c r="O659" s="416">
        <f>[1]p39!$J$151</f>
        <v>0</v>
      </c>
      <c r="P659" s="417"/>
      <c r="Q659" s="431"/>
      <c r="R659" s="431"/>
    </row>
    <row r="660" spans="1:19" x14ac:dyDescent="0.2">
      <c r="A660" s="378"/>
      <c r="B660" s="378"/>
      <c r="C660" s="378"/>
      <c r="D660" s="378"/>
      <c r="E660" s="378"/>
      <c r="F660" s="378"/>
      <c r="G660" s="378"/>
      <c r="H660" s="378"/>
      <c r="I660" s="378"/>
      <c r="J660" s="378"/>
      <c r="K660" s="378"/>
      <c r="L660" s="378"/>
      <c r="M660" s="378"/>
      <c r="N660" s="378"/>
      <c r="O660" s="378"/>
      <c r="P660" s="378"/>
      <c r="Q660" s="431"/>
      <c r="R660" s="431"/>
    </row>
    <row r="661" spans="1:19" s="3" customFormat="1" ht="13.5" customHeight="1" x14ac:dyDescent="0.25">
      <c r="A661" s="17" t="s">
        <v>76</v>
      </c>
      <c r="B661" s="379" t="str">
        <f>IF([1]p39!$A$154&lt;&gt;0,[1]p39!$A$154,"")</f>
        <v/>
      </c>
      <c r="C661" s="379"/>
      <c r="D661" s="379"/>
      <c r="E661" s="379"/>
      <c r="F661" s="379"/>
      <c r="G661" s="379"/>
      <c r="H661" s="379"/>
      <c r="I661" s="380"/>
      <c r="J661" s="375" t="s">
        <v>240</v>
      </c>
      <c r="K661" s="376"/>
      <c r="L661" s="86" t="str">
        <f>IF([1]p39!$I$154&lt;&gt;0,[1]p39!$I$154,"")</f>
        <v/>
      </c>
      <c r="M661" s="47" t="s">
        <v>239</v>
      </c>
      <c r="N661" s="427" t="str">
        <f>IF([1]p39!$K$154&lt;&gt;0,[1]p39!$K$154,"")</f>
        <v/>
      </c>
      <c r="O661" s="427"/>
      <c r="P661" s="428"/>
      <c r="Q661" s="431"/>
      <c r="R661" s="431"/>
    </row>
    <row r="662" spans="1:19" s="3" customFormat="1" ht="13.5" customHeight="1" x14ac:dyDescent="0.25">
      <c r="A662" s="17" t="s">
        <v>87</v>
      </c>
      <c r="B662" s="418" t="str">
        <f>IF([1]p39!$H$156&lt;&gt;0,[1]p39!$H$156,"")</f>
        <v/>
      </c>
      <c r="C662" s="419"/>
      <c r="D662" s="429" t="s">
        <v>241</v>
      </c>
      <c r="E662" s="430"/>
      <c r="F662" s="425" t="str">
        <f>IF([1]p39!$A$156&lt;&gt;0,[1]p39!$A$156,"")</f>
        <v/>
      </c>
      <c r="G662" s="425"/>
      <c r="H662" s="425"/>
      <c r="I662" s="425"/>
      <c r="J662" s="426"/>
      <c r="K662" s="17" t="s">
        <v>74</v>
      </c>
      <c r="L662" s="432" t="str">
        <f>IF([1]p39!$J$156&lt;&gt;0,[1]p39!$J$156,"")</f>
        <v/>
      </c>
      <c r="M662" s="433"/>
      <c r="N662" s="17" t="s">
        <v>75</v>
      </c>
      <c r="O662" s="432" t="str">
        <f>IF([1]p39!$K$156&lt;&gt;0,[1]p39!$K$156,"")</f>
        <v/>
      </c>
      <c r="P662" s="433"/>
      <c r="Q662" s="431"/>
      <c r="R662" s="431"/>
    </row>
    <row r="663" spans="1:19" x14ac:dyDescent="0.2">
      <c r="A663" s="375" t="s">
        <v>242</v>
      </c>
      <c r="B663" s="376"/>
      <c r="C663" s="376"/>
      <c r="D663" s="416">
        <f>[1]p39!$A$158</f>
        <v>0</v>
      </c>
      <c r="E663" s="417"/>
      <c r="F663" s="375" t="s">
        <v>246</v>
      </c>
      <c r="G663" s="376"/>
      <c r="H663" s="416">
        <f>[1]p39!$D$158</f>
        <v>0</v>
      </c>
      <c r="I663" s="417"/>
      <c r="J663" s="375" t="s">
        <v>244</v>
      </c>
      <c r="K663" s="376"/>
      <c r="L663" s="416">
        <f>[1]p39!$G$158</f>
        <v>0</v>
      </c>
      <c r="M663" s="417"/>
      <c r="N663" s="87" t="s">
        <v>245</v>
      </c>
      <c r="O663" s="416">
        <f>[1]p39!$J$158</f>
        <v>0</v>
      </c>
      <c r="P663" s="417"/>
      <c r="Q663" s="431"/>
      <c r="R663" s="431"/>
    </row>
    <row r="664" spans="1:19" x14ac:dyDescent="0.2">
      <c r="A664" s="378"/>
      <c r="B664" s="378"/>
      <c r="C664" s="378"/>
      <c r="D664" s="378"/>
      <c r="E664" s="378"/>
      <c r="F664" s="378"/>
      <c r="G664" s="378"/>
      <c r="H664" s="378"/>
      <c r="I664" s="378"/>
      <c r="J664" s="378"/>
      <c r="K664" s="378"/>
      <c r="L664" s="378"/>
      <c r="M664" s="378"/>
      <c r="N664" s="378"/>
      <c r="O664" s="378"/>
      <c r="P664" s="378"/>
      <c r="Q664" s="431"/>
      <c r="R664" s="431"/>
    </row>
    <row r="665" spans="1:19" s="3" customFormat="1" ht="13.5" customHeight="1" x14ac:dyDescent="0.25">
      <c r="A665" s="17" t="s">
        <v>76</v>
      </c>
      <c r="B665" s="379" t="str">
        <f>IF([1]p39!$A$161&lt;&gt;0,[1]p39!$A$161,"")</f>
        <v/>
      </c>
      <c r="C665" s="379"/>
      <c r="D665" s="379"/>
      <c r="E665" s="379"/>
      <c r="F665" s="379"/>
      <c r="G665" s="379"/>
      <c r="H665" s="379"/>
      <c r="I665" s="380"/>
      <c r="J665" s="375" t="s">
        <v>240</v>
      </c>
      <c r="K665" s="376"/>
      <c r="L665" s="86" t="str">
        <f>IF([1]p39!$I$161&lt;&gt;0,[1]p39!$I$161,"")</f>
        <v/>
      </c>
      <c r="M665" s="47" t="s">
        <v>239</v>
      </c>
      <c r="N665" s="427" t="str">
        <f>IF([1]p39!$K$161&lt;&gt;0,[1]p39!$K$161,"")</f>
        <v/>
      </c>
      <c r="O665" s="427"/>
      <c r="P665" s="428"/>
      <c r="Q665" s="431"/>
      <c r="R665" s="431"/>
    </row>
    <row r="666" spans="1:19" s="3" customFormat="1" ht="13.5" customHeight="1" x14ac:dyDescent="0.25">
      <c r="A666" s="17" t="s">
        <v>87</v>
      </c>
      <c r="B666" s="418" t="str">
        <f>IF([1]p39!$H$163&lt;&gt;0,[1]p39!$H$163,"")</f>
        <v/>
      </c>
      <c r="C666" s="419"/>
      <c r="D666" s="429" t="s">
        <v>241</v>
      </c>
      <c r="E666" s="430"/>
      <c r="F666" s="425" t="str">
        <f>IF([1]p39!$A$163&lt;&gt;0,[1]p39!$A$163,"")</f>
        <v/>
      </c>
      <c r="G666" s="425"/>
      <c r="H666" s="425"/>
      <c r="I666" s="425"/>
      <c r="J666" s="426"/>
      <c r="K666" s="17" t="s">
        <v>74</v>
      </c>
      <c r="L666" s="432" t="str">
        <f>IF([1]p39!$J$163&lt;&gt;0,[1]p39!$J$163,"")</f>
        <v/>
      </c>
      <c r="M666" s="433"/>
      <c r="N666" s="17" t="s">
        <v>75</v>
      </c>
      <c r="O666" s="432" t="str">
        <f>IF([1]p39!$K$163&lt;&gt;0,[1]p39!$K$163,"")</f>
        <v/>
      </c>
      <c r="P666" s="433"/>
      <c r="Q666" s="431"/>
      <c r="R666" s="431"/>
    </row>
    <row r="667" spans="1:19" x14ac:dyDescent="0.2">
      <c r="A667" s="375" t="s">
        <v>242</v>
      </c>
      <c r="B667" s="376"/>
      <c r="C667" s="376"/>
      <c r="D667" s="416">
        <f>[1]p39!$A$165</f>
        <v>0</v>
      </c>
      <c r="E667" s="417"/>
      <c r="F667" s="375" t="s">
        <v>246</v>
      </c>
      <c r="G667" s="376"/>
      <c r="H667" s="416">
        <f>[1]p39!$D$165</f>
        <v>0</v>
      </c>
      <c r="I667" s="417"/>
      <c r="J667" s="375" t="s">
        <v>244</v>
      </c>
      <c r="K667" s="376"/>
      <c r="L667" s="416">
        <f>[1]p39!$G$165</f>
        <v>0</v>
      </c>
      <c r="M667" s="417"/>
      <c r="N667" s="87" t="s">
        <v>245</v>
      </c>
      <c r="O667" s="416">
        <f>[1]p39!$J$165</f>
        <v>0</v>
      </c>
      <c r="P667" s="417"/>
      <c r="Q667" s="431"/>
      <c r="R667" s="431"/>
    </row>
    <row r="668" spans="1:19" x14ac:dyDescent="0.2">
      <c r="A668" s="378"/>
      <c r="B668" s="378"/>
      <c r="C668" s="378"/>
      <c r="D668" s="378"/>
      <c r="E668" s="378"/>
      <c r="F668" s="378"/>
      <c r="G668" s="378"/>
      <c r="H668" s="378"/>
      <c r="I668" s="378"/>
      <c r="J668" s="378"/>
      <c r="K668" s="378"/>
      <c r="L668" s="378"/>
      <c r="M668" s="378"/>
      <c r="N668" s="378"/>
      <c r="O668" s="378"/>
      <c r="P668" s="378"/>
      <c r="Q668" s="431"/>
      <c r="R668" s="431"/>
    </row>
    <row r="669" spans="1:19" s="33" customFormat="1" ht="11.25" customHeight="1" x14ac:dyDescent="0.2">
      <c r="A669" s="375" t="str">
        <f>T([1]p40!$C$13:$G$13)</f>
        <v/>
      </c>
      <c r="B669" s="376"/>
      <c r="C669" s="376"/>
      <c r="D669" s="376"/>
      <c r="E669" s="377"/>
      <c r="F669" s="423"/>
      <c r="G669" s="424"/>
      <c r="H669" s="424"/>
      <c r="I669" s="424"/>
      <c r="J669" s="424"/>
      <c r="K669" s="424"/>
      <c r="L669" s="424"/>
      <c r="M669" s="424"/>
      <c r="N669" s="424"/>
      <c r="O669" s="424"/>
      <c r="P669" s="424"/>
      <c r="Q669" s="431"/>
      <c r="R669" s="431"/>
      <c r="S669" s="28"/>
    </row>
    <row r="670" spans="1:19" s="3" customFormat="1" ht="13.5" customHeight="1" x14ac:dyDescent="0.25">
      <c r="A670" s="17" t="s">
        <v>76</v>
      </c>
      <c r="B670" s="379" t="str">
        <f>IF([1]p40!$A$140&lt;&gt;0,[1]p40!$A$140,"")</f>
        <v/>
      </c>
      <c r="C670" s="379"/>
      <c r="D670" s="379"/>
      <c r="E670" s="379"/>
      <c r="F670" s="379"/>
      <c r="G670" s="379"/>
      <c r="H670" s="379"/>
      <c r="I670" s="380"/>
      <c r="J670" s="375" t="s">
        <v>240</v>
      </c>
      <c r="K670" s="376"/>
      <c r="L670" s="86" t="str">
        <f>IF([1]p40!$I$140&lt;&gt;0,[1]p40!$I$140,"")</f>
        <v/>
      </c>
      <c r="M670" s="47" t="s">
        <v>239</v>
      </c>
      <c r="N670" s="427" t="str">
        <f>IF([1]p40!$K$140&lt;&gt;0,[1]p40!$K$140,"")</f>
        <v/>
      </c>
      <c r="O670" s="427"/>
      <c r="P670" s="428"/>
      <c r="Q670" s="431"/>
      <c r="R670" s="431"/>
    </row>
    <row r="671" spans="1:19" s="3" customFormat="1" ht="13.5" customHeight="1" x14ac:dyDescent="0.25">
      <c r="A671" s="17" t="s">
        <v>87</v>
      </c>
      <c r="B671" s="418" t="str">
        <f>IF([1]p40!$H$142&lt;&gt;0,[1]p40!$H$142,"")</f>
        <v/>
      </c>
      <c r="C671" s="419"/>
      <c r="D671" s="429" t="s">
        <v>241</v>
      </c>
      <c r="E671" s="430"/>
      <c r="F671" s="425" t="str">
        <f>IF([1]p40!$A$142&lt;&gt;0,[1]p40!$A$142,"")</f>
        <v/>
      </c>
      <c r="G671" s="425"/>
      <c r="H671" s="425"/>
      <c r="I671" s="425"/>
      <c r="J671" s="426"/>
      <c r="K671" s="17" t="s">
        <v>74</v>
      </c>
      <c r="L671" s="432" t="str">
        <f>IF([1]p40!$J$142&lt;&gt;0,[1]p40!$J$142,"")</f>
        <v/>
      </c>
      <c r="M671" s="433"/>
      <c r="N671" s="17" t="s">
        <v>75</v>
      </c>
      <c r="O671" s="432" t="str">
        <f>IF([1]p40!$K$142&lt;&gt;0,[1]p40!$K$142,"")</f>
        <v/>
      </c>
      <c r="P671" s="433"/>
      <c r="Q671" s="431"/>
      <c r="R671" s="431"/>
    </row>
    <row r="672" spans="1:19" x14ac:dyDescent="0.2">
      <c r="A672" s="375" t="s">
        <v>242</v>
      </c>
      <c r="B672" s="376"/>
      <c r="C672" s="376"/>
      <c r="D672" s="416">
        <f>[1]p40!$A$144</f>
        <v>0</v>
      </c>
      <c r="E672" s="417"/>
      <c r="F672" s="375" t="s">
        <v>243</v>
      </c>
      <c r="G672" s="376"/>
      <c r="H672" s="416">
        <f>[1]p40!$D$144</f>
        <v>0</v>
      </c>
      <c r="I672" s="417"/>
      <c r="J672" s="375" t="s">
        <v>244</v>
      </c>
      <c r="K672" s="376"/>
      <c r="L672" s="416">
        <f>[1]p40!$G$144</f>
        <v>0</v>
      </c>
      <c r="M672" s="417"/>
      <c r="N672" s="87" t="s">
        <v>245</v>
      </c>
      <c r="O672" s="416">
        <f>[1]p40!$J$144</f>
        <v>0</v>
      </c>
      <c r="P672" s="417"/>
      <c r="Q672" s="431"/>
      <c r="R672" s="431"/>
    </row>
    <row r="673" spans="1:19" x14ac:dyDescent="0.2">
      <c r="A673" s="378"/>
      <c r="B673" s="378"/>
      <c r="C673" s="378"/>
      <c r="D673" s="378"/>
      <c r="E673" s="378"/>
      <c r="F673" s="378"/>
      <c r="G673" s="378"/>
      <c r="H673" s="378"/>
      <c r="I673" s="378"/>
      <c r="J673" s="378"/>
      <c r="K673" s="378"/>
      <c r="L673" s="378"/>
      <c r="M673" s="378"/>
      <c r="N673" s="378"/>
      <c r="O673" s="378"/>
      <c r="P673" s="378"/>
      <c r="Q673" s="431"/>
      <c r="R673" s="431"/>
    </row>
    <row r="674" spans="1:19" s="3" customFormat="1" ht="13.5" customHeight="1" x14ac:dyDescent="0.25">
      <c r="A674" s="17" t="s">
        <v>76</v>
      </c>
      <c r="B674" s="379" t="str">
        <f>IF([1]p40!$A$147&lt;&gt;0,[1]p40!$A$147,"")</f>
        <v/>
      </c>
      <c r="C674" s="379"/>
      <c r="D674" s="379"/>
      <c r="E674" s="379"/>
      <c r="F674" s="379"/>
      <c r="G674" s="379"/>
      <c r="H674" s="379"/>
      <c r="I674" s="380"/>
      <c r="J674" s="375" t="s">
        <v>240</v>
      </c>
      <c r="K674" s="376"/>
      <c r="L674" s="86" t="str">
        <f>IF([1]p40!$I$147&lt;&gt;0,[1]p40!$I$147,"")</f>
        <v/>
      </c>
      <c r="M674" s="47" t="s">
        <v>239</v>
      </c>
      <c r="N674" s="427" t="str">
        <f>IF([1]p40!$K$147&lt;&gt;0,[1]p40!$K$147,"")</f>
        <v/>
      </c>
      <c r="O674" s="427"/>
      <c r="P674" s="428"/>
      <c r="Q674" s="431"/>
      <c r="R674" s="431"/>
    </row>
    <row r="675" spans="1:19" s="3" customFormat="1" ht="13.5" customHeight="1" x14ac:dyDescent="0.25">
      <c r="A675" s="17" t="s">
        <v>87</v>
      </c>
      <c r="B675" s="418" t="str">
        <f>IF([1]p40!$H$149&lt;&gt;0,[1]p40!$H$149,"")</f>
        <v/>
      </c>
      <c r="C675" s="419"/>
      <c r="D675" s="429" t="s">
        <v>241</v>
      </c>
      <c r="E675" s="430"/>
      <c r="F675" s="425" t="str">
        <f>IF([1]p40!$A$149&lt;&gt;0,[1]p40!$A$149,"")</f>
        <v/>
      </c>
      <c r="G675" s="425"/>
      <c r="H675" s="425"/>
      <c r="I675" s="425"/>
      <c r="J675" s="426"/>
      <c r="K675" s="17" t="s">
        <v>74</v>
      </c>
      <c r="L675" s="432" t="str">
        <f>IF([1]p40!$J$149&lt;&gt;0,[1]p40!$J$149,"")</f>
        <v/>
      </c>
      <c r="M675" s="433"/>
      <c r="N675" s="17" t="s">
        <v>75</v>
      </c>
      <c r="O675" s="432" t="str">
        <f>IF([1]p40!$K$149&lt;&gt;0,[1]p40!$K$149,"")</f>
        <v/>
      </c>
      <c r="P675" s="433"/>
      <c r="Q675" s="431"/>
      <c r="R675" s="431"/>
    </row>
    <row r="676" spans="1:19" x14ac:dyDescent="0.2">
      <c r="A676" s="375" t="s">
        <v>242</v>
      </c>
      <c r="B676" s="376"/>
      <c r="C676" s="376"/>
      <c r="D676" s="416">
        <f>[1]p40!$A$151</f>
        <v>0</v>
      </c>
      <c r="E676" s="417"/>
      <c r="F676" s="375" t="s">
        <v>246</v>
      </c>
      <c r="G676" s="376"/>
      <c r="H676" s="416">
        <f>[1]p40!$D$151</f>
        <v>0</v>
      </c>
      <c r="I676" s="417"/>
      <c r="J676" s="375" t="s">
        <v>244</v>
      </c>
      <c r="K676" s="376"/>
      <c r="L676" s="416">
        <f>[1]p40!$G$151</f>
        <v>0</v>
      </c>
      <c r="M676" s="417"/>
      <c r="N676" s="87" t="s">
        <v>245</v>
      </c>
      <c r="O676" s="416">
        <f>[1]p40!$J$151</f>
        <v>0</v>
      </c>
      <c r="P676" s="417"/>
      <c r="Q676" s="431"/>
      <c r="R676" s="431"/>
    </row>
    <row r="677" spans="1:19" x14ac:dyDescent="0.2">
      <c r="A677" s="378"/>
      <c r="B677" s="378"/>
      <c r="C677" s="378"/>
      <c r="D677" s="378"/>
      <c r="E677" s="378"/>
      <c r="F677" s="378"/>
      <c r="G677" s="378"/>
      <c r="H677" s="378"/>
      <c r="I677" s="378"/>
      <c r="J677" s="378"/>
      <c r="K677" s="378"/>
      <c r="L677" s="378"/>
      <c r="M677" s="378"/>
      <c r="N677" s="378"/>
      <c r="O677" s="378"/>
      <c r="P677" s="378"/>
      <c r="Q677" s="431"/>
      <c r="R677" s="431"/>
    </row>
    <row r="678" spans="1:19" s="3" customFormat="1" ht="13.5" customHeight="1" x14ac:dyDescent="0.25">
      <c r="A678" s="17" t="s">
        <v>76</v>
      </c>
      <c r="B678" s="379" t="str">
        <f>IF([1]p40!$A$154&lt;&gt;0,[1]p40!$A$154,"")</f>
        <v/>
      </c>
      <c r="C678" s="379"/>
      <c r="D678" s="379"/>
      <c r="E678" s="379"/>
      <c r="F678" s="379"/>
      <c r="G678" s="379"/>
      <c r="H678" s="379"/>
      <c r="I678" s="380"/>
      <c r="J678" s="375" t="s">
        <v>240</v>
      </c>
      <c r="K678" s="376"/>
      <c r="L678" s="86" t="str">
        <f>IF([1]p40!$I$154&lt;&gt;0,[1]p40!$I$154,"")</f>
        <v/>
      </c>
      <c r="M678" s="47" t="s">
        <v>239</v>
      </c>
      <c r="N678" s="427" t="str">
        <f>IF([1]p40!$K$154&lt;&gt;0,[1]p40!$K$154,"")</f>
        <v/>
      </c>
      <c r="O678" s="427"/>
      <c r="P678" s="428"/>
      <c r="Q678" s="431"/>
      <c r="R678" s="431"/>
    </row>
    <row r="679" spans="1:19" s="3" customFormat="1" ht="13.5" customHeight="1" x14ac:dyDescent="0.25">
      <c r="A679" s="17" t="s">
        <v>87</v>
      </c>
      <c r="B679" s="418" t="str">
        <f>IF([1]p40!$H$156&lt;&gt;0,[1]p40!$H$156,"")</f>
        <v/>
      </c>
      <c r="C679" s="419"/>
      <c r="D679" s="429" t="s">
        <v>241</v>
      </c>
      <c r="E679" s="430"/>
      <c r="F679" s="425" t="str">
        <f>IF([1]p40!$A$156&lt;&gt;0,[1]p40!$A$156,"")</f>
        <v/>
      </c>
      <c r="G679" s="425"/>
      <c r="H679" s="425"/>
      <c r="I679" s="425"/>
      <c r="J679" s="426"/>
      <c r="K679" s="17" t="s">
        <v>74</v>
      </c>
      <c r="L679" s="432" t="str">
        <f>IF([1]p40!$J$156&lt;&gt;0,[1]p40!$J$156,"")</f>
        <v/>
      </c>
      <c r="M679" s="433"/>
      <c r="N679" s="17" t="s">
        <v>75</v>
      </c>
      <c r="O679" s="432" t="str">
        <f>IF([1]p40!$K$156&lt;&gt;0,[1]p40!$K$156,"")</f>
        <v/>
      </c>
      <c r="P679" s="433"/>
      <c r="Q679" s="431"/>
      <c r="R679" s="431"/>
    </row>
    <row r="680" spans="1:19" x14ac:dyDescent="0.2">
      <c r="A680" s="375" t="s">
        <v>242</v>
      </c>
      <c r="B680" s="376"/>
      <c r="C680" s="376"/>
      <c r="D680" s="416">
        <f>[1]p40!$A$158</f>
        <v>0</v>
      </c>
      <c r="E680" s="417"/>
      <c r="F680" s="375" t="s">
        <v>246</v>
      </c>
      <c r="G680" s="376"/>
      <c r="H680" s="416">
        <f>[1]p40!$D$158</f>
        <v>0</v>
      </c>
      <c r="I680" s="417"/>
      <c r="J680" s="375" t="s">
        <v>244</v>
      </c>
      <c r="K680" s="376"/>
      <c r="L680" s="416">
        <f>[1]p40!$G$158</f>
        <v>0</v>
      </c>
      <c r="M680" s="417"/>
      <c r="N680" s="87" t="s">
        <v>245</v>
      </c>
      <c r="O680" s="416">
        <f>[1]p40!$J$158</f>
        <v>0</v>
      </c>
      <c r="P680" s="417"/>
      <c r="Q680" s="431"/>
      <c r="R680" s="431"/>
    </row>
    <row r="681" spans="1:19" x14ac:dyDescent="0.2">
      <c r="A681" s="378"/>
      <c r="B681" s="378"/>
      <c r="C681" s="378"/>
      <c r="D681" s="378"/>
      <c r="E681" s="378"/>
      <c r="F681" s="378"/>
      <c r="G681" s="378"/>
      <c r="H681" s="378"/>
      <c r="I681" s="378"/>
      <c r="J681" s="378"/>
      <c r="K681" s="378"/>
      <c r="L681" s="378"/>
      <c r="M681" s="378"/>
      <c r="N681" s="378"/>
      <c r="O681" s="378"/>
      <c r="P681" s="378"/>
      <c r="Q681" s="431"/>
      <c r="R681" s="431"/>
    </row>
    <row r="682" spans="1:19" s="3" customFormat="1" ht="13.5" customHeight="1" x14ac:dyDescent="0.25">
      <c r="A682" s="17" t="s">
        <v>76</v>
      </c>
      <c r="B682" s="379" t="str">
        <f>IF([1]p40!$A$161&lt;&gt;0,[1]p40!$A$161,"")</f>
        <v/>
      </c>
      <c r="C682" s="379"/>
      <c r="D682" s="379"/>
      <c r="E682" s="379"/>
      <c r="F682" s="379"/>
      <c r="G682" s="379"/>
      <c r="H682" s="379"/>
      <c r="I682" s="380"/>
      <c r="J682" s="375" t="s">
        <v>240</v>
      </c>
      <c r="K682" s="376"/>
      <c r="L682" s="86" t="str">
        <f>IF([1]p40!$I$161&lt;&gt;0,[1]p40!$I$161,"")</f>
        <v/>
      </c>
      <c r="M682" s="47" t="s">
        <v>239</v>
      </c>
      <c r="N682" s="427" t="str">
        <f>IF([1]p40!$K$161&lt;&gt;0,[1]p40!$K$161,"")</f>
        <v/>
      </c>
      <c r="O682" s="427"/>
      <c r="P682" s="428"/>
      <c r="Q682" s="431"/>
      <c r="R682" s="431"/>
    </row>
    <row r="683" spans="1:19" s="3" customFormat="1" ht="13.5" customHeight="1" x14ac:dyDescent="0.25">
      <c r="A683" s="17" t="s">
        <v>87</v>
      </c>
      <c r="B683" s="418" t="str">
        <f>IF([1]p40!$H$163&lt;&gt;0,[1]p40!$H$163,"")</f>
        <v/>
      </c>
      <c r="C683" s="419"/>
      <c r="D683" s="429" t="s">
        <v>241</v>
      </c>
      <c r="E683" s="430"/>
      <c r="F683" s="425" t="str">
        <f>IF([1]p40!$A$163&lt;&gt;0,[1]p40!$A$163,"")</f>
        <v/>
      </c>
      <c r="G683" s="425"/>
      <c r="H683" s="425"/>
      <c r="I683" s="425"/>
      <c r="J683" s="426"/>
      <c r="K683" s="17" t="s">
        <v>74</v>
      </c>
      <c r="L683" s="432" t="str">
        <f>IF([1]p40!$J$163&lt;&gt;0,[1]p40!$J$163,"")</f>
        <v/>
      </c>
      <c r="M683" s="433"/>
      <c r="N683" s="17" t="s">
        <v>75</v>
      </c>
      <c r="O683" s="432" t="str">
        <f>IF([1]p40!$K$163&lt;&gt;0,[1]p40!$K$163,"")</f>
        <v/>
      </c>
      <c r="P683" s="433"/>
      <c r="Q683" s="431"/>
      <c r="R683" s="431"/>
    </row>
    <row r="684" spans="1:19" x14ac:dyDescent="0.2">
      <c r="A684" s="375" t="s">
        <v>242</v>
      </c>
      <c r="B684" s="376"/>
      <c r="C684" s="376"/>
      <c r="D684" s="416">
        <f>[1]p40!$A$165</f>
        <v>0</v>
      </c>
      <c r="E684" s="417"/>
      <c r="F684" s="375" t="s">
        <v>246</v>
      </c>
      <c r="G684" s="376"/>
      <c r="H684" s="416">
        <f>[1]p40!$D$165</f>
        <v>0</v>
      </c>
      <c r="I684" s="417"/>
      <c r="J684" s="375" t="s">
        <v>244</v>
      </c>
      <c r="K684" s="376"/>
      <c r="L684" s="416">
        <f>[1]p40!$G$165</f>
        <v>0</v>
      </c>
      <c r="M684" s="417"/>
      <c r="N684" s="87" t="s">
        <v>245</v>
      </c>
      <c r="O684" s="416">
        <f>[1]p40!$J$165</f>
        <v>0</v>
      </c>
      <c r="P684" s="417"/>
      <c r="Q684" s="431"/>
      <c r="R684" s="431"/>
    </row>
    <row r="685" spans="1:19" x14ac:dyDescent="0.2">
      <c r="A685" s="378"/>
      <c r="B685" s="378"/>
      <c r="C685" s="378"/>
      <c r="D685" s="378"/>
      <c r="E685" s="378"/>
      <c r="F685" s="378"/>
      <c r="G685" s="378"/>
      <c r="H685" s="378"/>
      <c r="I685" s="378"/>
      <c r="J685" s="378"/>
      <c r="K685" s="378"/>
      <c r="L685" s="378"/>
      <c r="M685" s="378"/>
      <c r="N685" s="378"/>
      <c r="O685" s="378"/>
      <c r="P685" s="378"/>
      <c r="Q685" s="431"/>
      <c r="R685" s="431"/>
    </row>
    <row r="686" spans="1:19" s="33" customFormat="1" ht="11.25" customHeight="1" x14ac:dyDescent="0.2">
      <c r="A686" s="375" t="str">
        <f>T([1]p41!$C$13:$G$13)</f>
        <v/>
      </c>
      <c r="B686" s="376"/>
      <c r="C686" s="376"/>
      <c r="D686" s="376"/>
      <c r="E686" s="377"/>
      <c r="F686" s="423"/>
      <c r="G686" s="424"/>
      <c r="H686" s="424"/>
      <c r="I686" s="424"/>
      <c r="J686" s="424"/>
      <c r="K686" s="424"/>
      <c r="L686" s="424"/>
      <c r="M686" s="424"/>
      <c r="N686" s="424"/>
      <c r="O686" s="424"/>
      <c r="P686" s="424"/>
      <c r="Q686" s="431"/>
      <c r="R686" s="431"/>
      <c r="S686" s="28"/>
    </row>
    <row r="687" spans="1:19" s="3" customFormat="1" ht="13.5" customHeight="1" x14ac:dyDescent="0.25">
      <c r="A687" s="17" t="s">
        <v>76</v>
      </c>
      <c r="B687" s="379" t="str">
        <f>IF([1]p41!$A$140&lt;&gt;0,[1]p41!$A$140,"")</f>
        <v/>
      </c>
      <c r="C687" s="379"/>
      <c r="D687" s="379"/>
      <c r="E687" s="379"/>
      <c r="F687" s="379"/>
      <c r="G687" s="379"/>
      <c r="H687" s="379"/>
      <c r="I687" s="380"/>
      <c r="J687" s="375" t="s">
        <v>240</v>
      </c>
      <c r="K687" s="376"/>
      <c r="L687" s="86" t="str">
        <f>IF([1]p41!$I$140&lt;&gt;0,[1]p41!$I$140,"")</f>
        <v/>
      </c>
      <c r="M687" s="47" t="s">
        <v>239</v>
      </c>
      <c r="N687" s="427" t="str">
        <f>IF([1]p41!$K$140&lt;&gt;0,[1]p41!$K$140,"")</f>
        <v/>
      </c>
      <c r="O687" s="427"/>
      <c r="P687" s="428"/>
      <c r="Q687" s="431"/>
      <c r="R687" s="431"/>
    </row>
    <row r="688" spans="1:19" s="3" customFormat="1" ht="13.5" customHeight="1" x14ac:dyDescent="0.25">
      <c r="A688" s="17" t="s">
        <v>87</v>
      </c>
      <c r="B688" s="418" t="str">
        <f>IF([1]p41!$H$142&lt;&gt;0,[1]p41!$H$142,"")</f>
        <v/>
      </c>
      <c r="C688" s="419"/>
      <c r="D688" s="429" t="s">
        <v>241</v>
      </c>
      <c r="E688" s="430"/>
      <c r="F688" s="425" t="str">
        <f>IF([1]p41!$A$142&lt;&gt;0,[1]p41!$A$142,"")</f>
        <v/>
      </c>
      <c r="G688" s="425"/>
      <c r="H688" s="425"/>
      <c r="I688" s="425"/>
      <c r="J688" s="426"/>
      <c r="K688" s="17" t="s">
        <v>74</v>
      </c>
      <c r="L688" s="432" t="str">
        <f>IF([1]p41!$J$142&lt;&gt;0,[1]p41!$J$142,"")</f>
        <v/>
      </c>
      <c r="M688" s="433"/>
      <c r="N688" s="17" t="s">
        <v>75</v>
      </c>
      <c r="O688" s="432" t="str">
        <f>IF([1]p41!$K$142&lt;&gt;0,[1]p41!$K$142,"")</f>
        <v/>
      </c>
      <c r="P688" s="433"/>
      <c r="Q688" s="431"/>
      <c r="R688" s="431"/>
    </row>
    <row r="689" spans="1:19" x14ac:dyDescent="0.2">
      <c r="A689" s="375" t="s">
        <v>242</v>
      </c>
      <c r="B689" s="376"/>
      <c r="C689" s="376"/>
      <c r="D689" s="416">
        <f>[1]p41!$A$144</f>
        <v>0</v>
      </c>
      <c r="E689" s="417"/>
      <c r="F689" s="375" t="s">
        <v>243</v>
      </c>
      <c r="G689" s="376"/>
      <c r="H689" s="416">
        <f>[1]p41!$D$144</f>
        <v>0</v>
      </c>
      <c r="I689" s="417"/>
      <c r="J689" s="375" t="s">
        <v>244</v>
      </c>
      <c r="K689" s="376"/>
      <c r="L689" s="416">
        <f>[1]p41!$G$144</f>
        <v>0</v>
      </c>
      <c r="M689" s="417"/>
      <c r="N689" s="87" t="s">
        <v>245</v>
      </c>
      <c r="O689" s="416">
        <f>[1]p41!$J$144</f>
        <v>0</v>
      </c>
      <c r="P689" s="417"/>
      <c r="Q689" s="431"/>
      <c r="R689" s="431"/>
    </row>
    <row r="690" spans="1:19" x14ac:dyDescent="0.2">
      <c r="A690" s="378"/>
      <c r="B690" s="378"/>
      <c r="C690" s="378"/>
      <c r="D690" s="378"/>
      <c r="E690" s="378"/>
      <c r="F690" s="378"/>
      <c r="G690" s="378"/>
      <c r="H690" s="378"/>
      <c r="I690" s="378"/>
      <c r="J690" s="378"/>
      <c r="K690" s="378"/>
      <c r="L690" s="378"/>
      <c r="M690" s="378"/>
      <c r="N690" s="378"/>
      <c r="O690" s="378"/>
      <c r="P690" s="378"/>
      <c r="Q690" s="431"/>
      <c r="R690" s="431"/>
    </row>
    <row r="691" spans="1:19" s="3" customFormat="1" ht="13.5" customHeight="1" x14ac:dyDescent="0.25">
      <c r="A691" s="17" t="s">
        <v>76</v>
      </c>
      <c r="B691" s="379" t="str">
        <f>IF([1]p41!$A$147&lt;&gt;0,[1]p41!$A$147,"")</f>
        <v/>
      </c>
      <c r="C691" s="379"/>
      <c r="D691" s="379"/>
      <c r="E691" s="379"/>
      <c r="F691" s="379"/>
      <c r="G691" s="379"/>
      <c r="H691" s="379"/>
      <c r="I691" s="380"/>
      <c r="J691" s="375" t="s">
        <v>240</v>
      </c>
      <c r="K691" s="376"/>
      <c r="L691" s="86" t="str">
        <f>IF([1]p41!$I$147&lt;&gt;0,[1]p41!$I$147,"")</f>
        <v/>
      </c>
      <c r="M691" s="47" t="s">
        <v>239</v>
      </c>
      <c r="N691" s="427" t="str">
        <f>IF([1]p41!$K$147&lt;&gt;0,[1]p41!$K$147,"")</f>
        <v/>
      </c>
      <c r="O691" s="427"/>
      <c r="P691" s="428"/>
      <c r="Q691" s="431"/>
      <c r="R691" s="431"/>
    </row>
    <row r="692" spans="1:19" s="3" customFormat="1" ht="13.5" customHeight="1" x14ac:dyDescent="0.25">
      <c r="A692" s="17" t="s">
        <v>87</v>
      </c>
      <c r="B692" s="418" t="str">
        <f>IF([1]p41!$H$149&lt;&gt;0,[1]p41!$H$149,"")</f>
        <v/>
      </c>
      <c r="C692" s="419"/>
      <c r="D692" s="429" t="s">
        <v>241</v>
      </c>
      <c r="E692" s="430"/>
      <c r="F692" s="425" t="str">
        <f>IF([1]p41!$A$149&lt;&gt;0,[1]p41!$A$149,"")</f>
        <v/>
      </c>
      <c r="G692" s="425"/>
      <c r="H692" s="425"/>
      <c r="I692" s="425"/>
      <c r="J692" s="426"/>
      <c r="K692" s="17" t="s">
        <v>74</v>
      </c>
      <c r="L692" s="432" t="str">
        <f>IF([1]p41!$J$149&lt;&gt;0,[1]p41!$J$149,"")</f>
        <v/>
      </c>
      <c r="M692" s="433"/>
      <c r="N692" s="17" t="s">
        <v>75</v>
      </c>
      <c r="O692" s="432" t="str">
        <f>IF([1]p41!$K$149&lt;&gt;0,[1]p41!$K$149,"")</f>
        <v/>
      </c>
      <c r="P692" s="433"/>
      <c r="Q692" s="431"/>
      <c r="R692" s="431"/>
    </row>
    <row r="693" spans="1:19" x14ac:dyDescent="0.2">
      <c r="A693" s="375" t="s">
        <v>242</v>
      </c>
      <c r="B693" s="376"/>
      <c r="C693" s="376"/>
      <c r="D693" s="416">
        <f>[1]p41!$A$151</f>
        <v>0</v>
      </c>
      <c r="E693" s="417"/>
      <c r="F693" s="375" t="s">
        <v>246</v>
      </c>
      <c r="G693" s="376"/>
      <c r="H693" s="416">
        <f>[1]p41!$D$151</f>
        <v>0</v>
      </c>
      <c r="I693" s="417"/>
      <c r="J693" s="375" t="s">
        <v>244</v>
      </c>
      <c r="K693" s="376"/>
      <c r="L693" s="416">
        <f>[1]p41!$G$151</f>
        <v>0</v>
      </c>
      <c r="M693" s="417"/>
      <c r="N693" s="87" t="s">
        <v>245</v>
      </c>
      <c r="O693" s="416">
        <f>[1]p41!$J$151</f>
        <v>0</v>
      </c>
      <c r="P693" s="417"/>
      <c r="Q693" s="431"/>
      <c r="R693" s="431"/>
    </row>
    <row r="694" spans="1:19" x14ac:dyDescent="0.2">
      <c r="A694" s="378"/>
      <c r="B694" s="378"/>
      <c r="C694" s="378"/>
      <c r="D694" s="378"/>
      <c r="E694" s="378"/>
      <c r="F694" s="378"/>
      <c r="G694" s="378"/>
      <c r="H694" s="378"/>
      <c r="I694" s="378"/>
      <c r="J694" s="378"/>
      <c r="K694" s="378"/>
      <c r="L694" s="378"/>
      <c r="M694" s="378"/>
      <c r="N694" s="378"/>
      <c r="O694" s="378"/>
      <c r="P694" s="378"/>
      <c r="Q694" s="431"/>
      <c r="R694" s="431"/>
    </row>
    <row r="695" spans="1:19" s="3" customFormat="1" ht="13.5" customHeight="1" x14ac:dyDescent="0.25">
      <c r="A695" s="17" t="s">
        <v>76</v>
      </c>
      <c r="B695" s="379" t="str">
        <f>IF([1]p41!$A$154&lt;&gt;0,[1]p41!$A$154,"")</f>
        <v/>
      </c>
      <c r="C695" s="379"/>
      <c r="D695" s="379"/>
      <c r="E695" s="379"/>
      <c r="F695" s="379"/>
      <c r="G695" s="379"/>
      <c r="H695" s="379"/>
      <c r="I695" s="380"/>
      <c r="J695" s="375" t="s">
        <v>240</v>
      </c>
      <c r="K695" s="376"/>
      <c r="L695" s="86" t="str">
        <f>IF([1]p41!$I$154&lt;&gt;0,[1]p41!$I$154,"")</f>
        <v/>
      </c>
      <c r="M695" s="47" t="s">
        <v>239</v>
      </c>
      <c r="N695" s="427" t="str">
        <f>IF([1]p41!$K$154&lt;&gt;0,[1]p41!$K$154,"")</f>
        <v/>
      </c>
      <c r="O695" s="427"/>
      <c r="P695" s="428"/>
      <c r="Q695" s="431"/>
      <c r="R695" s="431"/>
    </row>
    <row r="696" spans="1:19" s="3" customFormat="1" ht="13.5" customHeight="1" x14ac:dyDescent="0.25">
      <c r="A696" s="17" t="s">
        <v>87</v>
      </c>
      <c r="B696" s="418" t="str">
        <f>IF([1]p41!$H$156&lt;&gt;0,[1]p41!$H$156,"")</f>
        <v/>
      </c>
      <c r="C696" s="419"/>
      <c r="D696" s="429" t="s">
        <v>241</v>
      </c>
      <c r="E696" s="430"/>
      <c r="F696" s="425" t="str">
        <f>IF([1]p41!$A$156&lt;&gt;0,[1]p41!$A$156,"")</f>
        <v/>
      </c>
      <c r="G696" s="425"/>
      <c r="H696" s="425"/>
      <c r="I696" s="425"/>
      <c r="J696" s="426"/>
      <c r="K696" s="17" t="s">
        <v>74</v>
      </c>
      <c r="L696" s="432" t="str">
        <f>IF([1]p41!$J$156&lt;&gt;0,[1]p41!$J$156,"")</f>
        <v/>
      </c>
      <c r="M696" s="433"/>
      <c r="N696" s="17" t="s">
        <v>75</v>
      </c>
      <c r="O696" s="432" t="str">
        <f>IF([1]p41!$K$156&lt;&gt;0,[1]p41!$K$156,"")</f>
        <v/>
      </c>
      <c r="P696" s="433"/>
      <c r="Q696" s="431"/>
      <c r="R696" s="431"/>
    </row>
    <row r="697" spans="1:19" x14ac:dyDescent="0.2">
      <c r="A697" s="375" t="s">
        <v>242</v>
      </c>
      <c r="B697" s="376"/>
      <c r="C697" s="376"/>
      <c r="D697" s="416">
        <f>[1]p41!$A$158</f>
        <v>0</v>
      </c>
      <c r="E697" s="417"/>
      <c r="F697" s="375" t="s">
        <v>246</v>
      </c>
      <c r="G697" s="376"/>
      <c r="H697" s="416">
        <f>[1]p41!$D$158</f>
        <v>0</v>
      </c>
      <c r="I697" s="417"/>
      <c r="J697" s="375" t="s">
        <v>244</v>
      </c>
      <c r="K697" s="376"/>
      <c r="L697" s="416">
        <f>[1]p41!$G$158</f>
        <v>0</v>
      </c>
      <c r="M697" s="417"/>
      <c r="N697" s="87" t="s">
        <v>245</v>
      </c>
      <c r="O697" s="416">
        <f>[1]p41!$J$158</f>
        <v>0</v>
      </c>
      <c r="P697" s="417"/>
      <c r="Q697" s="431"/>
      <c r="R697" s="431"/>
    </row>
    <row r="698" spans="1:19" x14ac:dyDescent="0.2">
      <c r="A698" s="378"/>
      <c r="B698" s="378"/>
      <c r="C698" s="378"/>
      <c r="D698" s="378"/>
      <c r="E698" s="378"/>
      <c r="F698" s="378"/>
      <c r="G698" s="378"/>
      <c r="H698" s="378"/>
      <c r="I698" s="378"/>
      <c r="J698" s="378"/>
      <c r="K698" s="378"/>
      <c r="L698" s="378"/>
      <c r="M698" s="378"/>
      <c r="N698" s="378"/>
      <c r="O698" s="378"/>
      <c r="P698" s="378"/>
      <c r="Q698" s="431"/>
      <c r="R698" s="431"/>
    </row>
    <row r="699" spans="1:19" s="3" customFormat="1" ht="13.5" customHeight="1" x14ac:dyDescent="0.25">
      <c r="A699" s="17" t="s">
        <v>76</v>
      </c>
      <c r="B699" s="379" t="str">
        <f>IF([1]p41!$A$161&lt;&gt;0,[1]p41!$A$161,"")</f>
        <v/>
      </c>
      <c r="C699" s="379"/>
      <c r="D699" s="379"/>
      <c r="E699" s="379"/>
      <c r="F699" s="379"/>
      <c r="G699" s="379"/>
      <c r="H699" s="379"/>
      <c r="I699" s="380"/>
      <c r="J699" s="375" t="s">
        <v>240</v>
      </c>
      <c r="K699" s="376"/>
      <c r="L699" s="86" t="str">
        <f>IF([1]p41!$I$161&lt;&gt;0,[1]p41!$I$161,"")</f>
        <v/>
      </c>
      <c r="M699" s="47" t="s">
        <v>239</v>
      </c>
      <c r="N699" s="427" t="str">
        <f>IF([1]p41!$K$161&lt;&gt;0,[1]p41!$K$161,"")</f>
        <v/>
      </c>
      <c r="O699" s="427"/>
      <c r="P699" s="428"/>
      <c r="Q699" s="431"/>
      <c r="R699" s="431"/>
    </row>
    <row r="700" spans="1:19" s="3" customFormat="1" ht="13.5" customHeight="1" x14ac:dyDescent="0.25">
      <c r="A700" s="17" t="s">
        <v>87</v>
      </c>
      <c r="B700" s="418" t="str">
        <f>IF([1]p41!$H$163&lt;&gt;0,[1]p41!$H$163,"")</f>
        <v/>
      </c>
      <c r="C700" s="419"/>
      <c r="D700" s="429" t="s">
        <v>241</v>
      </c>
      <c r="E700" s="430"/>
      <c r="F700" s="425" t="str">
        <f>IF([1]p41!$A$163&lt;&gt;0,[1]p41!$A$163,"")</f>
        <v/>
      </c>
      <c r="G700" s="425"/>
      <c r="H700" s="425"/>
      <c r="I700" s="425"/>
      <c r="J700" s="426"/>
      <c r="K700" s="17" t="s">
        <v>74</v>
      </c>
      <c r="L700" s="432" t="str">
        <f>IF([1]p41!$J$163&lt;&gt;0,[1]p41!$J$163,"")</f>
        <v/>
      </c>
      <c r="M700" s="433"/>
      <c r="N700" s="17" t="s">
        <v>75</v>
      </c>
      <c r="O700" s="432" t="str">
        <f>IF([1]p41!$K$163&lt;&gt;0,[1]p41!$K$163,"")</f>
        <v/>
      </c>
      <c r="P700" s="433"/>
      <c r="Q700" s="431"/>
      <c r="R700" s="431"/>
    </row>
    <row r="701" spans="1:19" x14ac:dyDescent="0.2">
      <c r="A701" s="375" t="s">
        <v>242</v>
      </c>
      <c r="B701" s="376"/>
      <c r="C701" s="376"/>
      <c r="D701" s="416">
        <f>[1]p41!$A$165</f>
        <v>0</v>
      </c>
      <c r="E701" s="417"/>
      <c r="F701" s="375" t="s">
        <v>246</v>
      </c>
      <c r="G701" s="376"/>
      <c r="H701" s="416">
        <f>[1]p41!$D$165</f>
        <v>0</v>
      </c>
      <c r="I701" s="417"/>
      <c r="J701" s="375" t="s">
        <v>244</v>
      </c>
      <c r="K701" s="376"/>
      <c r="L701" s="416">
        <f>[1]p41!$G$165</f>
        <v>0</v>
      </c>
      <c r="M701" s="417"/>
      <c r="N701" s="87" t="s">
        <v>245</v>
      </c>
      <c r="O701" s="416">
        <f>[1]p41!$J$165</f>
        <v>0</v>
      </c>
      <c r="P701" s="417"/>
      <c r="Q701" s="431"/>
      <c r="R701" s="431"/>
    </row>
    <row r="702" spans="1:19" x14ac:dyDescent="0.2">
      <c r="A702" s="375"/>
      <c r="B702" s="376"/>
      <c r="C702" s="376"/>
      <c r="D702" s="376"/>
      <c r="E702" s="376"/>
      <c r="F702" s="386"/>
      <c r="G702" s="386"/>
      <c r="H702" s="386"/>
      <c r="I702" s="386"/>
      <c r="J702" s="386"/>
      <c r="K702" s="386"/>
      <c r="L702" s="386"/>
      <c r="M702" s="386"/>
      <c r="N702" s="386"/>
      <c r="O702" s="386"/>
      <c r="P702" s="386"/>
      <c r="Q702" s="431"/>
      <c r="R702" s="431"/>
    </row>
    <row r="703" spans="1:19" s="33" customFormat="1" ht="11.25" customHeight="1" x14ac:dyDescent="0.2">
      <c r="A703" s="375" t="str">
        <f>T([1]p42!$C$13:$G$13)</f>
        <v/>
      </c>
      <c r="B703" s="376"/>
      <c r="C703" s="376"/>
      <c r="D703" s="376"/>
      <c r="E703" s="377"/>
      <c r="F703" s="423"/>
      <c r="G703" s="424"/>
      <c r="H703" s="424"/>
      <c r="I703" s="424"/>
      <c r="J703" s="424"/>
      <c r="K703" s="424"/>
      <c r="L703" s="424"/>
      <c r="M703" s="424"/>
      <c r="N703" s="424"/>
      <c r="O703" s="424"/>
      <c r="P703" s="424"/>
      <c r="Q703" s="431"/>
      <c r="R703" s="431"/>
      <c r="S703" s="28"/>
    </row>
    <row r="704" spans="1:19" s="3" customFormat="1" ht="13.5" customHeight="1" x14ac:dyDescent="0.25">
      <c r="A704" s="17" t="s">
        <v>76</v>
      </c>
      <c r="B704" s="379" t="str">
        <f>IF([1]p42!$A$140&lt;&gt;0,[1]p42!$A$140,"")</f>
        <v/>
      </c>
      <c r="C704" s="379"/>
      <c r="D704" s="379"/>
      <c r="E704" s="379"/>
      <c r="F704" s="379"/>
      <c r="G704" s="379"/>
      <c r="H704" s="379"/>
      <c r="I704" s="380"/>
      <c r="J704" s="375" t="s">
        <v>240</v>
      </c>
      <c r="K704" s="376"/>
      <c r="L704" s="86" t="str">
        <f>IF([1]p42!$I$140&lt;&gt;0,[1]p42!$I$140,"")</f>
        <v/>
      </c>
      <c r="M704" s="47" t="s">
        <v>239</v>
      </c>
      <c r="N704" s="427" t="str">
        <f>IF([1]p42!$K$140&lt;&gt;0,[1]p42!$K$140,"")</f>
        <v/>
      </c>
      <c r="O704" s="427"/>
      <c r="P704" s="428"/>
      <c r="Q704" s="431"/>
      <c r="R704" s="431"/>
    </row>
    <row r="705" spans="1:19" s="3" customFormat="1" ht="13.5" customHeight="1" x14ac:dyDescent="0.25">
      <c r="A705" s="17" t="s">
        <v>87</v>
      </c>
      <c r="B705" s="418" t="str">
        <f>IF([1]p42!$H$142&lt;&gt;0,[1]p42!$H$142,"")</f>
        <v/>
      </c>
      <c r="C705" s="419"/>
      <c r="D705" s="429" t="s">
        <v>241</v>
      </c>
      <c r="E705" s="430"/>
      <c r="F705" s="425" t="str">
        <f>IF([1]p42!$A$142&lt;&gt;0,[1]p42!$A$142,"")</f>
        <v/>
      </c>
      <c r="G705" s="425"/>
      <c r="H705" s="425"/>
      <c r="I705" s="425"/>
      <c r="J705" s="426"/>
      <c r="K705" s="17" t="s">
        <v>74</v>
      </c>
      <c r="L705" s="432" t="str">
        <f>IF([1]p42!$J$142&lt;&gt;0,[1]p42!$J$142,"")</f>
        <v/>
      </c>
      <c r="M705" s="433"/>
      <c r="N705" s="17" t="s">
        <v>75</v>
      </c>
      <c r="O705" s="432" t="str">
        <f>IF([1]p42!$K$142&lt;&gt;0,[1]p42!$K$142,"")</f>
        <v/>
      </c>
      <c r="P705" s="433"/>
      <c r="Q705" s="431"/>
      <c r="R705" s="431"/>
    </row>
    <row r="706" spans="1:19" x14ac:dyDescent="0.2">
      <c r="A706" s="375" t="s">
        <v>242</v>
      </c>
      <c r="B706" s="376"/>
      <c r="C706" s="376"/>
      <c r="D706" s="416">
        <f>[1]p42!$A$144</f>
        <v>0</v>
      </c>
      <c r="E706" s="417"/>
      <c r="F706" s="375" t="s">
        <v>243</v>
      </c>
      <c r="G706" s="376"/>
      <c r="H706" s="416">
        <f>[1]p42!$D$144</f>
        <v>0</v>
      </c>
      <c r="I706" s="417"/>
      <c r="J706" s="375" t="s">
        <v>244</v>
      </c>
      <c r="K706" s="376"/>
      <c r="L706" s="416">
        <f>[1]p42!$G$144</f>
        <v>0</v>
      </c>
      <c r="M706" s="417"/>
      <c r="N706" s="87" t="s">
        <v>245</v>
      </c>
      <c r="O706" s="416">
        <f>[1]p42!$J$144</f>
        <v>0</v>
      </c>
      <c r="P706" s="417"/>
      <c r="Q706" s="431"/>
      <c r="R706" s="431"/>
    </row>
    <row r="707" spans="1:19" x14ac:dyDescent="0.2">
      <c r="A707" s="378"/>
      <c r="B707" s="378"/>
      <c r="C707" s="378"/>
      <c r="D707" s="378"/>
      <c r="E707" s="378"/>
      <c r="F707" s="378"/>
      <c r="G707" s="378"/>
      <c r="H707" s="378"/>
      <c r="I707" s="378"/>
      <c r="J707" s="378"/>
      <c r="K707" s="378"/>
      <c r="L707" s="378"/>
      <c r="M707" s="378"/>
      <c r="N707" s="378"/>
      <c r="O707" s="378"/>
      <c r="P707" s="378"/>
      <c r="Q707" s="431"/>
      <c r="R707" s="431"/>
    </row>
    <row r="708" spans="1:19" s="3" customFormat="1" ht="13.5" customHeight="1" x14ac:dyDescent="0.25">
      <c r="A708" s="17" t="s">
        <v>76</v>
      </c>
      <c r="B708" s="379" t="str">
        <f>IF([1]p42!$A$147&lt;&gt;0,[1]p42!$A$147,"")</f>
        <v/>
      </c>
      <c r="C708" s="379"/>
      <c r="D708" s="379"/>
      <c r="E708" s="379"/>
      <c r="F708" s="379"/>
      <c r="G708" s="379"/>
      <c r="H708" s="379"/>
      <c r="I708" s="380"/>
      <c r="J708" s="375" t="s">
        <v>240</v>
      </c>
      <c r="K708" s="376"/>
      <c r="L708" s="86" t="str">
        <f>IF([1]p42!$I$147&lt;&gt;0,[1]p42!$I$147,"")</f>
        <v/>
      </c>
      <c r="M708" s="47" t="s">
        <v>239</v>
      </c>
      <c r="N708" s="427" t="str">
        <f>IF([1]p42!$K$147&lt;&gt;0,[1]p42!$K$147,"")</f>
        <v/>
      </c>
      <c r="O708" s="427"/>
      <c r="P708" s="428"/>
      <c r="Q708" s="431"/>
      <c r="R708" s="431"/>
    </row>
    <row r="709" spans="1:19" s="3" customFormat="1" ht="13.5" customHeight="1" x14ac:dyDescent="0.25">
      <c r="A709" s="17" t="s">
        <v>87</v>
      </c>
      <c r="B709" s="418" t="str">
        <f>IF([1]p42!$H$149&lt;&gt;0,[1]p42!$H$149,"")</f>
        <v/>
      </c>
      <c r="C709" s="419"/>
      <c r="D709" s="429" t="s">
        <v>241</v>
      </c>
      <c r="E709" s="430"/>
      <c r="F709" s="425" t="str">
        <f>IF([1]p42!$A$149&lt;&gt;0,[1]p42!$A$149,"")</f>
        <v/>
      </c>
      <c r="G709" s="425"/>
      <c r="H709" s="425"/>
      <c r="I709" s="425"/>
      <c r="J709" s="426"/>
      <c r="K709" s="17" t="s">
        <v>74</v>
      </c>
      <c r="L709" s="432" t="str">
        <f>IF([1]p42!$J$149&lt;&gt;0,[1]p42!$J$149,"")</f>
        <v/>
      </c>
      <c r="M709" s="433"/>
      <c r="N709" s="17" t="s">
        <v>75</v>
      </c>
      <c r="O709" s="432" t="str">
        <f>IF([1]p42!$K$149&lt;&gt;0,[1]p42!$K$149,"")</f>
        <v/>
      </c>
      <c r="P709" s="433"/>
      <c r="Q709" s="431"/>
      <c r="R709" s="431"/>
    </row>
    <row r="710" spans="1:19" x14ac:dyDescent="0.2">
      <c r="A710" s="375" t="s">
        <v>242</v>
      </c>
      <c r="B710" s="376"/>
      <c r="C710" s="376"/>
      <c r="D710" s="416">
        <f>[1]p42!$A$151</f>
        <v>0</v>
      </c>
      <c r="E710" s="417"/>
      <c r="F710" s="375" t="s">
        <v>246</v>
      </c>
      <c r="G710" s="376"/>
      <c r="H710" s="416">
        <f>[1]p42!$D$151</f>
        <v>0</v>
      </c>
      <c r="I710" s="417"/>
      <c r="J710" s="375" t="s">
        <v>244</v>
      </c>
      <c r="K710" s="376"/>
      <c r="L710" s="416">
        <f>[1]p42!$G$151</f>
        <v>0</v>
      </c>
      <c r="M710" s="417"/>
      <c r="N710" s="87" t="s">
        <v>245</v>
      </c>
      <c r="O710" s="416">
        <f>[1]p42!$J$151</f>
        <v>0</v>
      </c>
      <c r="P710" s="417"/>
      <c r="Q710" s="431"/>
      <c r="R710" s="431"/>
    </row>
    <row r="711" spans="1:19" x14ac:dyDescent="0.2">
      <c r="A711" s="378"/>
      <c r="B711" s="378"/>
      <c r="C711" s="378"/>
      <c r="D711" s="378"/>
      <c r="E711" s="378"/>
      <c r="F711" s="378"/>
      <c r="G711" s="378"/>
      <c r="H711" s="378"/>
      <c r="I711" s="378"/>
      <c r="J711" s="378"/>
      <c r="K711" s="378"/>
      <c r="L711" s="378"/>
      <c r="M711" s="378"/>
      <c r="N711" s="378"/>
      <c r="O711" s="378"/>
      <c r="P711" s="378"/>
      <c r="Q711" s="431"/>
      <c r="R711" s="431"/>
    </row>
    <row r="712" spans="1:19" s="3" customFormat="1" ht="13.5" customHeight="1" x14ac:dyDescent="0.25">
      <c r="A712" s="17" t="s">
        <v>76</v>
      </c>
      <c r="B712" s="379" t="str">
        <f>IF([1]p42!$A$154&lt;&gt;0,[1]p42!$A$154,"")</f>
        <v/>
      </c>
      <c r="C712" s="379"/>
      <c r="D712" s="379"/>
      <c r="E712" s="379"/>
      <c r="F712" s="379"/>
      <c r="G712" s="379"/>
      <c r="H712" s="379"/>
      <c r="I712" s="380"/>
      <c r="J712" s="375" t="s">
        <v>240</v>
      </c>
      <c r="K712" s="376"/>
      <c r="L712" s="86" t="str">
        <f>IF([1]p42!$I$154&lt;&gt;0,[1]p42!$I$154,"")</f>
        <v/>
      </c>
      <c r="M712" s="47" t="s">
        <v>239</v>
      </c>
      <c r="N712" s="427" t="str">
        <f>IF([1]p42!$K$154&lt;&gt;0,[1]p42!$K$154,"")</f>
        <v/>
      </c>
      <c r="O712" s="427"/>
      <c r="P712" s="428"/>
      <c r="Q712" s="431"/>
      <c r="R712" s="431"/>
    </row>
    <row r="713" spans="1:19" s="3" customFormat="1" ht="13.5" customHeight="1" x14ac:dyDescent="0.25">
      <c r="A713" s="17" t="s">
        <v>87</v>
      </c>
      <c r="B713" s="418" t="str">
        <f>IF([1]p42!$H$156&lt;&gt;0,[1]p42!$H$156,"")</f>
        <v/>
      </c>
      <c r="C713" s="419"/>
      <c r="D713" s="429" t="s">
        <v>241</v>
      </c>
      <c r="E713" s="430"/>
      <c r="F713" s="425" t="str">
        <f>IF([1]p42!$A$156&lt;&gt;0,[1]p42!$A$156,"")</f>
        <v/>
      </c>
      <c r="G713" s="425"/>
      <c r="H713" s="425"/>
      <c r="I713" s="425"/>
      <c r="J713" s="426"/>
      <c r="K713" s="17" t="s">
        <v>74</v>
      </c>
      <c r="L713" s="432" t="str">
        <f>IF([1]p42!$J$156&lt;&gt;0,[1]p42!$J$156,"")</f>
        <v/>
      </c>
      <c r="M713" s="433"/>
      <c r="N713" s="17" t="s">
        <v>75</v>
      </c>
      <c r="O713" s="432" t="str">
        <f>IF([1]p42!$K$156&lt;&gt;0,[1]p42!$K$156,"")</f>
        <v/>
      </c>
      <c r="P713" s="433"/>
      <c r="Q713" s="431"/>
      <c r="R713" s="431"/>
    </row>
    <row r="714" spans="1:19" x14ac:dyDescent="0.2">
      <c r="A714" s="375" t="s">
        <v>242</v>
      </c>
      <c r="B714" s="376"/>
      <c r="C714" s="376"/>
      <c r="D714" s="416">
        <f>[1]p42!$A$158</f>
        <v>0</v>
      </c>
      <c r="E714" s="417"/>
      <c r="F714" s="375" t="s">
        <v>246</v>
      </c>
      <c r="G714" s="376"/>
      <c r="H714" s="416">
        <f>[1]p42!$D$158</f>
        <v>0</v>
      </c>
      <c r="I714" s="417"/>
      <c r="J714" s="375" t="s">
        <v>244</v>
      </c>
      <c r="K714" s="376"/>
      <c r="L714" s="416">
        <f>[1]p42!$G$158</f>
        <v>0</v>
      </c>
      <c r="M714" s="417"/>
      <c r="N714" s="87" t="s">
        <v>245</v>
      </c>
      <c r="O714" s="416">
        <f>[1]p42!$J$158</f>
        <v>0</v>
      </c>
      <c r="P714" s="417"/>
      <c r="Q714" s="431"/>
      <c r="R714" s="431"/>
    </row>
    <row r="715" spans="1:19" x14ac:dyDescent="0.2">
      <c r="A715" s="378"/>
      <c r="B715" s="378"/>
      <c r="C715" s="378"/>
      <c r="D715" s="378"/>
      <c r="E715" s="378"/>
      <c r="F715" s="378"/>
      <c r="G715" s="378"/>
      <c r="H715" s="378"/>
      <c r="I715" s="378"/>
      <c r="J715" s="378"/>
      <c r="K715" s="378"/>
      <c r="L715" s="378"/>
      <c r="M715" s="378"/>
      <c r="N715" s="378"/>
      <c r="O715" s="378"/>
      <c r="P715" s="378"/>
      <c r="Q715" s="431"/>
      <c r="R715" s="431"/>
    </row>
    <row r="716" spans="1:19" s="3" customFormat="1" ht="13.5" customHeight="1" x14ac:dyDescent="0.25">
      <c r="A716" s="17" t="s">
        <v>76</v>
      </c>
      <c r="B716" s="379" t="str">
        <f>IF([1]p42!$A$161&lt;&gt;0,[1]p42!$A$161,"")</f>
        <v/>
      </c>
      <c r="C716" s="379"/>
      <c r="D716" s="379"/>
      <c r="E716" s="379"/>
      <c r="F716" s="379"/>
      <c r="G716" s="379"/>
      <c r="H716" s="379"/>
      <c r="I716" s="380"/>
      <c r="J716" s="375" t="s">
        <v>240</v>
      </c>
      <c r="K716" s="376"/>
      <c r="L716" s="86" t="str">
        <f>IF([1]p42!$I$161&lt;&gt;0,[1]p42!$I$161,"")</f>
        <v/>
      </c>
      <c r="M716" s="47" t="s">
        <v>239</v>
      </c>
      <c r="N716" s="427" t="str">
        <f>IF([1]p42!$K$161&lt;&gt;0,[1]p42!$K$161,"")</f>
        <v/>
      </c>
      <c r="O716" s="427"/>
      <c r="P716" s="428"/>
      <c r="Q716" s="431"/>
      <c r="R716" s="431"/>
    </row>
    <row r="717" spans="1:19" s="3" customFormat="1" ht="13.5" customHeight="1" x14ac:dyDescent="0.25">
      <c r="A717" s="17" t="s">
        <v>87</v>
      </c>
      <c r="B717" s="418" t="str">
        <f>IF([1]p42!$H$163&lt;&gt;0,[1]p42!$H$163,"")</f>
        <v/>
      </c>
      <c r="C717" s="419"/>
      <c r="D717" s="429" t="s">
        <v>241</v>
      </c>
      <c r="E717" s="430"/>
      <c r="F717" s="425" t="str">
        <f>IF([1]p42!$A$163&lt;&gt;0,[1]p42!$A$163,"")</f>
        <v/>
      </c>
      <c r="G717" s="425"/>
      <c r="H717" s="425"/>
      <c r="I717" s="425"/>
      <c r="J717" s="426"/>
      <c r="K717" s="17" t="s">
        <v>74</v>
      </c>
      <c r="L717" s="432" t="str">
        <f>IF([1]p42!$J$163&lt;&gt;0,[1]p42!$J$163,"")</f>
        <v/>
      </c>
      <c r="M717" s="433"/>
      <c r="N717" s="17" t="s">
        <v>75</v>
      </c>
      <c r="O717" s="432" t="str">
        <f>IF([1]p42!$K$163&lt;&gt;0,[1]p42!$K$163,"")</f>
        <v/>
      </c>
      <c r="P717" s="433"/>
      <c r="Q717" s="431"/>
      <c r="R717" s="431"/>
    </row>
    <row r="718" spans="1:19" x14ac:dyDescent="0.2">
      <c r="A718" s="375" t="s">
        <v>242</v>
      </c>
      <c r="B718" s="376"/>
      <c r="C718" s="376"/>
      <c r="D718" s="416">
        <f>[1]p42!$A$165</f>
        <v>0</v>
      </c>
      <c r="E718" s="417"/>
      <c r="F718" s="375" t="s">
        <v>246</v>
      </c>
      <c r="G718" s="376"/>
      <c r="H718" s="416">
        <f>[1]p42!$D$165</f>
        <v>0</v>
      </c>
      <c r="I718" s="417"/>
      <c r="J718" s="375" t="s">
        <v>244</v>
      </c>
      <c r="K718" s="376"/>
      <c r="L718" s="416">
        <f>[1]p42!$G$165</f>
        <v>0</v>
      </c>
      <c r="M718" s="417"/>
      <c r="N718" s="87" t="s">
        <v>245</v>
      </c>
      <c r="O718" s="416">
        <f>[1]p42!$J$165</f>
        <v>0</v>
      </c>
      <c r="P718" s="417"/>
      <c r="Q718" s="431"/>
      <c r="R718" s="431"/>
    </row>
    <row r="719" spans="1:19" x14ac:dyDescent="0.2">
      <c r="A719" s="378"/>
      <c r="B719" s="378"/>
      <c r="C719" s="378"/>
      <c r="D719" s="378"/>
      <c r="E719" s="378"/>
      <c r="F719" s="378"/>
      <c r="G719" s="378"/>
      <c r="H719" s="378"/>
      <c r="I719" s="378"/>
      <c r="J719" s="378"/>
      <c r="K719" s="378"/>
      <c r="L719" s="378"/>
      <c r="M719" s="378"/>
      <c r="N719" s="378"/>
      <c r="O719" s="378"/>
      <c r="P719" s="378"/>
      <c r="Q719" s="431"/>
      <c r="R719" s="431"/>
    </row>
    <row r="720" spans="1:19" s="33" customFormat="1" ht="11.25" customHeight="1" x14ac:dyDescent="0.2">
      <c r="A720" s="375" t="str">
        <f>T([1]p43!$C$13:$G$13)</f>
        <v/>
      </c>
      <c r="B720" s="376"/>
      <c r="C720" s="376"/>
      <c r="D720" s="376"/>
      <c r="E720" s="377"/>
      <c r="F720" s="423"/>
      <c r="G720" s="424"/>
      <c r="H720" s="424"/>
      <c r="I720" s="424"/>
      <c r="J720" s="424"/>
      <c r="K720" s="424"/>
      <c r="L720" s="424"/>
      <c r="M720" s="424"/>
      <c r="N720" s="424"/>
      <c r="O720" s="424"/>
      <c r="P720" s="424"/>
      <c r="Q720" s="431"/>
      <c r="R720" s="431"/>
      <c r="S720" s="28"/>
    </row>
    <row r="721" spans="1:18" s="3" customFormat="1" ht="13.5" customHeight="1" x14ac:dyDescent="0.25">
      <c r="A721" s="17" t="s">
        <v>76</v>
      </c>
      <c r="B721" s="379" t="str">
        <f>IF([1]p43!$A$140&lt;&gt;0,[1]p43!$A$140,"")</f>
        <v/>
      </c>
      <c r="C721" s="379"/>
      <c r="D721" s="379"/>
      <c r="E721" s="379"/>
      <c r="F721" s="379"/>
      <c r="G721" s="379"/>
      <c r="H721" s="379"/>
      <c r="I721" s="380"/>
      <c r="J721" s="375" t="s">
        <v>240</v>
      </c>
      <c r="K721" s="376"/>
      <c r="L721" s="86" t="str">
        <f>IF([1]p43!$I$140&lt;&gt;0,[1]p43!$I$140,"")</f>
        <v/>
      </c>
      <c r="M721" s="47" t="s">
        <v>239</v>
      </c>
      <c r="N721" s="427" t="str">
        <f>IF([1]p43!$K$140&lt;&gt;0,[1]p43!$K$140,"")</f>
        <v/>
      </c>
      <c r="O721" s="427"/>
      <c r="P721" s="428"/>
      <c r="Q721" s="431"/>
      <c r="R721" s="431"/>
    </row>
    <row r="722" spans="1:18" s="3" customFormat="1" ht="13.5" customHeight="1" x14ac:dyDescent="0.25">
      <c r="A722" s="17" t="s">
        <v>87</v>
      </c>
      <c r="B722" s="418" t="str">
        <f>IF([1]p43!$H$142&lt;&gt;0,[1]p43!$H$142,"")</f>
        <v/>
      </c>
      <c r="C722" s="419"/>
      <c r="D722" s="429" t="s">
        <v>241</v>
      </c>
      <c r="E722" s="430"/>
      <c r="F722" s="425" t="str">
        <f>IF([1]p43!$A$142&lt;&gt;0,[1]p43!$A$142,"")</f>
        <v/>
      </c>
      <c r="G722" s="425"/>
      <c r="H722" s="425"/>
      <c r="I722" s="425"/>
      <c r="J722" s="426"/>
      <c r="K722" s="17" t="s">
        <v>74</v>
      </c>
      <c r="L722" s="432" t="str">
        <f>IF([1]p43!$J$142&lt;&gt;0,[1]p43!$J$142,"")</f>
        <v/>
      </c>
      <c r="M722" s="433"/>
      <c r="N722" s="17" t="s">
        <v>75</v>
      </c>
      <c r="O722" s="432" t="str">
        <f>IF([1]p43!$K$142&lt;&gt;0,[1]p43!$K$142,"")</f>
        <v/>
      </c>
      <c r="P722" s="433"/>
      <c r="Q722" s="431"/>
      <c r="R722" s="431"/>
    </row>
    <row r="723" spans="1:18" x14ac:dyDescent="0.2">
      <c r="A723" s="375" t="s">
        <v>242</v>
      </c>
      <c r="B723" s="376"/>
      <c r="C723" s="376"/>
      <c r="D723" s="416">
        <f>[1]p43!$A$144</f>
        <v>0</v>
      </c>
      <c r="E723" s="417"/>
      <c r="F723" s="375" t="s">
        <v>243</v>
      </c>
      <c r="G723" s="376"/>
      <c r="H723" s="416">
        <f>[1]p43!$D$144</f>
        <v>0</v>
      </c>
      <c r="I723" s="417"/>
      <c r="J723" s="375" t="s">
        <v>244</v>
      </c>
      <c r="K723" s="376"/>
      <c r="L723" s="416">
        <f>[1]p43!$G$144</f>
        <v>0</v>
      </c>
      <c r="M723" s="417"/>
      <c r="N723" s="87" t="s">
        <v>245</v>
      </c>
      <c r="O723" s="416">
        <f>[1]p43!$J$144</f>
        <v>0</v>
      </c>
      <c r="P723" s="417"/>
      <c r="Q723" s="431"/>
      <c r="R723" s="431"/>
    </row>
    <row r="724" spans="1:18" x14ac:dyDescent="0.2">
      <c r="A724" s="378"/>
      <c r="B724" s="378"/>
      <c r="C724" s="378"/>
      <c r="D724" s="378"/>
      <c r="E724" s="378"/>
      <c r="F724" s="378"/>
      <c r="G724" s="378"/>
      <c r="H724" s="378"/>
      <c r="I724" s="378"/>
      <c r="J724" s="378"/>
      <c r="K724" s="378"/>
      <c r="L724" s="378"/>
      <c r="M724" s="378"/>
      <c r="N724" s="378"/>
      <c r="O724" s="378"/>
      <c r="P724" s="378"/>
      <c r="Q724" s="431"/>
      <c r="R724" s="431"/>
    </row>
    <row r="725" spans="1:18" s="3" customFormat="1" ht="13.5" customHeight="1" x14ac:dyDescent="0.25">
      <c r="A725" s="17" t="s">
        <v>76</v>
      </c>
      <c r="B725" s="379" t="str">
        <f>IF([1]p43!$A$147&lt;&gt;0,[1]p43!$A$147,"")</f>
        <v/>
      </c>
      <c r="C725" s="379"/>
      <c r="D725" s="379"/>
      <c r="E725" s="379"/>
      <c r="F725" s="379"/>
      <c r="G725" s="379"/>
      <c r="H725" s="379"/>
      <c r="I725" s="380"/>
      <c r="J725" s="375" t="s">
        <v>240</v>
      </c>
      <c r="K725" s="376"/>
      <c r="L725" s="86" t="str">
        <f>IF([1]p43!$I$147&lt;&gt;0,[1]p43!$I$147,"")</f>
        <v/>
      </c>
      <c r="M725" s="47" t="s">
        <v>239</v>
      </c>
      <c r="N725" s="427" t="str">
        <f>IF([1]p43!$K$147&lt;&gt;0,[1]p43!$K$147,"")</f>
        <v/>
      </c>
      <c r="O725" s="427"/>
      <c r="P725" s="428"/>
      <c r="Q725" s="431"/>
      <c r="R725" s="431"/>
    </row>
    <row r="726" spans="1:18" s="3" customFormat="1" ht="13.5" customHeight="1" x14ac:dyDescent="0.25">
      <c r="A726" s="17" t="s">
        <v>87</v>
      </c>
      <c r="B726" s="418" t="str">
        <f>IF([1]p43!$H$149&lt;&gt;0,[1]p43!$H$149,"")</f>
        <v/>
      </c>
      <c r="C726" s="419"/>
      <c r="D726" s="429" t="s">
        <v>241</v>
      </c>
      <c r="E726" s="430"/>
      <c r="F726" s="425" t="str">
        <f>IF([1]p43!$A$149&lt;&gt;0,[1]p43!$A$149,"")</f>
        <v/>
      </c>
      <c r="G726" s="425"/>
      <c r="H726" s="425"/>
      <c r="I726" s="425"/>
      <c r="J726" s="426"/>
      <c r="K726" s="17" t="s">
        <v>74</v>
      </c>
      <c r="L726" s="432" t="str">
        <f>IF([1]p43!$J$149&lt;&gt;0,[1]p43!$J$149,"")</f>
        <v/>
      </c>
      <c r="M726" s="433"/>
      <c r="N726" s="17" t="s">
        <v>75</v>
      </c>
      <c r="O726" s="432" t="str">
        <f>IF([1]p43!$K$149&lt;&gt;0,[1]p43!$K$149,"")</f>
        <v/>
      </c>
      <c r="P726" s="433"/>
      <c r="Q726" s="431"/>
      <c r="R726" s="431"/>
    </row>
    <row r="727" spans="1:18" x14ac:dyDescent="0.2">
      <c r="A727" s="375" t="s">
        <v>242</v>
      </c>
      <c r="B727" s="376"/>
      <c r="C727" s="376"/>
      <c r="D727" s="416">
        <f>[1]p43!$A$151</f>
        <v>0</v>
      </c>
      <c r="E727" s="417"/>
      <c r="F727" s="375" t="s">
        <v>246</v>
      </c>
      <c r="G727" s="376"/>
      <c r="H727" s="416">
        <f>[1]p43!$D$151</f>
        <v>0</v>
      </c>
      <c r="I727" s="417"/>
      <c r="J727" s="375" t="s">
        <v>244</v>
      </c>
      <c r="K727" s="376"/>
      <c r="L727" s="416">
        <f>[1]p43!$G$151</f>
        <v>0</v>
      </c>
      <c r="M727" s="417"/>
      <c r="N727" s="87" t="s">
        <v>245</v>
      </c>
      <c r="O727" s="416">
        <f>[1]p43!$J$151</f>
        <v>0</v>
      </c>
      <c r="P727" s="417"/>
      <c r="Q727" s="431"/>
      <c r="R727" s="431"/>
    </row>
    <row r="728" spans="1:18" x14ac:dyDescent="0.2">
      <c r="A728" s="378"/>
      <c r="B728" s="378"/>
      <c r="C728" s="378"/>
      <c r="D728" s="378"/>
      <c r="E728" s="378"/>
      <c r="F728" s="378"/>
      <c r="G728" s="378"/>
      <c r="H728" s="378"/>
      <c r="I728" s="378"/>
      <c r="J728" s="378"/>
      <c r="K728" s="378"/>
      <c r="L728" s="378"/>
      <c r="M728" s="378"/>
      <c r="N728" s="378"/>
      <c r="O728" s="378"/>
      <c r="P728" s="378"/>
      <c r="Q728" s="431"/>
      <c r="R728" s="431"/>
    </row>
    <row r="729" spans="1:18" s="3" customFormat="1" ht="13.5" customHeight="1" x14ac:dyDescent="0.25">
      <c r="A729" s="17" t="s">
        <v>76</v>
      </c>
      <c r="B729" s="379" t="str">
        <f>IF([1]p43!$A$154&lt;&gt;0,[1]p43!$A$154,"")</f>
        <v/>
      </c>
      <c r="C729" s="379"/>
      <c r="D729" s="379"/>
      <c r="E729" s="379"/>
      <c r="F729" s="379"/>
      <c r="G729" s="379"/>
      <c r="H729" s="379"/>
      <c r="I729" s="380"/>
      <c r="J729" s="375" t="s">
        <v>240</v>
      </c>
      <c r="K729" s="376"/>
      <c r="L729" s="86" t="str">
        <f>IF([1]p43!$I$154&lt;&gt;0,[1]p43!$I$154,"")</f>
        <v/>
      </c>
      <c r="M729" s="47" t="s">
        <v>239</v>
      </c>
      <c r="N729" s="427" t="str">
        <f>IF([1]p43!$K$154&lt;&gt;0,[1]p43!$K$154,"")</f>
        <v/>
      </c>
      <c r="O729" s="427"/>
      <c r="P729" s="428"/>
      <c r="Q729" s="431"/>
      <c r="R729" s="431"/>
    </row>
    <row r="730" spans="1:18" s="3" customFormat="1" ht="13.5" customHeight="1" x14ac:dyDescent="0.25">
      <c r="A730" s="17" t="s">
        <v>87</v>
      </c>
      <c r="B730" s="418" t="str">
        <f>IF([1]p43!$H$156&lt;&gt;0,[1]p43!$H$156,"")</f>
        <v/>
      </c>
      <c r="C730" s="419"/>
      <c r="D730" s="429" t="s">
        <v>241</v>
      </c>
      <c r="E730" s="430"/>
      <c r="F730" s="425" t="str">
        <f>IF([1]p43!$A$156&lt;&gt;0,[1]p43!$A$156,"")</f>
        <v/>
      </c>
      <c r="G730" s="425"/>
      <c r="H730" s="425"/>
      <c r="I730" s="425"/>
      <c r="J730" s="426"/>
      <c r="K730" s="17" t="s">
        <v>74</v>
      </c>
      <c r="L730" s="432" t="str">
        <f>IF([1]p43!$J$156&lt;&gt;0,[1]p43!$J$156,"")</f>
        <v/>
      </c>
      <c r="M730" s="433"/>
      <c r="N730" s="17" t="s">
        <v>75</v>
      </c>
      <c r="O730" s="432" t="str">
        <f>IF([1]p43!$K$156&lt;&gt;0,[1]p43!$K$156,"")</f>
        <v/>
      </c>
      <c r="P730" s="433"/>
      <c r="Q730" s="431"/>
      <c r="R730" s="431"/>
    </row>
    <row r="731" spans="1:18" x14ac:dyDescent="0.2">
      <c r="A731" s="375" t="s">
        <v>242</v>
      </c>
      <c r="B731" s="376"/>
      <c r="C731" s="376"/>
      <c r="D731" s="416">
        <f>[1]p43!$A$158</f>
        <v>0</v>
      </c>
      <c r="E731" s="417"/>
      <c r="F731" s="375" t="s">
        <v>246</v>
      </c>
      <c r="G731" s="376"/>
      <c r="H731" s="416">
        <f>[1]p43!$D$158</f>
        <v>0</v>
      </c>
      <c r="I731" s="417"/>
      <c r="J731" s="375" t="s">
        <v>244</v>
      </c>
      <c r="K731" s="376"/>
      <c r="L731" s="416">
        <f>[1]p43!$G$158</f>
        <v>0</v>
      </c>
      <c r="M731" s="417"/>
      <c r="N731" s="87" t="s">
        <v>245</v>
      </c>
      <c r="O731" s="416">
        <f>[1]p43!$J$158</f>
        <v>0</v>
      </c>
      <c r="P731" s="417"/>
      <c r="Q731" s="431"/>
      <c r="R731" s="431"/>
    </row>
    <row r="732" spans="1:18" x14ac:dyDescent="0.2">
      <c r="A732" s="378"/>
      <c r="B732" s="378"/>
      <c r="C732" s="378"/>
      <c r="D732" s="378"/>
      <c r="E732" s="378"/>
      <c r="F732" s="378"/>
      <c r="G732" s="378"/>
      <c r="H732" s="378"/>
      <c r="I732" s="378"/>
      <c r="J732" s="378"/>
      <c r="K732" s="378"/>
      <c r="L732" s="378"/>
      <c r="M732" s="378"/>
      <c r="N732" s="378"/>
      <c r="O732" s="378"/>
      <c r="P732" s="378"/>
      <c r="Q732" s="431"/>
      <c r="R732" s="431"/>
    </row>
    <row r="733" spans="1:18" s="3" customFormat="1" ht="13.5" customHeight="1" x14ac:dyDescent="0.25">
      <c r="A733" s="17" t="s">
        <v>76</v>
      </c>
      <c r="B733" s="379" t="str">
        <f>IF([1]p43!$A$161&lt;&gt;0,[1]p43!$A$161,"")</f>
        <v/>
      </c>
      <c r="C733" s="379"/>
      <c r="D733" s="379"/>
      <c r="E733" s="379"/>
      <c r="F733" s="379"/>
      <c r="G733" s="379"/>
      <c r="H733" s="379"/>
      <c r="I733" s="380"/>
      <c r="J733" s="375" t="s">
        <v>240</v>
      </c>
      <c r="K733" s="376"/>
      <c r="L733" s="86" t="str">
        <f>IF([1]p43!$I$161&lt;&gt;0,[1]p43!$I$161,"")</f>
        <v/>
      </c>
      <c r="M733" s="47" t="s">
        <v>239</v>
      </c>
      <c r="N733" s="427" t="str">
        <f>IF([1]p43!$K$161&lt;&gt;0,[1]p43!$K$161,"")</f>
        <v/>
      </c>
      <c r="O733" s="427"/>
      <c r="P733" s="428"/>
      <c r="Q733" s="431"/>
      <c r="R733" s="431"/>
    </row>
    <row r="734" spans="1:18" s="3" customFormat="1" ht="13.5" customHeight="1" x14ac:dyDescent="0.25">
      <c r="A734" s="17" t="s">
        <v>87</v>
      </c>
      <c r="B734" s="418" t="str">
        <f>IF([1]p43!$H$163&lt;&gt;0,[1]p43!$H$163,"")</f>
        <v/>
      </c>
      <c r="C734" s="419"/>
      <c r="D734" s="429" t="s">
        <v>241</v>
      </c>
      <c r="E734" s="430"/>
      <c r="F734" s="425" t="str">
        <f>IF([1]p43!$A$163&lt;&gt;0,[1]p43!$A$163,"")</f>
        <v/>
      </c>
      <c r="G734" s="425"/>
      <c r="H734" s="425"/>
      <c r="I734" s="425"/>
      <c r="J734" s="426"/>
      <c r="K734" s="17" t="s">
        <v>74</v>
      </c>
      <c r="L734" s="432" t="str">
        <f>IF([1]p43!$J$163&lt;&gt;0,[1]p43!$J$163,"")</f>
        <v/>
      </c>
      <c r="M734" s="433"/>
      <c r="N734" s="17" t="s">
        <v>75</v>
      </c>
      <c r="O734" s="432" t="str">
        <f>IF([1]p43!$K$163&lt;&gt;0,[1]p43!$K$163,"")</f>
        <v/>
      </c>
      <c r="P734" s="433"/>
      <c r="Q734" s="431"/>
      <c r="R734" s="431"/>
    </row>
    <row r="735" spans="1:18" x14ac:dyDescent="0.2">
      <c r="A735" s="375" t="s">
        <v>242</v>
      </c>
      <c r="B735" s="376"/>
      <c r="C735" s="376"/>
      <c r="D735" s="416">
        <f>[1]p43!$A$165</f>
        <v>0</v>
      </c>
      <c r="E735" s="417"/>
      <c r="F735" s="375" t="s">
        <v>246</v>
      </c>
      <c r="G735" s="376"/>
      <c r="H735" s="416">
        <f>[1]p43!$D$165</f>
        <v>0</v>
      </c>
      <c r="I735" s="417"/>
      <c r="J735" s="375" t="s">
        <v>244</v>
      </c>
      <c r="K735" s="376"/>
      <c r="L735" s="416">
        <f>[1]p43!$G$165</f>
        <v>0</v>
      </c>
      <c r="M735" s="417"/>
      <c r="N735" s="87" t="s">
        <v>245</v>
      </c>
      <c r="O735" s="416">
        <f>[1]p43!$J$165</f>
        <v>0</v>
      </c>
      <c r="P735" s="417"/>
      <c r="Q735" s="431"/>
      <c r="R735" s="431"/>
    </row>
    <row r="736" spans="1:18" x14ac:dyDescent="0.2">
      <c r="A736" s="378"/>
      <c r="B736" s="378"/>
      <c r="C736" s="378"/>
      <c r="D736" s="378"/>
      <c r="E736" s="378"/>
      <c r="F736" s="378"/>
      <c r="G736" s="378"/>
      <c r="H736" s="378"/>
      <c r="I736" s="378"/>
      <c r="J736" s="378"/>
      <c r="K736" s="378"/>
      <c r="L736" s="378"/>
      <c r="M736" s="378"/>
      <c r="N736" s="378"/>
      <c r="O736" s="378"/>
      <c r="P736" s="378"/>
      <c r="Q736" s="431"/>
      <c r="R736" s="431"/>
    </row>
    <row r="737" spans="1:19" s="33" customFormat="1" ht="11.25" customHeight="1" x14ac:dyDescent="0.2">
      <c r="A737" s="375" t="str">
        <f>T([1]p44!$C$13:$G$13)</f>
        <v/>
      </c>
      <c r="B737" s="376"/>
      <c r="C737" s="376"/>
      <c r="D737" s="376"/>
      <c r="E737" s="377"/>
      <c r="F737" s="423"/>
      <c r="G737" s="424"/>
      <c r="H737" s="424"/>
      <c r="I737" s="424"/>
      <c r="J737" s="424"/>
      <c r="K737" s="424"/>
      <c r="L737" s="424"/>
      <c r="M737" s="424"/>
      <c r="N737" s="424"/>
      <c r="O737" s="424"/>
      <c r="P737" s="424"/>
      <c r="Q737" s="431"/>
      <c r="R737" s="431"/>
      <c r="S737" s="28"/>
    </row>
    <row r="738" spans="1:19" s="3" customFormat="1" ht="13.5" customHeight="1" x14ac:dyDescent="0.25">
      <c r="A738" s="17" t="s">
        <v>76</v>
      </c>
      <c r="B738" s="379" t="str">
        <f>IF([1]p44!$A$140&lt;&gt;0,[1]p44!$A$140,"")</f>
        <v/>
      </c>
      <c r="C738" s="379"/>
      <c r="D738" s="379"/>
      <c r="E738" s="379"/>
      <c r="F738" s="379"/>
      <c r="G738" s="379"/>
      <c r="H738" s="379"/>
      <c r="I738" s="380"/>
      <c r="J738" s="375" t="s">
        <v>240</v>
      </c>
      <c r="K738" s="376"/>
      <c r="L738" s="86" t="str">
        <f>IF([1]p44!$I$140&lt;&gt;0,[1]p44!$I$140,"")</f>
        <v/>
      </c>
      <c r="M738" s="47" t="s">
        <v>239</v>
      </c>
      <c r="N738" s="427" t="str">
        <f>IF([1]p44!$K$140&lt;&gt;0,[1]p44!$K$140,"")</f>
        <v/>
      </c>
      <c r="O738" s="427"/>
      <c r="P738" s="428"/>
      <c r="Q738" s="431"/>
      <c r="R738" s="431"/>
    </row>
    <row r="739" spans="1:19" s="3" customFormat="1" ht="13.5" customHeight="1" x14ac:dyDescent="0.25">
      <c r="A739" s="17" t="s">
        <v>87</v>
      </c>
      <c r="B739" s="418" t="str">
        <f>IF([1]p44!$H$142&lt;&gt;0,[1]p44!$H$142,"")</f>
        <v/>
      </c>
      <c r="C739" s="419"/>
      <c r="D739" s="429" t="s">
        <v>241</v>
      </c>
      <c r="E739" s="430"/>
      <c r="F739" s="425" t="str">
        <f>IF([1]p44!$A$142&lt;&gt;0,[1]p44!$A$142,"")</f>
        <v/>
      </c>
      <c r="G739" s="425"/>
      <c r="H739" s="425"/>
      <c r="I739" s="425"/>
      <c r="J739" s="426"/>
      <c r="K739" s="17" t="s">
        <v>74</v>
      </c>
      <c r="L739" s="432" t="str">
        <f>IF([1]p44!$J$142&lt;&gt;0,[1]p44!$J$142,"")</f>
        <v/>
      </c>
      <c r="M739" s="433"/>
      <c r="N739" s="17" t="s">
        <v>75</v>
      </c>
      <c r="O739" s="432" t="str">
        <f>IF([1]p44!$K$142&lt;&gt;0,[1]p44!$K$142,"")</f>
        <v/>
      </c>
      <c r="P739" s="433"/>
      <c r="Q739" s="431"/>
      <c r="R739" s="431"/>
    </row>
    <row r="740" spans="1:19" x14ac:dyDescent="0.2">
      <c r="A740" s="375" t="s">
        <v>242</v>
      </c>
      <c r="B740" s="376"/>
      <c r="C740" s="376"/>
      <c r="D740" s="416">
        <f>[1]p44!$A$144</f>
        <v>0</v>
      </c>
      <c r="E740" s="417"/>
      <c r="F740" s="375" t="s">
        <v>243</v>
      </c>
      <c r="G740" s="376"/>
      <c r="H740" s="416">
        <f>[1]p44!$D$144</f>
        <v>0</v>
      </c>
      <c r="I740" s="417"/>
      <c r="J740" s="375" t="s">
        <v>244</v>
      </c>
      <c r="K740" s="376"/>
      <c r="L740" s="416">
        <f>[1]p44!$G$144</f>
        <v>0</v>
      </c>
      <c r="M740" s="417"/>
      <c r="N740" s="87" t="s">
        <v>245</v>
      </c>
      <c r="O740" s="416">
        <f>[1]p44!$J$144</f>
        <v>0</v>
      </c>
      <c r="P740" s="417"/>
      <c r="Q740" s="431"/>
      <c r="R740" s="431"/>
    </row>
    <row r="741" spans="1:19" x14ac:dyDescent="0.2">
      <c r="A741" s="378"/>
      <c r="B741" s="378"/>
      <c r="C741" s="378"/>
      <c r="D741" s="378"/>
      <c r="E741" s="378"/>
      <c r="F741" s="378"/>
      <c r="G741" s="378"/>
      <c r="H741" s="378"/>
      <c r="I741" s="378"/>
      <c r="J741" s="378"/>
      <c r="K741" s="378"/>
      <c r="L741" s="378"/>
      <c r="M741" s="378"/>
      <c r="N741" s="378"/>
      <c r="O741" s="378"/>
      <c r="P741" s="378"/>
      <c r="Q741" s="431"/>
      <c r="R741" s="431"/>
    </row>
    <row r="742" spans="1:19" s="3" customFormat="1" ht="13.5" customHeight="1" x14ac:dyDescent="0.25">
      <c r="A742" s="17" t="s">
        <v>76</v>
      </c>
      <c r="B742" s="379" t="str">
        <f>IF([1]p44!$A$147&lt;&gt;0,[1]p44!$A$147,"")</f>
        <v/>
      </c>
      <c r="C742" s="379"/>
      <c r="D742" s="379"/>
      <c r="E742" s="379"/>
      <c r="F742" s="379"/>
      <c r="G742" s="379"/>
      <c r="H742" s="379"/>
      <c r="I742" s="380"/>
      <c r="J742" s="375" t="s">
        <v>240</v>
      </c>
      <c r="K742" s="376"/>
      <c r="L742" s="86" t="str">
        <f>IF([1]p44!$I$147&lt;&gt;0,[1]p44!$I$147,"")</f>
        <v/>
      </c>
      <c r="M742" s="47" t="s">
        <v>239</v>
      </c>
      <c r="N742" s="427" t="str">
        <f>IF([1]p44!$K$147&lt;&gt;0,[1]p44!$K$147,"")</f>
        <v/>
      </c>
      <c r="O742" s="427"/>
      <c r="P742" s="428"/>
      <c r="Q742" s="431"/>
      <c r="R742" s="431"/>
    </row>
    <row r="743" spans="1:19" s="3" customFormat="1" ht="13.5" customHeight="1" x14ac:dyDescent="0.25">
      <c r="A743" s="17" t="s">
        <v>87</v>
      </c>
      <c r="B743" s="418" t="str">
        <f>IF([1]p44!$H$149&lt;&gt;0,[1]p44!$H$149,"")</f>
        <v/>
      </c>
      <c r="C743" s="419"/>
      <c r="D743" s="429" t="s">
        <v>241</v>
      </c>
      <c r="E743" s="430"/>
      <c r="F743" s="425" t="str">
        <f>IF([1]p44!$A$149&lt;&gt;0,[1]p44!$A$149,"")</f>
        <v/>
      </c>
      <c r="G743" s="425"/>
      <c r="H743" s="425"/>
      <c r="I743" s="425"/>
      <c r="J743" s="426"/>
      <c r="K743" s="17" t="s">
        <v>74</v>
      </c>
      <c r="L743" s="432" t="str">
        <f>IF([1]p44!$J$149&lt;&gt;0,[1]p44!$J$149,"")</f>
        <v/>
      </c>
      <c r="M743" s="433"/>
      <c r="N743" s="17" t="s">
        <v>75</v>
      </c>
      <c r="O743" s="432" t="str">
        <f>IF([1]p44!$K$149&lt;&gt;0,[1]p44!$K$149,"")</f>
        <v/>
      </c>
      <c r="P743" s="433"/>
      <c r="Q743" s="431"/>
      <c r="R743" s="431"/>
    </row>
    <row r="744" spans="1:19" x14ac:dyDescent="0.2">
      <c r="A744" s="375" t="s">
        <v>242</v>
      </c>
      <c r="B744" s="376"/>
      <c r="C744" s="376"/>
      <c r="D744" s="416">
        <f>[1]p44!$A$151</f>
        <v>0</v>
      </c>
      <c r="E744" s="417"/>
      <c r="F744" s="375" t="s">
        <v>246</v>
      </c>
      <c r="G744" s="376"/>
      <c r="H744" s="416">
        <f>[1]p44!$D$151</f>
        <v>0</v>
      </c>
      <c r="I744" s="417"/>
      <c r="J744" s="375" t="s">
        <v>244</v>
      </c>
      <c r="K744" s="376"/>
      <c r="L744" s="416">
        <f>[1]p44!$G$151</f>
        <v>0</v>
      </c>
      <c r="M744" s="417"/>
      <c r="N744" s="87" t="s">
        <v>245</v>
      </c>
      <c r="O744" s="416">
        <f>[1]p44!$J$151</f>
        <v>0</v>
      </c>
      <c r="P744" s="417"/>
      <c r="Q744" s="431"/>
      <c r="R744" s="431"/>
    </row>
    <row r="745" spans="1:19" x14ac:dyDescent="0.2">
      <c r="A745" s="378"/>
      <c r="B745" s="378"/>
      <c r="C745" s="378"/>
      <c r="D745" s="378"/>
      <c r="E745" s="378"/>
      <c r="F745" s="378"/>
      <c r="G745" s="378"/>
      <c r="H745" s="378"/>
      <c r="I745" s="378"/>
      <c r="J745" s="378"/>
      <c r="K745" s="378"/>
      <c r="L745" s="378"/>
      <c r="M745" s="378"/>
      <c r="N745" s="378"/>
      <c r="O745" s="378"/>
      <c r="P745" s="378"/>
      <c r="Q745" s="431"/>
      <c r="R745" s="431"/>
    </row>
    <row r="746" spans="1:19" s="3" customFormat="1" ht="13.5" customHeight="1" x14ac:dyDescent="0.25">
      <c r="A746" s="17" t="s">
        <v>76</v>
      </c>
      <c r="B746" s="379" t="str">
        <f>IF([1]p44!$A$154&lt;&gt;0,[1]p44!$A$154,"")</f>
        <v/>
      </c>
      <c r="C746" s="379"/>
      <c r="D746" s="379"/>
      <c r="E746" s="379"/>
      <c r="F746" s="379"/>
      <c r="G746" s="379"/>
      <c r="H746" s="379"/>
      <c r="I746" s="380"/>
      <c r="J746" s="375" t="s">
        <v>240</v>
      </c>
      <c r="K746" s="376"/>
      <c r="L746" s="86" t="str">
        <f>IF([1]p44!$I$154&lt;&gt;0,[1]p44!$I$154,"")</f>
        <v/>
      </c>
      <c r="M746" s="47" t="s">
        <v>239</v>
      </c>
      <c r="N746" s="427" t="str">
        <f>IF([1]p44!$K$154&lt;&gt;0,[1]p44!$K$154,"")</f>
        <v/>
      </c>
      <c r="O746" s="427"/>
      <c r="P746" s="428"/>
      <c r="Q746" s="431"/>
      <c r="R746" s="431"/>
    </row>
    <row r="747" spans="1:19" s="3" customFormat="1" ht="13.5" customHeight="1" x14ac:dyDescent="0.25">
      <c r="A747" s="17" t="s">
        <v>87</v>
      </c>
      <c r="B747" s="418" t="str">
        <f>IF([1]p44!$H$156&lt;&gt;0,[1]p44!$H$156,"")</f>
        <v/>
      </c>
      <c r="C747" s="419"/>
      <c r="D747" s="429" t="s">
        <v>241</v>
      </c>
      <c r="E747" s="430"/>
      <c r="F747" s="425" t="str">
        <f>IF([1]p44!$A$156&lt;&gt;0,[1]p44!$A$156,"")</f>
        <v/>
      </c>
      <c r="G747" s="425"/>
      <c r="H747" s="425"/>
      <c r="I747" s="425"/>
      <c r="J747" s="426"/>
      <c r="K747" s="17" t="s">
        <v>74</v>
      </c>
      <c r="L747" s="432" t="str">
        <f>IF([1]p44!$J$156&lt;&gt;0,[1]p44!$J$156,"")</f>
        <v/>
      </c>
      <c r="M747" s="433"/>
      <c r="N747" s="17" t="s">
        <v>75</v>
      </c>
      <c r="O747" s="432" t="str">
        <f>IF([1]p44!$K$156&lt;&gt;0,[1]p44!$K$156,"")</f>
        <v/>
      </c>
      <c r="P747" s="433"/>
      <c r="Q747" s="431"/>
      <c r="R747" s="431"/>
    </row>
    <row r="748" spans="1:19" x14ac:dyDescent="0.2">
      <c r="A748" s="375" t="s">
        <v>242</v>
      </c>
      <c r="B748" s="376"/>
      <c r="C748" s="376"/>
      <c r="D748" s="416">
        <f>[1]p44!$A$158</f>
        <v>0</v>
      </c>
      <c r="E748" s="417"/>
      <c r="F748" s="375" t="s">
        <v>246</v>
      </c>
      <c r="G748" s="376"/>
      <c r="H748" s="416">
        <f>[1]p44!$D$158</f>
        <v>0</v>
      </c>
      <c r="I748" s="417"/>
      <c r="J748" s="375" t="s">
        <v>244</v>
      </c>
      <c r="K748" s="376"/>
      <c r="L748" s="416">
        <f>[1]p44!$G$158</f>
        <v>0</v>
      </c>
      <c r="M748" s="417"/>
      <c r="N748" s="87" t="s">
        <v>245</v>
      </c>
      <c r="O748" s="416">
        <f>[1]p44!$J$158</f>
        <v>0</v>
      </c>
      <c r="P748" s="417"/>
      <c r="Q748" s="431"/>
      <c r="R748" s="431"/>
    </row>
    <row r="749" spans="1:19" x14ac:dyDescent="0.2">
      <c r="A749" s="378"/>
      <c r="B749" s="378"/>
      <c r="C749" s="378"/>
      <c r="D749" s="378"/>
      <c r="E749" s="378"/>
      <c r="F749" s="378"/>
      <c r="G749" s="378"/>
      <c r="H749" s="378"/>
      <c r="I749" s="378"/>
      <c r="J749" s="378"/>
      <c r="K749" s="378"/>
      <c r="L749" s="378"/>
      <c r="M749" s="378"/>
      <c r="N749" s="378"/>
      <c r="O749" s="378"/>
      <c r="P749" s="378"/>
      <c r="Q749" s="431"/>
      <c r="R749" s="431"/>
    </row>
    <row r="750" spans="1:19" s="3" customFormat="1" ht="13.5" customHeight="1" x14ac:dyDescent="0.25">
      <c r="A750" s="17" t="s">
        <v>76</v>
      </c>
      <c r="B750" s="379" t="str">
        <f>IF([1]p44!$A$161&lt;&gt;0,[1]p44!$A$161,"")</f>
        <v/>
      </c>
      <c r="C750" s="379"/>
      <c r="D750" s="379"/>
      <c r="E750" s="379"/>
      <c r="F750" s="379"/>
      <c r="G750" s="379"/>
      <c r="H750" s="379"/>
      <c r="I750" s="380"/>
      <c r="J750" s="375" t="s">
        <v>240</v>
      </c>
      <c r="K750" s="376"/>
      <c r="L750" s="86" t="str">
        <f>IF([1]p44!$I$161&lt;&gt;0,[1]p44!$I$161,"")</f>
        <v/>
      </c>
      <c r="M750" s="47" t="s">
        <v>239</v>
      </c>
      <c r="N750" s="427" t="str">
        <f>IF([1]p44!$K$161&lt;&gt;0,[1]p44!$K$161,"")</f>
        <v/>
      </c>
      <c r="O750" s="427"/>
      <c r="P750" s="428"/>
      <c r="Q750" s="431"/>
      <c r="R750" s="431"/>
    </row>
    <row r="751" spans="1:19" s="3" customFormat="1" ht="13.5" customHeight="1" x14ac:dyDescent="0.25">
      <c r="A751" s="17" t="s">
        <v>87</v>
      </c>
      <c r="B751" s="418" t="str">
        <f>IF([1]p44!$H$163&lt;&gt;0,[1]p44!$H$163,"")</f>
        <v/>
      </c>
      <c r="C751" s="419"/>
      <c r="D751" s="429" t="s">
        <v>241</v>
      </c>
      <c r="E751" s="430"/>
      <c r="F751" s="425" t="str">
        <f>IF([1]p44!$A$163&lt;&gt;0,[1]p44!$A$163,"")</f>
        <v/>
      </c>
      <c r="G751" s="425"/>
      <c r="H751" s="425"/>
      <c r="I751" s="425"/>
      <c r="J751" s="426"/>
      <c r="K751" s="17" t="s">
        <v>74</v>
      </c>
      <c r="L751" s="432" t="str">
        <f>IF([1]p44!$J$163&lt;&gt;0,[1]p44!$J$163,"")</f>
        <v/>
      </c>
      <c r="M751" s="433"/>
      <c r="N751" s="17" t="s">
        <v>75</v>
      </c>
      <c r="O751" s="432" t="str">
        <f>IF([1]p44!$K$163&lt;&gt;0,[1]p44!$K$163,"")</f>
        <v/>
      </c>
      <c r="P751" s="433"/>
      <c r="Q751" s="431"/>
      <c r="R751" s="431"/>
    </row>
    <row r="752" spans="1:19" x14ac:dyDescent="0.2">
      <c r="A752" s="375" t="s">
        <v>242</v>
      </c>
      <c r="B752" s="376"/>
      <c r="C752" s="376"/>
      <c r="D752" s="416">
        <f>[1]p44!$A$165</f>
        <v>0</v>
      </c>
      <c r="E752" s="417"/>
      <c r="F752" s="375" t="s">
        <v>246</v>
      </c>
      <c r="G752" s="376"/>
      <c r="H752" s="416">
        <f>[1]p44!$D$165</f>
        <v>0</v>
      </c>
      <c r="I752" s="417"/>
      <c r="J752" s="375" t="s">
        <v>244</v>
      </c>
      <c r="K752" s="376"/>
      <c r="L752" s="416">
        <f>[1]p44!$G$165</f>
        <v>0</v>
      </c>
      <c r="M752" s="417"/>
      <c r="N752" s="87" t="s">
        <v>245</v>
      </c>
      <c r="O752" s="416">
        <f>[1]p44!$J$165</f>
        <v>0</v>
      </c>
      <c r="P752" s="417"/>
      <c r="Q752" s="431"/>
      <c r="R752" s="431"/>
    </row>
    <row r="753" spans="1:19" x14ac:dyDescent="0.2">
      <c r="A753" s="378"/>
      <c r="B753" s="378"/>
      <c r="C753" s="378"/>
      <c r="D753" s="378"/>
      <c r="E753" s="378"/>
      <c r="F753" s="378"/>
      <c r="G753" s="378"/>
      <c r="H753" s="378"/>
      <c r="I753" s="378"/>
      <c r="J753" s="378"/>
      <c r="K753" s="378"/>
      <c r="L753" s="378"/>
      <c r="M753" s="378"/>
      <c r="N753" s="378"/>
      <c r="O753" s="378"/>
      <c r="P753" s="378"/>
      <c r="Q753" s="431"/>
      <c r="R753" s="431"/>
    </row>
    <row r="754" spans="1:19" s="33" customFormat="1" ht="11.25" customHeight="1" x14ac:dyDescent="0.2">
      <c r="A754" s="375" t="str">
        <f>T([1]p45!$C$13:$G$13)</f>
        <v/>
      </c>
      <c r="B754" s="376"/>
      <c r="C754" s="376"/>
      <c r="D754" s="376"/>
      <c r="E754" s="377"/>
      <c r="F754" s="423"/>
      <c r="G754" s="424"/>
      <c r="H754" s="424"/>
      <c r="I754" s="424"/>
      <c r="J754" s="424"/>
      <c r="K754" s="424"/>
      <c r="L754" s="424"/>
      <c r="M754" s="424"/>
      <c r="N754" s="424"/>
      <c r="O754" s="424"/>
      <c r="P754" s="424"/>
      <c r="Q754" s="431"/>
      <c r="R754" s="431"/>
      <c r="S754" s="28"/>
    </row>
    <row r="755" spans="1:19" s="3" customFormat="1" ht="13.5" customHeight="1" x14ac:dyDescent="0.25">
      <c r="A755" s="17" t="s">
        <v>76</v>
      </c>
      <c r="B755" s="379" t="str">
        <f>IF([1]p45!$A$140&lt;&gt;0,[1]p45!$A$140,"")</f>
        <v/>
      </c>
      <c r="C755" s="379"/>
      <c r="D755" s="379"/>
      <c r="E755" s="379"/>
      <c r="F755" s="379"/>
      <c r="G755" s="379"/>
      <c r="H755" s="379"/>
      <c r="I755" s="380"/>
      <c r="J755" s="375" t="s">
        <v>240</v>
      </c>
      <c r="K755" s="376"/>
      <c r="L755" s="86" t="str">
        <f>IF([1]p45!$I$140&lt;&gt;0,[1]p45!$I$140,"")</f>
        <v/>
      </c>
      <c r="M755" s="47" t="s">
        <v>239</v>
      </c>
      <c r="N755" s="427" t="str">
        <f>IF([1]p45!$K$140&lt;&gt;0,[1]p45!$K$140,"")</f>
        <v/>
      </c>
      <c r="O755" s="427"/>
      <c r="P755" s="428"/>
      <c r="Q755" s="431"/>
      <c r="R755" s="431"/>
    </row>
    <row r="756" spans="1:19" s="3" customFormat="1" ht="13.5" customHeight="1" x14ac:dyDescent="0.25">
      <c r="A756" s="17" t="s">
        <v>87</v>
      </c>
      <c r="B756" s="418" t="str">
        <f>IF([1]p45!$H$142&lt;&gt;0,[1]p45!$H$142,"")</f>
        <v/>
      </c>
      <c r="C756" s="419"/>
      <c r="D756" s="429" t="s">
        <v>241</v>
      </c>
      <c r="E756" s="430"/>
      <c r="F756" s="425" t="str">
        <f>IF([1]p45!$A$142&lt;&gt;0,[1]p45!$A$142,"")</f>
        <v/>
      </c>
      <c r="G756" s="425"/>
      <c r="H756" s="425"/>
      <c r="I756" s="425"/>
      <c r="J756" s="426"/>
      <c r="K756" s="17" t="s">
        <v>74</v>
      </c>
      <c r="L756" s="432" t="str">
        <f>IF([1]p45!$J$142&lt;&gt;0,[1]p45!$J$142,"")</f>
        <v/>
      </c>
      <c r="M756" s="433"/>
      <c r="N756" s="17" t="s">
        <v>75</v>
      </c>
      <c r="O756" s="432" t="str">
        <f>IF([1]p45!$K$142&lt;&gt;0,[1]p45!$K$142,"")</f>
        <v/>
      </c>
      <c r="P756" s="433"/>
      <c r="Q756" s="431"/>
      <c r="R756" s="431"/>
    </row>
    <row r="757" spans="1:19" x14ac:dyDescent="0.2">
      <c r="A757" s="375" t="s">
        <v>242</v>
      </c>
      <c r="B757" s="376"/>
      <c r="C757" s="376"/>
      <c r="D757" s="416">
        <f>[1]p45!$A$144</f>
        <v>0</v>
      </c>
      <c r="E757" s="417"/>
      <c r="F757" s="375" t="s">
        <v>243</v>
      </c>
      <c r="G757" s="376"/>
      <c r="H757" s="416">
        <f>[1]p45!$D$144</f>
        <v>0</v>
      </c>
      <c r="I757" s="417"/>
      <c r="J757" s="375" t="s">
        <v>244</v>
      </c>
      <c r="K757" s="376"/>
      <c r="L757" s="416">
        <f>[1]p45!$G$144</f>
        <v>0</v>
      </c>
      <c r="M757" s="417"/>
      <c r="N757" s="87" t="s">
        <v>245</v>
      </c>
      <c r="O757" s="416">
        <f>[1]p45!$J$144</f>
        <v>0</v>
      </c>
      <c r="P757" s="417"/>
      <c r="Q757" s="431"/>
      <c r="R757" s="431"/>
    </row>
    <row r="758" spans="1:19" x14ac:dyDescent="0.2">
      <c r="A758" s="378"/>
      <c r="B758" s="378"/>
      <c r="C758" s="378"/>
      <c r="D758" s="378"/>
      <c r="E758" s="378"/>
      <c r="F758" s="378"/>
      <c r="G758" s="378"/>
      <c r="H758" s="378"/>
      <c r="I758" s="378"/>
      <c r="J758" s="378"/>
      <c r="K758" s="378"/>
      <c r="L758" s="378"/>
      <c r="M758" s="378"/>
      <c r="N758" s="378"/>
      <c r="O758" s="378"/>
      <c r="P758" s="378"/>
      <c r="Q758" s="431"/>
      <c r="R758" s="431"/>
    </row>
    <row r="759" spans="1:19" s="3" customFormat="1" ht="13.5" customHeight="1" x14ac:dyDescent="0.25">
      <c r="A759" s="17" t="s">
        <v>76</v>
      </c>
      <c r="B759" s="379" t="str">
        <f>IF([1]p45!$A$147&lt;&gt;0,[1]p45!$A$147,"")</f>
        <v/>
      </c>
      <c r="C759" s="379"/>
      <c r="D759" s="379"/>
      <c r="E759" s="379"/>
      <c r="F759" s="379"/>
      <c r="G759" s="379"/>
      <c r="H759" s="379"/>
      <c r="I759" s="380"/>
      <c r="J759" s="375" t="s">
        <v>240</v>
      </c>
      <c r="K759" s="376"/>
      <c r="L759" s="86" t="str">
        <f>IF([1]p45!$I$147&lt;&gt;0,[1]p45!$I$147,"")</f>
        <v/>
      </c>
      <c r="M759" s="47" t="s">
        <v>239</v>
      </c>
      <c r="N759" s="427" t="str">
        <f>IF([1]p45!$K$147&lt;&gt;0,[1]p45!$K$147,"")</f>
        <v/>
      </c>
      <c r="O759" s="427"/>
      <c r="P759" s="428"/>
      <c r="Q759" s="431"/>
      <c r="R759" s="431"/>
    </row>
    <row r="760" spans="1:19" s="3" customFormat="1" ht="13.5" customHeight="1" x14ac:dyDescent="0.25">
      <c r="A760" s="17" t="s">
        <v>87</v>
      </c>
      <c r="B760" s="418" t="str">
        <f>IF([1]p45!$H$149&lt;&gt;0,[1]p45!$H$149,"")</f>
        <v/>
      </c>
      <c r="C760" s="419"/>
      <c r="D760" s="429" t="s">
        <v>241</v>
      </c>
      <c r="E760" s="430"/>
      <c r="F760" s="425" t="str">
        <f>IF([1]p45!$A$149&lt;&gt;0,[1]p45!$A$149,"")</f>
        <v/>
      </c>
      <c r="G760" s="425"/>
      <c r="H760" s="425"/>
      <c r="I760" s="425"/>
      <c r="J760" s="426"/>
      <c r="K760" s="17" t="s">
        <v>74</v>
      </c>
      <c r="L760" s="432" t="str">
        <f>IF([1]p45!$J$149&lt;&gt;0,[1]p45!$J$149,"")</f>
        <v/>
      </c>
      <c r="M760" s="433"/>
      <c r="N760" s="17" t="s">
        <v>75</v>
      </c>
      <c r="O760" s="432" t="str">
        <f>IF([1]p45!$K$149&lt;&gt;0,[1]p45!$K$149,"")</f>
        <v/>
      </c>
      <c r="P760" s="433"/>
      <c r="Q760" s="431"/>
      <c r="R760" s="431"/>
    </row>
    <row r="761" spans="1:19" x14ac:dyDescent="0.2">
      <c r="A761" s="375" t="s">
        <v>242</v>
      </c>
      <c r="B761" s="376"/>
      <c r="C761" s="376"/>
      <c r="D761" s="416">
        <f>[1]p45!$A$151</f>
        <v>0</v>
      </c>
      <c r="E761" s="417"/>
      <c r="F761" s="375" t="s">
        <v>246</v>
      </c>
      <c r="G761" s="376"/>
      <c r="H761" s="416">
        <f>[1]p45!$D$151</f>
        <v>0</v>
      </c>
      <c r="I761" s="417"/>
      <c r="J761" s="375" t="s">
        <v>244</v>
      </c>
      <c r="K761" s="376"/>
      <c r="L761" s="416">
        <f>[1]p45!$G$151</f>
        <v>0</v>
      </c>
      <c r="M761" s="417"/>
      <c r="N761" s="87" t="s">
        <v>245</v>
      </c>
      <c r="O761" s="416">
        <f>[1]p45!$J$151</f>
        <v>0</v>
      </c>
      <c r="P761" s="417"/>
      <c r="Q761" s="431"/>
      <c r="R761" s="431"/>
    </row>
    <row r="762" spans="1:19" x14ac:dyDescent="0.2">
      <c r="A762" s="378"/>
      <c r="B762" s="378"/>
      <c r="C762" s="378"/>
      <c r="D762" s="378"/>
      <c r="E762" s="378"/>
      <c r="F762" s="378"/>
      <c r="G762" s="378"/>
      <c r="H762" s="378"/>
      <c r="I762" s="378"/>
      <c r="J762" s="378"/>
      <c r="K762" s="378"/>
      <c r="L762" s="378"/>
      <c r="M762" s="378"/>
      <c r="N762" s="378"/>
      <c r="O762" s="378"/>
      <c r="P762" s="378"/>
      <c r="Q762" s="431"/>
      <c r="R762" s="431"/>
    </row>
    <row r="763" spans="1:19" s="3" customFormat="1" ht="13.5" customHeight="1" x14ac:dyDescent="0.25">
      <c r="A763" s="17" t="s">
        <v>76</v>
      </c>
      <c r="B763" s="379" t="str">
        <f>IF([1]p45!$A$154&lt;&gt;0,[1]p45!$A$154,"")</f>
        <v/>
      </c>
      <c r="C763" s="379"/>
      <c r="D763" s="379"/>
      <c r="E763" s="379"/>
      <c r="F763" s="379"/>
      <c r="G763" s="379"/>
      <c r="H763" s="379"/>
      <c r="I763" s="380"/>
      <c r="J763" s="375" t="s">
        <v>240</v>
      </c>
      <c r="K763" s="376"/>
      <c r="L763" s="86" t="str">
        <f>IF([1]p45!$I$154&lt;&gt;0,[1]p45!$I$154,"")</f>
        <v/>
      </c>
      <c r="M763" s="47" t="s">
        <v>239</v>
      </c>
      <c r="N763" s="427" t="str">
        <f>IF([1]p45!$K$154&lt;&gt;0,[1]p45!$K$154,"")</f>
        <v/>
      </c>
      <c r="O763" s="427"/>
      <c r="P763" s="428"/>
      <c r="Q763" s="431"/>
      <c r="R763" s="431"/>
    </row>
    <row r="764" spans="1:19" s="3" customFormat="1" ht="13.5" customHeight="1" x14ac:dyDescent="0.25">
      <c r="A764" s="17" t="s">
        <v>87</v>
      </c>
      <c r="B764" s="418" t="str">
        <f>IF([1]p45!$H$156&lt;&gt;0,[1]p45!$H$156,"")</f>
        <v/>
      </c>
      <c r="C764" s="419"/>
      <c r="D764" s="429" t="s">
        <v>241</v>
      </c>
      <c r="E764" s="430"/>
      <c r="F764" s="425" t="str">
        <f>IF([1]p45!$A$156&lt;&gt;0,[1]p45!$A$156,"")</f>
        <v/>
      </c>
      <c r="G764" s="425"/>
      <c r="H764" s="425"/>
      <c r="I764" s="425"/>
      <c r="J764" s="426"/>
      <c r="K764" s="17" t="s">
        <v>74</v>
      </c>
      <c r="L764" s="432" t="str">
        <f>IF([1]p45!$J$156&lt;&gt;0,[1]p45!$J$156,"")</f>
        <v/>
      </c>
      <c r="M764" s="433"/>
      <c r="N764" s="17" t="s">
        <v>75</v>
      </c>
      <c r="O764" s="432" t="str">
        <f>IF([1]p45!$K$156&lt;&gt;0,[1]p45!$K$156,"")</f>
        <v/>
      </c>
      <c r="P764" s="433"/>
      <c r="Q764" s="431"/>
      <c r="R764" s="431"/>
    </row>
    <row r="765" spans="1:19" x14ac:dyDescent="0.2">
      <c r="A765" s="375" t="s">
        <v>242</v>
      </c>
      <c r="B765" s="376"/>
      <c r="C765" s="376"/>
      <c r="D765" s="416">
        <f>[1]p45!$A$158</f>
        <v>0</v>
      </c>
      <c r="E765" s="417"/>
      <c r="F765" s="375" t="s">
        <v>246</v>
      </c>
      <c r="G765" s="376"/>
      <c r="H765" s="416">
        <f>[1]p45!$D$158</f>
        <v>0</v>
      </c>
      <c r="I765" s="417"/>
      <c r="J765" s="375" t="s">
        <v>244</v>
      </c>
      <c r="K765" s="376"/>
      <c r="L765" s="416">
        <f>[1]p45!$G$158</f>
        <v>0</v>
      </c>
      <c r="M765" s="417"/>
      <c r="N765" s="87" t="s">
        <v>245</v>
      </c>
      <c r="O765" s="416">
        <f>[1]p45!$J$158</f>
        <v>0</v>
      </c>
      <c r="P765" s="417"/>
      <c r="Q765" s="431"/>
      <c r="R765" s="431"/>
    </row>
    <row r="766" spans="1:19" x14ac:dyDescent="0.2">
      <c r="A766" s="378"/>
      <c r="B766" s="378"/>
      <c r="C766" s="378"/>
      <c r="D766" s="378"/>
      <c r="E766" s="378"/>
      <c r="F766" s="378"/>
      <c r="G766" s="378"/>
      <c r="H766" s="378"/>
      <c r="I766" s="378"/>
      <c r="J766" s="378"/>
      <c r="K766" s="378"/>
      <c r="L766" s="378"/>
      <c r="M766" s="378"/>
      <c r="N766" s="378"/>
      <c r="O766" s="378"/>
      <c r="P766" s="378"/>
      <c r="Q766" s="431"/>
      <c r="R766" s="431"/>
    </row>
    <row r="767" spans="1:19" s="3" customFormat="1" ht="13.5" customHeight="1" x14ac:dyDescent="0.25">
      <c r="A767" s="17" t="s">
        <v>76</v>
      </c>
      <c r="B767" s="379" t="str">
        <f>IF([1]p45!$A$161&lt;&gt;0,[1]p45!$A$161,"")</f>
        <v/>
      </c>
      <c r="C767" s="379"/>
      <c r="D767" s="379"/>
      <c r="E767" s="379"/>
      <c r="F767" s="379"/>
      <c r="G767" s="379"/>
      <c r="H767" s="379"/>
      <c r="I767" s="380"/>
      <c r="J767" s="375" t="s">
        <v>240</v>
      </c>
      <c r="K767" s="376"/>
      <c r="L767" s="86" t="str">
        <f>IF([1]p45!$I$161&lt;&gt;0,[1]p45!$I$161,"")</f>
        <v/>
      </c>
      <c r="M767" s="47" t="s">
        <v>239</v>
      </c>
      <c r="N767" s="427" t="str">
        <f>IF([1]p45!$K$161&lt;&gt;0,[1]p45!$K$161,"")</f>
        <v/>
      </c>
      <c r="O767" s="427"/>
      <c r="P767" s="428"/>
      <c r="Q767" s="431"/>
      <c r="R767" s="431"/>
    </row>
    <row r="768" spans="1:19" s="3" customFormat="1" ht="13.5" customHeight="1" x14ac:dyDescent="0.25">
      <c r="A768" s="17" t="s">
        <v>87</v>
      </c>
      <c r="B768" s="418" t="str">
        <f>IF([1]p45!$H$163&lt;&gt;0,[1]p45!$H$163,"")</f>
        <v/>
      </c>
      <c r="C768" s="419"/>
      <c r="D768" s="429" t="s">
        <v>241</v>
      </c>
      <c r="E768" s="430"/>
      <c r="F768" s="425" t="str">
        <f>IF([1]p45!$A$163&lt;&gt;0,[1]p45!$A$163,"")</f>
        <v/>
      </c>
      <c r="G768" s="425"/>
      <c r="H768" s="425"/>
      <c r="I768" s="425"/>
      <c r="J768" s="426"/>
      <c r="K768" s="17" t="s">
        <v>74</v>
      </c>
      <c r="L768" s="432" t="str">
        <f>IF([1]p45!$J$163&lt;&gt;0,[1]p45!$J$163,"")</f>
        <v/>
      </c>
      <c r="M768" s="433"/>
      <c r="N768" s="17" t="s">
        <v>75</v>
      </c>
      <c r="O768" s="432" t="str">
        <f>IF([1]p45!$K$163&lt;&gt;0,[1]p45!$K$163,"")</f>
        <v/>
      </c>
      <c r="P768" s="433"/>
      <c r="Q768" s="431"/>
      <c r="R768" s="431"/>
    </row>
    <row r="769" spans="1:19" x14ac:dyDescent="0.2">
      <c r="A769" s="375" t="s">
        <v>242</v>
      </c>
      <c r="B769" s="376"/>
      <c r="C769" s="376"/>
      <c r="D769" s="416">
        <f>[1]p45!$A$165</f>
        <v>0</v>
      </c>
      <c r="E769" s="417"/>
      <c r="F769" s="375" t="s">
        <v>246</v>
      </c>
      <c r="G769" s="376"/>
      <c r="H769" s="416">
        <f>[1]p45!$D$165</f>
        <v>0</v>
      </c>
      <c r="I769" s="417"/>
      <c r="J769" s="375" t="s">
        <v>244</v>
      </c>
      <c r="K769" s="376"/>
      <c r="L769" s="416">
        <f>[1]p45!$G$165</f>
        <v>0</v>
      </c>
      <c r="M769" s="417"/>
      <c r="N769" s="87" t="s">
        <v>245</v>
      </c>
      <c r="O769" s="416">
        <f>[1]p45!$J$165</f>
        <v>0</v>
      </c>
      <c r="P769" s="417"/>
      <c r="Q769" s="431"/>
      <c r="R769" s="431"/>
    </row>
    <row r="770" spans="1:19" x14ac:dyDescent="0.2">
      <c r="A770" s="378"/>
      <c r="B770" s="378"/>
      <c r="C770" s="378"/>
      <c r="D770" s="378"/>
      <c r="E770" s="378"/>
      <c r="F770" s="378"/>
      <c r="G770" s="378"/>
      <c r="H770" s="378"/>
      <c r="I770" s="378"/>
      <c r="J770" s="378"/>
      <c r="K770" s="378"/>
      <c r="L770" s="378"/>
      <c r="M770" s="378"/>
      <c r="N770" s="378"/>
      <c r="O770" s="378"/>
      <c r="P770" s="378"/>
      <c r="Q770" s="431"/>
      <c r="R770" s="431"/>
    </row>
    <row r="771" spans="1:19" s="33" customFormat="1" ht="11.25" customHeight="1" x14ac:dyDescent="0.2">
      <c r="A771" s="375" t="str">
        <f>T([1]p46!$C$13:$G$13)</f>
        <v/>
      </c>
      <c r="B771" s="376"/>
      <c r="C771" s="376"/>
      <c r="D771" s="376"/>
      <c r="E771" s="377"/>
      <c r="F771" s="423"/>
      <c r="G771" s="424"/>
      <c r="H771" s="424"/>
      <c r="I771" s="424"/>
      <c r="J771" s="424"/>
      <c r="K771" s="424"/>
      <c r="L771" s="424"/>
      <c r="M771" s="424"/>
      <c r="N771" s="424"/>
      <c r="O771" s="424"/>
      <c r="P771" s="424"/>
      <c r="Q771" s="431"/>
      <c r="R771" s="431"/>
      <c r="S771" s="28"/>
    </row>
    <row r="772" spans="1:19" s="3" customFormat="1" ht="13.5" customHeight="1" x14ac:dyDescent="0.25">
      <c r="A772" s="17" t="s">
        <v>76</v>
      </c>
      <c r="B772" s="379" t="str">
        <f>IF([1]p46!$A$140&lt;&gt;0,[1]p46!$A$140,"")</f>
        <v/>
      </c>
      <c r="C772" s="379"/>
      <c r="D772" s="379"/>
      <c r="E772" s="379"/>
      <c r="F772" s="379"/>
      <c r="G772" s="379"/>
      <c r="H772" s="379"/>
      <c r="I772" s="380"/>
      <c r="J772" s="375" t="s">
        <v>240</v>
      </c>
      <c r="K772" s="376"/>
      <c r="L772" s="86" t="str">
        <f>IF([1]p46!$I$140&lt;&gt;0,[1]p46!$I$140,"")</f>
        <v/>
      </c>
      <c r="M772" s="47" t="s">
        <v>239</v>
      </c>
      <c r="N772" s="427" t="str">
        <f>IF([1]p46!$K$140&lt;&gt;0,[1]p46!$K$140,"")</f>
        <v/>
      </c>
      <c r="O772" s="427"/>
      <c r="P772" s="428"/>
      <c r="Q772" s="431"/>
      <c r="R772" s="431"/>
    </row>
    <row r="773" spans="1:19" s="3" customFormat="1" ht="13.5" customHeight="1" x14ac:dyDescent="0.25">
      <c r="A773" s="17" t="s">
        <v>87</v>
      </c>
      <c r="B773" s="418" t="str">
        <f>IF([1]p46!$H$142&lt;&gt;0,[1]p46!$H$142,"")</f>
        <v/>
      </c>
      <c r="C773" s="419"/>
      <c r="D773" s="429" t="s">
        <v>241</v>
      </c>
      <c r="E773" s="430"/>
      <c r="F773" s="425" t="str">
        <f>IF([1]p46!$A$142&lt;&gt;0,[1]p46!$A$142,"")</f>
        <v/>
      </c>
      <c r="G773" s="425"/>
      <c r="H773" s="425"/>
      <c r="I773" s="425"/>
      <c r="J773" s="426"/>
      <c r="K773" s="17" t="s">
        <v>74</v>
      </c>
      <c r="L773" s="432" t="str">
        <f>IF([1]p46!$J$142&lt;&gt;0,[1]p46!$J$142,"")</f>
        <v/>
      </c>
      <c r="M773" s="433"/>
      <c r="N773" s="17" t="s">
        <v>75</v>
      </c>
      <c r="O773" s="432" t="str">
        <f>IF([1]p46!$K$142&lt;&gt;0,[1]p46!$K$142,"")</f>
        <v/>
      </c>
      <c r="P773" s="433"/>
      <c r="Q773" s="431"/>
      <c r="R773" s="431"/>
    </row>
    <row r="774" spans="1:19" x14ac:dyDescent="0.2">
      <c r="A774" s="375" t="s">
        <v>242</v>
      </c>
      <c r="B774" s="376"/>
      <c r="C774" s="376"/>
      <c r="D774" s="416">
        <f>[1]p46!$A$144</f>
        <v>0</v>
      </c>
      <c r="E774" s="417"/>
      <c r="F774" s="375" t="s">
        <v>243</v>
      </c>
      <c r="G774" s="376"/>
      <c r="H774" s="416">
        <f>[1]p46!$D$144</f>
        <v>0</v>
      </c>
      <c r="I774" s="417"/>
      <c r="J774" s="375" t="s">
        <v>244</v>
      </c>
      <c r="K774" s="376"/>
      <c r="L774" s="416">
        <f>[1]p46!$G$144</f>
        <v>0</v>
      </c>
      <c r="M774" s="417"/>
      <c r="N774" s="87" t="s">
        <v>245</v>
      </c>
      <c r="O774" s="416">
        <f>[1]p46!$J$144</f>
        <v>0</v>
      </c>
      <c r="P774" s="417"/>
      <c r="Q774" s="431"/>
      <c r="R774" s="431"/>
    </row>
    <row r="775" spans="1:19" x14ac:dyDescent="0.2">
      <c r="A775" s="378"/>
      <c r="B775" s="378"/>
      <c r="C775" s="378"/>
      <c r="D775" s="378"/>
      <c r="E775" s="378"/>
      <c r="F775" s="378"/>
      <c r="G775" s="378"/>
      <c r="H775" s="378"/>
      <c r="I775" s="378"/>
      <c r="J775" s="378"/>
      <c r="K775" s="378"/>
      <c r="L775" s="378"/>
      <c r="M775" s="378"/>
      <c r="N775" s="378"/>
      <c r="O775" s="378"/>
      <c r="P775" s="378"/>
      <c r="Q775" s="431"/>
      <c r="R775" s="431"/>
    </row>
    <row r="776" spans="1:19" s="3" customFormat="1" ht="13.5" customHeight="1" x14ac:dyDescent="0.25">
      <c r="A776" s="17" t="s">
        <v>76</v>
      </c>
      <c r="B776" s="379" t="str">
        <f>IF([1]p46!$A$147&lt;&gt;0,[1]p46!$A$147,"")</f>
        <v/>
      </c>
      <c r="C776" s="379"/>
      <c r="D776" s="379"/>
      <c r="E776" s="379"/>
      <c r="F776" s="379"/>
      <c r="G776" s="379"/>
      <c r="H776" s="379"/>
      <c r="I776" s="380"/>
      <c r="J776" s="375" t="s">
        <v>240</v>
      </c>
      <c r="K776" s="376"/>
      <c r="L776" s="86" t="str">
        <f>IF([1]p46!$I$147&lt;&gt;0,[1]p46!$I$147,"")</f>
        <v/>
      </c>
      <c r="M776" s="47" t="s">
        <v>239</v>
      </c>
      <c r="N776" s="427" t="str">
        <f>IF([1]p46!$K$147&lt;&gt;0,[1]p46!$K$147,"")</f>
        <v/>
      </c>
      <c r="O776" s="427"/>
      <c r="P776" s="428"/>
      <c r="Q776" s="431"/>
      <c r="R776" s="431"/>
    </row>
    <row r="777" spans="1:19" s="3" customFormat="1" ht="13.5" customHeight="1" x14ac:dyDescent="0.25">
      <c r="A777" s="17" t="s">
        <v>87</v>
      </c>
      <c r="B777" s="418" t="str">
        <f>IF([1]p46!$H$149&lt;&gt;0,[1]p46!$H$149,"")</f>
        <v/>
      </c>
      <c r="C777" s="419"/>
      <c r="D777" s="429" t="s">
        <v>241</v>
      </c>
      <c r="E777" s="430"/>
      <c r="F777" s="425" t="str">
        <f>IF([1]p46!$A$149&lt;&gt;0,[1]p46!$A$149,"")</f>
        <v/>
      </c>
      <c r="G777" s="425"/>
      <c r="H777" s="425"/>
      <c r="I777" s="425"/>
      <c r="J777" s="426"/>
      <c r="K777" s="17" t="s">
        <v>74</v>
      </c>
      <c r="L777" s="432" t="str">
        <f>IF([1]p46!$J$149&lt;&gt;0,[1]p46!$J$149,"")</f>
        <v/>
      </c>
      <c r="M777" s="433"/>
      <c r="N777" s="17" t="s">
        <v>75</v>
      </c>
      <c r="O777" s="432" t="str">
        <f>IF([1]p46!$K$149&lt;&gt;0,[1]p46!$K$149,"")</f>
        <v/>
      </c>
      <c r="P777" s="433"/>
      <c r="Q777" s="431"/>
      <c r="R777" s="431"/>
    </row>
    <row r="778" spans="1:19" x14ac:dyDescent="0.2">
      <c r="A778" s="375" t="s">
        <v>242</v>
      </c>
      <c r="B778" s="376"/>
      <c r="C778" s="376"/>
      <c r="D778" s="416">
        <f>[1]p46!$A$151</f>
        <v>0</v>
      </c>
      <c r="E778" s="417"/>
      <c r="F778" s="375" t="s">
        <v>246</v>
      </c>
      <c r="G778" s="376"/>
      <c r="H778" s="416">
        <f>[1]p46!$D$151</f>
        <v>0</v>
      </c>
      <c r="I778" s="417"/>
      <c r="J778" s="375" t="s">
        <v>244</v>
      </c>
      <c r="K778" s="376"/>
      <c r="L778" s="416">
        <f>[1]p46!$G$151</f>
        <v>0</v>
      </c>
      <c r="M778" s="417"/>
      <c r="N778" s="87" t="s">
        <v>245</v>
      </c>
      <c r="O778" s="416">
        <f>[1]p46!$J$151</f>
        <v>0</v>
      </c>
      <c r="P778" s="417"/>
      <c r="Q778" s="431"/>
      <c r="R778" s="431"/>
    </row>
    <row r="779" spans="1:19" x14ac:dyDescent="0.2">
      <c r="A779" s="378"/>
      <c r="B779" s="378"/>
      <c r="C779" s="378"/>
      <c r="D779" s="378"/>
      <c r="E779" s="378"/>
      <c r="F779" s="378"/>
      <c r="G779" s="378"/>
      <c r="H779" s="378"/>
      <c r="I779" s="378"/>
      <c r="J779" s="378"/>
      <c r="K779" s="378"/>
      <c r="L779" s="378"/>
      <c r="M779" s="378"/>
      <c r="N779" s="378"/>
      <c r="O779" s="378"/>
      <c r="P779" s="378"/>
      <c r="Q779" s="431"/>
      <c r="R779" s="431"/>
    </row>
    <row r="780" spans="1:19" s="3" customFormat="1" ht="13.5" customHeight="1" x14ac:dyDescent="0.25">
      <c r="A780" s="17" t="s">
        <v>76</v>
      </c>
      <c r="B780" s="379" t="str">
        <f>IF([1]p46!$A$154&lt;&gt;0,[1]p46!$A$154,"")</f>
        <v/>
      </c>
      <c r="C780" s="379"/>
      <c r="D780" s="379"/>
      <c r="E780" s="379"/>
      <c r="F780" s="379"/>
      <c r="G780" s="379"/>
      <c r="H780" s="379"/>
      <c r="I780" s="380"/>
      <c r="J780" s="375" t="s">
        <v>240</v>
      </c>
      <c r="K780" s="376"/>
      <c r="L780" s="86" t="str">
        <f>IF([1]p46!$I$154&lt;&gt;0,[1]p46!$I$154,"")</f>
        <v/>
      </c>
      <c r="M780" s="47" t="s">
        <v>239</v>
      </c>
      <c r="N780" s="427" t="str">
        <f>IF([1]p46!$K$154&lt;&gt;0,[1]p46!$K$154,"")</f>
        <v/>
      </c>
      <c r="O780" s="427"/>
      <c r="P780" s="428"/>
      <c r="Q780" s="431"/>
      <c r="R780" s="431"/>
    </row>
    <row r="781" spans="1:19" s="3" customFormat="1" ht="13.5" customHeight="1" x14ac:dyDescent="0.25">
      <c r="A781" s="17" t="s">
        <v>87</v>
      </c>
      <c r="B781" s="418" t="str">
        <f>IF([1]p46!$H$156&lt;&gt;0,[1]p46!$H$156,"")</f>
        <v/>
      </c>
      <c r="C781" s="419"/>
      <c r="D781" s="429" t="s">
        <v>241</v>
      </c>
      <c r="E781" s="430"/>
      <c r="F781" s="425" t="str">
        <f>IF([1]p46!$A$156&lt;&gt;0,[1]p46!$A$156,"")</f>
        <v/>
      </c>
      <c r="G781" s="425"/>
      <c r="H781" s="425"/>
      <c r="I781" s="425"/>
      <c r="J781" s="426"/>
      <c r="K781" s="17" t="s">
        <v>74</v>
      </c>
      <c r="L781" s="432" t="str">
        <f>IF([1]p46!$J$156&lt;&gt;0,[1]p46!$J$156,"")</f>
        <v/>
      </c>
      <c r="M781" s="433"/>
      <c r="N781" s="17" t="s">
        <v>75</v>
      </c>
      <c r="O781" s="432" t="str">
        <f>IF([1]p46!$K$156&lt;&gt;0,[1]p46!$K$156,"")</f>
        <v/>
      </c>
      <c r="P781" s="433"/>
      <c r="Q781" s="431"/>
      <c r="R781" s="431"/>
    </row>
    <row r="782" spans="1:19" x14ac:dyDescent="0.2">
      <c r="A782" s="375" t="s">
        <v>242</v>
      </c>
      <c r="B782" s="376"/>
      <c r="C782" s="376"/>
      <c r="D782" s="416">
        <f>[1]p46!$A$158</f>
        <v>0</v>
      </c>
      <c r="E782" s="417"/>
      <c r="F782" s="375" t="s">
        <v>246</v>
      </c>
      <c r="G782" s="376"/>
      <c r="H782" s="416">
        <f>[1]p46!$D$158</f>
        <v>0</v>
      </c>
      <c r="I782" s="417"/>
      <c r="J782" s="375" t="s">
        <v>244</v>
      </c>
      <c r="K782" s="376"/>
      <c r="L782" s="416">
        <f>[1]p46!$G$158</f>
        <v>0</v>
      </c>
      <c r="M782" s="417"/>
      <c r="N782" s="87" t="s">
        <v>245</v>
      </c>
      <c r="O782" s="416">
        <f>[1]p46!$J$158</f>
        <v>0</v>
      </c>
      <c r="P782" s="417"/>
      <c r="Q782" s="431"/>
      <c r="R782" s="431"/>
    </row>
    <row r="783" spans="1:19" x14ac:dyDescent="0.2">
      <c r="A783" s="378"/>
      <c r="B783" s="378"/>
      <c r="C783" s="378"/>
      <c r="D783" s="378"/>
      <c r="E783" s="378"/>
      <c r="F783" s="378"/>
      <c r="G783" s="378"/>
      <c r="H783" s="378"/>
      <c r="I783" s="378"/>
      <c r="J783" s="378"/>
      <c r="K783" s="378"/>
      <c r="L783" s="378"/>
      <c r="M783" s="378"/>
      <c r="N783" s="378"/>
      <c r="O783" s="378"/>
      <c r="P783" s="378"/>
      <c r="Q783" s="431"/>
      <c r="R783" s="431"/>
    </row>
    <row r="784" spans="1:19" s="3" customFormat="1" ht="13.5" customHeight="1" x14ac:dyDescent="0.25">
      <c r="A784" s="17" t="s">
        <v>76</v>
      </c>
      <c r="B784" s="379" t="str">
        <f>IF([1]p46!$A$161&lt;&gt;0,[1]p46!$A$161,"")</f>
        <v/>
      </c>
      <c r="C784" s="379"/>
      <c r="D784" s="379"/>
      <c r="E784" s="379"/>
      <c r="F784" s="379"/>
      <c r="G784" s="379"/>
      <c r="H784" s="379"/>
      <c r="I784" s="380"/>
      <c r="J784" s="375" t="s">
        <v>240</v>
      </c>
      <c r="K784" s="376"/>
      <c r="L784" s="86" t="str">
        <f>IF([1]p46!$I$161&lt;&gt;0,[1]p46!$I$161,"")</f>
        <v/>
      </c>
      <c r="M784" s="47" t="s">
        <v>239</v>
      </c>
      <c r="N784" s="427" t="str">
        <f>IF([1]p46!$K$161&lt;&gt;0,[1]p46!$K$161,"")</f>
        <v/>
      </c>
      <c r="O784" s="427"/>
      <c r="P784" s="428"/>
      <c r="Q784" s="431"/>
      <c r="R784" s="431"/>
    </row>
    <row r="785" spans="1:19" s="3" customFormat="1" ht="13.5" customHeight="1" x14ac:dyDescent="0.25">
      <c r="A785" s="17" t="s">
        <v>87</v>
      </c>
      <c r="B785" s="418" t="str">
        <f>IF([1]p46!$H$163&lt;&gt;0,[1]p46!$H$163,"")</f>
        <v/>
      </c>
      <c r="C785" s="419"/>
      <c r="D785" s="429" t="s">
        <v>241</v>
      </c>
      <c r="E785" s="430"/>
      <c r="F785" s="425" t="str">
        <f>IF([1]p46!$A$163&lt;&gt;0,[1]p46!$A$163,"")</f>
        <v/>
      </c>
      <c r="G785" s="425"/>
      <c r="H785" s="425"/>
      <c r="I785" s="425"/>
      <c r="J785" s="426"/>
      <c r="K785" s="17" t="s">
        <v>74</v>
      </c>
      <c r="L785" s="432" t="str">
        <f>IF([1]p46!$J$163&lt;&gt;0,[1]p46!$J$163,"")</f>
        <v/>
      </c>
      <c r="M785" s="433"/>
      <c r="N785" s="17" t="s">
        <v>75</v>
      </c>
      <c r="O785" s="432" t="str">
        <f>IF([1]p46!$K$163&lt;&gt;0,[1]p46!$K$163,"")</f>
        <v/>
      </c>
      <c r="P785" s="433"/>
      <c r="Q785" s="431"/>
      <c r="R785" s="431"/>
    </row>
    <row r="786" spans="1:19" x14ac:dyDescent="0.2">
      <c r="A786" s="375" t="s">
        <v>242</v>
      </c>
      <c r="B786" s="376"/>
      <c r="C786" s="376"/>
      <c r="D786" s="416">
        <f>[1]p46!$A$165</f>
        <v>0</v>
      </c>
      <c r="E786" s="417"/>
      <c r="F786" s="375" t="s">
        <v>246</v>
      </c>
      <c r="G786" s="376"/>
      <c r="H786" s="416">
        <f>[1]p46!$D$165</f>
        <v>0</v>
      </c>
      <c r="I786" s="417"/>
      <c r="J786" s="375" t="s">
        <v>244</v>
      </c>
      <c r="K786" s="376"/>
      <c r="L786" s="416">
        <f>[1]p46!$G$165</f>
        <v>0</v>
      </c>
      <c r="M786" s="417"/>
      <c r="N786" s="87" t="s">
        <v>245</v>
      </c>
      <c r="O786" s="416">
        <f>[1]p46!$J$165</f>
        <v>0</v>
      </c>
      <c r="P786" s="417"/>
      <c r="Q786" s="431"/>
      <c r="R786" s="431"/>
    </row>
    <row r="787" spans="1:19" x14ac:dyDescent="0.2">
      <c r="A787" s="378"/>
      <c r="B787" s="378"/>
      <c r="C787" s="378"/>
      <c r="D787" s="378"/>
      <c r="E787" s="378"/>
      <c r="F787" s="378"/>
      <c r="G787" s="378"/>
      <c r="H787" s="378"/>
      <c r="I787" s="378"/>
      <c r="J787" s="378"/>
      <c r="K787" s="378"/>
      <c r="L787" s="378"/>
      <c r="M787" s="378"/>
      <c r="N787" s="378"/>
      <c r="O787" s="378"/>
      <c r="P787" s="378"/>
      <c r="Q787" s="431"/>
      <c r="R787" s="431"/>
    </row>
    <row r="788" spans="1:19" s="33" customFormat="1" ht="11.25" customHeight="1" x14ac:dyDescent="0.2">
      <c r="A788" s="375" t="str">
        <f>T([1]p47!$C$13:$G$13)</f>
        <v/>
      </c>
      <c r="B788" s="376"/>
      <c r="C788" s="376"/>
      <c r="D788" s="376"/>
      <c r="E788" s="377"/>
      <c r="F788" s="423"/>
      <c r="G788" s="424"/>
      <c r="H788" s="424"/>
      <c r="I788" s="424"/>
      <c r="J788" s="424"/>
      <c r="K788" s="424"/>
      <c r="L788" s="424"/>
      <c r="M788" s="424"/>
      <c r="N788" s="424"/>
      <c r="O788" s="424"/>
      <c r="P788" s="424"/>
      <c r="Q788" s="431"/>
      <c r="R788" s="431"/>
      <c r="S788" s="28"/>
    </row>
    <row r="789" spans="1:19" s="3" customFormat="1" ht="13.5" customHeight="1" x14ac:dyDescent="0.25">
      <c r="A789" s="17" t="s">
        <v>76</v>
      </c>
      <c r="B789" s="379" t="str">
        <f>IF([1]p47!$A$140&lt;&gt;0,[1]p47!$A$140,"")</f>
        <v/>
      </c>
      <c r="C789" s="379"/>
      <c r="D789" s="379"/>
      <c r="E789" s="379"/>
      <c r="F789" s="379"/>
      <c r="G789" s="379"/>
      <c r="H789" s="379"/>
      <c r="I789" s="380"/>
      <c r="J789" s="375" t="s">
        <v>240</v>
      </c>
      <c r="K789" s="376"/>
      <c r="L789" s="86" t="str">
        <f>IF([1]p47!$I$140&lt;&gt;0,[1]p47!$I$140,"")</f>
        <v/>
      </c>
      <c r="M789" s="47" t="s">
        <v>239</v>
      </c>
      <c r="N789" s="427" t="str">
        <f>IF([1]p47!$K$140&lt;&gt;0,[1]p47!$K$140,"")</f>
        <v/>
      </c>
      <c r="O789" s="427"/>
      <c r="P789" s="428"/>
      <c r="Q789" s="431"/>
      <c r="R789" s="431"/>
    </row>
    <row r="790" spans="1:19" s="3" customFormat="1" ht="13.5" customHeight="1" x14ac:dyDescent="0.25">
      <c r="A790" s="17" t="s">
        <v>87</v>
      </c>
      <c r="B790" s="418" t="str">
        <f>IF([1]p47!$H$142&lt;&gt;0,[1]p47!$H$142,"")</f>
        <v/>
      </c>
      <c r="C790" s="419"/>
      <c r="D790" s="429" t="s">
        <v>241</v>
      </c>
      <c r="E790" s="430"/>
      <c r="F790" s="425" t="str">
        <f>IF([1]p47!$A$142&lt;&gt;0,[1]p47!$A$142,"")</f>
        <v/>
      </c>
      <c r="G790" s="425"/>
      <c r="H790" s="425"/>
      <c r="I790" s="425"/>
      <c r="J790" s="426"/>
      <c r="K790" s="17" t="s">
        <v>74</v>
      </c>
      <c r="L790" s="432" t="str">
        <f>IF([1]p47!$J$142&lt;&gt;0,[1]p47!$J$142,"")</f>
        <v/>
      </c>
      <c r="M790" s="433"/>
      <c r="N790" s="17" t="s">
        <v>75</v>
      </c>
      <c r="O790" s="432" t="str">
        <f>IF([1]p47!$K$142&lt;&gt;0,[1]p47!$K$142,"")</f>
        <v/>
      </c>
      <c r="P790" s="433"/>
      <c r="Q790" s="431"/>
      <c r="R790" s="431"/>
    </row>
    <row r="791" spans="1:19" x14ac:dyDescent="0.2">
      <c r="A791" s="375" t="s">
        <v>242</v>
      </c>
      <c r="B791" s="376"/>
      <c r="C791" s="376"/>
      <c r="D791" s="416">
        <f>[1]p47!$A$144</f>
        <v>0</v>
      </c>
      <c r="E791" s="417"/>
      <c r="F791" s="375" t="s">
        <v>243</v>
      </c>
      <c r="G791" s="376"/>
      <c r="H791" s="416">
        <f>[1]p47!$D$144</f>
        <v>0</v>
      </c>
      <c r="I791" s="417"/>
      <c r="J791" s="375" t="s">
        <v>244</v>
      </c>
      <c r="K791" s="376"/>
      <c r="L791" s="416">
        <f>[1]p47!$G$144</f>
        <v>0</v>
      </c>
      <c r="M791" s="417"/>
      <c r="N791" s="87" t="s">
        <v>245</v>
      </c>
      <c r="O791" s="416">
        <f>[1]p47!$J$144</f>
        <v>0</v>
      </c>
      <c r="P791" s="417"/>
      <c r="Q791" s="431"/>
      <c r="R791" s="431"/>
    </row>
    <row r="792" spans="1:19" x14ac:dyDescent="0.2">
      <c r="A792" s="378"/>
      <c r="B792" s="378"/>
      <c r="C792" s="378"/>
      <c r="D792" s="378"/>
      <c r="E792" s="378"/>
      <c r="F792" s="378"/>
      <c r="G792" s="378"/>
      <c r="H792" s="378"/>
      <c r="I792" s="378"/>
      <c r="J792" s="378"/>
      <c r="K792" s="378"/>
      <c r="L792" s="378"/>
      <c r="M792" s="378"/>
      <c r="N792" s="378"/>
      <c r="O792" s="378"/>
      <c r="P792" s="378"/>
      <c r="Q792" s="431"/>
      <c r="R792" s="431"/>
    </row>
    <row r="793" spans="1:19" s="3" customFormat="1" ht="13.5" customHeight="1" x14ac:dyDescent="0.25">
      <c r="A793" s="17" t="s">
        <v>76</v>
      </c>
      <c r="B793" s="379" t="str">
        <f>IF([1]p47!$A$147&lt;&gt;0,[1]p47!$A$147,"")</f>
        <v/>
      </c>
      <c r="C793" s="379"/>
      <c r="D793" s="379"/>
      <c r="E793" s="379"/>
      <c r="F793" s="379"/>
      <c r="G793" s="379"/>
      <c r="H793" s="379"/>
      <c r="I793" s="380"/>
      <c r="J793" s="375" t="s">
        <v>240</v>
      </c>
      <c r="K793" s="376"/>
      <c r="L793" s="86" t="str">
        <f>IF([1]p47!$I$147&lt;&gt;0,[1]p47!$I$147,"")</f>
        <v/>
      </c>
      <c r="M793" s="47" t="s">
        <v>239</v>
      </c>
      <c r="N793" s="427" t="str">
        <f>IF([1]p47!$K$147&lt;&gt;0,[1]p47!$K$147,"")</f>
        <v/>
      </c>
      <c r="O793" s="427"/>
      <c r="P793" s="428"/>
      <c r="Q793" s="431"/>
      <c r="R793" s="431"/>
    </row>
    <row r="794" spans="1:19" s="3" customFormat="1" ht="13.5" customHeight="1" x14ac:dyDescent="0.25">
      <c r="A794" s="17" t="s">
        <v>87</v>
      </c>
      <c r="B794" s="418" t="str">
        <f>IF([1]p47!$H$149&lt;&gt;0,[1]p47!$H$149,"")</f>
        <v/>
      </c>
      <c r="C794" s="419"/>
      <c r="D794" s="429" t="s">
        <v>241</v>
      </c>
      <c r="E794" s="430"/>
      <c r="F794" s="425" t="str">
        <f>IF([1]p47!$A$149&lt;&gt;0,[1]p47!$A$149,"")</f>
        <v/>
      </c>
      <c r="G794" s="425"/>
      <c r="H794" s="425"/>
      <c r="I794" s="425"/>
      <c r="J794" s="426"/>
      <c r="K794" s="17" t="s">
        <v>74</v>
      </c>
      <c r="L794" s="432" t="str">
        <f>IF([1]p47!$J$149&lt;&gt;0,[1]p47!$J$149,"")</f>
        <v/>
      </c>
      <c r="M794" s="433"/>
      <c r="N794" s="17" t="s">
        <v>75</v>
      </c>
      <c r="O794" s="432" t="str">
        <f>IF([1]p47!$K$149&lt;&gt;0,[1]p47!$K$149,"")</f>
        <v/>
      </c>
      <c r="P794" s="433"/>
      <c r="Q794" s="431"/>
      <c r="R794" s="431"/>
    </row>
    <row r="795" spans="1:19" x14ac:dyDescent="0.2">
      <c r="A795" s="375" t="s">
        <v>242</v>
      </c>
      <c r="B795" s="376"/>
      <c r="C795" s="376"/>
      <c r="D795" s="416">
        <f>[1]p47!$A$151</f>
        <v>0</v>
      </c>
      <c r="E795" s="417"/>
      <c r="F795" s="375" t="s">
        <v>246</v>
      </c>
      <c r="G795" s="376"/>
      <c r="H795" s="416">
        <f>[1]p47!$D$151</f>
        <v>0</v>
      </c>
      <c r="I795" s="417"/>
      <c r="J795" s="375" t="s">
        <v>244</v>
      </c>
      <c r="K795" s="376"/>
      <c r="L795" s="416">
        <f>[1]p47!$G$151</f>
        <v>0</v>
      </c>
      <c r="M795" s="417"/>
      <c r="N795" s="87" t="s">
        <v>245</v>
      </c>
      <c r="O795" s="416">
        <f>[1]p47!$J$151</f>
        <v>0</v>
      </c>
      <c r="P795" s="417"/>
      <c r="Q795" s="431"/>
      <c r="R795" s="431"/>
    </row>
    <row r="796" spans="1:19" x14ac:dyDescent="0.2">
      <c r="A796" s="378"/>
      <c r="B796" s="378"/>
      <c r="C796" s="378"/>
      <c r="D796" s="378"/>
      <c r="E796" s="378"/>
      <c r="F796" s="378"/>
      <c r="G796" s="378"/>
      <c r="H796" s="378"/>
      <c r="I796" s="378"/>
      <c r="J796" s="378"/>
      <c r="K796" s="378"/>
      <c r="L796" s="378"/>
      <c r="M796" s="378"/>
      <c r="N796" s="378"/>
      <c r="O796" s="378"/>
      <c r="P796" s="378"/>
      <c r="Q796" s="431"/>
      <c r="R796" s="431"/>
    </row>
    <row r="797" spans="1:19" s="3" customFormat="1" ht="13.5" customHeight="1" x14ac:dyDescent="0.25">
      <c r="A797" s="17" t="s">
        <v>76</v>
      </c>
      <c r="B797" s="379" t="str">
        <f>IF([1]p47!$A$154&lt;&gt;0,[1]p47!$A$154,"")</f>
        <v/>
      </c>
      <c r="C797" s="379"/>
      <c r="D797" s="379"/>
      <c r="E797" s="379"/>
      <c r="F797" s="379"/>
      <c r="G797" s="379"/>
      <c r="H797" s="379"/>
      <c r="I797" s="380"/>
      <c r="J797" s="375" t="s">
        <v>240</v>
      </c>
      <c r="K797" s="376"/>
      <c r="L797" s="86" t="str">
        <f>IF([1]p47!$I$154&lt;&gt;0,[1]p47!$I$154,"")</f>
        <v/>
      </c>
      <c r="M797" s="47" t="s">
        <v>239</v>
      </c>
      <c r="N797" s="427" t="str">
        <f>IF([1]p47!$K$154&lt;&gt;0,[1]p47!$K$154,"")</f>
        <v/>
      </c>
      <c r="O797" s="427"/>
      <c r="P797" s="428"/>
      <c r="Q797" s="431"/>
      <c r="R797" s="431"/>
    </row>
    <row r="798" spans="1:19" s="3" customFormat="1" ht="13.5" customHeight="1" x14ac:dyDescent="0.25">
      <c r="A798" s="17" t="s">
        <v>87</v>
      </c>
      <c r="B798" s="418" t="str">
        <f>IF([1]p47!$H$156&lt;&gt;0,[1]p47!$H$156,"")</f>
        <v/>
      </c>
      <c r="C798" s="419"/>
      <c r="D798" s="429" t="s">
        <v>241</v>
      </c>
      <c r="E798" s="430"/>
      <c r="F798" s="425" t="str">
        <f>IF([1]p47!$A$156&lt;&gt;0,[1]p47!$A$156,"")</f>
        <v/>
      </c>
      <c r="G798" s="425"/>
      <c r="H798" s="425"/>
      <c r="I798" s="425"/>
      <c r="J798" s="426"/>
      <c r="K798" s="17" t="s">
        <v>74</v>
      </c>
      <c r="L798" s="432" t="str">
        <f>IF([1]p47!$J$156&lt;&gt;0,[1]p47!$J$156,"")</f>
        <v/>
      </c>
      <c r="M798" s="433"/>
      <c r="N798" s="17" t="s">
        <v>75</v>
      </c>
      <c r="O798" s="432" t="str">
        <f>IF([1]p47!$K$156&lt;&gt;0,[1]p47!$K$156,"")</f>
        <v/>
      </c>
      <c r="P798" s="433"/>
      <c r="Q798" s="431"/>
      <c r="R798" s="431"/>
    </row>
    <row r="799" spans="1:19" x14ac:dyDescent="0.2">
      <c r="A799" s="375" t="s">
        <v>242</v>
      </c>
      <c r="B799" s="376"/>
      <c r="C799" s="376"/>
      <c r="D799" s="416">
        <f>[1]p47!$A$158</f>
        <v>0</v>
      </c>
      <c r="E799" s="417"/>
      <c r="F799" s="375" t="s">
        <v>246</v>
      </c>
      <c r="G799" s="376"/>
      <c r="H799" s="416">
        <f>[1]p47!$D$158</f>
        <v>0</v>
      </c>
      <c r="I799" s="417"/>
      <c r="J799" s="375" t="s">
        <v>244</v>
      </c>
      <c r="K799" s="376"/>
      <c r="L799" s="416">
        <f>[1]p47!$G$158</f>
        <v>0</v>
      </c>
      <c r="M799" s="417"/>
      <c r="N799" s="87" t="s">
        <v>245</v>
      </c>
      <c r="O799" s="416">
        <f>[1]p47!$J$158</f>
        <v>0</v>
      </c>
      <c r="P799" s="417"/>
      <c r="Q799" s="431"/>
      <c r="R799" s="431"/>
    </row>
    <row r="800" spans="1:19" x14ac:dyDescent="0.2">
      <c r="A800" s="378"/>
      <c r="B800" s="378"/>
      <c r="C800" s="378"/>
      <c r="D800" s="378"/>
      <c r="E800" s="378"/>
      <c r="F800" s="378"/>
      <c r="G800" s="378"/>
      <c r="H800" s="378"/>
      <c r="I800" s="378"/>
      <c r="J800" s="378"/>
      <c r="K800" s="378"/>
      <c r="L800" s="378"/>
      <c r="M800" s="378"/>
      <c r="N800" s="378"/>
      <c r="O800" s="378"/>
      <c r="P800" s="378"/>
      <c r="Q800" s="431"/>
      <c r="R800" s="431"/>
    </row>
    <row r="801" spans="1:19" s="3" customFormat="1" ht="13.5" customHeight="1" x14ac:dyDescent="0.25">
      <c r="A801" s="17" t="s">
        <v>76</v>
      </c>
      <c r="B801" s="379" t="str">
        <f>IF([1]p47!$A$161&lt;&gt;0,[1]p47!$A$161,"")</f>
        <v/>
      </c>
      <c r="C801" s="379"/>
      <c r="D801" s="379"/>
      <c r="E801" s="379"/>
      <c r="F801" s="379"/>
      <c r="G801" s="379"/>
      <c r="H801" s="379"/>
      <c r="I801" s="380"/>
      <c r="J801" s="375" t="s">
        <v>240</v>
      </c>
      <c r="K801" s="376"/>
      <c r="L801" s="86" t="str">
        <f>IF([1]p47!$I$161&lt;&gt;0,[1]p47!$I$161,"")</f>
        <v/>
      </c>
      <c r="M801" s="47" t="s">
        <v>239</v>
      </c>
      <c r="N801" s="427" t="str">
        <f>IF([1]p47!$K$161&lt;&gt;0,[1]p47!$K$161,"")</f>
        <v/>
      </c>
      <c r="O801" s="427"/>
      <c r="P801" s="428"/>
      <c r="Q801" s="431"/>
      <c r="R801" s="431"/>
    </row>
    <row r="802" spans="1:19" s="3" customFormat="1" ht="13.5" customHeight="1" x14ac:dyDescent="0.25">
      <c r="A802" s="17" t="s">
        <v>87</v>
      </c>
      <c r="B802" s="418" t="str">
        <f>IF([1]p47!$H$163&lt;&gt;0,[1]p47!$H$163,"")</f>
        <v/>
      </c>
      <c r="C802" s="419"/>
      <c r="D802" s="429" t="s">
        <v>241</v>
      </c>
      <c r="E802" s="430"/>
      <c r="F802" s="425" t="str">
        <f>IF([1]p47!$A$163&lt;&gt;0,[1]p47!$A$163,"")</f>
        <v/>
      </c>
      <c r="G802" s="425"/>
      <c r="H802" s="425"/>
      <c r="I802" s="425"/>
      <c r="J802" s="426"/>
      <c r="K802" s="17" t="s">
        <v>74</v>
      </c>
      <c r="L802" s="432" t="str">
        <f>IF([1]p47!$J$163&lt;&gt;0,[1]p47!$J$163,"")</f>
        <v/>
      </c>
      <c r="M802" s="433"/>
      <c r="N802" s="17" t="s">
        <v>75</v>
      </c>
      <c r="O802" s="432" t="str">
        <f>IF([1]p47!$K$163&lt;&gt;0,[1]p47!$K$163,"")</f>
        <v/>
      </c>
      <c r="P802" s="433"/>
      <c r="Q802" s="431"/>
      <c r="R802" s="431"/>
    </row>
    <row r="803" spans="1:19" x14ac:dyDescent="0.2">
      <c r="A803" s="375" t="s">
        <v>242</v>
      </c>
      <c r="B803" s="376"/>
      <c r="C803" s="376"/>
      <c r="D803" s="416">
        <f>[1]p47!$A$165</f>
        <v>0</v>
      </c>
      <c r="E803" s="417"/>
      <c r="F803" s="375" t="s">
        <v>246</v>
      </c>
      <c r="G803" s="376"/>
      <c r="H803" s="416">
        <f>[1]p47!$D$165</f>
        <v>0</v>
      </c>
      <c r="I803" s="417"/>
      <c r="J803" s="375" t="s">
        <v>244</v>
      </c>
      <c r="K803" s="376"/>
      <c r="L803" s="416">
        <f>[1]p47!$G$165</f>
        <v>0</v>
      </c>
      <c r="M803" s="417"/>
      <c r="N803" s="87" t="s">
        <v>245</v>
      </c>
      <c r="O803" s="416">
        <f>[1]p47!$J$165</f>
        <v>0</v>
      </c>
      <c r="P803" s="417"/>
      <c r="Q803" s="431"/>
      <c r="R803" s="431"/>
    </row>
    <row r="804" spans="1:19" x14ac:dyDescent="0.2">
      <c r="A804" s="378"/>
      <c r="B804" s="378"/>
      <c r="C804" s="378"/>
      <c r="D804" s="378"/>
      <c r="E804" s="378"/>
      <c r="F804" s="378"/>
      <c r="G804" s="378"/>
      <c r="H804" s="378"/>
      <c r="I804" s="378"/>
      <c r="J804" s="378"/>
      <c r="K804" s="378"/>
      <c r="L804" s="378"/>
      <c r="M804" s="378"/>
      <c r="N804" s="378"/>
      <c r="O804" s="378"/>
      <c r="P804" s="378"/>
      <c r="Q804" s="431"/>
      <c r="R804" s="431"/>
    </row>
    <row r="805" spans="1:19" s="33" customFormat="1" ht="11.25" customHeight="1" x14ac:dyDescent="0.2">
      <c r="A805" s="375" t="str">
        <f>T([1]p48!$C$13:$G$13)</f>
        <v/>
      </c>
      <c r="B805" s="376"/>
      <c r="C805" s="376"/>
      <c r="D805" s="376"/>
      <c r="E805" s="377"/>
      <c r="F805" s="423"/>
      <c r="G805" s="424"/>
      <c r="H805" s="424"/>
      <c r="I805" s="424"/>
      <c r="J805" s="424"/>
      <c r="K805" s="424"/>
      <c r="L805" s="424"/>
      <c r="M805" s="424"/>
      <c r="N805" s="424"/>
      <c r="O805" s="424"/>
      <c r="P805" s="424"/>
      <c r="Q805" s="431"/>
      <c r="R805" s="431"/>
      <c r="S805" s="28"/>
    </row>
    <row r="806" spans="1:19" s="3" customFormat="1" ht="13.5" customHeight="1" x14ac:dyDescent="0.25">
      <c r="A806" s="17" t="s">
        <v>76</v>
      </c>
      <c r="B806" s="379" t="str">
        <f>IF([1]p48!$A$140&lt;&gt;0,[1]p48!$A$140,"")</f>
        <v/>
      </c>
      <c r="C806" s="379"/>
      <c r="D806" s="379"/>
      <c r="E806" s="379"/>
      <c r="F806" s="379"/>
      <c r="G806" s="379"/>
      <c r="H806" s="379"/>
      <c r="I806" s="380"/>
      <c r="J806" s="375" t="s">
        <v>240</v>
      </c>
      <c r="K806" s="376"/>
      <c r="L806" s="86" t="str">
        <f>IF([1]p48!$I$140&lt;&gt;0,[1]p48!$I$140,"")</f>
        <v/>
      </c>
      <c r="M806" s="47" t="s">
        <v>239</v>
      </c>
      <c r="N806" s="427" t="str">
        <f>IF([1]p48!$K$140&lt;&gt;0,[1]p48!$K$140,"")</f>
        <v/>
      </c>
      <c r="O806" s="427"/>
      <c r="P806" s="428"/>
      <c r="Q806" s="431"/>
      <c r="R806" s="431"/>
    </row>
    <row r="807" spans="1:19" s="3" customFormat="1" ht="13.5" customHeight="1" x14ac:dyDescent="0.25">
      <c r="A807" s="17" t="s">
        <v>87</v>
      </c>
      <c r="B807" s="418" t="str">
        <f>IF([1]p48!$H$142&lt;&gt;0,[1]p48!$H$142,"")</f>
        <v/>
      </c>
      <c r="C807" s="419"/>
      <c r="D807" s="429" t="s">
        <v>241</v>
      </c>
      <c r="E807" s="430"/>
      <c r="F807" s="425" t="str">
        <f>IF([1]p48!$A$142&lt;&gt;0,[1]p48!$A$142,"")</f>
        <v/>
      </c>
      <c r="G807" s="425"/>
      <c r="H807" s="425"/>
      <c r="I807" s="425"/>
      <c r="J807" s="426"/>
      <c r="K807" s="17" t="s">
        <v>74</v>
      </c>
      <c r="L807" s="432" t="str">
        <f>IF([1]p48!$J$142&lt;&gt;0,[1]p48!$J$142,"")</f>
        <v/>
      </c>
      <c r="M807" s="433"/>
      <c r="N807" s="17" t="s">
        <v>75</v>
      </c>
      <c r="O807" s="432" t="str">
        <f>IF([1]p48!$K$142&lt;&gt;0,[1]p48!$K$142,"")</f>
        <v/>
      </c>
      <c r="P807" s="433"/>
      <c r="Q807" s="431"/>
      <c r="R807" s="431"/>
    </row>
    <row r="808" spans="1:19" x14ac:dyDescent="0.2">
      <c r="A808" s="375" t="s">
        <v>242</v>
      </c>
      <c r="B808" s="376"/>
      <c r="C808" s="376"/>
      <c r="D808" s="416">
        <f>[1]p48!$A$144</f>
        <v>0</v>
      </c>
      <c r="E808" s="417"/>
      <c r="F808" s="375" t="s">
        <v>243</v>
      </c>
      <c r="G808" s="376"/>
      <c r="H808" s="416">
        <f>[1]p48!$D$144</f>
        <v>0</v>
      </c>
      <c r="I808" s="417"/>
      <c r="J808" s="375" t="s">
        <v>244</v>
      </c>
      <c r="K808" s="376"/>
      <c r="L808" s="416">
        <f>[1]p48!$G$144</f>
        <v>0</v>
      </c>
      <c r="M808" s="417"/>
      <c r="N808" s="87" t="s">
        <v>245</v>
      </c>
      <c r="O808" s="416">
        <f>[1]p48!$J$144</f>
        <v>0</v>
      </c>
      <c r="P808" s="417"/>
      <c r="Q808" s="431"/>
      <c r="R808" s="431"/>
    </row>
    <row r="809" spans="1:19" x14ac:dyDescent="0.2">
      <c r="A809" s="378"/>
      <c r="B809" s="378"/>
      <c r="C809" s="378"/>
      <c r="D809" s="378"/>
      <c r="E809" s="378"/>
      <c r="F809" s="378"/>
      <c r="G809" s="378"/>
      <c r="H809" s="378"/>
      <c r="I809" s="378"/>
      <c r="J809" s="378"/>
      <c r="K809" s="378"/>
      <c r="L809" s="378"/>
      <c r="M809" s="378"/>
      <c r="N809" s="378"/>
      <c r="O809" s="378"/>
      <c r="P809" s="378"/>
      <c r="Q809" s="431"/>
      <c r="R809" s="431"/>
    </row>
    <row r="810" spans="1:19" s="3" customFormat="1" ht="13.5" customHeight="1" x14ac:dyDescent="0.25">
      <c r="A810" s="17" t="s">
        <v>76</v>
      </c>
      <c r="B810" s="379" t="str">
        <f>IF([1]p48!$A$147&lt;&gt;0,[1]p48!$A$147,"")</f>
        <v/>
      </c>
      <c r="C810" s="379"/>
      <c r="D810" s="379"/>
      <c r="E810" s="379"/>
      <c r="F810" s="379"/>
      <c r="G810" s="379"/>
      <c r="H810" s="379"/>
      <c r="I810" s="380"/>
      <c r="J810" s="375" t="s">
        <v>240</v>
      </c>
      <c r="K810" s="376"/>
      <c r="L810" s="86" t="str">
        <f>IF([1]p48!$I$147&lt;&gt;0,[1]p48!$I$147,"")</f>
        <v/>
      </c>
      <c r="M810" s="47" t="s">
        <v>239</v>
      </c>
      <c r="N810" s="427" t="str">
        <f>IF([1]p48!$K$147&lt;&gt;0,[1]p48!$K$147,"")</f>
        <v/>
      </c>
      <c r="O810" s="427"/>
      <c r="P810" s="428"/>
      <c r="Q810" s="431"/>
      <c r="R810" s="431"/>
    </row>
    <row r="811" spans="1:19" s="3" customFormat="1" ht="13.5" customHeight="1" x14ac:dyDescent="0.25">
      <c r="A811" s="17" t="s">
        <v>87</v>
      </c>
      <c r="B811" s="418" t="str">
        <f>IF([1]p48!$H$149&lt;&gt;0,[1]p48!$H$149,"")</f>
        <v/>
      </c>
      <c r="C811" s="419"/>
      <c r="D811" s="429" t="s">
        <v>241</v>
      </c>
      <c r="E811" s="430"/>
      <c r="F811" s="425" t="str">
        <f>IF([1]p48!$A$149&lt;&gt;0,[1]p48!$A$149,"")</f>
        <v/>
      </c>
      <c r="G811" s="425"/>
      <c r="H811" s="425"/>
      <c r="I811" s="425"/>
      <c r="J811" s="426"/>
      <c r="K811" s="17" t="s">
        <v>74</v>
      </c>
      <c r="L811" s="432" t="str">
        <f>IF([1]p48!$J$149&lt;&gt;0,[1]p48!$J$149,"")</f>
        <v/>
      </c>
      <c r="M811" s="433"/>
      <c r="N811" s="17" t="s">
        <v>75</v>
      </c>
      <c r="O811" s="432" t="str">
        <f>IF([1]p48!$K$149&lt;&gt;0,[1]p48!$K$149,"")</f>
        <v/>
      </c>
      <c r="P811" s="433"/>
      <c r="Q811" s="431"/>
      <c r="R811" s="431"/>
    </row>
    <row r="812" spans="1:19" x14ac:dyDescent="0.2">
      <c r="A812" s="375" t="s">
        <v>242</v>
      </c>
      <c r="B812" s="376"/>
      <c r="C812" s="376"/>
      <c r="D812" s="416">
        <f>[1]p48!$A$151</f>
        <v>0</v>
      </c>
      <c r="E812" s="417"/>
      <c r="F812" s="375" t="s">
        <v>246</v>
      </c>
      <c r="G812" s="376"/>
      <c r="H812" s="416">
        <f>[1]p48!$D$151</f>
        <v>0</v>
      </c>
      <c r="I812" s="417"/>
      <c r="J812" s="375" t="s">
        <v>244</v>
      </c>
      <c r="K812" s="376"/>
      <c r="L812" s="416">
        <f>[1]p48!$G$151</f>
        <v>0</v>
      </c>
      <c r="M812" s="417"/>
      <c r="N812" s="87" t="s">
        <v>245</v>
      </c>
      <c r="O812" s="416">
        <f>[1]p48!$J$151</f>
        <v>0</v>
      </c>
      <c r="P812" s="417"/>
      <c r="Q812" s="431"/>
      <c r="R812" s="431"/>
    </row>
    <row r="813" spans="1:19" x14ac:dyDescent="0.2">
      <c r="A813" s="378"/>
      <c r="B813" s="378"/>
      <c r="C813" s="378"/>
      <c r="D813" s="378"/>
      <c r="E813" s="378"/>
      <c r="F813" s="378"/>
      <c r="G813" s="378"/>
      <c r="H813" s="378"/>
      <c r="I813" s="378"/>
      <c r="J813" s="378"/>
      <c r="K813" s="378"/>
      <c r="L813" s="378"/>
      <c r="M813" s="378"/>
      <c r="N813" s="378"/>
      <c r="O813" s="378"/>
      <c r="P813" s="378"/>
      <c r="Q813" s="431"/>
      <c r="R813" s="431"/>
    </row>
    <row r="814" spans="1:19" s="3" customFormat="1" ht="13.5" customHeight="1" x14ac:dyDescent="0.25">
      <c r="A814" s="17" t="s">
        <v>76</v>
      </c>
      <c r="B814" s="379" t="str">
        <f>IF([1]p48!$A$154&lt;&gt;0,[1]p48!$A$154,"")</f>
        <v/>
      </c>
      <c r="C814" s="379"/>
      <c r="D814" s="379"/>
      <c r="E814" s="379"/>
      <c r="F814" s="379"/>
      <c r="G814" s="379"/>
      <c r="H814" s="379"/>
      <c r="I814" s="380"/>
      <c r="J814" s="375" t="s">
        <v>240</v>
      </c>
      <c r="K814" s="376"/>
      <c r="L814" s="86" t="str">
        <f>IF([1]p48!$I$154&lt;&gt;0,[1]p48!$I$154,"")</f>
        <v/>
      </c>
      <c r="M814" s="47" t="s">
        <v>239</v>
      </c>
      <c r="N814" s="427" t="str">
        <f>IF([1]p48!$K$154&lt;&gt;0,[1]p48!$K$154,"")</f>
        <v/>
      </c>
      <c r="O814" s="427"/>
      <c r="P814" s="428"/>
      <c r="Q814" s="431"/>
      <c r="R814" s="431"/>
    </row>
    <row r="815" spans="1:19" s="3" customFormat="1" ht="13.5" customHeight="1" x14ac:dyDescent="0.25">
      <c r="A815" s="17" t="s">
        <v>87</v>
      </c>
      <c r="B815" s="418" t="str">
        <f>IF([1]p48!$H$156&lt;&gt;0,[1]p48!$H$156,"")</f>
        <v/>
      </c>
      <c r="C815" s="419"/>
      <c r="D815" s="429" t="s">
        <v>241</v>
      </c>
      <c r="E815" s="430"/>
      <c r="F815" s="425" t="str">
        <f>IF([1]p48!$A$156&lt;&gt;0,[1]p48!$A$156,"")</f>
        <v/>
      </c>
      <c r="G815" s="425"/>
      <c r="H815" s="425"/>
      <c r="I815" s="425"/>
      <c r="J815" s="426"/>
      <c r="K815" s="17" t="s">
        <v>74</v>
      </c>
      <c r="L815" s="432" t="str">
        <f>IF([1]p48!$J$156&lt;&gt;0,[1]p48!$J$156,"")</f>
        <v/>
      </c>
      <c r="M815" s="433"/>
      <c r="N815" s="17" t="s">
        <v>75</v>
      </c>
      <c r="O815" s="432" t="str">
        <f>IF([1]p48!$K$156&lt;&gt;0,[1]p48!$K$156,"")</f>
        <v/>
      </c>
      <c r="P815" s="433"/>
      <c r="Q815" s="431"/>
      <c r="R815" s="431"/>
    </row>
    <row r="816" spans="1:19" x14ac:dyDescent="0.2">
      <c r="A816" s="375" t="s">
        <v>242</v>
      </c>
      <c r="B816" s="376"/>
      <c r="C816" s="376"/>
      <c r="D816" s="416">
        <f>[1]p48!$A$158</f>
        <v>0</v>
      </c>
      <c r="E816" s="417"/>
      <c r="F816" s="375" t="s">
        <v>246</v>
      </c>
      <c r="G816" s="376"/>
      <c r="H816" s="416">
        <f>[1]p48!$D$158</f>
        <v>0</v>
      </c>
      <c r="I816" s="417"/>
      <c r="J816" s="375" t="s">
        <v>244</v>
      </c>
      <c r="K816" s="376"/>
      <c r="L816" s="416">
        <f>[1]p48!$G$158</f>
        <v>0</v>
      </c>
      <c r="M816" s="417"/>
      <c r="N816" s="87" t="s">
        <v>245</v>
      </c>
      <c r="O816" s="416">
        <f>[1]p48!$J$158</f>
        <v>0</v>
      </c>
      <c r="P816" s="417"/>
      <c r="Q816" s="431"/>
      <c r="R816" s="431"/>
    </row>
    <row r="817" spans="1:19" x14ac:dyDescent="0.2">
      <c r="A817" s="378"/>
      <c r="B817" s="378"/>
      <c r="C817" s="378"/>
      <c r="D817" s="378"/>
      <c r="E817" s="378"/>
      <c r="F817" s="378"/>
      <c r="G817" s="378"/>
      <c r="H817" s="378"/>
      <c r="I817" s="378"/>
      <c r="J817" s="378"/>
      <c r="K817" s="378"/>
      <c r="L817" s="378"/>
      <c r="M817" s="378"/>
      <c r="N817" s="378"/>
      <c r="O817" s="378"/>
      <c r="P817" s="378"/>
      <c r="Q817" s="431"/>
      <c r="R817" s="431"/>
    </row>
    <row r="818" spans="1:19" s="3" customFormat="1" ht="13.5" customHeight="1" x14ac:dyDescent="0.25">
      <c r="A818" s="17" t="s">
        <v>76</v>
      </c>
      <c r="B818" s="379" t="str">
        <f>IF([1]p48!$A$161&lt;&gt;0,[1]p48!$A$161,"")</f>
        <v/>
      </c>
      <c r="C818" s="379"/>
      <c r="D818" s="379"/>
      <c r="E818" s="379"/>
      <c r="F818" s="379"/>
      <c r="G818" s="379"/>
      <c r="H818" s="379"/>
      <c r="I818" s="380"/>
      <c r="J818" s="375" t="s">
        <v>240</v>
      </c>
      <c r="K818" s="376"/>
      <c r="L818" s="86" t="str">
        <f>IF([1]p48!$I$161&lt;&gt;0,[1]p48!$I$161,"")</f>
        <v/>
      </c>
      <c r="M818" s="47" t="s">
        <v>239</v>
      </c>
      <c r="N818" s="427" t="str">
        <f>IF([1]p48!$K$161&lt;&gt;0,[1]p48!$K$161,"")</f>
        <v/>
      </c>
      <c r="O818" s="427"/>
      <c r="P818" s="428"/>
      <c r="Q818" s="431"/>
      <c r="R818" s="431"/>
    </row>
    <row r="819" spans="1:19" s="3" customFormat="1" ht="13.5" customHeight="1" x14ac:dyDescent="0.25">
      <c r="A819" s="17" t="s">
        <v>87</v>
      </c>
      <c r="B819" s="418" t="str">
        <f>IF([1]p48!$H$163&lt;&gt;0,[1]p48!$H$163,"")</f>
        <v/>
      </c>
      <c r="C819" s="419"/>
      <c r="D819" s="429" t="s">
        <v>241</v>
      </c>
      <c r="E819" s="430"/>
      <c r="F819" s="425" t="str">
        <f>IF([1]p48!$A$163&lt;&gt;0,[1]p48!$A$163,"")</f>
        <v/>
      </c>
      <c r="G819" s="425"/>
      <c r="H819" s="425"/>
      <c r="I819" s="425"/>
      <c r="J819" s="426"/>
      <c r="K819" s="17" t="s">
        <v>74</v>
      </c>
      <c r="L819" s="432" t="str">
        <f>IF([1]p48!$J$163&lt;&gt;0,[1]p48!$J$163,"")</f>
        <v/>
      </c>
      <c r="M819" s="433"/>
      <c r="N819" s="17" t="s">
        <v>75</v>
      </c>
      <c r="O819" s="432" t="str">
        <f>IF([1]p48!$K$163&lt;&gt;0,[1]p48!$K$163,"")</f>
        <v/>
      </c>
      <c r="P819" s="433"/>
      <c r="Q819" s="431"/>
      <c r="R819" s="431"/>
    </row>
    <row r="820" spans="1:19" x14ac:dyDescent="0.2">
      <c r="A820" s="375" t="s">
        <v>242</v>
      </c>
      <c r="B820" s="376"/>
      <c r="C820" s="376"/>
      <c r="D820" s="416">
        <f>[1]p48!$A$165</f>
        <v>0</v>
      </c>
      <c r="E820" s="417"/>
      <c r="F820" s="375" t="s">
        <v>246</v>
      </c>
      <c r="G820" s="376"/>
      <c r="H820" s="416">
        <f>[1]p48!$D$165</f>
        <v>0</v>
      </c>
      <c r="I820" s="417"/>
      <c r="J820" s="375" t="s">
        <v>244</v>
      </c>
      <c r="K820" s="376"/>
      <c r="L820" s="416">
        <f>[1]p48!$G$165</f>
        <v>0</v>
      </c>
      <c r="M820" s="417"/>
      <c r="N820" s="87" t="s">
        <v>245</v>
      </c>
      <c r="O820" s="416">
        <f>[1]p48!$J$165</f>
        <v>0</v>
      </c>
      <c r="P820" s="417"/>
      <c r="Q820" s="431"/>
      <c r="R820" s="431"/>
    </row>
    <row r="821" spans="1:19" x14ac:dyDescent="0.2">
      <c r="A821" s="378"/>
      <c r="B821" s="378"/>
      <c r="C821" s="378"/>
      <c r="D821" s="378"/>
      <c r="E821" s="378"/>
      <c r="F821" s="378"/>
      <c r="G821" s="378"/>
      <c r="H821" s="378"/>
      <c r="I821" s="378"/>
      <c r="J821" s="378"/>
      <c r="K821" s="378"/>
      <c r="L821" s="378"/>
      <c r="M821" s="378"/>
      <c r="N821" s="378"/>
      <c r="O821" s="378"/>
      <c r="P821" s="378"/>
      <c r="Q821" s="431"/>
      <c r="R821" s="431"/>
    </row>
    <row r="822" spans="1:19" s="33" customFormat="1" ht="11.25" customHeight="1" x14ac:dyDescent="0.2">
      <c r="A822" s="375" t="str">
        <f>T([1]p49!$C$13:$G$13)</f>
        <v/>
      </c>
      <c r="B822" s="376"/>
      <c r="C822" s="376"/>
      <c r="D822" s="376"/>
      <c r="E822" s="377"/>
      <c r="F822" s="423"/>
      <c r="G822" s="424"/>
      <c r="H822" s="424"/>
      <c r="I822" s="424"/>
      <c r="J822" s="424"/>
      <c r="K822" s="424"/>
      <c r="L822" s="424"/>
      <c r="M822" s="424"/>
      <c r="N822" s="424"/>
      <c r="O822" s="424"/>
      <c r="P822" s="424"/>
      <c r="Q822" s="431"/>
      <c r="R822" s="431"/>
      <c r="S822" s="28"/>
    </row>
    <row r="823" spans="1:19" s="3" customFormat="1" ht="13.5" customHeight="1" x14ac:dyDescent="0.25">
      <c r="A823" s="17" t="s">
        <v>76</v>
      </c>
      <c r="B823" s="379" t="str">
        <f>IF([1]p49!$A$140&lt;&gt;0,[1]p49!$A$140,"")</f>
        <v/>
      </c>
      <c r="C823" s="379"/>
      <c r="D823" s="379"/>
      <c r="E823" s="379"/>
      <c r="F823" s="379"/>
      <c r="G823" s="379"/>
      <c r="H823" s="379"/>
      <c r="I823" s="380"/>
      <c r="J823" s="375" t="s">
        <v>240</v>
      </c>
      <c r="K823" s="376"/>
      <c r="L823" s="86" t="str">
        <f>IF([1]p49!$I$140&lt;&gt;0,[1]p49!$I$140,"")</f>
        <v/>
      </c>
      <c r="M823" s="47" t="s">
        <v>239</v>
      </c>
      <c r="N823" s="427" t="str">
        <f>IF([1]p49!$K$140&lt;&gt;0,[1]p49!$K$140,"")</f>
        <v/>
      </c>
      <c r="O823" s="427"/>
      <c r="P823" s="428"/>
      <c r="Q823" s="431"/>
      <c r="R823" s="431"/>
    </row>
    <row r="824" spans="1:19" s="3" customFormat="1" ht="13.5" customHeight="1" x14ac:dyDescent="0.25">
      <c r="A824" s="17" t="s">
        <v>87</v>
      </c>
      <c r="B824" s="418" t="str">
        <f>IF([1]p49!$H$142&lt;&gt;0,[1]p49!$H$142,"")</f>
        <v/>
      </c>
      <c r="C824" s="419"/>
      <c r="D824" s="429" t="s">
        <v>241</v>
      </c>
      <c r="E824" s="430"/>
      <c r="F824" s="425" t="str">
        <f>IF([1]p49!$A$142&lt;&gt;0,[1]p49!$A$142,"")</f>
        <v/>
      </c>
      <c r="G824" s="425"/>
      <c r="H824" s="425"/>
      <c r="I824" s="425"/>
      <c r="J824" s="426"/>
      <c r="K824" s="17" t="s">
        <v>74</v>
      </c>
      <c r="L824" s="432" t="str">
        <f>IF([1]p49!$J$142&lt;&gt;0,[1]p49!$J$142,"")</f>
        <v/>
      </c>
      <c r="M824" s="433"/>
      <c r="N824" s="17" t="s">
        <v>75</v>
      </c>
      <c r="O824" s="432" t="str">
        <f>IF([1]p49!$K$142&lt;&gt;0,[1]p49!$K$142,"")</f>
        <v/>
      </c>
      <c r="P824" s="433"/>
      <c r="Q824" s="431"/>
      <c r="R824" s="431"/>
    </row>
    <row r="825" spans="1:19" x14ac:dyDescent="0.2">
      <c r="A825" s="375" t="s">
        <v>242</v>
      </c>
      <c r="B825" s="376"/>
      <c r="C825" s="376"/>
      <c r="D825" s="416">
        <f>[1]p49!$A$144</f>
        <v>0</v>
      </c>
      <c r="E825" s="417"/>
      <c r="F825" s="375" t="s">
        <v>243</v>
      </c>
      <c r="G825" s="376"/>
      <c r="H825" s="416">
        <f>[1]p49!$D$144</f>
        <v>0</v>
      </c>
      <c r="I825" s="417"/>
      <c r="J825" s="375" t="s">
        <v>244</v>
      </c>
      <c r="K825" s="376"/>
      <c r="L825" s="416">
        <f>[1]p49!$G$144</f>
        <v>0</v>
      </c>
      <c r="M825" s="417"/>
      <c r="N825" s="87" t="s">
        <v>245</v>
      </c>
      <c r="O825" s="416">
        <f>[1]p49!$J$144</f>
        <v>0</v>
      </c>
      <c r="P825" s="417"/>
      <c r="Q825" s="431"/>
      <c r="R825" s="431"/>
    </row>
    <row r="826" spans="1:19" x14ac:dyDescent="0.2">
      <c r="A826" s="378"/>
      <c r="B826" s="378"/>
      <c r="C826" s="378"/>
      <c r="D826" s="378"/>
      <c r="E826" s="378"/>
      <c r="F826" s="378"/>
      <c r="G826" s="378"/>
      <c r="H826" s="378"/>
      <c r="I826" s="378"/>
      <c r="J826" s="378"/>
      <c r="K826" s="378"/>
      <c r="L826" s="378"/>
      <c r="M826" s="378"/>
      <c r="N826" s="378"/>
      <c r="O826" s="378"/>
      <c r="P826" s="378"/>
      <c r="Q826" s="431"/>
      <c r="R826" s="431"/>
    </row>
    <row r="827" spans="1:19" s="3" customFormat="1" ht="13.5" customHeight="1" x14ac:dyDescent="0.25">
      <c r="A827" s="17" t="s">
        <v>76</v>
      </c>
      <c r="B827" s="379" t="str">
        <f>IF([1]p49!$A$147&lt;&gt;0,[1]p49!$A$147,"")</f>
        <v/>
      </c>
      <c r="C827" s="379"/>
      <c r="D827" s="379"/>
      <c r="E827" s="379"/>
      <c r="F827" s="379"/>
      <c r="G827" s="379"/>
      <c r="H827" s="379"/>
      <c r="I827" s="380"/>
      <c r="J827" s="375" t="s">
        <v>240</v>
      </c>
      <c r="K827" s="376"/>
      <c r="L827" s="86" t="str">
        <f>IF([1]p49!$I$147&lt;&gt;0,[1]p49!$I$147,"")</f>
        <v/>
      </c>
      <c r="M827" s="47" t="s">
        <v>239</v>
      </c>
      <c r="N827" s="427" t="str">
        <f>IF([1]p49!$K$147&lt;&gt;0,[1]p49!$K$147,"")</f>
        <v/>
      </c>
      <c r="O827" s="427"/>
      <c r="P827" s="428"/>
      <c r="Q827" s="431"/>
      <c r="R827" s="431"/>
    </row>
    <row r="828" spans="1:19" s="3" customFormat="1" ht="13.5" customHeight="1" x14ac:dyDescent="0.25">
      <c r="A828" s="17" t="s">
        <v>87</v>
      </c>
      <c r="B828" s="418" t="str">
        <f>IF([1]p49!$H$149&lt;&gt;0,[1]p49!$H$149,"")</f>
        <v/>
      </c>
      <c r="C828" s="419"/>
      <c r="D828" s="429" t="s">
        <v>241</v>
      </c>
      <c r="E828" s="430"/>
      <c r="F828" s="425" t="str">
        <f>IF([1]p49!$A$149&lt;&gt;0,[1]p49!$A$149,"")</f>
        <v/>
      </c>
      <c r="G828" s="425"/>
      <c r="H828" s="425"/>
      <c r="I828" s="425"/>
      <c r="J828" s="426"/>
      <c r="K828" s="17" t="s">
        <v>74</v>
      </c>
      <c r="L828" s="432" t="str">
        <f>IF([1]p49!$J$149&lt;&gt;0,[1]p49!$J$149,"")</f>
        <v/>
      </c>
      <c r="M828" s="433"/>
      <c r="N828" s="17" t="s">
        <v>75</v>
      </c>
      <c r="O828" s="432" t="str">
        <f>IF([1]p49!$K$149&lt;&gt;0,[1]p49!$K$149,"")</f>
        <v/>
      </c>
      <c r="P828" s="433"/>
      <c r="Q828" s="431"/>
      <c r="R828" s="431"/>
    </row>
    <row r="829" spans="1:19" x14ac:dyDescent="0.2">
      <c r="A829" s="375" t="s">
        <v>242</v>
      </c>
      <c r="B829" s="376"/>
      <c r="C829" s="376"/>
      <c r="D829" s="416">
        <f>[1]p49!$A$151</f>
        <v>0</v>
      </c>
      <c r="E829" s="417"/>
      <c r="F829" s="375" t="s">
        <v>246</v>
      </c>
      <c r="G829" s="376"/>
      <c r="H829" s="416">
        <f>[1]p49!$D$151</f>
        <v>0</v>
      </c>
      <c r="I829" s="417"/>
      <c r="J829" s="375" t="s">
        <v>244</v>
      </c>
      <c r="K829" s="376"/>
      <c r="L829" s="416">
        <f>[1]p49!$G$151</f>
        <v>0</v>
      </c>
      <c r="M829" s="417"/>
      <c r="N829" s="87" t="s">
        <v>245</v>
      </c>
      <c r="O829" s="416">
        <f>[1]p49!$J$151</f>
        <v>0</v>
      </c>
      <c r="P829" s="417"/>
      <c r="Q829" s="431"/>
      <c r="R829" s="431"/>
    </row>
    <row r="830" spans="1:19" x14ac:dyDescent="0.2">
      <c r="A830" s="378"/>
      <c r="B830" s="378"/>
      <c r="C830" s="378"/>
      <c r="D830" s="378"/>
      <c r="E830" s="378"/>
      <c r="F830" s="378"/>
      <c r="G830" s="378"/>
      <c r="H830" s="378"/>
      <c r="I830" s="378"/>
      <c r="J830" s="378"/>
      <c r="K830" s="378"/>
      <c r="L830" s="378"/>
      <c r="M830" s="378"/>
      <c r="N830" s="378"/>
      <c r="O830" s="378"/>
      <c r="P830" s="378"/>
      <c r="Q830" s="431"/>
      <c r="R830" s="431"/>
    </row>
    <row r="831" spans="1:19" s="3" customFormat="1" ht="13.5" customHeight="1" x14ac:dyDescent="0.25">
      <c r="A831" s="17" t="s">
        <v>76</v>
      </c>
      <c r="B831" s="379" t="str">
        <f>IF([1]p49!$A$154&lt;&gt;0,[1]p49!$A$154,"")</f>
        <v/>
      </c>
      <c r="C831" s="379"/>
      <c r="D831" s="379"/>
      <c r="E831" s="379"/>
      <c r="F831" s="379"/>
      <c r="G831" s="379"/>
      <c r="H831" s="379"/>
      <c r="I831" s="380"/>
      <c r="J831" s="375" t="s">
        <v>240</v>
      </c>
      <c r="K831" s="376"/>
      <c r="L831" s="86" t="str">
        <f>IF([1]p49!$I$154&lt;&gt;0,[1]p49!$I$154,"")</f>
        <v/>
      </c>
      <c r="M831" s="47" t="s">
        <v>239</v>
      </c>
      <c r="N831" s="427" t="str">
        <f>IF([1]p49!$K$154&lt;&gt;0,[1]p49!$K$154,"")</f>
        <v/>
      </c>
      <c r="O831" s="427"/>
      <c r="P831" s="428"/>
      <c r="Q831" s="431"/>
      <c r="R831" s="431"/>
    </row>
    <row r="832" spans="1:19" s="3" customFormat="1" ht="13.5" customHeight="1" x14ac:dyDescent="0.25">
      <c r="A832" s="17" t="s">
        <v>87</v>
      </c>
      <c r="B832" s="418" t="str">
        <f>IF([1]p49!$H$156&lt;&gt;0,[1]p49!$H$156,"")</f>
        <v/>
      </c>
      <c r="C832" s="419"/>
      <c r="D832" s="429" t="s">
        <v>241</v>
      </c>
      <c r="E832" s="430"/>
      <c r="F832" s="425" t="str">
        <f>IF([1]p49!$A$156&lt;&gt;0,[1]p49!$A$156,"")</f>
        <v/>
      </c>
      <c r="G832" s="425"/>
      <c r="H832" s="425"/>
      <c r="I832" s="425"/>
      <c r="J832" s="426"/>
      <c r="K832" s="17" t="s">
        <v>74</v>
      </c>
      <c r="L832" s="432" t="str">
        <f>IF([1]p49!$J$156&lt;&gt;0,[1]p49!$J$156,"")</f>
        <v/>
      </c>
      <c r="M832" s="433"/>
      <c r="N832" s="17" t="s">
        <v>75</v>
      </c>
      <c r="O832" s="432" t="str">
        <f>IF([1]p49!$K$156&lt;&gt;0,[1]p49!$K$156,"")</f>
        <v/>
      </c>
      <c r="P832" s="433"/>
      <c r="Q832" s="431"/>
      <c r="R832" s="431"/>
    </row>
    <row r="833" spans="1:19" x14ac:dyDescent="0.2">
      <c r="A833" s="375" t="s">
        <v>242</v>
      </c>
      <c r="B833" s="376"/>
      <c r="C833" s="376"/>
      <c r="D833" s="416">
        <f>[1]p49!$A$158</f>
        <v>0</v>
      </c>
      <c r="E833" s="417"/>
      <c r="F833" s="375" t="s">
        <v>246</v>
      </c>
      <c r="G833" s="376"/>
      <c r="H833" s="416">
        <f>[1]p49!$D$158</f>
        <v>0</v>
      </c>
      <c r="I833" s="417"/>
      <c r="J833" s="375" t="s">
        <v>244</v>
      </c>
      <c r="K833" s="376"/>
      <c r="L833" s="416">
        <f>[1]p49!$G$158</f>
        <v>0</v>
      </c>
      <c r="M833" s="417"/>
      <c r="N833" s="87" t="s">
        <v>245</v>
      </c>
      <c r="O833" s="416">
        <f>[1]p49!$J$158</f>
        <v>0</v>
      </c>
      <c r="P833" s="417"/>
      <c r="Q833" s="431"/>
      <c r="R833" s="431"/>
    </row>
    <row r="834" spans="1:19" x14ac:dyDescent="0.2">
      <c r="A834" s="378"/>
      <c r="B834" s="378"/>
      <c r="C834" s="378"/>
      <c r="D834" s="378"/>
      <c r="E834" s="378"/>
      <c r="F834" s="378"/>
      <c r="G834" s="378"/>
      <c r="H834" s="378"/>
      <c r="I834" s="378"/>
      <c r="J834" s="378"/>
      <c r="K834" s="378"/>
      <c r="L834" s="378"/>
      <c r="M834" s="378"/>
      <c r="N834" s="378"/>
      <c r="O834" s="378"/>
      <c r="P834" s="378"/>
      <c r="Q834" s="431"/>
      <c r="R834" s="431"/>
    </row>
    <row r="835" spans="1:19" s="3" customFormat="1" ht="13.5" customHeight="1" x14ac:dyDescent="0.25">
      <c r="A835" s="17" t="s">
        <v>76</v>
      </c>
      <c r="B835" s="379" t="str">
        <f>IF([1]p49!$A$161&lt;&gt;0,[1]p49!$A$161,"")</f>
        <v/>
      </c>
      <c r="C835" s="379"/>
      <c r="D835" s="379"/>
      <c r="E835" s="379"/>
      <c r="F835" s="379"/>
      <c r="G835" s="379"/>
      <c r="H835" s="379"/>
      <c r="I835" s="380"/>
      <c r="J835" s="375" t="s">
        <v>240</v>
      </c>
      <c r="K835" s="376"/>
      <c r="L835" s="86" t="str">
        <f>IF([1]p49!$I$161&lt;&gt;0,[1]p49!$I$161,"")</f>
        <v/>
      </c>
      <c r="M835" s="47" t="s">
        <v>239</v>
      </c>
      <c r="N835" s="427" t="str">
        <f>IF([1]p49!$K$161&lt;&gt;0,[1]p49!$K$161,"")</f>
        <v/>
      </c>
      <c r="O835" s="427"/>
      <c r="P835" s="428"/>
      <c r="Q835" s="431"/>
      <c r="R835" s="431"/>
    </row>
    <row r="836" spans="1:19" s="3" customFormat="1" ht="13.5" customHeight="1" x14ac:dyDescent="0.25">
      <c r="A836" s="17" t="s">
        <v>87</v>
      </c>
      <c r="B836" s="418" t="str">
        <f>IF([1]p49!$H$163&lt;&gt;0,[1]p49!$H$163,"")</f>
        <v/>
      </c>
      <c r="C836" s="419"/>
      <c r="D836" s="429" t="s">
        <v>241</v>
      </c>
      <c r="E836" s="430"/>
      <c r="F836" s="425" t="str">
        <f>IF([1]p49!$A$163&lt;&gt;0,[1]p49!$A$163,"")</f>
        <v/>
      </c>
      <c r="G836" s="425"/>
      <c r="H836" s="425"/>
      <c r="I836" s="425"/>
      <c r="J836" s="426"/>
      <c r="K836" s="17" t="s">
        <v>74</v>
      </c>
      <c r="L836" s="432" t="str">
        <f>IF([1]p49!$J$163&lt;&gt;0,[1]p49!$J$163,"")</f>
        <v/>
      </c>
      <c r="M836" s="433"/>
      <c r="N836" s="17" t="s">
        <v>75</v>
      </c>
      <c r="O836" s="432" t="str">
        <f>IF([1]p49!$K$163&lt;&gt;0,[1]p49!$K$163,"")</f>
        <v/>
      </c>
      <c r="P836" s="433"/>
      <c r="Q836" s="431"/>
      <c r="R836" s="431"/>
    </row>
    <row r="837" spans="1:19" x14ac:dyDescent="0.2">
      <c r="A837" s="375" t="s">
        <v>242</v>
      </c>
      <c r="B837" s="376"/>
      <c r="C837" s="376"/>
      <c r="D837" s="416">
        <f>[1]p49!$A$165</f>
        <v>0</v>
      </c>
      <c r="E837" s="417"/>
      <c r="F837" s="375" t="s">
        <v>246</v>
      </c>
      <c r="G837" s="376"/>
      <c r="H837" s="416">
        <f>[1]p49!$D$165</f>
        <v>0</v>
      </c>
      <c r="I837" s="417"/>
      <c r="J837" s="375" t="s">
        <v>244</v>
      </c>
      <c r="K837" s="376"/>
      <c r="L837" s="416">
        <f>[1]p49!$G$165</f>
        <v>0</v>
      </c>
      <c r="M837" s="417"/>
      <c r="N837" s="87" t="s">
        <v>245</v>
      </c>
      <c r="O837" s="416">
        <f>[1]p49!$J$165</f>
        <v>0</v>
      </c>
      <c r="P837" s="417"/>
      <c r="Q837" s="431"/>
      <c r="R837" s="431"/>
    </row>
    <row r="838" spans="1:19" x14ac:dyDescent="0.2">
      <c r="A838" s="378"/>
      <c r="B838" s="378"/>
      <c r="C838" s="378"/>
      <c r="D838" s="378"/>
      <c r="E838" s="378"/>
      <c r="F838" s="378"/>
      <c r="G838" s="378"/>
      <c r="H838" s="378"/>
      <c r="I838" s="378"/>
      <c r="J838" s="378"/>
      <c r="K838" s="378"/>
      <c r="L838" s="378"/>
      <c r="M838" s="378"/>
      <c r="N838" s="378"/>
      <c r="O838" s="378"/>
      <c r="P838" s="378"/>
      <c r="Q838" s="431"/>
      <c r="R838" s="431"/>
    </row>
    <row r="839" spans="1:19" s="33" customFormat="1" ht="11.25" customHeight="1" x14ac:dyDescent="0.2">
      <c r="A839" s="375" t="str">
        <f>T([1]p50!$C$13:$G$13)</f>
        <v/>
      </c>
      <c r="B839" s="376"/>
      <c r="C839" s="376"/>
      <c r="D839" s="376"/>
      <c r="E839" s="377"/>
      <c r="F839" s="423"/>
      <c r="G839" s="424"/>
      <c r="H839" s="424"/>
      <c r="I839" s="424"/>
      <c r="J839" s="424"/>
      <c r="K839" s="424"/>
      <c r="L839" s="424"/>
      <c r="M839" s="424"/>
      <c r="N839" s="424"/>
      <c r="O839" s="424"/>
      <c r="P839" s="424"/>
      <c r="Q839" s="431"/>
      <c r="R839" s="431"/>
      <c r="S839" s="28"/>
    </row>
    <row r="840" spans="1:19" s="3" customFormat="1" ht="13.5" customHeight="1" x14ac:dyDescent="0.25">
      <c r="A840" s="17" t="s">
        <v>76</v>
      </c>
      <c r="B840" s="379" t="str">
        <f>IF([1]p50!$A$140&lt;&gt;0,[1]p50!$A$140,"")</f>
        <v/>
      </c>
      <c r="C840" s="379"/>
      <c r="D840" s="379"/>
      <c r="E840" s="379"/>
      <c r="F840" s="379"/>
      <c r="G840" s="379"/>
      <c r="H840" s="379"/>
      <c r="I840" s="380"/>
      <c r="J840" s="375" t="s">
        <v>240</v>
      </c>
      <c r="K840" s="376"/>
      <c r="L840" s="86" t="str">
        <f>IF([1]p50!$I$140&lt;&gt;0,[1]p50!$I$140,"")</f>
        <v/>
      </c>
      <c r="M840" s="47" t="s">
        <v>239</v>
      </c>
      <c r="N840" s="427" t="str">
        <f>IF([1]p50!$K$140&lt;&gt;0,[1]p50!$K$140,"")</f>
        <v/>
      </c>
      <c r="O840" s="427"/>
      <c r="P840" s="428"/>
      <c r="Q840" s="431"/>
      <c r="R840" s="431"/>
    </row>
    <row r="841" spans="1:19" s="3" customFormat="1" ht="13.5" customHeight="1" x14ac:dyDescent="0.25">
      <c r="A841" s="17" t="s">
        <v>87</v>
      </c>
      <c r="B841" s="418" t="str">
        <f>IF([1]p50!$H$142&lt;&gt;0,[1]p50!$H$142,"")</f>
        <v/>
      </c>
      <c r="C841" s="419"/>
      <c r="D841" s="429" t="s">
        <v>241</v>
      </c>
      <c r="E841" s="430"/>
      <c r="F841" s="425" t="str">
        <f>IF([1]p50!$A$142&lt;&gt;0,[1]p50!$A$142,"")</f>
        <v/>
      </c>
      <c r="G841" s="425"/>
      <c r="H841" s="425"/>
      <c r="I841" s="425"/>
      <c r="J841" s="426"/>
      <c r="K841" s="17" t="s">
        <v>74</v>
      </c>
      <c r="L841" s="432" t="str">
        <f>IF([1]p50!$J$142&lt;&gt;0,[1]p50!$J$142,"")</f>
        <v/>
      </c>
      <c r="M841" s="433"/>
      <c r="N841" s="17" t="s">
        <v>75</v>
      </c>
      <c r="O841" s="432" t="str">
        <f>IF([1]p50!$K$142&lt;&gt;0,[1]p50!$K$142,"")</f>
        <v/>
      </c>
      <c r="P841" s="433"/>
      <c r="Q841" s="431"/>
      <c r="R841" s="431"/>
    </row>
    <row r="842" spans="1:19" x14ac:dyDescent="0.2">
      <c r="A842" s="375" t="s">
        <v>242</v>
      </c>
      <c r="B842" s="376"/>
      <c r="C842" s="376"/>
      <c r="D842" s="416">
        <f>[1]p50!$A$144</f>
        <v>0</v>
      </c>
      <c r="E842" s="417"/>
      <c r="F842" s="375" t="s">
        <v>243</v>
      </c>
      <c r="G842" s="376"/>
      <c r="H842" s="416">
        <f>[1]p50!$D$144</f>
        <v>0</v>
      </c>
      <c r="I842" s="417"/>
      <c r="J842" s="375" t="s">
        <v>244</v>
      </c>
      <c r="K842" s="376"/>
      <c r="L842" s="416">
        <f>[1]p50!$G$144</f>
        <v>0</v>
      </c>
      <c r="M842" s="417"/>
      <c r="N842" s="87" t="s">
        <v>245</v>
      </c>
      <c r="O842" s="416">
        <f>[1]p50!$J$144</f>
        <v>0</v>
      </c>
      <c r="P842" s="417"/>
      <c r="Q842" s="431"/>
      <c r="R842" s="431"/>
    </row>
    <row r="843" spans="1:19" x14ac:dyDescent="0.2">
      <c r="A843" s="378"/>
      <c r="B843" s="378"/>
      <c r="C843" s="378"/>
      <c r="D843" s="378"/>
      <c r="E843" s="378"/>
      <c r="F843" s="378"/>
      <c r="G843" s="378"/>
      <c r="H843" s="378"/>
      <c r="I843" s="378"/>
      <c r="J843" s="378"/>
      <c r="K843" s="378"/>
      <c r="L843" s="378"/>
      <c r="M843" s="378"/>
      <c r="N843" s="378"/>
      <c r="O843" s="378"/>
      <c r="P843" s="378"/>
      <c r="Q843" s="431"/>
      <c r="R843" s="431"/>
    </row>
    <row r="844" spans="1:19" s="3" customFormat="1" ht="13.5" customHeight="1" x14ac:dyDescent="0.25">
      <c r="A844" s="17" t="s">
        <v>76</v>
      </c>
      <c r="B844" s="379" t="str">
        <f>IF([1]p50!$A$147&lt;&gt;0,[1]p50!$A$147,"")</f>
        <v/>
      </c>
      <c r="C844" s="379"/>
      <c r="D844" s="379"/>
      <c r="E844" s="379"/>
      <c r="F844" s="379"/>
      <c r="G844" s="379"/>
      <c r="H844" s="379"/>
      <c r="I844" s="380"/>
      <c r="J844" s="375" t="s">
        <v>240</v>
      </c>
      <c r="K844" s="376"/>
      <c r="L844" s="86" t="str">
        <f>IF([1]p50!$I$147&lt;&gt;0,[1]p50!$I$147,"")</f>
        <v/>
      </c>
      <c r="M844" s="47" t="s">
        <v>239</v>
      </c>
      <c r="N844" s="427" t="str">
        <f>IF([1]p50!$K$147&lt;&gt;0,[1]p50!$K$147,"")</f>
        <v/>
      </c>
      <c r="O844" s="427"/>
      <c r="P844" s="428"/>
      <c r="Q844" s="431"/>
      <c r="R844" s="431"/>
    </row>
    <row r="845" spans="1:19" s="3" customFormat="1" ht="13.5" customHeight="1" x14ac:dyDescent="0.25">
      <c r="A845" s="17" t="s">
        <v>87</v>
      </c>
      <c r="B845" s="418" t="str">
        <f>IF([1]p50!$H$149&lt;&gt;0,[1]p50!$H$149,"")</f>
        <v/>
      </c>
      <c r="C845" s="419"/>
      <c r="D845" s="429" t="s">
        <v>241</v>
      </c>
      <c r="E845" s="430"/>
      <c r="F845" s="425" t="str">
        <f>IF([1]p50!$A$149&lt;&gt;0,[1]p50!$A$149,"")</f>
        <v/>
      </c>
      <c r="G845" s="425"/>
      <c r="H845" s="425"/>
      <c r="I845" s="425"/>
      <c r="J845" s="426"/>
      <c r="K845" s="17" t="s">
        <v>74</v>
      </c>
      <c r="L845" s="432" t="str">
        <f>IF([1]p50!$J$149&lt;&gt;0,[1]p50!$J$149,"")</f>
        <v/>
      </c>
      <c r="M845" s="433"/>
      <c r="N845" s="17" t="s">
        <v>75</v>
      </c>
      <c r="O845" s="432" t="str">
        <f>IF([1]p50!$K$149&lt;&gt;0,[1]p50!$K$149,"")</f>
        <v/>
      </c>
      <c r="P845" s="433"/>
      <c r="Q845" s="431"/>
      <c r="R845" s="431"/>
    </row>
    <row r="846" spans="1:19" x14ac:dyDescent="0.2">
      <c r="A846" s="375" t="s">
        <v>242</v>
      </c>
      <c r="B846" s="376"/>
      <c r="C846" s="376"/>
      <c r="D846" s="416">
        <f>[1]p50!$A$151</f>
        <v>0</v>
      </c>
      <c r="E846" s="417"/>
      <c r="F846" s="375" t="s">
        <v>246</v>
      </c>
      <c r="G846" s="376"/>
      <c r="H846" s="416">
        <f>[1]p50!$D$151</f>
        <v>0</v>
      </c>
      <c r="I846" s="417"/>
      <c r="J846" s="375" t="s">
        <v>244</v>
      </c>
      <c r="K846" s="376"/>
      <c r="L846" s="416">
        <f>[1]p50!$G$151</f>
        <v>0</v>
      </c>
      <c r="M846" s="417"/>
      <c r="N846" s="87" t="s">
        <v>245</v>
      </c>
      <c r="O846" s="416">
        <f>[1]p50!$J$151</f>
        <v>0</v>
      </c>
      <c r="P846" s="417"/>
      <c r="Q846" s="431"/>
      <c r="R846" s="431"/>
    </row>
    <row r="847" spans="1:19" x14ac:dyDescent="0.2">
      <c r="A847" s="378"/>
      <c r="B847" s="378"/>
      <c r="C847" s="378"/>
      <c r="D847" s="378"/>
      <c r="E847" s="378"/>
      <c r="F847" s="378"/>
      <c r="G847" s="378"/>
      <c r="H847" s="378"/>
      <c r="I847" s="378"/>
      <c r="J847" s="378"/>
      <c r="K847" s="378"/>
      <c r="L847" s="378"/>
      <c r="M847" s="378"/>
      <c r="N847" s="378"/>
      <c r="O847" s="378"/>
      <c r="P847" s="378"/>
      <c r="Q847" s="431"/>
      <c r="R847" s="431"/>
    </row>
    <row r="848" spans="1:19" s="3" customFormat="1" ht="13.5" customHeight="1" x14ac:dyDescent="0.25">
      <c r="A848" s="17" t="s">
        <v>76</v>
      </c>
      <c r="B848" s="379" t="str">
        <f>IF([1]p50!$A$154&lt;&gt;0,[1]p50!$A$154,"")</f>
        <v/>
      </c>
      <c r="C848" s="379"/>
      <c r="D848" s="379"/>
      <c r="E848" s="379"/>
      <c r="F848" s="379"/>
      <c r="G848" s="379"/>
      <c r="H848" s="379"/>
      <c r="I848" s="380"/>
      <c r="J848" s="375" t="s">
        <v>240</v>
      </c>
      <c r="K848" s="376"/>
      <c r="L848" s="86" t="str">
        <f>IF([1]p50!$I$154&lt;&gt;0,[1]p50!$I$154,"")</f>
        <v/>
      </c>
      <c r="M848" s="47" t="s">
        <v>239</v>
      </c>
      <c r="N848" s="427" t="str">
        <f>IF([1]p50!$K$154&lt;&gt;0,[1]p50!$K$154,"")</f>
        <v/>
      </c>
      <c r="O848" s="427"/>
      <c r="P848" s="428"/>
      <c r="Q848" s="431"/>
      <c r="R848" s="431"/>
    </row>
    <row r="849" spans="1:18" s="3" customFormat="1" ht="13.5" customHeight="1" x14ac:dyDescent="0.25">
      <c r="A849" s="17" t="s">
        <v>87</v>
      </c>
      <c r="B849" s="418" t="str">
        <f>IF([1]p50!$H$156&lt;&gt;0,[1]p50!$H$156,"")</f>
        <v/>
      </c>
      <c r="C849" s="419"/>
      <c r="D849" s="429" t="s">
        <v>241</v>
      </c>
      <c r="E849" s="430"/>
      <c r="F849" s="425" t="str">
        <f>IF([1]p50!$A$156&lt;&gt;0,[1]p50!$A$156,"")</f>
        <v/>
      </c>
      <c r="G849" s="425"/>
      <c r="H849" s="425"/>
      <c r="I849" s="425"/>
      <c r="J849" s="426"/>
      <c r="K849" s="17" t="s">
        <v>74</v>
      </c>
      <c r="L849" s="432" t="str">
        <f>IF([1]p50!$J$156&lt;&gt;0,[1]p50!$J$156,"")</f>
        <v/>
      </c>
      <c r="M849" s="433"/>
      <c r="N849" s="17" t="s">
        <v>75</v>
      </c>
      <c r="O849" s="432" t="str">
        <f>IF([1]p50!$K$156&lt;&gt;0,[1]p50!$K$156,"")</f>
        <v/>
      </c>
      <c r="P849" s="433"/>
      <c r="Q849" s="431"/>
      <c r="R849" s="431"/>
    </row>
    <row r="850" spans="1:18" x14ac:dyDescent="0.2">
      <c r="A850" s="375" t="s">
        <v>242</v>
      </c>
      <c r="B850" s="376"/>
      <c r="C850" s="376"/>
      <c r="D850" s="416">
        <f>[1]p50!$A$158</f>
        <v>0</v>
      </c>
      <c r="E850" s="417"/>
      <c r="F850" s="375" t="s">
        <v>246</v>
      </c>
      <c r="G850" s="376"/>
      <c r="H850" s="416">
        <f>[1]p50!$D$158</f>
        <v>0</v>
      </c>
      <c r="I850" s="417"/>
      <c r="J850" s="375" t="s">
        <v>244</v>
      </c>
      <c r="K850" s="376"/>
      <c r="L850" s="416">
        <f>[1]p50!$G$158</f>
        <v>0</v>
      </c>
      <c r="M850" s="417"/>
      <c r="N850" s="87" t="s">
        <v>245</v>
      </c>
      <c r="O850" s="416">
        <f>[1]p50!$J$158</f>
        <v>0</v>
      </c>
      <c r="P850" s="417"/>
      <c r="Q850" s="431"/>
      <c r="R850" s="431"/>
    </row>
    <row r="851" spans="1:18" x14ac:dyDescent="0.2">
      <c r="A851" s="378"/>
      <c r="B851" s="378"/>
      <c r="C851" s="378"/>
      <c r="D851" s="378"/>
      <c r="E851" s="378"/>
      <c r="F851" s="378"/>
      <c r="G851" s="378"/>
      <c r="H851" s="378"/>
      <c r="I851" s="378"/>
      <c r="J851" s="378"/>
      <c r="K851" s="378"/>
      <c r="L851" s="378"/>
      <c r="M851" s="378"/>
      <c r="N851" s="378"/>
      <c r="O851" s="378"/>
      <c r="P851" s="378"/>
      <c r="Q851" s="431"/>
      <c r="R851" s="431"/>
    </row>
    <row r="852" spans="1:18" s="3" customFormat="1" ht="13.5" customHeight="1" x14ac:dyDescent="0.25">
      <c r="A852" s="17" t="s">
        <v>76</v>
      </c>
      <c r="B852" s="379" t="str">
        <f>IF([1]p50!$A$161&lt;&gt;0,[1]p50!$A$161,"")</f>
        <v/>
      </c>
      <c r="C852" s="379"/>
      <c r="D852" s="379"/>
      <c r="E852" s="379"/>
      <c r="F852" s="379"/>
      <c r="G852" s="379"/>
      <c r="H852" s="379"/>
      <c r="I852" s="380"/>
      <c r="J852" s="375" t="s">
        <v>240</v>
      </c>
      <c r="K852" s="376"/>
      <c r="L852" s="86" t="str">
        <f>IF([1]p50!$I$161&lt;&gt;0,[1]p50!$I$161,"")</f>
        <v/>
      </c>
      <c r="M852" s="47" t="s">
        <v>239</v>
      </c>
      <c r="N852" s="427" t="str">
        <f>IF([1]p50!$K$161&lt;&gt;0,[1]p50!$K$161,"")</f>
        <v/>
      </c>
      <c r="O852" s="427"/>
      <c r="P852" s="428"/>
      <c r="Q852" s="431"/>
      <c r="R852" s="431"/>
    </row>
    <row r="853" spans="1:18" s="3" customFormat="1" ht="13.5" customHeight="1" x14ac:dyDescent="0.25">
      <c r="A853" s="17" t="s">
        <v>87</v>
      </c>
      <c r="B853" s="418" t="str">
        <f>IF([1]p50!$H$163&lt;&gt;0,[1]p50!$H$163,"")</f>
        <v/>
      </c>
      <c r="C853" s="419"/>
      <c r="D853" s="429" t="s">
        <v>241</v>
      </c>
      <c r="E853" s="430"/>
      <c r="F853" s="425" t="str">
        <f>IF([1]p50!$A$163&lt;&gt;0,[1]p50!$A$163,"")</f>
        <v/>
      </c>
      <c r="G853" s="425"/>
      <c r="H853" s="425"/>
      <c r="I853" s="425"/>
      <c r="J853" s="426"/>
      <c r="K853" s="17" t="s">
        <v>74</v>
      </c>
      <c r="L853" s="432" t="str">
        <f>IF([1]p50!$J$163&lt;&gt;0,[1]p50!$J$163,"")</f>
        <v/>
      </c>
      <c r="M853" s="433"/>
      <c r="N853" s="17" t="s">
        <v>75</v>
      </c>
      <c r="O853" s="432" t="str">
        <f>IF([1]p50!$K$163&lt;&gt;0,[1]p50!$K$163,"")</f>
        <v/>
      </c>
      <c r="P853" s="433"/>
      <c r="Q853" s="431"/>
      <c r="R853" s="431"/>
    </row>
    <row r="854" spans="1:18" x14ac:dyDescent="0.2">
      <c r="A854" s="375" t="s">
        <v>242</v>
      </c>
      <c r="B854" s="376"/>
      <c r="C854" s="376"/>
      <c r="D854" s="416">
        <f>[1]p50!$A$165</f>
        <v>0</v>
      </c>
      <c r="E854" s="417"/>
      <c r="F854" s="375" t="s">
        <v>246</v>
      </c>
      <c r="G854" s="376"/>
      <c r="H854" s="416">
        <f>[1]p50!$D$165</f>
        <v>0</v>
      </c>
      <c r="I854" s="417"/>
      <c r="J854" s="375" t="s">
        <v>244</v>
      </c>
      <c r="K854" s="376"/>
      <c r="L854" s="416">
        <f>[1]p50!$G$165</f>
        <v>0</v>
      </c>
      <c r="M854" s="417"/>
      <c r="N854" s="87" t="s">
        <v>245</v>
      </c>
      <c r="O854" s="416">
        <f>[1]p50!$J$165</f>
        <v>0</v>
      </c>
      <c r="P854" s="417"/>
      <c r="Q854" s="431"/>
      <c r="R854" s="431"/>
    </row>
    <row r="855" spans="1:18" x14ac:dyDescent="0.2">
      <c r="A855" s="378"/>
      <c r="B855" s="378"/>
      <c r="C855" s="378"/>
      <c r="D855" s="378"/>
      <c r="E855" s="378"/>
      <c r="F855" s="378"/>
      <c r="G855" s="378"/>
      <c r="H855" s="378"/>
      <c r="I855" s="378"/>
      <c r="J855" s="378"/>
      <c r="K855" s="378"/>
      <c r="L855" s="378"/>
      <c r="M855" s="378"/>
      <c r="N855" s="378"/>
      <c r="O855" s="378"/>
      <c r="P855" s="378"/>
      <c r="Q855" s="431"/>
      <c r="R855" s="431"/>
    </row>
  </sheetData>
  <mergeCells count="3308">
    <mergeCell ref="O854:P854"/>
    <mergeCell ref="D854:E854"/>
    <mergeCell ref="L854:M854"/>
    <mergeCell ref="O850:P850"/>
    <mergeCell ref="D850:E850"/>
    <mergeCell ref="B852:I852"/>
    <mergeCell ref="J852:K852"/>
    <mergeCell ref="A837:C837"/>
    <mergeCell ref="F837:G837"/>
    <mergeCell ref="H837:I837"/>
    <mergeCell ref="A843:P843"/>
    <mergeCell ref="B844:I844"/>
    <mergeCell ref="J844:K844"/>
    <mergeCell ref="N844:P844"/>
    <mergeCell ref="B845:C845"/>
    <mergeCell ref="L845:M845"/>
    <mergeCell ref="D846:E846"/>
    <mergeCell ref="A847:P847"/>
    <mergeCell ref="A846:C846"/>
    <mergeCell ref="A842:C842"/>
    <mergeCell ref="F842:G842"/>
    <mergeCell ref="H842:I842"/>
    <mergeCell ref="L842:M842"/>
    <mergeCell ref="O842:P842"/>
    <mergeCell ref="N848:P848"/>
    <mergeCell ref="D845:E845"/>
    <mergeCell ref="F845:J845"/>
    <mergeCell ref="F846:G846"/>
    <mergeCell ref="O845:P845"/>
    <mergeCell ref="A850:C850"/>
    <mergeCell ref="F850:G850"/>
    <mergeCell ref="H850:I850"/>
    <mergeCell ref="N823:P823"/>
    <mergeCell ref="F824:J824"/>
    <mergeCell ref="L824:M824"/>
    <mergeCell ref="O824:P824"/>
    <mergeCell ref="A825:C825"/>
    <mergeCell ref="F825:G825"/>
    <mergeCell ref="H825:I825"/>
    <mergeCell ref="J825:K825"/>
    <mergeCell ref="B824:C824"/>
    <mergeCell ref="L825:M825"/>
    <mergeCell ref="O825:P825"/>
    <mergeCell ref="L846:M846"/>
    <mergeCell ref="D849:E849"/>
    <mergeCell ref="F849:J849"/>
    <mergeCell ref="L849:M849"/>
    <mergeCell ref="O846:P846"/>
    <mergeCell ref="H846:I846"/>
    <mergeCell ref="J846:K846"/>
    <mergeCell ref="B848:I848"/>
    <mergeCell ref="J848:K848"/>
    <mergeCell ref="O849:P849"/>
    <mergeCell ref="D836:E836"/>
    <mergeCell ref="F836:J836"/>
    <mergeCell ref="A838:P838"/>
    <mergeCell ref="F832:J832"/>
    <mergeCell ref="O832:P832"/>
    <mergeCell ref="A826:P826"/>
    <mergeCell ref="B827:I827"/>
    <mergeCell ref="J827:K827"/>
    <mergeCell ref="N827:P827"/>
    <mergeCell ref="B828:C828"/>
    <mergeCell ref="D828:E828"/>
    <mergeCell ref="L802:M802"/>
    <mergeCell ref="D803:E803"/>
    <mergeCell ref="F805:P805"/>
    <mergeCell ref="B806:I806"/>
    <mergeCell ref="J806:K806"/>
    <mergeCell ref="N806:P806"/>
    <mergeCell ref="A803:C803"/>
    <mergeCell ref="F803:G803"/>
    <mergeCell ref="H803:I803"/>
    <mergeCell ref="J803:K803"/>
    <mergeCell ref="F807:J807"/>
    <mergeCell ref="L807:M807"/>
    <mergeCell ref="O829:P829"/>
    <mergeCell ref="L828:M828"/>
    <mergeCell ref="A830:P830"/>
    <mergeCell ref="B831:I831"/>
    <mergeCell ref="J831:K831"/>
    <mergeCell ref="N831:P831"/>
    <mergeCell ref="O828:P828"/>
    <mergeCell ref="D824:E824"/>
    <mergeCell ref="D825:E825"/>
    <mergeCell ref="O819:P819"/>
    <mergeCell ref="L820:M820"/>
    <mergeCell ref="O820:P820"/>
    <mergeCell ref="A822:E822"/>
    <mergeCell ref="B819:C819"/>
    <mergeCell ref="D819:E819"/>
    <mergeCell ref="F819:J819"/>
    <mergeCell ref="A821:P821"/>
    <mergeCell ref="F822:P822"/>
    <mergeCell ref="B823:I823"/>
    <mergeCell ref="J823:K823"/>
    <mergeCell ref="O794:P794"/>
    <mergeCell ref="L795:M795"/>
    <mergeCell ref="F795:G795"/>
    <mergeCell ref="H795:I795"/>
    <mergeCell ref="D790:E790"/>
    <mergeCell ref="D791:E791"/>
    <mergeCell ref="O785:P785"/>
    <mergeCell ref="L786:M786"/>
    <mergeCell ref="O786:P786"/>
    <mergeCell ref="A788:E788"/>
    <mergeCell ref="B785:C785"/>
    <mergeCell ref="D785:E785"/>
    <mergeCell ref="F785:J785"/>
    <mergeCell ref="A787:P787"/>
    <mergeCell ref="J786:K786"/>
    <mergeCell ref="L794:M794"/>
    <mergeCell ref="O812:P812"/>
    <mergeCell ref="L811:M811"/>
    <mergeCell ref="O811:P811"/>
    <mergeCell ref="L812:M812"/>
    <mergeCell ref="F812:G812"/>
    <mergeCell ref="H812:I812"/>
    <mergeCell ref="D807:E807"/>
    <mergeCell ref="D808:E808"/>
    <mergeCell ref="O802:P802"/>
    <mergeCell ref="L803:M803"/>
    <mergeCell ref="O803:P803"/>
    <mergeCell ref="A805:E805"/>
    <mergeCell ref="B802:C802"/>
    <mergeCell ref="D802:E802"/>
    <mergeCell ref="F802:J802"/>
    <mergeCell ref="A804:P804"/>
    <mergeCell ref="D773:E773"/>
    <mergeCell ref="D774:E774"/>
    <mergeCell ref="O768:P768"/>
    <mergeCell ref="L769:M769"/>
    <mergeCell ref="O769:P769"/>
    <mergeCell ref="A771:E771"/>
    <mergeCell ref="B768:C768"/>
    <mergeCell ref="D768:E768"/>
    <mergeCell ref="F768:J768"/>
    <mergeCell ref="A770:P770"/>
    <mergeCell ref="O774:P774"/>
    <mergeCell ref="F771:P771"/>
    <mergeCell ref="B772:I772"/>
    <mergeCell ref="J772:K772"/>
    <mergeCell ref="N772:P772"/>
    <mergeCell ref="A778:C778"/>
    <mergeCell ref="F773:J773"/>
    <mergeCell ref="L773:M773"/>
    <mergeCell ref="O773:P773"/>
    <mergeCell ref="A774:C774"/>
    <mergeCell ref="F774:G774"/>
    <mergeCell ref="H774:I774"/>
    <mergeCell ref="J774:K774"/>
    <mergeCell ref="B773:C773"/>
    <mergeCell ref="L774:M774"/>
    <mergeCell ref="A775:P775"/>
    <mergeCell ref="B776:I776"/>
    <mergeCell ref="J776:K776"/>
    <mergeCell ref="N776:P776"/>
    <mergeCell ref="B777:C777"/>
    <mergeCell ref="D777:E777"/>
    <mergeCell ref="F777:J777"/>
    <mergeCell ref="O760:P760"/>
    <mergeCell ref="L761:M761"/>
    <mergeCell ref="F761:G761"/>
    <mergeCell ref="H761:I761"/>
    <mergeCell ref="J761:K761"/>
    <mergeCell ref="D756:E756"/>
    <mergeCell ref="D757:E757"/>
    <mergeCell ref="O751:P751"/>
    <mergeCell ref="L752:M752"/>
    <mergeCell ref="O752:P752"/>
    <mergeCell ref="A754:E754"/>
    <mergeCell ref="B751:C751"/>
    <mergeCell ref="D751:E751"/>
    <mergeCell ref="F751:J751"/>
    <mergeCell ref="A753:P753"/>
    <mergeCell ref="J752:K752"/>
    <mergeCell ref="L760:M760"/>
    <mergeCell ref="D761:E761"/>
    <mergeCell ref="D739:E739"/>
    <mergeCell ref="D740:E740"/>
    <mergeCell ref="O734:P734"/>
    <mergeCell ref="L735:M735"/>
    <mergeCell ref="O735:P735"/>
    <mergeCell ref="A737:E737"/>
    <mergeCell ref="B734:C734"/>
    <mergeCell ref="D734:E734"/>
    <mergeCell ref="F734:J734"/>
    <mergeCell ref="A736:P736"/>
    <mergeCell ref="O740:P740"/>
    <mergeCell ref="F737:P737"/>
    <mergeCell ref="B738:I738"/>
    <mergeCell ref="J738:K738"/>
    <mergeCell ref="N738:P738"/>
    <mergeCell ref="A744:C744"/>
    <mergeCell ref="F739:J739"/>
    <mergeCell ref="L739:M739"/>
    <mergeCell ref="O739:P739"/>
    <mergeCell ref="A740:C740"/>
    <mergeCell ref="F740:G740"/>
    <mergeCell ref="H740:I740"/>
    <mergeCell ref="J740:K740"/>
    <mergeCell ref="B739:C739"/>
    <mergeCell ref="L740:M740"/>
    <mergeCell ref="A741:P741"/>
    <mergeCell ref="B742:I742"/>
    <mergeCell ref="J742:K742"/>
    <mergeCell ref="N742:P742"/>
    <mergeCell ref="B743:C743"/>
    <mergeCell ref="D743:E743"/>
    <mergeCell ref="F743:J743"/>
    <mergeCell ref="O726:P726"/>
    <mergeCell ref="L727:M727"/>
    <mergeCell ref="F727:G727"/>
    <mergeCell ref="H727:I727"/>
    <mergeCell ref="J727:K727"/>
    <mergeCell ref="D722:E722"/>
    <mergeCell ref="D723:E723"/>
    <mergeCell ref="O717:P717"/>
    <mergeCell ref="L718:M718"/>
    <mergeCell ref="O718:P718"/>
    <mergeCell ref="A720:E720"/>
    <mergeCell ref="B717:C717"/>
    <mergeCell ref="D717:E717"/>
    <mergeCell ref="F717:J717"/>
    <mergeCell ref="A719:P719"/>
    <mergeCell ref="J718:K718"/>
    <mergeCell ref="L726:M726"/>
    <mergeCell ref="D727:E727"/>
    <mergeCell ref="O710:P710"/>
    <mergeCell ref="L709:M709"/>
    <mergeCell ref="A711:P711"/>
    <mergeCell ref="B712:I712"/>
    <mergeCell ref="J712:K712"/>
    <mergeCell ref="N712:P712"/>
    <mergeCell ref="O709:P709"/>
    <mergeCell ref="L710:M710"/>
    <mergeCell ref="H710:I710"/>
    <mergeCell ref="J710:K710"/>
    <mergeCell ref="A703:E703"/>
    <mergeCell ref="F703:P703"/>
    <mergeCell ref="O706:P706"/>
    <mergeCell ref="D706:E706"/>
    <mergeCell ref="B704:I704"/>
    <mergeCell ref="J704:K704"/>
    <mergeCell ref="N704:P704"/>
    <mergeCell ref="B705:C705"/>
    <mergeCell ref="D705:E705"/>
    <mergeCell ref="F705:J705"/>
    <mergeCell ref="H706:I706"/>
    <mergeCell ref="J706:K706"/>
    <mergeCell ref="J701:K701"/>
    <mergeCell ref="L701:M701"/>
    <mergeCell ref="O701:P701"/>
    <mergeCell ref="B700:C700"/>
    <mergeCell ref="D700:E700"/>
    <mergeCell ref="A701:C701"/>
    <mergeCell ref="D701:E701"/>
    <mergeCell ref="F701:G701"/>
    <mergeCell ref="H701:I701"/>
    <mergeCell ref="F700:J700"/>
    <mergeCell ref="L700:M700"/>
    <mergeCell ref="A698:P698"/>
    <mergeCell ref="B699:I699"/>
    <mergeCell ref="J699:K699"/>
    <mergeCell ref="N699:P699"/>
    <mergeCell ref="O700:P700"/>
    <mergeCell ref="J697:K697"/>
    <mergeCell ref="L697:M697"/>
    <mergeCell ref="O697:P697"/>
    <mergeCell ref="B696:C696"/>
    <mergeCell ref="D696:E696"/>
    <mergeCell ref="A697:C697"/>
    <mergeCell ref="D697:E697"/>
    <mergeCell ref="F697:G697"/>
    <mergeCell ref="H697:I697"/>
    <mergeCell ref="F696:J696"/>
    <mergeCell ref="L696:M696"/>
    <mergeCell ref="A694:P694"/>
    <mergeCell ref="B695:I695"/>
    <mergeCell ref="J695:K695"/>
    <mergeCell ref="N695:P695"/>
    <mergeCell ref="O696:P696"/>
    <mergeCell ref="J693:K693"/>
    <mergeCell ref="L693:M693"/>
    <mergeCell ref="O693:P693"/>
    <mergeCell ref="B692:C692"/>
    <mergeCell ref="D692:E692"/>
    <mergeCell ref="A693:C693"/>
    <mergeCell ref="D693:E693"/>
    <mergeCell ref="F693:G693"/>
    <mergeCell ref="H693:I693"/>
    <mergeCell ref="F692:J692"/>
    <mergeCell ref="L692:M692"/>
    <mergeCell ref="A690:P690"/>
    <mergeCell ref="B691:I691"/>
    <mergeCell ref="J691:K691"/>
    <mergeCell ref="N691:P691"/>
    <mergeCell ref="O692:P692"/>
    <mergeCell ref="J689:K689"/>
    <mergeCell ref="L689:M689"/>
    <mergeCell ref="O689:P689"/>
    <mergeCell ref="B688:C688"/>
    <mergeCell ref="D688:E688"/>
    <mergeCell ref="A689:C689"/>
    <mergeCell ref="D689:E689"/>
    <mergeCell ref="F689:G689"/>
    <mergeCell ref="H689:I689"/>
    <mergeCell ref="F688:J688"/>
    <mergeCell ref="L688:M688"/>
    <mergeCell ref="A685:P685"/>
    <mergeCell ref="A686:E686"/>
    <mergeCell ref="F686:P686"/>
    <mergeCell ref="B687:I687"/>
    <mergeCell ref="J687:K687"/>
    <mergeCell ref="N687:P687"/>
    <mergeCell ref="O688:P688"/>
    <mergeCell ref="J684:K684"/>
    <mergeCell ref="L684:M684"/>
    <mergeCell ref="O684:P684"/>
    <mergeCell ref="B683:C683"/>
    <mergeCell ref="D683:E683"/>
    <mergeCell ref="A684:C684"/>
    <mergeCell ref="D684:E684"/>
    <mergeCell ref="F684:G684"/>
    <mergeCell ref="H684:I684"/>
    <mergeCell ref="F683:J683"/>
    <mergeCell ref="L683:M683"/>
    <mergeCell ref="A681:P681"/>
    <mergeCell ref="B682:I682"/>
    <mergeCell ref="J682:K682"/>
    <mergeCell ref="N682:P682"/>
    <mergeCell ref="O683:P683"/>
    <mergeCell ref="J680:K680"/>
    <mergeCell ref="L680:M680"/>
    <mergeCell ref="O680:P680"/>
    <mergeCell ref="B679:C679"/>
    <mergeCell ref="D679:E679"/>
    <mergeCell ref="A680:C680"/>
    <mergeCell ref="D680:E680"/>
    <mergeCell ref="F680:G680"/>
    <mergeCell ref="H680:I680"/>
    <mergeCell ref="F679:J679"/>
    <mergeCell ref="L679:M679"/>
    <mergeCell ref="A677:P677"/>
    <mergeCell ref="B678:I678"/>
    <mergeCell ref="J678:K678"/>
    <mergeCell ref="N678:P678"/>
    <mergeCell ref="O679:P679"/>
    <mergeCell ref="J676:K676"/>
    <mergeCell ref="L676:M676"/>
    <mergeCell ref="O676:P676"/>
    <mergeCell ref="B675:C675"/>
    <mergeCell ref="D675:E675"/>
    <mergeCell ref="A676:C676"/>
    <mergeCell ref="D676:E676"/>
    <mergeCell ref="F676:G676"/>
    <mergeCell ref="H676:I676"/>
    <mergeCell ref="F675:J675"/>
    <mergeCell ref="L675:M675"/>
    <mergeCell ref="A673:P673"/>
    <mergeCell ref="B674:I674"/>
    <mergeCell ref="J674:K674"/>
    <mergeCell ref="N674:P674"/>
    <mergeCell ref="O675:P675"/>
    <mergeCell ref="J672:K672"/>
    <mergeCell ref="L672:M672"/>
    <mergeCell ref="O672:P672"/>
    <mergeCell ref="B671:C671"/>
    <mergeCell ref="D671:E671"/>
    <mergeCell ref="A672:C672"/>
    <mergeCell ref="D672:E672"/>
    <mergeCell ref="F672:G672"/>
    <mergeCell ref="H672:I672"/>
    <mergeCell ref="F671:J671"/>
    <mergeCell ref="L671:M671"/>
    <mergeCell ref="A668:P668"/>
    <mergeCell ref="A669:E669"/>
    <mergeCell ref="F669:P669"/>
    <mergeCell ref="B670:I670"/>
    <mergeCell ref="J670:K670"/>
    <mergeCell ref="N670:P670"/>
    <mergeCell ref="O671:P671"/>
    <mergeCell ref="J667:K667"/>
    <mergeCell ref="L667:M667"/>
    <mergeCell ref="O667:P667"/>
    <mergeCell ref="B666:C666"/>
    <mergeCell ref="D666:E666"/>
    <mergeCell ref="A667:C667"/>
    <mergeCell ref="D667:E667"/>
    <mergeCell ref="F667:G667"/>
    <mergeCell ref="H667:I667"/>
    <mergeCell ref="F666:J666"/>
    <mergeCell ref="L666:M666"/>
    <mergeCell ref="A664:P664"/>
    <mergeCell ref="B665:I665"/>
    <mergeCell ref="J665:K665"/>
    <mergeCell ref="N665:P665"/>
    <mergeCell ref="O666:P666"/>
    <mergeCell ref="J663:K663"/>
    <mergeCell ref="L663:M663"/>
    <mergeCell ref="O663:P663"/>
    <mergeCell ref="B662:C662"/>
    <mergeCell ref="D662:E662"/>
    <mergeCell ref="A663:C663"/>
    <mergeCell ref="D663:E663"/>
    <mergeCell ref="F663:G663"/>
    <mergeCell ref="H663:I663"/>
    <mergeCell ref="F662:J662"/>
    <mergeCell ref="L662:M662"/>
    <mergeCell ref="A660:P660"/>
    <mergeCell ref="B661:I661"/>
    <mergeCell ref="J661:K661"/>
    <mergeCell ref="N661:P661"/>
    <mergeCell ref="O662:P662"/>
    <mergeCell ref="J659:K659"/>
    <mergeCell ref="L659:M659"/>
    <mergeCell ref="O659:P659"/>
    <mergeCell ref="B658:C658"/>
    <mergeCell ref="D658:E658"/>
    <mergeCell ref="A659:C659"/>
    <mergeCell ref="D659:E659"/>
    <mergeCell ref="F659:G659"/>
    <mergeCell ref="H659:I659"/>
    <mergeCell ref="F658:J658"/>
    <mergeCell ref="L658:M658"/>
    <mergeCell ref="A656:P656"/>
    <mergeCell ref="B657:I657"/>
    <mergeCell ref="J657:K657"/>
    <mergeCell ref="N657:P657"/>
    <mergeCell ref="O658:P658"/>
    <mergeCell ref="J655:K655"/>
    <mergeCell ref="L655:M655"/>
    <mergeCell ref="O655:P655"/>
    <mergeCell ref="B654:C654"/>
    <mergeCell ref="D654:E654"/>
    <mergeCell ref="A655:C655"/>
    <mergeCell ref="D655:E655"/>
    <mergeCell ref="F655:G655"/>
    <mergeCell ref="H655:I655"/>
    <mergeCell ref="F654:J654"/>
    <mergeCell ref="L654:M654"/>
    <mergeCell ref="A651:P651"/>
    <mergeCell ref="A652:E652"/>
    <mergeCell ref="F652:P652"/>
    <mergeCell ref="B653:I653"/>
    <mergeCell ref="J653:K653"/>
    <mergeCell ref="N653:P653"/>
    <mergeCell ref="O654:P654"/>
    <mergeCell ref="J650:K650"/>
    <mergeCell ref="L650:M650"/>
    <mergeCell ref="O650:P650"/>
    <mergeCell ref="B649:C649"/>
    <mergeCell ref="D649:E649"/>
    <mergeCell ref="A650:C650"/>
    <mergeCell ref="D650:E650"/>
    <mergeCell ref="F650:G650"/>
    <mergeCell ref="H650:I650"/>
    <mergeCell ref="F649:J649"/>
    <mergeCell ref="L649:M649"/>
    <mergeCell ref="A647:P647"/>
    <mergeCell ref="B648:I648"/>
    <mergeCell ref="J648:K648"/>
    <mergeCell ref="N648:P648"/>
    <mergeCell ref="O649:P649"/>
    <mergeCell ref="J646:K646"/>
    <mergeCell ref="L646:M646"/>
    <mergeCell ref="O646:P646"/>
    <mergeCell ref="B645:C645"/>
    <mergeCell ref="D645:E645"/>
    <mergeCell ref="A646:C646"/>
    <mergeCell ref="D646:E646"/>
    <mergeCell ref="F646:G646"/>
    <mergeCell ref="H646:I646"/>
    <mergeCell ref="F645:J645"/>
    <mergeCell ref="L645:M645"/>
    <mergeCell ref="A643:P643"/>
    <mergeCell ref="B644:I644"/>
    <mergeCell ref="J644:K644"/>
    <mergeCell ref="N644:P644"/>
    <mergeCell ref="O645:P645"/>
    <mergeCell ref="J642:K642"/>
    <mergeCell ref="L642:M642"/>
    <mergeCell ref="O642:P642"/>
    <mergeCell ref="B641:C641"/>
    <mergeCell ref="D641:E641"/>
    <mergeCell ref="A642:C642"/>
    <mergeCell ref="D642:E642"/>
    <mergeCell ref="F642:G642"/>
    <mergeCell ref="H642:I642"/>
    <mergeCell ref="F641:J641"/>
    <mergeCell ref="L641:M641"/>
    <mergeCell ref="A639:P639"/>
    <mergeCell ref="B640:I640"/>
    <mergeCell ref="J640:K640"/>
    <mergeCell ref="N640:P640"/>
    <mergeCell ref="O641:P641"/>
    <mergeCell ref="J638:K638"/>
    <mergeCell ref="L638:M638"/>
    <mergeCell ref="O638:P638"/>
    <mergeCell ref="B637:C637"/>
    <mergeCell ref="D637:E637"/>
    <mergeCell ref="A638:C638"/>
    <mergeCell ref="D638:E638"/>
    <mergeCell ref="F638:G638"/>
    <mergeCell ref="H638:I638"/>
    <mergeCell ref="F637:J637"/>
    <mergeCell ref="L637:M637"/>
    <mergeCell ref="A634:P634"/>
    <mergeCell ref="A635:E635"/>
    <mergeCell ref="F635:P635"/>
    <mergeCell ref="B636:I636"/>
    <mergeCell ref="J636:K636"/>
    <mergeCell ref="N636:P636"/>
    <mergeCell ref="O637:P637"/>
    <mergeCell ref="J633:K633"/>
    <mergeCell ref="L633:M633"/>
    <mergeCell ref="O633:P633"/>
    <mergeCell ref="B632:C632"/>
    <mergeCell ref="D632:E632"/>
    <mergeCell ref="A633:C633"/>
    <mergeCell ref="D633:E633"/>
    <mergeCell ref="F633:G633"/>
    <mergeCell ref="H633:I633"/>
    <mergeCell ref="F632:J632"/>
    <mergeCell ref="L632:M632"/>
    <mergeCell ref="A630:P630"/>
    <mergeCell ref="B631:I631"/>
    <mergeCell ref="J631:K631"/>
    <mergeCell ref="N631:P631"/>
    <mergeCell ref="O632:P632"/>
    <mergeCell ref="J629:K629"/>
    <mergeCell ref="L629:M629"/>
    <mergeCell ref="O629:P629"/>
    <mergeCell ref="B628:C628"/>
    <mergeCell ref="D628:E628"/>
    <mergeCell ref="A629:C629"/>
    <mergeCell ref="D629:E629"/>
    <mergeCell ref="F629:G629"/>
    <mergeCell ref="H629:I629"/>
    <mergeCell ref="F628:J628"/>
    <mergeCell ref="L628:M628"/>
    <mergeCell ref="A626:P626"/>
    <mergeCell ref="B627:I627"/>
    <mergeCell ref="J627:K627"/>
    <mergeCell ref="N627:P627"/>
    <mergeCell ref="O628:P628"/>
    <mergeCell ref="J625:K625"/>
    <mergeCell ref="L625:M625"/>
    <mergeCell ref="O625:P625"/>
    <mergeCell ref="B624:C624"/>
    <mergeCell ref="D624:E624"/>
    <mergeCell ref="A625:C625"/>
    <mergeCell ref="D625:E625"/>
    <mergeCell ref="F625:G625"/>
    <mergeCell ref="H625:I625"/>
    <mergeCell ref="F624:J624"/>
    <mergeCell ref="L624:M624"/>
    <mergeCell ref="A622:P622"/>
    <mergeCell ref="B623:I623"/>
    <mergeCell ref="J623:K623"/>
    <mergeCell ref="N623:P623"/>
    <mergeCell ref="O624:P624"/>
    <mergeCell ref="J621:K621"/>
    <mergeCell ref="L621:M621"/>
    <mergeCell ref="O621:P621"/>
    <mergeCell ref="B620:C620"/>
    <mergeCell ref="D620:E620"/>
    <mergeCell ref="A621:C621"/>
    <mergeCell ref="D621:E621"/>
    <mergeCell ref="F621:G621"/>
    <mergeCell ref="H621:I621"/>
    <mergeCell ref="F620:J620"/>
    <mergeCell ref="L620:M620"/>
    <mergeCell ref="A617:P617"/>
    <mergeCell ref="A618:E618"/>
    <mergeCell ref="F618:P618"/>
    <mergeCell ref="B619:I619"/>
    <mergeCell ref="J619:K619"/>
    <mergeCell ref="N619:P619"/>
    <mergeCell ref="O620:P620"/>
    <mergeCell ref="J616:K616"/>
    <mergeCell ref="L616:M616"/>
    <mergeCell ref="O616:P616"/>
    <mergeCell ref="B615:C615"/>
    <mergeCell ref="D615:E615"/>
    <mergeCell ref="A616:C616"/>
    <mergeCell ref="D616:E616"/>
    <mergeCell ref="F616:G616"/>
    <mergeCell ref="H616:I616"/>
    <mergeCell ref="F615:J615"/>
    <mergeCell ref="L615:M615"/>
    <mergeCell ref="A613:P613"/>
    <mergeCell ref="B614:I614"/>
    <mergeCell ref="J614:K614"/>
    <mergeCell ref="N614:P614"/>
    <mergeCell ref="O615:P615"/>
    <mergeCell ref="J612:K612"/>
    <mergeCell ref="L612:M612"/>
    <mergeCell ref="O612:P612"/>
    <mergeCell ref="B611:C611"/>
    <mergeCell ref="D611:E611"/>
    <mergeCell ref="A612:C612"/>
    <mergeCell ref="D612:E612"/>
    <mergeCell ref="F612:G612"/>
    <mergeCell ref="H612:I612"/>
    <mergeCell ref="F611:J611"/>
    <mergeCell ref="L611:M611"/>
    <mergeCell ref="A609:P609"/>
    <mergeCell ref="B610:I610"/>
    <mergeCell ref="J610:K610"/>
    <mergeCell ref="N610:P610"/>
    <mergeCell ref="O611:P611"/>
    <mergeCell ref="J608:K608"/>
    <mergeCell ref="L608:M608"/>
    <mergeCell ref="O608:P608"/>
    <mergeCell ref="B607:C607"/>
    <mergeCell ref="D607:E607"/>
    <mergeCell ref="A608:C608"/>
    <mergeCell ref="D608:E608"/>
    <mergeCell ref="F608:G608"/>
    <mergeCell ref="H608:I608"/>
    <mergeCell ref="F607:J607"/>
    <mergeCell ref="L607:M607"/>
    <mergeCell ref="A605:P605"/>
    <mergeCell ref="B606:I606"/>
    <mergeCell ref="J606:K606"/>
    <mergeCell ref="N606:P606"/>
    <mergeCell ref="O607:P607"/>
    <mergeCell ref="J604:K604"/>
    <mergeCell ref="L604:M604"/>
    <mergeCell ref="O604:P604"/>
    <mergeCell ref="B603:C603"/>
    <mergeCell ref="D603:E603"/>
    <mergeCell ref="A604:C604"/>
    <mergeCell ref="D604:E604"/>
    <mergeCell ref="F604:G604"/>
    <mergeCell ref="H604:I604"/>
    <mergeCell ref="F603:J603"/>
    <mergeCell ref="L603:M603"/>
    <mergeCell ref="A600:P600"/>
    <mergeCell ref="A601:E601"/>
    <mergeCell ref="F601:P601"/>
    <mergeCell ref="B602:I602"/>
    <mergeCell ref="J602:K602"/>
    <mergeCell ref="N602:P602"/>
    <mergeCell ref="O603:P603"/>
    <mergeCell ref="J599:K599"/>
    <mergeCell ref="L599:M599"/>
    <mergeCell ref="O599:P599"/>
    <mergeCell ref="B598:C598"/>
    <mergeCell ref="D598:E598"/>
    <mergeCell ref="A599:C599"/>
    <mergeCell ref="D599:E599"/>
    <mergeCell ref="F599:G599"/>
    <mergeCell ref="H599:I599"/>
    <mergeCell ref="F598:J598"/>
    <mergeCell ref="L598:M598"/>
    <mergeCell ref="A596:P596"/>
    <mergeCell ref="B597:I597"/>
    <mergeCell ref="J597:K597"/>
    <mergeCell ref="N597:P597"/>
    <mergeCell ref="O598:P598"/>
    <mergeCell ref="J595:K595"/>
    <mergeCell ref="L595:M595"/>
    <mergeCell ref="O595:P595"/>
    <mergeCell ref="B594:C594"/>
    <mergeCell ref="D594:E594"/>
    <mergeCell ref="A595:C595"/>
    <mergeCell ref="D595:E595"/>
    <mergeCell ref="F595:G595"/>
    <mergeCell ref="H595:I595"/>
    <mergeCell ref="F594:J594"/>
    <mergeCell ref="L594:M594"/>
    <mergeCell ref="A592:P592"/>
    <mergeCell ref="B593:I593"/>
    <mergeCell ref="J593:K593"/>
    <mergeCell ref="N593:P593"/>
    <mergeCell ref="O594:P594"/>
    <mergeCell ref="J591:K591"/>
    <mergeCell ref="L591:M591"/>
    <mergeCell ref="O591:P591"/>
    <mergeCell ref="B590:C590"/>
    <mergeCell ref="D590:E590"/>
    <mergeCell ref="A591:C591"/>
    <mergeCell ref="D591:E591"/>
    <mergeCell ref="F591:G591"/>
    <mergeCell ref="H591:I591"/>
    <mergeCell ref="F590:J590"/>
    <mergeCell ref="L590:M590"/>
    <mergeCell ref="A588:P588"/>
    <mergeCell ref="B589:I589"/>
    <mergeCell ref="J589:K589"/>
    <mergeCell ref="N589:P589"/>
    <mergeCell ref="O590:P590"/>
    <mergeCell ref="J587:K587"/>
    <mergeCell ref="L587:M587"/>
    <mergeCell ref="O587:P587"/>
    <mergeCell ref="B586:C586"/>
    <mergeCell ref="D586:E586"/>
    <mergeCell ref="A587:C587"/>
    <mergeCell ref="D587:E587"/>
    <mergeCell ref="F587:G587"/>
    <mergeCell ref="H587:I587"/>
    <mergeCell ref="F586:J586"/>
    <mergeCell ref="L586:M586"/>
    <mergeCell ref="A583:P583"/>
    <mergeCell ref="A584:E584"/>
    <mergeCell ref="F584:P584"/>
    <mergeCell ref="B585:I585"/>
    <mergeCell ref="J585:K585"/>
    <mergeCell ref="N585:P585"/>
    <mergeCell ref="O586:P586"/>
    <mergeCell ref="J582:K582"/>
    <mergeCell ref="L582:M582"/>
    <mergeCell ref="O582:P582"/>
    <mergeCell ref="B581:C581"/>
    <mergeCell ref="D581:E581"/>
    <mergeCell ref="A582:C582"/>
    <mergeCell ref="D582:E582"/>
    <mergeCell ref="F582:G582"/>
    <mergeCell ref="H582:I582"/>
    <mergeCell ref="F581:J581"/>
    <mergeCell ref="L581:M581"/>
    <mergeCell ref="A579:P579"/>
    <mergeCell ref="B580:I580"/>
    <mergeCell ref="J580:K580"/>
    <mergeCell ref="N580:P580"/>
    <mergeCell ref="O581:P581"/>
    <mergeCell ref="J578:K578"/>
    <mergeCell ref="L578:M578"/>
    <mergeCell ref="O578:P578"/>
    <mergeCell ref="B577:C577"/>
    <mergeCell ref="D577:E577"/>
    <mergeCell ref="A578:C578"/>
    <mergeCell ref="D578:E578"/>
    <mergeCell ref="F578:G578"/>
    <mergeCell ref="H578:I578"/>
    <mergeCell ref="F577:J577"/>
    <mergeCell ref="L577:M577"/>
    <mergeCell ref="A575:P575"/>
    <mergeCell ref="B576:I576"/>
    <mergeCell ref="J576:K576"/>
    <mergeCell ref="N576:P576"/>
    <mergeCell ref="O577:P577"/>
    <mergeCell ref="J574:K574"/>
    <mergeCell ref="L574:M574"/>
    <mergeCell ref="O574:P574"/>
    <mergeCell ref="B573:C573"/>
    <mergeCell ref="D573:E573"/>
    <mergeCell ref="A574:C574"/>
    <mergeCell ref="D574:E574"/>
    <mergeCell ref="F574:G574"/>
    <mergeCell ref="H574:I574"/>
    <mergeCell ref="F573:J573"/>
    <mergeCell ref="L573:M573"/>
    <mergeCell ref="A571:P571"/>
    <mergeCell ref="B572:I572"/>
    <mergeCell ref="J572:K572"/>
    <mergeCell ref="N572:P572"/>
    <mergeCell ref="O573:P573"/>
    <mergeCell ref="J570:K570"/>
    <mergeCell ref="L570:M570"/>
    <mergeCell ref="O570:P570"/>
    <mergeCell ref="B569:C569"/>
    <mergeCell ref="D569:E569"/>
    <mergeCell ref="A570:C570"/>
    <mergeCell ref="D570:E570"/>
    <mergeCell ref="F570:G570"/>
    <mergeCell ref="H570:I570"/>
    <mergeCell ref="F569:J569"/>
    <mergeCell ref="L569:M569"/>
    <mergeCell ref="A566:P566"/>
    <mergeCell ref="A567:E567"/>
    <mergeCell ref="F567:P567"/>
    <mergeCell ref="B568:I568"/>
    <mergeCell ref="J568:K568"/>
    <mergeCell ref="N568:P568"/>
    <mergeCell ref="O569:P569"/>
    <mergeCell ref="J565:K565"/>
    <mergeCell ref="L565:M565"/>
    <mergeCell ref="O565:P565"/>
    <mergeCell ref="B564:C564"/>
    <mergeCell ref="D564:E564"/>
    <mergeCell ref="A565:C565"/>
    <mergeCell ref="D565:E565"/>
    <mergeCell ref="F565:G565"/>
    <mergeCell ref="H565:I565"/>
    <mergeCell ref="F564:J564"/>
    <mergeCell ref="L564:M564"/>
    <mergeCell ref="A562:P562"/>
    <mergeCell ref="B563:I563"/>
    <mergeCell ref="J563:K563"/>
    <mergeCell ref="N563:P563"/>
    <mergeCell ref="O564:P564"/>
    <mergeCell ref="J561:K561"/>
    <mergeCell ref="L561:M561"/>
    <mergeCell ref="O561:P561"/>
    <mergeCell ref="B560:C560"/>
    <mergeCell ref="D560:E560"/>
    <mergeCell ref="A561:C561"/>
    <mergeCell ref="D561:E561"/>
    <mergeCell ref="F561:G561"/>
    <mergeCell ref="H561:I561"/>
    <mergeCell ref="F560:J560"/>
    <mergeCell ref="L560:M560"/>
    <mergeCell ref="A558:P558"/>
    <mergeCell ref="B559:I559"/>
    <mergeCell ref="J559:K559"/>
    <mergeCell ref="N559:P559"/>
    <mergeCell ref="O560:P560"/>
    <mergeCell ref="J557:K557"/>
    <mergeCell ref="L557:M557"/>
    <mergeCell ref="O557:P557"/>
    <mergeCell ref="B556:C556"/>
    <mergeCell ref="D556:E556"/>
    <mergeCell ref="A557:C557"/>
    <mergeCell ref="D557:E557"/>
    <mergeCell ref="F557:G557"/>
    <mergeCell ref="H557:I557"/>
    <mergeCell ref="F556:J556"/>
    <mergeCell ref="L556:M556"/>
    <mergeCell ref="A554:P554"/>
    <mergeCell ref="B555:I555"/>
    <mergeCell ref="J555:K555"/>
    <mergeCell ref="N555:P555"/>
    <mergeCell ref="O556:P556"/>
    <mergeCell ref="J553:K553"/>
    <mergeCell ref="L553:M553"/>
    <mergeCell ref="O553:P553"/>
    <mergeCell ref="B552:C552"/>
    <mergeCell ref="D552:E552"/>
    <mergeCell ref="A553:C553"/>
    <mergeCell ref="D553:E553"/>
    <mergeCell ref="F553:G553"/>
    <mergeCell ref="H553:I553"/>
    <mergeCell ref="F552:J552"/>
    <mergeCell ref="L552:M552"/>
    <mergeCell ref="A549:P549"/>
    <mergeCell ref="A550:E550"/>
    <mergeCell ref="F550:P550"/>
    <mergeCell ref="B551:I551"/>
    <mergeCell ref="J551:K551"/>
    <mergeCell ref="N551:P551"/>
    <mergeCell ref="O552:P552"/>
    <mergeCell ref="J548:K548"/>
    <mergeCell ref="L548:M548"/>
    <mergeCell ref="O548:P548"/>
    <mergeCell ref="B547:C547"/>
    <mergeCell ref="D547:E547"/>
    <mergeCell ref="A548:C548"/>
    <mergeCell ref="D548:E548"/>
    <mergeCell ref="F548:G548"/>
    <mergeCell ref="H548:I548"/>
    <mergeCell ref="F547:J547"/>
    <mergeCell ref="L547:M547"/>
    <mergeCell ref="A545:P545"/>
    <mergeCell ref="B546:I546"/>
    <mergeCell ref="J546:K546"/>
    <mergeCell ref="N546:P546"/>
    <mergeCell ref="O547:P547"/>
    <mergeCell ref="J544:K544"/>
    <mergeCell ref="L544:M544"/>
    <mergeCell ref="O544:P544"/>
    <mergeCell ref="B543:C543"/>
    <mergeCell ref="D543:E543"/>
    <mergeCell ref="A544:C544"/>
    <mergeCell ref="D544:E544"/>
    <mergeCell ref="F544:G544"/>
    <mergeCell ref="H544:I544"/>
    <mergeCell ref="F543:J543"/>
    <mergeCell ref="L543:M543"/>
    <mergeCell ref="A541:P541"/>
    <mergeCell ref="B542:I542"/>
    <mergeCell ref="J542:K542"/>
    <mergeCell ref="N542:P542"/>
    <mergeCell ref="O543:P543"/>
    <mergeCell ref="J540:K540"/>
    <mergeCell ref="L540:M540"/>
    <mergeCell ref="O540:P540"/>
    <mergeCell ref="B539:C539"/>
    <mergeCell ref="D539:E539"/>
    <mergeCell ref="A540:C540"/>
    <mergeCell ref="D540:E540"/>
    <mergeCell ref="F540:G540"/>
    <mergeCell ref="H540:I540"/>
    <mergeCell ref="F539:J539"/>
    <mergeCell ref="L539:M539"/>
    <mergeCell ref="A537:P537"/>
    <mergeCell ref="B538:I538"/>
    <mergeCell ref="J538:K538"/>
    <mergeCell ref="N538:P538"/>
    <mergeCell ref="O539:P539"/>
    <mergeCell ref="J536:K536"/>
    <mergeCell ref="L536:M536"/>
    <mergeCell ref="O536:P536"/>
    <mergeCell ref="B535:C535"/>
    <mergeCell ref="D535:E535"/>
    <mergeCell ref="A536:C536"/>
    <mergeCell ref="D536:E536"/>
    <mergeCell ref="F536:G536"/>
    <mergeCell ref="H536:I536"/>
    <mergeCell ref="F535:J535"/>
    <mergeCell ref="L535:M535"/>
    <mergeCell ref="A532:P532"/>
    <mergeCell ref="A533:E533"/>
    <mergeCell ref="F533:P533"/>
    <mergeCell ref="B534:I534"/>
    <mergeCell ref="J534:K534"/>
    <mergeCell ref="N534:P534"/>
    <mergeCell ref="O535:P535"/>
    <mergeCell ref="J531:K531"/>
    <mergeCell ref="L531:M531"/>
    <mergeCell ref="O531:P531"/>
    <mergeCell ref="B530:C530"/>
    <mergeCell ref="D530:E530"/>
    <mergeCell ref="A531:C531"/>
    <mergeCell ref="D531:E531"/>
    <mergeCell ref="F531:G531"/>
    <mergeCell ref="H531:I531"/>
    <mergeCell ref="F530:J530"/>
    <mergeCell ref="L530:M530"/>
    <mergeCell ref="A528:P528"/>
    <mergeCell ref="B529:I529"/>
    <mergeCell ref="J529:K529"/>
    <mergeCell ref="N529:P529"/>
    <mergeCell ref="O530:P530"/>
    <mergeCell ref="J527:K527"/>
    <mergeCell ref="L527:M527"/>
    <mergeCell ref="O527:P527"/>
    <mergeCell ref="B526:C526"/>
    <mergeCell ref="D526:E526"/>
    <mergeCell ref="A527:C527"/>
    <mergeCell ref="D527:E527"/>
    <mergeCell ref="F527:G527"/>
    <mergeCell ref="H527:I527"/>
    <mergeCell ref="F526:J526"/>
    <mergeCell ref="L526:M526"/>
    <mergeCell ref="A524:P524"/>
    <mergeCell ref="B525:I525"/>
    <mergeCell ref="J525:K525"/>
    <mergeCell ref="N525:P525"/>
    <mergeCell ref="O526:P526"/>
    <mergeCell ref="J523:K523"/>
    <mergeCell ref="L523:M523"/>
    <mergeCell ref="O523:P523"/>
    <mergeCell ref="B522:C522"/>
    <mergeCell ref="D522:E522"/>
    <mergeCell ref="A523:C523"/>
    <mergeCell ref="D523:E523"/>
    <mergeCell ref="F523:G523"/>
    <mergeCell ref="H523:I523"/>
    <mergeCell ref="F522:J522"/>
    <mergeCell ref="L522:M522"/>
    <mergeCell ref="A520:P520"/>
    <mergeCell ref="B521:I521"/>
    <mergeCell ref="J521:K521"/>
    <mergeCell ref="N521:P521"/>
    <mergeCell ref="O522:P522"/>
    <mergeCell ref="J519:K519"/>
    <mergeCell ref="L519:M519"/>
    <mergeCell ref="O519:P519"/>
    <mergeCell ref="B518:C518"/>
    <mergeCell ref="D518:E518"/>
    <mergeCell ref="A519:C519"/>
    <mergeCell ref="D519:E519"/>
    <mergeCell ref="F519:G519"/>
    <mergeCell ref="H519:I519"/>
    <mergeCell ref="F518:J518"/>
    <mergeCell ref="L518:M518"/>
    <mergeCell ref="A515:P515"/>
    <mergeCell ref="A516:E516"/>
    <mergeCell ref="F516:P516"/>
    <mergeCell ref="B517:I517"/>
    <mergeCell ref="J517:K517"/>
    <mergeCell ref="N517:P517"/>
    <mergeCell ref="O518:P518"/>
    <mergeCell ref="J514:K514"/>
    <mergeCell ref="L514:M514"/>
    <mergeCell ref="O514:P514"/>
    <mergeCell ref="B513:C513"/>
    <mergeCell ref="D513:E513"/>
    <mergeCell ref="A514:C514"/>
    <mergeCell ref="D514:E514"/>
    <mergeCell ref="F514:G514"/>
    <mergeCell ref="H514:I514"/>
    <mergeCell ref="F513:J513"/>
    <mergeCell ref="L513:M513"/>
    <mergeCell ref="A511:P511"/>
    <mergeCell ref="B512:I512"/>
    <mergeCell ref="J512:K512"/>
    <mergeCell ref="N512:P512"/>
    <mergeCell ref="O513:P513"/>
    <mergeCell ref="J510:K510"/>
    <mergeCell ref="L510:M510"/>
    <mergeCell ref="O510:P510"/>
    <mergeCell ref="B509:C509"/>
    <mergeCell ref="D509:E509"/>
    <mergeCell ref="A510:C510"/>
    <mergeCell ref="D510:E510"/>
    <mergeCell ref="F510:G510"/>
    <mergeCell ref="H510:I510"/>
    <mergeCell ref="F509:J509"/>
    <mergeCell ref="L509:M509"/>
    <mergeCell ref="A507:P507"/>
    <mergeCell ref="B508:I508"/>
    <mergeCell ref="J508:K508"/>
    <mergeCell ref="N508:P508"/>
    <mergeCell ref="O509:P509"/>
    <mergeCell ref="J506:K506"/>
    <mergeCell ref="L506:M506"/>
    <mergeCell ref="O506:P506"/>
    <mergeCell ref="B505:C505"/>
    <mergeCell ref="D505:E505"/>
    <mergeCell ref="A506:C506"/>
    <mergeCell ref="D506:E506"/>
    <mergeCell ref="F506:G506"/>
    <mergeCell ref="H506:I506"/>
    <mergeCell ref="F505:J505"/>
    <mergeCell ref="L505:M505"/>
    <mergeCell ref="A503:P503"/>
    <mergeCell ref="B504:I504"/>
    <mergeCell ref="J504:K504"/>
    <mergeCell ref="N504:P504"/>
    <mergeCell ref="O505:P505"/>
    <mergeCell ref="J502:K502"/>
    <mergeCell ref="L502:M502"/>
    <mergeCell ref="O502:P502"/>
    <mergeCell ref="B501:C501"/>
    <mergeCell ref="D501:E501"/>
    <mergeCell ref="A502:C502"/>
    <mergeCell ref="D502:E502"/>
    <mergeCell ref="F502:G502"/>
    <mergeCell ref="H502:I502"/>
    <mergeCell ref="F501:J501"/>
    <mergeCell ref="L501:M501"/>
    <mergeCell ref="A498:P498"/>
    <mergeCell ref="A499:E499"/>
    <mergeCell ref="F499:P499"/>
    <mergeCell ref="B500:I500"/>
    <mergeCell ref="J500:K500"/>
    <mergeCell ref="N500:P500"/>
    <mergeCell ref="O501:P501"/>
    <mergeCell ref="J497:K497"/>
    <mergeCell ref="L497:M497"/>
    <mergeCell ref="O497:P497"/>
    <mergeCell ref="B496:C496"/>
    <mergeCell ref="D496:E496"/>
    <mergeCell ref="A497:C497"/>
    <mergeCell ref="D497:E497"/>
    <mergeCell ref="F497:G497"/>
    <mergeCell ref="H497:I497"/>
    <mergeCell ref="F496:J496"/>
    <mergeCell ref="L496:M496"/>
    <mergeCell ref="A494:P494"/>
    <mergeCell ref="B495:I495"/>
    <mergeCell ref="J495:K495"/>
    <mergeCell ref="N495:P495"/>
    <mergeCell ref="O496:P496"/>
    <mergeCell ref="J493:K493"/>
    <mergeCell ref="L493:M493"/>
    <mergeCell ref="O493:P493"/>
    <mergeCell ref="B492:C492"/>
    <mergeCell ref="D492:E492"/>
    <mergeCell ref="A493:C493"/>
    <mergeCell ref="D493:E493"/>
    <mergeCell ref="F493:G493"/>
    <mergeCell ref="H493:I493"/>
    <mergeCell ref="F492:J492"/>
    <mergeCell ref="L492:M492"/>
    <mergeCell ref="A490:P490"/>
    <mergeCell ref="B491:I491"/>
    <mergeCell ref="J491:K491"/>
    <mergeCell ref="N491:P491"/>
    <mergeCell ref="O492:P492"/>
    <mergeCell ref="J489:K489"/>
    <mergeCell ref="L489:M489"/>
    <mergeCell ref="O489:P489"/>
    <mergeCell ref="B488:C488"/>
    <mergeCell ref="D488:E488"/>
    <mergeCell ref="A489:C489"/>
    <mergeCell ref="D489:E489"/>
    <mergeCell ref="F489:G489"/>
    <mergeCell ref="H489:I489"/>
    <mergeCell ref="F488:J488"/>
    <mergeCell ref="L488:M488"/>
    <mergeCell ref="A486:P486"/>
    <mergeCell ref="B487:I487"/>
    <mergeCell ref="J487:K487"/>
    <mergeCell ref="N487:P487"/>
    <mergeCell ref="O488:P488"/>
    <mergeCell ref="J485:K485"/>
    <mergeCell ref="L485:M485"/>
    <mergeCell ref="O485:P485"/>
    <mergeCell ref="B484:C484"/>
    <mergeCell ref="D484:E484"/>
    <mergeCell ref="A485:C485"/>
    <mergeCell ref="D485:E485"/>
    <mergeCell ref="F485:G485"/>
    <mergeCell ref="H485:I485"/>
    <mergeCell ref="F484:J484"/>
    <mergeCell ref="L484:M484"/>
    <mergeCell ref="A481:P481"/>
    <mergeCell ref="A482:E482"/>
    <mergeCell ref="F482:P482"/>
    <mergeCell ref="B483:I483"/>
    <mergeCell ref="J483:K483"/>
    <mergeCell ref="N483:P483"/>
    <mergeCell ref="O484:P484"/>
    <mergeCell ref="J480:K480"/>
    <mergeCell ref="L480:M480"/>
    <mergeCell ref="O480:P480"/>
    <mergeCell ref="B479:C479"/>
    <mergeCell ref="D479:E479"/>
    <mergeCell ref="A480:C480"/>
    <mergeCell ref="D480:E480"/>
    <mergeCell ref="F480:G480"/>
    <mergeCell ref="H480:I480"/>
    <mergeCell ref="F479:J479"/>
    <mergeCell ref="L479:M479"/>
    <mergeCell ref="A477:P477"/>
    <mergeCell ref="B478:I478"/>
    <mergeCell ref="J478:K478"/>
    <mergeCell ref="N478:P478"/>
    <mergeCell ref="O479:P479"/>
    <mergeCell ref="J476:K476"/>
    <mergeCell ref="L476:M476"/>
    <mergeCell ref="O476:P476"/>
    <mergeCell ref="B475:C475"/>
    <mergeCell ref="D475:E475"/>
    <mergeCell ref="A476:C476"/>
    <mergeCell ref="D476:E476"/>
    <mergeCell ref="F476:G476"/>
    <mergeCell ref="H476:I476"/>
    <mergeCell ref="F475:J475"/>
    <mergeCell ref="L475:M475"/>
    <mergeCell ref="A473:P473"/>
    <mergeCell ref="B474:I474"/>
    <mergeCell ref="J474:K474"/>
    <mergeCell ref="N474:P474"/>
    <mergeCell ref="O475:P475"/>
    <mergeCell ref="J472:K472"/>
    <mergeCell ref="L472:M472"/>
    <mergeCell ref="O472:P472"/>
    <mergeCell ref="B471:C471"/>
    <mergeCell ref="D471:E471"/>
    <mergeCell ref="A472:C472"/>
    <mergeCell ref="D472:E472"/>
    <mergeCell ref="F472:G472"/>
    <mergeCell ref="H472:I472"/>
    <mergeCell ref="F471:J471"/>
    <mergeCell ref="L471:M471"/>
    <mergeCell ref="A469:P469"/>
    <mergeCell ref="B470:I470"/>
    <mergeCell ref="J470:K470"/>
    <mergeCell ref="N470:P470"/>
    <mergeCell ref="O471:P471"/>
    <mergeCell ref="J468:K468"/>
    <mergeCell ref="L468:M468"/>
    <mergeCell ref="O468:P468"/>
    <mergeCell ref="B467:C467"/>
    <mergeCell ref="D467:E467"/>
    <mergeCell ref="A468:C468"/>
    <mergeCell ref="D468:E468"/>
    <mergeCell ref="F468:G468"/>
    <mergeCell ref="H468:I468"/>
    <mergeCell ref="F467:J467"/>
    <mergeCell ref="L467:M467"/>
    <mergeCell ref="A464:P464"/>
    <mergeCell ref="A465:E465"/>
    <mergeCell ref="F465:P465"/>
    <mergeCell ref="B466:I466"/>
    <mergeCell ref="J466:K466"/>
    <mergeCell ref="N466:P466"/>
    <mergeCell ref="O467:P467"/>
    <mergeCell ref="J463:K463"/>
    <mergeCell ref="L463:M463"/>
    <mergeCell ref="O463:P463"/>
    <mergeCell ref="B462:C462"/>
    <mergeCell ref="D462:E462"/>
    <mergeCell ref="A463:C463"/>
    <mergeCell ref="D463:E463"/>
    <mergeCell ref="F463:G463"/>
    <mergeCell ref="H463:I463"/>
    <mergeCell ref="F462:J462"/>
    <mergeCell ref="L462:M462"/>
    <mergeCell ref="A460:P460"/>
    <mergeCell ref="B461:I461"/>
    <mergeCell ref="J461:K461"/>
    <mergeCell ref="N461:P461"/>
    <mergeCell ref="O462:P462"/>
    <mergeCell ref="J459:K459"/>
    <mergeCell ref="L459:M459"/>
    <mergeCell ref="O459:P459"/>
    <mergeCell ref="B458:C458"/>
    <mergeCell ref="D458:E458"/>
    <mergeCell ref="A459:C459"/>
    <mergeCell ref="D459:E459"/>
    <mergeCell ref="F459:G459"/>
    <mergeCell ref="H459:I459"/>
    <mergeCell ref="F458:J458"/>
    <mergeCell ref="L458:M458"/>
    <mergeCell ref="A456:P456"/>
    <mergeCell ref="B457:I457"/>
    <mergeCell ref="J457:K457"/>
    <mergeCell ref="N457:P457"/>
    <mergeCell ref="O458:P458"/>
    <mergeCell ref="J455:K455"/>
    <mergeCell ref="L455:M455"/>
    <mergeCell ref="O455:P455"/>
    <mergeCell ref="B454:C454"/>
    <mergeCell ref="D454:E454"/>
    <mergeCell ref="A455:C455"/>
    <mergeCell ref="D455:E455"/>
    <mergeCell ref="F455:G455"/>
    <mergeCell ref="H455:I455"/>
    <mergeCell ref="F454:J454"/>
    <mergeCell ref="L454:M454"/>
    <mergeCell ref="A452:P452"/>
    <mergeCell ref="B453:I453"/>
    <mergeCell ref="J453:K453"/>
    <mergeCell ref="N453:P453"/>
    <mergeCell ref="O454:P454"/>
    <mergeCell ref="J451:K451"/>
    <mergeCell ref="L451:M451"/>
    <mergeCell ref="O451:P451"/>
    <mergeCell ref="B450:C450"/>
    <mergeCell ref="D450:E450"/>
    <mergeCell ref="A451:C451"/>
    <mergeCell ref="D451:E451"/>
    <mergeCell ref="F451:G451"/>
    <mergeCell ref="H451:I451"/>
    <mergeCell ref="F450:J450"/>
    <mergeCell ref="L450:M450"/>
    <mergeCell ref="A447:P447"/>
    <mergeCell ref="A448:E448"/>
    <mergeCell ref="F448:P448"/>
    <mergeCell ref="B449:I449"/>
    <mergeCell ref="J449:K449"/>
    <mergeCell ref="N449:P449"/>
    <mergeCell ref="O450:P450"/>
    <mergeCell ref="J446:K446"/>
    <mergeCell ref="L446:M446"/>
    <mergeCell ref="O446:P446"/>
    <mergeCell ref="B445:C445"/>
    <mergeCell ref="D445:E445"/>
    <mergeCell ref="A446:C446"/>
    <mergeCell ref="D446:E446"/>
    <mergeCell ref="F446:G446"/>
    <mergeCell ref="H446:I446"/>
    <mergeCell ref="F445:J445"/>
    <mergeCell ref="L445:M445"/>
    <mergeCell ref="A443:P443"/>
    <mergeCell ref="B444:I444"/>
    <mergeCell ref="J444:K444"/>
    <mergeCell ref="N444:P444"/>
    <mergeCell ref="O445:P445"/>
    <mergeCell ref="J442:K442"/>
    <mergeCell ref="L442:M442"/>
    <mergeCell ref="O442:P442"/>
    <mergeCell ref="B441:C441"/>
    <mergeCell ref="D441:E441"/>
    <mergeCell ref="A442:C442"/>
    <mergeCell ref="D442:E442"/>
    <mergeCell ref="F442:G442"/>
    <mergeCell ref="H442:I442"/>
    <mergeCell ref="F441:J441"/>
    <mergeCell ref="L441:M441"/>
    <mergeCell ref="A439:P439"/>
    <mergeCell ref="B440:I440"/>
    <mergeCell ref="J440:K440"/>
    <mergeCell ref="N440:P440"/>
    <mergeCell ref="O441:P441"/>
    <mergeCell ref="J438:K438"/>
    <mergeCell ref="L438:M438"/>
    <mergeCell ref="O438:P438"/>
    <mergeCell ref="B437:C437"/>
    <mergeCell ref="D437:E437"/>
    <mergeCell ref="A438:C438"/>
    <mergeCell ref="D438:E438"/>
    <mergeCell ref="F438:G438"/>
    <mergeCell ref="H438:I438"/>
    <mergeCell ref="F437:J437"/>
    <mergeCell ref="L437:M437"/>
    <mergeCell ref="A435:P435"/>
    <mergeCell ref="B436:I436"/>
    <mergeCell ref="J436:K436"/>
    <mergeCell ref="N436:P436"/>
    <mergeCell ref="O437:P437"/>
    <mergeCell ref="J434:K434"/>
    <mergeCell ref="L434:M434"/>
    <mergeCell ref="O434:P434"/>
    <mergeCell ref="B433:C433"/>
    <mergeCell ref="D433:E433"/>
    <mergeCell ref="A434:C434"/>
    <mergeCell ref="D434:E434"/>
    <mergeCell ref="F434:G434"/>
    <mergeCell ref="H434:I434"/>
    <mergeCell ref="F433:J433"/>
    <mergeCell ref="L433:M433"/>
    <mergeCell ref="A430:P430"/>
    <mergeCell ref="A431:E431"/>
    <mergeCell ref="F431:P431"/>
    <mergeCell ref="B432:I432"/>
    <mergeCell ref="J432:K432"/>
    <mergeCell ref="N432:P432"/>
    <mergeCell ref="O433:P433"/>
    <mergeCell ref="J429:K429"/>
    <mergeCell ref="L429:M429"/>
    <mergeCell ref="O429:P429"/>
    <mergeCell ref="B428:C428"/>
    <mergeCell ref="D428:E428"/>
    <mergeCell ref="A429:C429"/>
    <mergeCell ref="D429:E429"/>
    <mergeCell ref="F429:G429"/>
    <mergeCell ref="H429:I429"/>
    <mergeCell ref="F428:J428"/>
    <mergeCell ref="L428:M428"/>
    <mergeCell ref="A426:P426"/>
    <mergeCell ref="B427:I427"/>
    <mergeCell ref="J427:K427"/>
    <mergeCell ref="N427:P427"/>
    <mergeCell ref="O428:P428"/>
    <mergeCell ref="J425:K425"/>
    <mergeCell ref="L425:M425"/>
    <mergeCell ref="O425:P425"/>
    <mergeCell ref="B424:C424"/>
    <mergeCell ref="D424:E424"/>
    <mergeCell ref="A425:C425"/>
    <mergeCell ref="D425:E425"/>
    <mergeCell ref="F425:G425"/>
    <mergeCell ref="H425:I425"/>
    <mergeCell ref="F424:J424"/>
    <mergeCell ref="L424:M424"/>
    <mergeCell ref="A422:P422"/>
    <mergeCell ref="B423:I423"/>
    <mergeCell ref="J423:K423"/>
    <mergeCell ref="N423:P423"/>
    <mergeCell ref="O424:P424"/>
    <mergeCell ref="J421:K421"/>
    <mergeCell ref="L421:M421"/>
    <mergeCell ref="O421:P421"/>
    <mergeCell ref="B420:C420"/>
    <mergeCell ref="D420:E420"/>
    <mergeCell ref="A421:C421"/>
    <mergeCell ref="D421:E421"/>
    <mergeCell ref="F421:G421"/>
    <mergeCell ref="H421:I421"/>
    <mergeCell ref="F420:J420"/>
    <mergeCell ref="L420:M420"/>
    <mergeCell ref="A418:P418"/>
    <mergeCell ref="B419:I419"/>
    <mergeCell ref="J419:K419"/>
    <mergeCell ref="N419:P419"/>
    <mergeCell ref="O420:P420"/>
    <mergeCell ref="J417:K417"/>
    <mergeCell ref="L417:M417"/>
    <mergeCell ref="O417:P417"/>
    <mergeCell ref="B416:C416"/>
    <mergeCell ref="D416:E416"/>
    <mergeCell ref="A417:C417"/>
    <mergeCell ref="D417:E417"/>
    <mergeCell ref="F417:G417"/>
    <mergeCell ref="H417:I417"/>
    <mergeCell ref="F416:J416"/>
    <mergeCell ref="L416:M416"/>
    <mergeCell ref="A413:P413"/>
    <mergeCell ref="A414:E414"/>
    <mergeCell ref="F414:P414"/>
    <mergeCell ref="B415:I415"/>
    <mergeCell ref="J415:K415"/>
    <mergeCell ref="N415:P415"/>
    <mergeCell ref="O416:P416"/>
    <mergeCell ref="J412:K412"/>
    <mergeCell ref="L412:M412"/>
    <mergeCell ref="O412:P412"/>
    <mergeCell ref="B411:C411"/>
    <mergeCell ref="D411:E411"/>
    <mergeCell ref="A412:C412"/>
    <mergeCell ref="D412:E412"/>
    <mergeCell ref="F412:G412"/>
    <mergeCell ref="H412:I412"/>
    <mergeCell ref="F411:J411"/>
    <mergeCell ref="L411:M411"/>
    <mergeCell ref="A409:P409"/>
    <mergeCell ref="B410:I410"/>
    <mergeCell ref="J410:K410"/>
    <mergeCell ref="N410:P410"/>
    <mergeCell ref="O411:P411"/>
    <mergeCell ref="J408:K408"/>
    <mergeCell ref="L408:M408"/>
    <mergeCell ref="O408:P408"/>
    <mergeCell ref="B407:C407"/>
    <mergeCell ref="D407:E407"/>
    <mergeCell ref="A408:C408"/>
    <mergeCell ref="D408:E408"/>
    <mergeCell ref="F408:G408"/>
    <mergeCell ref="H408:I408"/>
    <mergeCell ref="F407:J407"/>
    <mergeCell ref="L407:M407"/>
    <mergeCell ref="A405:P405"/>
    <mergeCell ref="B406:I406"/>
    <mergeCell ref="J406:K406"/>
    <mergeCell ref="N406:P406"/>
    <mergeCell ref="O407:P407"/>
    <mergeCell ref="J404:K404"/>
    <mergeCell ref="L404:M404"/>
    <mergeCell ref="O404:P404"/>
    <mergeCell ref="B403:C403"/>
    <mergeCell ref="D403:E403"/>
    <mergeCell ref="A404:C404"/>
    <mergeCell ref="D404:E404"/>
    <mergeCell ref="F404:G404"/>
    <mergeCell ref="H404:I404"/>
    <mergeCell ref="F403:J403"/>
    <mergeCell ref="L403:M403"/>
    <mergeCell ref="A401:P401"/>
    <mergeCell ref="B402:I402"/>
    <mergeCell ref="J402:K402"/>
    <mergeCell ref="N402:P402"/>
    <mergeCell ref="O403:P403"/>
    <mergeCell ref="J400:K400"/>
    <mergeCell ref="L400:M400"/>
    <mergeCell ref="O400:P400"/>
    <mergeCell ref="B399:C399"/>
    <mergeCell ref="D399:E399"/>
    <mergeCell ref="A400:C400"/>
    <mergeCell ref="D400:E400"/>
    <mergeCell ref="F400:G400"/>
    <mergeCell ref="H400:I400"/>
    <mergeCell ref="F399:J399"/>
    <mergeCell ref="L399:M399"/>
    <mergeCell ref="A396:P396"/>
    <mergeCell ref="A397:E397"/>
    <mergeCell ref="F397:P397"/>
    <mergeCell ref="B398:I398"/>
    <mergeCell ref="J398:K398"/>
    <mergeCell ref="N398:P398"/>
    <mergeCell ref="O399:P399"/>
    <mergeCell ref="J395:K395"/>
    <mergeCell ref="L395:M395"/>
    <mergeCell ref="O395:P395"/>
    <mergeCell ref="B394:C394"/>
    <mergeCell ref="D394:E394"/>
    <mergeCell ref="A395:C395"/>
    <mergeCell ref="D395:E395"/>
    <mergeCell ref="F395:G395"/>
    <mergeCell ref="H395:I395"/>
    <mergeCell ref="F394:J394"/>
    <mergeCell ref="L394:M394"/>
    <mergeCell ref="A392:P392"/>
    <mergeCell ref="B393:I393"/>
    <mergeCell ref="J393:K393"/>
    <mergeCell ref="N393:P393"/>
    <mergeCell ref="O394:P394"/>
    <mergeCell ref="J391:K391"/>
    <mergeCell ref="L391:M391"/>
    <mergeCell ref="O391:P391"/>
    <mergeCell ref="B390:C390"/>
    <mergeCell ref="D390:E390"/>
    <mergeCell ref="A391:C391"/>
    <mergeCell ref="D391:E391"/>
    <mergeCell ref="F391:G391"/>
    <mergeCell ref="H391:I391"/>
    <mergeCell ref="F390:J390"/>
    <mergeCell ref="L390:M390"/>
    <mergeCell ref="A388:P388"/>
    <mergeCell ref="B389:I389"/>
    <mergeCell ref="J389:K389"/>
    <mergeCell ref="N389:P389"/>
    <mergeCell ref="O390:P390"/>
    <mergeCell ref="J387:K387"/>
    <mergeCell ref="L387:M387"/>
    <mergeCell ref="O387:P387"/>
    <mergeCell ref="B386:C386"/>
    <mergeCell ref="D386:E386"/>
    <mergeCell ref="A387:C387"/>
    <mergeCell ref="D387:E387"/>
    <mergeCell ref="F387:G387"/>
    <mergeCell ref="H387:I387"/>
    <mergeCell ref="F386:J386"/>
    <mergeCell ref="L386:M386"/>
    <mergeCell ref="A384:P384"/>
    <mergeCell ref="B385:I385"/>
    <mergeCell ref="J385:K385"/>
    <mergeCell ref="N385:P385"/>
    <mergeCell ref="O386:P386"/>
    <mergeCell ref="J383:K383"/>
    <mergeCell ref="L383:M383"/>
    <mergeCell ref="O383:P383"/>
    <mergeCell ref="B382:C382"/>
    <mergeCell ref="D382:E382"/>
    <mergeCell ref="A383:C383"/>
    <mergeCell ref="D383:E383"/>
    <mergeCell ref="F383:G383"/>
    <mergeCell ref="H383:I383"/>
    <mergeCell ref="F382:J382"/>
    <mergeCell ref="L382:M382"/>
    <mergeCell ref="A379:P379"/>
    <mergeCell ref="A380:E380"/>
    <mergeCell ref="F380:P380"/>
    <mergeCell ref="B381:I381"/>
    <mergeCell ref="J381:K381"/>
    <mergeCell ref="N381:P381"/>
    <mergeCell ref="O382:P382"/>
    <mergeCell ref="J378:K378"/>
    <mergeCell ref="L378:M378"/>
    <mergeCell ref="O378:P378"/>
    <mergeCell ref="B377:C377"/>
    <mergeCell ref="D377:E377"/>
    <mergeCell ref="A378:C378"/>
    <mergeCell ref="D378:E378"/>
    <mergeCell ref="F378:G378"/>
    <mergeCell ref="H378:I378"/>
    <mergeCell ref="F377:J377"/>
    <mergeCell ref="L377:M377"/>
    <mergeCell ref="A375:P375"/>
    <mergeCell ref="B376:I376"/>
    <mergeCell ref="J376:K376"/>
    <mergeCell ref="N376:P376"/>
    <mergeCell ref="O377:P377"/>
    <mergeCell ref="J374:K374"/>
    <mergeCell ref="L374:M374"/>
    <mergeCell ref="O374:P374"/>
    <mergeCell ref="B373:C373"/>
    <mergeCell ref="D373:E373"/>
    <mergeCell ref="A374:C374"/>
    <mergeCell ref="D374:E374"/>
    <mergeCell ref="F374:G374"/>
    <mergeCell ref="H374:I374"/>
    <mergeCell ref="F373:J373"/>
    <mergeCell ref="L373:M373"/>
    <mergeCell ref="A371:P371"/>
    <mergeCell ref="B372:I372"/>
    <mergeCell ref="J372:K372"/>
    <mergeCell ref="N372:P372"/>
    <mergeCell ref="O373:P373"/>
    <mergeCell ref="J370:K370"/>
    <mergeCell ref="L370:M370"/>
    <mergeCell ref="O370:P370"/>
    <mergeCell ref="B369:C369"/>
    <mergeCell ref="D369:E369"/>
    <mergeCell ref="A370:C370"/>
    <mergeCell ref="D370:E370"/>
    <mergeCell ref="F370:G370"/>
    <mergeCell ref="H370:I370"/>
    <mergeCell ref="F369:J369"/>
    <mergeCell ref="H366:I366"/>
    <mergeCell ref="F365:J365"/>
    <mergeCell ref="L369:M369"/>
    <mergeCell ref="A367:P367"/>
    <mergeCell ref="B368:I368"/>
    <mergeCell ref="J368:K368"/>
    <mergeCell ref="N368:P368"/>
    <mergeCell ref="O369:P369"/>
    <mergeCell ref="N364:P364"/>
    <mergeCell ref="O365:P365"/>
    <mergeCell ref="J366:K366"/>
    <mergeCell ref="L366:M366"/>
    <mergeCell ref="O366:P366"/>
    <mergeCell ref="B365:C365"/>
    <mergeCell ref="D365:E365"/>
    <mergeCell ref="A366:C366"/>
    <mergeCell ref="D366:E366"/>
    <mergeCell ref="F366:G366"/>
    <mergeCell ref="L365:M365"/>
    <mergeCell ref="A362:P362"/>
    <mergeCell ref="A363:E363"/>
    <mergeCell ref="F363:P363"/>
    <mergeCell ref="B364:I364"/>
    <mergeCell ref="J364:K364"/>
    <mergeCell ref="O360:P360"/>
    <mergeCell ref="O356:P356"/>
    <mergeCell ref="A357:C357"/>
    <mergeCell ref="D357:E357"/>
    <mergeCell ref="J361:K361"/>
    <mergeCell ref="L361:M361"/>
    <mergeCell ref="O361:P361"/>
    <mergeCell ref="B360:C360"/>
    <mergeCell ref="D360:E360"/>
    <mergeCell ref="A361:C361"/>
    <mergeCell ref="B359:I359"/>
    <mergeCell ref="J359:K359"/>
    <mergeCell ref="N359:P359"/>
    <mergeCell ref="F357:G357"/>
    <mergeCell ref="H357:I357"/>
    <mergeCell ref="J357:K357"/>
    <mergeCell ref="L16:M16"/>
    <mergeCell ref="A14:P14"/>
    <mergeCell ref="B15:I15"/>
    <mergeCell ref="J15:K15"/>
    <mergeCell ref="N15:P15"/>
    <mergeCell ref="O16:P16"/>
    <mergeCell ref="J17:K17"/>
    <mergeCell ref="L17:M17"/>
    <mergeCell ref="O17:P17"/>
    <mergeCell ref="B16:C16"/>
    <mergeCell ref="D16:E16"/>
    <mergeCell ref="A17:C17"/>
    <mergeCell ref="D17:E17"/>
    <mergeCell ref="F17:G17"/>
    <mergeCell ref="H17:I17"/>
    <mergeCell ref="F16:J16"/>
    <mergeCell ref="D361:E361"/>
    <mergeCell ref="F361:G361"/>
    <mergeCell ref="H361:I361"/>
    <mergeCell ref="F360:J360"/>
    <mergeCell ref="L20:M20"/>
    <mergeCell ref="A18:P18"/>
    <mergeCell ref="B19:I19"/>
    <mergeCell ref="J19:K19"/>
    <mergeCell ref="N19:P19"/>
    <mergeCell ref="O20:P20"/>
    <mergeCell ref="J21:K21"/>
    <mergeCell ref="L21:M21"/>
    <mergeCell ref="O21:P21"/>
    <mergeCell ref="B20:C20"/>
    <mergeCell ref="D20:E20"/>
    <mergeCell ref="A21:C21"/>
    <mergeCell ref="N7:P7"/>
    <mergeCell ref="B8:C8"/>
    <mergeCell ref="D8:E8"/>
    <mergeCell ref="F8:J8"/>
    <mergeCell ref="B7:I7"/>
    <mergeCell ref="J7:K7"/>
    <mergeCell ref="L8:M8"/>
    <mergeCell ref="O8:P8"/>
    <mergeCell ref="F12:J12"/>
    <mergeCell ref="L12:M12"/>
    <mergeCell ref="L13:M13"/>
    <mergeCell ref="O13:P13"/>
    <mergeCell ref="D13:E13"/>
    <mergeCell ref="F13:G13"/>
    <mergeCell ref="H13:I13"/>
    <mergeCell ref="J13:K13"/>
    <mergeCell ref="B12:C12"/>
    <mergeCell ref="D12:E12"/>
    <mergeCell ref="A13:C13"/>
    <mergeCell ref="O12:P12"/>
    <mergeCell ref="A9:C9"/>
    <mergeCell ref="D9:E9"/>
    <mergeCell ref="L9:M9"/>
    <mergeCell ref="O9:P9"/>
    <mergeCell ref="F9:G9"/>
    <mergeCell ref="H9:I9"/>
    <mergeCell ref="J9:K9"/>
    <mergeCell ref="A10:P10"/>
    <mergeCell ref="B11:I11"/>
    <mergeCell ref="J11:K11"/>
    <mergeCell ref="N11:P11"/>
    <mergeCell ref="D21:E21"/>
    <mergeCell ref="F21:G21"/>
    <mergeCell ref="H21:I21"/>
    <mergeCell ref="F20:J20"/>
    <mergeCell ref="L25:M25"/>
    <mergeCell ref="A22:P22"/>
    <mergeCell ref="A23:E23"/>
    <mergeCell ref="F23:P23"/>
    <mergeCell ref="B24:I24"/>
    <mergeCell ref="J24:K24"/>
    <mergeCell ref="N24:P24"/>
    <mergeCell ref="O25:P25"/>
    <mergeCell ref="J26:K26"/>
    <mergeCell ref="L26:M26"/>
    <mergeCell ref="O26:P26"/>
    <mergeCell ref="B25:C25"/>
    <mergeCell ref="D25:E25"/>
    <mergeCell ref="A26:C26"/>
    <mergeCell ref="D26:E26"/>
    <mergeCell ref="F26:G26"/>
    <mergeCell ref="H26:I26"/>
    <mergeCell ref="F25:J25"/>
    <mergeCell ref="L29:M29"/>
    <mergeCell ref="A27:P27"/>
    <mergeCell ref="B28:I28"/>
    <mergeCell ref="J28:K28"/>
    <mergeCell ref="N28:P28"/>
    <mergeCell ref="O29:P29"/>
    <mergeCell ref="J30:K30"/>
    <mergeCell ref="L30:M30"/>
    <mergeCell ref="O30:P30"/>
    <mergeCell ref="B29:C29"/>
    <mergeCell ref="D29:E29"/>
    <mergeCell ref="A30:C30"/>
    <mergeCell ref="D30:E30"/>
    <mergeCell ref="F30:G30"/>
    <mergeCell ref="H30:I30"/>
    <mergeCell ref="F29:J29"/>
    <mergeCell ref="L33:M33"/>
    <mergeCell ref="A31:P31"/>
    <mergeCell ref="B32:I32"/>
    <mergeCell ref="J32:K32"/>
    <mergeCell ref="N32:P32"/>
    <mergeCell ref="O33:P33"/>
    <mergeCell ref="J34:K34"/>
    <mergeCell ref="L34:M34"/>
    <mergeCell ref="O34:P34"/>
    <mergeCell ref="B33:C33"/>
    <mergeCell ref="D33:E33"/>
    <mergeCell ref="A34:C34"/>
    <mergeCell ref="D34:E34"/>
    <mergeCell ref="F34:G34"/>
    <mergeCell ref="H34:I34"/>
    <mergeCell ref="F33:J33"/>
    <mergeCell ref="L37:M37"/>
    <mergeCell ref="A35:P35"/>
    <mergeCell ref="B36:I36"/>
    <mergeCell ref="J36:K36"/>
    <mergeCell ref="N36:P36"/>
    <mergeCell ref="O37:P37"/>
    <mergeCell ref="J38:K38"/>
    <mergeCell ref="L38:M38"/>
    <mergeCell ref="O38:P38"/>
    <mergeCell ref="B37:C37"/>
    <mergeCell ref="D37:E37"/>
    <mergeCell ref="A38:C38"/>
    <mergeCell ref="D38:E38"/>
    <mergeCell ref="F38:G38"/>
    <mergeCell ref="H38:I38"/>
    <mergeCell ref="F37:J37"/>
    <mergeCell ref="L42:M42"/>
    <mergeCell ref="A39:P39"/>
    <mergeCell ref="A40:E40"/>
    <mergeCell ref="F40:P40"/>
    <mergeCell ref="B41:I41"/>
    <mergeCell ref="J41:K41"/>
    <mergeCell ref="N41:P41"/>
    <mergeCell ref="O42:P42"/>
    <mergeCell ref="J43:K43"/>
    <mergeCell ref="L43:M43"/>
    <mergeCell ref="O43:P43"/>
    <mergeCell ref="B42:C42"/>
    <mergeCell ref="D42:E42"/>
    <mergeCell ref="A43:C43"/>
    <mergeCell ref="D43:E43"/>
    <mergeCell ref="F43:G43"/>
    <mergeCell ref="H43:I43"/>
    <mergeCell ref="F42:J42"/>
    <mergeCell ref="L46:M46"/>
    <mergeCell ref="A44:P44"/>
    <mergeCell ref="B45:I45"/>
    <mergeCell ref="J45:K45"/>
    <mergeCell ref="N45:P45"/>
    <mergeCell ref="O46:P46"/>
    <mergeCell ref="J47:K47"/>
    <mergeCell ref="L47:M47"/>
    <mergeCell ref="O47:P47"/>
    <mergeCell ref="B46:C46"/>
    <mergeCell ref="D46:E46"/>
    <mergeCell ref="A47:C47"/>
    <mergeCell ref="D47:E47"/>
    <mergeCell ref="F47:G47"/>
    <mergeCell ref="H47:I47"/>
    <mergeCell ref="F46:J46"/>
    <mergeCell ref="L50:M50"/>
    <mergeCell ref="A48:P48"/>
    <mergeCell ref="B49:I49"/>
    <mergeCell ref="J49:K49"/>
    <mergeCell ref="N49:P49"/>
    <mergeCell ref="O50:P50"/>
    <mergeCell ref="J51:K51"/>
    <mergeCell ref="L51:M51"/>
    <mergeCell ref="O51:P51"/>
    <mergeCell ref="B50:C50"/>
    <mergeCell ref="D50:E50"/>
    <mergeCell ref="A51:C51"/>
    <mergeCell ref="D51:E51"/>
    <mergeCell ref="F51:G51"/>
    <mergeCell ref="H51:I51"/>
    <mergeCell ref="F50:J50"/>
    <mergeCell ref="L54:M54"/>
    <mergeCell ref="A52:P52"/>
    <mergeCell ref="B53:I53"/>
    <mergeCell ref="J53:K53"/>
    <mergeCell ref="N53:P53"/>
    <mergeCell ref="O54:P54"/>
    <mergeCell ref="J55:K55"/>
    <mergeCell ref="L55:M55"/>
    <mergeCell ref="O55:P55"/>
    <mergeCell ref="B54:C54"/>
    <mergeCell ref="D54:E54"/>
    <mergeCell ref="A55:C55"/>
    <mergeCell ref="D55:E55"/>
    <mergeCell ref="F55:G55"/>
    <mergeCell ref="H55:I55"/>
    <mergeCell ref="F54:J54"/>
    <mergeCell ref="L59:M59"/>
    <mergeCell ref="A56:P56"/>
    <mergeCell ref="A57:E57"/>
    <mergeCell ref="F57:P57"/>
    <mergeCell ref="B58:I58"/>
    <mergeCell ref="J58:K58"/>
    <mergeCell ref="N58:P58"/>
    <mergeCell ref="O59:P59"/>
    <mergeCell ref="J60:K60"/>
    <mergeCell ref="L60:M60"/>
    <mergeCell ref="O60:P60"/>
    <mergeCell ref="B59:C59"/>
    <mergeCell ref="D59:E59"/>
    <mergeCell ref="A60:C60"/>
    <mergeCell ref="D60:E60"/>
    <mergeCell ref="F60:G60"/>
    <mergeCell ref="H60:I60"/>
    <mergeCell ref="F59:J59"/>
    <mergeCell ref="L63:M63"/>
    <mergeCell ref="A61:P61"/>
    <mergeCell ref="B62:I62"/>
    <mergeCell ref="J62:K62"/>
    <mergeCell ref="N62:P62"/>
    <mergeCell ref="O63:P63"/>
    <mergeCell ref="J64:K64"/>
    <mergeCell ref="L64:M64"/>
    <mergeCell ref="O64:P64"/>
    <mergeCell ref="B63:C63"/>
    <mergeCell ref="D63:E63"/>
    <mergeCell ref="A64:C64"/>
    <mergeCell ref="D64:E64"/>
    <mergeCell ref="F64:G64"/>
    <mergeCell ref="H64:I64"/>
    <mergeCell ref="F63:J63"/>
    <mergeCell ref="L67:M67"/>
    <mergeCell ref="A65:P65"/>
    <mergeCell ref="B66:I66"/>
    <mergeCell ref="J66:K66"/>
    <mergeCell ref="N66:P66"/>
    <mergeCell ref="O67:P67"/>
    <mergeCell ref="J68:K68"/>
    <mergeCell ref="L68:M68"/>
    <mergeCell ref="O68:P68"/>
    <mergeCell ref="B67:C67"/>
    <mergeCell ref="D67:E67"/>
    <mergeCell ref="A68:C68"/>
    <mergeCell ref="D68:E68"/>
    <mergeCell ref="F68:G68"/>
    <mergeCell ref="H68:I68"/>
    <mergeCell ref="F67:J67"/>
    <mergeCell ref="L71:M71"/>
    <mergeCell ref="A69:P69"/>
    <mergeCell ref="B70:I70"/>
    <mergeCell ref="J70:K70"/>
    <mergeCell ref="N70:P70"/>
    <mergeCell ref="O71:P71"/>
    <mergeCell ref="J72:K72"/>
    <mergeCell ref="L72:M72"/>
    <mergeCell ref="O72:P72"/>
    <mergeCell ref="B71:C71"/>
    <mergeCell ref="D71:E71"/>
    <mergeCell ref="A72:C72"/>
    <mergeCell ref="D72:E72"/>
    <mergeCell ref="F72:G72"/>
    <mergeCell ref="H72:I72"/>
    <mergeCell ref="F71:J71"/>
    <mergeCell ref="L76:M76"/>
    <mergeCell ref="A73:P73"/>
    <mergeCell ref="A74:E74"/>
    <mergeCell ref="F74:P74"/>
    <mergeCell ref="B75:I75"/>
    <mergeCell ref="J75:K75"/>
    <mergeCell ref="N75:P75"/>
    <mergeCell ref="O76:P76"/>
    <mergeCell ref="J77:K77"/>
    <mergeCell ref="L77:M77"/>
    <mergeCell ref="O77:P77"/>
    <mergeCell ref="B76:C76"/>
    <mergeCell ref="D76:E76"/>
    <mergeCell ref="A77:C77"/>
    <mergeCell ref="D77:E77"/>
    <mergeCell ref="F77:G77"/>
    <mergeCell ref="H77:I77"/>
    <mergeCell ref="F76:J76"/>
    <mergeCell ref="L80:M80"/>
    <mergeCell ref="A78:P78"/>
    <mergeCell ref="B79:I79"/>
    <mergeCell ref="J79:K79"/>
    <mergeCell ref="N79:P79"/>
    <mergeCell ref="O80:P80"/>
    <mergeCell ref="J81:K81"/>
    <mergeCell ref="L81:M81"/>
    <mergeCell ref="O81:P81"/>
    <mergeCell ref="B80:C80"/>
    <mergeCell ref="D80:E80"/>
    <mergeCell ref="A81:C81"/>
    <mergeCell ref="D81:E81"/>
    <mergeCell ref="F81:G81"/>
    <mergeCell ref="H81:I81"/>
    <mergeCell ref="F80:J80"/>
    <mergeCell ref="L84:M84"/>
    <mergeCell ref="A82:P82"/>
    <mergeCell ref="B83:I83"/>
    <mergeCell ref="J83:K83"/>
    <mergeCell ref="N83:P83"/>
    <mergeCell ref="O84:P84"/>
    <mergeCell ref="J85:K85"/>
    <mergeCell ref="L85:M85"/>
    <mergeCell ref="O85:P85"/>
    <mergeCell ref="B84:C84"/>
    <mergeCell ref="D84:E84"/>
    <mergeCell ref="A85:C85"/>
    <mergeCell ref="D85:E85"/>
    <mergeCell ref="F85:G85"/>
    <mergeCell ref="H85:I85"/>
    <mergeCell ref="F84:J84"/>
    <mergeCell ref="L88:M88"/>
    <mergeCell ref="A86:P86"/>
    <mergeCell ref="B87:I87"/>
    <mergeCell ref="J87:K87"/>
    <mergeCell ref="N87:P87"/>
    <mergeCell ref="O88:P88"/>
    <mergeCell ref="J89:K89"/>
    <mergeCell ref="L89:M89"/>
    <mergeCell ref="O89:P89"/>
    <mergeCell ref="B88:C88"/>
    <mergeCell ref="D88:E88"/>
    <mergeCell ref="A89:C89"/>
    <mergeCell ref="D89:E89"/>
    <mergeCell ref="F89:G89"/>
    <mergeCell ref="H89:I89"/>
    <mergeCell ref="F88:J88"/>
    <mergeCell ref="L93:M93"/>
    <mergeCell ref="A90:P90"/>
    <mergeCell ref="A91:E91"/>
    <mergeCell ref="F91:P91"/>
    <mergeCell ref="B92:I92"/>
    <mergeCell ref="J92:K92"/>
    <mergeCell ref="N92:P92"/>
    <mergeCell ref="O93:P93"/>
    <mergeCell ref="J94:K94"/>
    <mergeCell ref="L94:M94"/>
    <mergeCell ref="O94:P94"/>
    <mergeCell ref="B93:C93"/>
    <mergeCell ref="D93:E93"/>
    <mergeCell ref="A94:C94"/>
    <mergeCell ref="D94:E94"/>
    <mergeCell ref="F94:G94"/>
    <mergeCell ref="H94:I94"/>
    <mergeCell ref="F93:J93"/>
    <mergeCell ref="L97:M97"/>
    <mergeCell ref="A95:P95"/>
    <mergeCell ref="B96:I96"/>
    <mergeCell ref="J96:K96"/>
    <mergeCell ref="N96:P96"/>
    <mergeCell ref="O97:P97"/>
    <mergeCell ref="J98:K98"/>
    <mergeCell ref="L98:M98"/>
    <mergeCell ref="O98:P98"/>
    <mergeCell ref="B97:C97"/>
    <mergeCell ref="D97:E97"/>
    <mergeCell ref="A98:C98"/>
    <mergeCell ref="D98:E98"/>
    <mergeCell ref="F98:G98"/>
    <mergeCell ref="H98:I98"/>
    <mergeCell ref="F97:J97"/>
    <mergeCell ref="L101:M101"/>
    <mergeCell ref="A99:P99"/>
    <mergeCell ref="B100:I100"/>
    <mergeCell ref="J100:K100"/>
    <mergeCell ref="N100:P100"/>
    <mergeCell ref="O101:P101"/>
    <mergeCell ref="J102:K102"/>
    <mergeCell ref="L102:M102"/>
    <mergeCell ref="O102:P102"/>
    <mergeCell ref="B101:C101"/>
    <mergeCell ref="D101:E101"/>
    <mergeCell ref="A102:C102"/>
    <mergeCell ref="D102:E102"/>
    <mergeCell ref="F102:G102"/>
    <mergeCell ref="H102:I102"/>
    <mergeCell ref="F101:J101"/>
    <mergeCell ref="L105:M105"/>
    <mergeCell ref="A103:P103"/>
    <mergeCell ref="B104:I104"/>
    <mergeCell ref="J104:K104"/>
    <mergeCell ref="N104:P104"/>
    <mergeCell ref="O105:P105"/>
    <mergeCell ref="J106:K106"/>
    <mergeCell ref="L106:M106"/>
    <mergeCell ref="O106:P106"/>
    <mergeCell ref="B105:C105"/>
    <mergeCell ref="D105:E105"/>
    <mergeCell ref="A106:C106"/>
    <mergeCell ref="D106:E106"/>
    <mergeCell ref="F106:G106"/>
    <mergeCell ref="H106:I106"/>
    <mergeCell ref="F105:J105"/>
    <mergeCell ref="F115:G115"/>
    <mergeCell ref="H115:I115"/>
    <mergeCell ref="F114:J114"/>
    <mergeCell ref="L118:M118"/>
    <mergeCell ref="A116:P116"/>
    <mergeCell ref="B117:I117"/>
    <mergeCell ref="J117:K117"/>
    <mergeCell ref="N117:P117"/>
    <mergeCell ref="O118:P118"/>
    <mergeCell ref="L110:M110"/>
    <mergeCell ref="A107:P107"/>
    <mergeCell ref="A108:E108"/>
    <mergeCell ref="F108:P108"/>
    <mergeCell ref="B109:I109"/>
    <mergeCell ref="J109:K109"/>
    <mergeCell ref="N109:P109"/>
    <mergeCell ref="O110:P110"/>
    <mergeCell ref="J111:K111"/>
    <mergeCell ref="L111:M111"/>
    <mergeCell ref="O111:P111"/>
    <mergeCell ref="B110:C110"/>
    <mergeCell ref="D110:E110"/>
    <mergeCell ref="A111:C111"/>
    <mergeCell ref="D111:E111"/>
    <mergeCell ref="F111:G111"/>
    <mergeCell ref="H111:I111"/>
    <mergeCell ref="F110:J110"/>
    <mergeCell ref="A6:E6"/>
    <mergeCell ref="A1:P1"/>
    <mergeCell ref="F6:P6"/>
    <mergeCell ref="A4:P5"/>
    <mergeCell ref="A2:P2"/>
    <mergeCell ref="M3:N3"/>
    <mergeCell ref="O3:P3"/>
    <mergeCell ref="E3:L3"/>
    <mergeCell ref="A3:D3"/>
    <mergeCell ref="J119:K119"/>
    <mergeCell ref="L119:M119"/>
    <mergeCell ref="O119:P119"/>
    <mergeCell ref="B118:C118"/>
    <mergeCell ref="D118:E118"/>
    <mergeCell ref="A119:C119"/>
    <mergeCell ref="D119:E119"/>
    <mergeCell ref="F119:G119"/>
    <mergeCell ref="H119:I119"/>
    <mergeCell ref="F118:J118"/>
    <mergeCell ref="L114:M114"/>
    <mergeCell ref="A112:P112"/>
    <mergeCell ref="B113:I113"/>
    <mergeCell ref="J113:K113"/>
    <mergeCell ref="N113:P113"/>
    <mergeCell ref="O114:P114"/>
    <mergeCell ref="J115:K115"/>
    <mergeCell ref="L115:M115"/>
    <mergeCell ref="O115:P115"/>
    <mergeCell ref="B114:C114"/>
    <mergeCell ref="D114:E114"/>
    <mergeCell ref="A115:C115"/>
    <mergeCell ref="D115:E115"/>
    <mergeCell ref="L122:M122"/>
    <mergeCell ref="A120:P120"/>
    <mergeCell ref="B121:I121"/>
    <mergeCell ref="J121:K121"/>
    <mergeCell ref="N121:P121"/>
    <mergeCell ref="O122:P122"/>
    <mergeCell ref="J123:K123"/>
    <mergeCell ref="L123:M123"/>
    <mergeCell ref="O123:P123"/>
    <mergeCell ref="B122:C122"/>
    <mergeCell ref="D122:E122"/>
    <mergeCell ref="A123:C123"/>
    <mergeCell ref="D123:E123"/>
    <mergeCell ref="F123:G123"/>
    <mergeCell ref="H123:I123"/>
    <mergeCell ref="F122:J122"/>
    <mergeCell ref="L127:M127"/>
    <mergeCell ref="A124:P124"/>
    <mergeCell ref="A125:E125"/>
    <mergeCell ref="F125:P125"/>
    <mergeCell ref="B126:I126"/>
    <mergeCell ref="J126:K126"/>
    <mergeCell ref="N126:P126"/>
    <mergeCell ref="O127:P127"/>
    <mergeCell ref="J128:K128"/>
    <mergeCell ref="L128:M128"/>
    <mergeCell ref="O128:P128"/>
    <mergeCell ref="B127:C127"/>
    <mergeCell ref="D127:E127"/>
    <mergeCell ref="A128:C128"/>
    <mergeCell ref="D128:E128"/>
    <mergeCell ref="F128:G128"/>
    <mergeCell ref="H128:I128"/>
    <mergeCell ref="F127:J127"/>
    <mergeCell ref="L131:M131"/>
    <mergeCell ref="A129:P129"/>
    <mergeCell ref="B130:I130"/>
    <mergeCell ref="J130:K130"/>
    <mergeCell ref="N130:P130"/>
    <mergeCell ref="O131:P131"/>
    <mergeCell ref="J132:K132"/>
    <mergeCell ref="L132:M132"/>
    <mergeCell ref="O132:P132"/>
    <mergeCell ref="B131:C131"/>
    <mergeCell ref="D131:E131"/>
    <mergeCell ref="A132:C132"/>
    <mergeCell ref="D132:E132"/>
    <mergeCell ref="F132:G132"/>
    <mergeCell ref="H132:I132"/>
    <mergeCell ref="F131:J131"/>
    <mergeCell ref="L135:M135"/>
    <mergeCell ref="A133:P133"/>
    <mergeCell ref="B134:I134"/>
    <mergeCell ref="J134:K134"/>
    <mergeCell ref="N134:P134"/>
    <mergeCell ref="O135:P135"/>
    <mergeCell ref="J136:K136"/>
    <mergeCell ref="L136:M136"/>
    <mergeCell ref="O136:P136"/>
    <mergeCell ref="B135:C135"/>
    <mergeCell ref="D135:E135"/>
    <mergeCell ref="A136:C136"/>
    <mergeCell ref="D136:E136"/>
    <mergeCell ref="F136:G136"/>
    <mergeCell ref="H136:I136"/>
    <mergeCell ref="F135:J135"/>
    <mergeCell ref="L139:M139"/>
    <mergeCell ref="A137:P137"/>
    <mergeCell ref="B138:I138"/>
    <mergeCell ref="J138:K138"/>
    <mergeCell ref="N138:P138"/>
    <mergeCell ref="O139:P139"/>
    <mergeCell ref="J140:K140"/>
    <mergeCell ref="L140:M140"/>
    <mergeCell ref="O140:P140"/>
    <mergeCell ref="B139:C139"/>
    <mergeCell ref="D139:E139"/>
    <mergeCell ref="A140:C140"/>
    <mergeCell ref="D140:E140"/>
    <mergeCell ref="F140:G140"/>
    <mergeCell ref="H140:I140"/>
    <mergeCell ref="F139:J139"/>
    <mergeCell ref="L144:M144"/>
    <mergeCell ref="A141:P141"/>
    <mergeCell ref="A142:E142"/>
    <mergeCell ref="F142:P142"/>
    <mergeCell ref="B143:I143"/>
    <mergeCell ref="J143:K143"/>
    <mergeCell ref="N143:P143"/>
    <mergeCell ref="O144:P144"/>
    <mergeCell ref="J145:K145"/>
    <mergeCell ref="L145:M145"/>
    <mergeCell ref="O145:P145"/>
    <mergeCell ref="B144:C144"/>
    <mergeCell ref="D144:E144"/>
    <mergeCell ref="A145:C145"/>
    <mergeCell ref="D145:E145"/>
    <mergeCell ref="F145:G145"/>
    <mergeCell ref="H145:I145"/>
    <mergeCell ref="F144:J144"/>
    <mergeCell ref="L148:M148"/>
    <mergeCell ref="A146:P146"/>
    <mergeCell ref="B147:I147"/>
    <mergeCell ref="J147:K147"/>
    <mergeCell ref="N147:P147"/>
    <mergeCell ref="O148:P148"/>
    <mergeCell ref="J149:K149"/>
    <mergeCell ref="L149:M149"/>
    <mergeCell ref="O149:P149"/>
    <mergeCell ref="B148:C148"/>
    <mergeCell ref="D148:E148"/>
    <mergeCell ref="A149:C149"/>
    <mergeCell ref="D149:E149"/>
    <mergeCell ref="F149:G149"/>
    <mergeCell ref="H149:I149"/>
    <mergeCell ref="F148:J148"/>
    <mergeCell ref="L152:M152"/>
    <mergeCell ref="A150:P150"/>
    <mergeCell ref="B151:I151"/>
    <mergeCell ref="J151:K151"/>
    <mergeCell ref="N151:P151"/>
    <mergeCell ref="O152:P152"/>
    <mergeCell ref="J153:K153"/>
    <mergeCell ref="L153:M153"/>
    <mergeCell ref="O153:P153"/>
    <mergeCell ref="B152:C152"/>
    <mergeCell ref="D152:E152"/>
    <mergeCell ref="A153:C153"/>
    <mergeCell ref="D153:E153"/>
    <mergeCell ref="F153:G153"/>
    <mergeCell ref="H153:I153"/>
    <mergeCell ref="F152:J152"/>
    <mergeCell ref="L156:M156"/>
    <mergeCell ref="A154:P154"/>
    <mergeCell ref="B155:I155"/>
    <mergeCell ref="J155:K155"/>
    <mergeCell ref="N155:P155"/>
    <mergeCell ref="O156:P156"/>
    <mergeCell ref="J157:K157"/>
    <mergeCell ref="L157:M157"/>
    <mergeCell ref="O157:P157"/>
    <mergeCell ref="B156:C156"/>
    <mergeCell ref="D156:E156"/>
    <mergeCell ref="A157:C157"/>
    <mergeCell ref="D157:E157"/>
    <mergeCell ref="F157:G157"/>
    <mergeCell ref="H157:I157"/>
    <mergeCell ref="F156:J156"/>
    <mergeCell ref="L161:M161"/>
    <mergeCell ref="A158:P158"/>
    <mergeCell ref="A159:E159"/>
    <mergeCell ref="F159:P159"/>
    <mergeCell ref="B160:I160"/>
    <mergeCell ref="J160:K160"/>
    <mergeCell ref="N160:P160"/>
    <mergeCell ref="O161:P161"/>
    <mergeCell ref="J162:K162"/>
    <mergeCell ref="L162:M162"/>
    <mergeCell ref="O162:P162"/>
    <mergeCell ref="B161:C161"/>
    <mergeCell ref="D161:E161"/>
    <mergeCell ref="A162:C162"/>
    <mergeCell ref="D162:E162"/>
    <mergeCell ref="F162:G162"/>
    <mergeCell ref="H162:I162"/>
    <mergeCell ref="F161:J161"/>
    <mergeCell ref="L165:M165"/>
    <mergeCell ref="A163:P163"/>
    <mergeCell ref="B164:I164"/>
    <mergeCell ref="J164:K164"/>
    <mergeCell ref="N164:P164"/>
    <mergeCell ref="O165:P165"/>
    <mergeCell ref="J166:K166"/>
    <mergeCell ref="L166:M166"/>
    <mergeCell ref="O166:P166"/>
    <mergeCell ref="B165:C165"/>
    <mergeCell ref="D165:E165"/>
    <mergeCell ref="A166:C166"/>
    <mergeCell ref="D166:E166"/>
    <mergeCell ref="F166:G166"/>
    <mergeCell ref="H166:I166"/>
    <mergeCell ref="F165:J165"/>
    <mergeCell ref="L169:M169"/>
    <mergeCell ref="A167:P167"/>
    <mergeCell ref="B168:I168"/>
    <mergeCell ref="J168:K168"/>
    <mergeCell ref="N168:P168"/>
    <mergeCell ref="O169:P169"/>
    <mergeCell ref="J170:K170"/>
    <mergeCell ref="L170:M170"/>
    <mergeCell ref="O170:P170"/>
    <mergeCell ref="B169:C169"/>
    <mergeCell ref="D169:E169"/>
    <mergeCell ref="A170:C170"/>
    <mergeCell ref="D170:E170"/>
    <mergeCell ref="F170:G170"/>
    <mergeCell ref="H170:I170"/>
    <mergeCell ref="F169:J169"/>
    <mergeCell ref="L173:M173"/>
    <mergeCell ref="A171:P171"/>
    <mergeCell ref="B172:I172"/>
    <mergeCell ref="J172:K172"/>
    <mergeCell ref="N172:P172"/>
    <mergeCell ref="O173:P173"/>
    <mergeCell ref="J174:K174"/>
    <mergeCell ref="L174:M174"/>
    <mergeCell ref="O174:P174"/>
    <mergeCell ref="B173:C173"/>
    <mergeCell ref="D173:E173"/>
    <mergeCell ref="A174:C174"/>
    <mergeCell ref="D174:E174"/>
    <mergeCell ref="F174:G174"/>
    <mergeCell ref="H174:I174"/>
    <mergeCell ref="F173:J173"/>
    <mergeCell ref="L178:M178"/>
    <mergeCell ref="A175:P175"/>
    <mergeCell ref="A176:E176"/>
    <mergeCell ref="F176:P176"/>
    <mergeCell ref="B177:I177"/>
    <mergeCell ref="J177:K177"/>
    <mergeCell ref="N177:P177"/>
    <mergeCell ref="O178:P178"/>
    <mergeCell ref="J179:K179"/>
    <mergeCell ref="L179:M179"/>
    <mergeCell ref="O179:P179"/>
    <mergeCell ref="B178:C178"/>
    <mergeCell ref="D178:E178"/>
    <mergeCell ref="A179:C179"/>
    <mergeCell ref="D179:E179"/>
    <mergeCell ref="F179:G179"/>
    <mergeCell ref="H179:I179"/>
    <mergeCell ref="F178:J178"/>
    <mergeCell ref="L182:M182"/>
    <mergeCell ref="A180:P180"/>
    <mergeCell ref="B181:I181"/>
    <mergeCell ref="J181:K181"/>
    <mergeCell ref="N181:P181"/>
    <mergeCell ref="O182:P182"/>
    <mergeCell ref="J183:K183"/>
    <mergeCell ref="L183:M183"/>
    <mergeCell ref="O183:P183"/>
    <mergeCell ref="B182:C182"/>
    <mergeCell ref="D182:E182"/>
    <mergeCell ref="A183:C183"/>
    <mergeCell ref="D183:E183"/>
    <mergeCell ref="F183:G183"/>
    <mergeCell ref="H183:I183"/>
    <mergeCell ref="F182:J182"/>
    <mergeCell ref="L186:M186"/>
    <mergeCell ref="A184:P184"/>
    <mergeCell ref="B185:I185"/>
    <mergeCell ref="J185:K185"/>
    <mergeCell ref="N185:P185"/>
    <mergeCell ref="O186:P186"/>
    <mergeCell ref="J187:K187"/>
    <mergeCell ref="L187:M187"/>
    <mergeCell ref="O187:P187"/>
    <mergeCell ref="B186:C186"/>
    <mergeCell ref="D186:E186"/>
    <mergeCell ref="A187:C187"/>
    <mergeCell ref="D187:E187"/>
    <mergeCell ref="F187:G187"/>
    <mergeCell ref="H187:I187"/>
    <mergeCell ref="F186:J186"/>
    <mergeCell ref="L190:M190"/>
    <mergeCell ref="A188:P188"/>
    <mergeCell ref="B189:I189"/>
    <mergeCell ref="J189:K189"/>
    <mergeCell ref="N189:P189"/>
    <mergeCell ref="O190:P190"/>
    <mergeCell ref="J191:K191"/>
    <mergeCell ref="L191:M191"/>
    <mergeCell ref="O191:P191"/>
    <mergeCell ref="B190:C190"/>
    <mergeCell ref="D190:E190"/>
    <mergeCell ref="A191:C191"/>
    <mergeCell ref="D191:E191"/>
    <mergeCell ref="F191:G191"/>
    <mergeCell ref="H191:I191"/>
    <mergeCell ref="F190:J190"/>
    <mergeCell ref="L195:M195"/>
    <mergeCell ref="A192:P192"/>
    <mergeCell ref="A193:E193"/>
    <mergeCell ref="F193:P193"/>
    <mergeCell ref="B194:I194"/>
    <mergeCell ref="J194:K194"/>
    <mergeCell ref="N194:P194"/>
    <mergeCell ref="O195:P195"/>
    <mergeCell ref="J196:K196"/>
    <mergeCell ref="L196:M196"/>
    <mergeCell ref="O196:P196"/>
    <mergeCell ref="B195:C195"/>
    <mergeCell ref="D195:E195"/>
    <mergeCell ref="A196:C196"/>
    <mergeCell ref="D196:E196"/>
    <mergeCell ref="F196:G196"/>
    <mergeCell ref="H196:I196"/>
    <mergeCell ref="F195:J195"/>
    <mergeCell ref="L199:M199"/>
    <mergeCell ref="A197:P197"/>
    <mergeCell ref="B198:I198"/>
    <mergeCell ref="J198:K198"/>
    <mergeCell ref="N198:P198"/>
    <mergeCell ref="O199:P199"/>
    <mergeCell ref="J200:K200"/>
    <mergeCell ref="L200:M200"/>
    <mergeCell ref="O200:P200"/>
    <mergeCell ref="B199:C199"/>
    <mergeCell ref="D199:E199"/>
    <mergeCell ref="A200:C200"/>
    <mergeCell ref="D200:E200"/>
    <mergeCell ref="F200:G200"/>
    <mergeCell ref="H200:I200"/>
    <mergeCell ref="F199:J199"/>
    <mergeCell ref="L203:M203"/>
    <mergeCell ref="A201:P201"/>
    <mergeCell ref="B202:I202"/>
    <mergeCell ref="J202:K202"/>
    <mergeCell ref="N202:P202"/>
    <mergeCell ref="O203:P203"/>
    <mergeCell ref="J204:K204"/>
    <mergeCell ref="L204:M204"/>
    <mergeCell ref="O204:P204"/>
    <mergeCell ref="B203:C203"/>
    <mergeCell ref="D203:E203"/>
    <mergeCell ref="A204:C204"/>
    <mergeCell ref="D204:E204"/>
    <mergeCell ref="F204:G204"/>
    <mergeCell ref="H204:I204"/>
    <mergeCell ref="F203:J203"/>
    <mergeCell ref="L207:M207"/>
    <mergeCell ref="A205:P205"/>
    <mergeCell ref="B206:I206"/>
    <mergeCell ref="J206:K206"/>
    <mergeCell ref="N206:P206"/>
    <mergeCell ref="O207:P207"/>
    <mergeCell ref="J208:K208"/>
    <mergeCell ref="L208:M208"/>
    <mergeCell ref="O208:P208"/>
    <mergeCell ref="B207:C207"/>
    <mergeCell ref="D207:E207"/>
    <mergeCell ref="A208:C208"/>
    <mergeCell ref="D208:E208"/>
    <mergeCell ref="F208:G208"/>
    <mergeCell ref="H208:I208"/>
    <mergeCell ref="F207:J207"/>
    <mergeCell ref="L212:M212"/>
    <mergeCell ref="A209:P209"/>
    <mergeCell ref="A210:E210"/>
    <mergeCell ref="F210:P210"/>
    <mergeCell ref="B211:I211"/>
    <mergeCell ref="J211:K211"/>
    <mergeCell ref="N211:P211"/>
    <mergeCell ref="O212:P212"/>
    <mergeCell ref="J213:K213"/>
    <mergeCell ref="L213:M213"/>
    <mergeCell ref="O213:P213"/>
    <mergeCell ref="B212:C212"/>
    <mergeCell ref="D212:E212"/>
    <mergeCell ref="A213:C213"/>
    <mergeCell ref="D213:E213"/>
    <mergeCell ref="F213:G213"/>
    <mergeCell ref="H213:I213"/>
    <mergeCell ref="F212:J212"/>
    <mergeCell ref="L216:M216"/>
    <mergeCell ref="A214:P214"/>
    <mergeCell ref="B215:I215"/>
    <mergeCell ref="J215:K215"/>
    <mergeCell ref="N215:P215"/>
    <mergeCell ref="O216:P216"/>
    <mergeCell ref="J217:K217"/>
    <mergeCell ref="L217:M217"/>
    <mergeCell ref="O217:P217"/>
    <mergeCell ref="B216:C216"/>
    <mergeCell ref="D216:E216"/>
    <mergeCell ref="A217:C217"/>
    <mergeCell ref="D217:E217"/>
    <mergeCell ref="F217:G217"/>
    <mergeCell ref="H217:I217"/>
    <mergeCell ref="F216:J216"/>
    <mergeCell ref="L220:M220"/>
    <mergeCell ref="A218:P218"/>
    <mergeCell ref="B219:I219"/>
    <mergeCell ref="J219:K219"/>
    <mergeCell ref="N219:P219"/>
    <mergeCell ref="O220:P220"/>
    <mergeCell ref="J221:K221"/>
    <mergeCell ref="L221:M221"/>
    <mergeCell ref="O221:P221"/>
    <mergeCell ref="B220:C220"/>
    <mergeCell ref="D220:E220"/>
    <mergeCell ref="A221:C221"/>
    <mergeCell ref="D221:E221"/>
    <mergeCell ref="F221:G221"/>
    <mergeCell ref="H221:I221"/>
    <mergeCell ref="F220:J220"/>
    <mergeCell ref="L224:M224"/>
    <mergeCell ref="A222:P222"/>
    <mergeCell ref="B223:I223"/>
    <mergeCell ref="J223:K223"/>
    <mergeCell ref="N223:P223"/>
    <mergeCell ref="O224:P224"/>
    <mergeCell ref="J225:K225"/>
    <mergeCell ref="L225:M225"/>
    <mergeCell ref="O225:P225"/>
    <mergeCell ref="B224:C224"/>
    <mergeCell ref="D224:E224"/>
    <mergeCell ref="A225:C225"/>
    <mergeCell ref="D225:E225"/>
    <mergeCell ref="F225:G225"/>
    <mergeCell ref="H225:I225"/>
    <mergeCell ref="F224:J224"/>
    <mergeCell ref="L229:M229"/>
    <mergeCell ref="A226:P226"/>
    <mergeCell ref="A227:E227"/>
    <mergeCell ref="F227:P227"/>
    <mergeCell ref="B228:I228"/>
    <mergeCell ref="J228:K228"/>
    <mergeCell ref="N228:P228"/>
    <mergeCell ref="O229:P229"/>
    <mergeCell ref="J230:K230"/>
    <mergeCell ref="L230:M230"/>
    <mergeCell ref="O230:P230"/>
    <mergeCell ref="B229:C229"/>
    <mergeCell ref="D229:E229"/>
    <mergeCell ref="A230:C230"/>
    <mergeCell ref="D230:E230"/>
    <mergeCell ref="F230:G230"/>
    <mergeCell ref="H230:I230"/>
    <mergeCell ref="F229:J229"/>
    <mergeCell ref="L233:M233"/>
    <mergeCell ref="A231:P231"/>
    <mergeCell ref="B232:I232"/>
    <mergeCell ref="J232:K232"/>
    <mergeCell ref="N232:P232"/>
    <mergeCell ref="O233:P233"/>
    <mergeCell ref="J234:K234"/>
    <mergeCell ref="L234:M234"/>
    <mergeCell ref="O234:P234"/>
    <mergeCell ref="B233:C233"/>
    <mergeCell ref="D233:E233"/>
    <mergeCell ref="A234:C234"/>
    <mergeCell ref="D234:E234"/>
    <mergeCell ref="F234:G234"/>
    <mergeCell ref="H234:I234"/>
    <mergeCell ref="F233:J233"/>
    <mergeCell ref="L237:M237"/>
    <mergeCell ref="A235:P235"/>
    <mergeCell ref="B236:I236"/>
    <mergeCell ref="J236:K236"/>
    <mergeCell ref="N236:P236"/>
    <mergeCell ref="O237:P237"/>
    <mergeCell ref="J238:K238"/>
    <mergeCell ref="L238:M238"/>
    <mergeCell ref="O238:P238"/>
    <mergeCell ref="B237:C237"/>
    <mergeCell ref="D237:E237"/>
    <mergeCell ref="A238:C238"/>
    <mergeCell ref="D238:E238"/>
    <mergeCell ref="F238:G238"/>
    <mergeCell ref="H238:I238"/>
    <mergeCell ref="F237:J237"/>
    <mergeCell ref="L241:M241"/>
    <mergeCell ref="A239:P239"/>
    <mergeCell ref="B240:I240"/>
    <mergeCell ref="J240:K240"/>
    <mergeCell ref="N240:P240"/>
    <mergeCell ref="O241:P241"/>
    <mergeCell ref="J242:K242"/>
    <mergeCell ref="L242:M242"/>
    <mergeCell ref="O242:P242"/>
    <mergeCell ref="B241:C241"/>
    <mergeCell ref="D241:E241"/>
    <mergeCell ref="A242:C242"/>
    <mergeCell ref="D242:E242"/>
    <mergeCell ref="F242:G242"/>
    <mergeCell ref="H242:I242"/>
    <mergeCell ref="F241:J241"/>
    <mergeCell ref="L246:M246"/>
    <mergeCell ref="A243:P243"/>
    <mergeCell ref="A244:E244"/>
    <mergeCell ref="F244:P244"/>
    <mergeCell ref="B245:I245"/>
    <mergeCell ref="J245:K245"/>
    <mergeCell ref="N245:P245"/>
    <mergeCell ref="O246:P246"/>
    <mergeCell ref="J247:K247"/>
    <mergeCell ref="L247:M247"/>
    <mergeCell ref="O247:P247"/>
    <mergeCell ref="B246:C246"/>
    <mergeCell ref="D246:E246"/>
    <mergeCell ref="A247:C247"/>
    <mergeCell ref="D247:E247"/>
    <mergeCell ref="F247:G247"/>
    <mergeCell ref="H247:I247"/>
    <mergeCell ref="F246:J246"/>
    <mergeCell ref="L250:M250"/>
    <mergeCell ref="A248:P248"/>
    <mergeCell ref="B249:I249"/>
    <mergeCell ref="J249:K249"/>
    <mergeCell ref="N249:P249"/>
    <mergeCell ref="O250:P250"/>
    <mergeCell ref="J251:K251"/>
    <mergeCell ref="L251:M251"/>
    <mergeCell ref="O251:P251"/>
    <mergeCell ref="B250:C250"/>
    <mergeCell ref="D250:E250"/>
    <mergeCell ref="A251:C251"/>
    <mergeCell ref="D251:E251"/>
    <mergeCell ref="F251:G251"/>
    <mergeCell ref="H251:I251"/>
    <mergeCell ref="F250:J250"/>
    <mergeCell ref="L254:M254"/>
    <mergeCell ref="A252:P252"/>
    <mergeCell ref="B253:I253"/>
    <mergeCell ref="J253:K253"/>
    <mergeCell ref="N253:P253"/>
    <mergeCell ref="O254:P254"/>
    <mergeCell ref="J255:K255"/>
    <mergeCell ref="L255:M255"/>
    <mergeCell ref="O255:P255"/>
    <mergeCell ref="B254:C254"/>
    <mergeCell ref="D254:E254"/>
    <mergeCell ref="A255:C255"/>
    <mergeCell ref="D255:E255"/>
    <mergeCell ref="F255:G255"/>
    <mergeCell ref="H255:I255"/>
    <mergeCell ref="F254:J254"/>
    <mergeCell ref="L258:M258"/>
    <mergeCell ref="A256:P256"/>
    <mergeCell ref="B257:I257"/>
    <mergeCell ref="J257:K257"/>
    <mergeCell ref="N257:P257"/>
    <mergeCell ref="O258:P258"/>
    <mergeCell ref="J259:K259"/>
    <mergeCell ref="L259:M259"/>
    <mergeCell ref="O259:P259"/>
    <mergeCell ref="B258:C258"/>
    <mergeCell ref="D258:E258"/>
    <mergeCell ref="A259:C259"/>
    <mergeCell ref="D259:E259"/>
    <mergeCell ref="F259:G259"/>
    <mergeCell ref="H259:I259"/>
    <mergeCell ref="F258:J258"/>
    <mergeCell ref="L263:M263"/>
    <mergeCell ref="A260:P260"/>
    <mergeCell ref="A261:E261"/>
    <mergeCell ref="F261:P261"/>
    <mergeCell ref="B262:I262"/>
    <mergeCell ref="J262:K262"/>
    <mergeCell ref="N262:P262"/>
    <mergeCell ref="O263:P263"/>
    <mergeCell ref="J264:K264"/>
    <mergeCell ref="L264:M264"/>
    <mergeCell ref="O264:P264"/>
    <mergeCell ref="B263:C263"/>
    <mergeCell ref="D263:E263"/>
    <mergeCell ref="A264:C264"/>
    <mergeCell ref="D264:E264"/>
    <mergeCell ref="F264:G264"/>
    <mergeCell ref="H264:I264"/>
    <mergeCell ref="F263:J263"/>
    <mergeCell ref="L267:M267"/>
    <mergeCell ref="A265:P265"/>
    <mergeCell ref="B266:I266"/>
    <mergeCell ref="J266:K266"/>
    <mergeCell ref="N266:P266"/>
    <mergeCell ref="O267:P267"/>
    <mergeCell ref="J268:K268"/>
    <mergeCell ref="L268:M268"/>
    <mergeCell ref="O268:P268"/>
    <mergeCell ref="B267:C267"/>
    <mergeCell ref="D267:E267"/>
    <mergeCell ref="A268:C268"/>
    <mergeCell ref="D268:E268"/>
    <mergeCell ref="F268:G268"/>
    <mergeCell ref="H268:I268"/>
    <mergeCell ref="F267:J267"/>
    <mergeCell ref="L271:M271"/>
    <mergeCell ref="A269:P269"/>
    <mergeCell ref="B270:I270"/>
    <mergeCell ref="J270:K270"/>
    <mergeCell ref="N270:P270"/>
    <mergeCell ref="O271:P271"/>
    <mergeCell ref="J272:K272"/>
    <mergeCell ref="L272:M272"/>
    <mergeCell ref="O272:P272"/>
    <mergeCell ref="B271:C271"/>
    <mergeCell ref="D271:E271"/>
    <mergeCell ref="A272:C272"/>
    <mergeCell ref="D272:E272"/>
    <mergeCell ref="F272:G272"/>
    <mergeCell ref="H272:I272"/>
    <mergeCell ref="F271:J271"/>
    <mergeCell ref="L275:M275"/>
    <mergeCell ref="A273:P273"/>
    <mergeCell ref="B274:I274"/>
    <mergeCell ref="J274:K274"/>
    <mergeCell ref="N274:P274"/>
    <mergeCell ref="O275:P275"/>
    <mergeCell ref="J276:K276"/>
    <mergeCell ref="L276:M276"/>
    <mergeCell ref="O276:P276"/>
    <mergeCell ref="B275:C275"/>
    <mergeCell ref="D275:E275"/>
    <mergeCell ref="A276:C276"/>
    <mergeCell ref="D276:E276"/>
    <mergeCell ref="F276:G276"/>
    <mergeCell ref="H276:I276"/>
    <mergeCell ref="F275:J275"/>
    <mergeCell ref="L280:M280"/>
    <mergeCell ref="A277:P277"/>
    <mergeCell ref="A278:E278"/>
    <mergeCell ref="F278:P278"/>
    <mergeCell ref="B279:I279"/>
    <mergeCell ref="J279:K279"/>
    <mergeCell ref="N279:P279"/>
    <mergeCell ref="O280:P280"/>
    <mergeCell ref="J281:K281"/>
    <mergeCell ref="L281:M281"/>
    <mergeCell ref="O281:P281"/>
    <mergeCell ref="B280:C280"/>
    <mergeCell ref="D280:E280"/>
    <mergeCell ref="A281:C281"/>
    <mergeCell ref="D281:E281"/>
    <mergeCell ref="F281:G281"/>
    <mergeCell ref="H281:I281"/>
    <mergeCell ref="F280:J280"/>
    <mergeCell ref="L284:M284"/>
    <mergeCell ref="A282:P282"/>
    <mergeCell ref="B283:I283"/>
    <mergeCell ref="J283:K283"/>
    <mergeCell ref="N283:P283"/>
    <mergeCell ref="O284:P284"/>
    <mergeCell ref="J285:K285"/>
    <mergeCell ref="L285:M285"/>
    <mergeCell ref="O285:P285"/>
    <mergeCell ref="B284:C284"/>
    <mergeCell ref="D284:E284"/>
    <mergeCell ref="A285:C285"/>
    <mergeCell ref="D285:E285"/>
    <mergeCell ref="F285:G285"/>
    <mergeCell ref="H285:I285"/>
    <mergeCell ref="F284:J284"/>
    <mergeCell ref="L288:M288"/>
    <mergeCell ref="A286:P286"/>
    <mergeCell ref="B287:I287"/>
    <mergeCell ref="J287:K287"/>
    <mergeCell ref="N287:P287"/>
    <mergeCell ref="O288:P288"/>
    <mergeCell ref="J289:K289"/>
    <mergeCell ref="L289:M289"/>
    <mergeCell ref="O289:P289"/>
    <mergeCell ref="B288:C288"/>
    <mergeCell ref="D288:E288"/>
    <mergeCell ref="A289:C289"/>
    <mergeCell ref="D289:E289"/>
    <mergeCell ref="F289:G289"/>
    <mergeCell ref="H289:I289"/>
    <mergeCell ref="F288:J288"/>
    <mergeCell ref="H293:I293"/>
    <mergeCell ref="L292:M292"/>
    <mergeCell ref="A290:P290"/>
    <mergeCell ref="B291:I291"/>
    <mergeCell ref="J291:K291"/>
    <mergeCell ref="N291:P291"/>
    <mergeCell ref="O292:P292"/>
    <mergeCell ref="B292:C292"/>
    <mergeCell ref="D292:E292"/>
    <mergeCell ref="F292:J292"/>
    <mergeCell ref="J293:K293"/>
    <mergeCell ref="L293:M293"/>
    <mergeCell ref="O293:P293"/>
    <mergeCell ref="A294:P294"/>
    <mergeCell ref="F297:J297"/>
    <mergeCell ref="L297:M297"/>
    <mergeCell ref="O297:P297"/>
    <mergeCell ref="A293:C293"/>
    <mergeCell ref="D293:E293"/>
    <mergeCell ref="F293:G293"/>
    <mergeCell ref="B297:C297"/>
    <mergeCell ref="D297:E297"/>
    <mergeCell ref="A298:C298"/>
    <mergeCell ref="D298:E298"/>
    <mergeCell ref="A295:E295"/>
    <mergeCell ref="F295:P295"/>
    <mergeCell ref="B296:I296"/>
    <mergeCell ref="J296:K296"/>
    <mergeCell ref="N296:P296"/>
    <mergeCell ref="O298:P298"/>
    <mergeCell ref="J298:K298"/>
    <mergeCell ref="L298:M298"/>
    <mergeCell ref="F298:G298"/>
    <mergeCell ref="H298:I298"/>
    <mergeCell ref="A299:P299"/>
    <mergeCell ref="B300:I300"/>
    <mergeCell ref="J300:K300"/>
    <mergeCell ref="N300:P300"/>
    <mergeCell ref="J304:K304"/>
    <mergeCell ref="N304:P304"/>
    <mergeCell ref="L302:M302"/>
    <mergeCell ref="O302:P302"/>
    <mergeCell ref="B301:C301"/>
    <mergeCell ref="D301:E301"/>
    <mergeCell ref="F301:J301"/>
    <mergeCell ref="L301:M301"/>
    <mergeCell ref="L305:M305"/>
    <mergeCell ref="O301:P301"/>
    <mergeCell ref="A302:C302"/>
    <mergeCell ref="D302:E302"/>
    <mergeCell ref="F302:G302"/>
    <mergeCell ref="H302:I302"/>
    <mergeCell ref="J302:K302"/>
    <mergeCell ref="O305:P305"/>
    <mergeCell ref="A303:P303"/>
    <mergeCell ref="B304:I304"/>
    <mergeCell ref="J306:K306"/>
    <mergeCell ref="L306:M306"/>
    <mergeCell ref="O306:P306"/>
    <mergeCell ref="B305:C305"/>
    <mergeCell ref="D305:E305"/>
    <mergeCell ref="A306:C306"/>
    <mergeCell ref="D306:E306"/>
    <mergeCell ref="F306:G306"/>
    <mergeCell ref="H306:I306"/>
    <mergeCell ref="F305:J305"/>
    <mergeCell ref="L309:M309"/>
    <mergeCell ref="A307:P307"/>
    <mergeCell ref="B308:I308"/>
    <mergeCell ref="J308:K308"/>
    <mergeCell ref="N308:P308"/>
    <mergeCell ref="O309:P309"/>
    <mergeCell ref="J310:K310"/>
    <mergeCell ref="L310:M310"/>
    <mergeCell ref="O310:P310"/>
    <mergeCell ref="B309:C309"/>
    <mergeCell ref="D309:E309"/>
    <mergeCell ref="A310:C310"/>
    <mergeCell ref="D310:E310"/>
    <mergeCell ref="F310:G310"/>
    <mergeCell ref="H310:I310"/>
    <mergeCell ref="F309:J309"/>
    <mergeCell ref="L314:M314"/>
    <mergeCell ref="A311:P311"/>
    <mergeCell ref="A312:E312"/>
    <mergeCell ref="F312:P312"/>
    <mergeCell ref="B313:I313"/>
    <mergeCell ref="J313:K313"/>
    <mergeCell ref="N313:P313"/>
    <mergeCell ref="O314:P314"/>
    <mergeCell ref="J315:K315"/>
    <mergeCell ref="L315:M315"/>
    <mergeCell ref="O315:P315"/>
    <mergeCell ref="B314:C314"/>
    <mergeCell ref="D314:E314"/>
    <mergeCell ref="A315:C315"/>
    <mergeCell ref="D315:E315"/>
    <mergeCell ref="F315:G315"/>
    <mergeCell ref="H315:I315"/>
    <mergeCell ref="F314:J314"/>
    <mergeCell ref="L318:M318"/>
    <mergeCell ref="A316:P316"/>
    <mergeCell ref="B317:I317"/>
    <mergeCell ref="J317:K317"/>
    <mergeCell ref="N317:P317"/>
    <mergeCell ref="O318:P318"/>
    <mergeCell ref="J319:K319"/>
    <mergeCell ref="L319:M319"/>
    <mergeCell ref="O319:P319"/>
    <mergeCell ref="B318:C318"/>
    <mergeCell ref="D318:E318"/>
    <mergeCell ref="A319:C319"/>
    <mergeCell ref="D319:E319"/>
    <mergeCell ref="F319:G319"/>
    <mergeCell ref="H319:I319"/>
    <mergeCell ref="F318:J318"/>
    <mergeCell ref="L322:M322"/>
    <mergeCell ref="A320:P320"/>
    <mergeCell ref="B321:I321"/>
    <mergeCell ref="J321:K321"/>
    <mergeCell ref="N321:P321"/>
    <mergeCell ref="O322:P322"/>
    <mergeCell ref="J323:K323"/>
    <mergeCell ref="L323:M323"/>
    <mergeCell ref="O323:P323"/>
    <mergeCell ref="B322:C322"/>
    <mergeCell ref="D322:E322"/>
    <mergeCell ref="A323:C323"/>
    <mergeCell ref="D323:E323"/>
    <mergeCell ref="F323:G323"/>
    <mergeCell ref="H323:I323"/>
    <mergeCell ref="F322:J322"/>
    <mergeCell ref="L326:M326"/>
    <mergeCell ref="A324:P324"/>
    <mergeCell ref="B325:I325"/>
    <mergeCell ref="J325:K325"/>
    <mergeCell ref="N325:P325"/>
    <mergeCell ref="O326:P326"/>
    <mergeCell ref="J327:K327"/>
    <mergeCell ref="L327:M327"/>
    <mergeCell ref="O327:P327"/>
    <mergeCell ref="B326:C326"/>
    <mergeCell ref="D326:E326"/>
    <mergeCell ref="A327:C327"/>
    <mergeCell ref="D327:E327"/>
    <mergeCell ref="F327:G327"/>
    <mergeCell ref="H327:I327"/>
    <mergeCell ref="F326:J326"/>
    <mergeCell ref="L331:M331"/>
    <mergeCell ref="A328:P328"/>
    <mergeCell ref="A329:E329"/>
    <mergeCell ref="F329:P329"/>
    <mergeCell ref="B330:I330"/>
    <mergeCell ref="J330:K330"/>
    <mergeCell ref="N330:P330"/>
    <mergeCell ref="O331:P331"/>
    <mergeCell ref="J332:K332"/>
    <mergeCell ref="L332:M332"/>
    <mergeCell ref="O332:P332"/>
    <mergeCell ref="B331:C331"/>
    <mergeCell ref="D331:E331"/>
    <mergeCell ref="A332:C332"/>
    <mergeCell ref="D332:E332"/>
    <mergeCell ref="F332:G332"/>
    <mergeCell ref="H332:I332"/>
    <mergeCell ref="F331:J331"/>
    <mergeCell ref="L335:M335"/>
    <mergeCell ref="A333:P333"/>
    <mergeCell ref="B334:I334"/>
    <mergeCell ref="J334:K334"/>
    <mergeCell ref="N334:P334"/>
    <mergeCell ref="O335:P335"/>
    <mergeCell ref="J336:K336"/>
    <mergeCell ref="L336:M336"/>
    <mergeCell ref="O336:P336"/>
    <mergeCell ref="B335:C335"/>
    <mergeCell ref="D335:E335"/>
    <mergeCell ref="A336:C336"/>
    <mergeCell ref="D336:E336"/>
    <mergeCell ref="F336:G336"/>
    <mergeCell ref="H336:I336"/>
    <mergeCell ref="F335:J335"/>
    <mergeCell ref="L339:M339"/>
    <mergeCell ref="A337:P337"/>
    <mergeCell ref="B338:I338"/>
    <mergeCell ref="J338:K338"/>
    <mergeCell ref="N338:P338"/>
    <mergeCell ref="O339:P339"/>
    <mergeCell ref="J340:K340"/>
    <mergeCell ref="L340:M340"/>
    <mergeCell ref="O340:P340"/>
    <mergeCell ref="B339:C339"/>
    <mergeCell ref="D339:E339"/>
    <mergeCell ref="A340:C340"/>
    <mergeCell ref="D340:E340"/>
    <mergeCell ref="F340:G340"/>
    <mergeCell ref="H340:I340"/>
    <mergeCell ref="F339:J339"/>
    <mergeCell ref="L343:M343"/>
    <mergeCell ref="A341:P341"/>
    <mergeCell ref="B342:I342"/>
    <mergeCell ref="J342:K342"/>
    <mergeCell ref="N342:P342"/>
    <mergeCell ref="O343:P343"/>
    <mergeCell ref="J344:K344"/>
    <mergeCell ref="L344:M344"/>
    <mergeCell ref="O344:P344"/>
    <mergeCell ref="B343:C343"/>
    <mergeCell ref="D343:E343"/>
    <mergeCell ref="A344:C344"/>
    <mergeCell ref="D344:E344"/>
    <mergeCell ref="F344:G344"/>
    <mergeCell ref="H344:I344"/>
    <mergeCell ref="F343:J343"/>
    <mergeCell ref="L348:M348"/>
    <mergeCell ref="A345:P345"/>
    <mergeCell ref="A346:E346"/>
    <mergeCell ref="F346:P346"/>
    <mergeCell ref="B347:I347"/>
    <mergeCell ref="J347:K347"/>
    <mergeCell ref="N347:P347"/>
    <mergeCell ref="O348:P348"/>
    <mergeCell ref="J349:K349"/>
    <mergeCell ref="L349:M349"/>
    <mergeCell ref="O349:P349"/>
    <mergeCell ref="B348:C348"/>
    <mergeCell ref="D348:E348"/>
    <mergeCell ref="A349:C349"/>
    <mergeCell ref="D349:E349"/>
    <mergeCell ref="F349:G349"/>
    <mergeCell ref="H349:I349"/>
    <mergeCell ref="F348:J348"/>
    <mergeCell ref="H353:I353"/>
    <mergeCell ref="F352:J352"/>
    <mergeCell ref="L352:M352"/>
    <mergeCell ref="A350:P350"/>
    <mergeCell ref="B351:I351"/>
    <mergeCell ref="J351:K351"/>
    <mergeCell ref="N351:P351"/>
    <mergeCell ref="O352:P352"/>
    <mergeCell ref="L357:M357"/>
    <mergeCell ref="O357:P357"/>
    <mergeCell ref="J353:K353"/>
    <mergeCell ref="L353:M353"/>
    <mergeCell ref="O353:P353"/>
    <mergeCell ref="B352:C352"/>
    <mergeCell ref="D352:E352"/>
    <mergeCell ref="A353:C353"/>
    <mergeCell ref="D353:E353"/>
    <mergeCell ref="F353:G353"/>
    <mergeCell ref="A354:P354"/>
    <mergeCell ref="B355:I355"/>
    <mergeCell ref="J355:K355"/>
    <mergeCell ref="N355:P355"/>
    <mergeCell ref="D356:E356"/>
    <mergeCell ref="A702:P702"/>
    <mergeCell ref="F356:J356"/>
    <mergeCell ref="L356:M356"/>
    <mergeCell ref="B356:C356"/>
    <mergeCell ref="F709:J709"/>
    <mergeCell ref="L713:M713"/>
    <mergeCell ref="A710:C710"/>
    <mergeCell ref="F710:G710"/>
    <mergeCell ref="L705:M705"/>
    <mergeCell ref="O705:P705"/>
    <mergeCell ref="L706:M706"/>
    <mergeCell ref="A707:P707"/>
    <mergeCell ref="A706:C706"/>
    <mergeCell ref="F706:G706"/>
    <mergeCell ref="D710:E710"/>
    <mergeCell ref="D714:E714"/>
    <mergeCell ref="D713:E713"/>
    <mergeCell ref="F713:J713"/>
    <mergeCell ref="O713:P713"/>
    <mergeCell ref="B708:I708"/>
    <mergeCell ref="J708:K708"/>
    <mergeCell ref="N708:P708"/>
    <mergeCell ref="B709:C709"/>
    <mergeCell ref="D709:E709"/>
    <mergeCell ref="B713:C713"/>
    <mergeCell ref="L714:M714"/>
    <mergeCell ref="A714:C714"/>
    <mergeCell ref="F714:G714"/>
    <mergeCell ref="H714:I714"/>
    <mergeCell ref="O714:P714"/>
    <mergeCell ref="L360:M360"/>
    <mergeCell ref="A358:P358"/>
    <mergeCell ref="B716:I716"/>
    <mergeCell ref="J716:K716"/>
    <mergeCell ref="N716:P716"/>
    <mergeCell ref="A715:P715"/>
    <mergeCell ref="J714:K714"/>
    <mergeCell ref="O723:P723"/>
    <mergeCell ref="L717:M717"/>
    <mergeCell ref="D718:E718"/>
    <mergeCell ref="F720:P720"/>
    <mergeCell ref="B721:I721"/>
    <mergeCell ref="J721:K721"/>
    <mergeCell ref="N721:P721"/>
    <mergeCell ref="A718:C718"/>
    <mergeCell ref="F718:G718"/>
    <mergeCell ref="H718:I718"/>
    <mergeCell ref="A727:C727"/>
    <mergeCell ref="F722:J722"/>
    <mergeCell ref="L722:M722"/>
    <mergeCell ref="O722:P722"/>
    <mergeCell ref="A723:C723"/>
    <mergeCell ref="F723:G723"/>
    <mergeCell ref="H723:I723"/>
    <mergeCell ref="J723:K723"/>
    <mergeCell ref="B722:C722"/>
    <mergeCell ref="L723:M723"/>
    <mergeCell ref="A724:P724"/>
    <mergeCell ref="B725:I725"/>
    <mergeCell ref="J725:K725"/>
    <mergeCell ref="N725:P725"/>
    <mergeCell ref="B726:C726"/>
    <mergeCell ref="D726:E726"/>
    <mergeCell ref="F726:J726"/>
    <mergeCell ref="D731:E731"/>
    <mergeCell ref="D730:E730"/>
    <mergeCell ref="F730:J730"/>
    <mergeCell ref="O730:P730"/>
    <mergeCell ref="L730:M730"/>
    <mergeCell ref="O727:P727"/>
    <mergeCell ref="A728:P728"/>
    <mergeCell ref="B729:I729"/>
    <mergeCell ref="B730:C730"/>
    <mergeCell ref="L731:M731"/>
    <mergeCell ref="A731:C731"/>
    <mergeCell ref="F731:G731"/>
    <mergeCell ref="H731:I731"/>
    <mergeCell ref="O731:P731"/>
    <mergeCell ref="J735:K735"/>
    <mergeCell ref="B733:I733"/>
    <mergeCell ref="J733:K733"/>
    <mergeCell ref="N733:P733"/>
    <mergeCell ref="A732:P732"/>
    <mergeCell ref="J731:K731"/>
    <mergeCell ref="L734:M734"/>
    <mergeCell ref="D735:E735"/>
    <mergeCell ref="A735:C735"/>
    <mergeCell ref="F735:G735"/>
    <mergeCell ref="H735:I735"/>
    <mergeCell ref="J729:K729"/>
    <mergeCell ref="N729:P729"/>
    <mergeCell ref="L743:M743"/>
    <mergeCell ref="D744:E744"/>
    <mergeCell ref="D748:E748"/>
    <mergeCell ref="D747:E747"/>
    <mergeCell ref="F747:J747"/>
    <mergeCell ref="O747:P747"/>
    <mergeCell ref="L747:M747"/>
    <mergeCell ref="O744:P744"/>
    <mergeCell ref="A745:P745"/>
    <mergeCell ref="B746:I746"/>
    <mergeCell ref="B747:C747"/>
    <mergeCell ref="L748:M748"/>
    <mergeCell ref="A748:C748"/>
    <mergeCell ref="F748:G748"/>
    <mergeCell ref="H748:I748"/>
    <mergeCell ref="O748:P748"/>
    <mergeCell ref="J746:K746"/>
    <mergeCell ref="N746:P746"/>
    <mergeCell ref="O743:P743"/>
    <mergeCell ref="L744:M744"/>
    <mergeCell ref="F744:G744"/>
    <mergeCell ref="H744:I744"/>
    <mergeCell ref="J744:K744"/>
    <mergeCell ref="B750:I750"/>
    <mergeCell ref="J750:K750"/>
    <mergeCell ref="N750:P750"/>
    <mergeCell ref="A749:P749"/>
    <mergeCell ref="J748:K748"/>
    <mergeCell ref="O757:P757"/>
    <mergeCell ref="L751:M751"/>
    <mergeCell ref="D752:E752"/>
    <mergeCell ref="F754:P754"/>
    <mergeCell ref="B755:I755"/>
    <mergeCell ref="J755:K755"/>
    <mergeCell ref="N755:P755"/>
    <mergeCell ref="A752:C752"/>
    <mergeCell ref="F752:G752"/>
    <mergeCell ref="H752:I752"/>
    <mergeCell ref="A761:C761"/>
    <mergeCell ref="F756:J756"/>
    <mergeCell ref="L756:M756"/>
    <mergeCell ref="O756:P756"/>
    <mergeCell ref="A757:C757"/>
    <mergeCell ref="F757:G757"/>
    <mergeCell ref="H757:I757"/>
    <mergeCell ref="J757:K757"/>
    <mergeCell ref="B756:C756"/>
    <mergeCell ref="L757:M757"/>
    <mergeCell ref="A758:P758"/>
    <mergeCell ref="B759:I759"/>
    <mergeCell ref="J759:K759"/>
    <mergeCell ref="N759:P759"/>
    <mergeCell ref="B760:C760"/>
    <mergeCell ref="D760:E760"/>
    <mergeCell ref="F760:J760"/>
    <mergeCell ref="D765:E765"/>
    <mergeCell ref="D764:E764"/>
    <mergeCell ref="F764:J764"/>
    <mergeCell ref="O764:P764"/>
    <mergeCell ref="L764:M764"/>
    <mergeCell ref="O761:P761"/>
    <mergeCell ref="A762:P762"/>
    <mergeCell ref="B763:I763"/>
    <mergeCell ref="B764:C764"/>
    <mergeCell ref="L765:M765"/>
    <mergeCell ref="A765:C765"/>
    <mergeCell ref="F765:G765"/>
    <mergeCell ref="H765:I765"/>
    <mergeCell ref="O765:P765"/>
    <mergeCell ref="J769:K769"/>
    <mergeCell ref="B767:I767"/>
    <mergeCell ref="J767:K767"/>
    <mergeCell ref="N767:P767"/>
    <mergeCell ref="A766:P766"/>
    <mergeCell ref="J765:K765"/>
    <mergeCell ref="L768:M768"/>
    <mergeCell ref="D769:E769"/>
    <mergeCell ref="A769:C769"/>
    <mergeCell ref="F769:G769"/>
    <mergeCell ref="H769:I769"/>
    <mergeCell ref="J763:K763"/>
    <mergeCell ref="N763:P763"/>
    <mergeCell ref="L777:M777"/>
    <mergeCell ref="D778:E778"/>
    <mergeCell ref="D782:E782"/>
    <mergeCell ref="D781:E781"/>
    <mergeCell ref="F781:J781"/>
    <mergeCell ref="O781:P781"/>
    <mergeCell ref="L781:M781"/>
    <mergeCell ref="O778:P778"/>
    <mergeCell ref="A779:P779"/>
    <mergeCell ref="B780:I780"/>
    <mergeCell ref="B781:C781"/>
    <mergeCell ref="L782:M782"/>
    <mergeCell ref="A782:C782"/>
    <mergeCell ref="F782:G782"/>
    <mergeCell ref="H782:I782"/>
    <mergeCell ref="O782:P782"/>
    <mergeCell ref="J780:K780"/>
    <mergeCell ref="N780:P780"/>
    <mergeCell ref="O777:P777"/>
    <mergeCell ref="L778:M778"/>
    <mergeCell ref="F778:G778"/>
    <mergeCell ref="H778:I778"/>
    <mergeCell ref="J778:K778"/>
    <mergeCell ref="B784:I784"/>
    <mergeCell ref="J784:K784"/>
    <mergeCell ref="N784:P784"/>
    <mergeCell ref="A783:P783"/>
    <mergeCell ref="J782:K782"/>
    <mergeCell ref="O791:P791"/>
    <mergeCell ref="L785:M785"/>
    <mergeCell ref="D786:E786"/>
    <mergeCell ref="F788:P788"/>
    <mergeCell ref="B789:I789"/>
    <mergeCell ref="J789:K789"/>
    <mergeCell ref="N789:P789"/>
    <mergeCell ref="A786:C786"/>
    <mergeCell ref="F786:G786"/>
    <mergeCell ref="H786:I786"/>
    <mergeCell ref="A795:C795"/>
    <mergeCell ref="F790:J790"/>
    <mergeCell ref="L790:M790"/>
    <mergeCell ref="O790:P790"/>
    <mergeCell ref="A791:C791"/>
    <mergeCell ref="F791:G791"/>
    <mergeCell ref="H791:I791"/>
    <mergeCell ref="J791:K791"/>
    <mergeCell ref="B790:C790"/>
    <mergeCell ref="L791:M791"/>
    <mergeCell ref="A792:P792"/>
    <mergeCell ref="B793:I793"/>
    <mergeCell ref="J793:K793"/>
    <mergeCell ref="N793:P793"/>
    <mergeCell ref="B794:C794"/>
    <mergeCell ref="D794:E794"/>
    <mergeCell ref="F794:J794"/>
    <mergeCell ref="O799:P799"/>
    <mergeCell ref="J795:K795"/>
    <mergeCell ref="D795:E795"/>
    <mergeCell ref="D799:E799"/>
    <mergeCell ref="D798:E798"/>
    <mergeCell ref="F798:J798"/>
    <mergeCell ref="O798:P798"/>
    <mergeCell ref="L798:M798"/>
    <mergeCell ref="O795:P795"/>
    <mergeCell ref="A796:P796"/>
    <mergeCell ref="B801:I801"/>
    <mergeCell ref="J801:K801"/>
    <mergeCell ref="N801:P801"/>
    <mergeCell ref="A800:P800"/>
    <mergeCell ref="J799:K799"/>
    <mergeCell ref="B798:C798"/>
    <mergeCell ref="L799:M799"/>
    <mergeCell ref="A799:C799"/>
    <mergeCell ref="F799:G799"/>
    <mergeCell ref="H799:I799"/>
    <mergeCell ref="B797:I797"/>
    <mergeCell ref="J797:K797"/>
    <mergeCell ref="N797:P797"/>
    <mergeCell ref="O807:P807"/>
    <mergeCell ref="A808:C808"/>
    <mergeCell ref="F808:G808"/>
    <mergeCell ref="H808:I808"/>
    <mergeCell ref="J808:K808"/>
    <mergeCell ref="B807:C807"/>
    <mergeCell ref="L808:M808"/>
    <mergeCell ref="O808:P808"/>
    <mergeCell ref="O815:P815"/>
    <mergeCell ref="A809:P809"/>
    <mergeCell ref="B810:I810"/>
    <mergeCell ref="J810:K810"/>
    <mergeCell ref="N810:P810"/>
    <mergeCell ref="B811:C811"/>
    <mergeCell ref="D811:E811"/>
    <mergeCell ref="F811:J811"/>
    <mergeCell ref="L815:M815"/>
    <mergeCell ref="A812:C812"/>
    <mergeCell ref="B815:C815"/>
    <mergeCell ref="A813:P813"/>
    <mergeCell ref="B814:I814"/>
    <mergeCell ref="J814:K814"/>
    <mergeCell ref="N814:P814"/>
    <mergeCell ref="L816:M816"/>
    <mergeCell ref="J812:K812"/>
    <mergeCell ref="D812:E812"/>
    <mergeCell ref="D816:E816"/>
    <mergeCell ref="D815:E815"/>
    <mergeCell ref="F815:J815"/>
    <mergeCell ref="B818:I818"/>
    <mergeCell ref="J818:K818"/>
    <mergeCell ref="N818:P818"/>
    <mergeCell ref="A816:C816"/>
    <mergeCell ref="F816:G816"/>
    <mergeCell ref="H816:I816"/>
    <mergeCell ref="O816:P816"/>
    <mergeCell ref="A817:P817"/>
    <mergeCell ref="J816:K816"/>
    <mergeCell ref="L819:M819"/>
    <mergeCell ref="D820:E820"/>
    <mergeCell ref="A820:C820"/>
    <mergeCell ref="F820:G820"/>
    <mergeCell ref="H820:I820"/>
    <mergeCell ref="J820:K820"/>
    <mergeCell ref="D829:E829"/>
    <mergeCell ref="D833:E833"/>
    <mergeCell ref="L829:M829"/>
    <mergeCell ref="D832:E832"/>
    <mergeCell ref="B832:C832"/>
    <mergeCell ref="J837:K837"/>
    <mergeCell ref="B835:I835"/>
    <mergeCell ref="J835:K835"/>
    <mergeCell ref="J842:K842"/>
    <mergeCell ref="B841:C841"/>
    <mergeCell ref="D841:E841"/>
    <mergeCell ref="D842:E842"/>
    <mergeCell ref="L837:M837"/>
    <mergeCell ref="L836:M836"/>
    <mergeCell ref="D837:E837"/>
    <mergeCell ref="F839:P839"/>
    <mergeCell ref="B840:I840"/>
    <mergeCell ref="J840:K840"/>
    <mergeCell ref="N840:P840"/>
    <mergeCell ref="O836:P836"/>
    <mergeCell ref="O837:P837"/>
    <mergeCell ref="A839:E839"/>
    <mergeCell ref="B836:C836"/>
    <mergeCell ref="O841:P841"/>
    <mergeCell ref="J850:K850"/>
    <mergeCell ref="F853:J853"/>
    <mergeCell ref="A851:P851"/>
    <mergeCell ref="N852:P852"/>
    <mergeCell ref="B853:C853"/>
    <mergeCell ref="D853:E853"/>
    <mergeCell ref="B849:C849"/>
    <mergeCell ref="L850:M850"/>
    <mergeCell ref="Q1:R855"/>
    <mergeCell ref="A855:P855"/>
    <mergeCell ref="L853:M853"/>
    <mergeCell ref="O853:P853"/>
    <mergeCell ref="A854:C854"/>
    <mergeCell ref="F854:G854"/>
    <mergeCell ref="H854:I854"/>
    <mergeCell ref="J854:K854"/>
    <mergeCell ref="N835:P835"/>
    <mergeCell ref="A833:C833"/>
    <mergeCell ref="F833:G833"/>
    <mergeCell ref="H833:I833"/>
    <mergeCell ref="O833:P833"/>
    <mergeCell ref="A834:P834"/>
    <mergeCell ref="F841:J841"/>
    <mergeCell ref="L841:M841"/>
    <mergeCell ref="F828:J828"/>
    <mergeCell ref="L832:M832"/>
    <mergeCell ref="J833:K833"/>
    <mergeCell ref="L833:M833"/>
    <mergeCell ref="A829:C829"/>
    <mergeCell ref="F829:G829"/>
    <mergeCell ref="H829:I829"/>
    <mergeCell ref="J829:K829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9D49-8C23-441E-8645-9D9FEDC84DBD}">
  <dimension ref="A1:S209"/>
  <sheetViews>
    <sheetView topLeftCell="A194" zoomScaleNormal="100" workbookViewId="0">
      <selection activeCell="I42" sqref="I42"/>
    </sheetView>
  </sheetViews>
  <sheetFormatPr defaultRowHeight="12.75" x14ac:dyDescent="0.2"/>
  <cols>
    <col min="1" max="1" width="12.42578125" customWidth="1"/>
    <col min="2" max="2" width="7" customWidth="1"/>
    <col min="3" max="3" width="8.42578125" customWidth="1"/>
    <col min="4" max="4" width="10.5703125" customWidth="1"/>
    <col min="5" max="5" width="8.5703125" customWidth="1"/>
    <col min="6" max="6" width="9.28515625" bestFit="1" customWidth="1"/>
    <col min="7" max="7" width="10.28515625" customWidth="1"/>
    <col min="8" max="8" width="9.7109375" customWidth="1"/>
    <col min="9" max="9" width="10.85546875" customWidth="1"/>
    <col min="10" max="13" width="13.71093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1"/>
    </row>
    <row r="2" spans="1:19" x14ac:dyDescent="0.2">
      <c r="A2" s="322"/>
      <c r="B2" s="323"/>
      <c r="C2" s="323"/>
      <c r="D2" s="323"/>
      <c r="E2" s="323"/>
      <c r="F2" s="323"/>
      <c r="G2" s="323"/>
      <c r="H2" s="323"/>
      <c r="I2" s="324"/>
    </row>
    <row r="3" spans="1:19" x14ac:dyDescent="0.2">
      <c r="A3" s="325" t="s">
        <v>283</v>
      </c>
      <c r="B3" s="326"/>
      <c r="C3" s="326"/>
      <c r="D3" s="326"/>
      <c r="E3" s="326"/>
      <c r="F3" s="326"/>
      <c r="G3" s="326"/>
      <c r="H3" s="126" t="s">
        <v>80</v>
      </c>
      <c r="I3" s="127" t="str">
        <f>[1]p1!$H$4</f>
        <v>2023.2</v>
      </c>
    </row>
    <row r="4" spans="1:19" s="1" customFormat="1" ht="13.5" thickBot="1" x14ac:dyDescent="0.25">
      <c r="A4" s="339"/>
      <c r="B4" s="273"/>
      <c r="C4" s="273"/>
      <c r="D4" s="273"/>
      <c r="E4" s="273"/>
      <c r="F4" s="273"/>
      <c r="G4" s="273"/>
      <c r="H4" s="273"/>
      <c r="I4" s="340"/>
      <c r="J4" s="19"/>
      <c r="K4" s="19"/>
      <c r="L4" s="19"/>
      <c r="M4" s="19"/>
      <c r="N4" s="19"/>
      <c r="O4"/>
      <c r="P4"/>
      <c r="Q4"/>
      <c r="R4"/>
      <c r="S4"/>
    </row>
    <row r="5" spans="1:19" s="1" customFormat="1" x14ac:dyDescent="0.2">
      <c r="A5" s="341" t="s">
        <v>166</v>
      </c>
      <c r="B5" s="342"/>
      <c r="C5" s="345" t="str">
        <f>[1]p1!$C$5:$F$5</f>
        <v>01/02/2024 a 14/06/2024</v>
      </c>
      <c r="D5" s="345"/>
      <c r="E5" s="346"/>
      <c r="F5" s="301" t="s">
        <v>280</v>
      </c>
      <c r="G5" s="302"/>
      <c r="H5" s="302"/>
      <c r="I5" s="303"/>
      <c r="J5"/>
      <c r="K5"/>
      <c r="L5"/>
    </row>
    <row r="6" spans="1:19" s="1" customFormat="1" ht="13.5" thickBot="1" x14ac:dyDescent="0.25">
      <c r="A6" s="343" t="s">
        <v>167</v>
      </c>
      <c r="B6" s="344"/>
      <c r="C6" s="299" t="str">
        <f>[1]p1!$C$6:$F$6</f>
        <v>01/02/2024 a 20/05/2024</v>
      </c>
      <c r="D6" s="299"/>
      <c r="E6" s="300"/>
      <c r="F6" s="304" t="s">
        <v>281</v>
      </c>
      <c r="G6" s="305"/>
      <c r="H6" s="305"/>
      <c r="I6" s="306"/>
      <c r="J6"/>
      <c r="K6"/>
      <c r="L6"/>
    </row>
    <row r="7" spans="1:19" s="1" customFormat="1" ht="13.5" thickBot="1" x14ac:dyDescent="0.25">
      <c r="A7" s="334" t="s">
        <v>168</v>
      </c>
      <c r="B7" s="335"/>
      <c r="C7" s="327" t="str">
        <f>IF([1]p1!$C$7&lt;&gt;0,[1]p1!$C$7,"")</f>
        <v/>
      </c>
      <c r="D7" s="327"/>
      <c r="E7" s="106" t="s">
        <v>270</v>
      </c>
      <c r="F7" s="274" t="str">
        <f>IF([1]p1!$H$7&lt;&gt;0,[1]p1!$H$7,"")</f>
        <v/>
      </c>
      <c r="G7" s="275"/>
      <c r="H7" s="236" t="str">
        <f>IF([1]p1!$J$7&lt;&gt;0,[1]p1!$J$7,"")</f>
        <v/>
      </c>
      <c r="I7" s="275"/>
      <c r="J7"/>
      <c r="K7"/>
      <c r="L7"/>
    </row>
    <row r="8" spans="1:19" s="1" customFormat="1" x14ac:dyDescent="0.2">
      <c r="A8" s="328" t="s">
        <v>66</v>
      </c>
      <c r="B8" s="310"/>
      <c r="C8" s="310"/>
      <c r="D8" s="107">
        <f>[1]p1!$E$8</f>
        <v>19</v>
      </c>
      <c r="E8" s="329"/>
      <c r="F8" s="330"/>
      <c r="G8" s="330"/>
      <c r="H8" s="330"/>
      <c r="I8" s="331"/>
      <c r="J8"/>
      <c r="K8"/>
      <c r="L8"/>
    </row>
    <row r="9" spans="1:19" s="1" customFormat="1" ht="13.5" thickBot="1" x14ac:dyDescent="0.25">
      <c r="A9" s="337" t="s">
        <v>67</v>
      </c>
      <c r="B9" s="338"/>
      <c r="C9" s="338"/>
      <c r="D9" s="108">
        <f>[1]p1!$E$9</f>
        <v>16</v>
      </c>
      <c r="E9" s="332"/>
      <c r="F9" s="268"/>
      <c r="G9" s="268"/>
      <c r="H9" s="268"/>
      <c r="I9" s="333"/>
      <c r="J9"/>
      <c r="K9"/>
      <c r="L9"/>
    </row>
    <row r="10" spans="1:19" ht="13.5" thickBot="1" x14ac:dyDescent="0.25">
      <c r="A10" s="291"/>
      <c r="B10" s="291"/>
      <c r="C10" s="291"/>
      <c r="D10" s="291"/>
      <c r="E10" s="291"/>
      <c r="F10" s="291"/>
      <c r="G10" s="291"/>
      <c r="H10" s="291"/>
      <c r="I10" s="291"/>
    </row>
    <row r="11" spans="1:19" ht="13.5" thickBot="1" x14ac:dyDescent="0.25">
      <c r="A11" s="185" t="s">
        <v>96</v>
      </c>
      <c r="B11" s="186"/>
      <c r="C11" s="186"/>
      <c r="D11" s="186"/>
      <c r="E11" s="186"/>
      <c r="F11" s="186"/>
      <c r="G11" s="186"/>
      <c r="H11" s="186"/>
      <c r="I11" s="336"/>
    </row>
    <row r="12" spans="1:19" x14ac:dyDescent="0.2">
      <c r="A12" s="309" t="s">
        <v>268</v>
      </c>
      <c r="B12" s="309"/>
      <c r="C12" s="309"/>
      <c r="D12" s="309"/>
      <c r="E12" s="84"/>
      <c r="F12" s="309" t="s">
        <v>215</v>
      </c>
      <c r="G12" s="309"/>
      <c r="H12" s="309"/>
      <c r="I12" s="84"/>
    </row>
    <row r="13" spans="1:19" x14ac:dyDescent="0.2">
      <c r="A13" s="179" t="s">
        <v>220</v>
      </c>
      <c r="B13" s="180"/>
      <c r="C13" s="180"/>
      <c r="D13" s="181"/>
      <c r="E13" s="85">
        <v>31</v>
      </c>
      <c r="F13" s="281" t="s">
        <v>219</v>
      </c>
      <c r="G13" s="281"/>
      <c r="H13" s="281"/>
      <c r="I13" s="63">
        <v>0</v>
      </c>
    </row>
    <row r="14" spans="1:19" x14ac:dyDescent="0.2">
      <c r="A14" s="179" t="s">
        <v>221</v>
      </c>
      <c r="B14" s="180"/>
      <c r="C14" s="180"/>
      <c r="D14" s="180"/>
      <c r="E14" s="85">
        <v>1</v>
      </c>
      <c r="F14" s="180" t="s">
        <v>97</v>
      </c>
      <c r="G14" s="180"/>
      <c r="H14" s="181"/>
      <c r="I14" s="63">
        <v>0</v>
      </c>
    </row>
    <row r="15" spans="1:19" ht="13.5" thickBot="1" x14ac:dyDescent="0.25">
      <c r="A15" s="182" t="s">
        <v>218</v>
      </c>
      <c r="B15" s="183"/>
      <c r="C15" s="183"/>
      <c r="D15" s="183"/>
      <c r="E15" s="50">
        <f>SUM(E13:E14)</f>
        <v>32</v>
      </c>
      <c r="F15" s="183"/>
      <c r="G15" s="183"/>
      <c r="H15" s="184"/>
      <c r="I15" s="50">
        <f>SUM(I13:I14)</f>
        <v>0</v>
      </c>
    </row>
    <row r="16" spans="1:19" ht="13.5" thickBot="1" x14ac:dyDescent="0.25">
      <c r="A16" s="307"/>
      <c r="B16" s="307"/>
      <c r="C16" s="307"/>
      <c r="D16" s="307"/>
      <c r="E16" s="307"/>
      <c r="F16" s="307"/>
      <c r="G16" s="307"/>
      <c r="H16" s="307"/>
      <c r="I16" s="307"/>
    </row>
    <row r="17" spans="1:9" ht="13.5" thickBot="1" x14ac:dyDescent="0.25">
      <c r="A17" s="259" t="s">
        <v>271</v>
      </c>
      <c r="B17" s="236"/>
      <c r="C17" s="236"/>
      <c r="D17" s="236"/>
      <c r="E17" s="236"/>
      <c r="F17" s="236"/>
      <c r="G17" s="236"/>
      <c r="H17" s="236"/>
      <c r="I17" s="260"/>
    </row>
    <row r="18" spans="1:9" x14ac:dyDescent="0.2">
      <c r="A18" s="270" t="s">
        <v>98</v>
      </c>
      <c r="B18" s="271"/>
      <c r="C18" s="271"/>
      <c r="D18" s="271"/>
      <c r="E18" s="271"/>
      <c r="F18" s="271"/>
      <c r="G18" s="271"/>
      <c r="H18" s="272"/>
      <c r="I18" s="62"/>
    </row>
    <row r="19" spans="1:9" x14ac:dyDescent="0.2">
      <c r="A19" s="179" t="s">
        <v>99</v>
      </c>
      <c r="B19" s="180"/>
      <c r="C19" s="180"/>
      <c r="D19" s="180"/>
      <c r="E19" s="180"/>
      <c r="F19" s="180"/>
      <c r="G19" s="180"/>
      <c r="H19" s="181"/>
      <c r="I19" s="62"/>
    </row>
    <row r="20" spans="1:9" x14ac:dyDescent="0.2">
      <c r="A20" s="179" t="s">
        <v>216</v>
      </c>
      <c r="B20" s="180"/>
      <c r="C20" s="180"/>
      <c r="D20" s="180"/>
      <c r="E20" s="180"/>
      <c r="F20" s="180"/>
      <c r="G20" s="180"/>
      <c r="H20" s="181"/>
      <c r="I20" s="62"/>
    </row>
    <row r="21" spans="1:9" x14ac:dyDescent="0.2">
      <c r="A21" s="179" t="s">
        <v>217</v>
      </c>
      <c r="B21" s="180"/>
      <c r="C21" s="180"/>
      <c r="D21" s="180"/>
      <c r="E21" s="180"/>
      <c r="F21" s="180"/>
      <c r="G21" s="180"/>
      <c r="H21" s="181"/>
      <c r="I21" s="63"/>
    </row>
    <row r="22" spans="1:9" ht="13.5" thickBot="1" x14ac:dyDescent="0.25">
      <c r="A22" s="182" t="s">
        <v>17</v>
      </c>
      <c r="B22" s="183"/>
      <c r="C22" s="183"/>
      <c r="D22" s="183"/>
      <c r="E22" s="183"/>
      <c r="F22" s="183"/>
      <c r="G22" s="183"/>
      <c r="H22" s="184"/>
      <c r="I22" s="50">
        <f>SUM(I18:I21)</f>
        <v>0</v>
      </c>
    </row>
    <row r="23" spans="1:9" ht="13.5" thickBot="1" x14ac:dyDescent="0.25">
      <c r="A23" s="273"/>
      <c r="B23" s="273"/>
      <c r="C23" s="273"/>
      <c r="D23" s="273"/>
      <c r="E23" s="273"/>
      <c r="F23" s="273"/>
      <c r="G23" s="273"/>
      <c r="H23" s="273"/>
      <c r="I23" s="273"/>
    </row>
    <row r="24" spans="1:9" ht="13.5" thickBot="1" x14ac:dyDescent="0.25">
      <c r="A24" s="274" t="s">
        <v>100</v>
      </c>
      <c r="B24" s="236"/>
      <c r="C24" s="236"/>
      <c r="D24" s="236"/>
      <c r="E24" s="236"/>
      <c r="F24" s="236"/>
      <c r="G24" s="236"/>
      <c r="H24" s="236"/>
      <c r="I24" s="275"/>
    </row>
    <row r="25" spans="1:9" x14ac:dyDescent="0.2">
      <c r="A25" s="270" t="s">
        <v>101</v>
      </c>
      <c r="B25" s="271"/>
      <c r="C25" s="271"/>
      <c r="D25" s="271"/>
      <c r="E25" s="271"/>
      <c r="F25" s="271"/>
      <c r="G25" s="271"/>
      <c r="H25" s="272"/>
      <c r="I25" s="62">
        <v>3</v>
      </c>
    </row>
    <row r="26" spans="1:9" x14ac:dyDescent="0.2">
      <c r="A26" s="179" t="s">
        <v>102</v>
      </c>
      <c r="B26" s="180"/>
      <c r="C26" s="180"/>
      <c r="D26" s="180"/>
      <c r="E26" s="180"/>
      <c r="F26" s="180"/>
      <c r="G26" s="180"/>
      <c r="H26" s="181"/>
      <c r="I26" s="63"/>
    </row>
    <row r="27" spans="1:9" x14ac:dyDescent="0.2">
      <c r="A27" s="179" t="s">
        <v>103</v>
      </c>
      <c r="B27" s="180"/>
      <c r="C27" s="180"/>
      <c r="D27" s="180"/>
      <c r="E27" s="180"/>
      <c r="F27" s="180"/>
      <c r="G27" s="180"/>
      <c r="H27" s="181"/>
      <c r="I27" s="63"/>
    </row>
    <row r="28" spans="1:9" x14ac:dyDescent="0.2">
      <c r="A28" s="179" t="s">
        <v>104</v>
      </c>
      <c r="B28" s="180"/>
      <c r="C28" s="180"/>
      <c r="D28" s="180"/>
      <c r="E28" s="180"/>
      <c r="F28" s="180"/>
      <c r="G28" s="180"/>
      <c r="H28" s="181"/>
      <c r="I28" s="63"/>
    </row>
    <row r="29" spans="1:9" x14ac:dyDescent="0.2">
      <c r="A29" s="179" t="s">
        <v>105</v>
      </c>
      <c r="B29" s="180"/>
      <c r="C29" s="180"/>
      <c r="D29" s="180"/>
      <c r="E29" s="180"/>
      <c r="F29" s="180"/>
      <c r="G29" s="180"/>
      <c r="H29" s="181"/>
      <c r="I29" s="63"/>
    </row>
    <row r="30" spans="1:9" x14ac:dyDescent="0.2">
      <c r="A30" s="179" t="s">
        <v>106</v>
      </c>
      <c r="B30" s="180"/>
      <c r="C30" s="180"/>
      <c r="D30" s="180"/>
      <c r="E30" s="180"/>
      <c r="F30" s="180"/>
      <c r="G30" s="180"/>
      <c r="H30" s="181"/>
      <c r="I30" s="63"/>
    </row>
    <row r="31" spans="1:9" ht="13.5" thickBot="1" x14ac:dyDescent="0.25">
      <c r="A31" s="182" t="s">
        <v>17</v>
      </c>
      <c r="B31" s="183"/>
      <c r="C31" s="183"/>
      <c r="D31" s="183"/>
      <c r="E31" s="183"/>
      <c r="F31" s="183"/>
      <c r="G31" s="183"/>
      <c r="H31" s="184"/>
      <c r="I31" s="50">
        <f>SUM(I25:I30)</f>
        <v>3</v>
      </c>
    </row>
    <row r="32" spans="1:9" ht="13.5" thickBot="1" x14ac:dyDescent="0.25">
      <c r="A32" s="273"/>
      <c r="B32" s="273"/>
      <c r="C32" s="273"/>
      <c r="D32" s="273"/>
      <c r="E32" s="273"/>
      <c r="F32" s="273"/>
      <c r="G32" s="273"/>
      <c r="H32" s="273"/>
      <c r="I32" s="273"/>
    </row>
    <row r="33" spans="1:9" ht="13.5" thickBot="1" x14ac:dyDescent="0.25">
      <c r="A33" s="274" t="s">
        <v>272</v>
      </c>
      <c r="B33" s="236"/>
      <c r="C33" s="236"/>
      <c r="D33" s="236"/>
      <c r="E33" s="236"/>
      <c r="F33" s="236"/>
      <c r="G33" s="236"/>
      <c r="H33" s="275"/>
      <c r="I33" s="102">
        <v>33</v>
      </c>
    </row>
    <row r="34" spans="1:9" x14ac:dyDescent="0.2">
      <c r="A34" s="276"/>
      <c r="B34" s="190"/>
      <c r="C34" s="277"/>
      <c r="D34" s="308" t="s">
        <v>275</v>
      </c>
      <c r="E34" s="309"/>
      <c r="F34" s="309"/>
      <c r="G34" s="309"/>
      <c r="H34" s="109">
        <f>COUNTIF(Professores!L8:L57,"Docente do Quadro Efetivo")</f>
        <v>31</v>
      </c>
      <c r="I34" s="110">
        <f>IF(I33&lt;&gt;0,H34/I33,"")</f>
        <v>0.93939393939393945</v>
      </c>
    </row>
    <row r="35" spans="1:9" ht="13.5" thickBot="1" x14ac:dyDescent="0.25">
      <c r="A35" s="278"/>
      <c r="B35" s="279"/>
      <c r="C35" s="280"/>
      <c r="D35" s="317" t="s">
        <v>276</v>
      </c>
      <c r="E35" s="318"/>
      <c r="F35" s="318"/>
      <c r="G35" s="318"/>
      <c r="H35" s="111">
        <f>COUNTIF(Professores!L8:L57,"Docente Substituto")</f>
        <v>2</v>
      </c>
      <c r="I35" s="112">
        <f>IF(I33&lt;&gt;0,H35/I33,"")</f>
        <v>6.0606060606060608E-2</v>
      </c>
    </row>
    <row r="36" spans="1:9" ht="13.5" thickBot="1" x14ac:dyDescent="0.25">
      <c r="A36" s="185" t="s">
        <v>269</v>
      </c>
      <c r="B36" s="186"/>
      <c r="C36" s="186"/>
      <c r="D36" s="186"/>
      <c r="E36" s="186"/>
      <c r="F36" s="186"/>
      <c r="G36" s="186"/>
      <c r="H36" s="186"/>
      <c r="I36" s="101">
        <v>30</v>
      </c>
    </row>
    <row r="37" spans="1:9" ht="13.5" thickBot="1" x14ac:dyDescent="0.25">
      <c r="A37" s="185" t="s">
        <v>522</v>
      </c>
      <c r="B37" s="186"/>
      <c r="C37" s="186"/>
      <c r="D37" s="186"/>
      <c r="E37" s="186"/>
      <c r="F37" s="186"/>
      <c r="G37" s="186"/>
      <c r="H37" s="186"/>
      <c r="I37" s="101">
        <v>30</v>
      </c>
    </row>
    <row r="38" spans="1:9" ht="13.5" thickBot="1" x14ac:dyDescent="0.25">
      <c r="A38" s="246" t="s">
        <v>274</v>
      </c>
      <c r="B38" s="195"/>
      <c r="C38" s="195"/>
      <c r="D38" s="195"/>
      <c r="E38" s="195"/>
      <c r="F38" s="195"/>
      <c r="G38" s="195"/>
      <c r="H38" s="195"/>
      <c r="I38" s="247"/>
    </row>
    <row r="39" spans="1:9" x14ac:dyDescent="0.2">
      <c r="A39" s="113" t="s">
        <v>107</v>
      </c>
      <c r="B39" s="114" t="s">
        <v>108</v>
      </c>
      <c r="C39" s="114" t="s">
        <v>109</v>
      </c>
      <c r="D39" s="114" t="s">
        <v>110</v>
      </c>
      <c r="E39" s="114" t="s">
        <v>108</v>
      </c>
      <c r="F39" s="114" t="s">
        <v>109</v>
      </c>
      <c r="G39" s="114" t="s">
        <v>111</v>
      </c>
      <c r="H39" s="114" t="s">
        <v>108</v>
      </c>
      <c r="I39" s="114" t="s">
        <v>109</v>
      </c>
    </row>
    <row r="40" spans="1:9" x14ac:dyDescent="0.2">
      <c r="A40" s="206"/>
      <c r="B40" s="207"/>
      <c r="C40" s="208"/>
      <c r="D40" s="75" t="s">
        <v>113</v>
      </c>
      <c r="E40" s="166">
        <f>IF(Professores!$H$60&lt;&gt;"",Professores!$H$60,"")</f>
        <v>5</v>
      </c>
      <c r="F40" s="103">
        <f>IF(I33&lt;&gt;0,E40/I33,"")</f>
        <v>0.15151515151515152</v>
      </c>
      <c r="G40" s="206"/>
      <c r="H40" s="207"/>
      <c r="I40" s="208"/>
    </row>
    <row r="41" spans="1:9" x14ac:dyDescent="0.2">
      <c r="A41" s="75" t="s">
        <v>112</v>
      </c>
      <c r="B41" s="164">
        <f>IF(Professores!$C$60&lt;&gt;"",Professores!$C$60,"")</f>
        <v>30</v>
      </c>
      <c r="C41" s="103">
        <f>IF(I33&lt;&gt;0,B41/I33,"")</f>
        <v>0.90909090909090906</v>
      </c>
      <c r="D41" s="75" t="s">
        <v>273</v>
      </c>
      <c r="E41" s="166">
        <f>IF(Professores!$H$61&lt;&gt;"",Professores!$H$61,"")</f>
        <v>12</v>
      </c>
      <c r="F41" s="103">
        <f>IF(I33&lt;&gt;0,E41/I33,"")</f>
        <v>0.36363636363636365</v>
      </c>
      <c r="G41" s="75" t="s">
        <v>277</v>
      </c>
      <c r="H41" s="166">
        <f>SUM(H34:H35)</f>
        <v>33</v>
      </c>
      <c r="I41" s="103">
        <f>IF(I33&lt;&gt;0,H41/I33,"")</f>
        <v>1</v>
      </c>
    </row>
    <row r="42" spans="1:9" x14ac:dyDescent="0.2">
      <c r="A42" s="76" t="s">
        <v>114</v>
      </c>
      <c r="B42" s="165">
        <f>IF(Professores!$C$61&lt;&gt;"",Professores!$C$61,"")</f>
        <v>3</v>
      </c>
      <c r="C42" s="103">
        <f>IF(I33&lt;&gt;0,B42/I33,"")</f>
        <v>9.0909090909090912E-2</v>
      </c>
      <c r="D42" s="76" t="s">
        <v>115</v>
      </c>
      <c r="E42" s="166">
        <f>IF(Professores!$H$62&lt;&gt;"",Professores!$H$62,"")</f>
        <v>14</v>
      </c>
      <c r="F42" s="103">
        <f>IF(I33&lt;&gt;0,E42/I33,"")</f>
        <v>0.42424242424242425</v>
      </c>
      <c r="G42" s="76" t="s">
        <v>25</v>
      </c>
      <c r="H42" s="72"/>
      <c r="I42" s="103">
        <f>IF(I33&lt;&gt;0,H42/I33,"")</f>
        <v>0</v>
      </c>
    </row>
    <row r="43" spans="1:9" x14ac:dyDescent="0.2">
      <c r="A43" s="76" t="s">
        <v>210</v>
      </c>
      <c r="B43" s="165"/>
      <c r="C43" s="103">
        <f>IF(I33&lt;&gt;0,B43/I33,"")</f>
        <v>0</v>
      </c>
      <c r="D43" s="76" t="s">
        <v>116</v>
      </c>
      <c r="E43" s="166">
        <f>IF(Professores!$H$63&lt;&gt;"",Professores!$H$63,"")</f>
        <v>2</v>
      </c>
      <c r="F43" s="103">
        <f>IF(I33&lt;&gt;0,E43/I33,"")</f>
        <v>6.0606060606060608E-2</v>
      </c>
      <c r="G43" s="76" t="s">
        <v>46</v>
      </c>
      <c r="H43" s="72"/>
      <c r="I43" s="103">
        <f>IF(I33&lt;&gt;0,H43/I33,"")</f>
        <v>0</v>
      </c>
    </row>
    <row r="44" spans="1:9" ht="13.5" thickBot="1" x14ac:dyDescent="0.25">
      <c r="A44" s="77" t="s">
        <v>117</v>
      </c>
      <c r="B44" s="165"/>
      <c r="C44" s="103">
        <f>IF(I33&lt;&gt;0,B44/I33,"")</f>
        <v>0</v>
      </c>
      <c r="D44" s="78" t="s">
        <v>118</v>
      </c>
      <c r="E44" s="166">
        <f>IF(Professores!$H$64&lt;&gt;"",Professores!$H$64,"")</f>
        <v>0</v>
      </c>
      <c r="F44" s="105">
        <f>IF(I33&lt;&gt;0,E44/I33,"")</f>
        <v>0</v>
      </c>
      <c r="G44" s="78" t="s">
        <v>119</v>
      </c>
      <c r="H44" s="73"/>
      <c r="I44" s="105">
        <f>IF(I33&lt;&gt;0,H44/I33,"")</f>
        <v>0</v>
      </c>
    </row>
    <row r="45" spans="1:9" ht="13.5" thickBot="1" x14ac:dyDescent="0.25">
      <c r="A45" s="79" t="s">
        <v>17</v>
      </c>
      <c r="B45" s="80">
        <f>SUM(B40:B44)</f>
        <v>33</v>
      </c>
      <c r="C45" s="104">
        <f>SUM(C41:C44)</f>
        <v>1</v>
      </c>
      <c r="D45" s="79" t="s">
        <v>17</v>
      </c>
      <c r="E45" s="74">
        <f>SUM(E40:E44)</f>
        <v>33</v>
      </c>
      <c r="F45" s="104">
        <f>SUM(F40:F44)</f>
        <v>1</v>
      </c>
      <c r="G45" s="79" t="s">
        <v>17</v>
      </c>
      <c r="H45" s="74">
        <f>SUM(H40:H44)</f>
        <v>33</v>
      </c>
      <c r="I45" s="104">
        <f>SUM(I41:I44)</f>
        <v>1</v>
      </c>
    </row>
    <row r="46" spans="1:9" ht="13.5" thickBot="1" x14ac:dyDescent="0.25">
      <c r="A46" s="215"/>
      <c r="B46" s="215"/>
      <c r="C46" s="215"/>
      <c r="D46" s="215"/>
      <c r="E46" s="215"/>
      <c r="F46" s="215"/>
      <c r="G46" s="215"/>
      <c r="H46" s="215"/>
      <c r="I46" s="215"/>
    </row>
    <row r="47" spans="1:9" ht="13.5" thickBot="1" x14ac:dyDescent="0.25">
      <c r="A47" s="246" t="s">
        <v>222</v>
      </c>
      <c r="B47" s="195"/>
      <c r="C47" s="195"/>
      <c r="D47" s="195"/>
      <c r="E47" s="195"/>
      <c r="F47" s="195"/>
      <c r="G47" s="195"/>
      <c r="H47" s="195"/>
      <c r="I47" s="247"/>
    </row>
    <row r="48" spans="1:9" x14ac:dyDescent="0.2">
      <c r="A48" s="270" t="s">
        <v>517</v>
      </c>
      <c r="B48" s="271"/>
      <c r="C48" s="271"/>
      <c r="D48" s="271"/>
      <c r="E48" s="271"/>
      <c r="F48" s="271"/>
      <c r="G48" s="271"/>
      <c r="H48" s="272"/>
      <c r="I48" s="51">
        <f>IF(E40&lt;&gt;0,E40/E45,"")</f>
        <v>0.15151515151515152</v>
      </c>
    </row>
    <row r="49" spans="1:9" x14ac:dyDescent="0.2">
      <c r="A49" s="179" t="s">
        <v>518</v>
      </c>
      <c r="B49" s="180"/>
      <c r="C49" s="180"/>
      <c r="D49" s="180"/>
      <c r="E49" s="180"/>
      <c r="F49" s="180"/>
      <c r="G49" s="180"/>
      <c r="H49" s="181"/>
      <c r="I49" s="52">
        <f>IF(E41&lt;&gt;0,E41/E45,"")</f>
        <v>0.36363636363636365</v>
      </c>
    </row>
    <row r="50" spans="1:9" x14ac:dyDescent="0.2">
      <c r="A50" s="313" t="s">
        <v>519</v>
      </c>
      <c r="B50" s="314"/>
      <c r="C50" s="314"/>
      <c r="D50" s="314"/>
      <c r="E50" s="314"/>
      <c r="F50" s="314"/>
      <c r="G50" s="314"/>
      <c r="H50" s="315"/>
      <c r="I50" s="52">
        <f>IF(E42&lt;&gt;0,E42/E45,"")</f>
        <v>0.42424242424242425</v>
      </c>
    </row>
    <row r="51" spans="1:9" x14ac:dyDescent="0.2">
      <c r="A51" s="179" t="s">
        <v>520</v>
      </c>
      <c r="B51" s="180"/>
      <c r="C51" s="180"/>
      <c r="D51" s="180"/>
      <c r="E51" s="180"/>
      <c r="F51" s="180"/>
      <c r="G51" s="180"/>
      <c r="H51" s="181"/>
      <c r="I51" s="52">
        <f>IF(E43&lt;&gt;0,E43/E45,"")</f>
        <v>6.0606060606060608E-2</v>
      </c>
    </row>
    <row r="52" spans="1:9" x14ac:dyDescent="0.2">
      <c r="A52" s="281" t="s">
        <v>521</v>
      </c>
      <c r="B52" s="281"/>
      <c r="C52" s="281"/>
      <c r="D52" s="281"/>
      <c r="E52" s="281"/>
      <c r="F52" s="281"/>
      <c r="G52" s="281"/>
      <c r="H52" s="281"/>
      <c r="I52" s="52"/>
    </row>
    <row r="53" spans="1:9" ht="10.5" customHeight="1" thickBot="1" x14ac:dyDescent="0.25">
      <c r="A53" s="261"/>
      <c r="B53" s="261"/>
      <c r="C53" s="261"/>
      <c r="D53" s="261"/>
      <c r="E53" s="261"/>
      <c r="F53" s="261"/>
      <c r="G53" s="261"/>
      <c r="H53" s="261"/>
      <c r="I53" s="261"/>
    </row>
    <row r="54" spans="1:9" hidden="1" x14ac:dyDescent="0.2"/>
    <row r="55" spans="1:9" hidden="1" x14ac:dyDescent="0.2"/>
    <row r="56" spans="1:9" hidden="1" x14ac:dyDescent="0.2"/>
    <row r="57" spans="1:9" ht="13.5" thickBot="1" x14ac:dyDescent="0.25">
      <c r="A57" s="246" t="s">
        <v>223</v>
      </c>
      <c r="B57" s="195"/>
      <c r="C57" s="195"/>
      <c r="D57" s="195"/>
      <c r="E57" s="195"/>
      <c r="F57" s="195"/>
      <c r="G57" s="195"/>
      <c r="H57" s="195"/>
      <c r="I57" s="247"/>
    </row>
    <row r="58" spans="1:9" x14ac:dyDescent="0.2">
      <c r="A58" s="282" t="s">
        <v>49</v>
      </c>
      <c r="B58" s="283"/>
      <c r="C58" s="283"/>
      <c r="D58" s="283"/>
      <c r="E58" s="283"/>
      <c r="F58" s="283"/>
      <c r="G58" s="283"/>
      <c r="H58" s="284"/>
      <c r="I58" s="53">
        <f>CH!R7</f>
        <v>25080</v>
      </c>
    </row>
    <row r="59" spans="1:9" x14ac:dyDescent="0.2">
      <c r="A59" s="199" t="s">
        <v>523</v>
      </c>
      <c r="B59" s="262"/>
      <c r="C59" s="262"/>
      <c r="D59" s="262"/>
      <c r="E59" s="262"/>
      <c r="F59" s="262"/>
      <c r="G59" s="262"/>
      <c r="H59" s="263"/>
      <c r="I59" s="53">
        <f>CH!S7</f>
        <v>21120</v>
      </c>
    </row>
    <row r="60" spans="1:9" ht="13.5" thickBot="1" x14ac:dyDescent="0.25">
      <c r="A60" s="264" t="s">
        <v>279</v>
      </c>
      <c r="B60" s="265"/>
      <c r="C60" s="265"/>
      <c r="D60" s="265"/>
      <c r="E60" s="265"/>
      <c r="F60" s="265"/>
      <c r="G60" s="265"/>
      <c r="H60" s="266"/>
      <c r="I60" s="53">
        <f>CH!T7</f>
        <v>19300</v>
      </c>
    </row>
    <row r="61" spans="1:9" ht="13.5" thickBot="1" x14ac:dyDescent="0.25">
      <c r="A61" s="267" t="s">
        <v>278</v>
      </c>
      <c r="B61" s="268"/>
      <c r="C61" s="268"/>
      <c r="D61" s="268"/>
      <c r="E61" s="268"/>
      <c r="F61" s="268"/>
      <c r="G61" s="268"/>
      <c r="H61" s="268"/>
      <c r="I61" s="269"/>
    </row>
    <row r="62" spans="1:9" ht="13.5" thickBot="1" x14ac:dyDescent="0.25">
      <c r="A62" s="215"/>
      <c r="B62" s="215"/>
      <c r="C62" s="215"/>
      <c r="D62" s="215"/>
      <c r="E62" s="215"/>
      <c r="F62" s="215"/>
      <c r="G62" s="215"/>
      <c r="H62" s="215"/>
      <c r="I62" s="215"/>
    </row>
    <row r="63" spans="1:9" ht="13.5" thickBot="1" x14ac:dyDescent="0.25">
      <c r="A63" s="246" t="s">
        <v>224</v>
      </c>
      <c r="B63" s="195"/>
      <c r="C63" s="195"/>
      <c r="D63" s="195"/>
      <c r="E63" s="195"/>
      <c r="F63" s="195"/>
      <c r="G63" s="195"/>
      <c r="H63" s="195"/>
      <c r="I63" s="247"/>
    </row>
    <row r="64" spans="1:9" ht="13.5" thickBot="1" x14ac:dyDescent="0.25">
      <c r="A64" s="237" t="s">
        <v>120</v>
      </c>
      <c r="B64" s="238"/>
      <c r="C64" s="238"/>
      <c r="D64" s="238"/>
      <c r="E64" s="238"/>
      <c r="F64" s="238"/>
      <c r="G64" s="238"/>
      <c r="H64" s="239"/>
      <c r="I64" s="64">
        <v>36</v>
      </c>
    </row>
    <row r="65" spans="1:9" x14ac:dyDescent="0.2">
      <c r="A65" s="187" t="s">
        <v>121</v>
      </c>
      <c r="B65" s="188"/>
      <c r="C65" s="188"/>
      <c r="D65" s="188"/>
      <c r="E65" s="188"/>
      <c r="F65" s="188"/>
      <c r="G65" s="188"/>
      <c r="H65" s="189"/>
      <c r="I65" s="64">
        <v>73</v>
      </c>
    </row>
    <row r="66" spans="1:9" x14ac:dyDescent="0.2">
      <c r="A66" s="187" t="s">
        <v>122</v>
      </c>
      <c r="B66" s="188"/>
      <c r="C66" s="188"/>
      <c r="D66" s="188"/>
      <c r="E66" s="188"/>
      <c r="F66" s="188"/>
      <c r="G66" s="188"/>
      <c r="H66" s="189"/>
      <c r="I66" s="54">
        <f>'Turmas-GR'!J7</f>
        <v>2701</v>
      </c>
    </row>
    <row r="67" spans="1:9" x14ac:dyDescent="0.2">
      <c r="A67" s="187" t="s">
        <v>123</v>
      </c>
      <c r="B67" s="188"/>
      <c r="C67" s="188"/>
      <c r="D67" s="188"/>
      <c r="E67" s="188"/>
      <c r="F67" s="188"/>
      <c r="G67" s="188"/>
      <c r="H67" s="189"/>
      <c r="I67" s="54">
        <f>'Turmas-GR'!H7</f>
        <v>319</v>
      </c>
    </row>
    <row r="68" spans="1:9" x14ac:dyDescent="0.2">
      <c r="A68" s="187" t="s">
        <v>124</v>
      </c>
      <c r="B68" s="188"/>
      <c r="C68" s="188"/>
      <c r="D68" s="188"/>
      <c r="E68" s="188"/>
      <c r="F68" s="188"/>
      <c r="G68" s="188"/>
      <c r="H68" s="189"/>
      <c r="I68" s="54">
        <f>CH!D7</f>
        <v>3768</v>
      </c>
    </row>
    <row r="69" spans="1:9" x14ac:dyDescent="0.2">
      <c r="A69" s="233" t="s">
        <v>308</v>
      </c>
      <c r="B69" s="234"/>
      <c r="C69" s="234"/>
      <c r="D69" s="234"/>
      <c r="E69" s="234"/>
      <c r="F69" s="234"/>
      <c r="G69" s="234"/>
      <c r="H69" s="235"/>
      <c r="I69" s="54">
        <f>CH!E7</f>
        <v>4994</v>
      </c>
    </row>
    <row r="70" spans="1:9" x14ac:dyDescent="0.2">
      <c r="A70" s="187" t="s">
        <v>233</v>
      </c>
      <c r="B70" s="188"/>
      <c r="C70" s="188"/>
      <c r="D70" s="188"/>
      <c r="E70" s="188"/>
      <c r="F70" s="188"/>
      <c r="G70" s="188"/>
      <c r="H70" s="189"/>
      <c r="I70" s="52">
        <f>IF(I65&lt;&gt;0,I66/I65,"0-turma")</f>
        <v>37</v>
      </c>
    </row>
    <row r="71" spans="1:9" ht="13.5" thickBot="1" x14ac:dyDescent="0.25">
      <c r="A71" s="316" t="s">
        <v>125</v>
      </c>
      <c r="B71" s="192"/>
      <c r="C71" s="192"/>
      <c r="D71" s="192"/>
      <c r="E71" s="192"/>
      <c r="F71" s="192"/>
      <c r="G71" s="192"/>
      <c r="H71" s="193"/>
      <c r="I71" s="65">
        <v>20</v>
      </c>
    </row>
    <row r="72" spans="1:9" ht="13.5" thickBot="1" x14ac:dyDescent="0.25">
      <c r="A72" s="190"/>
      <c r="B72" s="190"/>
      <c r="C72" s="190"/>
      <c r="D72" s="190"/>
      <c r="E72" s="190"/>
      <c r="F72" s="190"/>
      <c r="G72" s="190"/>
      <c r="H72" s="190"/>
      <c r="I72" s="190"/>
    </row>
    <row r="73" spans="1:9" ht="13.5" thickBot="1" x14ac:dyDescent="0.25">
      <c r="A73" s="246" t="s">
        <v>225</v>
      </c>
      <c r="B73" s="195"/>
      <c r="C73" s="195"/>
      <c r="D73" s="195"/>
      <c r="E73" s="195"/>
      <c r="F73" s="195"/>
      <c r="G73" s="195"/>
      <c r="H73" s="195"/>
      <c r="I73" s="247"/>
    </row>
    <row r="74" spans="1:9" ht="13.5" thickBot="1" x14ac:dyDescent="0.25">
      <c r="A74" s="237" t="s">
        <v>126</v>
      </c>
      <c r="B74" s="238"/>
      <c r="C74" s="238"/>
      <c r="D74" s="238"/>
      <c r="E74" s="238"/>
      <c r="F74" s="238"/>
      <c r="G74" s="238"/>
      <c r="H74" s="239"/>
      <c r="I74" s="168">
        <f>'Turmas-PG'!E3</f>
        <v>22</v>
      </c>
    </row>
    <row r="75" spans="1:9" x14ac:dyDescent="0.2">
      <c r="A75" s="187" t="s">
        <v>127</v>
      </c>
      <c r="B75" s="188"/>
      <c r="C75" s="188"/>
      <c r="D75" s="188"/>
      <c r="E75" s="188"/>
      <c r="F75" s="188"/>
      <c r="G75" s="188"/>
      <c r="H75" s="189"/>
      <c r="I75" s="64">
        <v>22</v>
      </c>
    </row>
    <row r="76" spans="1:9" x14ac:dyDescent="0.2">
      <c r="A76" s="187" t="s">
        <v>128</v>
      </c>
      <c r="B76" s="188"/>
      <c r="C76" s="188"/>
      <c r="D76" s="188"/>
      <c r="E76" s="188"/>
      <c r="F76" s="188"/>
      <c r="G76" s="188"/>
      <c r="H76" s="189"/>
      <c r="I76" s="122">
        <f>'Turmas-PG'!J7</f>
        <v>163</v>
      </c>
    </row>
    <row r="77" spans="1:9" x14ac:dyDescent="0.2">
      <c r="A77" s="187" t="s">
        <v>129</v>
      </c>
      <c r="B77" s="188"/>
      <c r="C77" s="188"/>
      <c r="D77" s="188"/>
      <c r="E77" s="188"/>
      <c r="F77" s="188"/>
      <c r="G77" s="188"/>
      <c r="H77" s="189"/>
      <c r="I77" s="54">
        <f>'Turmas-PG'!H7</f>
        <v>136.69999999999999</v>
      </c>
    </row>
    <row r="78" spans="1:9" x14ac:dyDescent="0.2">
      <c r="A78" s="187" t="s">
        <v>130</v>
      </c>
      <c r="B78" s="188"/>
      <c r="C78" s="188"/>
      <c r="D78" s="188"/>
      <c r="E78" s="188"/>
      <c r="F78" s="188"/>
      <c r="G78" s="188"/>
      <c r="H78" s="189"/>
      <c r="I78" s="122">
        <f>CH!F7</f>
        <v>1182</v>
      </c>
    </row>
    <row r="79" spans="1:9" x14ac:dyDescent="0.2">
      <c r="A79" s="233" t="s">
        <v>307</v>
      </c>
      <c r="B79" s="234"/>
      <c r="C79" s="234"/>
      <c r="D79" s="234"/>
      <c r="E79" s="234"/>
      <c r="F79" s="234"/>
      <c r="G79" s="234"/>
      <c r="H79" s="235"/>
      <c r="I79" s="54">
        <f>CH!G7</f>
        <v>1240</v>
      </c>
    </row>
    <row r="80" spans="1:9" x14ac:dyDescent="0.2">
      <c r="A80" s="187" t="s">
        <v>234</v>
      </c>
      <c r="B80" s="188"/>
      <c r="C80" s="188"/>
      <c r="D80" s="188"/>
      <c r="E80" s="188"/>
      <c r="F80" s="188"/>
      <c r="G80" s="188"/>
      <c r="H80" s="189"/>
      <c r="I80" s="52">
        <f>IF(I75&lt;&gt;0,I76/I75,"0-turma")</f>
        <v>7.4090909090909092</v>
      </c>
    </row>
    <row r="81" spans="1:9" ht="13.5" thickBot="1" x14ac:dyDescent="0.25">
      <c r="A81" s="316" t="s">
        <v>131</v>
      </c>
      <c r="B81" s="192"/>
      <c r="C81" s="192"/>
      <c r="D81" s="192"/>
      <c r="E81" s="192"/>
      <c r="F81" s="192"/>
      <c r="G81" s="192"/>
      <c r="H81" s="193"/>
      <c r="I81" s="65">
        <v>3</v>
      </c>
    </row>
    <row r="82" spans="1:9" ht="13.5" thickBot="1" x14ac:dyDescent="0.25">
      <c r="A82" s="236"/>
      <c r="B82" s="236"/>
      <c r="C82" s="236"/>
      <c r="D82" s="236"/>
      <c r="E82" s="236"/>
      <c r="F82" s="236"/>
      <c r="G82" s="236"/>
      <c r="H82" s="236"/>
      <c r="I82" s="236"/>
    </row>
    <row r="83" spans="1:9" ht="13.5" thickBot="1" x14ac:dyDescent="0.25">
      <c r="A83" s="246" t="s">
        <v>226</v>
      </c>
      <c r="B83" s="195"/>
      <c r="C83" s="195"/>
      <c r="D83" s="195"/>
      <c r="E83" s="195"/>
      <c r="F83" s="195"/>
      <c r="G83" s="195"/>
      <c r="H83" s="195"/>
      <c r="I83" s="247"/>
    </row>
    <row r="84" spans="1:9" x14ac:dyDescent="0.2">
      <c r="A84" s="237" t="s">
        <v>132</v>
      </c>
      <c r="B84" s="238"/>
      <c r="C84" s="238"/>
      <c r="D84" s="238"/>
      <c r="E84" s="238"/>
      <c r="F84" s="238"/>
      <c r="G84" s="238"/>
      <c r="H84" s="239"/>
      <c r="I84" s="51">
        <f>IF(I65+I75&lt;&gt;0,(I66+I76)/(I65+I75),"0")</f>
        <v>30.147368421052633</v>
      </c>
    </row>
    <row r="85" spans="1:9" x14ac:dyDescent="0.2">
      <c r="A85" s="187" t="s">
        <v>235</v>
      </c>
      <c r="B85" s="188"/>
      <c r="C85" s="188"/>
      <c r="D85" s="188"/>
      <c r="E85" s="188"/>
      <c r="F85" s="188"/>
      <c r="G85" s="188"/>
      <c r="H85" s="189"/>
      <c r="I85" s="52">
        <f>IF(I65+I75&lt;&gt;0,(I65+I75)/I36,"0")</f>
        <v>3.1666666666666665</v>
      </c>
    </row>
    <row r="86" spans="1:9" x14ac:dyDescent="0.2">
      <c r="A86" s="187" t="s">
        <v>236</v>
      </c>
      <c r="B86" s="188"/>
      <c r="C86" s="188"/>
      <c r="D86" s="188"/>
      <c r="E86" s="188"/>
      <c r="F86" s="188"/>
      <c r="G86" s="188"/>
      <c r="H86" s="189"/>
      <c r="I86" s="52">
        <f>IF(I36&lt;&gt;0,(I76+I66)/I36,"0")</f>
        <v>95.466666666666669</v>
      </c>
    </row>
    <row r="87" spans="1:9" x14ac:dyDescent="0.2">
      <c r="A87" s="310" t="s">
        <v>237</v>
      </c>
      <c r="B87" s="310"/>
      <c r="C87" s="310"/>
      <c r="D87" s="310"/>
      <c r="E87" s="310"/>
      <c r="F87" s="310"/>
      <c r="G87" s="310"/>
      <c r="H87" s="310"/>
      <c r="I87" s="52">
        <f>IF(I36&lt;&gt;0,(I67+I77)/I36,"0")</f>
        <v>15.19</v>
      </c>
    </row>
    <row r="88" spans="1:9" x14ac:dyDescent="0.2">
      <c r="A88" s="288" t="s">
        <v>238</v>
      </c>
      <c r="B88" s="288"/>
      <c r="C88" s="288"/>
      <c r="D88" s="288"/>
      <c r="E88" s="288"/>
      <c r="F88" s="288"/>
      <c r="G88" s="288"/>
      <c r="H88" s="288"/>
      <c r="I88" s="52">
        <f>IF(I36,(I68+I78)/15/I36,"0-docente")</f>
        <v>11</v>
      </c>
    </row>
    <row r="89" spans="1:9" ht="13.5" thickBot="1" x14ac:dyDescent="0.25">
      <c r="A89" s="291"/>
      <c r="B89" s="291"/>
      <c r="C89" s="291"/>
      <c r="D89" s="291"/>
      <c r="E89" s="291"/>
      <c r="F89" s="291"/>
      <c r="G89" s="291"/>
      <c r="H89" s="291"/>
      <c r="I89" s="291"/>
    </row>
    <row r="90" spans="1:9" ht="13.5" thickBot="1" x14ac:dyDescent="0.25">
      <c r="A90" s="246" t="s">
        <v>227</v>
      </c>
      <c r="B90" s="195"/>
      <c r="C90" s="195"/>
      <c r="D90" s="195"/>
      <c r="E90" s="195"/>
      <c r="F90" s="195"/>
      <c r="G90" s="195"/>
      <c r="H90" s="195"/>
      <c r="I90" s="247"/>
    </row>
    <row r="91" spans="1:9" ht="13.5" thickBot="1" x14ac:dyDescent="0.25">
      <c r="A91" s="194" t="s">
        <v>133</v>
      </c>
      <c r="B91" s="195"/>
      <c r="C91" s="195"/>
      <c r="D91" s="196"/>
      <c r="E91" s="116" t="s">
        <v>134</v>
      </c>
      <c r="F91" s="197" t="s">
        <v>135</v>
      </c>
      <c r="G91" s="198"/>
      <c r="H91" s="197" t="s">
        <v>136</v>
      </c>
      <c r="I91" s="198"/>
    </row>
    <row r="92" spans="1:9" x14ac:dyDescent="0.2">
      <c r="A92" s="285" t="s">
        <v>137</v>
      </c>
      <c r="B92" s="238"/>
      <c r="C92" s="238"/>
      <c r="D92" s="239"/>
      <c r="E92" s="55">
        <f>'Turmas-GR'!R7</f>
        <v>1200</v>
      </c>
      <c r="F92" s="311">
        <f>IF(E96&lt;&gt;0,E92/E96,"0-Aluno")</f>
        <v>0.44460911448684698</v>
      </c>
      <c r="G92" s="312"/>
      <c r="H92" s="258">
        <f>IF(E92+E93&lt;&gt;0,E92/(E92+E93),"0-Aluno")</f>
        <v>0.55813953488372092</v>
      </c>
      <c r="I92" s="258"/>
    </row>
    <row r="93" spans="1:9" x14ac:dyDescent="0.2">
      <c r="A93" s="199" t="s">
        <v>138</v>
      </c>
      <c r="B93" s="188"/>
      <c r="C93" s="188"/>
      <c r="D93" s="189"/>
      <c r="E93" s="56">
        <f>'Turmas-GR'!P7</f>
        <v>950</v>
      </c>
      <c r="F93" s="200">
        <f>IF(E96&lt;&gt;0,E93/E96,"0-Aluno")</f>
        <v>0.35198221563542054</v>
      </c>
      <c r="G93" s="201"/>
      <c r="H93" s="201">
        <f>IF(E92+E93&lt;&gt;0,E93/(E92+E93),"0-Aluno")</f>
        <v>0.44186046511627908</v>
      </c>
      <c r="I93" s="201"/>
    </row>
    <row r="94" spans="1:9" x14ac:dyDescent="0.2">
      <c r="A94" s="199" t="s">
        <v>139</v>
      </c>
      <c r="B94" s="188"/>
      <c r="C94" s="188"/>
      <c r="D94" s="189"/>
      <c r="E94" s="57">
        <f>'Turmas-GR'!M7</f>
        <v>549</v>
      </c>
      <c r="F94" s="200">
        <f>IF(E96&lt;&gt;0,E94/E96,"0-Aluno")</f>
        <v>0.20340866987773248</v>
      </c>
      <c r="G94" s="201"/>
      <c r="H94" s="202"/>
      <c r="I94" s="203"/>
    </row>
    <row r="95" spans="1:9" ht="13.5" thickBot="1" x14ac:dyDescent="0.25">
      <c r="A95" s="191" t="s">
        <v>140</v>
      </c>
      <c r="B95" s="192"/>
      <c r="C95" s="192"/>
      <c r="D95" s="193"/>
      <c r="E95" s="58">
        <f>E93+E94</f>
        <v>1499</v>
      </c>
      <c r="F95" s="204">
        <f>IF(E96&lt;&gt;0,E95/E96,"0-Aluno")</f>
        <v>0.55539088551315297</v>
      </c>
      <c r="G95" s="205"/>
      <c r="H95" s="289"/>
      <c r="I95" s="290"/>
    </row>
    <row r="96" spans="1:9" ht="13.5" thickBot="1" x14ac:dyDescent="0.25">
      <c r="A96" s="191" t="s">
        <v>282</v>
      </c>
      <c r="B96" s="192"/>
      <c r="C96" s="192"/>
      <c r="D96" s="193"/>
      <c r="E96" s="58">
        <f>E92+E95</f>
        <v>2699</v>
      </c>
      <c r="F96" s="204">
        <f>IF(E96&lt;&gt;0,F92+F95,"0-aluno")</f>
        <v>1</v>
      </c>
      <c r="G96" s="205"/>
      <c r="H96" s="205">
        <f>IF(E96&lt;&gt;0,H92+H93,"0-Aluno")</f>
        <v>1</v>
      </c>
      <c r="I96" s="205"/>
    </row>
    <row r="97" spans="1:9" ht="14.25" customHeight="1" thickBot="1" x14ac:dyDescent="0.25">
      <c r="A97" s="215"/>
      <c r="B97" s="215"/>
      <c r="C97" s="215"/>
      <c r="D97" s="215"/>
      <c r="E97" s="215"/>
      <c r="F97" s="215"/>
      <c r="G97" s="215"/>
      <c r="H97" s="215"/>
      <c r="I97" s="215"/>
    </row>
    <row r="98" spans="1:9" ht="13.5" thickBot="1" x14ac:dyDescent="0.25">
      <c r="A98" s="246" t="s">
        <v>228</v>
      </c>
      <c r="B98" s="195"/>
      <c r="C98" s="195"/>
      <c r="D98" s="195"/>
      <c r="E98" s="195"/>
      <c r="F98" s="195"/>
      <c r="G98" s="195"/>
      <c r="H98" s="195"/>
      <c r="I98" s="247"/>
    </row>
    <row r="99" spans="1:9" ht="13.5" thickBot="1" x14ac:dyDescent="0.25">
      <c r="A99" s="194" t="s">
        <v>133</v>
      </c>
      <c r="B99" s="195"/>
      <c r="C99" s="195"/>
      <c r="D99" s="196"/>
      <c r="E99" s="116" t="s">
        <v>134</v>
      </c>
      <c r="F99" s="286" t="s">
        <v>135</v>
      </c>
      <c r="G99" s="287"/>
      <c r="H99" s="197" t="s">
        <v>136</v>
      </c>
      <c r="I99" s="198"/>
    </row>
    <row r="100" spans="1:9" x14ac:dyDescent="0.2">
      <c r="A100" s="285" t="s">
        <v>137</v>
      </c>
      <c r="B100" s="238"/>
      <c r="C100" s="238"/>
      <c r="D100" s="239"/>
      <c r="E100" s="59">
        <f>'Turmas-PG'!R7</f>
        <v>40</v>
      </c>
      <c r="F100" s="232">
        <f>IF(E104&lt;&gt;0,E100/E104,"0-Aluno")</f>
        <v>0.60606060606060608</v>
      </c>
      <c r="G100" s="201"/>
      <c r="H100" s="258">
        <f>IF(E100+E101&lt;&gt;0,E100/(E100+E101),"0-Aluno")</f>
        <v>0.88888888888888884</v>
      </c>
      <c r="I100" s="258"/>
    </row>
    <row r="101" spans="1:9" x14ac:dyDescent="0.2">
      <c r="A101" s="199" t="s">
        <v>138</v>
      </c>
      <c r="B101" s="188"/>
      <c r="C101" s="188"/>
      <c r="D101" s="189"/>
      <c r="E101" s="60">
        <f>'Turmas-PG'!P7</f>
        <v>5</v>
      </c>
      <c r="F101" s="232">
        <f>IF(E104&lt;&gt;0,E101/E104,"0-Aluno")</f>
        <v>7.575757575757576E-2</v>
      </c>
      <c r="G101" s="201"/>
      <c r="H101" s="258">
        <f>IF(E100+E101&lt;&gt;0,E101/(E100+E101),"0-Aluno")</f>
        <v>0.1111111111111111</v>
      </c>
      <c r="I101" s="258"/>
    </row>
    <row r="102" spans="1:9" x14ac:dyDescent="0.2">
      <c r="A102" s="199" t="s">
        <v>139</v>
      </c>
      <c r="B102" s="188"/>
      <c r="C102" s="188"/>
      <c r="D102" s="189"/>
      <c r="E102" s="60">
        <f>'Turmas-PG'!M7</f>
        <v>21</v>
      </c>
      <c r="F102" s="232">
        <f>IF(E104&lt;&gt;0,E102/E104,"0-Aluno")</f>
        <v>0.31818181818181818</v>
      </c>
      <c r="G102" s="201"/>
      <c r="H102" s="202"/>
      <c r="I102" s="203"/>
    </row>
    <row r="103" spans="1:9" ht="13.5" thickBot="1" x14ac:dyDescent="0.25">
      <c r="A103" s="191" t="s">
        <v>140</v>
      </c>
      <c r="B103" s="192"/>
      <c r="C103" s="192"/>
      <c r="D103" s="193"/>
      <c r="E103" s="58">
        <f>E101+E102</f>
        <v>26</v>
      </c>
      <c r="F103" s="292">
        <f>IF(E104&lt;&gt;0,E103/E104,"0-Aluno")</f>
        <v>0.39393939393939392</v>
      </c>
      <c r="G103" s="293"/>
      <c r="H103" s="202"/>
      <c r="I103" s="203"/>
    </row>
    <row r="104" spans="1:9" ht="13.5" thickBot="1" x14ac:dyDescent="0.25">
      <c r="A104" s="191" t="s">
        <v>282</v>
      </c>
      <c r="B104" s="192"/>
      <c r="C104" s="192"/>
      <c r="D104" s="193"/>
      <c r="E104" s="58">
        <f>E100+E103</f>
        <v>66</v>
      </c>
      <c r="F104" s="216">
        <f>IF(E104&lt;&gt;0,F100+F103,"0-Aluno")</f>
        <v>1</v>
      </c>
      <c r="G104" s="217"/>
      <c r="H104" s="205">
        <f>IF(E104&lt;&gt;0,H100+H101,"0-Aluno")</f>
        <v>1</v>
      </c>
      <c r="I104" s="205"/>
    </row>
    <row r="105" spans="1:9" ht="14.25" customHeight="1" thickBot="1" x14ac:dyDescent="0.25">
      <c r="A105" s="215"/>
      <c r="B105" s="215"/>
      <c r="C105" s="215"/>
      <c r="D105" s="215"/>
      <c r="E105" s="215"/>
      <c r="F105" s="215"/>
      <c r="G105" s="215"/>
      <c r="H105" s="215"/>
      <c r="I105" s="215"/>
    </row>
    <row r="106" spans="1:9" ht="13.5" thickBot="1" x14ac:dyDescent="0.25">
      <c r="A106" s="246" t="s">
        <v>316</v>
      </c>
      <c r="B106" s="195"/>
      <c r="C106" s="195"/>
      <c r="D106" s="195"/>
      <c r="E106" s="195"/>
      <c r="F106" s="195"/>
      <c r="G106" s="195"/>
      <c r="H106" s="195"/>
      <c r="I106" s="247"/>
    </row>
    <row r="107" spans="1:9" ht="13.5" thickBot="1" x14ac:dyDescent="0.25">
      <c r="A107" s="249" t="s">
        <v>133</v>
      </c>
      <c r="B107" s="250"/>
      <c r="C107" s="250"/>
      <c r="D107" s="250"/>
      <c r="E107" s="250"/>
      <c r="F107" s="250"/>
      <c r="G107" s="250"/>
      <c r="H107" s="251"/>
      <c r="I107" s="117" t="s">
        <v>141</v>
      </c>
    </row>
    <row r="108" spans="1:9" x14ac:dyDescent="0.2">
      <c r="A108" s="252" t="s">
        <v>102</v>
      </c>
      <c r="B108" s="253"/>
      <c r="C108" s="253"/>
      <c r="D108" s="253"/>
      <c r="E108" s="253"/>
      <c r="F108" s="253"/>
      <c r="G108" s="253"/>
      <c r="H108" s="254"/>
      <c r="I108" s="169">
        <v>10</v>
      </c>
    </row>
    <row r="109" spans="1:9" x14ac:dyDescent="0.2">
      <c r="A109" s="218" t="s">
        <v>317</v>
      </c>
      <c r="B109" s="219"/>
      <c r="C109" s="219"/>
      <c r="D109" s="219"/>
      <c r="E109" s="219"/>
      <c r="F109" s="219"/>
      <c r="G109" s="219"/>
      <c r="H109" s="220"/>
      <c r="I109" s="170">
        <v>10</v>
      </c>
    </row>
    <row r="110" spans="1:9" x14ac:dyDescent="0.2">
      <c r="A110" s="218" t="s">
        <v>318</v>
      </c>
      <c r="B110" s="219"/>
      <c r="C110" s="219"/>
      <c r="D110" s="219"/>
      <c r="E110" s="219"/>
      <c r="F110" s="219"/>
      <c r="G110" s="219"/>
      <c r="H110" s="220"/>
      <c r="I110" s="170">
        <v>11</v>
      </c>
    </row>
    <row r="111" spans="1:9" x14ac:dyDescent="0.2">
      <c r="A111" s="218" t="s">
        <v>313</v>
      </c>
      <c r="B111" s="219"/>
      <c r="C111" s="219"/>
      <c r="D111" s="219"/>
      <c r="E111" s="219"/>
      <c r="F111" s="219"/>
      <c r="G111" s="219"/>
      <c r="H111" s="220"/>
      <c r="I111" s="70">
        <v>6</v>
      </c>
    </row>
    <row r="112" spans="1:9" x14ac:dyDescent="0.2">
      <c r="A112" s="218" t="s">
        <v>311</v>
      </c>
      <c r="B112" s="219"/>
      <c r="C112" s="219"/>
      <c r="D112" s="219"/>
      <c r="E112" s="219"/>
      <c r="F112" s="219"/>
      <c r="G112" s="219"/>
      <c r="H112" s="220"/>
      <c r="I112" s="70">
        <v>4</v>
      </c>
    </row>
    <row r="113" spans="1:9" x14ac:dyDescent="0.2">
      <c r="A113" s="218" t="s">
        <v>309</v>
      </c>
      <c r="B113" s="219"/>
      <c r="C113" s="219"/>
      <c r="D113" s="219"/>
      <c r="E113" s="219"/>
      <c r="F113" s="219"/>
      <c r="G113" s="219"/>
      <c r="H113" s="220"/>
      <c r="I113" s="70">
        <v>4</v>
      </c>
    </row>
    <row r="114" spans="1:9" x14ac:dyDescent="0.2">
      <c r="A114" s="218" t="s">
        <v>310</v>
      </c>
      <c r="B114" s="219"/>
      <c r="C114" s="219"/>
      <c r="D114" s="219"/>
      <c r="E114" s="219"/>
      <c r="F114" s="219"/>
      <c r="G114" s="219"/>
      <c r="H114" s="220"/>
      <c r="I114" s="70"/>
    </row>
    <row r="115" spans="1:9" x14ac:dyDescent="0.2">
      <c r="A115" s="218" t="s">
        <v>312</v>
      </c>
      <c r="B115" s="219"/>
      <c r="C115" s="219"/>
      <c r="D115" s="219"/>
      <c r="E115" s="219"/>
      <c r="F115" s="219"/>
      <c r="G115" s="219"/>
      <c r="H115" s="220"/>
      <c r="I115" s="70">
        <v>3</v>
      </c>
    </row>
    <row r="116" spans="1:9" x14ac:dyDescent="0.2">
      <c r="A116" s="218" t="s">
        <v>142</v>
      </c>
      <c r="B116" s="219"/>
      <c r="C116" s="219"/>
      <c r="D116" s="219"/>
      <c r="E116" s="219"/>
      <c r="F116" s="219"/>
      <c r="G116" s="219"/>
      <c r="H116" s="220"/>
      <c r="I116" s="70"/>
    </row>
    <row r="117" spans="1:9" x14ac:dyDescent="0.2">
      <c r="A117" s="218" t="s">
        <v>47</v>
      </c>
      <c r="B117" s="219"/>
      <c r="C117" s="219"/>
      <c r="D117" s="219"/>
      <c r="E117" s="219"/>
      <c r="F117" s="219"/>
      <c r="G117" s="219"/>
      <c r="H117" s="220"/>
      <c r="I117" s="70">
        <v>13</v>
      </c>
    </row>
    <row r="118" spans="1:9" x14ac:dyDescent="0.2">
      <c r="A118" s="218" t="s">
        <v>143</v>
      </c>
      <c r="B118" s="219"/>
      <c r="C118" s="219"/>
      <c r="D118" s="219"/>
      <c r="E118" s="219"/>
      <c r="F118" s="219"/>
      <c r="G118" s="219"/>
      <c r="H118" s="220"/>
      <c r="I118" s="70">
        <v>3</v>
      </c>
    </row>
    <row r="119" spans="1:9" x14ac:dyDescent="0.2">
      <c r="A119" s="218" t="s">
        <v>314</v>
      </c>
      <c r="B119" s="219"/>
      <c r="C119" s="219"/>
      <c r="D119" s="219"/>
      <c r="E119" s="219"/>
      <c r="F119" s="219"/>
      <c r="G119" s="219"/>
      <c r="H119" s="220"/>
      <c r="I119" s="70">
        <v>7</v>
      </c>
    </row>
    <row r="120" spans="1:9" x14ac:dyDescent="0.2">
      <c r="A120" s="218" t="s">
        <v>315</v>
      </c>
      <c r="B120" s="219"/>
      <c r="C120" s="219"/>
      <c r="D120" s="219"/>
      <c r="E120" s="219"/>
      <c r="F120" s="219"/>
      <c r="G120" s="219"/>
      <c r="H120" s="220"/>
      <c r="I120" s="70">
        <v>3</v>
      </c>
    </row>
    <row r="121" spans="1:9" x14ac:dyDescent="0.2">
      <c r="A121" s="218" t="s">
        <v>144</v>
      </c>
      <c r="B121" s="219"/>
      <c r="C121" s="219"/>
      <c r="D121" s="219"/>
      <c r="E121" s="219"/>
      <c r="F121" s="219"/>
      <c r="G121" s="219"/>
      <c r="H121" s="220"/>
      <c r="I121" s="70">
        <v>1</v>
      </c>
    </row>
    <row r="122" spans="1:9" ht="13.5" thickBot="1" x14ac:dyDescent="0.25">
      <c r="A122" s="226" t="s">
        <v>17</v>
      </c>
      <c r="B122" s="227"/>
      <c r="C122" s="227"/>
      <c r="D122" s="227"/>
      <c r="E122" s="227"/>
      <c r="F122" s="227"/>
      <c r="G122" s="227"/>
      <c r="H122" s="228"/>
      <c r="I122" s="61">
        <f>SUM(I108:J121)</f>
        <v>75</v>
      </c>
    </row>
    <row r="123" spans="1:9" ht="11.25" customHeight="1" thickBot="1" x14ac:dyDescent="0.25">
      <c r="A123" s="215"/>
      <c r="B123" s="215"/>
      <c r="C123" s="215"/>
      <c r="D123" s="215"/>
      <c r="E123" s="215"/>
      <c r="F123" s="215"/>
      <c r="G123" s="215"/>
      <c r="H123" s="215"/>
      <c r="I123" s="215"/>
    </row>
    <row r="124" spans="1:9" ht="13.5" thickBot="1" x14ac:dyDescent="0.25">
      <c r="A124" s="246" t="s">
        <v>229</v>
      </c>
      <c r="B124" s="195"/>
      <c r="C124" s="195"/>
      <c r="D124" s="195"/>
      <c r="E124" s="195"/>
      <c r="F124" s="195"/>
      <c r="G124" s="195"/>
      <c r="H124" s="195"/>
      <c r="I124" s="247"/>
    </row>
    <row r="125" spans="1:9" ht="13.5" thickBot="1" x14ac:dyDescent="0.25">
      <c r="A125" s="229" t="s">
        <v>133</v>
      </c>
      <c r="B125" s="230"/>
      <c r="C125" s="230"/>
      <c r="D125" s="230"/>
      <c r="E125" s="230"/>
      <c r="F125" s="230"/>
      <c r="G125" s="230"/>
      <c r="H125" s="231"/>
      <c r="I125" s="117" t="s">
        <v>108</v>
      </c>
    </row>
    <row r="126" spans="1:9" x14ac:dyDescent="0.2">
      <c r="A126" s="223" t="s">
        <v>53</v>
      </c>
      <c r="B126" s="224"/>
      <c r="C126" s="224"/>
      <c r="D126" s="224"/>
      <c r="E126" s="224"/>
      <c r="F126" s="224"/>
      <c r="G126" s="224"/>
      <c r="H126" s="225"/>
      <c r="I126" s="66">
        <v>20</v>
      </c>
    </row>
    <row r="127" spans="1:9" x14ac:dyDescent="0.2">
      <c r="A127" s="221" t="s">
        <v>54</v>
      </c>
      <c r="B127" s="213"/>
      <c r="C127" s="213"/>
      <c r="D127" s="213"/>
      <c r="E127" s="213"/>
      <c r="F127" s="213"/>
      <c r="G127" s="213"/>
      <c r="H127" s="222"/>
      <c r="I127" s="67">
        <v>10</v>
      </c>
    </row>
    <row r="128" spans="1:9" x14ac:dyDescent="0.2">
      <c r="A128" s="221" t="s">
        <v>211</v>
      </c>
      <c r="B128" s="213"/>
      <c r="C128" s="213"/>
      <c r="D128" s="213"/>
      <c r="E128" s="213"/>
      <c r="F128" s="213"/>
      <c r="G128" s="213"/>
      <c r="H128" s="222"/>
      <c r="I128" s="67">
        <v>5</v>
      </c>
    </row>
    <row r="129" spans="1:13" x14ac:dyDescent="0.2">
      <c r="A129" s="221" t="s">
        <v>55</v>
      </c>
      <c r="B129" s="213"/>
      <c r="C129" s="213"/>
      <c r="D129" s="213"/>
      <c r="E129" s="213"/>
      <c r="F129" s="213"/>
      <c r="G129" s="213"/>
      <c r="H129" s="222"/>
      <c r="I129" s="67">
        <v>10</v>
      </c>
    </row>
    <row r="130" spans="1:13" x14ac:dyDescent="0.2">
      <c r="A130" s="221" t="s">
        <v>56</v>
      </c>
      <c r="B130" s="213"/>
      <c r="C130" s="213"/>
      <c r="D130" s="213"/>
      <c r="E130" s="213"/>
      <c r="F130" s="213"/>
      <c r="G130" s="213"/>
      <c r="H130" s="222"/>
      <c r="I130" s="67">
        <v>5</v>
      </c>
    </row>
    <row r="131" spans="1:13" x14ac:dyDescent="0.2">
      <c r="A131" s="221" t="s">
        <v>57</v>
      </c>
      <c r="B131" s="213"/>
      <c r="C131" s="213"/>
      <c r="D131" s="213"/>
      <c r="E131" s="213"/>
      <c r="F131" s="213"/>
      <c r="G131" s="213"/>
      <c r="H131" s="222"/>
      <c r="I131" s="67"/>
    </row>
    <row r="132" spans="1:13" x14ac:dyDescent="0.2">
      <c r="A132" s="221" t="s">
        <v>58</v>
      </c>
      <c r="B132" s="213"/>
      <c r="C132" s="213"/>
      <c r="D132" s="213"/>
      <c r="E132" s="213"/>
      <c r="F132" s="213"/>
      <c r="G132" s="213"/>
      <c r="H132" s="222"/>
      <c r="I132" s="67"/>
    </row>
    <row r="133" spans="1:13" ht="12.75" customHeight="1" thickBot="1" x14ac:dyDescent="0.25">
      <c r="A133" s="255" t="s">
        <v>59</v>
      </c>
      <c r="B133" s="256"/>
      <c r="C133" s="256"/>
      <c r="D133" s="256"/>
      <c r="E133" s="256"/>
      <c r="F133" s="256"/>
      <c r="G133" s="256"/>
      <c r="H133" s="257"/>
      <c r="I133" s="120"/>
    </row>
    <row r="134" spans="1:13" ht="13.5" customHeight="1" thickBot="1" x14ac:dyDescent="0.25">
      <c r="A134" s="215"/>
      <c r="B134" s="215"/>
      <c r="C134" s="215"/>
      <c r="D134" s="215"/>
      <c r="E134" s="215"/>
      <c r="F134" s="215"/>
      <c r="G134" s="215"/>
      <c r="H134" s="215"/>
      <c r="I134" s="215"/>
    </row>
    <row r="135" spans="1:13" ht="13.5" thickBot="1" x14ac:dyDescent="0.25">
      <c r="A135" s="246" t="s">
        <v>230</v>
      </c>
      <c r="B135" s="195"/>
      <c r="C135" s="195"/>
      <c r="D135" s="195"/>
      <c r="E135" s="195"/>
      <c r="F135" s="195"/>
      <c r="G135" s="195"/>
      <c r="H135" s="195"/>
      <c r="I135" s="247"/>
    </row>
    <row r="136" spans="1:13" ht="13.5" thickBot="1" x14ac:dyDescent="0.25">
      <c r="A136" s="229" t="s">
        <v>133</v>
      </c>
      <c r="B136" s="230"/>
      <c r="C136" s="230"/>
      <c r="D136" s="230"/>
      <c r="E136" s="230"/>
      <c r="F136" s="230"/>
      <c r="G136" s="230"/>
      <c r="H136" s="231"/>
      <c r="I136" s="118" t="s">
        <v>108</v>
      </c>
    </row>
    <row r="137" spans="1:13" x14ac:dyDescent="0.2">
      <c r="A137" s="223" t="s">
        <v>60</v>
      </c>
      <c r="B137" s="224"/>
      <c r="C137" s="224"/>
      <c r="D137" s="224"/>
      <c r="E137" s="224"/>
      <c r="F137" s="224"/>
      <c r="G137" s="224"/>
      <c r="H137" s="225"/>
      <c r="I137" s="82">
        <v>3</v>
      </c>
    </row>
    <row r="138" spans="1:13" x14ac:dyDescent="0.2">
      <c r="A138" s="221" t="s">
        <v>54</v>
      </c>
      <c r="B138" s="213"/>
      <c r="C138" s="213"/>
      <c r="D138" s="213"/>
      <c r="E138" s="213"/>
      <c r="F138" s="213"/>
      <c r="G138" s="213"/>
      <c r="H138" s="222"/>
      <c r="I138" s="83">
        <v>0</v>
      </c>
    </row>
    <row r="139" spans="1:13" x14ac:dyDescent="0.2">
      <c r="A139" s="221" t="s">
        <v>61</v>
      </c>
      <c r="B139" s="213"/>
      <c r="C139" s="213"/>
      <c r="D139" s="213"/>
      <c r="E139" s="213"/>
      <c r="F139" s="213"/>
      <c r="G139" s="213"/>
      <c r="H139" s="222"/>
      <c r="I139" s="83">
        <v>15</v>
      </c>
    </row>
    <row r="140" spans="1:13" x14ac:dyDescent="0.2">
      <c r="A140" s="221" t="s">
        <v>62</v>
      </c>
      <c r="B140" s="213"/>
      <c r="C140" s="213"/>
      <c r="D140" s="213"/>
      <c r="E140" s="213"/>
      <c r="F140" s="213"/>
      <c r="G140" s="213"/>
      <c r="H140" s="222"/>
      <c r="I140" s="83">
        <v>8</v>
      </c>
    </row>
    <row r="141" spans="1:13" x14ac:dyDescent="0.2">
      <c r="A141" s="221" t="s">
        <v>63</v>
      </c>
      <c r="B141" s="213"/>
      <c r="C141" s="213"/>
      <c r="D141" s="213"/>
      <c r="E141" s="213"/>
      <c r="F141" s="213"/>
      <c r="G141" s="213"/>
      <c r="H141" s="222"/>
      <c r="I141" s="83"/>
    </row>
    <row r="142" spans="1:13" ht="12.75" customHeight="1" thickBot="1" x14ac:dyDescent="0.25">
      <c r="A142" s="255" t="s">
        <v>64</v>
      </c>
      <c r="B142" s="256"/>
      <c r="C142" s="256"/>
      <c r="D142" s="256"/>
      <c r="E142" s="256"/>
      <c r="F142" s="256"/>
      <c r="G142" s="256"/>
      <c r="H142" s="257"/>
      <c r="I142" s="121"/>
    </row>
    <row r="143" spans="1:13" ht="13.5" customHeight="1" thickBot="1" x14ac:dyDescent="0.25">
      <c r="A143" s="248"/>
      <c r="B143" s="248"/>
      <c r="C143" s="248"/>
      <c r="D143" s="248"/>
      <c r="E143" s="248"/>
      <c r="F143" s="248"/>
      <c r="G143" s="248"/>
      <c r="H143" s="248"/>
      <c r="I143" s="248"/>
      <c r="J143" s="123"/>
      <c r="K143" s="123"/>
      <c r="L143" s="123"/>
      <c r="M143" s="123"/>
    </row>
    <row r="144" spans="1:13" hidden="1" x14ac:dyDescent="0.2"/>
    <row r="145" spans="1:9" hidden="1" x14ac:dyDescent="0.2"/>
    <row r="146" spans="1:9" hidden="1" x14ac:dyDescent="0.2"/>
    <row r="147" spans="1:9" hidden="1" x14ac:dyDescent="0.2"/>
    <row r="148" spans="1:9" hidden="1" x14ac:dyDescent="0.2"/>
    <row r="149" spans="1:9" ht="13.5" thickBot="1" x14ac:dyDescent="0.25">
      <c r="A149" s="246" t="s">
        <v>231</v>
      </c>
      <c r="B149" s="195"/>
      <c r="C149" s="195"/>
      <c r="D149" s="195"/>
      <c r="E149" s="195"/>
      <c r="F149" s="195"/>
      <c r="G149" s="195"/>
      <c r="H149" s="195"/>
      <c r="I149" s="247"/>
    </row>
    <row r="150" spans="1:9" ht="13.5" thickBot="1" x14ac:dyDescent="0.25">
      <c r="A150" s="259" t="s">
        <v>133</v>
      </c>
      <c r="B150" s="236"/>
      <c r="C150" s="236"/>
      <c r="D150" s="236"/>
      <c r="E150" s="236"/>
      <c r="F150" s="236"/>
      <c r="G150" s="236"/>
      <c r="H150" s="260"/>
      <c r="I150" s="119" t="s">
        <v>108</v>
      </c>
    </row>
    <row r="151" spans="1:9" x14ac:dyDescent="0.2">
      <c r="A151" s="294" t="s">
        <v>298</v>
      </c>
      <c r="B151" s="224"/>
      <c r="C151" s="224"/>
      <c r="D151" s="224"/>
      <c r="E151" s="224"/>
      <c r="F151" s="224"/>
      <c r="G151" s="224"/>
      <c r="H151" s="295"/>
      <c r="I151" s="124">
        <v>1</v>
      </c>
    </row>
    <row r="152" spans="1:9" x14ac:dyDescent="0.2">
      <c r="A152" s="212" t="s">
        <v>297</v>
      </c>
      <c r="B152" s="213"/>
      <c r="C152" s="213"/>
      <c r="D152" s="213"/>
      <c r="E152" s="213"/>
      <c r="F152" s="213"/>
      <c r="G152" s="213"/>
      <c r="H152" s="214"/>
      <c r="I152" s="125"/>
    </row>
    <row r="153" spans="1:9" x14ac:dyDescent="0.2">
      <c r="A153" s="212" t="s">
        <v>299</v>
      </c>
      <c r="B153" s="213"/>
      <c r="C153" s="213"/>
      <c r="D153" s="213"/>
      <c r="E153" s="213"/>
      <c r="F153" s="213"/>
      <c r="G153" s="213"/>
      <c r="H153" s="214"/>
      <c r="I153" s="125"/>
    </row>
    <row r="154" spans="1:9" x14ac:dyDescent="0.2">
      <c r="A154" s="212" t="s">
        <v>300</v>
      </c>
      <c r="B154" s="213"/>
      <c r="C154" s="213"/>
      <c r="D154" s="213"/>
      <c r="E154" s="213"/>
      <c r="F154" s="213"/>
      <c r="G154" s="213"/>
      <c r="H154" s="214"/>
      <c r="I154" s="125"/>
    </row>
    <row r="155" spans="1:9" x14ac:dyDescent="0.2">
      <c r="A155" s="212" t="s">
        <v>295</v>
      </c>
      <c r="B155" s="213"/>
      <c r="C155" s="213"/>
      <c r="D155" s="213"/>
      <c r="E155" s="213"/>
      <c r="F155" s="213"/>
      <c r="G155" s="213"/>
      <c r="H155" s="214"/>
      <c r="I155" s="125"/>
    </row>
    <row r="156" spans="1:9" x14ac:dyDescent="0.2">
      <c r="A156" s="212" t="s">
        <v>296</v>
      </c>
      <c r="B156" s="213"/>
      <c r="C156" s="213"/>
      <c r="D156" s="213"/>
      <c r="E156" s="213"/>
      <c r="F156" s="213"/>
      <c r="G156" s="213"/>
      <c r="H156" s="214"/>
      <c r="I156" s="125"/>
    </row>
    <row r="157" spans="1:9" x14ac:dyDescent="0.2">
      <c r="A157" s="212" t="s">
        <v>319</v>
      </c>
      <c r="B157" s="213"/>
      <c r="C157" s="213"/>
      <c r="D157" s="213"/>
      <c r="E157" s="213"/>
      <c r="F157" s="213"/>
      <c r="G157" s="213"/>
      <c r="H157" s="214"/>
      <c r="I157" s="125"/>
    </row>
    <row r="158" spans="1:9" x14ac:dyDescent="0.2">
      <c r="A158" s="212" t="s">
        <v>320</v>
      </c>
      <c r="B158" s="213"/>
      <c r="C158" s="213"/>
      <c r="D158" s="213"/>
      <c r="E158" s="213"/>
      <c r="F158" s="213"/>
      <c r="G158" s="213"/>
      <c r="H158" s="214"/>
      <c r="I158" s="125"/>
    </row>
    <row r="159" spans="1:9" x14ac:dyDescent="0.2">
      <c r="A159" s="212" t="s">
        <v>145</v>
      </c>
      <c r="B159" s="213"/>
      <c r="C159" s="213"/>
      <c r="D159" s="213"/>
      <c r="E159" s="213"/>
      <c r="F159" s="213"/>
      <c r="G159" s="213"/>
      <c r="H159" s="214"/>
      <c r="I159" s="125">
        <v>21</v>
      </c>
    </row>
    <row r="160" spans="1:9" x14ac:dyDescent="0.2">
      <c r="A160" s="212" t="s">
        <v>146</v>
      </c>
      <c r="B160" s="213"/>
      <c r="C160" s="213"/>
      <c r="D160" s="213"/>
      <c r="E160" s="213"/>
      <c r="F160" s="213"/>
      <c r="G160" s="213"/>
      <c r="H160" s="214"/>
      <c r="I160" s="125">
        <v>1</v>
      </c>
    </row>
    <row r="161" spans="1:9" x14ac:dyDescent="0.2">
      <c r="A161" s="209" t="s">
        <v>148</v>
      </c>
      <c r="B161" s="210"/>
      <c r="C161" s="210"/>
      <c r="D161" s="210"/>
      <c r="E161" s="210"/>
      <c r="F161" s="210"/>
      <c r="G161" s="210"/>
      <c r="H161" s="211"/>
      <c r="I161" s="125"/>
    </row>
    <row r="162" spans="1:9" x14ac:dyDescent="0.2">
      <c r="A162" s="212" t="s">
        <v>149</v>
      </c>
      <c r="B162" s="213"/>
      <c r="C162" s="213"/>
      <c r="D162" s="213"/>
      <c r="E162" s="213"/>
      <c r="F162" s="213"/>
      <c r="G162" s="213"/>
      <c r="H162" s="214"/>
      <c r="I162" s="125"/>
    </row>
    <row r="163" spans="1:9" x14ac:dyDescent="0.2">
      <c r="A163" s="212" t="s">
        <v>50</v>
      </c>
      <c r="B163" s="213"/>
      <c r="C163" s="213"/>
      <c r="D163" s="213"/>
      <c r="E163" s="213"/>
      <c r="F163" s="213"/>
      <c r="G163" s="213"/>
      <c r="H163" s="214"/>
      <c r="I163" s="125"/>
    </row>
    <row r="164" spans="1:9" x14ac:dyDescent="0.2">
      <c r="A164" s="212" t="s">
        <v>51</v>
      </c>
      <c r="B164" s="213"/>
      <c r="C164" s="213"/>
      <c r="D164" s="213"/>
      <c r="E164" s="213"/>
      <c r="F164" s="213"/>
      <c r="G164" s="213"/>
      <c r="H164" s="214"/>
      <c r="I164" s="125"/>
    </row>
    <row r="165" spans="1:9" x14ac:dyDescent="0.2">
      <c r="A165" s="212" t="s">
        <v>288</v>
      </c>
      <c r="B165" s="213"/>
      <c r="C165" s="213"/>
      <c r="D165" s="213"/>
      <c r="E165" s="213"/>
      <c r="F165" s="213"/>
      <c r="G165" s="213"/>
      <c r="H165" s="214"/>
      <c r="I165" s="125"/>
    </row>
    <row r="166" spans="1:9" x14ac:dyDescent="0.2">
      <c r="A166" s="212" t="s">
        <v>289</v>
      </c>
      <c r="B166" s="213"/>
      <c r="C166" s="213"/>
      <c r="D166" s="213"/>
      <c r="E166" s="213"/>
      <c r="F166" s="213"/>
      <c r="G166" s="213"/>
      <c r="H166" s="214"/>
      <c r="I166" s="125"/>
    </row>
    <row r="167" spans="1:9" x14ac:dyDescent="0.2">
      <c r="A167" s="212" t="s">
        <v>212</v>
      </c>
      <c r="B167" s="213"/>
      <c r="C167" s="213"/>
      <c r="D167" s="213"/>
      <c r="E167" s="213"/>
      <c r="F167" s="213"/>
      <c r="G167" s="213"/>
      <c r="H167" s="214"/>
      <c r="I167" s="125"/>
    </row>
    <row r="168" spans="1:9" x14ac:dyDescent="0.2">
      <c r="A168" s="212" t="s">
        <v>213</v>
      </c>
      <c r="B168" s="213"/>
      <c r="C168" s="213"/>
      <c r="D168" s="213"/>
      <c r="E168" s="213"/>
      <c r="F168" s="213"/>
      <c r="G168" s="213"/>
      <c r="H168" s="214"/>
      <c r="I168" s="125"/>
    </row>
    <row r="169" spans="1:9" x14ac:dyDescent="0.2">
      <c r="A169" s="212" t="s">
        <v>286</v>
      </c>
      <c r="B169" s="213"/>
      <c r="C169" s="213"/>
      <c r="D169" s="213"/>
      <c r="E169" s="213"/>
      <c r="F169" s="213"/>
      <c r="G169" s="213"/>
      <c r="H169" s="214"/>
      <c r="I169" s="125">
        <v>2</v>
      </c>
    </row>
    <row r="170" spans="1:9" x14ac:dyDescent="0.2">
      <c r="A170" s="212" t="s">
        <v>287</v>
      </c>
      <c r="B170" s="213"/>
      <c r="C170" s="213"/>
      <c r="D170" s="213"/>
      <c r="E170" s="213"/>
      <c r="F170" s="213"/>
      <c r="G170" s="213"/>
      <c r="H170" s="214"/>
      <c r="I170" s="125"/>
    </row>
    <row r="171" spans="1:9" x14ac:dyDescent="0.2">
      <c r="A171" s="212" t="s">
        <v>150</v>
      </c>
      <c r="B171" s="213"/>
      <c r="C171" s="213"/>
      <c r="D171" s="213"/>
      <c r="E171" s="213"/>
      <c r="F171" s="213"/>
      <c r="G171" s="213"/>
      <c r="H171" s="214"/>
      <c r="I171" s="125"/>
    </row>
    <row r="172" spans="1:9" x14ac:dyDescent="0.2">
      <c r="A172" s="212" t="s">
        <v>151</v>
      </c>
      <c r="B172" s="213"/>
      <c r="C172" s="213"/>
      <c r="D172" s="213"/>
      <c r="E172" s="213"/>
      <c r="F172" s="213"/>
      <c r="G172" s="213"/>
      <c r="H172" s="214"/>
      <c r="I172" s="125"/>
    </row>
    <row r="173" spans="1:9" x14ac:dyDescent="0.2">
      <c r="A173" s="212" t="s">
        <v>152</v>
      </c>
      <c r="B173" s="213"/>
      <c r="C173" s="213"/>
      <c r="D173" s="213"/>
      <c r="E173" s="213"/>
      <c r="F173" s="213"/>
      <c r="G173" s="213"/>
      <c r="H173" s="214"/>
      <c r="I173" s="125"/>
    </row>
    <row r="174" spans="1:9" x14ac:dyDescent="0.2">
      <c r="A174" s="212" t="s">
        <v>153</v>
      </c>
      <c r="B174" s="213"/>
      <c r="C174" s="213"/>
      <c r="D174" s="213"/>
      <c r="E174" s="213"/>
      <c r="F174" s="213"/>
      <c r="G174" s="213"/>
      <c r="H174" s="214"/>
      <c r="I174" s="125"/>
    </row>
    <row r="175" spans="1:9" x14ac:dyDescent="0.2">
      <c r="A175" s="212" t="s">
        <v>154</v>
      </c>
      <c r="B175" s="213"/>
      <c r="C175" s="213"/>
      <c r="D175" s="213"/>
      <c r="E175" s="213"/>
      <c r="F175" s="213"/>
      <c r="G175" s="213"/>
      <c r="H175" s="214"/>
      <c r="I175" s="125"/>
    </row>
    <row r="176" spans="1:9" x14ac:dyDescent="0.2">
      <c r="A176" s="212" t="s">
        <v>155</v>
      </c>
      <c r="B176" s="213"/>
      <c r="C176" s="213"/>
      <c r="D176" s="213"/>
      <c r="E176" s="213"/>
      <c r="F176" s="213"/>
      <c r="G176" s="213"/>
      <c r="H176" s="214"/>
      <c r="I176" s="125"/>
    </row>
    <row r="177" spans="1:9" x14ac:dyDescent="0.2">
      <c r="A177" s="212" t="s">
        <v>156</v>
      </c>
      <c r="B177" s="213"/>
      <c r="C177" s="213"/>
      <c r="D177" s="213"/>
      <c r="E177" s="213"/>
      <c r="F177" s="213"/>
      <c r="G177" s="213"/>
      <c r="H177" s="214"/>
      <c r="I177" s="125"/>
    </row>
    <row r="178" spans="1:9" x14ac:dyDescent="0.2">
      <c r="A178" s="212" t="s">
        <v>157</v>
      </c>
      <c r="B178" s="213"/>
      <c r="C178" s="213"/>
      <c r="D178" s="213"/>
      <c r="E178" s="213"/>
      <c r="F178" s="213"/>
      <c r="G178" s="213"/>
      <c r="H178" s="214"/>
      <c r="I178" s="125"/>
    </row>
    <row r="179" spans="1:9" x14ac:dyDescent="0.2">
      <c r="A179" s="212" t="s">
        <v>158</v>
      </c>
      <c r="B179" s="213"/>
      <c r="C179" s="213"/>
      <c r="D179" s="213"/>
      <c r="E179" s="213"/>
      <c r="F179" s="213"/>
      <c r="G179" s="213"/>
      <c r="H179" s="214"/>
      <c r="I179" s="125"/>
    </row>
    <row r="180" spans="1:9" x14ac:dyDescent="0.2">
      <c r="A180" s="212" t="s">
        <v>159</v>
      </c>
      <c r="B180" s="213"/>
      <c r="C180" s="213"/>
      <c r="D180" s="213"/>
      <c r="E180" s="213"/>
      <c r="F180" s="213"/>
      <c r="G180" s="213"/>
      <c r="H180" s="214"/>
      <c r="I180" s="125"/>
    </row>
    <row r="181" spans="1:9" x14ac:dyDescent="0.2">
      <c r="A181" s="212" t="s">
        <v>160</v>
      </c>
      <c r="B181" s="213"/>
      <c r="C181" s="213"/>
      <c r="D181" s="213"/>
      <c r="E181" s="213"/>
      <c r="F181" s="213"/>
      <c r="G181" s="213"/>
      <c r="H181" s="214"/>
      <c r="I181" s="125"/>
    </row>
    <row r="182" spans="1:9" x14ac:dyDescent="0.2">
      <c r="A182" s="212" t="s">
        <v>214</v>
      </c>
      <c r="B182" s="213"/>
      <c r="C182" s="213"/>
      <c r="D182" s="213"/>
      <c r="E182" s="213"/>
      <c r="F182" s="213"/>
      <c r="G182" s="213"/>
      <c r="H182" s="214"/>
      <c r="I182" s="125"/>
    </row>
    <row r="183" spans="1:9" x14ac:dyDescent="0.2">
      <c r="A183" s="212" t="s">
        <v>293</v>
      </c>
      <c r="B183" s="213"/>
      <c r="C183" s="213"/>
      <c r="D183" s="213"/>
      <c r="E183" s="213"/>
      <c r="F183" s="213"/>
      <c r="G183" s="213"/>
      <c r="H183" s="214"/>
      <c r="I183" s="125"/>
    </row>
    <row r="184" spans="1:9" x14ac:dyDescent="0.2">
      <c r="A184" s="212" t="s">
        <v>291</v>
      </c>
      <c r="B184" s="213"/>
      <c r="C184" s="213"/>
      <c r="D184" s="213"/>
      <c r="E184" s="213"/>
      <c r="F184" s="213"/>
      <c r="G184" s="213"/>
      <c r="H184" s="214"/>
      <c r="I184" s="125"/>
    </row>
    <row r="185" spans="1:9" x14ac:dyDescent="0.2">
      <c r="A185" s="212" t="s">
        <v>290</v>
      </c>
      <c r="B185" s="213"/>
      <c r="C185" s="213"/>
      <c r="D185" s="213"/>
      <c r="E185" s="213"/>
      <c r="F185" s="213"/>
      <c r="G185" s="213"/>
      <c r="H185" s="214"/>
      <c r="I185" s="125"/>
    </row>
    <row r="186" spans="1:9" x14ac:dyDescent="0.2">
      <c r="A186" s="212" t="s">
        <v>292</v>
      </c>
      <c r="B186" s="213"/>
      <c r="C186" s="213"/>
      <c r="D186" s="213"/>
      <c r="E186" s="213"/>
      <c r="F186" s="213"/>
      <c r="G186" s="213"/>
      <c r="H186" s="214"/>
      <c r="I186" s="125"/>
    </row>
    <row r="187" spans="1:9" ht="13.5" thickBot="1" x14ac:dyDescent="0.25">
      <c r="A187" s="212" t="s">
        <v>294</v>
      </c>
      <c r="B187" s="213"/>
      <c r="C187" s="213"/>
      <c r="D187" s="213"/>
      <c r="E187" s="213"/>
      <c r="F187" s="213"/>
      <c r="G187" s="213"/>
      <c r="H187" s="214"/>
      <c r="I187" s="125"/>
    </row>
    <row r="188" spans="1:9" ht="15" customHeight="1" thickBot="1" x14ac:dyDescent="0.25">
      <c r="A188" s="215"/>
      <c r="B188" s="215"/>
      <c r="C188" s="215"/>
      <c r="D188" s="215"/>
      <c r="E188" s="215"/>
      <c r="F188" s="215"/>
      <c r="G188" s="215"/>
      <c r="H188" s="215"/>
      <c r="I188" s="215"/>
    </row>
    <row r="189" spans="1:9" ht="14.25" thickTop="1" thickBot="1" x14ac:dyDescent="0.25">
      <c r="A189" s="349" t="s">
        <v>232</v>
      </c>
      <c r="B189" s="350"/>
      <c r="C189" s="350"/>
      <c r="D189" s="350"/>
      <c r="E189" s="350"/>
      <c r="F189" s="350"/>
      <c r="G189" s="350"/>
      <c r="H189" s="350"/>
      <c r="I189" s="351"/>
    </row>
    <row r="190" spans="1:9" ht="13.5" customHeight="1" thickTop="1" thickBot="1" x14ac:dyDescent="0.25">
      <c r="A190" s="352"/>
      <c r="B190" s="352"/>
      <c r="C190" s="352"/>
      <c r="D190" s="352"/>
      <c r="E190" s="352"/>
      <c r="F190" s="352"/>
      <c r="G190" s="352"/>
      <c r="H190" s="352"/>
      <c r="I190" s="352"/>
    </row>
    <row r="191" spans="1:9" ht="13.5" thickBot="1" x14ac:dyDescent="0.25">
      <c r="A191" s="347" t="s">
        <v>133</v>
      </c>
      <c r="B191" s="347"/>
      <c r="C191" s="347"/>
      <c r="D191" s="115" t="s">
        <v>14</v>
      </c>
      <c r="E191" s="348" t="s">
        <v>9</v>
      </c>
      <c r="F191" s="348"/>
      <c r="G191" s="348" t="s">
        <v>8</v>
      </c>
      <c r="H191" s="348"/>
      <c r="I191" s="348"/>
    </row>
    <row r="192" spans="1:9" ht="13.5" customHeight="1" thickBot="1" x14ac:dyDescent="0.25">
      <c r="A192" s="365" t="s">
        <v>82</v>
      </c>
      <c r="B192" s="238"/>
      <c r="C192" s="239"/>
      <c r="D192" s="160">
        <f>CH!A7</f>
        <v>2040</v>
      </c>
      <c r="E192" s="353">
        <f>IF(D209&lt;&gt;0,D192/D209,"CHTotal-0")</f>
        <v>9.4707520891364902E-2</v>
      </c>
      <c r="F192" s="354"/>
      <c r="G192" s="355" t="s">
        <v>7</v>
      </c>
      <c r="H192" s="356"/>
      <c r="I192" s="357"/>
    </row>
    <row r="193" spans="1:9" ht="13.5" customHeight="1" thickBot="1" x14ac:dyDescent="0.25">
      <c r="A193" s="245" t="s">
        <v>161</v>
      </c>
      <c r="B193" s="188"/>
      <c r="C193" s="189"/>
      <c r="D193" s="161">
        <f>CH!B7</f>
        <v>200</v>
      </c>
      <c r="E193" s="240">
        <f>IF(D209&lt;&gt;0,D193/D209,"CHTotal-0")</f>
        <v>9.285051067780872E-3</v>
      </c>
      <c r="F193" s="358"/>
      <c r="G193" s="359">
        <f>D209-D192-D193</f>
        <v>19300</v>
      </c>
      <c r="H193" s="360"/>
      <c r="I193" s="361"/>
    </row>
    <row r="194" spans="1:9" ht="12.75" customHeight="1" x14ac:dyDescent="0.2">
      <c r="A194" s="245" t="s">
        <v>164</v>
      </c>
      <c r="B194" s="188"/>
      <c r="C194" s="189"/>
      <c r="D194" s="161">
        <f>CH!C7</f>
        <v>133</v>
      </c>
      <c r="E194" s="240">
        <f>IF(D209&lt;&gt;0,D194/D209,"CHTotal-0")</f>
        <v>6.1745589600742806E-3</v>
      </c>
      <c r="F194" s="241"/>
      <c r="G194" s="362">
        <f>IF(G193&lt;&gt;0,D194/G193,"CHDisponivel-0")</f>
        <v>6.8911917098445595E-3</v>
      </c>
      <c r="H194" s="363"/>
      <c r="I194" s="364"/>
    </row>
    <row r="195" spans="1:9" ht="12.75" customHeight="1" x14ac:dyDescent="0.2">
      <c r="A195" s="245" t="s">
        <v>0</v>
      </c>
      <c r="B195" s="188"/>
      <c r="C195" s="189"/>
      <c r="D195" s="161">
        <f>CH!D7</f>
        <v>3768</v>
      </c>
      <c r="E195" s="240">
        <f>IF(D209&lt;&gt;0,D195/D209,"CHTotal-0")</f>
        <v>0.17493036211699164</v>
      </c>
      <c r="F195" s="241"/>
      <c r="G195" s="242">
        <f>IF(G193&lt;&gt;0,D195/G193,"CHDisponivel-0")</f>
        <v>0.19523316062176166</v>
      </c>
      <c r="H195" s="243"/>
      <c r="I195" s="244"/>
    </row>
    <row r="196" spans="1:9" ht="12.75" customHeight="1" x14ac:dyDescent="0.2">
      <c r="A196" s="245" t="s">
        <v>209</v>
      </c>
      <c r="B196" s="188"/>
      <c r="C196" s="189"/>
      <c r="D196" s="161">
        <f>CH!E7</f>
        <v>4994</v>
      </c>
      <c r="E196" s="240">
        <f>IF(D209&lt;&gt;0,D196/D209,"CHTotal-0")</f>
        <v>0.23184772516248839</v>
      </c>
      <c r="F196" s="241"/>
      <c r="G196" s="242">
        <f>IF(G193&lt;&gt;0,D196/G193,"CHDisponivel-0")</f>
        <v>0.25875647668393781</v>
      </c>
      <c r="H196" s="243"/>
      <c r="I196" s="244"/>
    </row>
    <row r="197" spans="1:9" ht="12.75" customHeight="1" x14ac:dyDescent="0.2">
      <c r="A197" s="245" t="s">
        <v>1</v>
      </c>
      <c r="B197" s="188"/>
      <c r="C197" s="189"/>
      <c r="D197" s="161">
        <f>CH!F7</f>
        <v>1182</v>
      </c>
      <c r="E197" s="240">
        <f>IF(D209&lt;&gt;0,D197/D209,"CHTotal-0")</f>
        <v>5.4874651810584957E-2</v>
      </c>
      <c r="F197" s="241"/>
      <c r="G197" s="242">
        <f>IF(G193&lt;&gt;0,D197/G193,"CHDisponivel-0")</f>
        <v>6.1243523316062178E-2</v>
      </c>
      <c r="H197" s="243"/>
      <c r="I197" s="244"/>
    </row>
    <row r="198" spans="1:9" ht="12.75" customHeight="1" x14ac:dyDescent="0.2">
      <c r="A198" s="245" t="s">
        <v>81</v>
      </c>
      <c r="B198" s="188"/>
      <c r="C198" s="189"/>
      <c r="D198" s="161">
        <f>CH!G7</f>
        <v>1240</v>
      </c>
      <c r="E198" s="240">
        <f>IF(D209&lt;&gt;0,D198/D209,"CHTotal-0")</f>
        <v>5.7567316620241414E-2</v>
      </c>
      <c r="F198" s="241"/>
      <c r="G198" s="242">
        <f>IF(G193&lt;&gt;0,D198/G193,"CHDisponivel-0")</f>
        <v>6.4248704663212433E-2</v>
      </c>
      <c r="H198" s="243"/>
      <c r="I198" s="244"/>
    </row>
    <row r="199" spans="1:9" ht="12.75" customHeight="1" x14ac:dyDescent="0.2">
      <c r="A199" s="245" t="s">
        <v>83</v>
      </c>
      <c r="B199" s="188"/>
      <c r="C199" s="189"/>
      <c r="D199" s="161">
        <f>CH!H7</f>
        <v>1431</v>
      </c>
      <c r="E199" s="240">
        <f>IF(D209&lt;&gt;0,D199/D209,"CHTotal-0")</f>
        <v>6.6434540389972138E-2</v>
      </c>
      <c r="F199" s="241"/>
      <c r="G199" s="242">
        <f>IF(G193&lt;&gt;0,D199/G193,"CHDisponivel-0")</f>
        <v>7.4145077720207259E-2</v>
      </c>
      <c r="H199" s="243"/>
      <c r="I199" s="244"/>
    </row>
    <row r="200" spans="1:9" ht="12.75" customHeight="1" x14ac:dyDescent="0.2">
      <c r="A200" s="245" t="s">
        <v>84</v>
      </c>
      <c r="B200" s="188"/>
      <c r="C200" s="189"/>
      <c r="D200" s="161">
        <f>CH!I7</f>
        <v>1340</v>
      </c>
      <c r="E200" s="240">
        <f>IF(D209&lt;&gt;0,D200/D209,"CHTotal-0")</f>
        <v>6.2209842154131847E-2</v>
      </c>
      <c r="F200" s="241"/>
      <c r="G200" s="242">
        <f>IF(G193&lt;&gt;0,D200/G193,"CHDisponivel-0")</f>
        <v>6.9430051813471505E-2</v>
      </c>
      <c r="H200" s="243"/>
      <c r="I200" s="244"/>
    </row>
    <row r="201" spans="1:9" x14ac:dyDescent="0.2">
      <c r="A201" s="245" t="s">
        <v>162</v>
      </c>
      <c r="B201" s="188"/>
      <c r="C201" s="189"/>
      <c r="D201" s="161">
        <f>CH!J7</f>
        <v>1905</v>
      </c>
      <c r="E201" s="240">
        <f>IF(D209&lt;&gt;0,D201/D209,"CHTotal-0")</f>
        <v>8.844011142061281E-2</v>
      </c>
      <c r="F201" s="241"/>
      <c r="G201" s="242">
        <f>IF(G193&lt;&gt;0,D201/G193,"CHDisponivel-0")</f>
        <v>9.8704663212435234E-2</v>
      </c>
      <c r="H201" s="243"/>
      <c r="I201" s="244"/>
    </row>
    <row r="202" spans="1:9" x14ac:dyDescent="0.2">
      <c r="A202" s="245" t="s">
        <v>163</v>
      </c>
      <c r="B202" s="188"/>
      <c r="C202" s="189"/>
      <c r="D202" s="161">
        <f>CH!K7</f>
        <v>270</v>
      </c>
      <c r="E202" s="240">
        <f>IF(D209&lt;&gt;0,D202/D209,"CHTotal-0")</f>
        <v>1.2534818941504178E-2</v>
      </c>
      <c r="F202" s="241"/>
      <c r="G202" s="242">
        <f>IF(G193&lt;&gt;0,D202/G193,"CHDisponivel-0")</f>
        <v>1.3989637305699482E-2</v>
      </c>
      <c r="H202" s="243"/>
      <c r="I202" s="244"/>
    </row>
    <row r="203" spans="1:9" ht="12.75" customHeight="1" x14ac:dyDescent="0.2">
      <c r="A203" s="245" t="s">
        <v>2</v>
      </c>
      <c r="B203" s="188"/>
      <c r="C203" s="189"/>
      <c r="D203" s="161">
        <f>CH!L7</f>
        <v>492</v>
      </c>
      <c r="E203" s="240">
        <f>IF(D209&lt;&gt;0,D203/D209,"CHTotal-0")</f>
        <v>2.2841225626740947E-2</v>
      </c>
      <c r="F203" s="241"/>
      <c r="G203" s="242">
        <f>IF(G193&lt;&gt;0,D203/G193,"CHDisponivel-0")</f>
        <v>2.5492227979274612E-2</v>
      </c>
      <c r="H203" s="243"/>
      <c r="I203" s="244"/>
    </row>
    <row r="204" spans="1:9" ht="12.75" customHeight="1" x14ac:dyDescent="0.2">
      <c r="A204" s="245" t="s">
        <v>3</v>
      </c>
      <c r="B204" s="188"/>
      <c r="C204" s="189"/>
      <c r="D204" s="161">
        <f>CH!M7</f>
        <v>344</v>
      </c>
      <c r="E204" s="240">
        <f>IF(D209&lt;&gt;0,D204/D209,"CHTotal-0")</f>
        <v>1.5970287836583101E-2</v>
      </c>
      <c r="F204" s="241"/>
      <c r="G204" s="242">
        <f>IF(G193&lt;&gt;0,D204/G193,"CHDisponivel-0")</f>
        <v>1.7823834196891191E-2</v>
      </c>
      <c r="H204" s="243"/>
      <c r="I204" s="244"/>
    </row>
    <row r="205" spans="1:9" ht="12.75" customHeight="1" x14ac:dyDescent="0.2">
      <c r="A205" s="245" t="s">
        <v>4</v>
      </c>
      <c r="B205" s="188"/>
      <c r="C205" s="189"/>
      <c r="D205" s="161">
        <f>CH!N7</f>
        <v>496</v>
      </c>
      <c r="E205" s="240">
        <f>IF(D209&lt;&gt;0,D205/D209,"CHTotal-0")</f>
        <v>2.3026926648096566E-2</v>
      </c>
      <c r="F205" s="241"/>
      <c r="G205" s="242">
        <f>IF(G193&lt;&gt;0,D205/G193,"CHDisponivel-0")</f>
        <v>2.5699481865284975E-2</v>
      </c>
      <c r="H205" s="243"/>
      <c r="I205" s="244"/>
    </row>
    <row r="206" spans="1:9" ht="12.75" customHeight="1" x14ac:dyDescent="0.2">
      <c r="A206" s="245" t="s">
        <v>5</v>
      </c>
      <c r="B206" s="188"/>
      <c r="C206" s="189"/>
      <c r="D206" s="161">
        <f>CH!O7</f>
        <v>975</v>
      </c>
      <c r="E206" s="240">
        <f>IF(D209&lt;&gt;0,D206/D209,"CHTotal-0")</f>
        <v>4.5264623955431751E-2</v>
      </c>
      <c r="F206" s="241"/>
      <c r="G206" s="242">
        <f>IF(G193&lt;&gt;0,D206/G193,"CHDisponivel-0")</f>
        <v>5.0518134715025906E-2</v>
      </c>
      <c r="H206" s="243"/>
      <c r="I206" s="244"/>
    </row>
    <row r="207" spans="1:9" ht="12.75" customHeight="1" x14ac:dyDescent="0.2">
      <c r="A207" s="245" t="s">
        <v>6</v>
      </c>
      <c r="B207" s="188"/>
      <c r="C207" s="189"/>
      <c r="D207" s="161">
        <f>CH!P7</f>
        <v>102</v>
      </c>
      <c r="E207" s="240">
        <f>IF(D209&lt;&gt;0,D207/D209,"CHTotal-0")</f>
        <v>4.7353760445682453E-3</v>
      </c>
      <c r="F207" s="241"/>
      <c r="G207" s="242">
        <f>IF(G193&lt;&gt;0,D207/G193,"CHDisponivel-0")</f>
        <v>5.2849740932642483E-3</v>
      </c>
      <c r="H207" s="243"/>
      <c r="I207" s="244"/>
    </row>
    <row r="208" spans="1:9" ht="12.75" customHeight="1" x14ac:dyDescent="0.2">
      <c r="A208" s="245" t="s">
        <v>165</v>
      </c>
      <c r="B208" s="188"/>
      <c r="C208" s="189"/>
      <c r="D208" s="161">
        <f>CH!Q7</f>
        <v>628</v>
      </c>
      <c r="E208" s="240">
        <f>IF(D209&lt;&gt;0,D208/D209,"CHTotal-0")</f>
        <v>2.9155060352831941E-2</v>
      </c>
      <c r="F208" s="241"/>
      <c r="G208" s="242">
        <f>IF(G193&lt;&gt;0,D208/G193,"CHDisponivel-0")</f>
        <v>3.2538860103626943E-2</v>
      </c>
      <c r="H208" s="243"/>
      <c r="I208" s="244"/>
    </row>
    <row r="209" spans="1:9" ht="13.5" thickBot="1" x14ac:dyDescent="0.25">
      <c r="A209" s="226" t="s">
        <v>17</v>
      </c>
      <c r="B209" s="227"/>
      <c r="C209" s="228"/>
      <c r="D209" s="162">
        <f>SUM(D192:D208)</f>
        <v>21540</v>
      </c>
      <c r="E209" s="296">
        <f>IF(D209&lt;&gt;0,SUM(E192:F208),"CHTotal-0")</f>
        <v>0.99999999999999978</v>
      </c>
      <c r="F209" s="297"/>
      <c r="G209" s="296">
        <f>IF(G193&lt;&gt;0,SUM(G194:I208),"CHDisponivel-0")</f>
        <v>0.99999999999999989</v>
      </c>
      <c r="H209" s="298"/>
      <c r="I209" s="297"/>
    </row>
  </sheetData>
  <sheetProtection algorithmName="SHA-512" hashValue="J6tA+sYs5Q2TEq5dCs+UnhYuvTYOsR1dBDkjcpZqEit6WNLKwnB8tapJwr54ChuJUUrXMj+DfT/swtKt97FjZg==" saltValue="gg78JjOaJa38K7uTkEpShg==" spinCount="100000" sheet="1" objects="1" scenarios="1"/>
  <mergeCells count="271">
    <mergeCell ref="A198:C198"/>
    <mergeCell ref="E198:F198"/>
    <mergeCell ref="G198:I198"/>
    <mergeCell ref="E192:F192"/>
    <mergeCell ref="G192:I192"/>
    <mergeCell ref="A196:C196"/>
    <mergeCell ref="E196:F196"/>
    <mergeCell ref="G196:I196"/>
    <mergeCell ref="E193:F193"/>
    <mergeCell ref="G193:I193"/>
    <mergeCell ref="A193:C193"/>
    <mergeCell ref="A194:C194"/>
    <mergeCell ref="E194:F194"/>
    <mergeCell ref="G194:I194"/>
    <mergeCell ref="A192:C192"/>
    <mergeCell ref="A197:C197"/>
    <mergeCell ref="E197:F197"/>
    <mergeCell ref="G197:I197"/>
    <mergeCell ref="A191:C191"/>
    <mergeCell ref="E191:F191"/>
    <mergeCell ref="G191:I191"/>
    <mergeCell ref="A115:H115"/>
    <mergeCell ref="A157:H157"/>
    <mergeCell ref="A138:H138"/>
    <mergeCell ref="A139:H139"/>
    <mergeCell ref="A132:H132"/>
    <mergeCell ref="A142:H142"/>
    <mergeCell ref="A141:H141"/>
    <mergeCell ref="A135:I135"/>
    <mergeCell ref="A140:H140"/>
    <mergeCell ref="A137:H137"/>
    <mergeCell ref="A188:I188"/>
    <mergeCell ref="A189:I189"/>
    <mergeCell ref="A190:I190"/>
    <mergeCell ref="A184:H184"/>
    <mergeCell ref="A154:H154"/>
    <mergeCell ref="A155:H155"/>
    <mergeCell ref="A156:H156"/>
    <mergeCell ref="A175:H175"/>
    <mergeCell ref="A174:H174"/>
    <mergeCell ref="A152:H152"/>
    <mergeCell ref="A159:H159"/>
    <mergeCell ref="A1:I1"/>
    <mergeCell ref="A2:I2"/>
    <mergeCell ref="A3:G3"/>
    <mergeCell ref="C7:D7"/>
    <mergeCell ref="F7:G7"/>
    <mergeCell ref="A14:D14"/>
    <mergeCell ref="F14:H14"/>
    <mergeCell ref="A15:D15"/>
    <mergeCell ref="A8:C8"/>
    <mergeCell ref="E8:I9"/>
    <mergeCell ref="H7:I7"/>
    <mergeCell ref="A7:B7"/>
    <mergeCell ref="A10:I10"/>
    <mergeCell ref="A11:I11"/>
    <mergeCell ref="A12:D12"/>
    <mergeCell ref="F12:H12"/>
    <mergeCell ref="A13:D13"/>
    <mergeCell ref="F13:H13"/>
    <mergeCell ref="F15:H15"/>
    <mergeCell ref="A9:C9"/>
    <mergeCell ref="A4:I4"/>
    <mergeCell ref="A5:B5"/>
    <mergeCell ref="A6:B6"/>
    <mergeCell ref="C5:E5"/>
    <mergeCell ref="C6:E6"/>
    <mergeCell ref="F5:I5"/>
    <mergeCell ref="F6:I6"/>
    <mergeCell ref="A16:I16"/>
    <mergeCell ref="F93:G93"/>
    <mergeCell ref="H93:I93"/>
    <mergeCell ref="A29:H29"/>
    <mergeCell ref="D34:G34"/>
    <mergeCell ref="A87:H87"/>
    <mergeCell ref="A85:H85"/>
    <mergeCell ref="A92:D92"/>
    <mergeCell ref="F92:G92"/>
    <mergeCell ref="H92:I92"/>
    <mergeCell ref="A66:H66"/>
    <mergeCell ref="A67:H67"/>
    <mergeCell ref="A50:H50"/>
    <mergeCell ref="A51:H51"/>
    <mergeCell ref="A93:D93"/>
    <mergeCell ref="A68:H68"/>
    <mergeCell ref="A33:H33"/>
    <mergeCell ref="A81:H81"/>
    <mergeCell ref="A70:H70"/>
    <mergeCell ref="A71:H71"/>
    <mergeCell ref="D35:G35"/>
    <mergeCell ref="E201:F201"/>
    <mergeCell ref="G201:I201"/>
    <mergeCell ref="A209:C209"/>
    <mergeCell ref="E209:F209"/>
    <mergeCell ref="G209:I209"/>
    <mergeCell ref="A208:C208"/>
    <mergeCell ref="E208:F208"/>
    <mergeCell ref="G208:I208"/>
    <mergeCell ref="E207:F207"/>
    <mergeCell ref="G207:I207"/>
    <mergeCell ref="G206:I206"/>
    <mergeCell ref="A207:C207"/>
    <mergeCell ref="A202:C202"/>
    <mergeCell ref="A204:C204"/>
    <mergeCell ref="E204:F204"/>
    <mergeCell ref="G204:I204"/>
    <mergeCell ref="A203:C203"/>
    <mergeCell ref="E203:F203"/>
    <mergeCell ref="A206:C206"/>
    <mergeCell ref="E206:F206"/>
    <mergeCell ref="A205:C205"/>
    <mergeCell ref="G203:I203"/>
    <mergeCell ref="E202:F202"/>
    <mergeCell ref="G202:I202"/>
    <mergeCell ref="A200:C200"/>
    <mergeCell ref="E200:F200"/>
    <mergeCell ref="G200:I200"/>
    <mergeCell ref="A201:C201"/>
    <mergeCell ref="A83:I83"/>
    <mergeCell ref="A89:I89"/>
    <mergeCell ref="A90:I90"/>
    <mergeCell ref="A176:H176"/>
    <mergeCell ref="A177:H177"/>
    <mergeCell ref="F103:G103"/>
    <mergeCell ref="A187:H187"/>
    <mergeCell ref="A180:H180"/>
    <mergeCell ref="A181:H181"/>
    <mergeCell ref="A182:H182"/>
    <mergeCell ref="A183:H183"/>
    <mergeCell ref="A185:H185"/>
    <mergeCell ref="A186:H186"/>
    <mergeCell ref="A151:H151"/>
    <mergeCell ref="A169:H169"/>
    <mergeCell ref="A160:H160"/>
    <mergeCell ref="A166:H166"/>
    <mergeCell ref="A199:C199"/>
    <mergeCell ref="E199:F199"/>
    <mergeCell ref="G199:I199"/>
    <mergeCell ref="A178:H178"/>
    <mergeCell ref="A64:H64"/>
    <mergeCell ref="A124:I124"/>
    <mergeCell ref="A127:H127"/>
    <mergeCell ref="A112:H112"/>
    <mergeCell ref="A99:D99"/>
    <mergeCell ref="A113:H113"/>
    <mergeCell ref="A114:H114"/>
    <mergeCell ref="F99:G99"/>
    <mergeCell ref="A129:H129"/>
    <mergeCell ref="A88:H88"/>
    <mergeCell ref="A65:H65"/>
    <mergeCell ref="A149:I149"/>
    <mergeCell ref="A150:H150"/>
    <mergeCell ref="H102:I102"/>
    <mergeCell ref="A102:D102"/>
    <mergeCell ref="F96:G96"/>
    <mergeCell ref="H95:I95"/>
    <mergeCell ref="A158:H158"/>
    <mergeCell ref="A162:H162"/>
    <mergeCell ref="A163:H163"/>
    <mergeCell ref="A164:H164"/>
    <mergeCell ref="A167:H167"/>
    <mergeCell ref="A168:H168"/>
    <mergeCell ref="A69:H69"/>
    <mergeCell ref="A73:I73"/>
    <mergeCell ref="F101:G101"/>
    <mergeCell ref="A47:I47"/>
    <mergeCell ref="A63:I63"/>
    <mergeCell ref="A52:H52"/>
    <mergeCell ref="A57:I57"/>
    <mergeCell ref="A58:H58"/>
    <mergeCell ref="H101:I101"/>
    <mergeCell ref="A101:D101"/>
    <mergeCell ref="H99:I99"/>
    <mergeCell ref="A100:D100"/>
    <mergeCell ref="A98:I98"/>
    <mergeCell ref="A97:I97"/>
    <mergeCell ref="F100:G100"/>
    <mergeCell ref="H100:I100"/>
    <mergeCell ref="A17:I17"/>
    <mergeCell ref="A62:I62"/>
    <mergeCell ref="A53:I53"/>
    <mergeCell ref="A59:H59"/>
    <mergeCell ref="A60:H60"/>
    <mergeCell ref="A61:I61"/>
    <mergeCell ref="A20:H20"/>
    <mergeCell ref="A30:H30"/>
    <mergeCell ref="A22:H22"/>
    <mergeCell ref="A25:H25"/>
    <mergeCell ref="A23:I23"/>
    <mergeCell ref="A24:I24"/>
    <mergeCell ref="A18:H18"/>
    <mergeCell ref="A19:H19"/>
    <mergeCell ref="A21:H21"/>
    <mergeCell ref="A48:H48"/>
    <mergeCell ref="A49:H49"/>
    <mergeCell ref="A32:I32"/>
    <mergeCell ref="A28:H28"/>
    <mergeCell ref="A38:I38"/>
    <mergeCell ref="A36:H36"/>
    <mergeCell ref="A34:C35"/>
    <mergeCell ref="F102:G102"/>
    <mergeCell ref="A79:H79"/>
    <mergeCell ref="A82:I82"/>
    <mergeCell ref="A74:H74"/>
    <mergeCell ref="A75:H75"/>
    <mergeCell ref="E205:F205"/>
    <mergeCell ref="G205:I205"/>
    <mergeCell ref="A195:C195"/>
    <mergeCell ref="E195:F195"/>
    <mergeCell ref="G195:I195"/>
    <mergeCell ref="A106:I106"/>
    <mergeCell ref="A143:I143"/>
    <mergeCell ref="A179:H179"/>
    <mergeCell ref="A173:H173"/>
    <mergeCell ref="A111:H111"/>
    <mergeCell ref="A107:H107"/>
    <mergeCell ref="A108:H108"/>
    <mergeCell ref="A118:H118"/>
    <mergeCell ref="A119:H119"/>
    <mergeCell ref="A133:H133"/>
    <mergeCell ref="A171:H171"/>
    <mergeCell ref="A116:H116"/>
    <mergeCell ref="A172:H172"/>
    <mergeCell ref="A165:H165"/>
    <mergeCell ref="A161:H161"/>
    <mergeCell ref="A170:H170"/>
    <mergeCell ref="A123:I123"/>
    <mergeCell ref="H103:I103"/>
    <mergeCell ref="A103:D103"/>
    <mergeCell ref="A105:I105"/>
    <mergeCell ref="F104:G104"/>
    <mergeCell ref="H104:I104"/>
    <mergeCell ref="A117:H117"/>
    <mergeCell ref="A128:H128"/>
    <mergeCell ref="A131:H131"/>
    <mergeCell ref="A130:H130"/>
    <mergeCell ref="A126:H126"/>
    <mergeCell ref="A120:H120"/>
    <mergeCell ref="A121:H121"/>
    <mergeCell ref="A122:H122"/>
    <mergeCell ref="A125:H125"/>
    <mergeCell ref="A109:H109"/>
    <mergeCell ref="A110:H110"/>
    <mergeCell ref="A104:D104"/>
    <mergeCell ref="A134:I134"/>
    <mergeCell ref="A136:H136"/>
    <mergeCell ref="A153:H153"/>
    <mergeCell ref="A26:H26"/>
    <mergeCell ref="A27:H27"/>
    <mergeCell ref="A31:H31"/>
    <mergeCell ref="A37:H37"/>
    <mergeCell ref="A80:H80"/>
    <mergeCell ref="A77:H77"/>
    <mergeCell ref="A72:I72"/>
    <mergeCell ref="A96:D96"/>
    <mergeCell ref="A91:D91"/>
    <mergeCell ref="A78:H78"/>
    <mergeCell ref="F91:G91"/>
    <mergeCell ref="H91:I91"/>
    <mergeCell ref="A94:D94"/>
    <mergeCell ref="F94:G94"/>
    <mergeCell ref="H94:I94"/>
    <mergeCell ref="A95:D95"/>
    <mergeCell ref="F95:G95"/>
    <mergeCell ref="H96:I96"/>
    <mergeCell ref="A40:C40"/>
    <mergeCell ref="G40:I40"/>
    <mergeCell ref="A84:H84"/>
    <mergeCell ref="A76:H76"/>
    <mergeCell ref="A46:I46"/>
    <mergeCell ref="A86:H86"/>
  </mergeCells>
  <phoneticPr fontId="0" type="noConversion"/>
  <printOptions horizontalCentered="1"/>
  <pageMargins left="1.7716535433070868" right="0.39370078740157483" top="0.78740157480314965" bottom="0.98425196850393704" header="0.51181102362204722" footer="0.51181102362204722"/>
  <pageSetup paperSize="9" scale="95" orientation="landscape" horizontalDpi="300" verticalDpi="300" r:id="rId1"/>
  <headerFooter alignWithMargins="0"/>
  <rowBreaks count="3" manualBreakCount="3">
    <brk id="31" max="8" man="1"/>
    <brk id="188" max="16383" man="1"/>
    <brk id="211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F1AC-8A2B-4325-A219-45C32325C39C}">
  <dimension ref="A1:S609"/>
  <sheetViews>
    <sheetView topLeftCell="A370" workbookViewId="0">
      <selection activeCell="U125" sqref="U125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14.28515625" customWidth="1"/>
    <col min="6" max="6" width="8" customWidth="1"/>
    <col min="7" max="7" width="5.85546875" customWidth="1"/>
    <col min="8" max="8" width="9" customWidth="1"/>
    <col min="9" max="9" width="6.42578125" customWidth="1"/>
    <col min="10" max="10" width="7" customWidth="1"/>
    <col min="11" max="11" width="5.85546875" customWidth="1"/>
    <col min="12" max="12" width="7.7109375" customWidth="1"/>
    <col min="13" max="14" width="6.5703125" customWidth="1"/>
    <col min="15" max="15" width="6.42578125" customWidth="1"/>
    <col min="16" max="16" width="17.57031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1"/>
      <c r="Q1" s="129"/>
    </row>
    <row r="2" spans="1:19" ht="13.5" thickBot="1" x14ac:dyDescent="0.25">
      <c r="A2" s="440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129"/>
    </row>
    <row r="3" spans="1:19" ht="13.5" thickBot="1" x14ac:dyDescent="0.25">
      <c r="A3" s="185" t="s">
        <v>176</v>
      </c>
      <c r="B3" s="441"/>
      <c r="C3" s="441"/>
      <c r="D3" s="441"/>
      <c r="E3" s="269"/>
      <c r="F3" s="371" t="s">
        <v>322</v>
      </c>
      <c r="G3" s="368"/>
      <c r="H3" s="368"/>
      <c r="I3" s="368"/>
      <c r="J3" s="368"/>
      <c r="K3" s="368"/>
      <c r="L3" s="382"/>
      <c r="M3" s="369" t="s">
        <v>80</v>
      </c>
      <c r="N3" s="370"/>
      <c r="O3" s="186" t="str">
        <f>[1]p1!$H$4</f>
        <v>2023.2</v>
      </c>
      <c r="P3" s="336"/>
      <c r="Q3" s="129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129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129"/>
    </row>
    <row r="6" spans="1:19" s="29" customFormat="1" ht="11.25" customHeight="1" x14ac:dyDescent="0.2">
      <c r="A6" s="375" t="str">
        <f>T([1]p1!$C$13:$G$13)</f>
        <v>Alânnio Barbosa Nóbrega</v>
      </c>
      <c r="B6" s="376"/>
      <c r="C6" s="376"/>
      <c r="D6" s="376"/>
      <c r="E6" s="377"/>
      <c r="F6" s="437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129"/>
      <c r="R6" s="28"/>
      <c r="S6" s="28"/>
    </row>
    <row r="7" spans="1:19" s="2" customFormat="1" ht="13.5" customHeight="1" x14ac:dyDescent="0.25">
      <c r="A7" s="17" t="s">
        <v>73</v>
      </c>
      <c r="B7" s="418" t="str">
        <f>IF([1]p1!$A$110&lt;&gt;0,[1]p1!$A$110,"")</f>
        <v/>
      </c>
      <c r="C7" s="418"/>
      <c r="D7" s="418"/>
      <c r="E7" s="418"/>
      <c r="F7" s="419"/>
      <c r="G7" s="18" t="s">
        <v>74</v>
      </c>
      <c r="H7" s="69" t="str">
        <f>IF([1]p1!$G$114&lt;&gt;0,[1]p1!$G$114,"")</f>
        <v/>
      </c>
      <c r="I7" s="18" t="s">
        <v>75</v>
      </c>
      <c r="J7" s="69" t="str">
        <f>IF([1]p1!$H$114&lt;&gt;0,[1]p1!$H$114,"")</f>
        <v/>
      </c>
      <c r="K7" s="18" t="s">
        <v>79</v>
      </c>
      <c r="L7" s="154" t="str">
        <f>IF([1]p1!$J$112&lt;&gt;0,[1]p1!$J$112,"")</f>
        <v/>
      </c>
      <c r="M7" s="159" t="s">
        <v>24</v>
      </c>
      <c r="N7" s="435" t="str">
        <f>IF([1]p1!$J$114&lt;&gt;0,[1]p1!$J$114,"")</f>
        <v/>
      </c>
      <c r="O7" s="435"/>
      <c r="P7" s="436"/>
      <c r="Q7" s="129"/>
    </row>
    <row r="8" spans="1:19" s="2" customFormat="1" ht="13.5" customHeight="1" x14ac:dyDescent="0.25">
      <c r="A8" s="17" t="s">
        <v>76</v>
      </c>
      <c r="B8" s="379" t="str">
        <f>IF([1]p1!$A$112&lt;&gt;0,[1]p1!$A$112,"")</f>
        <v/>
      </c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80"/>
      <c r="Q8" s="129"/>
    </row>
    <row r="9" spans="1:19" s="10" customFormat="1" ht="11.25" customHeight="1" x14ac:dyDescent="0.2">
      <c r="A9" s="434"/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129"/>
    </row>
    <row r="10" spans="1:19" s="2" customFormat="1" ht="13.5" customHeight="1" x14ac:dyDescent="0.25">
      <c r="A10" s="17" t="s">
        <v>73</v>
      </c>
      <c r="B10" s="418" t="str">
        <f>IF([1]p1!$A$117&lt;&gt;0,[1]p1!$A$117,"")</f>
        <v/>
      </c>
      <c r="C10" s="418"/>
      <c r="D10" s="418"/>
      <c r="E10" s="418"/>
      <c r="F10" s="419"/>
      <c r="G10" s="18" t="s">
        <v>74</v>
      </c>
      <c r="H10" s="69" t="str">
        <f>IF([1]p1!$G$121&lt;&gt;0,[1]p1!$G$121,"")</f>
        <v/>
      </c>
      <c r="I10" s="18" t="s">
        <v>75</v>
      </c>
      <c r="J10" s="69" t="str">
        <f>IF([1]p1!$H$121&lt;&gt;0,[1]p1!$H$121,"")</f>
        <v/>
      </c>
      <c r="K10" s="18" t="s">
        <v>79</v>
      </c>
      <c r="L10" s="154" t="str">
        <f>IF([1]p1!$J$119&lt;&gt;0,[1]p1!$J$119,"")</f>
        <v/>
      </c>
      <c r="M10" s="159" t="s">
        <v>24</v>
      </c>
      <c r="N10" s="435" t="str">
        <f>IF([1]p1!$J$121&lt;&gt;0,[1]p1!$J$121,"")</f>
        <v/>
      </c>
      <c r="O10" s="435"/>
      <c r="P10" s="436"/>
      <c r="Q10" s="129"/>
    </row>
    <row r="11" spans="1:19" s="2" customFormat="1" ht="13.5" customHeight="1" x14ac:dyDescent="0.25">
      <c r="A11" s="17" t="s">
        <v>76</v>
      </c>
      <c r="B11" s="379" t="str">
        <f>IF([1]p1!$A$119&lt;&gt;0,[1]p1!$A$119,"")</f>
        <v/>
      </c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80"/>
      <c r="Q11" s="129"/>
    </row>
    <row r="12" spans="1:19" s="10" customFormat="1" ht="11.25" customHeight="1" x14ac:dyDescent="0.2">
      <c r="A12" s="434"/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129"/>
    </row>
    <row r="13" spans="1:19" s="2" customFormat="1" ht="13.5" customHeight="1" x14ac:dyDescent="0.25">
      <c r="A13" s="17" t="s">
        <v>73</v>
      </c>
      <c r="B13" s="418" t="str">
        <f>IF([1]p1!$A$124&lt;&gt;0,[1]p1!$A$124,"")</f>
        <v/>
      </c>
      <c r="C13" s="418"/>
      <c r="D13" s="418"/>
      <c r="E13" s="418"/>
      <c r="F13" s="419"/>
      <c r="G13" s="18" t="s">
        <v>74</v>
      </c>
      <c r="H13" s="69" t="str">
        <f>IF([1]p1!$G$128&lt;&gt;0,[1]p1!$G$128,"")</f>
        <v/>
      </c>
      <c r="I13" s="18" t="s">
        <v>75</v>
      </c>
      <c r="J13" s="69" t="str">
        <f>IF([1]p1!$H$128&lt;&gt;0,[1]p1!$H$128,"")</f>
        <v/>
      </c>
      <c r="K13" s="18" t="s">
        <v>79</v>
      </c>
      <c r="L13" s="154" t="str">
        <f>IF([1]p1!$J$126&lt;&gt;0,[1]p1!$J$126,"")</f>
        <v/>
      </c>
      <c r="M13" s="159" t="s">
        <v>24</v>
      </c>
      <c r="N13" s="435" t="str">
        <f>IF([1]p1!$J$128&lt;&gt;0,[1]p1!$J$128,"")</f>
        <v/>
      </c>
      <c r="O13" s="435"/>
      <c r="P13" s="436"/>
      <c r="Q13" s="129"/>
    </row>
    <row r="14" spans="1:19" s="2" customFormat="1" ht="13.5" customHeight="1" x14ac:dyDescent="0.25">
      <c r="A14" s="17" t="s">
        <v>76</v>
      </c>
      <c r="B14" s="379" t="str">
        <f>IF([1]p1!$A$126&lt;&gt;0,[1]p1!$A$126,"")</f>
        <v/>
      </c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80"/>
      <c r="Q14" s="129"/>
    </row>
    <row r="15" spans="1:19" s="10" customFormat="1" ht="11.25" customHeight="1" x14ac:dyDescent="0.2">
      <c r="A15" s="434"/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129"/>
    </row>
    <row r="16" spans="1:19" s="2" customFormat="1" ht="13.5" customHeight="1" x14ac:dyDescent="0.25">
      <c r="A16" s="17" t="s">
        <v>73</v>
      </c>
      <c r="B16" s="418" t="str">
        <f>IF([1]p1!$A$131&lt;&gt;0,[1]p1!$A$131,"")</f>
        <v/>
      </c>
      <c r="C16" s="418"/>
      <c r="D16" s="418"/>
      <c r="E16" s="418"/>
      <c r="F16" s="419"/>
      <c r="G16" s="18" t="s">
        <v>74</v>
      </c>
      <c r="H16" s="69" t="str">
        <f>IF([1]p1!$G$135&lt;&gt;0,[1]p1!$G$135,"")</f>
        <v/>
      </c>
      <c r="I16" s="18" t="s">
        <v>75</v>
      </c>
      <c r="J16" s="69" t="str">
        <f>IF([1]p1!$H$135&lt;&gt;0,[1]p1!$H$135,"")</f>
        <v/>
      </c>
      <c r="K16" s="18" t="s">
        <v>79</v>
      </c>
      <c r="L16" s="154" t="str">
        <f>IF([1]p1!$J$133&lt;&gt;0,[1]p1!$J$133,"")</f>
        <v/>
      </c>
      <c r="M16" s="159" t="s">
        <v>24</v>
      </c>
      <c r="N16" s="435" t="str">
        <f>IF([1]p1!$J$135&lt;&gt;0,[1]p1!$J$135,"")</f>
        <v/>
      </c>
      <c r="O16" s="435"/>
      <c r="P16" s="436"/>
      <c r="Q16" s="129"/>
    </row>
    <row r="17" spans="1:19" s="2" customFormat="1" ht="13.5" customHeight="1" x14ac:dyDescent="0.25">
      <c r="A17" s="17" t="s">
        <v>76</v>
      </c>
      <c r="B17" s="379" t="str">
        <f>IF([1]p1!$A$133&lt;&gt;0,[1]p1!$A$133,"")</f>
        <v/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80"/>
      <c r="Q17" s="129"/>
    </row>
    <row r="18" spans="1:19" s="29" customFormat="1" ht="11.25" customHeight="1" x14ac:dyDescent="0.2">
      <c r="A18" s="375" t="str">
        <f>T([1]p2!$C$13:$G$13)</f>
        <v>Angelo Roncalli Furtado de Holanda</v>
      </c>
      <c r="B18" s="376"/>
      <c r="C18" s="376"/>
      <c r="D18" s="376"/>
      <c r="E18" s="377"/>
      <c r="F18" s="437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129"/>
      <c r="R18" s="28"/>
      <c r="S18" s="28"/>
    </row>
    <row r="19" spans="1:19" s="2" customFormat="1" ht="13.5" customHeight="1" x14ac:dyDescent="0.25">
      <c r="A19" s="17" t="s">
        <v>73</v>
      </c>
      <c r="B19" s="418" t="str">
        <f>IF([1]p2!$A$110&lt;&gt;0,[1]p2!$A$110,"")</f>
        <v>Diego Jonathan Bezerra Silva</v>
      </c>
      <c r="C19" s="418"/>
      <c r="D19" s="418"/>
      <c r="E19" s="418"/>
      <c r="F19" s="419"/>
      <c r="G19" s="18" t="s">
        <v>74</v>
      </c>
      <c r="H19" s="69">
        <f>IF([1]p2!$G$114&lt;&gt;0,[1]p2!$G$114,"")</f>
        <v>44782</v>
      </c>
      <c r="I19" s="18" t="s">
        <v>75</v>
      </c>
      <c r="J19" s="69">
        <f>IF([1]p2!$H$114&lt;&gt;0,[1]p2!$H$114,"")</f>
        <v>45562</v>
      </c>
      <c r="K19" s="18" t="s">
        <v>79</v>
      </c>
      <c r="L19" s="154" t="str">
        <f>IF([1]p2!$J$112&lt;&gt;0,[1]p2!$J$112,"")</f>
        <v/>
      </c>
      <c r="M19" s="159" t="s">
        <v>24</v>
      </c>
      <c r="N19" s="435" t="str">
        <f>IF([1]p2!$J$114&lt;&gt;0,[1]p2!$J$114,"")</f>
        <v/>
      </c>
      <c r="O19" s="435"/>
      <c r="P19" s="436"/>
      <c r="Q19" s="129"/>
    </row>
    <row r="20" spans="1:19" s="2" customFormat="1" ht="13.5" customHeight="1" x14ac:dyDescent="0.25">
      <c r="A20" s="17" t="s">
        <v>76</v>
      </c>
      <c r="B20" s="379" t="str">
        <f>IF([1]p2!$A$112&lt;&gt;0,[1]p2!$A$112,"")</f>
        <v/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80"/>
      <c r="Q20" s="129"/>
    </row>
    <row r="21" spans="1:19" s="10" customFormat="1" ht="11.25" customHeight="1" x14ac:dyDescent="0.2">
      <c r="A21" s="434"/>
      <c r="B21" s="434"/>
      <c r="C21" s="434"/>
      <c r="D21" s="434"/>
      <c r="E21" s="434"/>
      <c r="F21" s="434"/>
      <c r="G21" s="434"/>
      <c r="H21" s="434"/>
      <c r="I21" s="434"/>
      <c r="J21" s="434"/>
      <c r="K21" s="434"/>
      <c r="L21" s="434"/>
      <c r="M21" s="434"/>
      <c r="N21" s="434"/>
      <c r="O21" s="434"/>
      <c r="P21" s="434"/>
      <c r="Q21" s="129"/>
    </row>
    <row r="22" spans="1:19" s="2" customFormat="1" ht="13.5" customHeight="1" x14ac:dyDescent="0.25">
      <c r="A22" s="17" t="s">
        <v>73</v>
      </c>
      <c r="B22" s="418" t="str">
        <f>IF([1]p2!$A$117&lt;&gt;0,[1]p2!$A$117,"")</f>
        <v/>
      </c>
      <c r="C22" s="418"/>
      <c r="D22" s="418"/>
      <c r="E22" s="418"/>
      <c r="F22" s="419"/>
      <c r="G22" s="18" t="s">
        <v>74</v>
      </c>
      <c r="H22" s="69" t="str">
        <f>IF([1]p2!$G$121&lt;&gt;0,[1]p2!$G$121,"")</f>
        <v/>
      </c>
      <c r="I22" s="18" t="s">
        <v>75</v>
      </c>
      <c r="J22" s="69" t="str">
        <f>IF([1]p2!$H$121&lt;&gt;0,[1]p2!$H$121,"")</f>
        <v/>
      </c>
      <c r="K22" s="18" t="s">
        <v>79</v>
      </c>
      <c r="L22" s="154" t="str">
        <f>IF([1]p2!$J$119&lt;&gt;0,[1]p2!$J$119,"")</f>
        <v/>
      </c>
      <c r="M22" s="159" t="s">
        <v>24</v>
      </c>
      <c r="N22" s="435" t="str">
        <f>IF([1]p2!$J$121&lt;&gt;0,[1]p2!$J$121,"")</f>
        <v/>
      </c>
      <c r="O22" s="435"/>
      <c r="P22" s="436"/>
      <c r="Q22" s="129"/>
    </row>
    <row r="23" spans="1:19" s="2" customFormat="1" ht="13.5" customHeight="1" x14ac:dyDescent="0.25">
      <c r="A23" s="17" t="s">
        <v>76</v>
      </c>
      <c r="B23" s="379" t="str">
        <f>IF([1]p2!$A$119&lt;&gt;0,[1]p2!$A$119,"")</f>
        <v/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80"/>
      <c r="Q23" s="129"/>
    </row>
    <row r="24" spans="1:19" s="10" customFormat="1" ht="11.25" customHeight="1" x14ac:dyDescent="0.2">
      <c r="A24" s="434"/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  <c r="Q24" s="129"/>
    </row>
    <row r="25" spans="1:19" s="2" customFormat="1" ht="13.5" customHeight="1" x14ac:dyDescent="0.25">
      <c r="A25" s="17" t="s">
        <v>73</v>
      </c>
      <c r="B25" s="418" t="str">
        <f>IF([1]p2!$A$124&lt;&gt;0,[1]p2!$A$124,"")</f>
        <v/>
      </c>
      <c r="C25" s="418"/>
      <c r="D25" s="418"/>
      <c r="E25" s="418"/>
      <c r="F25" s="419"/>
      <c r="G25" s="18" t="s">
        <v>74</v>
      </c>
      <c r="H25" s="69" t="str">
        <f>IF([1]p2!$G$128&lt;&gt;0,[1]p2!$G$128,"")</f>
        <v/>
      </c>
      <c r="I25" s="18" t="s">
        <v>75</v>
      </c>
      <c r="J25" s="69" t="str">
        <f>IF([1]p2!$H$128&lt;&gt;0,[1]p2!$H$128,"")</f>
        <v/>
      </c>
      <c r="K25" s="18" t="s">
        <v>79</v>
      </c>
      <c r="L25" s="154" t="str">
        <f>IF([1]p2!$J$126&lt;&gt;0,[1]p2!$J$126,"")</f>
        <v/>
      </c>
      <c r="M25" s="159" t="s">
        <v>24</v>
      </c>
      <c r="N25" s="435" t="str">
        <f>IF([1]p2!$J$128&lt;&gt;0,[1]p2!$J$128,"")</f>
        <v/>
      </c>
      <c r="O25" s="435"/>
      <c r="P25" s="436"/>
      <c r="Q25" s="129"/>
    </row>
    <row r="26" spans="1:19" s="2" customFormat="1" ht="13.5" customHeight="1" x14ac:dyDescent="0.25">
      <c r="A26" s="17" t="s">
        <v>76</v>
      </c>
      <c r="B26" s="379" t="str">
        <f>IF([1]p2!$A$126&lt;&gt;0,[1]p2!$A$126,"")</f>
        <v/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80"/>
      <c r="Q26" s="129"/>
    </row>
    <row r="27" spans="1:19" s="10" customFormat="1" ht="11.25" customHeight="1" x14ac:dyDescent="0.2">
      <c r="A27" s="434"/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4"/>
      <c r="Q27" s="129"/>
    </row>
    <row r="28" spans="1:19" s="2" customFormat="1" ht="13.5" customHeight="1" x14ac:dyDescent="0.25">
      <c r="A28" s="17" t="s">
        <v>73</v>
      </c>
      <c r="B28" s="418" t="str">
        <f>IF([1]p2!$A$131&lt;&gt;0,[1]p2!$A$131,"")</f>
        <v/>
      </c>
      <c r="C28" s="418"/>
      <c r="D28" s="418"/>
      <c r="E28" s="418"/>
      <c r="F28" s="419"/>
      <c r="G28" s="18" t="s">
        <v>74</v>
      </c>
      <c r="H28" s="69" t="str">
        <f>IF([1]p2!$G$135&lt;&gt;0,[1]p2!$G$135,"")</f>
        <v/>
      </c>
      <c r="I28" s="18" t="s">
        <v>75</v>
      </c>
      <c r="J28" s="69" t="str">
        <f>IF([1]p2!$H$135&lt;&gt;0,[1]p2!$H$135,"")</f>
        <v/>
      </c>
      <c r="K28" s="18" t="s">
        <v>79</v>
      </c>
      <c r="L28" s="154" t="str">
        <f>IF([1]p2!$J$133&lt;&gt;0,[1]p2!$J$133,"")</f>
        <v/>
      </c>
      <c r="M28" s="159" t="s">
        <v>24</v>
      </c>
      <c r="N28" s="435" t="str">
        <f>IF([1]p2!$J$135&lt;&gt;0,[1]p2!$J$135,"")</f>
        <v/>
      </c>
      <c r="O28" s="435"/>
      <c r="P28" s="436"/>
      <c r="Q28" s="129"/>
    </row>
    <row r="29" spans="1:19" s="2" customFormat="1" ht="13.5" customHeight="1" x14ac:dyDescent="0.25">
      <c r="A29" s="17" t="s">
        <v>76</v>
      </c>
      <c r="B29" s="379" t="str">
        <f>IF([1]p2!$A$133&lt;&gt;0,[1]p2!$A$133,"")</f>
        <v/>
      </c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80"/>
      <c r="Q29" s="129"/>
    </row>
    <row r="30" spans="1:19" s="29" customFormat="1" ht="11.25" customHeight="1" x14ac:dyDescent="0.2">
      <c r="A30" s="375" t="str">
        <f>T([1]p3!$C$13:$G$13)</f>
        <v>Antônio Pereira Brandão Júnior</v>
      </c>
      <c r="B30" s="376"/>
      <c r="C30" s="376"/>
      <c r="D30" s="376"/>
      <c r="E30" s="377"/>
      <c r="F30" s="437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129"/>
      <c r="R30" s="28"/>
      <c r="S30" s="28"/>
    </row>
    <row r="31" spans="1:19" s="2" customFormat="1" ht="13.5" customHeight="1" x14ac:dyDescent="0.25">
      <c r="A31" s="17" t="s">
        <v>73</v>
      </c>
      <c r="B31" s="418" t="str">
        <f>IF([1]p3!$A$110&lt;&gt;0,[1]p3!$A$110,"")</f>
        <v/>
      </c>
      <c r="C31" s="418"/>
      <c r="D31" s="418"/>
      <c r="E31" s="418"/>
      <c r="F31" s="419"/>
      <c r="G31" s="18" t="s">
        <v>74</v>
      </c>
      <c r="H31" s="69" t="str">
        <f>IF([1]p3!$G$114&lt;&gt;0,[1]p3!$G$114,"")</f>
        <v/>
      </c>
      <c r="I31" s="18" t="s">
        <v>75</v>
      </c>
      <c r="J31" s="69" t="str">
        <f>IF([1]p3!$H$114&lt;&gt;0,[1]p3!$H$114,"")</f>
        <v/>
      </c>
      <c r="K31" s="18" t="s">
        <v>79</v>
      </c>
      <c r="L31" s="154" t="str">
        <f>IF([1]p3!$J$112&lt;&gt;0,[1]p3!$J$112,"")</f>
        <v/>
      </c>
      <c r="M31" s="159" t="s">
        <v>24</v>
      </c>
      <c r="N31" s="435" t="str">
        <f>IF([1]p3!$J$114&lt;&gt;0,[1]p3!$J$114,"")</f>
        <v/>
      </c>
      <c r="O31" s="435"/>
      <c r="P31" s="436"/>
      <c r="Q31" s="129"/>
    </row>
    <row r="32" spans="1:19" s="2" customFormat="1" ht="13.5" customHeight="1" x14ac:dyDescent="0.25">
      <c r="A32" s="17" t="s">
        <v>76</v>
      </c>
      <c r="B32" s="379" t="str">
        <f>IF([1]p3!$A$112&lt;&gt;0,[1]p3!$A$112,"")</f>
        <v/>
      </c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80"/>
      <c r="Q32" s="129"/>
    </row>
    <row r="33" spans="1:19" s="10" customFormat="1" ht="11.25" customHeight="1" x14ac:dyDescent="0.2">
      <c r="A33" s="434"/>
      <c r="B33" s="434"/>
      <c r="C33" s="434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129"/>
    </row>
    <row r="34" spans="1:19" s="2" customFormat="1" ht="13.5" customHeight="1" x14ac:dyDescent="0.25">
      <c r="A34" s="17" t="s">
        <v>73</v>
      </c>
      <c r="B34" s="418" t="str">
        <f>IF([1]p3!$A$117&lt;&gt;0,[1]p3!$A$117,"")</f>
        <v/>
      </c>
      <c r="C34" s="418"/>
      <c r="D34" s="418"/>
      <c r="E34" s="418"/>
      <c r="F34" s="419"/>
      <c r="G34" s="18" t="s">
        <v>74</v>
      </c>
      <c r="H34" s="69" t="str">
        <f>IF([1]p3!$G$121&lt;&gt;0,[1]p3!$G$121,"")</f>
        <v/>
      </c>
      <c r="I34" s="18" t="s">
        <v>75</v>
      </c>
      <c r="J34" s="69" t="str">
        <f>IF([1]p3!$H$121&lt;&gt;0,[1]p3!$H$121,"")</f>
        <v/>
      </c>
      <c r="K34" s="18" t="s">
        <v>79</v>
      </c>
      <c r="L34" s="154" t="str">
        <f>IF([1]p3!$J$119&lt;&gt;0,[1]p3!$J$119,"")</f>
        <v/>
      </c>
      <c r="M34" s="159" t="s">
        <v>24</v>
      </c>
      <c r="N34" s="435" t="str">
        <f>IF([1]p3!$J$121&lt;&gt;0,[1]p3!$J$121,"")</f>
        <v/>
      </c>
      <c r="O34" s="435"/>
      <c r="P34" s="436"/>
      <c r="Q34" s="129"/>
    </row>
    <row r="35" spans="1:19" s="2" customFormat="1" ht="13.5" customHeight="1" x14ac:dyDescent="0.25">
      <c r="A35" s="17" t="s">
        <v>76</v>
      </c>
      <c r="B35" s="379" t="str">
        <f>IF([1]p3!$A$119&lt;&gt;0,[1]p3!$A$119,"")</f>
        <v/>
      </c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80"/>
      <c r="Q35" s="129"/>
    </row>
    <row r="36" spans="1:19" s="10" customFormat="1" ht="11.25" customHeight="1" x14ac:dyDescent="0.2">
      <c r="A36" s="434"/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34"/>
      <c r="M36" s="434"/>
      <c r="N36" s="434"/>
      <c r="O36" s="434"/>
      <c r="P36" s="434"/>
      <c r="Q36" s="129"/>
    </row>
    <row r="37" spans="1:19" s="2" customFormat="1" ht="13.5" customHeight="1" x14ac:dyDescent="0.25">
      <c r="A37" s="17" t="s">
        <v>73</v>
      </c>
      <c r="B37" s="418" t="str">
        <f>IF([1]p3!$A$124&lt;&gt;0,[1]p3!$A$124,"")</f>
        <v/>
      </c>
      <c r="C37" s="418"/>
      <c r="D37" s="418"/>
      <c r="E37" s="418"/>
      <c r="F37" s="419"/>
      <c r="G37" s="18" t="s">
        <v>74</v>
      </c>
      <c r="H37" s="69" t="str">
        <f>IF([1]p3!$G$128&lt;&gt;0,[1]p3!$G$128,"")</f>
        <v/>
      </c>
      <c r="I37" s="18" t="s">
        <v>75</v>
      </c>
      <c r="J37" s="69" t="str">
        <f>IF([1]p3!$H$128&lt;&gt;0,[1]p3!$H$128,"")</f>
        <v/>
      </c>
      <c r="K37" s="18" t="s">
        <v>79</v>
      </c>
      <c r="L37" s="154" t="str">
        <f>IF([1]p3!$J$126&lt;&gt;0,[1]p3!$J$126,"")</f>
        <v/>
      </c>
      <c r="M37" s="159" t="s">
        <v>24</v>
      </c>
      <c r="N37" s="435" t="str">
        <f>IF([1]p3!$J$128&lt;&gt;0,[1]p3!$J$128,"")</f>
        <v/>
      </c>
      <c r="O37" s="435"/>
      <c r="P37" s="436"/>
      <c r="Q37" s="129"/>
    </row>
    <row r="38" spans="1:19" s="2" customFormat="1" ht="13.5" customHeight="1" x14ac:dyDescent="0.25">
      <c r="A38" s="17" t="s">
        <v>76</v>
      </c>
      <c r="B38" s="379" t="str">
        <f>IF([1]p3!$A$126&lt;&gt;0,[1]p3!$A$126,"")</f>
        <v/>
      </c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80"/>
      <c r="Q38" s="129"/>
    </row>
    <row r="39" spans="1:19" s="10" customFormat="1" ht="11.25" customHeight="1" x14ac:dyDescent="0.2">
      <c r="A39" s="434"/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129"/>
    </row>
    <row r="40" spans="1:19" s="2" customFormat="1" ht="13.5" customHeight="1" x14ac:dyDescent="0.25">
      <c r="A40" s="17" t="s">
        <v>73</v>
      </c>
      <c r="B40" s="418" t="str">
        <f>IF([1]p3!$A$131&lt;&gt;0,[1]p3!$A$131,"")</f>
        <v/>
      </c>
      <c r="C40" s="418"/>
      <c r="D40" s="418"/>
      <c r="E40" s="418"/>
      <c r="F40" s="419"/>
      <c r="G40" s="18" t="s">
        <v>74</v>
      </c>
      <c r="H40" s="69" t="str">
        <f>IF([1]p3!$G$135&lt;&gt;0,[1]p3!$G$135,"")</f>
        <v/>
      </c>
      <c r="I40" s="18" t="s">
        <v>75</v>
      </c>
      <c r="J40" s="69" t="str">
        <f>IF([1]p3!$H$135&lt;&gt;0,[1]p3!$H$135,"")</f>
        <v/>
      </c>
      <c r="K40" s="18" t="s">
        <v>79</v>
      </c>
      <c r="L40" s="154" t="str">
        <f>IF([1]p3!$J$133&lt;&gt;0,[1]p3!$J$133,"")</f>
        <v/>
      </c>
      <c r="M40" s="159" t="s">
        <v>24</v>
      </c>
      <c r="N40" s="435" t="str">
        <f>IF([1]p3!$J$135&lt;&gt;0,[1]p3!$J$135,"")</f>
        <v/>
      </c>
      <c r="O40" s="435"/>
      <c r="P40" s="436"/>
      <c r="Q40" s="129"/>
    </row>
    <row r="41" spans="1:19" s="2" customFormat="1" ht="13.5" customHeight="1" x14ac:dyDescent="0.25">
      <c r="A41" s="17" t="s">
        <v>76</v>
      </c>
      <c r="B41" s="379" t="str">
        <f>IF([1]p3!$A$133&lt;&gt;0,[1]p3!$A$133,"")</f>
        <v/>
      </c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80"/>
      <c r="Q41" s="129"/>
    </row>
    <row r="42" spans="1:19" s="29" customFormat="1" ht="11.25" customHeight="1" x14ac:dyDescent="0.2">
      <c r="A42" s="375" t="str">
        <f>T([1]p4!$C$13:$G$13)</f>
        <v>Bruno Sérgio Vasconcelos de Araújo</v>
      </c>
      <c r="B42" s="376"/>
      <c r="C42" s="376"/>
      <c r="D42" s="376"/>
      <c r="E42" s="377"/>
      <c r="F42" s="437"/>
      <c r="G42" s="438"/>
      <c r="H42" s="438"/>
      <c r="I42" s="438"/>
      <c r="J42" s="438"/>
      <c r="K42" s="438"/>
      <c r="L42" s="438"/>
      <c r="M42" s="438"/>
      <c r="N42" s="438"/>
      <c r="O42" s="438"/>
      <c r="P42" s="438"/>
      <c r="Q42" s="129"/>
      <c r="R42" s="28"/>
      <c r="S42" s="28"/>
    </row>
    <row r="43" spans="1:19" s="2" customFormat="1" ht="13.5" customHeight="1" x14ac:dyDescent="0.25">
      <c r="A43" s="17" t="s">
        <v>73</v>
      </c>
      <c r="B43" s="418" t="str">
        <f>IF([1]p4!$A$110&lt;&gt;0,[1]p4!$A$110,"")</f>
        <v xml:space="preserve">Joice Daisyelle Bezerra Silva </v>
      </c>
      <c r="C43" s="418"/>
      <c r="D43" s="418"/>
      <c r="E43" s="418"/>
      <c r="F43" s="419"/>
      <c r="G43" s="18" t="s">
        <v>74</v>
      </c>
      <c r="H43" s="69">
        <f>IF([1]p4!$G$114&lt;&gt;0,[1]p4!$G$114,"")</f>
        <v>45365</v>
      </c>
      <c r="I43" s="18" t="s">
        <v>75</v>
      </c>
      <c r="J43" s="69">
        <f>IF([1]p4!$H$114&lt;&gt;0,[1]p4!$H$114,"")</f>
        <v>46095</v>
      </c>
      <c r="K43" s="18" t="s">
        <v>79</v>
      </c>
      <c r="L43" s="154" t="str">
        <f>IF([1]p4!$J$112&lt;&gt;0,[1]p4!$J$112,"")</f>
        <v/>
      </c>
      <c r="M43" s="159" t="s">
        <v>24</v>
      </c>
      <c r="N43" s="435" t="str">
        <f>IF([1]p4!$J$114&lt;&gt;0,[1]p4!$J$114,"")</f>
        <v/>
      </c>
      <c r="O43" s="435"/>
      <c r="P43" s="436"/>
      <c r="Q43" s="129"/>
    </row>
    <row r="44" spans="1:19" s="2" customFormat="1" ht="13.5" customHeight="1" x14ac:dyDescent="0.25">
      <c r="A44" s="17" t="s">
        <v>76</v>
      </c>
      <c r="B44" s="379" t="str">
        <f>IF([1]p4!$A$112&lt;&gt;0,[1]p4!$A$112,"")</f>
        <v/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80"/>
      <c r="Q44" s="129"/>
    </row>
    <row r="45" spans="1:19" s="10" customFormat="1" ht="11.25" customHeight="1" x14ac:dyDescent="0.2">
      <c r="A45" s="434"/>
      <c r="B45" s="434"/>
      <c r="C45" s="434"/>
      <c r="D45" s="434"/>
      <c r="E45" s="434"/>
      <c r="F45" s="434"/>
      <c r="G45" s="434"/>
      <c r="H45" s="434"/>
      <c r="I45" s="434"/>
      <c r="J45" s="434"/>
      <c r="K45" s="434"/>
      <c r="L45" s="434"/>
      <c r="M45" s="434"/>
      <c r="N45" s="434"/>
      <c r="O45" s="434"/>
      <c r="P45" s="434"/>
      <c r="Q45" s="129"/>
    </row>
    <row r="46" spans="1:19" s="2" customFormat="1" ht="13.5" customHeight="1" x14ac:dyDescent="0.25">
      <c r="A46" s="17" t="s">
        <v>73</v>
      </c>
      <c r="B46" s="418" t="str">
        <f>IF([1]p4!$A$117&lt;&gt;0,[1]p4!$A$117,"")</f>
        <v/>
      </c>
      <c r="C46" s="418"/>
      <c r="D46" s="418"/>
      <c r="E46" s="418"/>
      <c r="F46" s="419"/>
      <c r="G46" s="18" t="s">
        <v>74</v>
      </c>
      <c r="H46" s="69" t="str">
        <f>IF([1]p4!$G$121&lt;&gt;0,[1]p4!$G$121,"")</f>
        <v/>
      </c>
      <c r="I46" s="18" t="s">
        <v>75</v>
      </c>
      <c r="J46" s="69" t="str">
        <f>IF([1]p4!$H$121&lt;&gt;0,[1]p4!$H$121,"")</f>
        <v/>
      </c>
      <c r="K46" s="18" t="s">
        <v>79</v>
      </c>
      <c r="L46" s="154" t="str">
        <f>IF([1]p4!$J$119&lt;&gt;0,[1]p4!$J$119,"")</f>
        <v/>
      </c>
      <c r="M46" s="159" t="s">
        <v>24</v>
      </c>
      <c r="N46" s="435" t="str">
        <f>IF([1]p4!$J$121&lt;&gt;0,[1]p4!$J$121,"")</f>
        <v/>
      </c>
      <c r="O46" s="435"/>
      <c r="P46" s="436"/>
      <c r="Q46" s="129"/>
    </row>
    <row r="47" spans="1:19" s="2" customFormat="1" ht="13.5" customHeight="1" x14ac:dyDescent="0.25">
      <c r="A47" s="17" t="s">
        <v>76</v>
      </c>
      <c r="B47" s="379" t="str">
        <f>IF([1]p4!$A$119&lt;&gt;0,[1]p4!$A$119,"")</f>
        <v/>
      </c>
      <c r="C47" s="379"/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80"/>
      <c r="Q47" s="129"/>
    </row>
    <row r="48" spans="1:19" s="10" customFormat="1" ht="11.25" customHeight="1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129"/>
    </row>
    <row r="49" spans="1:19" s="2" customFormat="1" ht="13.5" customHeight="1" x14ac:dyDescent="0.25">
      <c r="A49" s="17" t="s">
        <v>73</v>
      </c>
      <c r="B49" s="418" t="str">
        <f>IF([1]p4!$A$124&lt;&gt;0,[1]p4!$A$124,"")</f>
        <v/>
      </c>
      <c r="C49" s="418"/>
      <c r="D49" s="418"/>
      <c r="E49" s="418"/>
      <c r="F49" s="419"/>
      <c r="G49" s="18" t="s">
        <v>74</v>
      </c>
      <c r="H49" s="69" t="str">
        <f>IF([1]p4!$G$128&lt;&gt;0,[1]p4!$G$128,"")</f>
        <v/>
      </c>
      <c r="I49" s="18" t="s">
        <v>75</v>
      </c>
      <c r="J49" s="69" t="str">
        <f>IF([1]p4!$H$128&lt;&gt;0,[1]p4!$H$128,"")</f>
        <v/>
      </c>
      <c r="K49" s="18" t="s">
        <v>79</v>
      </c>
      <c r="L49" s="154" t="str">
        <f>IF([1]p4!$J$126&lt;&gt;0,[1]p4!$J$126,"")</f>
        <v/>
      </c>
      <c r="M49" s="159" t="s">
        <v>24</v>
      </c>
      <c r="N49" s="435" t="str">
        <f>IF([1]p4!$J$128&lt;&gt;0,[1]p4!$J$128,"")</f>
        <v/>
      </c>
      <c r="O49" s="435"/>
      <c r="P49" s="436"/>
      <c r="Q49" s="129"/>
    </row>
    <row r="50" spans="1:19" s="2" customFormat="1" ht="13.5" customHeight="1" x14ac:dyDescent="0.25">
      <c r="A50" s="17" t="s">
        <v>76</v>
      </c>
      <c r="B50" s="379" t="str">
        <f>IF([1]p4!$A$126&lt;&gt;0,[1]p4!$A$126,"")</f>
        <v/>
      </c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80"/>
      <c r="Q50" s="129"/>
    </row>
    <row r="51" spans="1:19" s="10" customFormat="1" ht="11.25" customHeight="1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129"/>
    </row>
    <row r="52" spans="1:19" s="2" customFormat="1" ht="13.5" customHeight="1" x14ac:dyDescent="0.25">
      <c r="A52" s="17" t="s">
        <v>73</v>
      </c>
      <c r="B52" s="418" t="str">
        <f>IF([1]p4!$A$131&lt;&gt;0,[1]p4!$A$131,"")</f>
        <v/>
      </c>
      <c r="C52" s="418"/>
      <c r="D52" s="418"/>
      <c r="E52" s="418"/>
      <c r="F52" s="419"/>
      <c r="G52" s="18" t="s">
        <v>74</v>
      </c>
      <c r="H52" s="69" t="str">
        <f>IF([1]p4!$G$135&lt;&gt;0,[1]p4!$G$135,"")</f>
        <v/>
      </c>
      <c r="I52" s="18" t="s">
        <v>75</v>
      </c>
      <c r="J52" s="69" t="str">
        <f>IF([1]p4!$H$135&lt;&gt;0,[1]p4!$H$135,"")</f>
        <v/>
      </c>
      <c r="K52" s="18" t="s">
        <v>79</v>
      </c>
      <c r="L52" s="154" t="str">
        <f>IF([1]p4!$J$133&lt;&gt;0,[1]p4!$J$133,"")</f>
        <v/>
      </c>
      <c r="M52" s="159" t="s">
        <v>24</v>
      </c>
      <c r="N52" s="435" t="str">
        <f>IF([1]p4!$J$135&lt;&gt;0,[1]p4!$J$135,"")</f>
        <v/>
      </c>
      <c r="O52" s="435"/>
      <c r="P52" s="436"/>
      <c r="Q52" s="129"/>
    </row>
    <row r="53" spans="1:19" s="2" customFormat="1" ht="13.5" customHeight="1" x14ac:dyDescent="0.25">
      <c r="A53" s="17" t="s">
        <v>76</v>
      </c>
      <c r="B53" s="379" t="str">
        <f>IF([1]p4!$A$133&lt;&gt;0,[1]p4!$A$133,"")</f>
        <v/>
      </c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80"/>
      <c r="Q53" s="129"/>
    </row>
    <row r="54" spans="1:19" s="29" customFormat="1" ht="11.25" customHeight="1" x14ac:dyDescent="0.2">
      <c r="A54" s="375" t="str">
        <f>T([1]p5!$C$13:$G$13)</f>
        <v>Claudianor Oliveira Alves</v>
      </c>
      <c r="B54" s="376"/>
      <c r="C54" s="376"/>
      <c r="D54" s="376"/>
      <c r="E54" s="377"/>
      <c r="F54" s="437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129"/>
      <c r="R54" s="28"/>
      <c r="S54" s="28"/>
    </row>
    <row r="55" spans="1:19" s="2" customFormat="1" ht="13.5" customHeight="1" x14ac:dyDescent="0.25">
      <c r="A55" s="17" t="s">
        <v>73</v>
      </c>
      <c r="B55" s="418" t="str">
        <f>IF([1]p5!$A$110&lt;&gt;0,[1]p5!$A$110,"")</f>
        <v>José Cícero da Silva</v>
      </c>
      <c r="C55" s="418"/>
      <c r="D55" s="418"/>
      <c r="E55" s="418"/>
      <c r="F55" s="419"/>
      <c r="G55" s="18" t="s">
        <v>74</v>
      </c>
      <c r="H55" s="69">
        <f>IF([1]p5!$G$114&lt;&gt;0,[1]p5!$G$114,"")</f>
        <v>44531</v>
      </c>
      <c r="I55" s="18" t="s">
        <v>75</v>
      </c>
      <c r="J55" s="69">
        <f>IF([1]p5!$H$114&lt;&gt;0,[1]p5!$H$114,"")</f>
        <v>45991</v>
      </c>
      <c r="K55" s="18" t="s">
        <v>79</v>
      </c>
      <c r="L55" s="154" t="str">
        <f>IF([1]p5!$J$112&lt;&gt;0,[1]p5!$J$112,"")</f>
        <v>CAPES</v>
      </c>
      <c r="M55" s="159" t="s">
        <v>24</v>
      </c>
      <c r="N55" s="435" t="str">
        <f>IF([1]p5!$J$114&lt;&gt;0,[1]p5!$J$114,"")</f>
        <v/>
      </c>
      <c r="O55" s="435"/>
      <c r="P55" s="436"/>
      <c r="Q55" s="129"/>
    </row>
    <row r="56" spans="1:19" s="2" customFormat="1" ht="13.5" customHeight="1" x14ac:dyDescent="0.25">
      <c r="A56" s="17" t="s">
        <v>76</v>
      </c>
      <c r="B56" s="379" t="str">
        <f>IF([1]p5!$A$112&lt;&gt;0,[1]p5!$A$112,"")</f>
        <v>Estudo de Solitons</v>
      </c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80"/>
      <c r="Q56" s="129"/>
    </row>
    <row r="57" spans="1:19" s="10" customFormat="1" ht="11.25" customHeight="1" x14ac:dyDescent="0.2">
      <c r="A57" s="434"/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129"/>
    </row>
    <row r="58" spans="1:19" s="2" customFormat="1" ht="13.5" customHeight="1" x14ac:dyDescent="0.25">
      <c r="A58" s="17" t="s">
        <v>73</v>
      </c>
      <c r="B58" s="418" t="str">
        <f>IF([1]p5!$A$117&lt;&gt;0,[1]p5!$A$117,"")</f>
        <v>Josias Vera Baca</v>
      </c>
      <c r="C58" s="418"/>
      <c r="D58" s="418"/>
      <c r="E58" s="418"/>
      <c r="F58" s="419"/>
      <c r="G58" s="18" t="s">
        <v>74</v>
      </c>
      <c r="H58" s="69">
        <f>IF([1]p5!$G$121&lt;&gt;0,[1]p5!$G$121,"")</f>
        <v>45352</v>
      </c>
      <c r="I58" s="18" t="s">
        <v>75</v>
      </c>
      <c r="J58" s="69" t="str">
        <f>IF([1]p5!$H$121&lt;&gt;0,[1]p5!$H$121,"")</f>
        <v>29/02/2026</v>
      </c>
      <c r="K58" s="18" t="s">
        <v>79</v>
      </c>
      <c r="L58" s="154" t="str">
        <f>IF([1]p5!$J$119&lt;&gt;0,[1]p5!$J$119,"")</f>
        <v>CAPES</v>
      </c>
      <c r="M58" s="159" t="s">
        <v>24</v>
      </c>
      <c r="N58" s="435" t="str">
        <f>IF([1]p5!$J$121&lt;&gt;0,[1]p5!$J$121,"")</f>
        <v/>
      </c>
      <c r="O58" s="435"/>
      <c r="P58" s="436"/>
      <c r="Q58" s="129"/>
    </row>
    <row r="59" spans="1:19" s="2" customFormat="1" ht="13.5" customHeight="1" x14ac:dyDescent="0.25">
      <c r="A59" s="17" t="s">
        <v>76</v>
      </c>
      <c r="B59" s="379" t="str">
        <f>IF([1]p5!$A$119&lt;&gt;0,[1]p5!$A$119,"")</f>
        <v>A definir</v>
      </c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79"/>
      <c r="P59" s="380"/>
      <c r="Q59" s="129"/>
    </row>
    <row r="60" spans="1:19" s="10" customFormat="1" ht="11.25" customHeight="1" x14ac:dyDescent="0.2">
      <c r="A60" s="434"/>
      <c r="B60" s="434"/>
      <c r="C60" s="434"/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4"/>
      <c r="O60" s="434"/>
      <c r="P60" s="434"/>
      <c r="Q60" s="129"/>
    </row>
    <row r="61" spans="1:19" s="2" customFormat="1" ht="13.5" customHeight="1" x14ac:dyDescent="0.25">
      <c r="A61" s="17" t="s">
        <v>73</v>
      </c>
      <c r="B61" s="418" t="str">
        <f>IF([1]p5!$A$124&lt;&gt;0,[1]p5!$A$124,"")</f>
        <v>Diego Jonathan Bezerra Silva</v>
      </c>
      <c r="C61" s="418"/>
      <c r="D61" s="418"/>
      <c r="E61" s="418"/>
      <c r="F61" s="419"/>
      <c r="G61" s="18" t="s">
        <v>74</v>
      </c>
      <c r="H61" s="69">
        <f>IF([1]p5!$G$128&lt;&gt;0,[1]p5!$G$128,"")</f>
        <v>45352</v>
      </c>
      <c r="I61" s="18" t="s">
        <v>75</v>
      </c>
      <c r="J61" s="69">
        <f>IF([1]p5!$H$128&lt;&gt;0,[1]p5!$H$128,"")</f>
        <v>46812</v>
      </c>
      <c r="K61" s="18" t="s">
        <v>79</v>
      </c>
      <c r="L61" s="154" t="str">
        <f>IF([1]p5!$J$126&lt;&gt;0,[1]p5!$J$126,"")</f>
        <v>CAPES</v>
      </c>
      <c r="M61" s="159" t="s">
        <v>24</v>
      </c>
      <c r="N61" s="435" t="str">
        <f>IF([1]p5!$J$128&lt;&gt;0,[1]p5!$J$128,"")</f>
        <v/>
      </c>
      <c r="O61" s="435"/>
      <c r="P61" s="436"/>
      <c r="Q61" s="129"/>
    </row>
    <row r="62" spans="1:19" s="2" customFormat="1" ht="13.5" customHeight="1" x14ac:dyDescent="0.25">
      <c r="A62" s="17" t="s">
        <v>76</v>
      </c>
      <c r="B62" s="379" t="str">
        <f>IF([1]p5!$A$126&lt;&gt;0,[1]p5!$A$126,"")</f>
        <v>A definir</v>
      </c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80"/>
      <c r="Q62" s="129"/>
    </row>
    <row r="63" spans="1:19" s="10" customFormat="1" ht="11.25" customHeight="1" x14ac:dyDescent="0.2">
      <c r="A63" s="434"/>
      <c r="B63" s="434"/>
      <c r="C63" s="434"/>
      <c r="D63" s="434"/>
      <c r="E63" s="434"/>
      <c r="F63" s="434"/>
      <c r="G63" s="434"/>
      <c r="H63" s="434"/>
      <c r="I63" s="434"/>
      <c r="J63" s="434"/>
      <c r="K63" s="434"/>
      <c r="L63" s="434"/>
      <c r="M63" s="434"/>
      <c r="N63" s="434"/>
      <c r="O63" s="434"/>
      <c r="P63" s="434"/>
      <c r="Q63" s="129"/>
    </row>
    <row r="64" spans="1:19" s="2" customFormat="1" ht="13.5" customHeight="1" x14ac:dyDescent="0.25">
      <c r="A64" s="17" t="s">
        <v>73</v>
      </c>
      <c r="B64" s="418" t="str">
        <f>IF([1]p5!$A$131&lt;&gt;0,[1]p5!$A$131,"")</f>
        <v/>
      </c>
      <c r="C64" s="418"/>
      <c r="D64" s="418"/>
      <c r="E64" s="418"/>
      <c r="F64" s="419"/>
      <c r="G64" s="18" t="s">
        <v>74</v>
      </c>
      <c r="H64" s="69" t="str">
        <f>IF([1]p5!$G$135&lt;&gt;0,[1]p5!$G$135,"")</f>
        <v/>
      </c>
      <c r="I64" s="18" t="s">
        <v>75</v>
      </c>
      <c r="J64" s="69" t="str">
        <f>IF([1]p5!$H$135&lt;&gt;0,[1]p5!$H$135,"")</f>
        <v/>
      </c>
      <c r="K64" s="18" t="s">
        <v>79</v>
      </c>
      <c r="L64" s="154" t="str">
        <f>IF([1]p5!$J$133&lt;&gt;0,[1]p5!$J$133,"")</f>
        <v/>
      </c>
      <c r="M64" s="159" t="s">
        <v>24</v>
      </c>
      <c r="N64" s="435" t="str">
        <f>IF([1]p5!$J$135&lt;&gt;0,[1]p5!$J$135,"")</f>
        <v/>
      </c>
      <c r="O64" s="435"/>
      <c r="P64" s="436"/>
      <c r="Q64" s="129"/>
    </row>
    <row r="65" spans="1:19" s="2" customFormat="1" ht="13.5" customHeight="1" x14ac:dyDescent="0.25">
      <c r="A65" s="17" t="s">
        <v>76</v>
      </c>
      <c r="B65" s="379" t="str">
        <f>IF([1]p5!$A$133&lt;&gt;0,[1]p5!$A$133,"")</f>
        <v/>
      </c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80"/>
      <c r="Q65" s="129"/>
    </row>
    <row r="66" spans="1:19" s="29" customFormat="1" ht="11.25" customHeight="1" x14ac:dyDescent="0.2">
      <c r="A66" s="375" t="str">
        <f>T([1]p6!$C$13:$G$13)</f>
        <v>Daniel Cordeiro de Morais Filho</v>
      </c>
      <c r="B66" s="376"/>
      <c r="C66" s="376"/>
      <c r="D66" s="376"/>
      <c r="E66" s="377"/>
      <c r="F66" s="437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129"/>
      <c r="R66" s="28"/>
      <c r="S66" s="28"/>
    </row>
    <row r="67" spans="1:19" s="2" customFormat="1" ht="13.5" customHeight="1" x14ac:dyDescent="0.25">
      <c r="A67" s="17" t="s">
        <v>73</v>
      </c>
      <c r="B67" s="418" t="str">
        <f>IF([1]p6!$A$110&lt;&gt;0,[1]p6!$A$110,"")</f>
        <v>Flávia Shirley</v>
      </c>
      <c r="C67" s="418"/>
      <c r="D67" s="418"/>
      <c r="E67" s="418"/>
      <c r="F67" s="419"/>
      <c r="G67" s="18" t="s">
        <v>74</v>
      </c>
      <c r="H67" s="69">
        <f>IF([1]p6!$G$114&lt;&gt;0,[1]p6!$G$114,"")</f>
        <v>45200</v>
      </c>
      <c r="I67" s="18" t="s">
        <v>75</v>
      </c>
      <c r="J67" s="69" t="str">
        <f>IF([1]p6!$H$114&lt;&gt;0,[1]p6!$H$114,"")</f>
        <v/>
      </c>
      <c r="K67" s="18" t="s">
        <v>79</v>
      </c>
      <c r="L67" s="154" t="str">
        <f>IF([1]p6!$J$112&lt;&gt;0,[1]p6!$J$112,"")</f>
        <v/>
      </c>
      <c r="M67" s="159" t="s">
        <v>24</v>
      </c>
      <c r="N67" s="435" t="str">
        <f>IF([1]p6!$J$114&lt;&gt;0,[1]p6!$J$114,"")</f>
        <v/>
      </c>
      <c r="O67" s="435"/>
      <c r="P67" s="436"/>
      <c r="Q67" s="129"/>
    </row>
    <row r="68" spans="1:19" s="2" customFormat="1" ht="13.5" customHeight="1" x14ac:dyDescent="0.25">
      <c r="A68" s="17" t="s">
        <v>76</v>
      </c>
      <c r="B68" s="379" t="str">
        <f>IF([1]p6!$A$112&lt;&gt;0,[1]p6!$A$112,"")</f>
        <v>Análise de alguns assunto não tratados no Enem e que eram tratados antes, na época do Vestibular</v>
      </c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80"/>
      <c r="Q68" s="129"/>
    </row>
    <row r="69" spans="1:19" s="10" customFormat="1" ht="11.25" customHeight="1" x14ac:dyDescent="0.2">
      <c r="A69" s="434"/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34"/>
      <c r="M69" s="434"/>
      <c r="N69" s="434"/>
      <c r="O69" s="434"/>
      <c r="P69" s="434"/>
      <c r="Q69" s="129"/>
    </row>
    <row r="70" spans="1:19" s="2" customFormat="1" ht="13.5" customHeight="1" x14ac:dyDescent="0.25">
      <c r="A70" s="17" t="s">
        <v>73</v>
      </c>
      <c r="B70" s="418" t="str">
        <f>IF([1]p6!$A$117&lt;&gt;0,[1]p6!$A$117,"")</f>
        <v>Franciscarlos de Medeiros Santos</v>
      </c>
      <c r="C70" s="418"/>
      <c r="D70" s="418"/>
      <c r="E70" s="418"/>
      <c r="F70" s="419"/>
      <c r="G70" s="18" t="s">
        <v>74</v>
      </c>
      <c r="H70" s="69">
        <f>IF([1]p6!$G$121&lt;&gt;0,[1]p6!$G$121,"")</f>
        <v>45383</v>
      </c>
      <c r="I70" s="18" t="s">
        <v>75</v>
      </c>
      <c r="J70" s="69" t="str">
        <f>IF([1]p6!$H$121&lt;&gt;0,[1]p6!$H$121,"")</f>
        <v/>
      </c>
      <c r="K70" s="18" t="s">
        <v>79</v>
      </c>
      <c r="L70" s="154" t="str">
        <f>IF([1]p6!$J$119&lt;&gt;0,[1]p6!$J$119,"")</f>
        <v/>
      </c>
      <c r="M70" s="159" t="s">
        <v>24</v>
      </c>
      <c r="N70" s="435" t="str">
        <f>IF([1]p6!$J$121&lt;&gt;0,[1]p6!$J$121,"")</f>
        <v/>
      </c>
      <c r="O70" s="435"/>
      <c r="P70" s="436"/>
      <c r="Q70" s="129"/>
    </row>
    <row r="71" spans="1:19" s="2" customFormat="1" ht="13.5" customHeight="1" x14ac:dyDescent="0.25">
      <c r="A71" s="17" t="s">
        <v>76</v>
      </c>
      <c r="B71" s="379" t="str">
        <f>IF([1]p6!$A$119&lt;&gt;0,[1]p6!$A$119,"")</f>
        <v>Cálculo de áreas de figuras planas especiais</v>
      </c>
      <c r="C71" s="379"/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80"/>
      <c r="Q71" s="129"/>
    </row>
    <row r="72" spans="1:19" s="10" customFormat="1" ht="11.25" customHeight="1" x14ac:dyDescent="0.2">
      <c r="A72" s="434"/>
      <c r="B72" s="434"/>
      <c r="C72" s="434"/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4"/>
      <c r="O72" s="434"/>
      <c r="P72" s="434"/>
      <c r="Q72" s="129"/>
    </row>
    <row r="73" spans="1:19" s="2" customFormat="1" ht="13.5" customHeight="1" x14ac:dyDescent="0.25">
      <c r="A73" s="17" t="s">
        <v>73</v>
      </c>
      <c r="B73" s="418" t="str">
        <f>IF([1]p6!$A$124&lt;&gt;0,[1]p6!$A$124,"")</f>
        <v/>
      </c>
      <c r="C73" s="418"/>
      <c r="D73" s="418"/>
      <c r="E73" s="418"/>
      <c r="F73" s="419"/>
      <c r="G73" s="18" t="s">
        <v>74</v>
      </c>
      <c r="H73" s="69" t="str">
        <f>IF([1]p6!$G$128&lt;&gt;0,[1]p6!$G$128,"")</f>
        <v/>
      </c>
      <c r="I73" s="18" t="s">
        <v>75</v>
      </c>
      <c r="J73" s="69" t="str">
        <f>IF([1]p6!$H$128&lt;&gt;0,[1]p6!$H$128,"")</f>
        <v/>
      </c>
      <c r="K73" s="18" t="s">
        <v>79</v>
      </c>
      <c r="L73" s="154" t="str">
        <f>IF([1]p6!$J$126&lt;&gt;0,[1]p6!$J$126,"")</f>
        <v/>
      </c>
      <c r="M73" s="159" t="s">
        <v>24</v>
      </c>
      <c r="N73" s="435" t="str">
        <f>IF([1]p6!$J$128&lt;&gt;0,[1]p6!$J$128,"")</f>
        <v/>
      </c>
      <c r="O73" s="435"/>
      <c r="P73" s="436"/>
      <c r="Q73" s="129"/>
    </row>
    <row r="74" spans="1:19" s="2" customFormat="1" ht="13.5" customHeight="1" x14ac:dyDescent="0.25">
      <c r="A74" s="17" t="s">
        <v>76</v>
      </c>
      <c r="B74" s="379" t="str">
        <f>IF([1]p6!$A$126&lt;&gt;0,[1]p6!$A$126,"")</f>
        <v/>
      </c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80"/>
      <c r="Q74" s="129"/>
    </row>
    <row r="75" spans="1:19" s="10" customFormat="1" ht="11.25" customHeight="1" x14ac:dyDescent="0.2">
      <c r="A75" s="434"/>
      <c r="B75" s="434"/>
      <c r="C75" s="434"/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  <c r="O75" s="434"/>
      <c r="P75" s="434"/>
      <c r="Q75" s="129"/>
    </row>
    <row r="76" spans="1:19" s="2" customFormat="1" ht="13.5" customHeight="1" x14ac:dyDescent="0.25">
      <c r="A76" s="17" t="s">
        <v>73</v>
      </c>
      <c r="B76" s="418" t="str">
        <f>IF([1]p6!$A$131&lt;&gt;0,[1]p6!$A$131,"")</f>
        <v/>
      </c>
      <c r="C76" s="418"/>
      <c r="D76" s="418"/>
      <c r="E76" s="418"/>
      <c r="F76" s="419"/>
      <c r="G76" s="18" t="s">
        <v>74</v>
      </c>
      <c r="H76" s="69" t="str">
        <f>IF([1]p6!$G$135&lt;&gt;0,[1]p6!$G$135,"")</f>
        <v/>
      </c>
      <c r="I76" s="18" t="s">
        <v>75</v>
      </c>
      <c r="J76" s="69" t="str">
        <f>IF([1]p6!$H$135&lt;&gt;0,[1]p6!$H$135,"")</f>
        <v/>
      </c>
      <c r="K76" s="18" t="s">
        <v>79</v>
      </c>
      <c r="L76" s="154" t="str">
        <f>IF([1]p6!$J$133&lt;&gt;0,[1]p6!$J$133,"")</f>
        <v/>
      </c>
      <c r="M76" s="159" t="s">
        <v>24</v>
      </c>
      <c r="N76" s="435" t="str">
        <f>IF([1]p6!$J$135&lt;&gt;0,[1]p6!$J$135,"")</f>
        <v/>
      </c>
      <c r="O76" s="435"/>
      <c r="P76" s="436"/>
      <c r="Q76" s="129"/>
    </row>
    <row r="77" spans="1:19" s="2" customFormat="1" ht="13.5" customHeight="1" x14ac:dyDescent="0.25">
      <c r="A77" s="17" t="s">
        <v>76</v>
      </c>
      <c r="B77" s="379" t="str">
        <f>IF([1]p6!$A$133&lt;&gt;0,[1]p6!$A$133,"")</f>
        <v/>
      </c>
      <c r="C77" s="379"/>
      <c r="D77" s="379"/>
      <c r="E77" s="379"/>
      <c r="F77" s="379"/>
      <c r="G77" s="379"/>
      <c r="H77" s="379"/>
      <c r="I77" s="379"/>
      <c r="J77" s="379"/>
      <c r="K77" s="379"/>
      <c r="L77" s="379"/>
      <c r="M77" s="379"/>
      <c r="N77" s="379"/>
      <c r="O77" s="379"/>
      <c r="P77" s="380"/>
      <c r="Q77" s="129"/>
    </row>
    <row r="78" spans="1:19" s="29" customFormat="1" ht="11.25" customHeight="1" x14ac:dyDescent="0.2">
      <c r="A78" s="375" t="str">
        <f>T([1]p7!$C$13:$G$13)</f>
        <v>Deise Mara Barbosa de Almeida</v>
      </c>
      <c r="B78" s="376"/>
      <c r="C78" s="376"/>
      <c r="D78" s="376"/>
      <c r="E78" s="377"/>
      <c r="F78" s="437"/>
      <c r="G78" s="438"/>
      <c r="H78" s="438"/>
      <c r="I78" s="438"/>
      <c r="J78" s="438"/>
      <c r="K78" s="438"/>
      <c r="L78" s="438"/>
      <c r="M78" s="438"/>
      <c r="N78" s="438"/>
      <c r="O78" s="438"/>
      <c r="P78" s="438"/>
      <c r="Q78" s="129"/>
      <c r="R78" s="28"/>
      <c r="S78" s="28"/>
    </row>
    <row r="79" spans="1:19" s="2" customFormat="1" ht="13.5" customHeight="1" x14ac:dyDescent="0.25">
      <c r="A79" s="17" t="s">
        <v>73</v>
      </c>
      <c r="B79" s="418" t="str">
        <f>IF([1]p7!$A$110&lt;&gt;0,[1]p7!$A$110,"")</f>
        <v>Thiago dos Santos Silva</v>
      </c>
      <c r="C79" s="418"/>
      <c r="D79" s="418"/>
      <c r="E79" s="418"/>
      <c r="F79" s="419"/>
      <c r="G79" s="18" t="s">
        <v>74</v>
      </c>
      <c r="H79" s="69">
        <f>IF([1]p7!$G$114&lt;&gt;0,[1]p7!$G$114,"")</f>
        <v>45139</v>
      </c>
      <c r="I79" s="18" t="s">
        <v>75</v>
      </c>
      <c r="J79" s="69">
        <f>IF([1]p7!$H$114&lt;&gt;0,[1]p7!$H$114,"")</f>
        <v>45534</v>
      </c>
      <c r="K79" s="18" t="s">
        <v>79</v>
      </c>
      <c r="L79" s="154" t="str">
        <f>IF([1]p7!$J$112&lt;&gt;0,[1]p7!$J$112,"")</f>
        <v/>
      </c>
      <c r="M79" s="159" t="s">
        <v>24</v>
      </c>
      <c r="N79" s="435" t="str">
        <f>IF([1]p7!$J$114&lt;&gt;0,[1]p7!$J$114,"")</f>
        <v/>
      </c>
      <c r="O79" s="435"/>
      <c r="P79" s="436"/>
      <c r="Q79" s="129"/>
    </row>
    <row r="80" spans="1:19" s="2" customFormat="1" ht="13.5" customHeight="1" x14ac:dyDescent="0.25">
      <c r="A80" s="17" t="s">
        <v>76</v>
      </c>
      <c r="B80" s="379" t="str">
        <f>IF([1]p7!$A$112&lt;&gt;0,[1]p7!$A$112,"")</f>
        <v>Conceito de função aplicado ao estudo de sequências através de uma cartilha interativa elaborada com Canva</v>
      </c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80"/>
      <c r="Q80" s="129"/>
    </row>
    <row r="81" spans="1:19" s="10" customFormat="1" ht="11.25" customHeight="1" x14ac:dyDescent="0.2">
      <c r="A81" s="434"/>
      <c r="B81" s="434"/>
      <c r="C81" s="434"/>
      <c r="D81" s="434"/>
      <c r="E81" s="434"/>
      <c r="F81" s="434"/>
      <c r="G81" s="434"/>
      <c r="H81" s="434"/>
      <c r="I81" s="434"/>
      <c r="J81" s="434"/>
      <c r="K81" s="434"/>
      <c r="L81" s="434"/>
      <c r="M81" s="434"/>
      <c r="N81" s="434"/>
      <c r="O81" s="434"/>
      <c r="P81" s="434"/>
      <c r="Q81" s="129"/>
    </row>
    <row r="82" spans="1:19" s="2" customFormat="1" ht="13.5" customHeight="1" x14ac:dyDescent="0.25">
      <c r="A82" s="17" t="s">
        <v>73</v>
      </c>
      <c r="B82" s="418" t="str">
        <f>IF([1]p7!$A$117&lt;&gt;0,[1]p7!$A$117,"")</f>
        <v/>
      </c>
      <c r="C82" s="418"/>
      <c r="D82" s="418"/>
      <c r="E82" s="418"/>
      <c r="F82" s="419"/>
      <c r="G82" s="18" t="s">
        <v>74</v>
      </c>
      <c r="H82" s="69" t="str">
        <f>IF([1]p7!$G$121&lt;&gt;0,[1]p7!$G$121,"")</f>
        <v/>
      </c>
      <c r="I82" s="18" t="s">
        <v>75</v>
      </c>
      <c r="J82" s="69" t="str">
        <f>IF([1]p7!$H$121&lt;&gt;0,[1]p7!$H$121,"")</f>
        <v/>
      </c>
      <c r="K82" s="18" t="s">
        <v>79</v>
      </c>
      <c r="L82" s="154" t="str">
        <f>IF([1]p7!$J$119&lt;&gt;0,[1]p7!$J$119,"")</f>
        <v/>
      </c>
      <c r="M82" s="159" t="s">
        <v>24</v>
      </c>
      <c r="N82" s="435" t="str">
        <f>IF([1]p7!$J$121&lt;&gt;0,[1]p7!$J$121,"")</f>
        <v/>
      </c>
      <c r="O82" s="435"/>
      <c r="P82" s="436"/>
      <c r="Q82" s="129"/>
    </row>
    <row r="83" spans="1:19" s="2" customFormat="1" ht="13.5" customHeight="1" x14ac:dyDescent="0.25">
      <c r="A83" s="17" t="s">
        <v>76</v>
      </c>
      <c r="B83" s="379" t="str">
        <f>IF([1]p7!$A$119&lt;&gt;0,[1]p7!$A$119,"")</f>
        <v/>
      </c>
      <c r="C83" s="379"/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80"/>
      <c r="Q83" s="129"/>
    </row>
    <row r="84" spans="1:19" s="10" customFormat="1" ht="11.25" customHeight="1" x14ac:dyDescent="0.2">
      <c r="A84" s="434"/>
      <c r="B84" s="434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4"/>
      <c r="N84" s="434"/>
      <c r="O84" s="434"/>
      <c r="P84" s="434"/>
      <c r="Q84" s="129"/>
    </row>
    <row r="85" spans="1:19" s="2" customFormat="1" ht="13.5" customHeight="1" x14ac:dyDescent="0.25">
      <c r="A85" s="17" t="s">
        <v>73</v>
      </c>
      <c r="B85" s="418" t="str">
        <f>IF([1]p7!$A$124&lt;&gt;0,[1]p7!$A$124,"")</f>
        <v/>
      </c>
      <c r="C85" s="418"/>
      <c r="D85" s="418"/>
      <c r="E85" s="418"/>
      <c r="F85" s="419"/>
      <c r="G85" s="18" t="s">
        <v>74</v>
      </c>
      <c r="H85" s="69" t="str">
        <f>IF([1]p7!$G$128&lt;&gt;0,[1]p7!$G$128,"")</f>
        <v/>
      </c>
      <c r="I85" s="18" t="s">
        <v>75</v>
      </c>
      <c r="J85" s="69" t="str">
        <f>IF([1]p7!$H$128&lt;&gt;0,[1]p7!$H$128,"")</f>
        <v/>
      </c>
      <c r="K85" s="18" t="s">
        <v>79</v>
      </c>
      <c r="L85" s="154" t="str">
        <f>IF([1]p7!$J$126&lt;&gt;0,[1]p7!$J$126,"")</f>
        <v/>
      </c>
      <c r="M85" s="159" t="s">
        <v>24</v>
      </c>
      <c r="N85" s="435" t="str">
        <f>IF([1]p7!$J$128&lt;&gt;0,[1]p7!$J$128,"")</f>
        <v/>
      </c>
      <c r="O85" s="435"/>
      <c r="P85" s="436"/>
      <c r="Q85" s="129"/>
    </row>
    <row r="86" spans="1:19" s="2" customFormat="1" ht="13.5" customHeight="1" x14ac:dyDescent="0.25">
      <c r="A86" s="17" t="s">
        <v>76</v>
      </c>
      <c r="B86" s="379" t="str">
        <f>IF([1]p7!$A$126&lt;&gt;0,[1]p7!$A$126,"")</f>
        <v/>
      </c>
      <c r="C86" s="379"/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80"/>
      <c r="Q86" s="129"/>
    </row>
    <row r="87" spans="1:19" s="10" customFormat="1" ht="11.25" customHeight="1" x14ac:dyDescent="0.2">
      <c r="A87" s="434"/>
      <c r="B87" s="434"/>
      <c r="C87" s="434"/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129"/>
    </row>
    <row r="88" spans="1:19" s="2" customFormat="1" ht="13.5" customHeight="1" x14ac:dyDescent="0.25">
      <c r="A88" s="17" t="s">
        <v>73</v>
      </c>
      <c r="B88" s="418" t="str">
        <f>IF([1]p7!$A$131&lt;&gt;0,[1]p7!$A$131,"")</f>
        <v/>
      </c>
      <c r="C88" s="418"/>
      <c r="D88" s="418"/>
      <c r="E88" s="418"/>
      <c r="F88" s="419"/>
      <c r="G88" s="18" t="s">
        <v>74</v>
      </c>
      <c r="H88" s="69" t="str">
        <f>IF([1]p7!$G$135&lt;&gt;0,[1]p7!$G$135,"")</f>
        <v/>
      </c>
      <c r="I88" s="18" t="s">
        <v>75</v>
      </c>
      <c r="J88" s="69" t="str">
        <f>IF([1]p7!$H$135&lt;&gt;0,[1]p7!$H$135,"")</f>
        <v/>
      </c>
      <c r="K88" s="18" t="s">
        <v>79</v>
      </c>
      <c r="L88" s="154" t="str">
        <f>IF([1]p7!$J$133&lt;&gt;0,[1]p7!$J$133,"")</f>
        <v/>
      </c>
      <c r="M88" s="159" t="s">
        <v>24</v>
      </c>
      <c r="N88" s="435" t="str">
        <f>IF([1]p7!$J$135&lt;&gt;0,[1]p7!$J$135,"")</f>
        <v/>
      </c>
      <c r="O88" s="435"/>
      <c r="P88" s="436"/>
      <c r="Q88" s="129"/>
    </row>
    <row r="89" spans="1:19" s="2" customFormat="1" ht="13.5" customHeight="1" x14ac:dyDescent="0.25">
      <c r="A89" s="17" t="s">
        <v>76</v>
      </c>
      <c r="B89" s="379" t="str">
        <f>IF([1]p7!$A$133&lt;&gt;0,[1]p7!$A$133,"")</f>
        <v/>
      </c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80"/>
      <c r="Q89" s="129"/>
    </row>
    <row r="90" spans="1:19" s="29" customFormat="1" ht="11.25" customHeight="1" x14ac:dyDescent="0.2">
      <c r="A90" s="375" t="str">
        <f>T([1]p8!$C$13:$G$13)</f>
        <v>Denilson da Silva Pereira</v>
      </c>
      <c r="B90" s="376"/>
      <c r="C90" s="376"/>
      <c r="D90" s="376"/>
      <c r="E90" s="377"/>
      <c r="F90" s="437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129"/>
      <c r="R90" s="28"/>
      <c r="S90" s="28"/>
    </row>
    <row r="91" spans="1:19" s="2" customFormat="1" ht="13.5" customHeight="1" x14ac:dyDescent="0.25">
      <c r="A91" s="17" t="s">
        <v>73</v>
      </c>
      <c r="B91" s="418" t="str">
        <f>IF([1]p8!$A$110&lt;&gt;0,[1]p8!$A$110,"")</f>
        <v>Ismael Carlos Pereira de Carvalho</v>
      </c>
      <c r="C91" s="418"/>
      <c r="D91" s="418"/>
      <c r="E91" s="418"/>
      <c r="F91" s="419"/>
      <c r="G91" s="18" t="s">
        <v>74</v>
      </c>
      <c r="H91" s="69" t="str">
        <f>IF([1]p8!$G$114&lt;&gt;0,[1]p8!$G$114,"")</f>
        <v/>
      </c>
      <c r="I91" s="18" t="s">
        <v>75</v>
      </c>
      <c r="J91" s="69" t="str">
        <f>IF([1]p8!$H$114&lt;&gt;0,[1]p8!$H$114,"")</f>
        <v/>
      </c>
      <c r="K91" s="18" t="s">
        <v>79</v>
      </c>
      <c r="L91" s="154" t="str">
        <f>IF([1]p8!$J$112&lt;&gt;0,[1]p8!$J$112,"")</f>
        <v/>
      </c>
      <c r="M91" s="159" t="s">
        <v>24</v>
      </c>
      <c r="N91" s="435" t="str">
        <f>IF([1]p8!$J$114&lt;&gt;0,[1]p8!$J$114,"")</f>
        <v/>
      </c>
      <c r="O91" s="435"/>
      <c r="P91" s="436"/>
      <c r="Q91" s="129"/>
    </row>
    <row r="92" spans="1:19" s="2" customFormat="1" ht="13.5" customHeight="1" x14ac:dyDescent="0.25">
      <c r="A92" s="17" t="s">
        <v>76</v>
      </c>
      <c r="B92" s="379" t="str">
        <f>IF([1]p8!$A$112&lt;&gt;0,[1]p8!$A$112,"")</f>
        <v>Resultados de soluções em Equações do Tipo Kirchhoff</v>
      </c>
      <c r="C92" s="379"/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80"/>
      <c r="Q92" s="129"/>
    </row>
    <row r="93" spans="1:19" s="10" customFormat="1" ht="11.25" customHeight="1" x14ac:dyDescent="0.2">
      <c r="A93" s="434"/>
      <c r="B93" s="434"/>
      <c r="C93" s="434"/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4"/>
      <c r="O93" s="434"/>
      <c r="P93" s="434"/>
      <c r="Q93" s="129"/>
    </row>
    <row r="94" spans="1:19" s="2" customFormat="1" ht="13.5" customHeight="1" x14ac:dyDescent="0.25">
      <c r="A94" s="17" t="s">
        <v>73</v>
      </c>
      <c r="B94" s="418" t="str">
        <f>IF([1]p8!$A$117&lt;&gt;0,[1]p8!$A$117,"")</f>
        <v/>
      </c>
      <c r="C94" s="418"/>
      <c r="D94" s="418"/>
      <c r="E94" s="418"/>
      <c r="F94" s="419"/>
      <c r="G94" s="18" t="s">
        <v>74</v>
      </c>
      <c r="H94" s="69" t="str">
        <f>IF([1]p8!$G$121&lt;&gt;0,[1]p8!$G$121,"")</f>
        <v/>
      </c>
      <c r="I94" s="18" t="s">
        <v>75</v>
      </c>
      <c r="J94" s="69" t="str">
        <f>IF([1]p8!$H$121&lt;&gt;0,[1]p8!$H$121,"")</f>
        <v/>
      </c>
      <c r="K94" s="18" t="s">
        <v>79</v>
      </c>
      <c r="L94" s="154" t="str">
        <f>IF([1]p8!$J$119&lt;&gt;0,[1]p8!$J$119,"")</f>
        <v/>
      </c>
      <c r="M94" s="159" t="s">
        <v>24</v>
      </c>
      <c r="N94" s="435" t="str">
        <f>IF([1]p8!$J$121&lt;&gt;0,[1]p8!$J$121,"")</f>
        <v/>
      </c>
      <c r="O94" s="435"/>
      <c r="P94" s="436"/>
      <c r="Q94" s="129"/>
    </row>
    <row r="95" spans="1:19" s="2" customFormat="1" ht="13.5" customHeight="1" x14ac:dyDescent="0.25">
      <c r="A95" s="17" t="s">
        <v>76</v>
      </c>
      <c r="B95" s="379" t="str">
        <f>IF([1]p8!$A$119&lt;&gt;0,[1]p8!$A$119,"")</f>
        <v/>
      </c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80"/>
      <c r="Q95" s="129"/>
    </row>
    <row r="96" spans="1:19" s="10" customFormat="1" ht="11.25" customHeight="1" x14ac:dyDescent="0.2">
      <c r="A96" s="434"/>
      <c r="B96" s="434"/>
      <c r="C96" s="434"/>
      <c r="D96" s="434"/>
      <c r="E96" s="434"/>
      <c r="F96" s="434"/>
      <c r="G96" s="434"/>
      <c r="H96" s="434"/>
      <c r="I96" s="434"/>
      <c r="J96" s="434"/>
      <c r="K96" s="434"/>
      <c r="L96" s="434"/>
      <c r="M96" s="434"/>
      <c r="N96" s="434"/>
      <c r="O96" s="434"/>
      <c r="P96" s="434"/>
      <c r="Q96" s="129"/>
    </row>
    <row r="97" spans="1:19" s="2" customFormat="1" ht="13.5" customHeight="1" x14ac:dyDescent="0.25">
      <c r="A97" s="17" t="s">
        <v>73</v>
      </c>
      <c r="B97" s="418" t="str">
        <f>IF([1]p8!$A$124&lt;&gt;0,[1]p8!$A$124,"")</f>
        <v/>
      </c>
      <c r="C97" s="418"/>
      <c r="D97" s="418"/>
      <c r="E97" s="418"/>
      <c r="F97" s="419"/>
      <c r="G97" s="18" t="s">
        <v>74</v>
      </c>
      <c r="H97" s="69" t="str">
        <f>IF([1]p8!$G$128&lt;&gt;0,[1]p8!$G$128,"")</f>
        <v/>
      </c>
      <c r="I97" s="18" t="s">
        <v>75</v>
      </c>
      <c r="J97" s="69" t="str">
        <f>IF([1]p8!$H$128&lt;&gt;0,[1]p8!$H$128,"")</f>
        <v/>
      </c>
      <c r="K97" s="18" t="s">
        <v>79</v>
      </c>
      <c r="L97" s="154" t="str">
        <f>IF([1]p8!$J$126&lt;&gt;0,[1]p8!$J$126,"")</f>
        <v/>
      </c>
      <c r="M97" s="159" t="s">
        <v>24</v>
      </c>
      <c r="N97" s="435" t="str">
        <f>IF([1]p8!$J$128&lt;&gt;0,[1]p8!$J$128,"")</f>
        <v/>
      </c>
      <c r="O97" s="435"/>
      <c r="P97" s="436"/>
      <c r="Q97" s="129"/>
    </row>
    <row r="98" spans="1:19" s="2" customFormat="1" ht="13.5" customHeight="1" x14ac:dyDescent="0.25">
      <c r="A98" s="17" t="s">
        <v>76</v>
      </c>
      <c r="B98" s="379" t="str">
        <f>IF([1]p8!$A$126&lt;&gt;0,[1]p8!$A$126,"")</f>
        <v/>
      </c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80"/>
      <c r="Q98" s="129"/>
    </row>
    <row r="99" spans="1:19" s="10" customFormat="1" ht="11.25" customHeight="1" x14ac:dyDescent="0.2">
      <c r="A99" s="434"/>
      <c r="B99" s="434"/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4"/>
      <c r="O99" s="434"/>
      <c r="P99" s="434"/>
      <c r="Q99" s="129"/>
    </row>
    <row r="100" spans="1:19" s="2" customFormat="1" ht="13.5" customHeight="1" x14ac:dyDescent="0.25">
      <c r="A100" s="17" t="s">
        <v>73</v>
      </c>
      <c r="B100" s="418" t="str">
        <f>IF([1]p8!$A$131&lt;&gt;0,[1]p8!$A$131,"")</f>
        <v/>
      </c>
      <c r="C100" s="418"/>
      <c r="D100" s="418"/>
      <c r="E100" s="418"/>
      <c r="F100" s="419"/>
      <c r="G100" s="18" t="s">
        <v>74</v>
      </c>
      <c r="H100" s="69" t="str">
        <f>IF([1]p8!$G$135&lt;&gt;0,[1]p8!$G$135,"")</f>
        <v/>
      </c>
      <c r="I100" s="18" t="s">
        <v>75</v>
      </c>
      <c r="J100" s="69" t="str">
        <f>IF([1]p8!$H$135&lt;&gt;0,[1]p8!$H$135,"")</f>
        <v/>
      </c>
      <c r="K100" s="18" t="s">
        <v>79</v>
      </c>
      <c r="L100" s="154" t="str">
        <f>IF([1]p8!$J$133&lt;&gt;0,[1]p8!$J$133,"")</f>
        <v/>
      </c>
      <c r="M100" s="159" t="s">
        <v>24</v>
      </c>
      <c r="N100" s="435" t="str">
        <f>IF([1]p8!$J$135&lt;&gt;0,[1]p8!$J$135,"")</f>
        <v/>
      </c>
      <c r="O100" s="435"/>
      <c r="P100" s="436"/>
      <c r="Q100" s="129"/>
    </row>
    <row r="101" spans="1:19" s="2" customFormat="1" ht="13.5" customHeight="1" x14ac:dyDescent="0.25">
      <c r="A101" s="17" t="s">
        <v>76</v>
      </c>
      <c r="B101" s="379" t="str">
        <f>IF([1]p8!$A$133&lt;&gt;0,[1]p8!$A$133,"")</f>
        <v/>
      </c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80"/>
      <c r="Q101" s="129"/>
    </row>
    <row r="102" spans="1:19" s="29" customFormat="1" ht="11.25" customHeight="1" x14ac:dyDescent="0.2">
      <c r="A102" s="375" t="str">
        <f>T([1]p9!$C$13:$G$13)</f>
        <v>Diogo de Santana Germano</v>
      </c>
      <c r="B102" s="376"/>
      <c r="C102" s="376"/>
      <c r="D102" s="376"/>
      <c r="E102" s="377"/>
      <c r="F102" s="437"/>
      <c r="G102" s="438"/>
      <c r="H102" s="438"/>
      <c r="I102" s="438"/>
      <c r="J102" s="438"/>
      <c r="K102" s="438"/>
      <c r="L102" s="438"/>
      <c r="M102" s="438"/>
      <c r="N102" s="438"/>
      <c r="O102" s="438"/>
      <c r="P102" s="438"/>
      <c r="Q102" s="129"/>
      <c r="R102" s="28"/>
      <c r="S102" s="28"/>
    </row>
    <row r="103" spans="1:19" s="2" customFormat="1" ht="13.5" customHeight="1" x14ac:dyDescent="0.25">
      <c r="A103" s="17" t="s">
        <v>73</v>
      </c>
      <c r="B103" s="418" t="str">
        <f>IF([1]p9!$A$110&lt;&gt;0,[1]p9!$A$110,"")</f>
        <v/>
      </c>
      <c r="C103" s="418"/>
      <c r="D103" s="418"/>
      <c r="E103" s="418"/>
      <c r="F103" s="419"/>
      <c r="G103" s="18" t="s">
        <v>74</v>
      </c>
      <c r="H103" s="69" t="str">
        <f>IF([1]p9!$G$114&lt;&gt;0,[1]p9!$G$114,"")</f>
        <v/>
      </c>
      <c r="I103" s="18" t="s">
        <v>75</v>
      </c>
      <c r="J103" s="69" t="str">
        <f>IF([1]p9!$H$114&lt;&gt;0,[1]p9!$H$114,"")</f>
        <v/>
      </c>
      <c r="K103" s="18" t="s">
        <v>79</v>
      </c>
      <c r="L103" s="154" t="str">
        <f>IF([1]p9!$J$112&lt;&gt;0,[1]p9!$J$112,"")</f>
        <v/>
      </c>
      <c r="M103" s="159" t="s">
        <v>24</v>
      </c>
      <c r="N103" s="435" t="str">
        <f>IF([1]p9!$J$114&lt;&gt;0,[1]p9!$J$114,"")</f>
        <v/>
      </c>
      <c r="O103" s="435"/>
      <c r="P103" s="436"/>
      <c r="Q103" s="129"/>
    </row>
    <row r="104" spans="1:19" s="2" customFormat="1" ht="13.5" customHeight="1" x14ac:dyDescent="0.25">
      <c r="A104" s="17" t="s">
        <v>76</v>
      </c>
      <c r="B104" s="379" t="str">
        <f>IF([1]p9!$A$112&lt;&gt;0,[1]p9!$A$112,"")</f>
        <v/>
      </c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80"/>
      <c r="Q104" s="129"/>
    </row>
    <row r="105" spans="1:19" s="10" customFormat="1" ht="11.25" customHeight="1" x14ac:dyDescent="0.2">
      <c r="A105" s="434"/>
      <c r="B105" s="434"/>
      <c r="C105" s="434"/>
      <c r="D105" s="434"/>
      <c r="E105" s="434"/>
      <c r="F105" s="434"/>
      <c r="G105" s="434"/>
      <c r="H105" s="434"/>
      <c r="I105" s="434"/>
      <c r="J105" s="434"/>
      <c r="K105" s="434"/>
      <c r="L105" s="434"/>
      <c r="M105" s="434"/>
      <c r="N105" s="434"/>
      <c r="O105" s="434"/>
      <c r="P105" s="434"/>
      <c r="Q105" s="129"/>
    </row>
    <row r="106" spans="1:19" s="2" customFormat="1" ht="13.5" customHeight="1" x14ac:dyDescent="0.25">
      <c r="A106" s="17" t="s">
        <v>73</v>
      </c>
      <c r="B106" s="418" t="str">
        <f>IF([1]p9!$A$117&lt;&gt;0,[1]p9!$A$117,"")</f>
        <v/>
      </c>
      <c r="C106" s="418"/>
      <c r="D106" s="418"/>
      <c r="E106" s="418"/>
      <c r="F106" s="419"/>
      <c r="G106" s="18" t="s">
        <v>74</v>
      </c>
      <c r="H106" s="69" t="str">
        <f>IF([1]p9!$G$121&lt;&gt;0,[1]p9!$G$121,"")</f>
        <v/>
      </c>
      <c r="I106" s="18" t="s">
        <v>75</v>
      </c>
      <c r="J106" s="69" t="str">
        <f>IF([1]p9!$H$121&lt;&gt;0,[1]p9!$H$121,"")</f>
        <v/>
      </c>
      <c r="K106" s="18" t="s">
        <v>79</v>
      </c>
      <c r="L106" s="154" t="str">
        <f>IF([1]p9!$J$119&lt;&gt;0,[1]p9!$J$119,"")</f>
        <v/>
      </c>
      <c r="M106" s="159" t="s">
        <v>24</v>
      </c>
      <c r="N106" s="435" t="str">
        <f>IF([1]p9!$J$121&lt;&gt;0,[1]p9!$J$121,"")</f>
        <v/>
      </c>
      <c r="O106" s="435"/>
      <c r="P106" s="436"/>
      <c r="Q106" s="129"/>
    </row>
    <row r="107" spans="1:19" s="2" customFormat="1" ht="13.5" customHeight="1" x14ac:dyDescent="0.25">
      <c r="A107" s="17" t="s">
        <v>76</v>
      </c>
      <c r="B107" s="379" t="str">
        <f>IF([1]p9!$A$119&lt;&gt;0,[1]p9!$A$119,"")</f>
        <v/>
      </c>
      <c r="C107" s="379"/>
      <c r="D107" s="379"/>
      <c r="E107" s="379"/>
      <c r="F107" s="379"/>
      <c r="G107" s="379"/>
      <c r="H107" s="379"/>
      <c r="I107" s="379"/>
      <c r="J107" s="379"/>
      <c r="K107" s="379"/>
      <c r="L107" s="379"/>
      <c r="M107" s="379"/>
      <c r="N107" s="379"/>
      <c r="O107" s="379"/>
      <c r="P107" s="380"/>
      <c r="Q107" s="129"/>
    </row>
    <row r="108" spans="1:19" s="10" customFormat="1" ht="11.25" customHeight="1" x14ac:dyDescent="0.2">
      <c r="A108" s="434"/>
      <c r="B108" s="434"/>
      <c r="C108" s="434"/>
      <c r="D108" s="434"/>
      <c r="E108" s="434"/>
      <c r="F108" s="434"/>
      <c r="G108" s="434"/>
      <c r="H108" s="434"/>
      <c r="I108" s="434"/>
      <c r="J108" s="434"/>
      <c r="K108" s="434"/>
      <c r="L108" s="434"/>
      <c r="M108" s="434"/>
      <c r="N108" s="434"/>
      <c r="O108" s="434"/>
      <c r="P108" s="434"/>
      <c r="Q108" s="129"/>
    </row>
    <row r="109" spans="1:19" s="2" customFormat="1" ht="13.5" customHeight="1" x14ac:dyDescent="0.25">
      <c r="A109" s="17" t="s">
        <v>73</v>
      </c>
      <c r="B109" s="418" t="str">
        <f>IF([1]p9!$A$124&lt;&gt;0,[1]p9!$A$124,"")</f>
        <v/>
      </c>
      <c r="C109" s="418"/>
      <c r="D109" s="418"/>
      <c r="E109" s="418"/>
      <c r="F109" s="419"/>
      <c r="G109" s="18" t="s">
        <v>74</v>
      </c>
      <c r="H109" s="69" t="str">
        <f>IF([1]p9!$G$128&lt;&gt;0,[1]p9!$G$128,"")</f>
        <v/>
      </c>
      <c r="I109" s="18" t="s">
        <v>75</v>
      </c>
      <c r="J109" s="69" t="str">
        <f>IF([1]p9!$H$128&lt;&gt;0,[1]p9!$H$128,"")</f>
        <v/>
      </c>
      <c r="K109" s="18" t="s">
        <v>79</v>
      </c>
      <c r="L109" s="154" t="str">
        <f>IF([1]p9!$J$126&lt;&gt;0,[1]p9!$J$126,"")</f>
        <v/>
      </c>
      <c r="M109" s="159" t="s">
        <v>24</v>
      </c>
      <c r="N109" s="435" t="str">
        <f>IF([1]p9!$J$128&lt;&gt;0,[1]p9!$J$128,"")</f>
        <v/>
      </c>
      <c r="O109" s="435"/>
      <c r="P109" s="436"/>
      <c r="Q109" s="129"/>
    </row>
    <row r="110" spans="1:19" s="2" customFormat="1" ht="13.5" customHeight="1" x14ac:dyDescent="0.25">
      <c r="A110" s="17" t="s">
        <v>76</v>
      </c>
      <c r="B110" s="379" t="str">
        <f>IF([1]p9!$A$126&lt;&gt;0,[1]p9!$A$126,"")</f>
        <v/>
      </c>
      <c r="C110" s="379"/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80"/>
      <c r="Q110" s="129"/>
    </row>
    <row r="111" spans="1:19" s="10" customFormat="1" ht="11.25" customHeight="1" x14ac:dyDescent="0.2">
      <c r="A111" s="434"/>
      <c r="B111" s="434"/>
      <c r="C111" s="434"/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4"/>
      <c r="O111" s="434"/>
      <c r="P111" s="434"/>
      <c r="Q111" s="129"/>
    </row>
    <row r="112" spans="1:19" s="2" customFormat="1" ht="13.5" customHeight="1" x14ac:dyDescent="0.25">
      <c r="A112" s="17" t="s">
        <v>73</v>
      </c>
      <c r="B112" s="418" t="str">
        <f>IF([1]p9!$A$131&lt;&gt;0,[1]p9!$A$131,"")</f>
        <v/>
      </c>
      <c r="C112" s="418"/>
      <c r="D112" s="418"/>
      <c r="E112" s="418"/>
      <c r="F112" s="419"/>
      <c r="G112" s="18" t="s">
        <v>74</v>
      </c>
      <c r="H112" s="69" t="str">
        <f>IF([1]p9!$G$135&lt;&gt;0,[1]p9!$G$135,"")</f>
        <v/>
      </c>
      <c r="I112" s="18" t="s">
        <v>75</v>
      </c>
      <c r="J112" s="69" t="str">
        <f>IF([1]p9!$H$135&lt;&gt;0,[1]p9!$H$135,"")</f>
        <v/>
      </c>
      <c r="K112" s="18" t="s">
        <v>79</v>
      </c>
      <c r="L112" s="154" t="str">
        <f>IF([1]p9!$J$133&lt;&gt;0,[1]p9!$J$133,"")</f>
        <v/>
      </c>
      <c r="M112" s="159" t="s">
        <v>24</v>
      </c>
      <c r="N112" s="435" t="str">
        <f>IF([1]p9!$J$135&lt;&gt;0,[1]p9!$J$135,"")</f>
        <v/>
      </c>
      <c r="O112" s="435"/>
      <c r="P112" s="436"/>
      <c r="Q112" s="129"/>
    </row>
    <row r="113" spans="1:19" s="2" customFormat="1" ht="13.5" customHeight="1" x14ac:dyDescent="0.25">
      <c r="A113" s="17" t="s">
        <v>76</v>
      </c>
      <c r="B113" s="379" t="str">
        <f>IF([1]p9!$A$133&lt;&gt;0,[1]p9!$A$133,"")</f>
        <v/>
      </c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80"/>
      <c r="Q113" s="129"/>
    </row>
    <row r="114" spans="1:19" s="29" customFormat="1" ht="11.25" customHeight="1" x14ac:dyDescent="0.2">
      <c r="A114" s="375" t="str">
        <f>T([1]p10!$C$13:$G$13)</f>
        <v>Diogo Diniz Pereira da Silva e Silva</v>
      </c>
      <c r="B114" s="376"/>
      <c r="C114" s="376"/>
      <c r="D114" s="376"/>
      <c r="E114" s="377"/>
      <c r="F114" s="437"/>
      <c r="G114" s="438"/>
      <c r="H114" s="438"/>
      <c r="I114" s="438"/>
      <c r="J114" s="438"/>
      <c r="K114" s="438"/>
      <c r="L114" s="438"/>
      <c r="M114" s="438"/>
      <c r="N114" s="438"/>
      <c r="O114" s="438"/>
      <c r="P114" s="438"/>
      <c r="Q114" s="129"/>
      <c r="R114" s="28"/>
      <c r="S114" s="28"/>
    </row>
    <row r="115" spans="1:19" s="2" customFormat="1" ht="13.5" customHeight="1" x14ac:dyDescent="0.25">
      <c r="A115" s="17" t="s">
        <v>73</v>
      </c>
      <c r="B115" s="418" t="str">
        <f>IF([1]p10!$A$110&lt;&gt;0,[1]p10!$A$110,"")</f>
        <v>Celine Ingrid Gomes dos Santos</v>
      </c>
      <c r="C115" s="418"/>
      <c r="D115" s="418"/>
      <c r="E115" s="418"/>
      <c r="F115" s="419"/>
      <c r="G115" s="18" t="s">
        <v>74</v>
      </c>
      <c r="H115" s="69">
        <f>IF([1]p10!$G$114&lt;&gt;0,[1]p10!$G$114,"")</f>
        <v>45352</v>
      </c>
      <c r="I115" s="18" t="s">
        <v>75</v>
      </c>
      <c r="J115" s="69">
        <f>IF([1]p10!$H$114&lt;&gt;0,[1]p10!$H$114,"")</f>
        <v>46081</v>
      </c>
      <c r="K115" s="18" t="s">
        <v>79</v>
      </c>
      <c r="L115" s="154" t="str">
        <f>IF([1]p10!$J$112&lt;&gt;0,[1]p10!$J$112,"")</f>
        <v>CAPES</v>
      </c>
      <c r="M115" s="159" t="s">
        <v>24</v>
      </c>
      <c r="N115" s="435" t="str">
        <f>IF([1]p10!$J$114&lt;&gt;0,[1]p10!$J$114,"")</f>
        <v/>
      </c>
      <c r="O115" s="435"/>
      <c r="P115" s="436"/>
      <c r="Q115" s="129"/>
    </row>
    <row r="116" spans="1:19" s="2" customFormat="1" ht="13.5" customHeight="1" x14ac:dyDescent="0.25">
      <c r="A116" s="17" t="s">
        <v>76</v>
      </c>
      <c r="B116" s="379" t="str">
        <f>IF([1]p10!$A$112&lt;&gt;0,[1]p10!$A$112,"")</f>
        <v>Bolsa de Mestrado</v>
      </c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79"/>
      <c r="O116" s="379"/>
      <c r="P116" s="380"/>
      <c r="Q116" s="129"/>
    </row>
    <row r="117" spans="1:19" s="10" customFormat="1" ht="11.25" customHeight="1" x14ac:dyDescent="0.2">
      <c r="A117" s="434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434"/>
      <c r="P117" s="434"/>
      <c r="Q117" s="129"/>
    </row>
    <row r="118" spans="1:19" s="2" customFormat="1" ht="13.5" customHeight="1" x14ac:dyDescent="0.25">
      <c r="A118" s="17" t="s">
        <v>73</v>
      </c>
      <c r="B118" s="418" t="str">
        <f>IF([1]p10!$A$117&lt;&gt;0,[1]p10!$A$117,"")</f>
        <v>Matheus Pereira Amorim</v>
      </c>
      <c r="C118" s="418"/>
      <c r="D118" s="418"/>
      <c r="E118" s="418"/>
      <c r="F118" s="419"/>
      <c r="G118" s="18" t="s">
        <v>74</v>
      </c>
      <c r="H118" s="69">
        <f>IF([1]p10!$G$121&lt;&gt;0,[1]p10!$G$121,"")</f>
        <v>45139</v>
      </c>
      <c r="I118" s="18" t="s">
        <v>75</v>
      </c>
      <c r="J118" s="69">
        <f>IF([1]p10!$H$121&lt;&gt;0,[1]p10!$H$121,"")</f>
        <v>45869</v>
      </c>
      <c r="K118" s="18" t="s">
        <v>79</v>
      </c>
      <c r="L118" s="154" t="str">
        <f>IF([1]p10!$J$119&lt;&gt;0,[1]p10!$J$119,"")</f>
        <v>CAPES</v>
      </c>
      <c r="M118" s="159" t="s">
        <v>24</v>
      </c>
      <c r="N118" s="435" t="str">
        <f>IF([1]p10!$J$121&lt;&gt;0,[1]p10!$J$121,"")</f>
        <v/>
      </c>
      <c r="O118" s="435"/>
      <c r="P118" s="436"/>
      <c r="Q118" s="129"/>
    </row>
    <row r="119" spans="1:19" s="2" customFormat="1" ht="13.5" customHeight="1" x14ac:dyDescent="0.25">
      <c r="A119" s="17" t="s">
        <v>76</v>
      </c>
      <c r="B119" s="379" t="str">
        <f>IF([1]p10!$A$119&lt;&gt;0,[1]p10!$A$119,"")</f>
        <v>Bolsa de Mestrado</v>
      </c>
      <c r="C119" s="379"/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79"/>
      <c r="O119" s="379"/>
      <c r="P119" s="380"/>
      <c r="Q119" s="129"/>
    </row>
    <row r="120" spans="1:19" s="10" customFormat="1" ht="11.25" customHeight="1" x14ac:dyDescent="0.2">
      <c r="A120" s="434"/>
      <c r="B120" s="434"/>
      <c r="C120" s="434"/>
      <c r="D120" s="434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129"/>
    </row>
    <row r="121" spans="1:19" s="2" customFormat="1" ht="13.5" customHeight="1" x14ac:dyDescent="0.25">
      <c r="A121" s="17" t="s">
        <v>73</v>
      </c>
      <c r="B121" s="418" t="str">
        <f>IF([1]p10!$A$124&lt;&gt;0,[1]p10!$A$124,"")</f>
        <v>Ana Beatriz Gomes da Silva</v>
      </c>
      <c r="C121" s="418"/>
      <c r="D121" s="418"/>
      <c r="E121" s="418"/>
      <c r="F121" s="419"/>
      <c r="G121" s="18" t="s">
        <v>74</v>
      </c>
      <c r="H121" s="69">
        <f>IF([1]p10!$G$128&lt;&gt;0,[1]p10!$G$128,"")</f>
        <v>45352</v>
      </c>
      <c r="I121" s="18" t="s">
        <v>75</v>
      </c>
      <c r="J121" s="69">
        <f>IF([1]p10!$H$128&lt;&gt;0,[1]p10!$H$128,"")</f>
        <v>46811</v>
      </c>
      <c r="K121" s="18" t="s">
        <v>79</v>
      </c>
      <c r="L121" s="154" t="str">
        <f>IF([1]p10!$J$126&lt;&gt;0,[1]p10!$J$126,"")</f>
        <v/>
      </c>
      <c r="M121" s="159" t="s">
        <v>24</v>
      </c>
      <c r="N121" s="435" t="str">
        <f>IF([1]p10!$J$128&lt;&gt;0,[1]p10!$J$128,"")</f>
        <v/>
      </c>
      <c r="O121" s="435"/>
      <c r="P121" s="436"/>
      <c r="Q121" s="129"/>
    </row>
    <row r="122" spans="1:19" s="2" customFormat="1" ht="13.5" customHeight="1" x14ac:dyDescent="0.25">
      <c r="A122" s="17" t="s">
        <v>76</v>
      </c>
      <c r="B122" s="379" t="str">
        <f>IF([1]p10!$A$126&lt;&gt;0,[1]p10!$A$126,"")</f>
        <v>Sem bolsa no momento</v>
      </c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  <c r="P122" s="380"/>
      <c r="Q122" s="129"/>
    </row>
    <row r="123" spans="1:19" s="10" customFormat="1" ht="11.25" customHeight="1" x14ac:dyDescent="0.2">
      <c r="A123" s="434"/>
      <c r="B123" s="434"/>
      <c r="C123" s="434"/>
      <c r="D123" s="434"/>
      <c r="E123" s="434"/>
      <c r="F123" s="434"/>
      <c r="G123" s="434"/>
      <c r="H123" s="434"/>
      <c r="I123" s="434"/>
      <c r="J123" s="434"/>
      <c r="K123" s="434"/>
      <c r="L123" s="434"/>
      <c r="M123" s="434"/>
      <c r="N123" s="434"/>
      <c r="O123" s="434"/>
      <c r="P123" s="434"/>
      <c r="Q123" s="129"/>
    </row>
    <row r="124" spans="1:19" s="2" customFormat="1" ht="13.5" customHeight="1" x14ac:dyDescent="0.25">
      <c r="A124" s="17" t="s">
        <v>73</v>
      </c>
      <c r="B124" s="418" t="str">
        <f>IF([1]p10!$A$131&lt;&gt;0,[1]p10!$A$131,"")</f>
        <v>Raquel Priscila Ibiapino</v>
      </c>
      <c r="C124" s="418"/>
      <c r="D124" s="418"/>
      <c r="E124" s="418"/>
      <c r="F124" s="419"/>
      <c r="G124" s="18" t="s">
        <v>74</v>
      </c>
      <c r="H124" s="69">
        <f>IF([1]p10!$G$135&lt;&gt;0,[1]p10!$G$135,"")</f>
        <v>45352</v>
      </c>
      <c r="I124" s="18" t="s">
        <v>75</v>
      </c>
      <c r="J124" s="69">
        <f>IF([1]p10!$H$135&lt;&gt;0,[1]p10!$H$135,"")</f>
        <v>45869</v>
      </c>
      <c r="K124" s="18" t="s">
        <v>79</v>
      </c>
      <c r="L124" s="154" t="str">
        <f>IF([1]p10!$J$133&lt;&gt;0,[1]p10!$J$133,"")</f>
        <v/>
      </c>
      <c r="M124" s="159" t="s">
        <v>24</v>
      </c>
      <c r="N124" s="435" t="str">
        <f>IF([1]p10!$J$135&lt;&gt;0,[1]p10!$J$135,"")</f>
        <v/>
      </c>
      <c r="O124" s="435"/>
      <c r="P124" s="436"/>
      <c r="Q124" s="129"/>
    </row>
    <row r="125" spans="1:19" s="2" customFormat="1" ht="13.5" customHeight="1" x14ac:dyDescent="0.25">
      <c r="A125" s="17" t="s">
        <v>76</v>
      </c>
      <c r="B125" s="379" t="str">
        <f>IF([1]p10!$A$133&lt;&gt;0,[1]p10!$A$133,"")</f>
        <v>Sem bolsa no momento</v>
      </c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80"/>
      <c r="Q125" s="129"/>
    </row>
    <row r="126" spans="1:19" s="29" customFormat="1" ht="11.25" customHeight="1" x14ac:dyDescent="0.2">
      <c r="A126" s="375" t="str">
        <f>T([1]p11!$C$13:$G$13)</f>
        <v>Henrique Fernandes de Lima</v>
      </c>
      <c r="B126" s="376"/>
      <c r="C126" s="376"/>
      <c r="D126" s="376"/>
      <c r="E126" s="377"/>
      <c r="F126" s="437"/>
      <c r="G126" s="438"/>
      <c r="H126" s="438"/>
      <c r="I126" s="438"/>
      <c r="J126" s="438"/>
      <c r="K126" s="438"/>
      <c r="L126" s="438"/>
      <c r="M126" s="438"/>
      <c r="N126" s="438"/>
      <c r="O126" s="438"/>
      <c r="P126" s="438"/>
      <c r="Q126" s="129"/>
      <c r="R126" s="28"/>
      <c r="S126" s="28"/>
    </row>
    <row r="127" spans="1:19" s="2" customFormat="1" ht="13.5" customHeight="1" x14ac:dyDescent="0.25">
      <c r="A127" s="17" t="s">
        <v>73</v>
      </c>
      <c r="B127" s="418" t="str">
        <f>IF([1]p11!$A$110&lt;&gt;0,[1]p11!$A$110,"")</f>
        <v>Matheus Silva Santos</v>
      </c>
      <c r="C127" s="418"/>
      <c r="D127" s="418"/>
      <c r="E127" s="418"/>
      <c r="F127" s="419"/>
      <c r="G127" s="18" t="s">
        <v>74</v>
      </c>
      <c r="H127" s="69">
        <f>IF([1]p11!$G$114&lt;&gt;0,[1]p11!$G$114,"")</f>
        <v>44986</v>
      </c>
      <c r="I127" s="18" t="s">
        <v>75</v>
      </c>
      <c r="J127" s="69" t="str">
        <f>IF([1]p11!$H$114&lt;&gt;0,[1]p11!$H$114,"")</f>
        <v/>
      </c>
      <c r="K127" s="18" t="s">
        <v>79</v>
      </c>
      <c r="L127" s="154" t="str">
        <f>IF([1]p11!$J$112&lt;&gt;0,[1]p11!$J$112,"")</f>
        <v>CAPES</v>
      </c>
      <c r="M127" s="159" t="s">
        <v>24</v>
      </c>
      <c r="N127" s="435" t="str">
        <f>IF([1]p11!$J$114&lt;&gt;0,[1]p11!$J$114,"")</f>
        <v/>
      </c>
      <c r="O127" s="435"/>
      <c r="P127" s="436"/>
      <c r="Q127" s="129"/>
    </row>
    <row r="128" spans="1:19" s="2" customFormat="1" ht="13.5" customHeight="1" x14ac:dyDescent="0.25">
      <c r="A128" s="17" t="s">
        <v>76</v>
      </c>
      <c r="B128" s="379" t="str">
        <f>IF([1]p11!$A$112&lt;&gt;0,[1]p11!$A$112,"")</f>
        <v/>
      </c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80"/>
      <c r="Q128" s="129"/>
    </row>
    <row r="129" spans="1:19" s="10" customFormat="1" ht="11.25" customHeight="1" x14ac:dyDescent="0.2">
      <c r="A129" s="434"/>
      <c r="B129" s="434"/>
      <c r="C129" s="434"/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129"/>
    </row>
    <row r="130" spans="1:19" s="2" customFormat="1" ht="13.5" customHeight="1" x14ac:dyDescent="0.25">
      <c r="A130" s="17" t="s">
        <v>73</v>
      </c>
      <c r="B130" s="418" t="str">
        <f>IF([1]p11!$A$117&lt;&gt;0,[1]p11!$A$117,"")</f>
        <v>Ary Vinicius Ferreira Leite</v>
      </c>
      <c r="C130" s="418"/>
      <c r="D130" s="418"/>
      <c r="E130" s="418"/>
      <c r="F130" s="419"/>
      <c r="G130" s="18" t="s">
        <v>74</v>
      </c>
      <c r="H130" s="69">
        <f>IF([1]p11!$G$121&lt;&gt;0,[1]p11!$G$121,"")</f>
        <v>45352</v>
      </c>
      <c r="I130" s="18" t="s">
        <v>75</v>
      </c>
      <c r="J130" s="69" t="str">
        <f>IF([1]p11!$H$121&lt;&gt;0,[1]p11!$H$121,"")</f>
        <v/>
      </c>
      <c r="K130" s="18" t="s">
        <v>79</v>
      </c>
      <c r="L130" s="154" t="str">
        <f>IF([1]p11!$J$119&lt;&gt;0,[1]p11!$J$119,"")</f>
        <v>CAPES</v>
      </c>
      <c r="M130" s="159" t="s">
        <v>24</v>
      </c>
      <c r="N130" s="435" t="str">
        <f>IF([1]p11!$J$121&lt;&gt;0,[1]p11!$J$121,"")</f>
        <v/>
      </c>
      <c r="O130" s="435"/>
      <c r="P130" s="436"/>
      <c r="Q130" s="129"/>
    </row>
    <row r="131" spans="1:19" s="2" customFormat="1" ht="13.5" customHeight="1" x14ac:dyDescent="0.25">
      <c r="A131" s="17" t="s">
        <v>76</v>
      </c>
      <c r="B131" s="379" t="str">
        <f>IF([1]p11!$A$119&lt;&gt;0,[1]p11!$A$119,"")</f>
        <v/>
      </c>
      <c r="C131" s="379"/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  <c r="O131" s="379"/>
      <c r="P131" s="380"/>
      <c r="Q131" s="129"/>
    </row>
    <row r="132" spans="1:19" s="10" customFormat="1" ht="11.25" customHeight="1" x14ac:dyDescent="0.2">
      <c r="A132" s="434"/>
      <c r="B132" s="434"/>
      <c r="C132" s="434"/>
      <c r="D132" s="434"/>
      <c r="E132" s="434"/>
      <c r="F132" s="434"/>
      <c r="G132" s="434"/>
      <c r="H132" s="434"/>
      <c r="I132" s="434"/>
      <c r="J132" s="434"/>
      <c r="K132" s="434"/>
      <c r="L132" s="434"/>
      <c r="M132" s="434"/>
      <c r="N132" s="434"/>
      <c r="O132" s="434"/>
      <c r="P132" s="434"/>
      <c r="Q132" s="129"/>
    </row>
    <row r="133" spans="1:19" s="2" customFormat="1" ht="13.5" customHeight="1" x14ac:dyDescent="0.25">
      <c r="A133" s="17" t="s">
        <v>73</v>
      </c>
      <c r="B133" s="418" t="str">
        <f>IF([1]p11!$A$124&lt;&gt;0,[1]p11!$A$124,"")</f>
        <v>Weiller Felipe Barboza</v>
      </c>
      <c r="C133" s="418"/>
      <c r="D133" s="418"/>
      <c r="E133" s="418"/>
      <c r="F133" s="419"/>
      <c r="G133" s="18" t="s">
        <v>74</v>
      </c>
      <c r="H133" s="69">
        <f>IF([1]p11!$G$128&lt;&gt;0,[1]p11!$G$128,"")</f>
        <v>44805</v>
      </c>
      <c r="I133" s="18" t="s">
        <v>75</v>
      </c>
      <c r="J133" s="69" t="str">
        <f>IF([1]p11!$H$128&lt;&gt;0,[1]p11!$H$128,"")</f>
        <v/>
      </c>
      <c r="K133" s="18" t="s">
        <v>79</v>
      </c>
      <c r="L133" s="154" t="str">
        <f>IF([1]p11!$J$126&lt;&gt;0,[1]p11!$J$126,"")</f>
        <v>FAPESQ-PB</v>
      </c>
      <c r="M133" s="159" t="s">
        <v>24</v>
      </c>
      <c r="N133" s="435" t="str">
        <f>IF([1]p11!$J$128&lt;&gt;0,[1]p11!$J$128,"")</f>
        <v/>
      </c>
      <c r="O133" s="435"/>
      <c r="P133" s="436"/>
      <c r="Q133" s="129"/>
    </row>
    <row r="134" spans="1:19" s="2" customFormat="1" ht="13.5" customHeight="1" x14ac:dyDescent="0.25">
      <c r="A134" s="17" t="s">
        <v>76</v>
      </c>
      <c r="B134" s="379" t="str">
        <f>IF([1]p11!$A$126&lt;&gt;0,[1]p11!$A$126,"")</f>
        <v/>
      </c>
      <c r="C134" s="379"/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80"/>
      <c r="Q134" s="129"/>
    </row>
    <row r="135" spans="1:19" s="10" customFormat="1" ht="11.25" customHeight="1" x14ac:dyDescent="0.2">
      <c r="A135" s="434"/>
      <c r="B135" s="434"/>
      <c r="C135" s="434"/>
      <c r="D135" s="434"/>
      <c r="E135" s="434"/>
      <c r="F135" s="434"/>
      <c r="G135" s="434"/>
      <c r="H135" s="434"/>
      <c r="I135" s="434"/>
      <c r="J135" s="434"/>
      <c r="K135" s="434"/>
      <c r="L135" s="434"/>
      <c r="M135" s="434"/>
      <c r="N135" s="434"/>
      <c r="O135" s="434"/>
      <c r="P135" s="434"/>
      <c r="Q135" s="129"/>
    </row>
    <row r="136" spans="1:19" s="2" customFormat="1" ht="13.5" customHeight="1" x14ac:dyDescent="0.25">
      <c r="A136" s="17" t="s">
        <v>73</v>
      </c>
      <c r="B136" s="418" t="str">
        <f>IF([1]p11!$A$131&lt;&gt;0,[1]p11!$A$131,"")</f>
        <v/>
      </c>
      <c r="C136" s="418"/>
      <c r="D136" s="418"/>
      <c r="E136" s="418"/>
      <c r="F136" s="419"/>
      <c r="G136" s="18" t="s">
        <v>74</v>
      </c>
      <c r="H136" s="69" t="str">
        <f>IF([1]p11!$G$135&lt;&gt;0,[1]p11!$G$135,"")</f>
        <v/>
      </c>
      <c r="I136" s="18" t="s">
        <v>75</v>
      </c>
      <c r="J136" s="69" t="str">
        <f>IF([1]p11!$H$135&lt;&gt;0,[1]p11!$H$135,"")</f>
        <v/>
      </c>
      <c r="K136" s="18" t="s">
        <v>79</v>
      </c>
      <c r="L136" s="154" t="str">
        <f>IF([1]p11!$J$133&lt;&gt;0,[1]p11!$J$133,"")</f>
        <v/>
      </c>
      <c r="M136" s="159" t="s">
        <v>24</v>
      </c>
      <c r="N136" s="435" t="str">
        <f>IF([1]p11!$J$135&lt;&gt;0,[1]p11!$J$135,"")</f>
        <v/>
      </c>
      <c r="O136" s="435"/>
      <c r="P136" s="436"/>
      <c r="Q136" s="129"/>
    </row>
    <row r="137" spans="1:19" s="2" customFormat="1" ht="13.5" customHeight="1" x14ac:dyDescent="0.25">
      <c r="A137" s="17" t="s">
        <v>76</v>
      </c>
      <c r="B137" s="379" t="str">
        <f>IF([1]p11!$A$133&lt;&gt;0,[1]p11!$A$133,"")</f>
        <v/>
      </c>
      <c r="C137" s="379"/>
      <c r="D137" s="379"/>
      <c r="E137" s="379"/>
      <c r="F137" s="379"/>
      <c r="G137" s="379"/>
      <c r="H137" s="379"/>
      <c r="I137" s="379"/>
      <c r="J137" s="379"/>
      <c r="K137" s="379"/>
      <c r="L137" s="379"/>
      <c r="M137" s="379"/>
      <c r="N137" s="379"/>
      <c r="O137" s="379"/>
      <c r="P137" s="380"/>
      <c r="Q137" s="129"/>
    </row>
    <row r="138" spans="1:19" s="10" customFormat="1" ht="11.25" customHeight="1" x14ac:dyDescent="0.2">
      <c r="A138" s="439"/>
      <c r="B138" s="439"/>
      <c r="C138" s="439"/>
      <c r="D138" s="439"/>
      <c r="E138" s="439"/>
      <c r="F138" s="439"/>
      <c r="G138" s="439"/>
      <c r="H138" s="439"/>
      <c r="I138" s="439"/>
      <c r="J138" s="439"/>
      <c r="K138" s="439"/>
      <c r="L138" s="439"/>
      <c r="M138" s="439"/>
      <c r="N138" s="439"/>
      <c r="O138" s="439"/>
      <c r="P138" s="439"/>
      <c r="Q138" s="129"/>
    </row>
    <row r="139" spans="1:19" s="29" customFormat="1" ht="11.25" customHeight="1" x14ac:dyDescent="0.2">
      <c r="A139" s="375" t="str">
        <f>T([1]p12!$C$13:$G$13)</f>
        <v>Jacqueline Félix de Brito Diniz</v>
      </c>
      <c r="B139" s="376"/>
      <c r="C139" s="376"/>
      <c r="D139" s="376"/>
      <c r="E139" s="377"/>
      <c r="F139" s="437"/>
      <c r="G139" s="438"/>
      <c r="H139" s="438"/>
      <c r="I139" s="438"/>
      <c r="J139" s="438"/>
      <c r="K139" s="438"/>
      <c r="L139" s="438"/>
      <c r="M139" s="438"/>
      <c r="N139" s="438"/>
      <c r="O139" s="438"/>
      <c r="P139" s="438"/>
      <c r="Q139" s="129"/>
      <c r="R139" s="28"/>
      <c r="S139" s="28"/>
    </row>
    <row r="140" spans="1:19" s="2" customFormat="1" ht="13.5" customHeight="1" x14ac:dyDescent="0.25">
      <c r="A140" s="17" t="s">
        <v>73</v>
      </c>
      <c r="B140" s="418" t="str">
        <f>IF([1]p12!$A$110&lt;&gt;0,[1]p12!$A$110,"")</f>
        <v/>
      </c>
      <c r="C140" s="418"/>
      <c r="D140" s="418"/>
      <c r="E140" s="418"/>
      <c r="F140" s="419"/>
      <c r="G140" s="18" t="s">
        <v>74</v>
      </c>
      <c r="H140" s="69" t="str">
        <f>IF([1]p12!$G$114&lt;&gt;0,[1]p12!$G$114,"")</f>
        <v/>
      </c>
      <c r="I140" s="18" t="s">
        <v>75</v>
      </c>
      <c r="J140" s="69" t="str">
        <f>IF([1]p12!$H$114&lt;&gt;0,[1]p12!$H$114,"")</f>
        <v/>
      </c>
      <c r="K140" s="18" t="s">
        <v>79</v>
      </c>
      <c r="L140" s="154" t="str">
        <f>IF([1]p12!$J$112&lt;&gt;0,[1]p12!$J$112,"")</f>
        <v/>
      </c>
      <c r="M140" s="159" t="s">
        <v>24</v>
      </c>
      <c r="N140" s="435" t="str">
        <f>IF([1]p12!$J$114&lt;&gt;0,[1]p12!$J$114,"")</f>
        <v/>
      </c>
      <c r="O140" s="435"/>
      <c r="P140" s="436"/>
      <c r="Q140" s="129"/>
    </row>
    <row r="141" spans="1:19" s="2" customFormat="1" ht="13.5" customHeight="1" x14ac:dyDescent="0.25">
      <c r="A141" s="17" t="s">
        <v>76</v>
      </c>
      <c r="B141" s="379" t="str">
        <f>IF([1]p12!$A$112&lt;&gt;0,[1]p12!$A$112,"")</f>
        <v/>
      </c>
      <c r="C141" s="379"/>
      <c r="D141" s="379"/>
      <c r="E141" s="379"/>
      <c r="F141" s="379"/>
      <c r="G141" s="379"/>
      <c r="H141" s="379"/>
      <c r="I141" s="379"/>
      <c r="J141" s="379"/>
      <c r="K141" s="379"/>
      <c r="L141" s="379"/>
      <c r="M141" s="379"/>
      <c r="N141" s="379"/>
      <c r="O141" s="379"/>
      <c r="P141" s="380"/>
      <c r="Q141" s="129"/>
    </row>
    <row r="142" spans="1:19" s="10" customFormat="1" ht="11.25" customHeight="1" x14ac:dyDescent="0.2">
      <c r="A142" s="434"/>
      <c r="B142" s="434"/>
      <c r="C142" s="434"/>
      <c r="D142" s="434"/>
      <c r="E142" s="434"/>
      <c r="F142" s="434"/>
      <c r="G142" s="434"/>
      <c r="H142" s="434"/>
      <c r="I142" s="434"/>
      <c r="J142" s="434"/>
      <c r="K142" s="434"/>
      <c r="L142" s="434"/>
      <c r="M142" s="434"/>
      <c r="N142" s="434"/>
      <c r="O142" s="434"/>
      <c r="P142" s="434"/>
      <c r="Q142" s="129"/>
    </row>
    <row r="143" spans="1:19" s="2" customFormat="1" ht="13.5" customHeight="1" x14ac:dyDescent="0.25">
      <c r="A143" s="17" t="s">
        <v>73</v>
      </c>
      <c r="B143" s="418" t="str">
        <f>IF([1]p12!$A$117&lt;&gt;0,[1]p12!$A$117,"")</f>
        <v/>
      </c>
      <c r="C143" s="418"/>
      <c r="D143" s="418"/>
      <c r="E143" s="418"/>
      <c r="F143" s="419"/>
      <c r="G143" s="18" t="s">
        <v>74</v>
      </c>
      <c r="H143" s="69" t="str">
        <f>IF([1]p12!$G$121&lt;&gt;0,[1]p12!$G$121,"")</f>
        <v/>
      </c>
      <c r="I143" s="18" t="s">
        <v>75</v>
      </c>
      <c r="J143" s="69" t="str">
        <f>IF([1]p12!$H$121&lt;&gt;0,[1]p12!$H$121,"")</f>
        <v/>
      </c>
      <c r="K143" s="18" t="s">
        <v>79</v>
      </c>
      <c r="L143" s="154" t="str">
        <f>IF([1]p12!$J$119&lt;&gt;0,[1]p12!$J$119,"")</f>
        <v/>
      </c>
      <c r="M143" s="159" t="s">
        <v>24</v>
      </c>
      <c r="N143" s="435" t="str">
        <f>IF([1]p12!$J$121&lt;&gt;0,[1]p12!$J$121,"")</f>
        <v/>
      </c>
      <c r="O143" s="435"/>
      <c r="P143" s="436"/>
      <c r="Q143" s="129"/>
    </row>
    <row r="144" spans="1:19" s="2" customFormat="1" ht="13.5" customHeight="1" x14ac:dyDescent="0.25">
      <c r="A144" s="17" t="s">
        <v>76</v>
      </c>
      <c r="B144" s="379" t="str">
        <f>IF([1]p12!$A$119&lt;&gt;0,[1]p12!$A$119,"")</f>
        <v/>
      </c>
      <c r="C144" s="379"/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79"/>
      <c r="O144" s="379"/>
      <c r="P144" s="380"/>
      <c r="Q144" s="129"/>
    </row>
    <row r="145" spans="1:19" s="10" customFormat="1" ht="11.25" customHeight="1" x14ac:dyDescent="0.2">
      <c r="A145" s="434"/>
      <c r="B145" s="434"/>
      <c r="C145" s="434"/>
      <c r="D145" s="434"/>
      <c r="E145" s="434"/>
      <c r="F145" s="434"/>
      <c r="G145" s="434"/>
      <c r="H145" s="434"/>
      <c r="I145" s="434"/>
      <c r="J145" s="434"/>
      <c r="K145" s="434"/>
      <c r="L145" s="434"/>
      <c r="M145" s="434"/>
      <c r="N145" s="434"/>
      <c r="O145" s="434"/>
      <c r="P145" s="434"/>
      <c r="Q145" s="129"/>
    </row>
    <row r="146" spans="1:19" s="2" customFormat="1" ht="13.5" customHeight="1" x14ac:dyDescent="0.25">
      <c r="A146" s="17" t="s">
        <v>73</v>
      </c>
      <c r="B146" s="418" t="str">
        <f>IF([1]p12!$A$124&lt;&gt;0,[1]p12!$A$124,"")</f>
        <v/>
      </c>
      <c r="C146" s="418"/>
      <c r="D146" s="418"/>
      <c r="E146" s="418"/>
      <c r="F146" s="419"/>
      <c r="G146" s="18" t="s">
        <v>74</v>
      </c>
      <c r="H146" s="69" t="str">
        <f>IF([1]p12!$G$128&lt;&gt;0,[1]p12!$G$128,"")</f>
        <v/>
      </c>
      <c r="I146" s="18" t="s">
        <v>75</v>
      </c>
      <c r="J146" s="69" t="str">
        <f>IF([1]p12!$H$128&lt;&gt;0,[1]p12!$H$128,"")</f>
        <v/>
      </c>
      <c r="K146" s="18" t="s">
        <v>79</v>
      </c>
      <c r="L146" s="154" t="str">
        <f>IF([1]p12!$J$126&lt;&gt;0,[1]p12!$J$126,"")</f>
        <v/>
      </c>
      <c r="M146" s="159" t="s">
        <v>24</v>
      </c>
      <c r="N146" s="435" t="str">
        <f>IF([1]p12!$J$128&lt;&gt;0,[1]p12!$J$128,"")</f>
        <v/>
      </c>
      <c r="O146" s="435"/>
      <c r="P146" s="436"/>
      <c r="Q146" s="129"/>
    </row>
    <row r="147" spans="1:19" s="2" customFormat="1" ht="13.5" customHeight="1" x14ac:dyDescent="0.25">
      <c r="A147" s="17" t="s">
        <v>76</v>
      </c>
      <c r="B147" s="379" t="str">
        <f>IF([1]p12!$A$126&lt;&gt;0,[1]p12!$A$126,"")</f>
        <v/>
      </c>
      <c r="C147" s="379"/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80"/>
      <c r="Q147" s="129"/>
    </row>
    <row r="148" spans="1:19" s="10" customFormat="1" ht="11.25" customHeight="1" x14ac:dyDescent="0.2">
      <c r="A148" s="434"/>
      <c r="B148" s="434"/>
      <c r="C148" s="434"/>
      <c r="D148" s="434"/>
      <c r="E148" s="434"/>
      <c r="F148" s="434"/>
      <c r="G148" s="434"/>
      <c r="H148" s="434"/>
      <c r="I148" s="434"/>
      <c r="J148" s="434"/>
      <c r="K148" s="434"/>
      <c r="L148" s="434"/>
      <c r="M148" s="434"/>
      <c r="N148" s="434"/>
      <c r="O148" s="434"/>
      <c r="P148" s="434"/>
      <c r="Q148" s="129"/>
    </row>
    <row r="149" spans="1:19" s="2" customFormat="1" ht="13.5" customHeight="1" x14ac:dyDescent="0.25">
      <c r="A149" s="17" t="s">
        <v>73</v>
      </c>
      <c r="B149" s="418" t="str">
        <f>IF([1]p12!$A$131&lt;&gt;0,[1]p12!$A$131,"")</f>
        <v/>
      </c>
      <c r="C149" s="418"/>
      <c r="D149" s="418"/>
      <c r="E149" s="418"/>
      <c r="F149" s="419"/>
      <c r="G149" s="18" t="s">
        <v>74</v>
      </c>
      <c r="H149" s="69" t="str">
        <f>IF([1]p12!$G$135&lt;&gt;0,[1]p12!$G$135,"")</f>
        <v/>
      </c>
      <c r="I149" s="18" t="s">
        <v>75</v>
      </c>
      <c r="J149" s="69" t="str">
        <f>IF([1]p12!$H$135&lt;&gt;0,[1]p12!$H$135,"")</f>
        <v/>
      </c>
      <c r="K149" s="18" t="s">
        <v>79</v>
      </c>
      <c r="L149" s="154" t="str">
        <f>IF([1]p12!$J$133&lt;&gt;0,[1]p12!$J$133,"")</f>
        <v/>
      </c>
      <c r="M149" s="159" t="s">
        <v>24</v>
      </c>
      <c r="N149" s="435" t="str">
        <f>IF([1]p12!$J$135&lt;&gt;0,[1]p12!$J$135,"")</f>
        <v/>
      </c>
      <c r="O149" s="435"/>
      <c r="P149" s="436"/>
      <c r="Q149" s="129"/>
    </row>
    <row r="150" spans="1:19" s="2" customFormat="1" ht="13.5" customHeight="1" x14ac:dyDescent="0.25">
      <c r="A150" s="17" t="s">
        <v>76</v>
      </c>
      <c r="B150" s="379" t="str">
        <f>IF([1]p12!$A$133&lt;&gt;0,[1]p12!$A$133,"")</f>
        <v/>
      </c>
      <c r="C150" s="379"/>
      <c r="D150" s="379"/>
      <c r="E150" s="379"/>
      <c r="F150" s="379"/>
      <c r="G150" s="379"/>
      <c r="H150" s="379"/>
      <c r="I150" s="379"/>
      <c r="J150" s="379"/>
      <c r="K150" s="379"/>
      <c r="L150" s="379"/>
      <c r="M150" s="379"/>
      <c r="N150" s="379"/>
      <c r="O150" s="379"/>
      <c r="P150" s="380"/>
      <c r="Q150" s="129"/>
    </row>
    <row r="151" spans="1:19" s="29" customFormat="1" ht="11.25" customHeight="1" x14ac:dyDescent="0.2">
      <c r="A151" s="375" t="str">
        <f>T([1]p13!$C$13:$G$13)</f>
        <v>Jaime Alves Barbosa Sobrinho</v>
      </c>
      <c r="B151" s="376"/>
      <c r="C151" s="376"/>
      <c r="D151" s="376"/>
      <c r="E151" s="377"/>
      <c r="F151" s="437"/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129"/>
      <c r="R151" s="28"/>
      <c r="S151" s="28"/>
    </row>
    <row r="152" spans="1:19" s="2" customFormat="1" ht="13.5" customHeight="1" x14ac:dyDescent="0.25">
      <c r="A152" s="17" t="s">
        <v>73</v>
      </c>
      <c r="B152" s="418" t="str">
        <f>IF([1]p13!$A$110&lt;&gt;0,[1]p13!$A$110,"")</f>
        <v/>
      </c>
      <c r="C152" s="418"/>
      <c r="D152" s="418"/>
      <c r="E152" s="418"/>
      <c r="F152" s="419"/>
      <c r="G152" s="18" t="s">
        <v>74</v>
      </c>
      <c r="H152" s="69" t="str">
        <f>IF([1]p13!$G$114&lt;&gt;0,[1]p13!$G$114,"")</f>
        <v/>
      </c>
      <c r="I152" s="18" t="s">
        <v>75</v>
      </c>
      <c r="J152" s="69" t="str">
        <f>IF([1]p13!$H$114&lt;&gt;0,[1]p13!$H$114,"")</f>
        <v/>
      </c>
      <c r="K152" s="18" t="s">
        <v>79</v>
      </c>
      <c r="L152" s="154" t="str">
        <f>IF([1]p13!$J$112&lt;&gt;0,[1]p13!$J$112,"")</f>
        <v/>
      </c>
      <c r="M152" s="159" t="s">
        <v>24</v>
      </c>
      <c r="N152" s="435" t="str">
        <f>IF([1]p13!$J$114&lt;&gt;0,[1]p13!$J$114,"")</f>
        <v/>
      </c>
      <c r="O152" s="435"/>
      <c r="P152" s="436"/>
      <c r="Q152" s="129"/>
    </row>
    <row r="153" spans="1:19" s="2" customFormat="1" ht="13.5" customHeight="1" x14ac:dyDescent="0.25">
      <c r="A153" s="17" t="s">
        <v>76</v>
      </c>
      <c r="B153" s="379" t="str">
        <f>IF([1]p13!$A$112&lt;&gt;0,[1]p13!$A$112,"")</f>
        <v/>
      </c>
      <c r="C153" s="379"/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79"/>
      <c r="O153" s="379"/>
      <c r="P153" s="380"/>
      <c r="Q153" s="129"/>
    </row>
    <row r="154" spans="1:19" s="10" customFormat="1" ht="11.25" customHeight="1" x14ac:dyDescent="0.2">
      <c r="A154" s="434"/>
      <c r="B154" s="434"/>
      <c r="C154" s="434"/>
      <c r="D154" s="434"/>
      <c r="E154" s="434"/>
      <c r="F154" s="434"/>
      <c r="G154" s="434"/>
      <c r="H154" s="434"/>
      <c r="I154" s="434"/>
      <c r="J154" s="434"/>
      <c r="K154" s="434"/>
      <c r="L154" s="434"/>
      <c r="M154" s="434"/>
      <c r="N154" s="434"/>
      <c r="O154" s="434"/>
      <c r="P154" s="434"/>
      <c r="Q154" s="129"/>
    </row>
    <row r="155" spans="1:19" s="2" customFormat="1" ht="13.5" customHeight="1" x14ac:dyDescent="0.25">
      <c r="A155" s="17" t="s">
        <v>73</v>
      </c>
      <c r="B155" s="418" t="str">
        <f>IF([1]p13!$A$117&lt;&gt;0,[1]p13!$A$117,"")</f>
        <v/>
      </c>
      <c r="C155" s="418"/>
      <c r="D155" s="418"/>
      <c r="E155" s="418"/>
      <c r="F155" s="419"/>
      <c r="G155" s="18" t="s">
        <v>74</v>
      </c>
      <c r="H155" s="69" t="str">
        <f>IF([1]p13!$G$121&lt;&gt;0,[1]p13!$G$121,"")</f>
        <v/>
      </c>
      <c r="I155" s="18" t="s">
        <v>75</v>
      </c>
      <c r="J155" s="69" t="str">
        <f>IF([1]p13!$H$121&lt;&gt;0,[1]p13!$H$121,"")</f>
        <v/>
      </c>
      <c r="K155" s="18" t="s">
        <v>79</v>
      </c>
      <c r="L155" s="154" t="str">
        <f>IF([1]p13!$J$119&lt;&gt;0,[1]p13!$J$119,"")</f>
        <v/>
      </c>
      <c r="M155" s="159" t="s">
        <v>24</v>
      </c>
      <c r="N155" s="435" t="str">
        <f>IF([1]p13!$J$121&lt;&gt;0,[1]p13!$J$121,"")</f>
        <v/>
      </c>
      <c r="O155" s="435"/>
      <c r="P155" s="436"/>
      <c r="Q155" s="129"/>
    </row>
    <row r="156" spans="1:19" s="2" customFormat="1" ht="13.5" customHeight="1" x14ac:dyDescent="0.25">
      <c r="A156" s="17" t="s">
        <v>76</v>
      </c>
      <c r="B156" s="379" t="str">
        <f>IF([1]p13!$A$119&lt;&gt;0,[1]p13!$A$119,"")</f>
        <v/>
      </c>
      <c r="C156" s="379"/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79"/>
      <c r="O156" s="379"/>
      <c r="P156" s="380"/>
      <c r="Q156" s="129"/>
    </row>
    <row r="157" spans="1:19" s="10" customFormat="1" ht="11.25" customHeight="1" x14ac:dyDescent="0.2">
      <c r="A157" s="434"/>
      <c r="B157" s="434"/>
      <c r="C157" s="434"/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4"/>
      <c r="O157" s="434"/>
      <c r="P157" s="434"/>
      <c r="Q157" s="129"/>
    </row>
    <row r="158" spans="1:19" s="2" customFormat="1" ht="13.5" customHeight="1" x14ac:dyDescent="0.25">
      <c r="A158" s="17" t="s">
        <v>73</v>
      </c>
      <c r="B158" s="418" t="str">
        <f>IF([1]p13!$A$124&lt;&gt;0,[1]p13!$A$124,"")</f>
        <v/>
      </c>
      <c r="C158" s="418"/>
      <c r="D158" s="418"/>
      <c r="E158" s="418"/>
      <c r="F158" s="419"/>
      <c r="G158" s="18" t="s">
        <v>74</v>
      </c>
      <c r="H158" s="69" t="str">
        <f>IF([1]p13!$G$128&lt;&gt;0,[1]p13!$G$128,"")</f>
        <v/>
      </c>
      <c r="I158" s="18" t="s">
        <v>75</v>
      </c>
      <c r="J158" s="69" t="str">
        <f>IF([1]p13!$H$128&lt;&gt;0,[1]p13!$H$128,"")</f>
        <v/>
      </c>
      <c r="K158" s="18" t="s">
        <v>79</v>
      </c>
      <c r="L158" s="154" t="str">
        <f>IF([1]p13!$J$126&lt;&gt;0,[1]p13!$J$126,"")</f>
        <v/>
      </c>
      <c r="M158" s="159" t="s">
        <v>24</v>
      </c>
      <c r="N158" s="435" t="str">
        <f>IF([1]p13!$J$128&lt;&gt;0,[1]p13!$J$128,"")</f>
        <v/>
      </c>
      <c r="O158" s="435"/>
      <c r="P158" s="436"/>
      <c r="Q158" s="129"/>
    </row>
    <row r="159" spans="1:19" s="2" customFormat="1" ht="13.5" customHeight="1" x14ac:dyDescent="0.25">
      <c r="A159" s="17" t="s">
        <v>76</v>
      </c>
      <c r="B159" s="379" t="str">
        <f>IF([1]p13!$A$126&lt;&gt;0,[1]p13!$A$126,"")</f>
        <v/>
      </c>
      <c r="C159" s="379"/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79"/>
      <c r="O159" s="379"/>
      <c r="P159" s="380"/>
      <c r="Q159" s="129"/>
    </row>
    <row r="160" spans="1:19" s="10" customFormat="1" ht="11.25" customHeight="1" x14ac:dyDescent="0.2">
      <c r="A160" s="434"/>
      <c r="B160" s="434"/>
      <c r="C160" s="434"/>
      <c r="D160" s="434"/>
      <c r="E160" s="434"/>
      <c r="F160" s="434"/>
      <c r="G160" s="434"/>
      <c r="H160" s="434"/>
      <c r="I160" s="434"/>
      <c r="J160" s="434"/>
      <c r="K160" s="434"/>
      <c r="L160" s="434"/>
      <c r="M160" s="434"/>
      <c r="N160" s="434"/>
      <c r="O160" s="434"/>
      <c r="P160" s="434"/>
      <c r="Q160" s="129"/>
    </row>
    <row r="161" spans="1:19" s="2" customFormat="1" ht="13.5" customHeight="1" x14ac:dyDescent="0.25">
      <c r="A161" s="17" t="s">
        <v>73</v>
      </c>
      <c r="B161" s="418" t="str">
        <f>IF([1]p13!$A$131&lt;&gt;0,[1]p13!$A$131,"")</f>
        <v/>
      </c>
      <c r="C161" s="418"/>
      <c r="D161" s="418"/>
      <c r="E161" s="418"/>
      <c r="F161" s="419"/>
      <c r="G161" s="18" t="s">
        <v>74</v>
      </c>
      <c r="H161" s="69" t="str">
        <f>IF([1]p13!$G$135&lt;&gt;0,[1]p13!$G$135,"")</f>
        <v/>
      </c>
      <c r="I161" s="18" t="s">
        <v>75</v>
      </c>
      <c r="J161" s="69" t="str">
        <f>IF([1]p13!$H$135&lt;&gt;0,[1]p13!$H$135,"")</f>
        <v/>
      </c>
      <c r="K161" s="18" t="s">
        <v>79</v>
      </c>
      <c r="L161" s="154" t="str">
        <f>IF([1]p13!$J$133&lt;&gt;0,[1]p13!$J$133,"")</f>
        <v/>
      </c>
      <c r="M161" s="159" t="s">
        <v>24</v>
      </c>
      <c r="N161" s="435" t="str">
        <f>IF([1]p13!$J$135&lt;&gt;0,[1]p13!$J$135,"")</f>
        <v/>
      </c>
      <c r="O161" s="435"/>
      <c r="P161" s="436"/>
      <c r="Q161" s="129"/>
    </row>
    <row r="162" spans="1:19" s="2" customFormat="1" ht="13.5" customHeight="1" x14ac:dyDescent="0.25">
      <c r="A162" s="17" t="s">
        <v>76</v>
      </c>
      <c r="B162" s="379" t="str">
        <f>IF([1]p13!$A$133&lt;&gt;0,[1]p13!$A$133,"")</f>
        <v/>
      </c>
      <c r="C162" s="379"/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79"/>
      <c r="O162" s="379"/>
      <c r="P162" s="380"/>
      <c r="Q162" s="129"/>
    </row>
    <row r="163" spans="1:19" s="29" customFormat="1" ht="11.25" customHeight="1" x14ac:dyDescent="0.2">
      <c r="A163" s="375" t="str">
        <f>T([1]p14!$C$13:$G$13)</f>
        <v>Jefferson Abrantes dos Santos</v>
      </c>
      <c r="B163" s="376"/>
      <c r="C163" s="376"/>
      <c r="D163" s="376"/>
      <c r="E163" s="377"/>
      <c r="F163" s="437"/>
      <c r="G163" s="438"/>
      <c r="H163" s="438"/>
      <c r="I163" s="438"/>
      <c r="J163" s="438"/>
      <c r="K163" s="438"/>
      <c r="L163" s="438"/>
      <c r="M163" s="438"/>
      <c r="N163" s="438"/>
      <c r="O163" s="438"/>
      <c r="P163" s="438"/>
      <c r="Q163" s="129"/>
      <c r="R163" s="28"/>
      <c r="S163" s="28"/>
    </row>
    <row r="164" spans="1:19" s="2" customFormat="1" ht="13.5" customHeight="1" x14ac:dyDescent="0.25">
      <c r="A164" s="17" t="s">
        <v>73</v>
      </c>
      <c r="B164" s="418" t="str">
        <f>IF([1]p14!$A$110&lt;&gt;0,[1]p14!$A$110,"")</f>
        <v xml:space="preserve">Rodrigo Marques </v>
      </c>
      <c r="C164" s="418"/>
      <c r="D164" s="418"/>
      <c r="E164" s="418"/>
      <c r="F164" s="419"/>
      <c r="G164" s="18" t="s">
        <v>74</v>
      </c>
      <c r="H164" s="69">
        <f>IF([1]p14!$G$114&lt;&gt;0,[1]p14!$G$114,"")</f>
        <v>45334</v>
      </c>
      <c r="I164" s="18" t="s">
        <v>75</v>
      </c>
      <c r="J164" s="69" t="str">
        <f>IF([1]p14!$H$114&lt;&gt;0,[1]p14!$H$114,"")</f>
        <v/>
      </c>
      <c r="K164" s="18" t="s">
        <v>79</v>
      </c>
      <c r="L164" s="154" t="str">
        <f>IF([1]p14!$J$112&lt;&gt;0,[1]p14!$J$112,"")</f>
        <v>CAPES</v>
      </c>
      <c r="M164" s="159" t="s">
        <v>24</v>
      </c>
      <c r="N164" s="435" t="str">
        <f>IF([1]p14!$J$114&lt;&gt;0,[1]p14!$J$114,"")</f>
        <v/>
      </c>
      <c r="O164" s="435"/>
      <c r="P164" s="436"/>
      <c r="Q164" s="129"/>
    </row>
    <row r="165" spans="1:19" s="2" customFormat="1" ht="13.5" customHeight="1" x14ac:dyDescent="0.25">
      <c r="A165" s="17" t="s">
        <v>76</v>
      </c>
      <c r="B165" s="379" t="str">
        <f>IF([1]p14!$A$112&lt;&gt;0,[1]p14!$A$112,"")</f>
        <v>Imersões de Trudinger Moser sobre expoentes variáveis</v>
      </c>
      <c r="C165" s="379"/>
      <c r="D165" s="379"/>
      <c r="E165" s="379"/>
      <c r="F165" s="379"/>
      <c r="G165" s="379"/>
      <c r="H165" s="379"/>
      <c r="I165" s="379"/>
      <c r="J165" s="379"/>
      <c r="K165" s="379"/>
      <c r="L165" s="379"/>
      <c r="M165" s="379"/>
      <c r="N165" s="379"/>
      <c r="O165" s="379"/>
      <c r="P165" s="380"/>
      <c r="Q165" s="129"/>
    </row>
    <row r="166" spans="1:19" s="10" customFormat="1" ht="11.25" customHeight="1" x14ac:dyDescent="0.2">
      <c r="A166" s="434"/>
      <c r="B166" s="434"/>
      <c r="C166" s="434"/>
      <c r="D166" s="434"/>
      <c r="E166" s="434"/>
      <c r="F166" s="434"/>
      <c r="G166" s="434"/>
      <c r="H166" s="434"/>
      <c r="I166" s="434"/>
      <c r="J166" s="434"/>
      <c r="K166" s="434"/>
      <c r="L166" s="434"/>
      <c r="M166" s="434"/>
      <c r="N166" s="434"/>
      <c r="O166" s="434"/>
      <c r="P166" s="434"/>
      <c r="Q166" s="129"/>
    </row>
    <row r="167" spans="1:19" s="2" customFormat="1" ht="13.5" customHeight="1" x14ac:dyDescent="0.25">
      <c r="A167" s="17" t="s">
        <v>73</v>
      </c>
      <c r="B167" s="418" t="str">
        <f>IF([1]p14!$A$117&lt;&gt;0,[1]p14!$A$117,"")</f>
        <v/>
      </c>
      <c r="C167" s="418"/>
      <c r="D167" s="418"/>
      <c r="E167" s="418"/>
      <c r="F167" s="419"/>
      <c r="G167" s="18" t="s">
        <v>74</v>
      </c>
      <c r="H167" s="69" t="str">
        <f>IF([1]p14!$G$121&lt;&gt;0,[1]p14!$G$121,"")</f>
        <v/>
      </c>
      <c r="I167" s="18" t="s">
        <v>75</v>
      </c>
      <c r="J167" s="69" t="str">
        <f>IF([1]p14!$H$121&lt;&gt;0,[1]p14!$H$121,"")</f>
        <v/>
      </c>
      <c r="K167" s="18" t="s">
        <v>79</v>
      </c>
      <c r="L167" s="154" t="str">
        <f>IF([1]p14!$J$119&lt;&gt;0,[1]p14!$J$119,"")</f>
        <v/>
      </c>
      <c r="M167" s="159" t="s">
        <v>24</v>
      </c>
      <c r="N167" s="435" t="str">
        <f>IF([1]p14!$J$121&lt;&gt;0,[1]p14!$J$121,"")</f>
        <v/>
      </c>
      <c r="O167" s="435"/>
      <c r="P167" s="436"/>
      <c r="Q167" s="129"/>
    </row>
    <row r="168" spans="1:19" s="2" customFormat="1" ht="13.5" customHeight="1" x14ac:dyDescent="0.25">
      <c r="A168" s="17" t="s">
        <v>76</v>
      </c>
      <c r="B168" s="379" t="str">
        <f>IF([1]p14!$A$119&lt;&gt;0,[1]p14!$A$119,"")</f>
        <v/>
      </c>
      <c r="C168" s="379"/>
      <c r="D168" s="379"/>
      <c r="E168" s="379"/>
      <c r="F168" s="379"/>
      <c r="G168" s="379"/>
      <c r="H168" s="379"/>
      <c r="I168" s="379"/>
      <c r="J168" s="379"/>
      <c r="K168" s="379"/>
      <c r="L168" s="379"/>
      <c r="M168" s="379"/>
      <c r="N168" s="379"/>
      <c r="O168" s="379"/>
      <c r="P168" s="380"/>
      <c r="Q168" s="129"/>
    </row>
    <row r="169" spans="1:19" s="10" customFormat="1" ht="11.25" customHeight="1" x14ac:dyDescent="0.2">
      <c r="A169" s="434"/>
      <c r="B169" s="434"/>
      <c r="C169" s="434"/>
      <c r="D169" s="434"/>
      <c r="E169" s="434"/>
      <c r="F169" s="434"/>
      <c r="G169" s="434"/>
      <c r="H169" s="434"/>
      <c r="I169" s="434"/>
      <c r="J169" s="434"/>
      <c r="K169" s="434"/>
      <c r="L169" s="434"/>
      <c r="M169" s="434"/>
      <c r="N169" s="434"/>
      <c r="O169" s="434"/>
      <c r="P169" s="434"/>
      <c r="Q169" s="129"/>
    </row>
    <row r="170" spans="1:19" s="2" customFormat="1" ht="13.5" customHeight="1" x14ac:dyDescent="0.25">
      <c r="A170" s="17" t="s">
        <v>73</v>
      </c>
      <c r="B170" s="418" t="str">
        <f>IF([1]p14!$A$124&lt;&gt;0,[1]p14!$A$124,"")</f>
        <v/>
      </c>
      <c r="C170" s="418"/>
      <c r="D170" s="418"/>
      <c r="E170" s="418"/>
      <c r="F170" s="419"/>
      <c r="G170" s="18" t="s">
        <v>74</v>
      </c>
      <c r="H170" s="69" t="str">
        <f>IF([1]p14!$G$128&lt;&gt;0,[1]p14!$G$128,"")</f>
        <v/>
      </c>
      <c r="I170" s="18" t="s">
        <v>75</v>
      </c>
      <c r="J170" s="69" t="str">
        <f>IF([1]p14!$H$128&lt;&gt;0,[1]p14!$H$128,"")</f>
        <v/>
      </c>
      <c r="K170" s="18" t="s">
        <v>79</v>
      </c>
      <c r="L170" s="154" t="str">
        <f>IF([1]p14!$J$126&lt;&gt;0,[1]p14!$J$126,"")</f>
        <v/>
      </c>
      <c r="M170" s="159" t="s">
        <v>24</v>
      </c>
      <c r="N170" s="435" t="str">
        <f>IF([1]p14!$J$128&lt;&gt;0,[1]p14!$J$128,"")</f>
        <v/>
      </c>
      <c r="O170" s="435"/>
      <c r="P170" s="436"/>
      <c r="Q170" s="129"/>
    </row>
    <row r="171" spans="1:19" s="2" customFormat="1" ht="13.5" customHeight="1" x14ac:dyDescent="0.25">
      <c r="A171" s="17" t="s">
        <v>76</v>
      </c>
      <c r="B171" s="379" t="str">
        <f>IF([1]p14!$A$126&lt;&gt;0,[1]p14!$A$126,"")</f>
        <v/>
      </c>
      <c r="C171" s="379"/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79"/>
      <c r="O171" s="379"/>
      <c r="P171" s="380"/>
      <c r="Q171" s="129"/>
    </row>
    <row r="172" spans="1:19" s="10" customFormat="1" ht="11.25" customHeight="1" x14ac:dyDescent="0.2">
      <c r="A172" s="434"/>
      <c r="B172" s="434"/>
      <c r="C172" s="434"/>
      <c r="D172" s="434"/>
      <c r="E172" s="434"/>
      <c r="F172" s="434"/>
      <c r="G172" s="434"/>
      <c r="H172" s="434"/>
      <c r="I172" s="434"/>
      <c r="J172" s="434"/>
      <c r="K172" s="434"/>
      <c r="L172" s="434"/>
      <c r="M172" s="434"/>
      <c r="N172" s="434"/>
      <c r="O172" s="434"/>
      <c r="P172" s="434"/>
      <c r="Q172" s="129"/>
    </row>
    <row r="173" spans="1:19" s="2" customFormat="1" ht="13.5" customHeight="1" x14ac:dyDescent="0.25">
      <c r="A173" s="17" t="s">
        <v>73</v>
      </c>
      <c r="B173" s="418" t="str">
        <f>IF([1]p14!$A$131&lt;&gt;0,[1]p14!$A$131,"")</f>
        <v/>
      </c>
      <c r="C173" s="418"/>
      <c r="D173" s="418"/>
      <c r="E173" s="418"/>
      <c r="F173" s="419"/>
      <c r="G173" s="18" t="s">
        <v>74</v>
      </c>
      <c r="H173" s="69" t="str">
        <f>IF([1]p14!$G$135&lt;&gt;0,[1]p14!$G$135,"")</f>
        <v/>
      </c>
      <c r="I173" s="18" t="s">
        <v>75</v>
      </c>
      <c r="J173" s="69" t="str">
        <f>IF([1]p14!$H$135&lt;&gt;0,[1]p14!$H$135,"")</f>
        <v/>
      </c>
      <c r="K173" s="18" t="s">
        <v>79</v>
      </c>
      <c r="L173" s="154" t="str">
        <f>IF([1]p14!$J$133&lt;&gt;0,[1]p14!$J$133,"")</f>
        <v/>
      </c>
      <c r="M173" s="159" t="s">
        <v>24</v>
      </c>
      <c r="N173" s="435" t="str">
        <f>IF([1]p14!$J$135&lt;&gt;0,[1]p14!$J$135,"")</f>
        <v/>
      </c>
      <c r="O173" s="435"/>
      <c r="P173" s="436"/>
      <c r="Q173" s="129"/>
    </row>
    <row r="174" spans="1:19" s="2" customFormat="1" ht="13.5" customHeight="1" x14ac:dyDescent="0.25">
      <c r="A174" s="17" t="s">
        <v>76</v>
      </c>
      <c r="B174" s="379" t="str">
        <f>IF([1]p14!$A$133&lt;&gt;0,[1]p14!$A$133,"")</f>
        <v/>
      </c>
      <c r="C174" s="379"/>
      <c r="D174" s="379"/>
      <c r="E174" s="379"/>
      <c r="F174" s="379"/>
      <c r="G174" s="379"/>
      <c r="H174" s="379"/>
      <c r="I174" s="379"/>
      <c r="J174" s="379"/>
      <c r="K174" s="379"/>
      <c r="L174" s="379"/>
      <c r="M174" s="379"/>
      <c r="N174" s="379"/>
      <c r="O174" s="379"/>
      <c r="P174" s="380"/>
      <c r="Q174" s="129"/>
    </row>
    <row r="175" spans="1:19" s="29" customFormat="1" ht="11.25" customHeight="1" x14ac:dyDescent="0.2">
      <c r="A175" s="375" t="str">
        <f>T([1]p15!$C$13:$G$13)</f>
        <v>José de Arimatéia Fernandes</v>
      </c>
      <c r="B175" s="376"/>
      <c r="C175" s="376"/>
      <c r="D175" s="376"/>
      <c r="E175" s="377"/>
      <c r="F175" s="437"/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 s="129"/>
      <c r="R175" s="28"/>
      <c r="S175" s="28"/>
    </row>
    <row r="176" spans="1:19" s="2" customFormat="1" ht="13.5" customHeight="1" x14ac:dyDescent="0.25">
      <c r="A176" s="17" t="s">
        <v>73</v>
      </c>
      <c r="B176" s="418" t="str">
        <f>IF([1]p15!$A$110&lt;&gt;0,[1]p15!$A$110,"")</f>
        <v>Antonia Fabrícia de Souza</v>
      </c>
      <c r="C176" s="418"/>
      <c r="D176" s="418"/>
      <c r="E176" s="418"/>
      <c r="F176" s="419"/>
      <c r="G176" s="18" t="s">
        <v>74</v>
      </c>
      <c r="H176" s="69">
        <f>IF([1]p15!$G$114&lt;&gt;0,[1]p15!$G$114,"")</f>
        <v>45231</v>
      </c>
      <c r="I176" s="18" t="s">
        <v>75</v>
      </c>
      <c r="J176" s="69">
        <f>IF([1]p15!$H$114&lt;&gt;0,[1]p15!$H$114,"")</f>
        <v>45464</v>
      </c>
      <c r="K176" s="18" t="s">
        <v>79</v>
      </c>
      <c r="L176" s="154" t="str">
        <f>IF([1]p15!$J$112&lt;&gt;0,[1]p15!$J$112,"")</f>
        <v/>
      </c>
      <c r="M176" s="159" t="s">
        <v>24</v>
      </c>
      <c r="N176" s="435" t="str">
        <f>IF([1]p15!$J$114&lt;&gt;0,[1]p15!$J$114,"")</f>
        <v/>
      </c>
      <c r="O176" s="435"/>
      <c r="P176" s="436"/>
      <c r="Q176" s="129"/>
    </row>
    <row r="177" spans="1:19" s="2" customFormat="1" ht="13.5" customHeight="1" x14ac:dyDescent="0.25">
      <c r="A177" s="17" t="s">
        <v>76</v>
      </c>
      <c r="B177" s="379" t="str">
        <f>IF([1]p15!$A$112&lt;&gt;0,[1]p15!$A$112,"")</f>
        <v>OS TEOREMAS DE PTOLOMEU E MENELAUS, DEMONSTRAÇÕES E APLICAÇÕES</v>
      </c>
      <c r="C177" s="379"/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79"/>
      <c r="O177" s="379"/>
      <c r="P177" s="380"/>
      <c r="Q177" s="129"/>
    </row>
    <row r="178" spans="1:19" s="10" customFormat="1" ht="11.25" customHeight="1" x14ac:dyDescent="0.2">
      <c r="A178" s="434"/>
      <c r="B178" s="434"/>
      <c r="C178" s="434"/>
      <c r="D178" s="434"/>
      <c r="E178" s="434"/>
      <c r="F178" s="434"/>
      <c r="G178" s="434"/>
      <c r="H178" s="434"/>
      <c r="I178" s="434"/>
      <c r="J178" s="434"/>
      <c r="K178" s="434"/>
      <c r="L178" s="434"/>
      <c r="M178" s="434"/>
      <c r="N178" s="434"/>
      <c r="O178" s="434"/>
      <c r="P178" s="434"/>
      <c r="Q178" s="129"/>
    </row>
    <row r="179" spans="1:19" s="2" customFormat="1" ht="13.5" customHeight="1" x14ac:dyDescent="0.25">
      <c r="A179" s="17" t="s">
        <v>73</v>
      </c>
      <c r="B179" s="418" t="str">
        <f>IF([1]p15!$A$117&lt;&gt;0,[1]p15!$A$117,"")</f>
        <v/>
      </c>
      <c r="C179" s="418"/>
      <c r="D179" s="418"/>
      <c r="E179" s="418"/>
      <c r="F179" s="419"/>
      <c r="G179" s="18" t="s">
        <v>74</v>
      </c>
      <c r="H179" s="69" t="str">
        <f>IF([1]p15!$G$121&lt;&gt;0,[1]p15!$G$121,"")</f>
        <v/>
      </c>
      <c r="I179" s="18" t="s">
        <v>75</v>
      </c>
      <c r="J179" s="69" t="str">
        <f>IF([1]p15!$H$121&lt;&gt;0,[1]p15!$H$121,"")</f>
        <v/>
      </c>
      <c r="K179" s="18" t="s">
        <v>79</v>
      </c>
      <c r="L179" s="154" t="str">
        <f>IF([1]p15!$J$119&lt;&gt;0,[1]p15!$J$119,"")</f>
        <v/>
      </c>
      <c r="M179" s="159" t="s">
        <v>24</v>
      </c>
      <c r="N179" s="435" t="str">
        <f>IF([1]p15!$J$121&lt;&gt;0,[1]p15!$J$121,"")</f>
        <v/>
      </c>
      <c r="O179" s="435"/>
      <c r="P179" s="436"/>
      <c r="Q179" s="129"/>
    </row>
    <row r="180" spans="1:19" s="2" customFormat="1" ht="13.5" customHeight="1" x14ac:dyDescent="0.25">
      <c r="A180" s="17" t="s">
        <v>76</v>
      </c>
      <c r="B180" s="379" t="str">
        <f>IF([1]p15!$A$119&lt;&gt;0,[1]p15!$A$119,"")</f>
        <v/>
      </c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80"/>
      <c r="Q180" s="129"/>
    </row>
    <row r="181" spans="1:19" s="10" customFormat="1" ht="11.25" customHeight="1" x14ac:dyDescent="0.2">
      <c r="A181" s="434"/>
      <c r="B181" s="434"/>
      <c r="C181" s="434"/>
      <c r="D181" s="434"/>
      <c r="E181" s="434"/>
      <c r="F181" s="434"/>
      <c r="G181" s="434"/>
      <c r="H181" s="434"/>
      <c r="I181" s="434"/>
      <c r="J181" s="434"/>
      <c r="K181" s="434"/>
      <c r="L181" s="434"/>
      <c r="M181" s="434"/>
      <c r="N181" s="434"/>
      <c r="O181" s="434"/>
      <c r="P181" s="434"/>
      <c r="Q181" s="129"/>
    </row>
    <row r="182" spans="1:19" s="2" customFormat="1" ht="13.5" customHeight="1" x14ac:dyDescent="0.25">
      <c r="A182" s="17" t="s">
        <v>73</v>
      </c>
      <c r="B182" s="418" t="str">
        <f>IF([1]p15!$A$124&lt;&gt;0,[1]p15!$A$124,"")</f>
        <v/>
      </c>
      <c r="C182" s="418"/>
      <c r="D182" s="418"/>
      <c r="E182" s="418"/>
      <c r="F182" s="419"/>
      <c r="G182" s="18" t="s">
        <v>74</v>
      </c>
      <c r="H182" s="69" t="str">
        <f>IF([1]p15!$G$128&lt;&gt;0,[1]p15!$G$128,"")</f>
        <v/>
      </c>
      <c r="I182" s="18" t="s">
        <v>75</v>
      </c>
      <c r="J182" s="69" t="str">
        <f>IF([1]p15!$H$128&lt;&gt;0,[1]p15!$H$128,"")</f>
        <v/>
      </c>
      <c r="K182" s="18" t="s">
        <v>79</v>
      </c>
      <c r="L182" s="154" t="str">
        <f>IF([1]p15!$J$126&lt;&gt;0,[1]p15!$J$126,"")</f>
        <v/>
      </c>
      <c r="M182" s="159" t="s">
        <v>24</v>
      </c>
      <c r="N182" s="435" t="str">
        <f>IF([1]p15!$J$128&lt;&gt;0,[1]p15!$J$128,"")</f>
        <v/>
      </c>
      <c r="O182" s="435"/>
      <c r="P182" s="436"/>
      <c r="Q182" s="129"/>
    </row>
    <row r="183" spans="1:19" s="2" customFormat="1" ht="13.5" customHeight="1" x14ac:dyDescent="0.25">
      <c r="A183" s="17" t="s">
        <v>76</v>
      </c>
      <c r="B183" s="379" t="str">
        <f>IF([1]p15!$A$126&lt;&gt;0,[1]p15!$A$126,"")</f>
        <v/>
      </c>
      <c r="C183" s="379"/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79"/>
      <c r="O183" s="379"/>
      <c r="P183" s="380"/>
      <c r="Q183" s="129"/>
    </row>
    <row r="184" spans="1:19" s="10" customFormat="1" ht="11.25" customHeight="1" x14ac:dyDescent="0.2">
      <c r="A184" s="434"/>
      <c r="B184" s="434"/>
      <c r="C184" s="434"/>
      <c r="D184" s="434"/>
      <c r="E184" s="434"/>
      <c r="F184" s="434"/>
      <c r="G184" s="434"/>
      <c r="H184" s="434"/>
      <c r="I184" s="434"/>
      <c r="J184" s="434"/>
      <c r="K184" s="434"/>
      <c r="L184" s="434"/>
      <c r="M184" s="434"/>
      <c r="N184" s="434"/>
      <c r="O184" s="434"/>
      <c r="P184" s="434"/>
      <c r="Q184" s="129"/>
    </row>
    <row r="185" spans="1:19" s="2" customFormat="1" ht="13.5" customHeight="1" x14ac:dyDescent="0.25">
      <c r="A185" s="17" t="s">
        <v>73</v>
      </c>
      <c r="B185" s="418" t="str">
        <f>IF([1]p15!$A$131&lt;&gt;0,[1]p15!$A$131,"")</f>
        <v/>
      </c>
      <c r="C185" s="418"/>
      <c r="D185" s="418"/>
      <c r="E185" s="418"/>
      <c r="F185" s="419"/>
      <c r="G185" s="18" t="s">
        <v>74</v>
      </c>
      <c r="H185" s="69" t="str">
        <f>IF([1]p15!$G$135&lt;&gt;0,[1]p15!$G$135,"")</f>
        <v/>
      </c>
      <c r="I185" s="18" t="s">
        <v>75</v>
      </c>
      <c r="J185" s="69" t="str">
        <f>IF([1]p15!$H$135&lt;&gt;0,[1]p15!$H$135,"")</f>
        <v/>
      </c>
      <c r="K185" s="18" t="s">
        <v>79</v>
      </c>
      <c r="L185" s="154" t="str">
        <f>IF([1]p15!$J$133&lt;&gt;0,[1]p15!$J$133,"")</f>
        <v/>
      </c>
      <c r="M185" s="159" t="s">
        <v>24</v>
      </c>
      <c r="N185" s="435" t="str">
        <f>IF([1]p15!$J$135&lt;&gt;0,[1]p15!$J$135,"")</f>
        <v/>
      </c>
      <c r="O185" s="435"/>
      <c r="P185" s="436"/>
      <c r="Q185" s="129"/>
    </row>
    <row r="186" spans="1:19" s="2" customFormat="1" ht="13.5" customHeight="1" x14ac:dyDescent="0.25">
      <c r="A186" s="17" t="s">
        <v>76</v>
      </c>
      <c r="B186" s="379" t="str">
        <f>IF([1]p15!$A$133&lt;&gt;0,[1]p15!$A$133,"")</f>
        <v/>
      </c>
      <c r="C186" s="379"/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79"/>
      <c r="O186" s="379"/>
      <c r="P186" s="380"/>
      <c r="Q186" s="129"/>
    </row>
    <row r="187" spans="1:19" s="29" customFormat="1" ht="11.25" customHeight="1" x14ac:dyDescent="0.2">
      <c r="A187" s="375" t="str">
        <f>T([1]p16!$C$13:$G$13)</f>
        <v>Josefa Itailma da Rocha</v>
      </c>
      <c r="B187" s="376"/>
      <c r="C187" s="376"/>
      <c r="D187" s="376"/>
      <c r="E187" s="377"/>
      <c r="F187" s="437"/>
      <c r="G187" s="438"/>
      <c r="H187" s="438"/>
      <c r="I187" s="438"/>
      <c r="J187" s="438"/>
      <c r="K187" s="438"/>
      <c r="L187" s="438"/>
      <c r="M187" s="438"/>
      <c r="N187" s="438"/>
      <c r="O187" s="438"/>
      <c r="P187" s="438"/>
      <c r="Q187" s="129"/>
      <c r="R187" s="28"/>
      <c r="S187" s="28"/>
    </row>
    <row r="188" spans="1:19" s="2" customFormat="1" ht="13.5" customHeight="1" x14ac:dyDescent="0.25">
      <c r="A188" s="17" t="s">
        <v>73</v>
      </c>
      <c r="B188" s="418" t="str">
        <f>IF([1]p16!$A$110&lt;&gt;0,[1]p16!$A$110,"")</f>
        <v/>
      </c>
      <c r="C188" s="418"/>
      <c r="D188" s="418"/>
      <c r="E188" s="418"/>
      <c r="F188" s="419"/>
      <c r="G188" s="18" t="s">
        <v>74</v>
      </c>
      <c r="H188" s="69" t="str">
        <f>IF([1]p16!$G$114&lt;&gt;0,[1]p16!$G$114,"")</f>
        <v/>
      </c>
      <c r="I188" s="18" t="s">
        <v>75</v>
      </c>
      <c r="J188" s="69" t="str">
        <f>IF([1]p16!$H$114&lt;&gt;0,[1]p16!$H$114,"")</f>
        <v/>
      </c>
      <c r="K188" s="18" t="s">
        <v>79</v>
      </c>
      <c r="L188" s="154" t="str">
        <f>IF([1]p16!$J$112&lt;&gt;0,[1]p16!$J$112,"")</f>
        <v/>
      </c>
      <c r="M188" s="159" t="s">
        <v>24</v>
      </c>
      <c r="N188" s="435" t="str">
        <f>IF([1]p16!$J$114&lt;&gt;0,[1]p16!$J$114,"")</f>
        <v/>
      </c>
      <c r="O188" s="435"/>
      <c r="P188" s="436"/>
      <c r="Q188" s="129"/>
    </row>
    <row r="189" spans="1:19" s="2" customFormat="1" ht="13.5" customHeight="1" x14ac:dyDescent="0.25">
      <c r="A189" s="17" t="s">
        <v>76</v>
      </c>
      <c r="B189" s="379" t="str">
        <f>IF([1]p16!$A$112&lt;&gt;0,[1]p16!$A$112,"")</f>
        <v/>
      </c>
      <c r="C189" s="379"/>
      <c r="D189" s="379"/>
      <c r="E189" s="379"/>
      <c r="F189" s="379"/>
      <c r="G189" s="379"/>
      <c r="H189" s="379"/>
      <c r="I189" s="379"/>
      <c r="J189" s="379"/>
      <c r="K189" s="379"/>
      <c r="L189" s="379"/>
      <c r="M189" s="379"/>
      <c r="N189" s="379"/>
      <c r="O189" s="379"/>
      <c r="P189" s="380"/>
      <c r="Q189" s="129"/>
    </row>
    <row r="190" spans="1:19" s="10" customFormat="1" ht="11.25" customHeight="1" x14ac:dyDescent="0.2">
      <c r="A190" s="434"/>
      <c r="B190" s="434"/>
      <c r="C190" s="434"/>
      <c r="D190" s="434"/>
      <c r="E190" s="434"/>
      <c r="F190" s="434"/>
      <c r="G190" s="434"/>
      <c r="H190" s="434"/>
      <c r="I190" s="434"/>
      <c r="J190" s="434"/>
      <c r="K190" s="434"/>
      <c r="L190" s="434"/>
      <c r="M190" s="434"/>
      <c r="N190" s="434"/>
      <c r="O190" s="434"/>
      <c r="P190" s="434"/>
      <c r="Q190" s="129"/>
    </row>
    <row r="191" spans="1:19" s="2" customFormat="1" ht="13.5" customHeight="1" x14ac:dyDescent="0.25">
      <c r="A191" s="17" t="s">
        <v>73</v>
      </c>
      <c r="B191" s="418" t="str">
        <f>IF([1]p16!$A$117&lt;&gt;0,[1]p16!$A$117,"")</f>
        <v/>
      </c>
      <c r="C191" s="418"/>
      <c r="D191" s="418"/>
      <c r="E191" s="418"/>
      <c r="F191" s="419"/>
      <c r="G191" s="18" t="s">
        <v>74</v>
      </c>
      <c r="H191" s="69" t="str">
        <f>IF([1]p16!$G$121&lt;&gt;0,[1]p16!$G$121,"")</f>
        <v/>
      </c>
      <c r="I191" s="18" t="s">
        <v>75</v>
      </c>
      <c r="J191" s="69" t="str">
        <f>IF([1]p16!$H$121&lt;&gt;0,[1]p16!$H$121,"")</f>
        <v/>
      </c>
      <c r="K191" s="18" t="s">
        <v>79</v>
      </c>
      <c r="L191" s="154" t="str">
        <f>IF([1]p16!$J$119&lt;&gt;0,[1]p16!$J$119,"")</f>
        <v/>
      </c>
      <c r="M191" s="159" t="s">
        <v>24</v>
      </c>
      <c r="N191" s="435" t="str">
        <f>IF([1]p16!$J$121&lt;&gt;0,[1]p16!$J$121,"")</f>
        <v/>
      </c>
      <c r="O191" s="435"/>
      <c r="P191" s="436"/>
      <c r="Q191" s="129"/>
    </row>
    <row r="192" spans="1:19" s="2" customFormat="1" ht="13.5" customHeight="1" x14ac:dyDescent="0.25">
      <c r="A192" s="17" t="s">
        <v>76</v>
      </c>
      <c r="B192" s="379" t="str">
        <f>IF([1]p16!$A$119&lt;&gt;0,[1]p16!$A$119,"")</f>
        <v/>
      </c>
      <c r="C192" s="379"/>
      <c r="D192" s="379"/>
      <c r="E192" s="379"/>
      <c r="F192" s="379"/>
      <c r="G192" s="379"/>
      <c r="H192" s="379"/>
      <c r="I192" s="379"/>
      <c r="J192" s="379"/>
      <c r="K192" s="379"/>
      <c r="L192" s="379"/>
      <c r="M192" s="379"/>
      <c r="N192" s="379"/>
      <c r="O192" s="379"/>
      <c r="P192" s="380"/>
      <c r="Q192" s="129"/>
    </row>
    <row r="193" spans="1:19" s="10" customFormat="1" ht="11.25" customHeight="1" x14ac:dyDescent="0.2">
      <c r="A193" s="434"/>
      <c r="B193" s="434"/>
      <c r="C193" s="434"/>
      <c r="D193" s="434"/>
      <c r="E193" s="434"/>
      <c r="F193" s="434"/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129"/>
    </row>
    <row r="194" spans="1:19" s="2" customFormat="1" ht="13.5" customHeight="1" x14ac:dyDescent="0.25">
      <c r="A194" s="17" t="s">
        <v>73</v>
      </c>
      <c r="B194" s="418" t="str">
        <f>IF([1]p16!$A$124&lt;&gt;0,[1]p16!$A$124,"")</f>
        <v/>
      </c>
      <c r="C194" s="418"/>
      <c r="D194" s="418"/>
      <c r="E194" s="418"/>
      <c r="F194" s="419"/>
      <c r="G194" s="18" t="s">
        <v>74</v>
      </c>
      <c r="H194" s="69" t="str">
        <f>IF([1]p16!$G$128&lt;&gt;0,[1]p16!$G$128,"")</f>
        <v/>
      </c>
      <c r="I194" s="18" t="s">
        <v>75</v>
      </c>
      <c r="J194" s="69" t="str">
        <f>IF([1]p16!$H$128&lt;&gt;0,[1]p16!$H$128,"")</f>
        <v/>
      </c>
      <c r="K194" s="18" t="s">
        <v>79</v>
      </c>
      <c r="L194" s="154" t="str">
        <f>IF([1]p16!$J$126&lt;&gt;0,[1]p16!$J$126,"")</f>
        <v/>
      </c>
      <c r="M194" s="159" t="s">
        <v>24</v>
      </c>
      <c r="N194" s="435" t="str">
        <f>IF([1]p16!$J$128&lt;&gt;0,[1]p16!$J$128,"")</f>
        <v/>
      </c>
      <c r="O194" s="435"/>
      <c r="P194" s="436"/>
      <c r="Q194" s="129"/>
    </row>
    <row r="195" spans="1:19" s="2" customFormat="1" ht="13.5" customHeight="1" x14ac:dyDescent="0.25">
      <c r="A195" s="17" t="s">
        <v>76</v>
      </c>
      <c r="B195" s="379" t="str">
        <f>IF([1]p16!$A$126&lt;&gt;0,[1]p16!$A$126,"")</f>
        <v/>
      </c>
      <c r="C195" s="379"/>
      <c r="D195" s="379"/>
      <c r="E195" s="379"/>
      <c r="F195" s="379"/>
      <c r="G195" s="379"/>
      <c r="H195" s="379"/>
      <c r="I195" s="379"/>
      <c r="J195" s="379"/>
      <c r="K195" s="379"/>
      <c r="L195" s="379"/>
      <c r="M195" s="379"/>
      <c r="N195" s="379"/>
      <c r="O195" s="379"/>
      <c r="P195" s="380"/>
      <c r="Q195" s="129"/>
    </row>
    <row r="196" spans="1:19" s="10" customFormat="1" ht="11.25" customHeight="1" x14ac:dyDescent="0.2">
      <c r="A196" s="434"/>
      <c r="B196" s="434"/>
      <c r="C196" s="434"/>
      <c r="D196" s="434"/>
      <c r="E196" s="434"/>
      <c r="F196" s="434"/>
      <c r="G196" s="434"/>
      <c r="H196" s="434"/>
      <c r="I196" s="434"/>
      <c r="J196" s="434"/>
      <c r="K196" s="434"/>
      <c r="L196" s="434"/>
      <c r="M196" s="434"/>
      <c r="N196" s="434"/>
      <c r="O196" s="434"/>
      <c r="P196" s="434"/>
      <c r="Q196" s="129"/>
    </row>
    <row r="197" spans="1:19" s="2" customFormat="1" ht="13.5" customHeight="1" x14ac:dyDescent="0.25">
      <c r="A197" s="17" t="s">
        <v>73</v>
      </c>
      <c r="B197" s="418" t="str">
        <f>IF([1]p16!$A$131&lt;&gt;0,[1]p16!$A$131,"")</f>
        <v/>
      </c>
      <c r="C197" s="418"/>
      <c r="D197" s="418"/>
      <c r="E197" s="418"/>
      <c r="F197" s="419"/>
      <c r="G197" s="18" t="s">
        <v>74</v>
      </c>
      <c r="H197" s="69" t="str">
        <f>IF([1]p16!$G$135&lt;&gt;0,[1]p16!$G$135,"")</f>
        <v/>
      </c>
      <c r="I197" s="18" t="s">
        <v>75</v>
      </c>
      <c r="J197" s="69" t="str">
        <f>IF([1]p16!$H$135&lt;&gt;0,[1]p16!$H$135,"")</f>
        <v/>
      </c>
      <c r="K197" s="18" t="s">
        <v>79</v>
      </c>
      <c r="L197" s="154" t="str">
        <f>IF([1]p16!$J$133&lt;&gt;0,[1]p16!$J$133,"")</f>
        <v/>
      </c>
      <c r="M197" s="159" t="s">
        <v>24</v>
      </c>
      <c r="N197" s="435" t="str">
        <f>IF([1]p16!$J$135&lt;&gt;0,[1]p16!$J$135,"")</f>
        <v/>
      </c>
      <c r="O197" s="435"/>
      <c r="P197" s="436"/>
      <c r="Q197" s="129"/>
    </row>
    <row r="198" spans="1:19" s="2" customFormat="1" ht="13.5" customHeight="1" x14ac:dyDescent="0.25">
      <c r="A198" s="17" t="s">
        <v>76</v>
      </c>
      <c r="B198" s="379" t="str">
        <f>IF([1]p16!$A$133&lt;&gt;0,[1]p16!$A$133,"")</f>
        <v/>
      </c>
      <c r="C198" s="379"/>
      <c r="D198" s="379"/>
      <c r="E198" s="379"/>
      <c r="F198" s="379"/>
      <c r="G198" s="379"/>
      <c r="H198" s="379"/>
      <c r="I198" s="379"/>
      <c r="J198" s="379"/>
      <c r="K198" s="379"/>
      <c r="L198" s="379"/>
      <c r="M198" s="379"/>
      <c r="N198" s="379"/>
      <c r="O198" s="379"/>
      <c r="P198" s="380"/>
      <c r="Q198" s="129"/>
    </row>
    <row r="199" spans="1:19" s="29" customFormat="1" ht="11.25" customHeight="1" x14ac:dyDescent="0.2">
      <c r="A199" s="375" t="str">
        <f>T([1]p17!$C$13:$G$13)</f>
        <v>José Fernando Leite Aires</v>
      </c>
      <c r="B199" s="376"/>
      <c r="C199" s="376"/>
      <c r="D199" s="376"/>
      <c r="E199" s="377"/>
      <c r="F199" s="437"/>
      <c r="G199" s="438"/>
      <c r="H199" s="438"/>
      <c r="I199" s="438"/>
      <c r="J199" s="438"/>
      <c r="K199" s="438"/>
      <c r="L199" s="438"/>
      <c r="M199" s="438"/>
      <c r="N199" s="438"/>
      <c r="O199" s="438"/>
      <c r="P199" s="438"/>
      <c r="Q199" s="129"/>
      <c r="R199" s="28"/>
      <c r="S199" s="28"/>
    </row>
    <row r="200" spans="1:19" s="2" customFormat="1" ht="13.5" customHeight="1" x14ac:dyDescent="0.25">
      <c r="A200" s="17" t="s">
        <v>73</v>
      </c>
      <c r="B200" s="418" t="str">
        <f>IF([1]p17!$A$110&lt;&gt;0,[1]p17!$A$110,"")</f>
        <v>Renato Machado de Sousa</v>
      </c>
      <c r="C200" s="418"/>
      <c r="D200" s="418"/>
      <c r="E200" s="418"/>
      <c r="F200" s="419"/>
      <c r="G200" s="18" t="s">
        <v>74</v>
      </c>
      <c r="H200" s="69">
        <f>IF([1]p17!$G$114&lt;&gt;0,[1]p17!$G$114,"")</f>
        <v>45323</v>
      </c>
      <c r="I200" s="18" t="s">
        <v>75</v>
      </c>
      <c r="J200" s="69" t="str">
        <f>IF([1]p17!$H$114&lt;&gt;0,[1]p17!$H$114,"")</f>
        <v/>
      </c>
      <c r="K200" s="18" t="s">
        <v>79</v>
      </c>
      <c r="L200" s="154" t="str">
        <f>IF([1]p17!$J$112&lt;&gt;0,[1]p17!$J$112,"")</f>
        <v/>
      </c>
      <c r="M200" s="159" t="s">
        <v>24</v>
      </c>
      <c r="N200" s="435" t="str">
        <f>IF([1]p17!$J$114&lt;&gt;0,[1]p17!$J$114,"")</f>
        <v/>
      </c>
      <c r="O200" s="435"/>
      <c r="P200" s="436"/>
      <c r="Q200" s="129"/>
    </row>
    <row r="201" spans="1:19" s="2" customFormat="1" ht="13.5" customHeight="1" x14ac:dyDescent="0.25">
      <c r="A201" s="17" t="s">
        <v>76</v>
      </c>
      <c r="B201" s="379" t="str">
        <f>IF([1]p17!$A$112&lt;&gt;0,[1]p17!$A$112,"")</f>
        <v>MESTRADO PROFISSIONAL</v>
      </c>
      <c r="C201" s="379"/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79"/>
      <c r="O201" s="379"/>
      <c r="P201" s="380"/>
      <c r="Q201" s="129"/>
    </row>
    <row r="202" spans="1:19" s="10" customFormat="1" ht="11.25" customHeight="1" x14ac:dyDescent="0.2">
      <c r="A202" s="434"/>
      <c r="B202" s="434"/>
      <c r="C202" s="434"/>
      <c r="D202" s="434"/>
      <c r="E202" s="434"/>
      <c r="F202" s="434"/>
      <c r="G202" s="434"/>
      <c r="H202" s="434"/>
      <c r="I202" s="434"/>
      <c r="J202" s="434"/>
      <c r="K202" s="434"/>
      <c r="L202" s="434"/>
      <c r="M202" s="434"/>
      <c r="N202" s="434"/>
      <c r="O202" s="434"/>
      <c r="P202" s="434"/>
      <c r="Q202" s="129"/>
    </row>
    <row r="203" spans="1:19" s="2" customFormat="1" ht="13.5" customHeight="1" x14ac:dyDescent="0.25">
      <c r="A203" s="17" t="s">
        <v>73</v>
      </c>
      <c r="B203" s="418" t="str">
        <f>IF([1]p17!$A$117&lt;&gt;0,[1]p17!$A$117,"")</f>
        <v/>
      </c>
      <c r="C203" s="418"/>
      <c r="D203" s="418"/>
      <c r="E203" s="418"/>
      <c r="F203" s="419"/>
      <c r="G203" s="18" t="s">
        <v>74</v>
      </c>
      <c r="H203" s="69" t="str">
        <f>IF([1]p17!$G$121&lt;&gt;0,[1]p17!$G$121,"")</f>
        <v/>
      </c>
      <c r="I203" s="18" t="s">
        <v>75</v>
      </c>
      <c r="J203" s="69" t="str">
        <f>IF([1]p17!$H$121&lt;&gt;0,[1]p17!$H$121,"")</f>
        <v/>
      </c>
      <c r="K203" s="18" t="s">
        <v>79</v>
      </c>
      <c r="L203" s="154" t="str">
        <f>IF([1]p17!$J$119&lt;&gt;0,[1]p17!$J$119,"")</f>
        <v/>
      </c>
      <c r="M203" s="159" t="s">
        <v>24</v>
      </c>
      <c r="N203" s="435" t="str">
        <f>IF([1]p17!$J$121&lt;&gt;0,[1]p17!$J$121,"")</f>
        <v/>
      </c>
      <c r="O203" s="435"/>
      <c r="P203" s="436"/>
      <c r="Q203" s="129"/>
    </row>
    <row r="204" spans="1:19" s="2" customFormat="1" ht="13.5" customHeight="1" x14ac:dyDescent="0.25">
      <c r="A204" s="17" t="s">
        <v>76</v>
      </c>
      <c r="B204" s="379" t="str">
        <f>IF([1]p17!$A$119&lt;&gt;0,[1]p17!$A$119,"")</f>
        <v/>
      </c>
      <c r="C204" s="379"/>
      <c r="D204" s="379"/>
      <c r="E204" s="379"/>
      <c r="F204" s="379"/>
      <c r="G204" s="379"/>
      <c r="H204" s="379"/>
      <c r="I204" s="379"/>
      <c r="J204" s="379"/>
      <c r="K204" s="379"/>
      <c r="L204" s="379"/>
      <c r="M204" s="379"/>
      <c r="N204" s="379"/>
      <c r="O204" s="379"/>
      <c r="P204" s="380"/>
      <c r="Q204" s="129"/>
    </row>
    <row r="205" spans="1:19" s="10" customFormat="1" ht="11.25" customHeight="1" x14ac:dyDescent="0.2">
      <c r="A205" s="434"/>
      <c r="B205" s="434"/>
      <c r="C205" s="434"/>
      <c r="D205" s="434"/>
      <c r="E205" s="434"/>
      <c r="F205" s="434"/>
      <c r="G205" s="434"/>
      <c r="H205" s="434"/>
      <c r="I205" s="434"/>
      <c r="J205" s="434"/>
      <c r="K205" s="434"/>
      <c r="L205" s="434"/>
      <c r="M205" s="434"/>
      <c r="N205" s="434"/>
      <c r="O205" s="434"/>
      <c r="P205" s="434"/>
      <c r="Q205" s="129"/>
    </row>
    <row r="206" spans="1:19" s="2" customFormat="1" ht="13.5" customHeight="1" x14ac:dyDescent="0.25">
      <c r="A206" s="17" t="s">
        <v>73</v>
      </c>
      <c r="B206" s="418" t="str">
        <f>IF([1]p17!$A$124&lt;&gt;0,[1]p17!$A$124,"")</f>
        <v/>
      </c>
      <c r="C206" s="418"/>
      <c r="D206" s="418"/>
      <c r="E206" s="418"/>
      <c r="F206" s="419"/>
      <c r="G206" s="18" t="s">
        <v>74</v>
      </c>
      <c r="H206" s="69" t="str">
        <f>IF([1]p17!$G$128&lt;&gt;0,[1]p17!$G$128,"")</f>
        <v/>
      </c>
      <c r="I206" s="18" t="s">
        <v>75</v>
      </c>
      <c r="J206" s="69" t="str">
        <f>IF([1]p17!$H$128&lt;&gt;0,[1]p17!$H$128,"")</f>
        <v/>
      </c>
      <c r="K206" s="18" t="s">
        <v>79</v>
      </c>
      <c r="L206" s="154" t="str">
        <f>IF([1]p17!$J$126&lt;&gt;0,[1]p17!$J$126,"")</f>
        <v/>
      </c>
      <c r="M206" s="159" t="s">
        <v>24</v>
      </c>
      <c r="N206" s="435" t="str">
        <f>IF([1]p17!$J$128&lt;&gt;0,[1]p17!$J$128,"")</f>
        <v/>
      </c>
      <c r="O206" s="435"/>
      <c r="P206" s="436"/>
      <c r="Q206" s="129"/>
    </row>
    <row r="207" spans="1:19" s="2" customFormat="1" ht="13.5" customHeight="1" x14ac:dyDescent="0.25">
      <c r="A207" s="17" t="s">
        <v>76</v>
      </c>
      <c r="B207" s="379" t="str">
        <f>IF([1]p17!$A$126&lt;&gt;0,[1]p17!$A$126,"")</f>
        <v/>
      </c>
      <c r="C207" s="379"/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79"/>
      <c r="O207" s="379"/>
      <c r="P207" s="380"/>
      <c r="Q207" s="129"/>
    </row>
    <row r="208" spans="1:19" s="10" customFormat="1" ht="11.25" customHeight="1" x14ac:dyDescent="0.2">
      <c r="A208" s="434"/>
      <c r="B208" s="434"/>
      <c r="C208" s="434"/>
      <c r="D208" s="434"/>
      <c r="E208" s="434"/>
      <c r="F208" s="434"/>
      <c r="G208" s="434"/>
      <c r="H208" s="434"/>
      <c r="I208" s="434"/>
      <c r="J208" s="434"/>
      <c r="K208" s="434"/>
      <c r="L208" s="434"/>
      <c r="M208" s="434"/>
      <c r="N208" s="434"/>
      <c r="O208" s="434"/>
      <c r="P208" s="434"/>
      <c r="Q208" s="129"/>
    </row>
    <row r="209" spans="1:19" s="2" customFormat="1" ht="13.5" customHeight="1" x14ac:dyDescent="0.25">
      <c r="A209" s="17" t="s">
        <v>73</v>
      </c>
      <c r="B209" s="418" t="str">
        <f>IF([1]p17!$A$131&lt;&gt;0,[1]p17!$A$131,"")</f>
        <v/>
      </c>
      <c r="C209" s="418"/>
      <c r="D209" s="418"/>
      <c r="E209" s="418"/>
      <c r="F209" s="419"/>
      <c r="G209" s="18" t="s">
        <v>74</v>
      </c>
      <c r="H209" s="69" t="str">
        <f>IF([1]p17!$G$135&lt;&gt;0,[1]p17!$G$135,"")</f>
        <v/>
      </c>
      <c r="I209" s="18" t="s">
        <v>75</v>
      </c>
      <c r="J209" s="69" t="str">
        <f>IF([1]p17!$H$135&lt;&gt;0,[1]p17!$H$135,"")</f>
        <v/>
      </c>
      <c r="K209" s="18" t="s">
        <v>79</v>
      </c>
      <c r="L209" s="154" t="str">
        <f>IF([1]p17!$J$133&lt;&gt;0,[1]p17!$J$133,"")</f>
        <v/>
      </c>
      <c r="M209" s="159" t="s">
        <v>24</v>
      </c>
      <c r="N209" s="435" t="str">
        <f>IF([1]p17!$J$135&lt;&gt;0,[1]p17!$J$135,"")</f>
        <v/>
      </c>
      <c r="O209" s="435"/>
      <c r="P209" s="436"/>
      <c r="Q209" s="129"/>
    </row>
    <row r="210" spans="1:19" s="2" customFormat="1" ht="13.5" customHeight="1" x14ac:dyDescent="0.25">
      <c r="A210" s="17" t="s">
        <v>76</v>
      </c>
      <c r="B210" s="379" t="str">
        <f>IF([1]p17!$A$133&lt;&gt;0,[1]p17!$A$133,"")</f>
        <v/>
      </c>
      <c r="C210" s="379"/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79"/>
      <c r="O210" s="379"/>
      <c r="P210" s="380"/>
      <c r="Q210" s="129"/>
    </row>
    <row r="211" spans="1:19" s="29" customFormat="1" ht="11.25" customHeight="1" x14ac:dyDescent="0.2">
      <c r="A211" s="375" t="str">
        <f>T([1]p18!$C$13:$G$13)</f>
        <v>Joseilson Raimundo de Lima</v>
      </c>
      <c r="B211" s="376"/>
      <c r="C211" s="376"/>
      <c r="D211" s="376"/>
      <c r="E211" s="377"/>
      <c r="F211" s="437"/>
      <c r="G211" s="438"/>
      <c r="H211" s="438"/>
      <c r="I211" s="438"/>
      <c r="J211" s="438"/>
      <c r="K211" s="438"/>
      <c r="L211" s="438"/>
      <c r="M211" s="438"/>
      <c r="N211" s="438"/>
      <c r="O211" s="438"/>
      <c r="P211" s="438"/>
      <c r="Q211" s="129"/>
      <c r="R211" s="28"/>
      <c r="S211" s="28"/>
    </row>
    <row r="212" spans="1:19" s="2" customFormat="1" ht="13.5" customHeight="1" x14ac:dyDescent="0.25">
      <c r="A212" s="17" t="s">
        <v>73</v>
      </c>
      <c r="B212" s="418" t="str">
        <f>IF([1]p18!$A$110&lt;&gt;0,[1]p18!$A$110,"")</f>
        <v/>
      </c>
      <c r="C212" s="418"/>
      <c r="D212" s="418"/>
      <c r="E212" s="418"/>
      <c r="F212" s="419"/>
      <c r="G212" s="18" t="s">
        <v>74</v>
      </c>
      <c r="H212" s="69" t="str">
        <f>IF([1]p18!$G$114&lt;&gt;0,[1]p18!$G$114,"")</f>
        <v/>
      </c>
      <c r="I212" s="18" t="s">
        <v>75</v>
      </c>
      <c r="J212" s="69" t="str">
        <f>IF([1]p18!$H$114&lt;&gt;0,[1]p18!$H$114,"")</f>
        <v/>
      </c>
      <c r="K212" s="18" t="s">
        <v>79</v>
      </c>
      <c r="L212" s="154" t="str">
        <f>IF([1]p18!$J$112&lt;&gt;0,[1]p18!$J$112,"")</f>
        <v/>
      </c>
      <c r="M212" s="159" t="s">
        <v>24</v>
      </c>
      <c r="N212" s="435" t="str">
        <f>IF([1]p18!$J$114&lt;&gt;0,[1]p18!$J$114,"")</f>
        <v/>
      </c>
      <c r="O212" s="435"/>
      <c r="P212" s="436"/>
      <c r="Q212" s="129"/>
    </row>
    <row r="213" spans="1:19" s="2" customFormat="1" ht="13.5" customHeight="1" x14ac:dyDescent="0.25">
      <c r="A213" s="17" t="s">
        <v>76</v>
      </c>
      <c r="B213" s="379" t="str">
        <f>IF([1]p18!$A$112&lt;&gt;0,[1]p18!$A$112,"")</f>
        <v/>
      </c>
      <c r="C213" s="379"/>
      <c r="D213" s="379"/>
      <c r="E213" s="379"/>
      <c r="F213" s="379"/>
      <c r="G213" s="379"/>
      <c r="H213" s="379"/>
      <c r="I213" s="379"/>
      <c r="J213" s="379"/>
      <c r="K213" s="379"/>
      <c r="L213" s="379"/>
      <c r="M213" s="379"/>
      <c r="N213" s="379"/>
      <c r="O213" s="379"/>
      <c r="P213" s="380"/>
      <c r="Q213" s="129"/>
    </row>
    <row r="214" spans="1:19" s="10" customFormat="1" ht="11.25" customHeight="1" x14ac:dyDescent="0.2">
      <c r="A214" s="434"/>
      <c r="B214" s="434"/>
      <c r="C214" s="434"/>
      <c r="D214" s="434"/>
      <c r="E214" s="434"/>
      <c r="F214" s="434"/>
      <c r="G214" s="434"/>
      <c r="H214" s="434"/>
      <c r="I214" s="434"/>
      <c r="J214" s="434"/>
      <c r="K214" s="434"/>
      <c r="L214" s="434"/>
      <c r="M214" s="434"/>
      <c r="N214" s="434"/>
      <c r="O214" s="434"/>
      <c r="P214" s="434"/>
      <c r="Q214" s="129"/>
    </row>
    <row r="215" spans="1:19" s="2" customFormat="1" ht="13.5" customHeight="1" x14ac:dyDescent="0.25">
      <c r="A215" s="17" t="s">
        <v>73</v>
      </c>
      <c r="B215" s="418" t="str">
        <f>IF([1]p18!$A$117&lt;&gt;0,[1]p18!$A$117,"")</f>
        <v/>
      </c>
      <c r="C215" s="418"/>
      <c r="D215" s="418"/>
      <c r="E215" s="418"/>
      <c r="F215" s="419"/>
      <c r="G215" s="18" t="s">
        <v>74</v>
      </c>
      <c r="H215" s="69" t="str">
        <f>IF([1]p18!$G$121&lt;&gt;0,[1]p18!$G$121,"")</f>
        <v/>
      </c>
      <c r="I215" s="18" t="s">
        <v>75</v>
      </c>
      <c r="J215" s="69" t="str">
        <f>IF([1]p18!$H$121&lt;&gt;0,[1]p18!$H$121,"")</f>
        <v/>
      </c>
      <c r="K215" s="18" t="s">
        <v>79</v>
      </c>
      <c r="L215" s="154" t="str">
        <f>IF([1]p18!$J$119&lt;&gt;0,[1]p18!$J$119,"")</f>
        <v/>
      </c>
      <c r="M215" s="159" t="s">
        <v>24</v>
      </c>
      <c r="N215" s="435" t="str">
        <f>IF([1]p18!$J$121&lt;&gt;0,[1]p18!$J$121,"")</f>
        <v/>
      </c>
      <c r="O215" s="435"/>
      <c r="P215" s="436"/>
      <c r="Q215" s="129"/>
    </row>
    <row r="216" spans="1:19" s="2" customFormat="1" ht="13.5" customHeight="1" x14ac:dyDescent="0.25">
      <c r="A216" s="17" t="s">
        <v>76</v>
      </c>
      <c r="B216" s="379" t="str">
        <f>IF([1]p18!$A$119&lt;&gt;0,[1]p18!$A$119,"")</f>
        <v/>
      </c>
      <c r="C216" s="379"/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79"/>
      <c r="O216" s="379"/>
      <c r="P216" s="380"/>
      <c r="Q216" s="129"/>
    </row>
    <row r="217" spans="1:19" s="10" customFormat="1" ht="11.25" customHeight="1" x14ac:dyDescent="0.2">
      <c r="A217" s="434"/>
      <c r="B217" s="434"/>
      <c r="C217" s="434"/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4"/>
      <c r="O217" s="434"/>
      <c r="P217" s="434"/>
      <c r="Q217" s="129"/>
    </row>
    <row r="218" spans="1:19" s="2" customFormat="1" ht="13.5" customHeight="1" x14ac:dyDescent="0.25">
      <c r="A218" s="17" t="s">
        <v>73</v>
      </c>
      <c r="B218" s="418" t="str">
        <f>IF([1]p18!$A$124&lt;&gt;0,[1]p18!$A$124,"")</f>
        <v/>
      </c>
      <c r="C218" s="418"/>
      <c r="D218" s="418"/>
      <c r="E218" s="418"/>
      <c r="F218" s="419"/>
      <c r="G218" s="18" t="s">
        <v>74</v>
      </c>
      <c r="H218" s="69" t="str">
        <f>IF([1]p18!$G$128&lt;&gt;0,[1]p18!$G$128,"")</f>
        <v/>
      </c>
      <c r="I218" s="18" t="s">
        <v>75</v>
      </c>
      <c r="J218" s="69" t="str">
        <f>IF([1]p18!$H$128&lt;&gt;0,[1]p18!$H$128,"")</f>
        <v/>
      </c>
      <c r="K218" s="18" t="s">
        <v>79</v>
      </c>
      <c r="L218" s="154" t="str">
        <f>IF([1]p18!$J$126&lt;&gt;0,[1]p18!$J$126,"")</f>
        <v/>
      </c>
      <c r="M218" s="159" t="s">
        <v>24</v>
      </c>
      <c r="N218" s="435" t="str">
        <f>IF([1]p18!$J$128&lt;&gt;0,[1]p18!$J$128,"")</f>
        <v/>
      </c>
      <c r="O218" s="435"/>
      <c r="P218" s="436"/>
      <c r="Q218" s="129"/>
    </row>
    <row r="219" spans="1:19" s="2" customFormat="1" ht="13.5" customHeight="1" x14ac:dyDescent="0.25">
      <c r="A219" s="17" t="s">
        <v>76</v>
      </c>
      <c r="B219" s="379" t="str">
        <f>IF([1]p18!$A$126&lt;&gt;0,[1]p18!$A$126,"")</f>
        <v/>
      </c>
      <c r="C219" s="379"/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79"/>
      <c r="O219" s="379"/>
      <c r="P219" s="380"/>
      <c r="Q219" s="129"/>
    </row>
    <row r="220" spans="1:19" s="10" customFormat="1" ht="11.25" customHeight="1" x14ac:dyDescent="0.2">
      <c r="A220" s="434"/>
      <c r="B220" s="434"/>
      <c r="C220" s="434"/>
      <c r="D220" s="434"/>
      <c r="E220" s="434"/>
      <c r="F220" s="434"/>
      <c r="G220" s="434"/>
      <c r="H220" s="434"/>
      <c r="I220" s="434"/>
      <c r="J220" s="434"/>
      <c r="K220" s="434"/>
      <c r="L220" s="434"/>
      <c r="M220" s="434"/>
      <c r="N220" s="434"/>
      <c r="O220" s="434"/>
      <c r="P220" s="434"/>
      <c r="Q220" s="129"/>
    </row>
    <row r="221" spans="1:19" s="2" customFormat="1" ht="13.5" customHeight="1" x14ac:dyDescent="0.25">
      <c r="A221" s="17" t="s">
        <v>73</v>
      </c>
      <c r="B221" s="418" t="str">
        <f>IF([1]p18!$A$131&lt;&gt;0,[1]p18!$A$131,"")</f>
        <v/>
      </c>
      <c r="C221" s="418"/>
      <c r="D221" s="418"/>
      <c r="E221" s="418"/>
      <c r="F221" s="419"/>
      <c r="G221" s="18" t="s">
        <v>74</v>
      </c>
      <c r="H221" s="69" t="str">
        <f>IF([1]p18!$G$135&lt;&gt;0,[1]p18!$G$135,"")</f>
        <v/>
      </c>
      <c r="I221" s="18" t="s">
        <v>75</v>
      </c>
      <c r="J221" s="69" t="str">
        <f>IF([1]p18!$H$135&lt;&gt;0,[1]p18!$H$135,"")</f>
        <v/>
      </c>
      <c r="K221" s="18" t="s">
        <v>79</v>
      </c>
      <c r="L221" s="154" t="str">
        <f>IF([1]p18!$J$133&lt;&gt;0,[1]p18!$J$133,"")</f>
        <v/>
      </c>
      <c r="M221" s="159" t="s">
        <v>24</v>
      </c>
      <c r="N221" s="435" t="str">
        <f>IF([1]p18!$J$135&lt;&gt;0,[1]p18!$J$135,"")</f>
        <v/>
      </c>
      <c r="O221" s="435"/>
      <c r="P221" s="436"/>
      <c r="Q221" s="129"/>
    </row>
    <row r="222" spans="1:19" s="2" customFormat="1" ht="13.5" customHeight="1" x14ac:dyDescent="0.25">
      <c r="A222" s="17" t="s">
        <v>76</v>
      </c>
      <c r="B222" s="379" t="str">
        <f>IF([1]p18!$A$133&lt;&gt;0,[1]p18!$A$133,"")</f>
        <v/>
      </c>
      <c r="C222" s="379"/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79"/>
      <c r="O222" s="379"/>
      <c r="P222" s="380"/>
      <c r="Q222" s="129"/>
    </row>
    <row r="223" spans="1:19" s="29" customFormat="1" ht="11.25" customHeight="1" x14ac:dyDescent="0.2">
      <c r="A223" s="375" t="str">
        <f>T([1]p19!$C$13:$G$13)</f>
        <v>José Lindomberg Possiano Barreiro</v>
      </c>
      <c r="B223" s="376"/>
      <c r="C223" s="376"/>
      <c r="D223" s="376"/>
      <c r="E223" s="377"/>
      <c r="F223" s="437"/>
      <c r="G223" s="438"/>
      <c r="H223" s="438"/>
      <c r="I223" s="438"/>
      <c r="J223" s="438"/>
      <c r="K223" s="438"/>
      <c r="L223" s="438"/>
      <c r="M223" s="438"/>
      <c r="N223" s="438"/>
      <c r="O223" s="438"/>
      <c r="P223" s="438"/>
      <c r="Q223" s="129"/>
      <c r="R223" s="28"/>
      <c r="S223" s="28"/>
    </row>
    <row r="224" spans="1:19" s="2" customFormat="1" ht="13.5" customHeight="1" x14ac:dyDescent="0.25">
      <c r="A224" s="17" t="s">
        <v>73</v>
      </c>
      <c r="B224" s="418" t="str">
        <f>IF([1]p19!$A$110&lt;&gt;0,[1]p19!$A$110,"")</f>
        <v/>
      </c>
      <c r="C224" s="418"/>
      <c r="D224" s="418"/>
      <c r="E224" s="418"/>
      <c r="F224" s="419"/>
      <c r="G224" s="18" t="s">
        <v>74</v>
      </c>
      <c r="H224" s="69" t="str">
        <f>IF([1]p19!$G$114&lt;&gt;0,[1]p19!$G$114,"")</f>
        <v/>
      </c>
      <c r="I224" s="18" t="s">
        <v>75</v>
      </c>
      <c r="J224" s="69" t="str">
        <f>IF([1]p19!$H$114&lt;&gt;0,[1]p19!$H$114,"")</f>
        <v/>
      </c>
      <c r="K224" s="18" t="s">
        <v>79</v>
      </c>
      <c r="L224" s="154" t="str">
        <f>IF([1]p19!$J$112&lt;&gt;0,[1]p19!$J$112,"")</f>
        <v/>
      </c>
      <c r="M224" s="159" t="s">
        <v>24</v>
      </c>
      <c r="N224" s="435" t="str">
        <f>IF([1]p19!$J$114&lt;&gt;0,[1]p19!$J$114,"")</f>
        <v/>
      </c>
      <c r="O224" s="435"/>
      <c r="P224" s="436"/>
      <c r="Q224" s="129"/>
    </row>
    <row r="225" spans="1:19" s="2" customFormat="1" ht="13.5" customHeight="1" x14ac:dyDescent="0.25">
      <c r="A225" s="17" t="s">
        <v>76</v>
      </c>
      <c r="B225" s="379" t="str">
        <f>IF([1]p19!$A$112&lt;&gt;0,[1]p19!$A$112,"")</f>
        <v/>
      </c>
      <c r="C225" s="379"/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79"/>
      <c r="O225" s="379"/>
      <c r="P225" s="380"/>
      <c r="Q225" s="129"/>
    </row>
    <row r="226" spans="1:19" s="10" customFormat="1" ht="11.25" customHeight="1" x14ac:dyDescent="0.2">
      <c r="A226" s="434"/>
      <c r="B226" s="434"/>
      <c r="C226" s="434"/>
      <c r="D226" s="434"/>
      <c r="E226" s="434"/>
      <c r="F226" s="434"/>
      <c r="G226" s="434"/>
      <c r="H226" s="434"/>
      <c r="I226" s="434"/>
      <c r="J226" s="434"/>
      <c r="K226" s="434"/>
      <c r="L226" s="434"/>
      <c r="M226" s="434"/>
      <c r="N226" s="434"/>
      <c r="O226" s="434"/>
      <c r="P226" s="434"/>
      <c r="Q226" s="129"/>
    </row>
    <row r="227" spans="1:19" s="2" customFormat="1" ht="13.5" customHeight="1" x14ac:dyDescent="0.25">
      <c r="A227" s="17" t="s">
        <v>73</v>
      </c>
      <c r="B227" s="418" t="str">
        <f>IF([1]p19!$A$117&lt;&gt;0,[1]p19!$A$117,"")</f>
        <v/>
      </c>
      <c r="C227" s="418"/>
      <c r="D227" s="418"/>
      <c r="E227" s="418"/>
      <c r="F227" s="419"/>
      <c r="G227" s="18" t="s">
        <v>74</v>
      </c>
      <c r="H227" s="69" t="str">
        <f>IF([1]p19!$G$121&lt;&gt;0,[1]p19!$G$121,"")</f>
        <v/>
      </c>
      <c r="I227" s="18" t="s">
        <v>75</v>
      </c>
      <c r="J227" s="69" t="str">
        <f>IF([1]p19!$H$121&lt;&gt;0,[1]p19!$H$121,"")</f>
        <v/>
      </c>
      <c r="K227" s="18" t="s">
        <v>79</v>
      </c>
      <c r="L227" s="154" t="str">
        <f>IF([1]p19!$J$119&lt;&gt;0,[1]p19!$J$119,"")</f>
        <v/>
      </c>
      <c r="M227" s="159" t="s">
        <v>24</v>
      </c>
      <c r="N227" s="435" t="str">
        <f>IF([1]p19!$J$121&lt;&gt;0,[1]p19!$J$121,"")</f>
        <v/>
      </c>
      <c r="O227" s="435"/>
      <c r="P227" s="436"/>
      <c r="Q227" s="129"/>
    </row>
    <row r="228" spans="1:19" s="2" customFormat="1" ht="13.5" customHeight="1" x14ac:dyDescent="0.25">
      <c r="A228" s="17" t="s">
        <v>76</v>
      </c>
      <c r="B228" s="379" t="str">
        <f>IF([1]p19!$A$119&lt;&gt;0,[1]p19!$A$119,"")</f>
        <v/>
      </c>
      <c r="C228" s="379"/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79"/>
      <c r="O228" s="379"/>
      <c r="P228" s="380"/>
      <c r="Q228" s="129"/>
    </row>
    <row r="229" spans="1:19" s="10" customFormat="1" ht="11.25" customHeight="1" x14ac:dyDescent="0.2">
      <c r="A229" s="434"/>
      <c r="B229" s="434"/>
      <c r="C229" s="434"/>
      <c r="D229" s="434"/>
      <c r="E229" s="434"/>
      <c r="F229" s="434"/>
      <c r="G229" s="434"/>
      <c r="H229" s="434"/>
      <c r="I229" s="434"/>
      <c r="J229" s="434"/>
      <c r="K229" s="434"/>
      <c r="L229" s="434"/>
      <c r="M229" s="434"/>
      <c r="N229" s="434"/>
      <c r="O229" s="434"/>
      <c r="P229" s="434"/>
      <c r="Q229" s="129"/>
    </row>
    <row r="230" spans="1:19" s="2" customFormat="1" ht="13.5" customHeight="1" x14ac:dyDescent="0.25">
      <c r="A230" s="17" t="s">
        <v>73</v>
      </c>
      <c r="B230" s="418" t="str">
        <f>IF([1]p19!$A$124&lt;&gt;0,[1]p19!$A$124,"")</f>
        <v/>
      </c>
      <c r="C230" s="418"/>
      <c r="D230" s="418"/>
      <c r="E230" s="418"/>
      <c r="F230" s="419"/>
      <c r="G230" s="18" t="s">
        <v>74</v>
      </c>
      <c r="H230" s="69" t="str">
        <f>IF([1]p19!$G$128&lt;&gt;0,[1]p19!$G$128,"")</f>
        <v/>
      </c>
      <c r="I230" s="18" t="s">
        <v>75</v>
      </c>
      <c r="J230" s="69" t="str">
        <f>IF([1]p19!$H$128&lt;&gt;0,[1]p19!$H$128,"")</f>
        <v/>
      </c>
      <c r="K230" s="18" t="s">
        <v>79</v>
      </c>
      <c r="L230" s="154" t="str">
        <f>IF([1]p19!$J$126&lt;&gt;0,[1]p19!$J$126,"")</f>
        <v/>
      </c>
      <c r="M230" s="159" t="s">
        <v>24</v>
      </c>
      <c r="N230" s="435" t="str">
        <f>IF([1]p19!$J$128&lt;&gt;0,[1]p19!$J$128,"")</f>
        <v/>
      </c>
      <c r="O230" s="435"/>
      <c r="P230" s="436"/>
      <c r="Q230" s="129"/>
    </row>
    <row r="231" spans="1:19" s="2" customFormat="1" ht="13.5" customHeight="1" x14ac:dyDescent="0.25">
      <c r="A231" s="17" t="s">
        <v>76</v>
      </c>
      <c r="B231" s="379" t="str">
        <f>IF([1]p19!$A$126&lt;&gt;0,[1]p19!$A$126,"")</f>
        <v/>
      </c>
      <c r="C231" s="379"/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79"/>
      <c r="O231" s="379"/>
      <c r="P231" s="380"/>
      <c r="Q231" s="129"/>
    </row>
    <row r="232" spans="1:19" s="10" customFormat="1" ht="11.25" customHeight="1" x14ac:dyDescent="0.2">
      <c r="A232" s="434"/>
      <c r="B232" s="434"/>
      <c r="C232" s="434"/>
      <c r="D232" s="434"/>
      <c r="E232" s="434"/>
      <c r="F232" s="434"/>
      <c r="G232" s="434"/>
      <c r="H232" s="434"/>
      <c r="I232" s="434"/>
      <c r="J232" s="434"/>
      <c r="K232" s="434"/>
      <c r="L232" s="434"/>
      <c r="M232" s="434"/>
      <c r="N232" s="434"/>
      <c r="O232" s="434"/>
      <c r="P232" s="434"/>
      <c r="Q232" s="129"/>
    </row>
    <row r="233" spans="1:19" s="2" customFormat="1" ht="13.5" customHeight="1" x14ac:dyDescent="0.25">
      <c r="A233" s="17" t="s">
        <v>73</v>
      </c>
      <c r="B233" s="418" t="str">
        <f>IF([1]p19!$A$131&lt;&gt;0,[1]p19!$A$131,"")</f>
        <v/>
      </c>
      <c r="C233" s="418"/>
      <c r="D233" s="418"/>
      <c r="E233" s="418"/>
      <c r="F233" s="419"/>
      <c r="G233" s="18" t="s">
        <v>74</v>
      </c>
      <c r="H233" s="69" t="str">
        <f>IF([1]p19!$G$135&lt;&gt;0,[1]p19!$G$135,"")</f>
        <v/>
      </c>
      <c r="I233" s="18" t="s">
        <v>75</v>
      </c>
      <c r="J233" s="69" t="str">
        <f>IF([1]p19!$H$135&lt;&gt;0,[1]p19!$H$135,"")</f>
        <v/>
      </c>
      <c r="K233" s="18" t="s">
        <v>79</v>
      </c>
      <c r="L233" s="154" t="str">
        <f>IF([1]p19!$J$133&lt;&gt;0,[1]p19!$J$133,"")</f>
        <v/>
      </c>
      <c r="M233" s="159" t="s">
        <v>24</v>
      </c>
      <c r="N233" s="435" t="str">
        <f>IF([1]p19!$J$135&lt;&gt;0,[1]p19!$J$135,"")</f>
        <v/>
      </c>
      <c r="O233" s="435"/>
      <c r="P233" s="436"/>
      <c r="Q233" s="129"/>
    </row>
    <row r="234" spans="1:19" s="2" customFormat="1" ht="13.5" customHeight="1" x14ac:dyDescent="0.25">
      <c r="A234" s="17" t="s">
        <v>76</v>
      </c>
      <c r="B234" s="379" t="str">
        <f>IF([1]p19!$A$133&lt;&gt;0,[1]p19!$A$133,"")</f>
        <v/>
      </c>
      <c r="C234" s="379"/>
      <c r="D234" s="379"/>
      <c r="E234" s="379"/>
      <c r="F234" s="379"/>
      <c r="G234" s="379"/>
      <c r="H234" s="379"/>
      <c r="I234" s="379"/>
      <c r="J234" s="379"/>
      <c r="K234" s="379"/>
      <c r="L234" s="379"/>
      <c r="M234" s="379"/>
      <c r="N234" s="379"/>
      <c r="O234" s="379"/>
      <c r="P234" s="380"/>
      <c r="Q234" s="129"/>
    </row>
    <row r="235" spans="1:19" s="29" customFormat="1" ht="11.25" customHeight="1" x14ac:dyDescent="0.2">
      <c r="A235" s="375" t="str">
        <f>T([1]p20!$C$13:$G$13)</f>
        <v>José Luiz Neto</v>
      </c>
      <c r="B235" s="376"/>
      <c r="C235" s="376"/>
      <c r="D235" s="376"/>
      <c r="E235" s="377"/>
      <c r="F235" s="437"/>
      <c r="G235" s="438"/>
      <c r="H235" s="438"/>
      <c r="I235" s="438"/>
      <c r="J235" s="438"/>
      <c r="K235" s="438"/>
      <c r="L235" s="438"/>
      <c r="M235" s="438"/>
      <c r="N235" s="438"/>
      <c r="O235" s="438"/>
      <c r="P235" s="438"/>
      <c r="Q235" s="129"/>
      <c r="R235" s="28"/>
      <c r="S235" s="28"/>
    </row>
    <row r="236" spans="1:19" s="2" customFormat="1" ht="13.5" customHeight="1" x14ac:dyDescent="0.25">
      <c r="A236" s="17" t="s">
        <v>73</v>
      </c>
      <c r="B236" s="418" t="str">
        <f>IF([1]p20!$A$110&lt;&gt;0,[1]p20!$A$110,"")</f>
        <v/>
      </c>
      <c r="C236" s="418"/>
      <c r="D236" s="418"/>
      <c r="E236" s="418"/>
      <c r="F236" s="419"/>
      <c r="G236" s="18" t="s">
        <v>74</v>
      </c>
      <c r="H236" s="69" t="str">
        <f>IF([1]p20!$G$114&lt;&gt;0,[1]p20!$G$114,"")</f>
        <v/>
      </c>
      <c r="I236" s="18" t="s">
        <v>75</v>
      </c>
      <c r="J236" s="69" t="str">
        <f>IF([1]p20!$H$114&lt;&gt;0,[1]p20!$H$114,"")</f>
        <v/>
      </c>
      <c r="K236" s="18" t="s">
        <v>79</v>
      </c>
      <c r="L236" s="154" t="str">
        <f>IF([1]p20!$J$112&lt;&gt;0,[1]p20!$J$112,"")</f>
        <v/>
      </c>
      <c r="M236" s="159" t="s">
        <v>24</v>
      </c>
      <c r="N236" s="435" t="str">
        <f>IF([1]p20!$J$114&lt;&gt;0,[1]p20!$J$114,"")</f>
        <v/>
      </c>
      <c r="O236" s="435"/>
      <c r="P236" s="436"/>
      <c r="Q236" s="129"/>
    </row>
    <row r="237" spans="1:19" s="2" customFormat="1" ht="13.5" customHeight="1" x14ac:dyDescent="0.25">
      <c r="A237" s="17" t="s">
        <v>76</v>
      </c>
      <c r="B237" s="379" t="str">
        <f>IF([1]p20!$A$112&lt;&gt;0,[1]p20!$A$112,"")</f>
        <v/>
      </c>
      <c r="C237" s="379"/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79"/>
      <c r="O237" s="379"/>
      <c r="P237" s="380"/>
      <c r="Q237" s="129"/>
    </row>
    <row r="238" spans="1:19" s="10" customFormat="1" ht="11.25" customHeight="1" x14ac:dyDescent="0.2">
      <c r="A238" s="434"/>
      <c r="B238" s="434"/>
      <c r="C238" s="434"/>
      <c r="D238" s="434"/>
      <c r="E238" s="434"/>
      <c r="F238" s="434"/>
      <c r="G238" s="434"/>
      <c r="H238" s="434"/>
      <c r="I238" s="434"/>
      <c r="J238" s="434"/>
      <c r="K238" s="434"/>
      <c r="L238" s="434"/>
      <c r="M238" s="434"/>
      <c r="N238" s="434"/>
      <c r="O238" s="434"/>
      <c r="P238" s="434"/>
      <c r="Q238" s="129"/>
    </row>
    <row r="239" spans="1:19" s="2" customFormat="1" ht="13.5" customHeight="1" x14ac:dyDescent="0.25">
      <c r="A239" s="17" t="s">
        <v>73</v>
      </c>
      <c r="B239" s="418" t="str">
        <f>IF([1]p20!$A$117&lt;&gt;0,[1]p20!$A$117,"")</f>
        <v/>
      </c>
      <c r="C239" s="418"/>
      <c r="D239" s="418"/>
      <c r="E239" s="418"/>
      <c r="F239" s="419"/>
      <c r="G239" s="18" t="s">
        <v>74</v>
      </c>
      <c r="H239" s="69" t="str">
        <f>IF([1]p20!$G$121&lt;&gt;0,[1]p20!$G$121,"")</f>
        <v/>
      </c>
      <c r="I239" s="18" t="s">
        <v>75</v>
      </c>
      <c r="J239" s="69" t="str">
        <f>IF([1]p20!$H$121&lt;&gt;0,[1]p20!$H$121,"")</f>
        <v/>
      </c>
      <c r="K239" s="18" t="s">
        <v>79</v>
      </c>
      <c r="L239" s="154" t="str">
        <f>IF([1]p20!$J$119&lt;&gt;0,[1]p20!$J$119,"")</f>
        <v/>
      </c>
      <c r="M239" s="159" t="s">
        <v>24</v>
      </c>
      <c r="N239" s="435" t="str">
        <f>IF([1]p20!$J$121&lt;&gt;0,[1]p20!$J$121,"")</f>
        <v/>
      </c>
      <c r="O239" s="435"/>
      <c r="P239" s="436"/>
      <c r="Q239" s="129"/>
    </row>
    <row r="240" spans="1:19" s="2" customFormat="1" ht="13.5" customHeight="1" x14ac:dyDescent="0.25">
      <c r="A240" s="17" t="s">
        <v>76</v>
      </c>
      <c r="B240" s="379" t="str">
        <f>IF([1]p20!$A$119&lt;&gt;0,[1]p20!$A$119,"")</f>
        <v/>
      </c>
      <c r="C240" s="379"/>
      <c r="D240" s="379"/>
      <c r="E240" s="379"/>
      <c r="F240" s="379"/>
      <c r="G240" s="379"/>
      <c r="H240" s="379"/>
      <c r="I240" s="379"/>
      <c r="J240" s="379"/>
      <c r="K240" s="379"/>
      <c r="L240" s="379"/>
      <c r="M240" s="379"/>
      <c r="N240" s="379"/>
      <c r="O240" s="379"/>
      <c r="P240" s="380"/>
      <c r="Q240" s="129"/>
    </row>
    <row r="241" spans="1:19" s="10" customFormat="1" ht="11.25" customHeight="1" x14ac:dyDescent="0.2">
      <c r="A241" s="434"/>
      <c r="B241" s="434"/>
      <c r="C241" s="434"/>
      <c r="D241" s="434"/>
      <c r="E241" s="434"/>
      <c r="F241" s="434"/>
      <c r="G241" s="434"/>
      <c r="H241" s="434"/>
      <c r="I241" s="434"/>
      <c r="J241" s="434"/>
      <c r="K241" s="434"/>
      <c r="L241" s="434"/>
      <c r="M241" s="434"/>
      <c r="N241" s="434"/>
      <c r="O241" s="434"/>
      <c r="P241" s="434"/>
      <c r="Q241" s="129"/>
    </row>
    <row r="242" spans="1:19" s="2" customFormat="1" ht="13.5" customHeight="1" x14ac:dyDescent="0.25">
      <c r="A242" s="17" t="s">
        <v>73</v>
      </c>
      <c r="B242" s="418" t="str">
        <f>IF([1]p20!$A$124&lt;&gt;0,[1]p20!$A$124,"")</f>
        <v/>
      </c>
      <c r="C242" s="418"/>
      <c r="D242" s="418"/>
      <c r="E242" s="418"/>
      <c r="F242" s="419"/>
      <c r="G242" s="18" t="s">
        <v>74</v>
      </c>
      <c r="H242" s="69" t="str">
        <f>IF([1]p20!$G$128&lt;&gt;0,[1]p20!$G$128,"")</f>
        <v/>
      </c>
      <c r="I242" s="18" t="s">
        <v>75</v>
      </c>
      <c r="J242" s="69" t="str">
        <f>IF([1]p20!$H$128&lt;&gt;0,[1]p20!$H$128,"")</f>
        <v/>
      </c>
      <c r="K242" s="18" t="s">
        <v>79</v>
      </c>
      <c r="L242" s="154" t="str">
        <f>IF([1]p20!$J$126&lt;&gt;0,[1]p20!$J$126,"")</f>
        <v/>
      </c>
      <c r="M242" s="159" t="s">
        <v>24</v>
      </c>
      <c r="N242" s="435" t="str">
        <f>IF([1]p20!$J$128&lt;&gt;0,[1]p20!$J$128,"")</f>
        <v/>
      </c>
      <c r="O242" s="435"/>
      <c r="P242" s="436"/>
      <c r="Q242" s="129"/>
    </row>
    <row r="243" spans="1:19" s="2" customFormat="1" ht="13.5" customHeight="1" x14ac:dyDescent="0.25">
      <c r="A243" s="17" t="s">
        <v>76</v>
      </c>
      <c r="B243" s="379" t="str">
        <f>IF([1]p20!$A$126&lt;&gt;0,[1]p20!$A$126,"")</f>
        <v/>
      </c>
      <c r="C243" s="379"/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79"/>
      <c r="O243" s="379"/>
      <c r="P243" s="380"/>
      <c r="Q243" s="129"/>
    </row>
    <row r="244" spans="1:19" s="10" customFormat="1" ht="11.25" customHeight="1" x14ac:dyDescent="0.2">
      <c r="A244" s="434"/>
      <c r="B244" s="434"/>
      <c r="C244" s="434"/>
      <c r="D244" s="434"/>
      <c r="E244" s="434"/>
      <c r="F244" s="434"/>
      <c r="G244" s="434"/>
      <c r="H244" s="434"/>
      <c r="I244" s="434"/>
      <c r="J244" s="434"/>
      <c r="K244" s="434"/>
      <c r="L244" s="434"/>
      <c r="M244" s="434"/>
      <c r="N244" s="434"/>
      <c r="O244" s="434"/>
      <c r="P244" s="434"/>
      <c r="Q244" s="129"/>
    </row>
    <row r="245" spans="1:19" s="2" customFormat="1" ht="13.5" customHeight="1" x14ac:dyDescent="0.25">
      <c r="A245" s="17" t="s">
        <v>73</v>
      </c>
      <c r="B245" s="418" t="str">
        <f>IF([1]p20!$A$131&lt;&gt;0,[1]p20!$A$131,"")</f>
        <v/>
      </c>
      <c r="C245" s="418"/>
      <c r="D245" s="418"/>
      <c r="E245" s="418"/>
      <c r="F245" s="419"/>
      <c r="G245" s="18" t="s">
        <v>74</v>
      </c>
      <c r="H245" s="69" t="str">
        <f>IF([1]p20!$G$135&lt;&gt;0,[1]p20!$G$135,"")</f>
        <v/>
      </c>
      <c r="I245" s="18" t="s">
        <v>75</v>
      </c>
      <c r="J245" s="69" t="str">
        <f>IF([1]p20!$H$135&lt;&gt;0,[1]p20!$H$135,"")</f>
        <v/>
      </c>
      <c r="K245" s="18" t="s">
        <v>79</v>
      </c>
      <c r="L245" s="154" t="str">
        <f>IF([1]p20!$J$133&lt;&gt;0,[1]p20!$J$133,"")</f>
        <v/>
      </c>
      <c r="M245" s="159" t="s">
        <v>24</v>
      </c>
      <c r="N245" s="435" t="str">
        <f>IF([1]p20!$J$135&lt;&gt;0,[1]p20!$J$135,"")</f>
        <v/>
      </c>
      <c r="O245" s="435"/>
      <c r="P245" s="436"/>
      <c r="Q245" s="129"/>
    </row>
    <row r="246" spans="1:19" s="2" customFormat="1" ht="13.5" customHeight="1" x14ac:dyDescent="0.25">
      <c r="A246" s="17" t="s">
        <v>76</v>
      </c>
      <c r="B246" s="379" t="str">
        <f>IF([1]p20!$A$133&lt;&gt;0,[1]p20!$A$133,"")</f>
        <v/>
      </c>
      <c r="C246" s="379"/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79"/>
      <c r="O246" s="379"/>
      <c r="P246" s="380"/>
      <c r="Q246" s="129"/>
    </row>
    <row r="247" spans="1:19" s="29" customFormat="1" ht="11.25" customHeight="1" x14ac:dyDescent="0.2">
      <c r="A247" s="375" t="str">
        <f>T([1]p21!$C$13:$G$13)</f>
        <v>Kennerson  Nascimento de Sousa Lima</v>
      </c>
      <c r="B247" s="376"/>
      <c r="C247" s="376"/>
      <c r="D247" s="376"/>
      <c r="E247" s="377"/>
      <c r="F247" s="437"/>
      <c r="G247" s="438"/>
      <c r="H247" s="438"/>
      <c r="I247" s="438"/>
      <c r="J247" s="438"/>
      <c r="K247" s="438"/>
      <c r="L247" s="438"/>
      <c r="M247" s="438"/>
      <c r="N247" s="438"/>
      <c r="O247" s="438"/>
      <c r="P247" s="438"/>
      <c r="Q247" s="129"/>
      <c r="R247" s="28"/>
      <c r="S247" s="28"/>
    </row>
    <row r="248" spans="1:19" s="2" customFormat="1" ht="13.5" customHeight="1" x14ac:dyDescent="0.25">
      <c r="A248" s="17" t="s">
        <v>73</v>
      </c>
      <c r="B248" s="418" t="str">
        <f>IF([1]p21!$A$110&lt;&gt;0,[1]p21!$A$110,"")</f>
        <v/>
      </c>
      <c r="C248" s="418"/>
      <c r="D248" s="418"/>
      <c r="E248" s="418"/>
      <c r="F248" s="419"/>
      <c r="G248" s="18" t="s">
        <v>74</v>
      </c>
      <c r="H248" s="69" t="str">
        <f>IF([1]p21!$G$114&lt;&gt;0,[1]p21!$G$114,"")</f>
        <v/>
      </c>
      <c r="I248" s="18" t="s">
        <v>75</v>
      </c>
      <c r="J248" s="69" t="str">
        <f>IF([1]p21!$H$114&lt;&gt;0,[1]p21!$H$114,"")</f>
        <v/>
      </c>
      <c r="K248" s="18" t="s">
        <v>79</v>
      </c>
      <c r="L248" s="154" t="str">
        <f>IF([1]p21!$J$112&lt;&gt;0,[1]p21!$J$112,"")</f>
        <v/>
      </c>
      <c r="M248" s="159" t="s">
        <v>24</v>
      </c>
      <c r="N248" s="435" t="str">
        <f>IF([1]p21!$J$114&lt;&gt;0,[1]p21!$J$114,"")</f>
        <v/>
      </c>
      <c r="O248" s="435"/>
      <c r="P248" s="436"/>
      <c r="Q248" s="129"/>
    </row>
    <row r="249" spans="1:19" s="2" customFormat="1" ht="13.5" customHeight="1" x14ac:dyDescent="0.25">
      <c r="A249" s="17" t="s">
        <v>76</v>
      </c>
      <c r="B249" s="379" t="str">
        <f>IF([1]p21!$A$112&lt;&gt;0,[1]p21!$A$112,"")</f>
        <v/>
      </c>
      <c r="C249" s="379"/>
      <c r="D249" s="379"/>
      <c r="E249" s="379"/>
      <c r="F249" s="379"/>
      <c r="G249" s="379"/>
      <c r="H249" s="379"/>
      <c r="I249" s="379"/>
      <c r="J249" s="379"/>
      <c r="K249" s="379"/>
      <c r="L249" s="379"/>
      <c r="M249" s="379"/>
      <c r="N249" s="379"/>
      <c r="O249" s="379"/>
      <c r="P249" s="380"/>
      <c r="Q249" s="129"/>
    </row>
    <row r="250" spans="1:19" s="10" customFormat="1" ht="11.25" customHeight="1" x14ac:dyDescent="0.2">
      <c r="A250" s="434"/>
      <c r="B250" s="434"/>
      <c r="C250" s="434"/>
      <c r="D250" s="434"/>
      <c r="E250" s="434"/>
      <c r="F250" s="434"/>
      <c r="G250" s="434"/>
      <c r="H250" s="434"/>
      <c r="I250" s="434"/>
      <c r="J250" s="434"/>
      <c r="K250" s="434"/>
      <c r="L250" s="434"/>
      <c r="M250" s="434"/>
      <c r="N250" s="434"/>
      <c r="O250" s="434"/>
      <c r="P250" s="434"/>
      <c r="Q250" s="129"/>
    </row>
    <row r="251" spans="1:19" s="2" customFormat="1" ht="13.5" customHeight="1" x14ac:dyDescent="0.25">
      <c r="A251" s="17" t="s">
        <v>73</v>
      </c>
      <c r="B251" s="418" t="str">
        <f>IF([1]p21!$A$117&lt;&gt;0,[1]p21!$A$117,"")</f>
        <v/>
      </c>
      <c r="C251" s="418"/>
      <c r="D251" s="418"/>
      <c r="E251" s="418"/>
      <c r="F251" s="419"/>
      <c r="G251" s="18" t="s">
        <v>74</v>
      </c>
      <c r="H251" s="69" t="str">
        <f>IF([1]p21!$G$121&lt;&gt;0,[1]p21!$G$121,"")</f>
        <v/>
      </c>
      <c r="I251" s="18" t="s">
        <v>75</v>
      </c>
      <c r="J251" s="69" t="str">
        <f>IF([1]p21!$H$121&lt;&gt;0,[1]p21!$H$121,"")</f>
        <v/>
      </c>
      <c r="K251" s="18" t="s">
        <v>79</v>
      </c>
      <c r="L251" s="154" t="str">
        <f>IF([1]p21!$J$119&lt;&gt;0,[1]p21!$J$119,"")</f>
        <v/>
      </c>
      <c r="M251" s="159" t="s">
        <v>24</v>
      </c>
      <c r="N251" s="435" t="str">
        <f>IF([1]p21!$J$121&lt;&gt;0,[1]p21!$J$121,"")</f>
        <v/>
      </c>
      <c r="O251" s="435"/>
      <c r="P251" s="436"/>
      <c r="Q251" s="129"/>
    </row>
    <row r="252" spans="1:19" s="2" customFormat="1" ht="13.5" customHeight="1" x14ac:dyDescent="0.25">
      <c r="A252" s="17" t="s">
        <v>76</v>
      </c>
      <c r="B252" s="379" t="str">
        <f>IF([1]p21!$A$119&lt;&gt;0,[1]p21!$A$119,"")</f>
        <v/>
      </c>
      <c r="C252" s="379"/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79"/>
      <c r="O252" s="379"/>
      <c r="P252" s="380"/>
      <c r="Q252" s="129"/>
    </row>
    <row r="253" spans="1:19" s="10" customFormat="1" ht="11.25" customHeight="1" x14ac:dyDescent="0.2">
      <c r="A253" s="434"/>
      <c r="B253" s="434"/>
      <c r="C253" s="434"/>
      <c r="D253" s="434"/>
      <c r="E253" s="434"/>
      <c r="F253" s="434"/>
      <c r="G253" s="434"/>
      <c r="H253" s="434"/>
      <c r="I253" s="434"/>
      <c r="J253" s="434"/>
      <c r="K253" s="434"/>
      <c r="L253" s="434"/>
      <c r="M253" s="434"/>
      <c r="N253" s="434"/>
      <c r="O253" s="434"/>
      <c r="P253" s="434"/>
      <c r="Q253" s="129"/>
    </row>
    <row r="254" spans="1:19" s="2" customFormat="1" ht="13.5" customHeight="1" x14ac:dyDescent="0.25">
      <c r="A254" s="17" t="s">
        <v>73</v>
      </c>
      <c r="B254" s="418" t="str">
        <f>IF([1]p21!$A$124&lt;&gt;0,[1]p21!$A$124,"")</f>
        <v/>
      </c>
      <c r="C254" s="418"/>
      <c r="D254" s="418"/>
      <c r="E254" s="418"/>
      <c r="F254" s="419"/>
      <c r="G254" s="18" t="s">
        <v>74</v>
      </c>
      <c r="H254" s="69" t="str">
        <f>IF([1]p21!$G$128&lt;&gt;0,[1]p21!$G$128,"")</f>
        <v/>
      </c>
      <c r="I254" s="18" t="s">
        <v>75</v>
      </c>
      <c r="J254" s="69" t="str">
        <f>IF([1]p21!$H$128&lt;&gt;0,[1]p21!$H$128,"")</f>
        <v/>
      </c>
      <c r="K254" s="18" t="s">
        <v>79</v>
      </c>
      <c r="L254" s="154" t="str">
        <f>IF([1]p21!$J$126&lt;&gt;0,[1]p21!$J$126,"")</f>
        <v/>
      </c>
      <c r="M254" s="159" t="s">
        <v>24</v>
      </c>
      <c r="N254" s="435" t="str">
        <f>IF([1]p21!$J$128&lt;&gt;0,[1]p21!$J$128,"")</f>
        <v/>
      </c>
      <c r="O254" s="435"/>
      <c r="P254" s="436"/>
      <c r="Q254" s="129"/>
    </row>
    <row r="255" spans="1:19" s="2" customFormat="1" ht="13.5" customHeight="1" x14ac:dyDescent="0.25">
      <c r="A255" s="17" t="s">
        <v>76</v>
      </c>
      <c r="B255" s="379" t="str">
        <f>IF([1]p21!$A$126&lt;&gt;0,[1]p21!$A$126,"")</f>
        <v/>
      </c>
      <c r="C255" s="379"/>
      <c r="D255" s="379"/>
      <c r="E255" s="379"/>
      <c r="F255" s="379"/>
      <c r="G255" s="379"/>
      <c r="H255" s="379"/>
      <c r="I255" s="379"/>
      <c r="J255" s="379"/>
      <c r="K255" s="379"/>
      <c r="L255" s="379"/>
      <c r="M255" s="379"/>
      <c r="N255" s="379"/>
      <c r="O255" s="379"/>
      <c r="P255" s="380"/>
      <c r="Q255" s="129"/>
    </row>
    <row r="256" spans="1:19" s="10" customFormat="1" ht="11.25" customHeight="1" x14ac:dyDescent="0.2">
      <c r="A256" s="434"/>
      <c r="B256" s="434"/>
      <c r="C256" s="434"/>
      <c r="D256" s="434"/>
      <c r="E256" s="434"/>
      <c r="F256" s="434"/>
      <c r="G256" s="434"/>
      <c r="H256" s="434"/>
      <c r="I256" s="434"/>
      <c r="J256" s="434"/>
      <c r="K256" s="434"/>
      <c r="L256" s="434"/>
      <c r="M256" s="434"/>
      <c r="N256" s="434"/>
      <c r="O256" s="434"/>
      <c r="P256" s="434"/>
      <c r="Q256" s="129"/>
    </row>
    <row r="257" spans="1:19" s="2" customFormat="1" ht="13.5" customHeight="1" x14ac:dyDescent="0.25">
      <c r="A257" s="17" t="s">
        <v>73</v>
      </c>
      <c r="B257" s="418" t="str">
        <f>IF([1]p21!$A$131&lt;&gt;0,[1]p21!$A$131,"")</f>
        <v/>
      </c>
      <c r="C257" s="418"/>
      <c r="D257" s="418"/>
      <c r="E257" s="418"/>
      <c r="F257" s="419"/>
      <c r="G257" s="18" t="s">
        <v>74</v>
      </c>
      <c r="H257" s="69" t="str">
        <f>IF([1]p21!$G$135&lt;&gt;0,[1]p21!$G$135,"")</f>
        <v/>
      </c>
      <c r="I257" s="18" t="s">
        <v>75</v>
      </c>
      <c r="J257" s="69" t="str">
        <f>IF([1]p21!$H$135&lt;&gt;0,[1]p21!$H$135,"")</f>
        <v/>
      </c>
      <c r="K257" s="18" t="s">
        <v>79</v>
      </c>
      <c r="L257" s="154" t="str">
        <f>IF([1]p21!$J$133&lt;&gt;0,[1]p21!$J$133,"")</f>
        <v/>
      </c>
      <c r="M257" s="159" t="s">
        <v>24</v>
      </c>
      <c r="N257" s="435" t="str">
        <f>IF([1]p21!$J$135&lt;&gt;0,[1]p21!$J$135,"")</f>
        <v/>
      </c>
      <c r="O257" s="435"/>
      <c r="P257" s="436"/>
      <c r="Q257" s="129"/>
    </row>
    <row r="258" spans="1:19" s="2" customFormat="1" ht="13.5" customHeight="1" x14ac:dyDescent="0.25">
      <c r="A258" s="17" t="s">
        <v>76</v>
      </c>
      <c r="B258" s="379" t="str">
        <f>IF([1]p21!$A$133&lt;&gt;0,[1]p21!$A$133,"")</f>
        <v/>
      </c>
      <c r="C258" s="379"/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79"/>
      <c r="O258" s="379"/>
      <c r="P258" s="380"/>
      <c r="Q258" s="129"/>
    </row>
    <row r="259" spans="1:19" s="10" customFormat="1" ht="11.25" customHeight="1" x14ac:dyDescent="0.2">
      <c r="A259" s="439"/>
      <c r="B259" s="439"/>
      <c r="C259" s="439"/>
      <c r="D259" s="439"/>
      <c r="E259" s="439"/>
      <c r="F259" s="439"/>
      <c r="G259" s="439"/>
      <c r="H259" s="439"/>
      <c r="I259" s="439"/>
      <c r="J259" s="439"/>
      <c r="K259" s="439"/>
      <c r="L259" s="439"/>
      <c r="M259" s="439"/>
      <c r="N259" s="439"/>
      <c r="O259" s="439"/>
      <c r="P259" s="439"/>
      <c r="Q259" s="129"/>
    </row>
    <row r="260" spans="1:19" s="29" customFormat="1" ht="11.25" customHeight="1" x14ac:dyDescent="0.2">
      <c r="A260" s="375" t="str">
        <f>T([1]p22!$C$13:$G$13)</f>
        <v>Leomaques Francisco Silva Bernardo</v>
      </c>
      <c r="B260" s="376"/>
      <c r="C260" s="376"/>
      <c r="D260" s="376"/>
      <c r="E260" s="377"/>
      <c r="F260" s="437"/>
      <c r="G260" s="438"/>
      <c r="H260" s="438"/>
      <c r="I260" s="438"/>
      <c r="J260" s="438"/>
      <c r="K260" s="438"/>
      <c r="L260" s="438"/>
      <c r="M260" s="438"/>
      <c r="N260" s="438"/>
      <c r="O260" s="438"/>
      <c r="P260" s="438"/>
      <c r="Q260" s="129"/>
      <c r="R260" s="28"/>
      <c r="S260" s="28"/>
    </row>
    <row r="261" spans="1:19" s="2" customFormat="1" ht="13.5" customHeight="1" x14ac:dyDescent="0.25">
      <c r="A261" s="17" t="s">
        <v>73</v>
      </c>
      <c r="B261" s="418" t="str">
        <f>IF([1]p22!$A$110&lt;&gt;0,[1]p22!$A$110,"")</f>
        <v>Micaley de Figueiredo Gomes</v>
      </c>
      <c r="C261" s="418"/>
      <c r="D261" s="418"/>
      <c r="E261" s="418"/>
      <c r="F261" s="419"/>
      <c r="G261" s="18" t="s">
        <v>74</v>
      </c>
      <c r="H261" s="69">
        <f>IF([1]p22!$G$114&lt;&gt;0,[1]p22!$G$114,"")</f>
        <v>45323</v>
      </c>
      <c r="I261" s="18" t="s">
        <v>75</v>
      </c>
      <c r="J261" s="69">
        <f>IF([1]p22!$H$114&lt;&gt;0,[1]p22!$H$114,"")</f>
        <v>45457</v>
      </c>
      <c r="K261" s="18" t="s">
        <v>79</v>
      </c>
      <c r="L261" s="154" t="str">
        <f>IF([1]p22!$J$112&lt;&gt;0,[1]p22!$J$112,"")</f>
        <v/>
      </c>
      <c r="M261" s="159" t="s">
        <v>24</v>
      </c>
      <c r="N261" s="435" t="str">
        <f>IF([1]p22!$J$114&lt;&gt;0,[1]p22!$J$114,"")</f>
        <v/>
      </c>
      <c r="O261" s="435"/>
      <c r="P261" s="436"/>
      <c r="Q261" s="129"/>
    </row>
    <row r="262" spans="1:19" s="2" customFormat="1" ht="13.5" customHeight="1" x14ac:dyDescent="0.25">
      <c r="A262" s="17" t="s">
        <v>76</v>
      </c>
      <c r="B262" s="379" t="str">
        <f>IF([1]p22!$A$112&lt;&gt;0,[1]p22!$A$112,"")</f>
        <v>Uma proposta de Ensino de Matrizes usando Recursos Tecnológicos</v>
      </c>
      <c r="C262" s="379"/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79"/>
      <c r="O262" s="379"/>
      <c r="P262" s="380"/>
      <c r="Q262" s="129"/>
    </row>
    <row r="263" spans="1:19" s="10" customFormat="1" ht="11.25" customHeight="1" x14ac:dyDescent="0.2">
      <c r="A263" s="434"/>
      <c r="B263" s="434"/>
      <c r="C263" s="434"/>
      <c r="D263" s="434"/>
      <c r="E263" s="434"/>
      <c r="F263" s="434"/>
      <c r="G263" s="434"/>
      <c r="H263" s="434"/>
      <c r="I263" s="434"/>
      <c r="J263" s="434"/>
      <c r="K263" s="434"/>
      <c r="L263" s="434"/>
      <c r="M263" s="434"/>
      <c r="N263" s="434"/>
      <c r="O263" s="434"/>
      <c r="P263" s="434"/>
      <c r="Q263" s="129"/>
    </row>
    <row r="264" spans="1:19" s="2" customFormat="1" ht="13.5" customHeight="1" x14ac:dyDescent="0.25">
      <c r="A264" s="17" t="s">
        <v>73</v>
      </c>
      <c r="B264" s="418" t="str">
        <f>IF([1]p22!$A$117&lt;&gt;0,[1]p22!$A$117,"")</f>
        <v xml:space="preserve">Renato Machado de Sousa </v>
      </c>
      <c r="C264" s="418"/>
      <c r="D264" s="418"/>
      <c r="E264" s="418"/>
      <c r="F264" s="419"/>
      <c r="G264" s="18" t="s">
        <v>74</v>
      </c>
      <c r="H264" s="69">
        <f>IF([1]p22!$G$121&lt;&gt;0,[1]p22!$G$121,"")</f>
        <v>45323</v>
      </c>
      <c r="I264" s="18" t="s">
        <v>75</v>
      </c>
      <c r="J264" s="69">
        <f>IF([1]p22!$H$121&lt;&gt;0,[1]p22!$H$121,"")</f>
        <v>45457</v>
      </c>
      <c r="K264" s="18" t="s">
        <v>79</v>
      </c>
      <c r="L264" s="154" t="str">
        <f>IF([1]p22!$J$119&lt;&gt;0,[1]p22!$J$119,"")</f>
        <v/>
      </c>
      <c r="M264" s="159" t="s">
        <v>24</v>
      </c>
      <c r="N264" s="435" t="str">
        <f>IF([1]p22!$J$121&lt;&gt;0,[1]p22!$J$121,"")</f>
        <v/>
      </c>
      <c r="O264" s="435"/>
      <c r="P264" s="436"/>
      <c r="Q264" s="129"/>
    </row>
    <row r="265" spans="1:19" s="2" customFormat="1" ht="13.5" customHeight="1" x14ac:dyDescent="0.25">
      <c r="A265" s="17" t="s">
        <v>76</v>
      </c>
      <c r="B265" s="379" t="str">
        <f>IF([1]p22!$A$119&lt;&gt;0,[1]p22!$A$119,"")</f>
        <v>UMA PROPOSTA DE ENSINO DA ARITMÉTICA POR MEIO DA CRIPTOGRAFIA E DO USO DE JOGOS</v>
      </c>
      <c r="C265" s="379"/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79"/>
      <c r="O265" s="379"/>
      <c r="P265" s="380"/>
      <c r="Q265" s="129"/>
    </row>
    <row r="266" spans="1:19" s="10" customFormat="1" ht="11.25" customHeight="1" x14ac:dyDescent="0.2">
      <c r="A266" s="434"/>
      <c r="B266" s="434"/>
      <c r="C266" s="434"/>
      <c r="D266" s="434"/>
      <c r="E266" s="434"/>
      <c r="F266" s="434"/>
      <c r="G266" s="434"/>
      <c r="H266" s="434"/>
      <c r="I266" s="434"/>
      <c r="J266" s="434"/>
      <c r="K266" s="434"/>
      <c r="L266" s="434"/>
      <c r="M266" s="434"/>
      <c r="N266" s="434"/>
      <c r="O266" s="434"/>
      <c r="P266" s="434"/>
      <c r="Q266" s="129"/>
    </row>
    <row r="267" spans="1:19" s="2" customFormat="1" ht="13.5" customHeight="1" x14ac:dyDescent="0.25">
      <c r="A267" s="17" t="s">
        <v>73</v>
      </c>
      <c r="B267" s="418" t="str">
        <f>IF([1]p22!$A$124&lt;&gt;0,[1]p22!$A$124,"")</f>
        <v/>
      </c>
      <c r="C267" s="418"/>
      <c r="D267" s="418"/>
      <c r="E267" s="418"/>
      <c r="F267" s="419"/>
      <c r="G267" s="18" t="s">
        <v>74</v>
      </c>
      <c r="H267" s="69" t="str">
        <f>IF([1]p22!$G$128&lt;&gt;0,[1]p22!$G$128,"")</f>
        <v/>
      </c>
      <c r="I267" s="18" t="s">
        <v>75</v>
      </c>
      <c r="J267" s="69" t="str">
        <f>IF([1]p22!$H$128&lt;&gt;0,[1]p22!$H$128,"")</f>
        <v/>
      </c>
      <c r="K267" s="18" t="s">
        <v>79</v>
      </c>
      <c r="L267" s="154" t="str">
        <f>IF([1]p22!$J$126&lt;&gt;0,[1]p22!$J$126,"")</f>
        <v/>
      </c>
      <c r="M267" s="159" t="s">
        <v>24</v>
      </c>
      <c r="N267" s="435" t="str">
        <f>IF([1]p22!$J$128&lt;&gt;0,[1]p22!$J$128,"")</f>
        <v/>
      </c>
      <c r="O267" s="435"/>
      <c r="P267" s="436"/>
      <c r="Q267" s="129"/>
    </row>
    <row r="268" spans="1:19" s="2" customFormat="1" ht="13.5" customHeight="1" x14ac:dyDescent="0.25">
      <c r="A268" s="17" t="s">
        <v>76</v>
      </c>
      <c r="B268" s="379" t="str">
        <f>IF([1]p22!$A$126&lt;&gt;0,[1]p22!$A$126,"")</f>
        <v/>
      </c>
      <c r="C268" s="379"/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79"/>
      <c r="O268" s="379"/>
      <c r="P268" s="380"/>
      <c r="Q268" s="129"/>
    </row>
    <row r="269" spans="1:19" s="10" customFormat="1" ht="11.25" customHeight="1" x14ac:dyDescent="0.2">
      <c r="A269" s="434"/>
      <c r="B269" s="434"/>
      <c r="C269" s="434"/>
      <c r="D269" s="434"/>
      <c r="E269" s="434"/>
      <c r="F269" s="434"/>
      <c r="G269" s="434"/>
      <c r="H269" s="434"/>
      <c r="I269" s="434"/>
      <c r="J269" s="434"/>
      <c r="K269" s="434"/>
      <c r="L269" s="434"/>
      <c r="M269" s="434"/>
      <c r="N269" s="434"/>
      <c r="O269" s="434"/>
      <c r="P269" s="434"/>
      <c r="Q269" s="129"/>
    </row>
    <row r="270" spans="1:19" s="2" customFormat="1" ht="13.5" customHeight="1" x14ac:dyDescent="0.25">
      <c r="A270" s="17" t="s">
        <v>73</v>
      </c>
      <c r="B270" s="418" t="str">
        <f>IF([1]p22!$A$131&lt;&gt;0,[1]p22!$A$131,"")</f>
        <v/>
      </c>
      <c r="C270" s="418"/>
      <c r="D270" s="418"/>
      <c r="E270" s="418"/>
      <c r="F270" s="419"/>
      <c r="G270" s="18" t="s">
        <v>74</v>
      </c>
      <c r="H270" s="69" t="str">
        <f>IF([1]p22!$G$135&lt;&gt;0,[1]p22!$G$135,"")</f>
        <v/>
      </c>
      <c r="I270" s="18" t="s">
        <v>75</v>
      </c>
      <c r="J270" s="69" t="str">
        <f>IF([1]p22!$H$135&lt;&gt;0,[1]p22!$H$135,"")</f>
        <v/>
      </c>
      <c r="K270" s="18" t="s">
        <v>79</v>
      </c>
      <c r="L270" s="154" t="str">
        <f>IF([1]p22!$J$133&lt;&gt;0,[1]p22!$J$133,"")</f>
        <v/>
      </c>
      <c r="M270" s="159" t="s">
        <v>24</v>
      </c>
      <c r="N270" s="435" t="str">
        <f>IF([1]p22!$J$135&lt;&gt;0,[1]p22!$J$135,"")</f>
        <v/>
      </c>
      <c r="O270" s="435"/>
      <c r="P270" s="436"/>
      <c r="Q270" s="129"/>
    </row>
    <row r="271" spans="1:19" s="2" customFormat="1" ht="13.5" customHeight="1" x14ac:dyDescent="0.25">
      <c r="A271" s="17" t="s">
        <v>76</v>
      </c>
      <c r="B271" s="379" t="str">
        <f>IF([1]p22!$A$133&lt;&gt;0,[1]p22!$A$133,"")</f>
        <v/>
      </c>
      <c r="C271" s="379"/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80"/>
      <c r="Q271" s="129"/>
    </row>
    <row r="272" spans="1:19" s="29" customFormat="1" ht="11.25" customHeight="1" x14ac:dyDescent="0.2">
      <c r="A272" s="375" t="str">
        <f>T([1]p23!$C$13:$G$13)</f>
        <v>José Luiz Neto</v>
      </c>
      <c r="B272" s="376"/>
      <c r="C272" s="376"/>
      <c r="D272" s="376"/>
      <c r="E272" s="377"/>
      <c r="F272" s="437"/>
      <c r="G272" s="438"/>
      <c r="H272" s="438"/>
      <c r="I272" s="438"/>
      <c r="J272" s="438"/>
      <c r="K272" s="438"/>
      <c r="L272" s="438"/>
      <c r="M272" s="438"/>
      <c r="N272" s="438"/>
      <c r="O272" s="438"/>
      <c r="P272" s="438"/>
      <c r="Q272" s="129"/>
      <c r="R272" s="28"/>
      <c r="S272" s="28"/>
    </row>
    <row r="273" spans="1:19" s="2" customFormat="1" ht="13.5" customHeight="1" x14ac:dyDescent="0.25">
      <c r="A273" s="17" t="s">
        <v>73</v>
      </c>
      <c r="B273" s="418" t="str">
        <f>IF([1]p23!$A$110&lt;&gt;0,[1]p23!$A$110,"")</f>
        <v/>
      </c>
      <c r="C273" s="418"/>
      <c r="D273" s="418"/>
      <c r="E273" s="418"/>
      <c r="F273" s="419"/>
      <c r="G273" s="18" t="s">
        <v>74</v>
      </c>
      <c r="H273" s="69" t="str">
        <f>IF([1]p23!$G$114&lt;&gt;0,[1]p23!$G$114,"")</f>
        <v/>
      </c>
      <c r="I273" s="18" t="s">
        <v>75</v>
      </c>
      <c r="J273" s="69" t="str">
        <f>IF([1]p23!$H$114&lt;&gt;0,[1]p23!$H$114,"")</f>
        <v/>
      </c>
      <c r="K273" s="18" t="s">
        <v>79</v>
      </c>
      <c r="L273" s="154" t="str">
        <f>IF([1]p23!$J$112&lt;&gt;0,[1]p23!$J$112,"")</f>
        <v/>
      </c>
      <c r="M273" s="159" t="s">
        <v>24</v>
      </c>
      <c r="N273" s="435" t="str">
        <f>IF([1]p23!$J$114&lt;&gt;0,[1]p23!$J$114,"")</f>
        <v/>
      </c>
      <c r="O273" s="435"/>
      <c r="P273" s="436"/>
      <c r="Q273" s="129"/>
    </row>
    <row r="274" spans="1:19" s="2" customFormat="1" ht="13.5" customHeight="1" x14ac:dyDescent="0.25">
      <c r="A274" s="17" t="s">
        <v>76</v>
      </c>
      <c r="B274" s="379" t="str">
        <f>IF([1]p23!$A$112&lt;&gt;0,[1]p23!$A$112,"")</f>
        <v/>
      </c>
      <c r="C274" s="379"/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79"/>
      <c r="O274" s="379"/>
      <c r="P274" s="380"/>
      <c r="Q274" s="129"/>
    </row>
    <row r="275" spans="1:19" s="10" customFormat="1" ht="11.25" customHeight="1" x14ac:dyDescent="0.2">
      <c r="A275" s="434"/>
      <c r="B275" s="434"/>
      <c r="C275" s="434"/>
      <c r="D275" s="434"/>
      <c r="E275" s="434"/>
      <c r="F275" s="434"/>
      <c r="G275" s="434"/>
      <c r="H275" s="434"/>
      <c r="I275" s="434"/>
      <c r="J275" s="434"/>
      <c r="K275" s="434"/>
      <c r="L275" s="434"/>
      <c r="M275" s="434"/>
      <c r="N275" s="434"/>
      <c r="O275" s="434"/>
      <c r="P275" s="434"/>
      <c r="Q275" s="129"/>
    </row>
    <row r="276" spans="1:19" s="2" customFormat="1" ht="13.5" customHeight="1" x14ac:dyDescent="0.25">
      <c r="A276" s="17" t="s">
        <v>73</v>
      </c>
      <c r="B276" s="418" t="str">
        <f>IF([1]p23!$A$117&lt;&gt;0,[1]p23!$A$117,"")</f>
        <v/>
      </c>
      <c r="C276" s="418"/>
      <c r="D276" s="418"/>
      <c r="E276" s="418"/>
      <c r="F276" s="419"/>
      <c r="G276" s="18" t="s">
        <v>74</v>
      </c>
      <c r="H276" s="69" t="str">
        <f>IF([1]p23!$G$121&lt;&gt;0,[1]p23!$G$121,"")</f>
        <v/>
      </c>
      <c r="I276" s="18" t="s">
        <v>75</v>
      </c>
      <c r="J276" s="69" t="str">
        <f>IF([1]p23!$H$121&lt;&gt;0,[1]p23!$H$121,"")</f>
        <v/>
      </c>
      <c r="K276" s="18" t="s">
        <v>79</v>
      </c>
      <c r="L276" s="154" t="str">
        <f>IF([1]p23!$J$119&lt;&gt;0,[1]p23!$J$119,"")</f>
        <v/>
      </c>
      <c r="M276" s="159" t="s">
        <v>24</v>
      </c>
      <c r="N276" s="435" t="str">
        <f>IF([1]p23!$J$121&lt;&gt;0,[1]p23!$J$121,"")</f>
        <v/>
      </c>
      <c r="O276" s="435"/>
      <c r="P276" s="436"/>
      <c r="Q276" s="129"/>
    </row>
    <row r="277" spans="1:19" s="2" customFormat="1" ht="13.5" customHeight="1" x14ac:dyDescent="0.25">
      <c r="A277" s="17" t="s">
        <v>76</v>
      </c>
      <c r="B277" s="379" t="str">
        <f>IF([1]p23!$A$119&lt;&gt;0,[1]p23!$A$119,"")</f>
        <v/>
      </c>
      <c r="C277" s="379"/>
      <c r="D277" s="379"/>
      <c r="E277" s="379"/>
      <c r="F277" s="379"/>
      <c r="G277" s="379"/>
      <c r="H277" s="379"/>
      <c r="I277" s="379"/>
      <c r="J277" s="379"/>
      <c r="K277" s="379"/>
      <c r="L277" s="379"/>
      <c r="M277" s="379"/>
      <c r="N277" s="379"/>
      <c r="O277" s="379"/>
      <c r="P277" s="380"/>
      <c r="Q277" s="129"/>
    </row>
    <row r="278" spans="1:19" s="10" customFormat="1" ht="11.25" customHeight="1" x14ac:dyDescent="0.2">
      <c r="A278" s="434"/>
      <c r="B278" s="434"/>
      <c r="C278" s="434"/>
      <c r="D278" s="434"/>
      <c r="E278" s="434"/>
      <c r="F278" s="434"/>
      <c r="G278" s="434"/>
      <c r="H278" s="434"/>
      <c r="I278" s="434"/>
      <c r="J278" s="434"/>
      <c r="K278" s="434"/>
      <c r="L278" s="434"/>
      <c r="M278" s="434"/>
      <c r="N278" s="434"/>
      <c r="O278" s="434"/>
      <c r="P278" s="434"/>
      <c r="Q278" s="129"/>
    </row>
    <row r="279" spans="1:19" s="2" customFormat="1" ht="13.5" customHeight="1" x14ac:dyDescent="0.25">
      <c r="A279" s="17" t="s">
        <v>73</v>
      </c>
      <c r="B279" s="418" t="str">
        <f>IF([1]p23!$A$124&lt;&gt;0,[1]p23!$A$124,"")</f>
        <v/>
      </c>
      <c r="C279" s="418"/>
      <c r="D279" s="418"/>
      <c r="E279" s="418"/>
      <c r="F279" s="419"/>
      <c r="G279" s="18" t="s">
        <v>74</v>
      </c>
      <c r="H279" s="69" t="str">
        <f>IF([1]p23!$G$128&lt;&gt;0,[1]p23!$G$128,"")</f>
        <v/>
      </c>
      <c r="I279" s="18" t="s">
        <v>75</v>
      </c>
      <c r="J279" s="69" t="str">
        <f>IF([1]p23!$H$128&lt;&gt;0,[1]p23!$H$128,"")</f>
        <v/>
      </c>
      <c r="K279" s="18" t="s">
        <v>79</v>
      </c>
      <c r="L279" s="154" t="str">
        <f>IF([1]p23!$J$126&lt;&gt;0,[1]p23!$J$126,"")</f>
        <v/>
      </c>
      <c r="M279" s="159" t="s">
        <v>24</v>
      </c>
      <c r="N279" s="435" t="str">
        <f>IF([1]p23!$J$128&lt;&gt;0,[1]p23!$J$128,"")</f>
        <v/>
      </c>
      <c r="O279" s="435"/>
      <c r="P279" s="436"/>
      <c r="Q279" s="129"/>
    </row>
    <row r="280" spans="1:19" s="2" customFormat="1" ht="13.5" customHeight="1" x14ac:dyDescent="0.25">
      <c r="A280" s="17" t="s">
        <v>76</v>
      </c>
      <c r="B280" s="379" t="str">
        <f>IF([1]p23!$A$126&lt;&gt;0,[1]p23!$A$126,"")</f>
        <v/>
      </c>
      <c r="C280" s="379"/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79"/>
      <c r="O280" s="379"/>
      <c r="P280" s="380"/>
      <c r="Q280" s="129"/>
    </row>
    <row r="281" spans="1:19" s="10" customFormat="1" ht="11.25" customHeight="1" x14ac:dyDescent="0.2">
      <c r="A281" s="434"/>
      <c r="B281" s="434"/>
      <c r="C281" s="434"/>
      <c r="D281" s="434"/>
      <c r="E281" s="434"/>
      <c r="F281" s="434"/>
      <c r="G281" s="434"/>
      <c r="H281" s="434"/>
      <c r="I281" s="434"/>
      <c r="J281" s="434"/>
      <c r="K281" s="434"/>
      <c r="L281" s="434"/>
      <c r="M281" s="434"/>
      <c r="N281" s="434"/>
      <c r="O281" s="434"/>
      <c r="P281" s="434"/>
      <c r="Q281" s="129"/>
    </row>
    <row r="282" spans="1:19" s="2" customFormat="1" ht="13.5" customHeight="1" x14ac:dyDescent="0.25">
      <c r="A282" s="17" t="s">
        <v>73</v>
      </c>
      <c r="B282" s="418" t="str">
        <f>IF([1]p23!$A$131&lt;&gt;0,[1]p23!$A$131,"")</f>
        <v/>
      </c>
      <c r="C282" s="418"/>
      <c r="D282" s="418"/>
      <c r="E282" s="418"/>
      <c r="F282" s="419"/>
      <c r="G282" s="18" t="s">
        <v>74</v>
      </c>
      <c r="H282" s="69" t="str">
        <f>IF([1]p23!$G$135&lt;&gt;0,[1]p23!$G$135,"")</f>
        <v/>
      </c>
      <c r="I282" s="18" t="s">
        <v>75</v>
      </c>
      <c r="J282" s="69" t="str">
        <f>IF([1]p23!$H$135&lt;&gt;0,[1]p23!$H$135,"")</f>
        <v/>
      </c>
      <c r="K282" s="18" t="s">
        <v>79</v>
      </c>
      <c r="L282" s="154" t="str">
        <f>IF([1]p23!$J$133&lt;&gt;0,[1]p23!$J$133,"")</f>
        <v/>
      </c>
      <c r="M282" s="159" t="s">
        <v>24</v>
      </c>
      <c r="N282" s="435" t="str">
        <f>IF([1]p23!$J$135&lt;&gt;0,[1]p23!$J$135,"")</f>
        <v/>
      </c>
      <c r="O282" s="435"/>
      <c r="P282" s="436"/>
      <c r="Q282" s="129"/>
    </row>
    <row r="283" spans="1:19" s="2" customFormat="1" ht="13.5" customHeight="1" x14ac:dyDescent="0.25">
      <c r="A283" s="17" t="s">
        <v>76</v>
      </c>
      <c r="B283" s="379" t="str">
        <f>IF([1]p23!$A$133&lt;&gt;0,[1]p23!$A$133,"")</f>
        <v/>
      </c>
      <c r="C283" s="379"/>
      <c r="D283" s="379"/>
      <c r="E283" s="379"/>
      <c r="F283" s="379"/>
      <c r="G283" s="379"/>
      <c r="H283" s="379"/>
      <c r="I283" s="379"/>
      <c r="J283" s="379"/>
      <c r="K283" s="379"/>
      <c r="L283" s="379"/>
      <c r="M283" s="379"/>
      <c r="N283" s="379"/>
      <c r="O283" s="379"/>
      <c r="P283" s="380"/>
      <c r="Q283" s="129"/>
    </row>
    <row r="284" spans="1:19" s="29" customFormat="1" ht="11.25" customHeight="1" x14ac:dyDescent="0.2">
      <c r="A284" s="375" t="str">
        <f>T([1]p24!$C$13:$G$13)</f>
        <v>Marcelo Carvalho Ferreira</v>
      </c>
      <c r="B284" s="376"/>
      <c r="C284" s="376"/>
      <c r="D284" s="376"/>
      <c r="E284" s="377"/>
      <c r="F284" s="437"/>
      <c r="G284" s="438"/>
      <c r="H284" s="438"/>
      <c r="I284" s="438"/>
      <c r="J284" s="438"/>
      <c r="K284" s="438"/>
      <c r="L284" s="438"/>
      <c r="M284" s="438"/>
      <c r="N284" s="438"/>
      <c r="O284" s="438"/>
      <c r="P284" s="438"/>
      <c r="Q284" s="129"/>
      <c r="R284" s="28"/>
      <c r="S284" s="28"/>
    </row>
    <row r="285" spans="1:19" s="2" customFormat="1" ht="13.5" customHeight="1" x14ac:dyDescent="0.25">
      <c r="A285" s="17" t="s">
        <v>73</v>
      </c>
      <c r="B285" s="418" t="str">
        <f>IF([1]p24!$A$110&lt;&gt;0,[1]p24!$A$110,"")</f>
        <v>Lucivaldo José de Andrade Pereira</v>
      </c>
      <c r="C285" s="418"/>
      <c r="D285" s="418"/>
      <c r="E285" s="418"/>
      <c r="F285" s="419"/>
      <c r="G285" s="18" t="s">
        <v>74</v>
      </c>
      <c r="H285" s="69">
        <f>IF([1]p24!$G$114&lt;&gt;0,[1]p24!$G$114,"")</f>
        <v>44986</v>
      </c>
      <c r="I285" s="18" t="s">
        <v>75</v>
      </c>
      <c r="J285" s="69">
        <f>IF([1]p24!$H$114&lt;&gt;0,[1]p24!$H$114,"")</f>
        <v>45527</v>
      </c>
      <c r="K285" s="18" t="s">
        <v>79</v>
      </c>
      <c r="L285" s="154" t="str">
        <f>IF([1]p24!$J$112&lt;&gt;0,[1]p24!$J$112,"")</f>
        <v>CAPES</v>
      </c>
      <c r="M285" s="159" t="s">
        <v>24</v>
      </c>
      <c r="N285" s="435" t="str">
        <f>IF([1]p24!$J$114&lt;&gt;0,[1]p24!$J$114,"")</f>
        <v/>
      </c>
      <c r="O285" s="435"/>
      <c r="P285" s="436"/>
      <c r="Q285" s="129"/>
    </row>
    <row r="286" spans="1:19" s="2" customFormat="1" ht="13.5" customHeight="1" x14ac:dyDescent="0.25">
      <c r="A286" s="17" t="s">
        <v>76</v>
      </c>
      <c r="B286" s="379" t="str">
        <f>IF([1]p24!$A$112&lt;&gt;0,[1]p24!$A$112,"")</f>
        <v>Proposta de apresentação da Teoria dos Grafos ao Ensino Básico</v>
      </c>
      <c r="C286" s="379"/>
      <c r="D286" s="379"/>
      <c r="E286" s="379"/>
      <c r="F286" s="379"/>
      <c r="G286" s="379"/>
      <c r="H286" s="379"/>
      <c r="I286" s="379"/>
      <c r="J286" s="379"/>
      <c r="K286" s="379"/>
      <c r="L286" s="379"/>
      <c r="M286" s="379"/>
      <c r="N286" s="379"/>
      <c r="O286" s="379"/>
      <c r="P286" s="380"/>
      <c r="Q286" s="129"/>
    </row>
    <row r="287" spans="1:19" s="10" customFormat="1" ht="11.25" customHeight="1" x14ac:dyDescent="0.2">
      <c r="A287" s="434"/>
      <c r="B287" s="434"/>
      <c r="C287" s="434"/>
      <c r="D287" s="434"/>
      <c r="E287" s="434"/>
      <c r="F287" s="434"/>
      <c r="G287" s="434"/>
      <c r="H287" s="434"/>
      <c r="I287" s="434"/>
      <c r="J287" s="434"/>
      <c r="K287" s="434"/>
      <c r="L287" s="434"/>
      <c r="M287" s="434"/>
      <c r="N287" s="434"/>
      <c r="O287" s="434"/>
      <c r="P287" s="434"/>
      <c r="Q287" s="129"/>
    </row>
    <row r="288" spans="1:19" s="2" customFormat="1" ht="13.5" customHeight="1" x14ac:dyDescent="0.25">
      <c r="A288" s="17" t="s">
        <v>73</v>
      </c>
      <c r="B288" s="418" t="str">
        <f>IF([1]p24!$A$117&lt;&gt;0,[1]p24!$A$117,"")</f>
        <v/>
      </c>
      <c r="C288" s="418"/>
      <c r="D288" s="418"/>
      <c r="E288" s="418"/>
      <c r="F288" s="419"/>
      <c r="G288" s="18" t="s">
        <v>74</v>
      </c>
      <c r="H288" s="69" t="str">
        <f>IF([1]p24!$G$121&lt;&gt;0,[1]p24!$G$121,"")</f>
        <v/>
      </c>
      <c r="I288" s="18" t="s">
        <v>75</v>
      </c>
      <c r="J288" s="69" t="str">
        <f>IF([1]p24!$H$121&lt;&gt;0,[1]p24!$H$121,"")</f>
        <v/>
      </c>
      <c r="K288" s="18" t="s">
        <v>79</v>
      </c>
      <c r="L288" s="154" t="str">
        <f>IF([1]p24!$J$119&lt;&gt;0,[1]p24!$J$119,"")</f>
        <v/>
      </c>
      <c r="M288" s="159" t="s">
        <v>24</v>
      </c>
      <c r="N288" s="435" t="str">
        <f>IF([1]p24!$J$121&lt;&gt;0,[1]p24!$J$121,"")</f>
        <v/>
      </c>
      <c r="O288" s="435"/>
      <c r="P288" s="436"/>
      <c r="Q288" s="129"/>
    </row>
    <row r="289" spans="1:19" s="2" customFormat="1" ht="13.5" customHeight="1" x14ac:dyDescent="0.25">
      <c r="A289" s="17" t="s">
        <v>76</v>
      </c>
      <c r="B289" s="379" t="str">
        <f>IF([1]p24!$A$119&lt;&gt;0,[1]p24!$A$119,"")</f>
        <v/>
      </c>
      <c r="C289" s="379"/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79"/>
      <c r="O289" s="379"/>
      <c r="P289" s="380"/>
      <c r="Q289" s="129"/>
    </row>
    <row r="290" spans="1:19" s="10" customFormat="1" ht="11.25" customHeight="1" x14ac:dyDescent="0.2">
      <c r="A290" s="434"/>
      <c r="B290" s="434"/>
      <c r="C290" s="434"/>
      <c r="D290" s="434"/>
      <c r="E290" s="434"/>
      <c r="F290" s="434"/>
      <c r="G290" s="434"/>
      <c r="H290" s="434"/>
      <c r="I290" s="434"/>
      <c r="J290" s="434"/>
      <c r="K290" s="434"/>
      <c r="L290" s="434"/>
      <c r="M290" s="434"/>
      <c r="N290" s="434"/>
      <c r="O290" s="434"/>
      <c r="P290" s="434"/>
      <c r="Q290" s="129"/>
    </row>
    <row r="291" spans="1:19" s="2" customFormat="1" ht="13.5" customHeight="1" x14ac:dyDescent="0.25">
      <c r="A291" s="17" t="s">
        <v>73</v>
      </c>
      <c r="B291" s="418" t="str">
        <f>IF([1]p24!$A$124&lt;&gt;0,[1]p24!$A$124,"")</f>
        <v/>
      </c>
      <c r="C291" s="418"/>
      <c r="D291" s="418"/>
      <c r="E291" s="418"/>
      <c r="F291" s="419"/>
      <c r="G291" s="18" t="s">
        <v>74</v>
      </c>
      <c r="H291" s="69" t="str">
        <f>IF([1]p24!$G$128&lt;&gt;0,[1]p24!$G$128,"")</f>
        <v/>
      </c>
      <c r="I291" s="18" t="s">
        <v>75</v>
      </c>
      <c r="J291" s="69" t="str">
        <f>IF([1]p24!$H$128&lt;&gt;0,[1]p24!$H$128,"")</f>
        <v/>
      </c>
      <c r="K291" s="18" t="s">
        <v>79</v>
      </c>
      <c r="L291" s="154" t="str">
        <f>IF([1]p24!$J$126&lt;&gt;0,[1]p24!$J$126,"")</f>
        <v/>
      </c>
      <c r="M291" s="159" t="s">
        <v>24</v>
      </c>
      <c r="N291" s="435" t="str">
        <f>IF([1]p24!$J$128&lt;&gt;0,[1]p24!$J$128,"")</f>
        <v/>
      </c>
      <c r="O291" s="435"/>
      <c r="P291" s="436"/>
      <c r="Q291" s="129"/>
    </row>
    <row r="292" spans="1:19" s="2" customFormat="1" ht="13.5" customHeight="1" x14ac:dyDescent="0.25">
      <c r="A292" s="17" t="s">
        <v>76</v>
      </c>
      <c r="B292" s="379" t="str">
        <f>IF([1]p24!$A$126&lt;&gt;0,[1]p24!$A$126,"")</f>
        <v/>
      </c>
      <c r="C292" s="379"/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79"/>
      <c r="O292" s="379"/>
      <c r="P292" s="380"/>
      <c r="Q292" s="129"/>
    </row>
    <row r="293" spans="1:19" s="10" customFormat="1" ht="11.25" customHeight="1" x14ac:dyDescent="0.2">
      <c r="A293" s="434"/>
      <c r="B293" s="434"/>
      <c r="C293" s="434"/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4"/>
      <c r="O293" s="434"/>
      <c r="P293" s="434"/>
      <c r="Q293" s="129"/>
    </row>
    <row r="294" spans="1:19" s="2" customFormat="1" ht="13.5" customHeight="1" x14ac:dyDescent="0.25">
      <c r="A294" s="17" t="s">
        <v>73</v>
      </c>
      <c r="B294" s="418" t="str">
        <f>IF([1]p24!$A$131&lt;&gt;0,[1]p24!$A$131,"")</f>
        <v/>
      </c>
      <c r="C294" s="418"/>
      <c r="D294" s="418"/>
      <c r="E294" s="418"/>
      <c r="F294" s="419"/>
      <c r="G294" s="18" t="s">
        <v>74</v>
      </c>
      <c r="H294" s="69" t="str">
        <f>IF([1]p24!$G$135&lt;&gt;0,[1]p24!$G$135,"")</f>
        <v/>
      </c>
      <c r="I294" s="18" t="s">
        <v>75</v>
      </c>
      <c r="J294" s="69" t="str">
        <f>IF([1]p24!$H$135&lt;&gt;0,[1]p24!$H$135,"")</f>
        <v/>
      </c>
      <c r="K294" s="18" t="s">
        <v>79</v>
      </c>
      <c r="L294" s="154" t="str">
        <f>IF([1]p24!$J$133&lt;&gt;0,[1]p24!$J$133,"")</f>
        <v/>
      </c>
      <c r="M294" s="159" t="s">
        <v>24</v>
      </c>
      <c r="N294" s="435" t="str">
        <f>IF([1]p24!$J$135&lt;&gt;0,[1]p24!$J$135,"")</f>
        <v/>
      </c>
      <c r="O294" s="435"/>
      <c r="P294" s="436"/>
      <c r="Q294" s="129"/>
    </row>
    <row r="295" spans="1:19" s="2" customFormat="1" ht="13.5" customHeight="1" x14ac:dyDescent="0.25">
      <c r="A295" s="17" t="s">
        <v>76</v>
      </c>
      <c r="B295" s="379" t="str">
        <f>IF([1]p24!$A$133&lt;&gt;0,[1]p24!$A$133,"")</f>
        <v/>
      </c>
      <c r="C295" s="379"/>
      <c r="D295" s="379"/>
      <c r="E295" s="379"/>
      <c r="F295" s="379"/>
      <c r="G295" s="379"/>
      <c r="H295" s="379"/>
      <c r="I295" s="379"/>
      <c r="J295" s="379"/>
      <c r="K295" s="379"/>
      <c r="L295" s="379"/>
      <c r="M295" s="379"/>
      <c r="N295" s="379"/>
      <c r="O295" s="379"/>
      <c r="P295" s="380"/>
      <c r="Q295" s="129"/>
    </row>
    <row r="296" spans="1:19" s="29" customFormat="1" ht="11.25" customHeight="1" x14ac:dyDescent="0.2">
      <c r="A296" s="375" t="str">
        <f>T([1]p25!$C$13:$G$13)</f>
        <v>Marco Antonio Lázaro Velásquez</v>
      </c>
      <c r="B296" s="376"/>
      <c r="C296" s="376"/>
      <c r="D296" s="376"/>
      <c r="E296" s="377"/>
      <c r="F296" s="437"/>
      <c r="G296" s="438"/>
      <c r="H296" s="438"/>
      <c r="I296" s="438"/>
      <c r="J296" s="438"/>
      <c r="K296" s="438"/>
      <c r="L296" s="438"/>
      <c r="M296" s="438"/>
      <c r="N296" s="438"/>
      <c r="O296" s="438"/>
      <c r="P296" s="438"/>
      <c r="Q296" s="129"/>
      <c r="R296" s="28"/>
      <c r="S296" s="28"/>
    </row>
    <row r="297" spans="1:19" s="2" customFormat="1" ht="13.5" customHeight="1" x14ac:dyDescent="0.25">
      <c r="A297" s="17" t="s">
        <v>73</v>
      </c>
      <c r="B297" s="418" t="str">
        <f>IF([1]p25!$A$110&lt;&gt;0,[1]p25!$A$110,"")</f>
        <v>Renata Gleicy Reis de Oliveira</v>
      </c>
      <c r="C297" s="418"/>
      <c r="D297" s="418"/>
      <c r="E297" s="418"/>
      <c r="F297" s="419"/>
      <c r="G297" s="18" t="s">
        <v>74</v>
      </c>
      <c r="H297" s="69">
        <f>IF([1]p25!$G$114&lt;&gt;0,[1]p25!$G$114,"")</f>
        <v>45352</v>
      </c>
      <c r="I297" s="18" t="s">
        <v>75</v>
      </c>
      <c r="J297" s="69">
        <f>IF([1]p25!$H$114&lt;&gt;0,[1]p25!$H$114,"")</f>
        <v>45716</v>
      </c>
      <c r="K297" s="18" t="s">
        <v>79</v>
      </c>
      <c r="L297" s="154" t="str">
        <f>IF([1]p25!$J$112&lt;&gt;0,[1]p25!$J$112,"")</f>
        <v>CAPES</v>
      </c>
      <c r="M297" s="159" t="s">
        <v>24</v>
      </c>
      <c r="N297" s="435" t="str">
        <f>IF([1]p25!$J$114&lt;&gt;0,[1]p25!$J$114,"")</f>
        <v/>
      </c>
      <c r="O297" s="435"/>
      <c r="P297" s="436"/>
      <c r="Q297" s="129"/>
    </row>
    <row r="298" spans="1:19" s="2" customFormat="1" ht="13.5" customHeight="1" x14ac:dyDescent="0.25">
      <c r="A298" s="17" t="s">
        <v>76</v>
      </c>
      <c r="B298" s="379" t="str">
        <f>IF([1]p25!$A$112&lt;&gt;0,[1]p25!$A$112,"")</f>
        <v xml:space="preserve">Revisitando a geometria das horoesferas no espa~p hiperbólico </v>
      </c>
      <c r="C298" s="379"/>
      <c r="D298" s="379"/>
      <c r="E298" s="379"/>
      <c r="F298" s="379"/>
      <c r="G298" s="379"/>
      <c r="H298" s="379"/>
      <c r="I298" s="379"/>
      <c r="J298" s="379"/>
      <c r="K298" s="379"/>
      <c r="L298" s="379"/>
      <c r="M298" s="379"/>
      <c r="N298" s="379"/>
      <c r="O298" s="379"/>
      <c r="P298" s="380"/>
      <c r="Q298" s="129"/>
    </row>
    <row r="299" spans="1:19" s="10" customFormat="1" ht="11.25" customHeight="1" x14ac:dyDescent="0.2">
      <c r="A299" s="434"/>
      <c r="B299" s="434"/>
      <c r="C299" s="434"/>
      <c r="D299" s="434"/>
      <c r="E299" s="434"/>
      <c r="F299" s="434"/>
      <c r="G299" s="434"/>
      <c r="H299" s="434"/>
      <c r="I299" s="434"/>
      <c r="J299" s="434"/>
      <c r="K299" s="434"/>
      <c r="L299" s="434"/>
      <c r="M299" s="434"/>
      <c r="N299" s="434"/>
      <c r="O299" s="434"/>
      <c r="P299" s="434"/>
      <c r="Q299" s="129"/>
    </row>
    <row r="300" spans="1:19" s="2" customFormat="1" ht="13.5" customHeight="1" x14ac:dyDescent="0.25">
      <c r="A300" s="17" t="s">
        <v>73</v>
      </c>
      <c r="B300" s="418" t="str">
        <f>IF([1]p25!$A$117&lt;&gt;0,[1]p25!$A$117,"")</f>
        <v>Ary Vinícius Ferreira Leite</v>
      </c>
      <c r="C300" s="418"/>
      <c r="D300" s="418"/>
      <c r="E300" s="418"/>
      <c r="F300" s="419"/>
      <c r="G300" s="18" t="s">
        <v>74</v>
      </c>
      <c r="H300" s="69">
        <f>IF([1]p25!$G$121&lt;&gt;0,[1]p25!$G$121,"")</f>
        <v>45352</v>
      </c>
      <c r="I300" s="18" t="s">
        <v>75</v>
      </c>
      <c r="J300" s="69">
        <f>IF([1]p25!$H$121&lt;&gt;0,[1]p25!$H$121,"")</f>
        <v>46811</v>
      </c>
      <c r="K300" s="18" t="s">
        <v>79</v>
      </c>
      <c r="L300" s="154" t="str">
        <f>IF([1]p25!$J$119&lt;&gt;0,[1]p25!$J$119,"")</f>
        <v>CAPES</v>
      </c>
      <c r="M300" s="159" t="s">
        <v>24</v>
      </c>
      <c r="N300" s="435" t="str">
        <f>IF([1]p25!$J$121&lt;&gt;0,[1]p25!$J$121,"")</f>
        <v/>
      </c>
      <c r="O300" s="435"/>
      <c r="P300" s="436"/>
      <c r="Q300" s="129"/>
    </row>
    <row r="301" spans="1:19" s="2" customFormat="1" ht="13.5" customHeight="1" x14ac:dyDescent="0.25">
      <c r="A301" s="17" t="s">
        <v>76</v>
      </c>
      <c r="B301" s="379" t="str">
        <f>IF([1]p25!$A$119&lt;&gt;0,[1]p25!$A$119,"")</f>
        <v xml:space="preserve">Sobre a geometria de imersões em variedades Riemannianas e Lorentzianas </v>
      </c>
      <c r="C301" s="379"/>
      <c r="D301" s="379"/>
      <c r="E301" s="379"/>
      <c r="F301" s="379"/>
      <c r="G301" s="379"/>
      <c r="H301" s="379"/>
      <c r="I301" s="379"/>
      <c r="J301" s="379"/>
      <c r="K301" s="379"/>
      <c r="L301" s="379"/>
      <c r="M301" s="379"/>
      <c r="N301" s="379"/>
      <c r="O301" s="379"/>
      <c r="P301" s="380"/>
      <c r="Q301" s="129"/>
    </row>
    <row r="302" spans="1:19" s="10" customFormat="1" ht="11.25" customHeight="1" x14ac:dyDescent="0.2">
      <c r="A302" s="434"/>
      <c r="B302" s="434"/>
      <c r="C302" s="434"/>
      <c r="D302" s="434"/>
      <c r="E302" s="434"/>
      <c r="F302" s="434"/>
      <c r="G302" s="434"/>
      <c r="H302" s="434"/>
      <c r="I302" s="434"/>
      <c r="J302" s="434"/>
      <c r="K302" s="434"/>
      <c r="L302" s="434"/>
      <c r="M302" s="434"/>
      <c r="N302" s="434"/>
      <c r="O302" s="434"/>
      <c r="P302" s="434"/>
      <c r="Q302" s="129"/>
    </row>
    <row r="303" spans="1:19" s="2" customFormat="1" ht="13.5" customHeight="1" x14ac:dyDescent="0.25">
      <c r="A303" s="17" t="s">
        <v>73</v>
      </c>
      <c r="B303" s="418" t="str">
        <f>IF([1]p25!$A$124&lt;&gt;0,[1]p25!$A$124,"")</f>
        <v/>
      </c>
      <c r="C303" s="418"/>
      <c r="D303" s="418"/>
      <c r="E303" s="418"/>
      <c r="F303" s="419"/>
      <c r="G303" s="18" t="s">
        <v>74</v>
      </c>
      <c r="H303" s="69" t="str">
        <f>IF([1]p25!$G$128&lt;&gt;0,[1]p25!$G$128,"")</f>
        <v/>
      </c>
      <c r="I303" s="18" t="s">
        <v>75</v>
      </c>
      <c r="J303" s="69" t="str">
        <f>IF([1]p25!$H$128&lt;&gt;0,[1]p25!$H$128,"")</f>
        <v/>
      </c>
      <c r="K303" s="18" t="s">
        <v>79</v>
      </c>
      <c r="L303" s="154" t="str">
        <f>IF([1]p25!$J$126&lt;&gt;0,[1]p25!$J$126,"")</f>
        <v/>
      </c>
      <c r="M303" s="159" t="s">
        <v>24</v>
      </c>
      <c r="N303" s="435" t="str">
        <f>IF([1]p25!$J$128&lt;&gt;0,[1]p25!$J$128,"")</f>
        <v/>
      </c>
      <c r="O303" s="435"/>
      <c r="P303" s="436"/>
      <c r="Q303" s="129"/>
    </row>
    <row r="304" spans="1:19" s="2" customFormat="1" ht="13.5" customHeight="1" x14ac:dyDescent="0.25">
      <c r="A304" s="17" t="s">
        <v>76</v>
      </c>
      <c r="B304" s="379" t="str">
        <f>IF([1]p25!$A$126&lt;&gt;0,[1]p25!$A$126,"")</f>
        <v/>
      </c>
      <c r="C304" s="379"/>
      <c r="D304" s="379"/>
      <c r="E304" s="379"/>
      <c r="F304" s="379"/>
      <c r="G304" s="379"/>
      <c r="H304" s="379"/>
      <c r="I304" s="379"/>
      <c r="J304" s="379"/>
      <c r="K304" s="379"/>
      <c r="L304" s="379"/>
      <c r="M304" s="379"/>
      <c r="N304" s="379"/>
      <c r="O304" s="379"/>
      <c r="P304" s="380"/>
      <c r="Q304" s="129"/>
    </row>
    <row r="305" spans="1:19" s="10" customFormat="1" ht="11.25" customHeight="1" x14ac:dyDescent="0.2">
      <c r="A305" s="434"/>
      <c r="B305" s="434"/>
      <c r="C305" s="434"/>
      <c r="D305" s="434"/>
      <c r="E305" s="434"/>
      <c r="F305" s="434"/>
      <c r="G305" s="434"/>
      <c r="H305" s="434"/>
      <c r="I305" s="434"/>
      <c r="J305" s="434"/>
      <c r="K305" s="434"/>
      <c r="L305" s="434"/>
      <c r="M305" s="434"/>
      <c r="N305" s="434"/>
      <c r="O305" s="434"/>
      <c r="P305" s="434"/>
      <c r="Q305" s="129"/>
    </row>
    <row r="306" spans="1:19" s="2" customFormat="1" ht="13.5" customHeight="1" x14ac:dyDescent="0.25">
      <c r="A306" s="17" t="s">
        <v>73</v>
      </c>
      <c r="B306" s="418" t="str">
        <f>IF([1]p25!$A$131&lt;&gt;0,[1]p25!$A$131,"")</f>
        <v/>
      </c>
      <c r="C306" s="418"/>
      <c r="D306" s="418"/>
      <c r="E306" s="418"/>
      <c r="F306" s="419"/>
      <c r="G306" s="18" t="s">
        <v>74</v>
      </c>
      <c r="H306" s="69" t="str">
        <f>IF([1]p25!$G$135&lt;&gt;0,[1]p25!$G$135,"")</f>
        <v/>
      </c>
      <c r="I306" s="18" t="s">
        <v>75</v>
      </c>
      <c r="J306" s="69" t="str">
        <f>IF([1]p25!$H$135&lt;&gt;0,[1]p25!$H$135,"")</f>
        <v/>
      </c>
      <c r="K306" s="18" t="s">
        <v>79</v>
      </c>
      <c r="L306" s="154" t="str">
        <f>IF([1]p25!$J$133&lt;&gt;0,[1]p25!$J$133,"")</f>
        <v/>
      </c>
      <c r="M306" s="159" t="s">
        <v>24</v>
      </c>
      <c r="N306" s="435" t="str">
        <f>IF([1]p25!$J$135&lt;&gt;0,[1]p25!$J$135,"")</f>
        <v/>
      </c>
      <c r="O306" s="435"/>
      <c r="P306" s="436"/>
      <c r="Q306" s="129"/>
    </row>
    <row r="307" spans="1:19" s="2" customFormat="1" ht="13.5" customHeight="1" x14ac:dyDescent="0.25">
      <c r="A307" s="17" t="s">
        <v>76</v>
      </c>
      <c r="B307" s="379" t="str">
        <f>IF([1]p25!$A$133&lt;&gt;0,[1]p25!$A$133,"")</f>
        <v/>
      </c>
      <c r="C307" s="379"/>
      <c r="D307" s="379"/>
      <c r="E307" s="379"/>
      <c r="F307" s="379"/>
      <c r="G307" s="379"/>
      <c r="H307" s="379"/>
      <c r="I307" s="379"/>
      <c r="J307" s="379"/>
      <c r="K307" s="379"/>
      <c r="L307" s="379"/>
      <c r="M307" s="379"/>
      <c r="N307" s="379"/>
      <c r="O307" s="379"/>
      <c r="P307" s="380"/>
      <c r="Q307" s="129"/>
    </row>
    <row r="308" spans="1:19" s="29" customFormat="1" ht="11.25" customHeight="1" x14ac:dyDescent="0.2">
      <c r="A308" s="375" t="str">
        <f>T([1]p26!$C$13:$G$13)</f>
        <v>Marco Aurélio Soares Souto</v>
      </c>
      <c r="B308" s="376"/>
      <c r="C308" s="376"/>
      <c r="D308" s="376"/>
      <c r="E308" s="377"/>
      <c r="F308" s="437"/>
      <c r="G308" s="438"/>
      <c r="H308" s="438"/>
      <c r="I308" s="438"/>
      <c r="J308" s="438"/>
      <c r="K308" s="438"/>
      <c r="L308" s="438"/>
      <c r="M308" s="438"/>
      <c r="N308" s="438"/>
      <c r="O308" s="438"/>
      <c r="P308" s="438"/>
      <c r="Q308" s="129"/>
      <c r="R308" s="28"/>
      <c r="S308" s="28"/>
    </row>
    <row r="309" spans="1:19" s="2" customFormat="1" ht="13.5" customHeight="1" x14ac:dyDescent="0.25">
      <c r="A309" s="17" t="s">
        <v>73</v>
      </c>
      <c r="B309" s="418" t="str">
        <f>IF([1]p26!$A$110&lt;&gt;0,[1]p26!$A$110,"")</f>
        <v>Lucas da Silva</v>
      </c>
      <c r="C309" s="418"/>
      <c r="D309" s="418"/>
      <c r="E309" s="418"/>
      <c r="F309" s="419"/>
      <c r="G309" s="18" t="s">
        <v>74</v>
      </c>
      <c r="H309" s="69">
        <f>IF([1]p26!$G$114&lt;&gt;0,[1]p26!$G$114,"")</f>
        <v>43862</v>
      </c>
      <c r="I309" s="18" t="s">
        <v>75</v>
      </c>
      <c r="J309" s="69">
        <f>IF([1]p26!$H$114&lt;&gt;0,[1]p26!$H$114,"")</f>
        <v>45520</v>
      </c>
      <c r="K309" s="18" t="s">
        <v>79</v>
      </c>
      <c r="L309" s="154" t="str">
        <f>IF([1]p26!$J$112&lt;&gt;0,[1]p26!$J$112,"")</f>
        <v>FAPESQ-PB</v>
      </c>
      <c r="M309" s="159" t="s">
        <v>24</v>
      </c>
      <c r="N309" s="435" t="str">
        <f>IF([1]p26!$J$114&lt;&gt;0,[1]p26!$J$114,"")</f>
        <v/>
      </c>
      <c r="O309" s="435"/>
      <c r="P309" s="436"/>
      <c r="Q309" s="129"/>
    </row>
    <row r="310" spans="1:19" s="2" customFormat="1" ht="13.5" customHeight="1" x14ac:dyDescent="0.25">
      <c r="A310" s="17" t="s">
        <v>76</v>
      </c>
      <c r="B310" s="379" t="str">
        <f>IF([1]p26!$A$112&lt;&gt;0,[1]p26!$A$112,"")</f>
        <v>Problemas envolvendo espaços de Orlicz-Sobolev com falta de reflexividade</v>
      </c>
      <c r="C310" s="379"/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79"/>
      <c r="O310" s="379"/>
      <c r="P310" s="380"/>
      <c r="Q310" s="129"/>
    </row>
    <row r="311" spans="1:19" s="10" customFormat="1" ht="11.25" customHeight="1" x14ac:dyDescent="0.2">
      <c r="A311" s="434"/>
      <c r="B311" s="434"/>
      <c r="C311" s="434"/>
      <c r="D311" s="434"/>
      <c r="E311" s="434"/>
      <c r="F311" s="434"/>
      <c r="G311" s="434"/>
      <c r="H311" s="434"/>
      <c r="I311" s="434"/>
      <c r="J311" s="434"/>
      <c r="K311" s="434"/>
      <c r="L311" s="434"/>
      <c r="M311" s="434"/>
      <c r="N311" s="434"/>
      <c r="O311" s="434"/>
      <c r="P311" s="434"/>
      <c r="Q311" s="129"/>
    </row>
    <row r="312" spans="1:19" s="2" customFormat="1" ht="13.5" customHeight="1" x14ac:dyDescent="0.25">
      <c r="A312" s="17" t="s">
        <v>73</v>
      </c>
      <c r="B312" s="418" t="str">
        <f>IF([1]p26!$A$117&lt;&gt;0,[1]p26!$A$117,"")</f>
        <v>Matheus da Silva Nascimento</v>
      </c>
      <c r="C312" s="418"/>
      <c r="D312" s="418"/>
      <c r="E312" s="418"/>
      <c r="F312" s="419"/>
      <c r="G312" s="18" t="s">
        <v>74</v>
      </c>
      <c r="H312" s="69">
        <f>IF([1]p26!$G$121&lt;&gt;0,[1]p26!$G$121,"")</f>
        <v>44774</v>
      </c>
      <c r="I312" s="18" t="s">
        <v>75</v>
      </c>
      <c r="J312" s="69">
        <f>IF([1]p26!$H$121&lt;&gt;0,[1]p26!$H$121,"")</f>
        <v>45504</v>
      </c>
      <c r="K312" s="18" t="s">
        <v>79</v>
      </c>
      <c r="L312" s="154" t="str">
        <f>IF([1]p26!$J$119&lt;&gt;0,[1]p26!$J$119,"")</f>
        <v>CAPES</v>
      </c>
      <c r="M312" s="159" t="s">
        <v>24</v>
      </c>
      <c r="N312" s="435" t="str">
        <f>IF([1]p26!$J$121&lt;&gt;0,[1]p26!$J$121,"")</f>
        <v/>
      </c>
      <c r="O312" s="435"/>
      <c r="P312" s="436"/>
      <c r="Q312" s="129"/>
    </row>
    <row r="313" spans="1:19" s="2" customFormat="1" ht="13.5" customHeight="1" x14ac:dyDescent="0.25">
      <c r="A313" s="17" t="s">
        <v>76</v>
      </c>
      <c r="B313" s="379" t="str">
        <f>IF([1]p26!$A$119&lt;&gt;0,[1]p26!$A$119,"")</f>
        <v>Problemas elípticos envolvendo operadores divergentes com peso</v>
      </c>
      <c r="C313" s="379"/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79"/>
      <c r="O313" s="379"/>
      <c r="P313" s="380"/>
      <c r="Q313" s="129"/>
    </row>
    <row r="314" spans="1:19" s="10" customFormat="1" ht="11.25" customHeight="1" x14ac:dyDescent="0.2">
      <c r="A314" s="434"/>
      <c r="B314" s="434"/>
      <c r="C314" s="434"/>
      <c r="D314" s="434"/>
      <c r="E314" s="434"/>
      <c r="F314" s="434"/>
      <c r="G314" s="434"/>
      <c r="H314" s="434"/>
      <c r="I314" s="434"/>
      <c r="J314" s="434"/>
      <c r="K314" s="434"/>
      <c r="L314" s="434"/>
      <c r="M314" s="434"/>
      <c r="N314" s="434"/>
      <c r="O314" s="434"/>
      <c r="P314" s="434"/>
      <c r="Q314" s="129"/>
    </row>
    <row r="315" spans="1:19" s="2" customFormat="1" ht="13.5" customHeight="1" x14ac:dyDescent="0.25">
      <c r="A315" s="17" t="s">
        <v>73</v>
      </c>
      <c r="B315" s="418" t="str">
        <f>IF([1]p26!$A$124&lt;&gt;0,[1]p26!$A$124,"")</f>
        <v>Jonas Barros Lima de Medeiros</v>
      </c>
      <c r="C315" s="418"/>
      <c r="D315" s="418"/>
      <c r="E315" s="418"/>
      <c r="F315" s="419"/>
      <c r="G315" s="18" t="s">
        <v>74</v>
      </c>
      <c r="H315" s="69">
        <f>IF([1]p26!$G$128&lt;&gt;0,[1]p26!$G$128,"")</f>
        <v>45139</v>
      </c>
      <c r="I315" s="18" t="s">
        <v>75</v>
      </c>
      <c r="J315" s="69">
        <f>IF([1]p26!$H$128&lt;&gt;0,[1]p26!$H$128,"")</f>
        <v>45869</v>
      </c>
      <c r="K315" s="18" t="s">
        <v>79</v>
      </c>
      <c r="L315" s="154" t="str">
        <f>IF([1]p26!$J$126&lt;&gt;0,[1]p26!$J$126,"")</f>
        <v/>
      </c>
      <c r="M315" s="159" t="s">
        <v>24</v>
      </c>
      <c r="N315" s="435" t="str">
        <f>IF([1]p26!$J$128&lt;&gt;0,[1]p26!$J$128,"")</f>
        <v/>
      </c>
      <c r="O315" s="435"/>
      <c r="P315" s="436"/>
      <c r="Q315" s="129"/>
    </row>
    <row r="316" spans="1:19" s="2" customFormat="1" ht="13.5" customHeight="1" x14ac:dyDescent="0.25">
      <c r="A316" s="17" t="s">
        <v>76</v>
      </c>
      <c r="B316" s="379" t="str">
        <f>IF([1]p26!$A$126&lt;&gt;0,[1]p26!$A$126,"")</f>
        <v>Ainda no básico</v>
      </c>
      <c r="C316" s="379"/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79"/>
      <c r="O316" s="379"/>
      <c r="P316" s="380"/>
      <c r="Q316" s="129"/>
    </row>
    <row r="317" spans="1:19" s="10" customFormat="1" ht="11.25" customHeight="1" x14ac:dyDescent="0.2">
      <c r="A317" s="434"/>
      <c r="B317" s="434"/>
      <c r="C317" s="434"/>
      <c r="D317" s="434"/>
      <c r="E317" s="434"/>
      <c r="F317" s="434"/>
      <c r="G317" s="434"/>
      <c r="H317" s="434"/>
      <c r="I317" s="434"/>
      <c r="J317" s="434"/>
      <c r="K317" s="434"/>
      <c r="L317" s="434"/>
      <c r="M317" s="434"/>
      <c r="N317" s="434"/>
      <c r="O317" s="434"/>
      <c r="P317" s="434"/>
      <c r="Q317" s="129"/>
    </row>
    <row r="318" spans="1:19" s="2" customFormat="1" ht="13.5" customHeight="1" x14ac:dyDescent="0.25">
      <c r="A318" s="17" t="s">
        <v>73</v>
      </c>
      <c r="B318" s="418" t="str">
        <f>IF([1]p26!$A$131&lt;&gt;0,[1]p26!$A$131,"")</f>
        <v/>
      </c>
      <c r="C318" s="418"/>
      <c r="D318" s="418"/>
      <c r="E318" s="418"/>
      <c r="F318" s="419"/>
      <c r="G318" s="18" t="s">
        <v>74</v>
      </c>
      <c r="H318" s="69" t="str">
        <f>IF([1]p26!$G$135&lt;&gt;0,[1]p26!$G$135,"")</f>
        <v/>
      </c>
      <c r="I318" s="18" t="s">
        <v>75</v>
      </c>
      <c r="J318" s="69" t="str">
        <f>IF([1]p26!$H$135&lt;&gt;0,[1]p26!$H$135,"")</f>
        <v/>
      </c>
      <c r="K318" s="18" t="s">
        <v>79</v>
      </c>
      <c r="L318" s="154" t="str">
        <f>IF([1]p26!$J$133&lt;&gt;0,[1]p26!$J$133,"")</f>
        <v/>
      </c>
      <c r="M318" s="159" t="s">
        <v>24</v>
      </c>
      <c r="N318" s="435" t="str">
        <f>IF([1]p26!$J$135&lt;&gt;0,[1]p26!$J$135,"")</f>
        <v/>
      </c>
      <c r="O318" s="435"/>
      <c r="P318" s="436"/>
      <c r="Q318" s="129"/>
    </row>
    <row r="319" spans="1:19" s="2" customFormat="1" ht="13.5" customHeight="1" x14ac:dyDescent="0.25">
      <c r="A319" s="17" t="s">
        <v>76</v>
      </c>
      <c r="B319" s="379" t="str">
        <f>IF([1]p26!$A$133&lt;&gt;0,[1]p26!$A$133,"")</f>
        <v/>
      </c>
      <c r="C319" s="379"/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79"/>
      <c r="O319" s="379"/>
      <c r="P319" s="380"/>
      <c r="Q319" s="129"/>
    </row>
    <row r="320" spans="1:19" s="29" customFormat="1" ht="11.25" customHeight="1" x14ac:dyDescent="0.2">
      <c r="A320" s="375" t="str">
        <f>T([1]p27!$C$13:$G$13)</f>
        <v>Maria de Sousa Leite Filha</v>
      </c>
      <c r="B320" s="376"/>
      <c r="C320" s="376"/>
      <c r="D320" s="376"/>
      <c r="E320" s="377"/>
      <c r="F320" s="437"/>
      <c r="G320" s="438"/>
      <c r="H320" s="438"/>
      <c r="I320" s="438"/>
      <c r="J320" s="438"/>
      <c r="K320" s="438"/>
      <c r="L320" s="438"/>
      <c r="M320" s="438"/>
      <c r="N320" s="438"/>
      <c r="O320" s="438"/>
      <c r="P320" s="438"/>
      <c r="Q320" s="129"/>
      <c r="R320" s="28"/>
      <c r="S320" s="28"/>
    </row>
    <row r="321" spans="1:19" s="2" customFormat="1" ht="13.5" customHeight="1" x14ac:dyDescent="0.25">
      <c r="A321" s="17" t="s">
        <v>73</v>
      </c>
      <c r="B321" s="418" t="str">
        <f>IF([1]p27!$A$110&lt;&gt;0,[1]p27!$A$110,"")</f>
        <v/>
      </c>
      <c r="C321" s="418"/>
      <c r="D321" s="418"/>
      <c r="E321" s="418"/>
      <c r="F321" s="419"/>
      <c r="G321" s="18" t="s">
        <v>74</v>
      </c>
      <c r="H321" s="69" t="str">
        <f>IF([1]p27!$G$114&lt;&gt;0,[1]p27!$G$114,"")</f>
        <v/>
      </c>
      <c r="I321" s="18" t="s">
        <v>75</v>
      </c>
      <c r="J321" s="69" t="str">
        <f>IF([1]p27!$H$114&lt;&gt;0,[1]p27!$H$114,"")</f>
        <v/>
      </c>
      <c r="K321" s="18" t="s">
        <v>79</v>
      </c>
      <c r="L321" s="154" t="str">
        <f>IF([1]p27!$J$112&lt;&gt;0,[1]p27!$J$112,"")</f>
        <v/>
      </c>
      <c r="M321" s="159" t="s">
        <v>24</v>
      </c>
      <c r="N321" s="435" t="str">
        <f>IF([1]p27!$J$114&lt;&gt;0,[1]p27!$J$114,"")</f>
        <v/>
      </c>
      <c r="O321" s="435"/>
      <c r="P321" s="436"/>
      <c r="Q321" s="129"/>
    </row>
    <row r="322" spans="1:19" s="2" customFormat="1" ht="13.5" customHeight="1" x14ac:dyDescent="0.25">
      <c r="A322" s="17" t="s">
        <v>76</v>
      </c>
      <c r="B322" s="379" t="str">
        <f>IF([1]p27!$A$112&lt;&gt;0,[1]p27!$A$112,"")</f>
        <v/>
      </c>
      <c r="C322" s="379"/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79"/>
      <c r="O322" s="379"/>
      <c r="P322" s="380"/>
      <c r="Q322" s="129"/>
    </row>
    <row r="323" spans="1:19" s="10" customFormat="1" ht="11.25" customHeight="1" x14ac:dyDescent="0.2">
      <c r="A323" s="434"/>
      <c r="B323" s="434"/>
      <c r="C323" s="434"/>
      <c r="D323" s="434"/>
      <c r="E323" s="434"/>
      <c r="F323" s="434"/>
      <c r="G323" s="434"/>
      <c r="H323" s="434"/>
      <c r="I323" s="434"/>
      <c r="J323" s="434"/>
      <c r="K323" s="434"/>
      <c r="L323" s="434"/>
      <c r="M323" s="434"/>
      <c r="N323" s="434"/>
      <c r="O323" s="434"/>
      <c r="P323" s="434"/>
      <c r="Q323" s="129"/>
    </row>
    <row r="324" spans="1:19" s="2" customFormat="1" ht="13.5" customHeight="1" x14ac:dyDescent="0.25">
      <c r="A324" s="17" t="s">
        <v>73</v>
      </c>
      <c r="B324" s="418" t="str">
        <f>IF([1]p27!$A$117&lt;&gt;0,[1]p27!$A$117,"")</f>
        <v/>
      </c>
      <c r="C324" s="418"/>
      <c r="D324" s="418"/>
      <c r="E324" s="418"/>
      <c r="F324" s="419"/>
      <c r="G324" s="18" t="s">
        <v>74</v>
      </c>
      <c r="H324" s="69" t="str">
        <f>IF([1]p27!$G$121&lt;&gt;0,[1]p27!$G$121,"")</f>
        <v/>
      </c>
      <c r="I324" s="18" t="s">
        <v>75</v>
      </c>
      <c r="J324" s="69" t="str">
        <f>IF([1]p27!$H$121&lt;&gt;0,[1]p27!$H$121,"")</f>
        <v/>
      </c>
      <c r="K324" s="18" t="s">
        <v>79</v>
      </c>
      <c r="L324" s="154" t="str">
        <f>IF([1]p27!$J$119&lt;&gt;0,[1]p27!$J$119,"")</f>
        <v/>
      </c>
      <c r="M324" s="159" t="s">
        <v>24</v>
      </c>
      <c r="N324" s="435" t="str">
        <f>IF([1]p27!$J$121&lt;&gt;0,[1]p27!$J$121,"")</f>
        <v/>
      </c>
      <c r="O324" s="435"/>
      <c r="P324" s="436"/>
      <c r="Q324" s="129"/>
    </row>
    <row r="325" spans="1:19" s="2" customFormat="1" ht="13.5" customHeight="1" x14ac:dyDescent="0.25">
      <c r="A325" s="17" t="s">
        <v>76</v>
      </c>
      <c r="B325" s="379" t="str">
        <f>IF([1]p27!$A$119&lt;&gt;0,[1]p27!$A$119,"")</f>
        <v/>
      </c>
      <c r="C325" s="379"/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79"/>
      <c r="O325" s="379"/>
      <c r="P325" s="380"/>
      <c r="Q325" s="129"/>
    </row>
    <row r="326" spans="1:19" s="10" customFormat="1" ht="11.25" customHeight="1" x14ac:dyDescent="0.2">
      <c r="A326" s="434"/>
      <c r="B326" s="434"/>
      <c r="C326" s="434"/>
      <c r="D326" s="434"/>
      <c r="E326" s="434"/>
      <c r="F326" s="434"/>
      <c r="G326" s="434"/>
      <c r="H326" s="434"/>
      <c r="I326" s="434"/>
      <c r="J326" s="434"/>
      <c r="K326" s="434"/>
      <c r="L326" s="434"/>
      <c r="M326" s="434"/>
      <c r="N326" s="434"/>
      <c r="O326" s="434"/>
      <c r="P326" s="434"/>
      <c r="Q326" s="129"/>
    </row>
    <row r="327" spans="1:19" s="2" customFormat="1" ht="13.5" customHeight="1" x14ac:dyDescent="0.25">
      <c r="A327" s="17" t="s">
        <v>73</v>
      </c>
      <c r="B327" s="418" t="str">
        <f>IF([1]p27!$A$124&lt;&gt;0,[1]p27!$A$124,"")</f>
        <v/>
      </c>
      <c r="C327" s="418"/>
      <c r="D327" s="418"/>
      <c r="E327" s="418"/>
      <c r="F327" s="419"/>
      <c r="G327" s="18" t="s">
        <v>74</v>
      </c>
      <c r="H327" s="69" t="str">
        <f>IF([1]p27!$G$128&lt;&gt;0,[1]p27!$G$128,"")</f>
        <v/>
      </c>
      <c r="I327" s="18" t="s">
        <v>75</v>
      </c>
      <c r="J327" s="69" t="str">
        <f>IF([1]p27!$H$128&lt;&gt;0,[1]p27!$H$128,"")</f>
        <v/>
      </c>
      <c r="K327" s="18" t="s">
        <v>79</v>
      </c>
      <c r="L327" s="154" t="str">
        <f>IF([1]p27!$J$126&lt;&gt;0,[1]p27!$J$126,"")</f>
        <v/>
      </c>
      <c r="M327" s="159" t="s">
        <v>24</v>
      </c>
      <c r="N327" s="435" t="str">
        <f>IF([1]p27!$J$128&lt;&gt;0,[1]p27!$J$128,"")</f>
        <v/>
      </c>
      <c r="O327" s="435"/>
      <c r="P327" s="436"/>
      <c r="Q327" s="129"/>
    </row>
    <row r="328" spans="1:19" s="2" customFormat="1" ht="13.5" customHeight="1" x14ac:dyDescent="0.25">
      <c r="A328" s="17" t="s">
        <v>76</v>
      </c>
      <c r="B328" s="379" t="str">
        <f>IF([1]p27!$A$126&lt;&gt;0,[1]p27!$A$126,"")</f>
        <v/>
      </c>
      <c r="C328" s="379"/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79"/>
      <c r="O328" s="379"/>
      <c r="P328" s="380"/>
      <c r="Q328" s="129"/>
    </row>
    <row r="329" spans="1:19" s="10" customFormat="1" ht="11.25" customHeight="1" x14ac:dyDescent="0.2">
      <c r="A329" s="434"/>
      <c r="B329" s="434"/>
      <c r="C329" s="434"/>
      <c r="D329" s="434"/>
      <c r="E329" s="434"/>
      <c r="F329" s="434"/>
      <c r="G329" s="434"/>
      <c r="H329" s="434"/>
      <c r="I329" s="434"/>
      <c r="J329" s="434"/>
      <c r="K329" s="434"/>
      <c r="L329" s="434"/>
      <c r="M329" s="434"/>
      <c r="N329" s="434"/>
      <c r="O329" s="434"/>
      <c r="P329" s="434"/>
      <c r="Q329" s="129"/>
    </row>
    <row r="330" spans="1:19" s="2" customFormat="1" ht="13.5" customHeight="1" x14ac:dyDescent="0.25">
      <c r="A330" s="17" t="s">
        <v>73</v>
      </c>
      <c r="B330" s="418" t="str">
        <f>IF([1]p27!$A$131&lt;&gt;0,[1]p27!$A$131,"")</f>
        <v/>
      </c>
      <c r="C330" s="418"/>
      <c r="D330" s="418"/>
      <c r="E330" s="418"/>
      <c r="F330" s="419"/>
      <c r="G330" s="18" t="s">
        <v>74</v>
      </c>
      <c r="H330" s="69" t="str">
        <f>IF([1]p27!$G$135&lt;&gt;0,[1]p27!$G$135,"")</f>
        <v/>
      </c>
      <c r="I330" s="18" t="s">
        <v>75</v>
      </c>
      <c r="J330" s="69" t="str">
        <f>IF([1]p27!$H$135&lt;&gt;0,[1]p27!$H$135,"")</f>
        <v/>
      </c>
      <c r="K330" s="18" t="s">
        <v>79</v>
      </c>
      <c r="L330" s="154" t="str">
        <f>IF([1]p27!$J$133&lt;&gt;0,[1]p27!$J$133,"")</f>
        <v/>
      </c>
      <c r="M330" s="159" t="s">
        <v>24</v>
      </c>
      <c r="N330" s="435" t="str">
        <f>IF([1]p27!$J$135&lt;&gt;0,[1]p27!$J$135,"")</f>
        <v/>
      </c>
      <c r="O330" s="435"/>
      <c r="P330" s="436"/>
      <c r="Q330" s="129"/>
    </row>
    <row r="331" spans="1:19" s="2" customFormat="1" ht="13.5" customHeight="1" x14ac:dyDescent="0.25">
      <c r="A331" s="17" t="s">
        <v>76</v>
      </c>
      <c r="B331" s="379" t="str">
        <f>IF([1]p27!$A$133&lt;&gt;0,[1]p27!$A$133,"")</f>
        <v/>
      </c>
      <c r="C331" s="379"/>
      <c r="D331" s="379"/>
      <c r="E331" s="379"/>
      <c r="F331" s="379"/>
      <c r="G331" s="379"/>
      <c r="H331" s="379"/>
      <c r="I331" s="379"/>
      <c r="J331" s="379"/>
      <c r="K331" s="379"/>
      <c r="L331" s="379"/>
      <c r="M331" s="379"/>
      <c r="N331" s="379"/>
      <c r="O331" s="379"/>
      <c r="P331" s="380"/>
      <c r="Q331" s="129"/>
    </row>
    <row r="332" spans="1:19" s="29" customFormat="1" ht="11.25" customHeight="1" x14ac:dyDescent="0.2">
      <c r="A332" s="375" t="str">
        <f>T([1]p28!$C$13:$G$13)</f>
        <v>Pammella Queiroz de Souza</v>
      </c>
      <c r="B332" s="376"/>
      <c r="C332" s="376"/>
      <c r="D332" s="376"/>
      <c r="E332" s="377"/>
      <c r="F332" s="437"/>
      <c r="G332" s="438"/>
      <c r="H332" s="438"/>
      <c r="I332" s="438"/>
      <c r="J332" s="438"/>
      <c r="K332" s="438"/>
      <c r="L332" s="438"/>
      <c r="M332" s="438"/>
      <c r="N332" s="438"/>
      <c r="O332" s="438"/>
      <c r="P332" s="438"/>
      <c r="Q332" s="129"/>
      <c r="R332" s="28"/>
      <c r="S332" s="28"/>
    </row>
    <row r="333" spans="1:19" s="2" customFormat="1" ht="13.5" customHeight="1" x14ac:dyDescent="0.25">
      <c r="A333" s="17" t="s">
        <v>73</v>
      </c>
      <c r="B333" s="418" t="str">
        <f>IF([1]p28!$A$110&lt;&gt;0,[1]p28!$A$110,"")</f>
        <v>Marisa da Cunha Bezerra</v>
      </c>
      <c r="C333" s="418"/>
      <c r="D333" s="418"/>
      <c r="E333" s="418"/>
      <c r="F333" s="419"/>
      <c r="G333" s="18" t="s">
        <v>74</v>
      </c>
      <c r="H333" s="69" t="str">
        <f>IF([1]p28!$G$114&lt;&gt;0,[1]p28!$G$114,"")</f>
        <v/>
      </c>
      <c r="I333" s="18" t="s">
        <v>75</v>
      </c>
      <c r="J333" s="69" t="str">
        <f>IF([1]p28!$H$114&lt;&gt;0,[1]p28!$H$114,"")</f>
        <v/>
      </c>
      <c r="K333" s="18" t="s">
        <v>79</v>
      </c>
      <c r="L333" s="154" t="str">
        <f>IF([1]p28!$J$112&lt;&gt;0,[1]p28!$J$112,"")</f>
        <v/>
      </c>
      <c r="M333" s="159" t="s">
        <v>24</v>
      </c>
      <c r="N333" s="435" t="str">
        <f>IF([1]p28!$J$114&lt;&gt;0,[1]p28!$J$114,"")</f>
        <v/>
      </c>
      <c r="O333" s="435"/>
      <c r="P333" s="436"/>
      <c r="Q333" s="129"/>
    </row>
    <row r="334" spans="1:19" s="2" customFormat="1" ht="13.5" customHeight="1" x14ac:dyDescent="0.25">
      <c r="A334" s="17" t="s">
        <v>76</v>
      </c>
      <c r="B334" s="379" t="str">
        <f>IF([1]p28!$A$112&lt;&gt;0,[1]p28!$A$112,"")</f>
        <v/>
      </c>
      <c r="C334" s="379"/>
      <c r="D334" s="379"/>
      <c r="E334" s="379"/>
      <c r="F334" s="379"/>
      <c r="G334" s="379"/>
      <c r="H334" s="379"/>
      <c r="I334" s="379"/>
      <c r="J334" s="379"/>
      <c r="K334" s="379"/>
      <c r="L334" s="379"/>
      <c r="M334" s="379"/>
      <c r="N334" s="379"/>
      <c r="O334" s="379"/>
      <c r="P334" s="380"/>
      <c r="Q334" s="129"/>
    </row>
    <row r="335" spans="1:19" s="10" customFormat="1" ht="11.25" customHeight="1" x14ac:dyDescent="0.2">
      <c r="A335" s="434"/>
      <c r="B335" s="434"/>
      <c r="C335" s="434"/>
      <c r="D335" s="434"/>
      <c r="E335" s="434"/>
      <c r="F335" s="434"/>
      <c r="G335" s="434"/>
      <c r="H335" s="434"/>
      <c r="I335" s="434"/>
      <c r="J335" s="434"/>
      <c r="K335" s="434"/>
      <c r="L335" s="434"/>
      <c r="M335" s="434"/>
      <c r="N335" s="434"/>
      <c r="O335" s="434"/>
      <c r="P335" s="434"/>
      <c r="Q335" s="129"/>
    </row>
    <row r="336" spans="1:19" s="2" customFormat="1" ht="13.5" customHeight="1" x14ac:dyDescent="0.25">
      <c r="A336" s="17" t="s">
        <v>73</v>
      </c>
      <c r="B336" s="418" t="str">
        <f>IF([1]p28!$A$117&lt;&gt;0,[1]p28!$A$117,"")</f>
        <v/>
      </c>
      <c r="C336" s="418"/>
      <c r="D336" s="418"/>
      <c r="E336" s="418"/>
      <c r="F336" s="419"/>
      <c r="G336" s="18" t="s">
        <v>74</v>
      </c>
      <c r="H336" s="69" t="str">
        <f>IF([1]p28!$G$121&lt;&gt;0,[1]p28!$G$121,"")</f>
        <v/>
      </c>
      <c r="I336" s="18" t="s">
        <v>75</v>
      </c>
      <c r="J336" s="69" t="str">
        <f>IF([1]p28!$H$121&lt;&gt;0,[1]p28!$H$121,"")</f>
        <v/>
      </c>
      <c r="K336" s="18" t="s">
        <v>79</v>
      </c>
      <c r="L336" s="154" t="str">
        <f>IF([1]p28!$J$119&lt;&gt;0,[1]p28!$J$119,"")</f>
        <v/>
      </c>
      <c r="M336" s="159" t="s">
        <v>24</v>
      </c>
      <c r="N336" s="435" t="str">
        <f>IF([1]p28!$J$121&lt;&gt;0,[1]p28!$J$121,"")</f>
        <v/>
      </c>
      <c r="O336" s="435"/>
      <c r="P336" s="436"/>
      <c r="Q336" s="129"/>
    </row>
    <row r="337" spans="1:19" s="2" customFormat="1" ht="13.5" customHeight="1" x14ac:dyDescent="0.25">
      <c r="A337" s="17" t="s">
        <v>76</v>
      </c>
      <c r="B337" s="379" t="str">
        <f>IF([1]p28!$A$119&lt;&gt;0,[1]p28!$A$119,"")</f>
        <v/>
      </c>
      <c r="C337" s="379"/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79"/>
      <c r="O337" s="379"/>
      <c r="P337" s="380"/>
      <c r="Q337" s="129"/>
    </row>
    <row r="338" spans="1:19" s="10" customFormat="1" ht="11.25" customHeight="1" x14ac:dyDescent="0.2">
      <c r="A338" s="434"/>
      <c r="B338" s="434"/>
      <c r="C338" s="434"/>
      <c r="D338" s="434"/>
      <c r="E338" s="434"/>
      <c r="F338" s="434"/>
      <c r="G338" s="434"/>
      <c r="H338" s="434"/>
      <c r="I338" s="434"/>
      <c r="J338" s="434"/>
      <c r="K338" s="434"/>
      <c r="L338" s="434"/>
      <c r="M338" s="434"/>
      <c r="N338" s="434"/>
      <c r="O338" s="434"/>
      <c r="P338" s="434"/>
      <c r="Q338" s="129"/>
    </row>
    <row r="339" spans="1:19" s="2" customFormat="1" ht="13.5" customHeight="1" x14ac:dyDescent="0.25">
      <c r="A339" s="17" t="s">
        <v>73</v>
      </c>
      <c r="B339" s="418" t="str">
        <f>IF([1]p28!$A$124&lt;&gt;0,[1]p28!$A$124,"")</f>
        <v/>
      </c>
      <c r="C339" s="418"/>
      <c r="D339" s="418"/>
      <c r="E339" s="418"/>
      <c r="F339" s="419"/>
      <c r="G339" s="18" t="s">
        <v>74</v>
      </c>
      <c r="H339" s="69" t="str">
        <f>IF([1]p28!$G$128&lt;&gt;0,[1]p28!$G$128,"")</f>
        <v/>
      </c>
      <c r="I339" s="18" t="s">
        <v>75</v>
      </c>
      <c r="J339" s="69" t="str">
        <f>IF([1]p28!$H$128&lt;&gt;0,[1]p28!$H$128,"")</f>
        <v/>
      </c>
      <c r="K339" s="18" t="s">
        <v>79</v>
      </c>
      <c r="L339" s="154" t="str">
        <f>IF([1]p28!$J$126&lt;&gt;0,[1]p28!$J$126,"")</f>
        <v/>
      </c>
      <c r="M339" s="159" t="s">
        <v>24</v>
      </c>
      <c r="N339" s="435" t="str">
        <f>IF([1]p28!$J$128&lt;&gt;0,[1]p28!$J$128,"")</f>
        <v/>
      </c>
      <c r="O339" s="435"/>
      <c r="P339" s="436"/>
      <c r="Q339" s="129"/>
    </row>
    <row r="340" spans="1:19" s="2" customFormat="1" ht="13.5" customHeight="1" x14ac:dyDescent="0.25">
      <c r="A340" s="17" t="s">
        <v>76</v>
      </c>
      <c r="B340" s="379" t="str">
        <f>IF([1]p28!$A$126&lt;&gt;0,[1]p28!$A$126,"")</f>
        <v/>
      </c>
      <c r="C340" s="379"/>
      <c r="D340" s="379"/>
      <c r="E340" s="379"/>
      <c r="F340" s="379"/>
      <c r="G340" s="379"/>
      <c r="H340" s="379"/>
      <c r="I340" s="379"/>
      <c r="J340" s="379"/>
      <c r="K340" s="379"/>
      <c r="L340" s="379"/>
      <c r="M340" s="379"/>
      <c r="N340" s="379"/>
      <c r="O340" s="379"/>
      <c r="P340" s="380"/>
      <c r="Q340" s="129"/>
    </row>
    <row r="341" spans="1:19" s="10" customFormat="1" ht="11.25" customHeight="1" x14ac:dyDescent="0.2">
      <c r="A341" s="434"/>
      <c r="B341" s="434"/>
      <c r="C341" s="434"/>
      <c r="D341" s="434"/>
      <c r="E341" s="434"/>
      <c r="F341" s="434"/>
      <c r="G341" s="434"/>
      <c r="H341" s="434"/>
      <c r="I341" s="434"/>
      <c r="J341" s="434"/>
      <c r="K341" s="434"/>
      <c r="L341" s="434"/>
      <c r="M341" s="434"/>
      <c r="N341" s="434"/>
      <c r="O341" s="434"/>
      <c r="P341" s="434"/>
      <c r="Q341" s="129"/>
    </row>
    <row r="342" spans="1:19" s="2" customFormat="1" ht="13.5" customHeight="1" x14ac:dyDescent="0.25">
      <c r="A342" s="17" t="s">
        <v>73</v>
      </c>
      <c r="B342" s="418" t="str">
        <f>IF([1]p28!$A$131&lt;&gt;0,[1]p28!$A$131,"")</f>
        <v/>
      </c>
      <c r="C342" s="418"/>
      <c r="D342" s="418"/>
      <c r="E342" s="418"/>
      <c r="F342" s="419"/>
      <c r="G342" s="18" t="s">
        <v>74</v>
      </c>
      <c r="H342" s="69" t="str">
        <f>IF([1]p28!$G$135&lt;&gt;0,[1]p28!$G$135,"")</f>
        <v/>
      </c>
      <c r="I342" s="18" t="s">
        <v>75</v>
      </c>
      <c r="J342" s="69" t="str">
        <f>IF([1]p28!$H$135&lt;&gt;0,[1]p28!$H$135,"")</f>
        <v/>
      </c>
      <c r="K342" s="18" t="s">
        <v>79</v>
      </c>
      <c r="L342" s="154" t="str">
        <f>IF([1]p28!$J$133&lt;&gt;0,[1]p28!$J$133,"")</f>
        <v/>
      </c>
      <c r="M342" s="159" t="s">
        <v>24</v>
      </c>
      <c r="N342" s="435" t="str">
        <f>IF([1]p28!$J$135&lt;&gt;0,[1]p28!$J$135,"")</f>
        <v/>
      </c>
      <c r="O342" s="435"/>
      <c r="P342" s="436"/>
      <c r="Q342" s="129"/>
    </row>
    <row r="343" spans="1:19" s="2" customFormat="1" ht="13.5" customHeight="1" x14ac:dyDescent="0.25">
      <c r="A343" s="17" t="s">
        <v>76</v>
      </c>
      <c r="B343" s="379" t="str">
        <f>IF([1]p28!$A$133&lt;&gt;0,[1]p28!$A$133,"")</f>
        <v/>
      </c>
      <c r="C343" s="379"/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79"/>
      <c r="O343" s="379"/>
      <c r="P343" s="380"/>
      <c r="Q343" s="129"/>
    </row>
    <row r="344" spans="1:19" s="29" customFormat="1" ht="11.25" customHeight="1" x14ac:dyDescent="0.2">
      <c r="A344" s="375" t="str">
        <f>T([1]p29!$C$13:$G$13)</f>
        <v>Rodrigo Cohen Mota Nemer</v>
      </c>
      <c r="B344" s="376"/>
      <c r="C344" s="376"/>
      <c r="D344" s="376"/>
      <c r="E344" s="377"/>
      <c r="F344" s="437"/>
      <c r="G344" s="438"/>
      <c r="H344" s="438"/>
      <c r="I344" s="438"/>
      <c r="J344" s="438"/>
      <c r="K344" s="438"/>
      <c r="L344" s="438"/>
      <c r="M344" s="438"/>
      <c r="N344" s="438"/>
      <c r="O344" s="438"/>
      <c r="P344" s="438"/>
      <c r="Q344" s="129"/>
      <c r="R344" s="28"/>
      <c r="S344" s="28"/>
    </row>
    <row r="345" spans="1:19" s="2" customFormat="1" ht="13.5" customHeight="1" x14ac:dyDescent="0.25">
      <c r="A345" s="17" t="s">
        <v>73</v>
      </c>
      <c r="B345" s="418" t="str">
        <f>IF([1]p29!$A$110&lt;&gt;0,[1]p29!$A$110,"")</f>
        <v/>
      </c>
      <c r="C345" s="418"/>
      <c r="D345" s="418"/>
      <c r="E345" s="418"/>
      <c r="F345" s="419"/>
      <c r="G345" s="18" t="s">
        <v>74</v>
      </c>
      <c r="H345" s="69" t="str">
        <f>IF([1]p29!$G$114&lt;&gt;0,[1]p29!$G$114,"")</f>
        <v/>
      </c>
      <c r="I345" s="18" t="s">
        <v>75</v>
      </c>
      <c r="J345" s="69" t="str">
        <f>IF([1]p29!$H$114&lt;&gt;0,[1]p29!$H$114,"")</f>
        <v/>
      </c>
      <c r="K345" s="18" t="s">
        <v>79</v>
      </c>
      <c r="L345" s="154" t="str">
        <f>IF([1]p29!$J$112&lt;&gt;0,[1]p29!$J$112,"")</f>
        <v/>
      </c>
      <c r="M345" s="159" t="s">
        <v>24</v>
      </c>
      <c r="N345" s="435" t="str">
        <f>IF([1]p29!$J$114&lt;&gt;0,[1]p29!$J$114,"")</f>
        <v/>
      </c>
      <c r="O345" s="435"/>
      <c r="P345" s="436"/>
      <c r="Q345" s="129"/>
    </row>
    <row r="346" spans="1:19" s="2" customFormat="1" ht="13.5" customHeight="1" x14ac:dyDescent="0.25">
      <c r="A346" s="17" t="s">
        <v>76</v>
      </c>
      <c r="B346" s="379" t="str">
        <f>IF([1]p29!$A$112&lt;&gt;0,[1]p29!$A$112,"")</f>
        <v/>
      </c>
      <c r="C346" s="379"/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79"/>
      <c r="O346" s="379"/>
      <c r="P346" s="380"/>
      <c r="Q346" s="129"/>
    </row>
    <row r="347" spans="1:19" s="10" customFormat="1" ht="11.25" customHeight="1" x14ac:dyDescent="0.2">
      <c r="A347" s="434"/>
      <c r="B347" s="434"/>
      <c r="C347" s="434"/>
      <c r="D347" s="434"/>
      <c r="E347" s="434"/>
      <c r="F347" s="434"/>
      <c r="G347" s="434"/>
      <c r="H347" s="434"/>
      <c r="I347" s="434"/>
      <c r="J347" s="434"/>
      <c r="K347" s="434"/>
      <c r="L347" s="434"/>
      <c r="M347" s="434"/>
      <c r="N347" s="434"/>
      <c r="O347" s="434"/>
      <c r="P347" s="434"/>
      <c r="Q347" s="129"/>
    </row>
    <row r="348" spans="1:19" s="2" customFormat="1" ht="13.5" customHeight="1" x14ac:dyDescent="0.25">
      <c r="A348" s="17" t="s">
        <v>73</v>
      </c>
      <c r="B348" s="418" t="str">
        <f>IF([1]p29!$A$117&lt;&gt;0,[1]p29!$A$117,"")</f>
        <v/>
      </c>
      <c r="C348" s="418"/>
      <c r="D348" s="418"/>
      <c r="E348" s="418"/>
      <c r="F348" s="419"/>
      <c r="G348" s="18" t="s">
        <v>74</v>
      </c>
      <c r="H348" s="69" t="str">
        <f>IF([1]p29!$G$121&lt;&gt;0,[1]p29!$G$121,"")</f>
        <v/>
      </c>
      <c r="I348" s="18" t="s">
        <v>75</v>
      </c>
      <c r="J348" s="69" t="str">
        <f>IF([1]p29!$H$121&lt;&gt;0,[1]p29!$H$121,"")</f>
        <v/>
      </c>
      <c r="K348" s="18" t="s">
        <v>79</v>
      </c>
      <c r="L348" s="154" t="str">
        <f>IF([1]p29!$J$119&lt;&gt;0,[1]p29!$J$119,"")</f>
        <v/>
      </c>
      <c r="M348" s="159" t="s">
        <v>24</v>
      </c>
      <c r="N348" s="435" t="str">
        <f>IF([1]p29!$J$121&lt;&gt;0,[1]p29!$J$121,"")</f>
        <v/>
      </c>
      <c r="O348" s="435"/>
      <c r="P348" s="436"/>
      <c r="Q348" s="129"/>
    </row>
    <row r="349" spans="1:19" s="2" customFormat="1" ht="13.5" customHeight="1" x14ac:dyDescent="0.25">
      <c r="A349" s="17" t="s">
        <v>76</v>
      </c>
      <c r="B349" s="379" t="str">
        <f>IF([1]p29!$A$119&lt;&gt;0,[1]p29!$A$119,"")</f>
        <v/>
      </c>
      <c r="C349" s="379"/>
      <c r="D349" s="379"/>
      <c r="E349" s="379"/>
      <c r="F349" s="379"/>
      <c r="G349" s="379"/>
      <c r="H349" s="379"/>
      <c r="I349" s="379"/>
      <c r="J349" s="379"/>
      <c r="K349" s="379"/>
      <c r="L349" s="379"/>
      <c r="M349" s="379"/>
      <c r="N349" s="379"/>
      <c r="O349" s="379"/>
      <c r="P349" s="380"/>
      <c r="Q349" s="129"/>
    </row>
    <row r="350" spans="1:19" s="10" customFormat="1" ht="11.25" customHeight="1" x14ac:dyDescent="0.2">
      <c r="A350" s="434"/>
      <c r="B350" s="434"/>
      <c r="C350" s="434"/>
      <c r="D350" s="434"/>
      <c r="E350" s="434"/>
      <c r="F350" s="434"/>
      <c r="G350" s="434"/>
      <c r="H350" s="434"/>
      <c r="I350" s="434"/>
      <c r="J350" s="434"/>
      <c r="K350" s="434"/>
      <c r="L350" s="434"/>
      <c r="M350" s="434"/>
      <c r="N350" s="434"/>
      <c r="O350" s="434"/>
      <c r="P350" s="434"/>
      <c r="Q350" s="129"/>
    </row>
    <row r="351" spans="1:19" s="2" customFormat="1" ht="13.5" customHeight="1" x14ac:dyDescent="0.25">
      <c r="A351" s="17" t="s">
        <v>73</v>
      </c>
      <c r="B351" s="418" t="str">
        <f>IF([1]p29!$A$124&lt;&gt;0,[1]p29!$A$124,"")</f>
        <v/>
      </c>
      <c r="C351" s="418"/>
      <c r="D351" s="418"/>
      <c r="E351" s="418"/>
      <c r="F351" s="419"/>
      <c r="G351" s="18" t="s">
        <v>74</v>
      </c>
      <c r="H351" s="69" t="str">
        <f>IF([1]p29!$G$128&lt;&gt;0,[1]p29!$G$128,"")</f>
        <v/>
      </c>
      <c r="I351" s="18" t="s">
        <v>75</v>
      </c>
      <c r="J351" s="69" t="str">
        <f>IF([1]p29!$H$128&lt;&gt;0,[1]p29!$H$128,"")</f>
        <v/>
      </c>
      <c r="K351" s="18" t="s">
        <v>79</v>
      </c>
      <c r="L351" s="154" t="str">
        <f>IF([1]p29!$J$126&lt;&gt;0,[1]p29!$J$126,"")</f>
        <v/>
      </c>
      <c r="M351" s="159" t="s">
        <v>24</v>
      </c>
      <c r="N351" s="435" t="str">
        <f>IF([1]p29!$J$128&lt;&gt;0,[1]p29!$J$128,"")</f>
        <v/>
      </c>
      <c r="O351" s="435"/>
      <c r="P351" s="436"/>
      <c r="Q351" s="129"/>
    </row>
    <row r="352" spans="1:19" s="2" customFormat="1" ht="13.5" customHeight="1" x14ac:dyDescent="0.25">
      <c r="A352" s="17" t="s">
        <v>76</v>
      </c>
      <c r="B352" s="379" t="str">
        <f>IF([1]p29!$A$126&lt;&gt;0,[1]p29!$A$126,"")</f>
        <v/>
      </c>
      <c r="C352" s="379"/>
      <c r="D352" s="379"/>
      <c r="E352" s="379"/>
      <c r="F352" s="379"/>
      <c r="G352" s="379"/>
      <c r="H352" s="379"/>
      <c r="I352" s="379"/>
      <c r="J352" s="379"/>
      <c r="K352" s="379"/>
      <c r="L352" s="379"/>
      <c r="M352" s="379"/>
      <c r="N352" s="379"/>
      <c r="O352" s="379"/>
      <c r="P352" s="380"/>
      <c r="Q352" s="129"/>
    </row>
    <row r="353" spans="1:19" s="10" customFormat="1" ht="11.25" customHeight="1" x14ac:dyDescent="0.2">
      <c r="A353" s="434"/>
      <c r="B353" s="434"/>
      <c r="C353" s="434"/>
      <c r="D353" s="434"/>
      <c r="E353" s="434"/>
      <c r="F353" s="434"/>
      <c r="G353" s="434"/>
      <c r="H353" s="434"/>
      <c r="I353" s="434"/>
      <c r="J353" s="434"/>
      <c r="K353" s="434"/>
      <c r="L353" s="434"/>
      <c r="M353" s="434"/>
      <c r="N353" s="434"/>
      <c r="O353" s="434"/>
      <c r="P353" s="434"/>
      <c r="Q353" s="129"/>
    </row>
    <row r="354" spans="1:19" s="2" customFormat="1" ht="13.5" customHeight="1" x14ac:dyDescent="0.25">
      <c r="A354" s="17" t="s">
        <v>73</v>
      </c>
      <c r="B354" s="418" t="str">
        <f>IF([1]p29!$A$131&lt;&gt;0,[1]p29!$A$131,"")</f>
        <v/>
      </c>
      <c r="C354" s="418"/>
      <c r="D354" s="418"/>
      <c r="E354" s="418"/>
      <c r="F354" s="419"/>
      <c r="G354" s="18" t="s">
        <v>74</v>
      </c>
      <c r="H354" s="69" t="str">
        <f>IF([1]p29!$G$135&lt;&gt;0,[1]p29!$G$135,"")</f>
        <v/>
      </c>
      <c r="I354" s="18" t="s">
        <v>75</v>
      </c>
      <c r="J354" s="69" t="str">
        <f>IF([1]p29!$H$135&lt;&gt;0,[1]p29!$H$135,"")</f>
        <v/>
      </c>
      <c r="K354" s="18" t="s">
        <v>79</v>
      </c>
      <c r="L354" s="154" t="str">
        <f>IF([1]p29!$J$133&lt;&gt;0,[1]p29!$J$133,"")</f>
        <v/>
      </c>
      <c r="M354" s="159" t="s">
        <v>24</v>
      </c>
      <c r="N354" s="435" t="str">
        <f>IF([1]p29!$J$135&lt;&gt;0,[1]p29!$J$135,"")</f>
        <v/>
      </c>
      <c r="O354" s="435"/>
      <c r="P354" s="436"/>
      <c r="Q354" s="129"/>
    </row>
    <row r="355" spans="1:19" s="2" customFormat="1" ht="13.5" customHeight="1" x14ac:dyDescent="0.25">
      <c r="A355" s="17" t="s">
        <v>76</v>
      </c>
      <c r="B355" s="379" t="str">
        <f>IF([1]p29!$A$133&lt;&gt;0,[1]p29!$A$133,"")</f>
        <v/>
      </c>
      <c r="C355" s="379"/>
      <c r="D355" s="379"/>
      <c r="E355" s="379"/>
      <c r="F355" s="379"/>
      <c r="G355" s="379"/>
      <c r="H355" s="379"/>
      <c r="I355" s="379"/>
      <c r="J355" s="379"/>
      <c r="K355" s="379"/>
      <c r="L355" s="379"/>
      <c r="M355" s="379"/>
      <c r="N355" s="379"/>
      <c r="O355" s="379"/>
      <c r="P355" s="380"/>
      <c r="Q355" s="129"/>
    </row>
    <row r="356" spans="1:19" s="29" customFormat="1" ht="11.25" customHeight="1" x14ac:dyDescent="0.2">
      <c r="A356" s="375" t="str">
        <f>T([1]p30!$C$13:$G$13)</f>
        <v>Romildo Nascimento de Lima</v>
      </c>
      <c r="B356" s="376"/>
      <c r="C356" s="376"/>
      <c r="D356" s="376"/>
      <c r="E356" s="377"/>
      <c r="F356" s="437"/>
      <c r="G356" s="438"/>
      <c r="H356" s="438"/>
      <c r="I356" s="438"/>
      <c r="J356" s="438"/>
      <c r="K356" s="438"/>
      <c r="L356" s="438"/>
      <c r="M356" s="438"/>
      <c r="N356" s="438"/>
      <c r="O356" s="438"/>
      <c r="P356" s="438"/>
      <c r="Q356" s="129"/>
      <c r="R356" s="28"/>
      <c r="S356" s="28"/>
    </row>
    <row r="357" spans="1:19" s="2" customFormat="1" ht="13.5" customHeight="1" x14ac:dyDescent="0.25">
      <c r="A357" s="17" t="s">
        <v>73</v>
      </c>
      <c r="B357" s="418" t="str">
        <f>IF([1]p30!$A$110&lt;&gt;0,[1]p30!$A$110,"")</f>
        <v>Tiago Emanoel Melo Pereira</v>
      </c>
      <c r="C357" s="418"/>
      <c r="D357" s="418"/>
      <c r="E357" s="418"/>
      <c r="F357" s="419"/>
      <c r="G357" s="18" t="s">
        <v>74</v>
      </c>
      <c r="H357" s="69" t="str">
        <f>IF([1]p30!$G$114&lt;&gt;0,[1]p30!$G$114,"")</f>
        <v/>
      </c>
      <c r="I357" s="18" t="s">
        <v>75</v>
      </c>
      <c r="J357" s="69" t="str">
        <f>IF([1]p30!$H$114&lt;&gt;0,[1]p30!$H$114,"")</f>
        <v/>
      </c>
      <c r="K357" s="18" t="s">
        <v>79</v>
      </c>
      <c r="L357" s="154" t="str">
        <f>IF([1]p30!$J$112&lt;&gt;0,[1]p30!$J$112,"")</f>
        <v>CAPES</v>
      </c>
      <c r="M357" s="159" t="s">
        <v>24</v>
      </c>
      <c r="N357" s="435" t="str">
        <f>IF([1]p30!$J$114&lt;&gt;0,[1]p30!$J$114,"")</f>
        <v/>
      </c>
      <c r="O357" s="435"/>
      <c r="P357" s="436"/>
      <c r="Q357" s="129"/>
    </row>
    <row r="358" spans="1:19" s="2" customFormat="1" ht="13.5" customHeight="1" x14ac:dyDescent="0.25">
      <c r="A358" s="17" t="s">
        <v>76</v>
      </c>
      <c r="B358" s="379" t="str">
        <f>IF([1]p30!$A$112&lt;&gt;0,[1]p30!$A$112,"")</f>
        <v>TCC - Mestrado Profissional</v>
      </c>
      <c r="C358" s="379"/>
      <c r="D358" s="379"/>
      <c r="E358" s="379"/>
      <c r="F358" s="379"/>
      <c r="G358" s="379"/>
      <c r="H358" s="379"/>
      <c r="I358" s="379"/>
      <c r="J358" s="379"/>
      <c r="K358" s="379"/>
      <c r="L358" s="379"/>
      <c r="M358" s="379"/>
      <c r="N358" s="379"/>
      <c r="O358" s="379"/>
      <c r="P358" s="380"/>
      <c r="Q358" s="129"/>
    </row>
    <row r="359" spans="1:19" s="10" customFormat="1" ht="11.25" customHeight="1" x14ac:dyDescent="0.2">
      <c r="A359" s="434"/>
      <c r="B359" s="434"/>
      <c r="C359" s="434"/>
      <c r="D359" s="434"/>
      <c r="E359" s="434"/>
      <c r="F359" s="434"/>
      <c r="G359" s="434"/>
      <c r="H359" s="434"/>
      <c r="I359" s="434"/>
      <c r="J359" s="434"/>
      <c r="K359" s="434"/>
      <c r="L359" s="434"/>
      <c r="M359" s="434"/>
      <c r="N359" s="434"/>
      <c r="O359" s="434"/>
      <c r="P359" s="434"/>
      <c r="Q359" s="129"/>
    </row>
    <row r="360" spans="1:19" s="2" customFormat="1" ht="13.5" customHeight="1" x14ac:dyDescent="0.25">
      <c r="A360" s="17" t="s">
        <v>73</v>
      </c>
      <c r="B360" s="418" t="str">
        <f>IF([1]p30!$A$117&lt;&gt;0,[1]p30!$A$117,"")</f>
        <v>Rejane Ângela de Lima</v>
      </c>
      <c r="C360" s="418"/>
      <c r="D360" s="418"/>
      <c r="E360" s="418"/>
      <c r="F360" s="419"/>
      <c r="G360" s="18" t="s">
        <v>74</v>
      </c>
      <c r="H360" s="69" t="str">
        <f>IF([1]p30!$G$121&lt;&gt;0,[1]p30!$G$121,"")</f>
        <v/>
      </c>
      <c r="I360" s="18" t="s">
        <v>75</v>
      </c>
      <c r="J360" s="69" t="str">
        <f>IF([1]p30!$H$121&lt;&gt;0,[1]p30!$H$121,"")</f>
        <v/>
      </c>
      <c r="K360" s="18" t="s">
        <v>79</v>
      </c>
      <c r="L360" s="154" t="str">
        <f>IF([1]p30!$J$119&lt;&gt;0,[1]p30!$J$119,"")</f>
        <v/>
      </c>
      <c r="M360" s="159" t="s">
        <v>24</v>
      </c>
      <c r="N360" s="435" t="str">
        <f>IF([1]p30!$J$121&lt;&gt;0,[1]p30!$J$121,"")</f>
        <v/>
      </c>
      <c r="O360" s="435"/>
      <c r="P360" s="436"/>
      <c r="Q360" s="129"/>
    </row>
    <row r="361" spans="1:19" s="2" customFormat="1" ht="13.5" customHeight="1" x14ac:dyDescent="0.25">
      <c r="A361" s="17" t="s">
        <v>76</v>
      </c>
      <c r="B361" s="379" t="str">
        <f>IF([1]p30!$A$119&lt;&gt;0,[1]p30!$A$119,"")</f>
        <v>TCC - Mestrado Profissional</v>
      </c>
      <c r="C361" s="379"/>
      <c r="D361" s="379"/>
      <c r="E361" s="379"/>
      <c r="F361" s="379"/>
      <c r="G361" s="379"/>
      <c r="H361" s="379"/>
      <c r="I361" s="379"/>
      <c r="J361" s="379"/>
      <c r="K361" s="379"/>
      <c r="L361" s="379"/>
      <c r="M361" s="379"/>
      <c r="N361" s="379"/>
      <c r="O361" s="379"/>
      <c r="P361" s="380"/>
      <c r="Q361" s="129"/>
    </row>
    <row r="362" spans="1:19" s="10" customFormat="1" ht="11.25" customHeight="1" x14ac:dyDescent="0.2">
      <c r="A362" s="434"/>
      <c r="B362" s="434"/>
      <c r="C362" s="434"/>
      <c r="D362" s="434"/>
      <c r="E362" s="434"/>
      <c r="F362" s="434"/>
      <c r="G362" s="434"/>
      <c r="H362" s="434"/>
      <c r="I362" s="434"/>
      <c r="J362" s="434"/>
      <c r="K362" s="434"/>
      <c r="L362" s="434"/>
      <c r="M362" s="434"/>
      <c r="N362" s="434"/>
      <c r="O362" s="434"/>
      <c r="P362" s="434"/>
      <c r="Q362" s="129"/>
    </row>
    <row r="363" spans="1:19" s="2" customFormat="1" ht="13.5" customHeight="1" x14ac:dyDescent="0.25">
      <c r="A363" s="17" t="s">
        <v>73</v>
      </c>
      <c r="B363" s="418" t="str">
        <f>IF([1]p30!$A$124&lt;&gt;0,[1]p30!$A$124,"")</f>
        <v xml:space="preserve">Leandro Vieira dos Santos </v>
      </c>
      <c r="C363" s="418"/>
      <c r="D363" s="418"/>
      <c r="E363" s="418"/>
      <c r="F363" s="419"/>
      <c r="G363" s="18" t="s">
        <v>74</v>
      </c>
      <c r="H363" s="69" t="str">
        <f>IF([1]p30!$G$128&lt;&gt;0,[1]p30!$G$128,"")</f>
        <v/>
      </c>
      <c r="I363" s="18" t="s">
        <v>75</v>
      </c>
      <c r="J363" s="69" t="str">
        <f>IF([1]p30!$H$128&lt;&gt;0,[1]p30!$H$128,"")</f>
        <v/>
      </c>
      <c r="K363" s="18" t="s">
        <v>79</v>
      </c>
      <c r="L363" s="154" t="str">
        <f>IF([1]p30!$J$126&lt;&gt;0,[1]p30!$J$126,"")</f>
        <v/>
      </c>
      <c r="M363" s="159" t="s">
        <v>24</v>
      </c>
      <c r="N363" s="435" t="str">
        <f>IF([1]p30!$J$128&lt;&gt;0,[1]p30!$J$128,"")</f>
        <v/>
      </c>
      <c r="O363" s="435"/>
      <c r="P363" s="436"/>
      <c r="Q363" s="129"/>
    </row>
    <row r="364" spans="1:19" s="2" customFormat="1" ht="13.5" customHeight="1" x14ac:dyDescent="0.25">
      <c r="A364" s="17" t="s">
        <v>76</v>
      </c>
      <c r="B364" s="379" t="str">
        <f>IF([1]p30!$A$126&lt;&gt;0,[1]p30!$A$126,"")</f>
        <v>TCC - Mestrado Profissional</v>
      </c>
      <c r="C364" s="379"/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79"/>
      <c r="O364" s="379"/>
      <c r="P364" s="380"/>
      <c r="Q364" s="129"/>
    </row>
    <row r="365" spans="1:19" s="10" customFormat="1" ht="11.25" customHeight="1" x14ac:dyDescent="0.2">
      <c r="A365" s="434"/>
      <c r="B365" s="434"/>
      <c r="C365" s="434"/>
      <c r="D365" s="434"/>
      <c r="E365" s="434"/>
      <c r="F365" s="434"/>
      <c r="G365" s="434"/>
      <c r="H365" s="434"/>
      <c r="I365" s="434"/>
      <c r="J365" s="434"/>
      <c r="K365" s="434"/>
      <c r="L365" s="434"/>
      <c r="M365" s="434"/>
      <c r="N365" s="434"/>
      <c r="O365" s="434"/>
      <c r="P365" s="434"/>
      <c r="Q365" s="129"/>
    </row>
    <row r="366" spans="1:19" s="2" customFormat="1" ht="13.5" customHeight="1" x14ac:dyDescent="0.25">
      <c r="A366" s="17" t="s">
        <v>73</v>
      </c>
      <c r="B366" s="418" t="str">
        <f>IF([1]p30!$A$131&lt;&gt;0,[1]p30!$A$131,"")</f>
        <v/>
      </c>
      <c r="C366" s="418"/>
      <c r="D366" s="418"/>
      <c r="E366" s="418"/>
      <c r="F366" s="419"/>
      <c r="G366" s="18" t="s">
        <v>74</v>
      </c>
      <c r="H366" s="69" t="str">
        <f>IF([1]p30!$G$135&lt;&gt;0,[1]p30!$G$135,"")</f>
        <v/>
      </c>
      <c r="I366" s="18" t="s">
        <v>75</v>
      </c>
      <c r="J366" s="69" t="str">
        <f>IF([1]p30!$H$135&lt;&gt;0,[1]p30!$H$135,"")</f>
        <v/>
      </c>
      <c r="K366" s="18" t="s">
        <v>79</v>
      </c>
      <c r="L366" s="154" t="str">
        <f>IF([1]p30!$J$133&lt;&gt;0,[1]p30!$J$133,"")</f>
        <v/>
      </c>
      <c r="M366" s="159" t="s">
        <v>24</v>
      </c>
      <c r="N366" s="435" t="str">
        <f>IF([1]p30!$J$135&lt;&gt;0,[1]p30!$J$135,"")</f>
        <v/>
      </c>
      <c r="O366" s="435"/>
      <c r="P366" s="436"/>
      <c r="Q366" s="129"/>
    </row>
    <row r="367" spans="1:19" s="2" customFormat="1" ht="13.5" customHeight="1" x14ac:dyDescent="0.25">
      <c r="A367" s="17" t="s">
        <v>76</v>
      </c>
      <c r="B367" s="379" t="str">
        <f>IF([1]p30!$A$133&lt;&gt;0,[1]p30!$A$133,"")</f>
        <v/>
      </c>
      <c r="C367" s="379"/>
      <c r="D367" s="379"/>
      <c r="E367" s="379"/>
      <c r="F367" s="379"/>
      <c r="G367" s="379"/>
      <c r="H367" s="379"/>
      <c r="I367" s="379"/>
      <c r="J367" s="379"/>
      <c r="K367" s="379"/>
      <c r="L367" s="379"/>
      <c r="M367" s="379"/>
      <c r="N367" s="379"/>
      <c r="O367" s="379"/>
      <c r="P367" s="380"/>
      <c r="Q367" s="129"/>
    </row>
    <row r="368" spans="1:19" s="29" customFormat="1" ht="11.25" customHeight="1" x14ac:dyDescent="0.2">
      <c r="A368" s="375" t="str">
        <f>T([1]p31!$C$13:$G$13)</f>
        <v>Severino Horácio da Silva</v>
      </c>
      <c r="B368" s="376"/>
      <c r="C368" s="376"/>
      <c r="D368" s="376"/>
      <c r="E368" s="377"/>
      <c r="F368" s="437"/>
      <c r="G368" s="438"/>
      <c r="H368" s="438"/>
      <c r="I368" s="438"/>
      <c r="J368" s="438"/>
      <c r="K368" s="438"/>
      <c r="L368" s="438"/>
      <c r="M368" s="438"/>
      <c r="N368" s="438"/>
      <c r="O368" s="438"/>
      <c r="P368" s="438"/>
      <c r="Q368" s="129"/>
      <c r="R368" s="28"/>
      <c r="S368" s="28"/>
    </row>
    <row r="369" spans="1:19" s="2" customFormat="1" ht="13.5" customHeight="1" x14ac:dyDescent="0.25">
      <c r="A369" s="17" t="s">
        <v>73</v>
      </c>
      <c r="B369" s="418" t="str">
        <f>IF([1]p31!$A$110&lt;&gt;0,[1]p31!$A$110,"")</f>
        <v>Eduardo Cruz Aguiar</v>
      </c>
      <c r="C369" s="418"/>
      <c r="D369" s="418"/>
      <c r="E369" s="418"/>
      <c r="F369" s="419"/>
      <c r="G369" s="18" t="s">
        <v>74</v>
      </c>
      <c r="H369" s="69">
        <f>IF([1]p31!$G$114&lt;&gt;0,[1]p31!$G$114,"")</f>
        <v>45139</v>
      </c>
      <c r="I369" s="18" t="s">
        <v>75</v>
      </c>
      <c r="J369" s="69" t="str">
        <f>IF([1]p31!$H$114&lt;&gt;0,[1]p31!$H$114,"")</f>
        <v/>
      </c>
      <c r="K369" s="18" t="s">
        <v>79</v>
      </c>
      <c r="L369" s="154" t="str">
        <f>IF([1]p31!$J$112&lt;&gt;0,[1]p31!$J$112,"")</f>
        <v/>
      </c>
      <c r="M369" s="159" t="s">
        <v>24</v>
      </c>
      <c r="N369" s="435" t="str">
        <f>IF([1]p31!$J$114&lt;&gt;0,[1]p31!$J$114,"")</f>
        <v/>
      </c>
      <c r="O369" s="435"/>
      <c r="P369" s="436"/>
      <c r="Q369" s="129"/>
    </row>
    <row r="370" spans="1:19" s="2" customFormat="1" ht="13.5" customHeight="1" x14ac:dyDescent="0.25">
      <c r="A370" s="17" t="s">
        <v>76</v>
      </c>
      <c r="B370" s="379" t="str">
        <f>IF([1]p31!$A$112&lt;&gt;0,[1]p31!$A$112,"")</f>
        <v>Comportamento assintótico de equações de evolução</v>
      </c>
      <c r="C370" s="379"/>
      <c r="D370" s="379"/>
      <c r="E370" s="379"/>
      <c r="F370" s="379"/>
      <c r="G370" s="379"/>
      <c r="H370" s="379"/>
      <c r="I370" s="379"/>
      <c r="J370" s="379"/>
      <c r="K370" s="379"/>
      <c r="L370" s="379"/>
      <c r="M370" s="379"/>
      <c r="N370" s="379"/>
      <c r="O370" s="379"/>
      <c r="P370" s="380"/>
      <c r="Q370" s="129"/>
    </row>
    <row r="371" spans="1:19" s="10" customFormat="1" ht="11.25" customHeight="1" x14ac:dyDescent="0.2">
      <c r="A371" s="434"/>
      <c r="B371" s="434"/>
      <c r="C371" s="434"/>
      <c r="D371" s="434"/>
      <c r="E371" s="434"/>
      <c r="F371" s="434"/>
      <c r="G371" s="434"/>
      <c r="H371" s="434"/>
      <c r="I371" s="434"/>
      <c r="J371" s="434"/>
      <c r="K371" s="434"/>
      <c r="L371" s="434"/>
      <c r="M371" s="434"/>
      <c r="N371" s="434"/>
      <c r="O371" s="434"/>
      <c r="P371" s="434"/>
      <c r="Q371" s="129"/>
    </row>
    <row r="372" spans="1:19" s="2" customFormat="1" ht="13.5" customHeight="1" x14ac:dyDescent="0.25">
      <c r="A372" s="17" t="s">
        <v>73</v>
      </c>
      <c r="B372" s="418" t="str">
        <f>IF([1]p31!$A$117&lt;&gt;0,[1]p31!$A$117,"")</f>
        <v/>
      </c>
      <c r="C372" s="418"/>
      <c r="D372" s="418"/>
      <c r="E372" s="418"/>
      <c r="F372" s="419"/>
      <c r="G372" s="18" t="s">
        <v>74</v>
      </c>
      <c r="H372" s="69" t="str">
        <f>IF([1]p31!$G$121&lt;&gt;0,[1]p31!$G$121,"")</f>
        <v/>
      </c>
      <c r="I372" s="18" t="s">
        <v>75</v>
      </c>
      <c r="J372" s="69" t="str">
        <f>IF([1]p31!$H$121&lt;&gt;0,[1]p31!$H$121,"")</f>
        <v/>
      </c>
      <c r="K372" s="18" t="s">
        <v>79</v>
      </c>
      <c r="L372" s="154" t="str">
        <f>IF([1]p31!$J$119&lt;&gt;0,[1]p31!$J$119,"")</f>
        <v/>
      </c>
      <c r="M372" s="159" t="s">
        <v>24</v>
      </c>
      <c r="N372" s="435" t="str">
        <f>IF([1]p31!$J$121&lt;&gt;0,[1]p31!$J$121,"")</f>
        <v/>
      </c>
      <c r="O372" s="435"/>
      <c r="P372" s="436"/>
      <c r="Q372" s="129"/>
    </row>
    <row r="373" spans="1:19" s="2" customFormat="1" ht="13.5" customHeight="1" x14ac:dyDescent="0.25">
      <c r="A373" s="17" t="s">
        <v>76</v>
      </c>
      <c r="B373" s="379" t="str">
        <f>IF([1]p31!$A$119&lt;&gt;0,[1]p31!$A$119,"")</f>
        <v/>
      </c>
      <c r="C373" s="379"/>
      <c r="D373" s="379"/>
      <c r="E373" s="379"/>
      <c r="F373" s="379"/>
      <c r="G373" s="379"/>
      <c r="H373" s="379"/>
      <c r="I373" s="379"/>
      <c r="J373" s="379"/>
      <c r="K373" s="379"/>
      <c r="L373" s="379"/>
      <c r="M373" s="379"/>
      <c r="N373" s="379"/>
      <c r="O373" s="379"/>
      <c r="P373" s="380"/>
      <c r="Q373" s="129"/>
    </row>
    <row r="374" spans="1:19" s="10" customFormat="1" ht="11.25" customHeight="1" x14ac:dyDescent="0.2">
      <c r="A374" s="434"/>
      <c r="B374" s="434"/>
      <c r="C374" s="434"/>
      <c r="D374" s="434"/>
      <c r="E374" s="434"/>
      <c r="F374" s="434"/>
      <c r="G374" s="434"/>
      <c r="H374" s="434"/>
      <c r="I374" s="434"/>
      <c r="J374" s="434"/>
      <c r="K374" s="434"/>
      <c r="L374" s="434"/>
      <c r="M374" s="434"/>
      <c r="N374" s="434"/>
      <c r="O374" s="434"/>
      <c r="P374" s="434"/>
      <c r="Q374" s="129"/>
    </row>
    <row r="375" spans="1:19" s="2" customFormat="1" ht="13.5" customHeight="1" x14ac:dyDescent="0.25">
      <c r="A375" s="17" t="s">
        <v>73</v>
      </c>
      <c r="B375" s="418" t="str">
        <f>IF([1]p31!$A$124&lt;&gt;0,[1]p31!$A$124,"")</f>
        <v/>
      </c>
      <c r="C375" s="418"/>
      <c r="D375" s="418"/>
      <c r="E375" s="418"/>
      <c r="F375" s="419"/>
      <c r="G375" s="18" t="s">
        <v>74</v>
      </c>
      <c r="H375" s="69" t="str">
        <f>IF([1]p31!$G$128&lt;&gt;0,[1]p31!$G$128,"")</f>
        <v/>
      </c>
      <c r="I375" s="18" t="s">
        <v>75</v>
      </c>
      <c r="J375" s="69" t="str">
        <f>IF([1]p31!$H$128&lt;&gt;0,[1]p31!$H$128,"")</f>
        <v/>
      </c>
      <c r="K375" s="18" t="s">
        <v>79</v>
      </c>
      <c r="L375" s="154" t="str">
        <f>IF([1]p31!$J$126&lt;&gt;0,[1]p31!$J$126,"")</f>
        <v/>
      </c>
      <c r="M375" s="159" t="s">
        <v>24</v>
      </c>
      <c r="N375" s="435" t="str">
        <f>IF([1]p31!$J$128&lt;&gt;0,[1]p31!$J$128,"")</f>
        <v/>
      </c>
      <c r="O375" s="435"/>
      <c r="P375" s="436"/>
      <c r="Q375" s="129"/>
    </row>
    <row r="376" spans="1:19" s="2" customFormat="1" ht="13.5" customHeight="1" x14ac:dyDescent="0.25">
      <c r="A376" s="17" t="s">
        <v>76</v>
      </c>
      <c r="B376" s="379" t="str">
        <f>IF([1]p31!$A$126&lt;&gt;0,[1]p31!$A$126,"")</f>
        <v/>
      </c>
      <c r="C376" s="379"/>
      <c r="D376" s="379"/>
      <c r="E376" s="379"/>
      <c r="F376" s="379"/>
      <c r="G376" s="379"/>
      <c r="H376" s="379"/>
      <c r="I376" s="379"/>
      <c r="J376" s="379"/>
      <c r="K376" s="379"/>
      <c r="L376" s="379"/>
      <c r="M376" s="379"/>
      <c r="N376" s="379"/>
      <c r="O376" s="379"/>
      <c r="P376" s="380"/>
      <c r="Q376" s="129"/>
    </row>
    <row r="377" spans="1:19" s="10" customFormat="1" ht="11.25" customHeight="1" x14ac:dyDescent="0.2">
      <c r="A377" s="434"/>
      <c r="B377" s="434"/>
      <c r="C377" s="434"/>
      <c r="D377" s="434"/>
      <c r="E377" s="434"/>
      <c r="F377" s="434"/>
      <c r="G377" s="434"/>
      <c r="H377" s="434"/>
      <c r="I377" s="434"/>
      <c r="J377" s="434"/>
      <c r="K377" s="434"/>
      <c r="L377" s="434"/>
      <c r="M377" s="434"/>
      <c r="N377" s="434"/>
      <c r="O377" s="434"/>
      <c r="P377" s="434"/>
      <c r="Q377" s="129"/>
    </row>
    <row r="378" spans="1:19" s="2" customFormat="1" ht="13.5" customHeight="1" x14ac:dyDescent="0.25">
      <c r="A378" s="17" t="s">
        <v>73</v>
      </c>
      <c r="B378" s="418" t="str">
        <f>IF([1]p31!$A$131&lt;&gt;0,[1]p31!$A$131,"")</f>
        <v/>
      </c>
      <c r="C378" s="418"/>
      <c r="D378" s="418"/>
      <c r="E378" s="418"/>
      <c r="F378" s="419"/>
      <c r="G378" s="18" t="s">
        <v>74</v>
      </c>
      <c r="H378" s="69" t="str">
        <f>IF([1]p31!$G$135&lt;&gt;0,[1]p31!$G$135,"")</f>
        <v/>
      </c>
      <c r="I378" s="18" t="s">
        <v>75</v>
      </c>
      <c r="J378" s="69" t="str">
        <f>IF([1]p31!$H$135&lt;&gt;0,[1]p31!$H$135,"")</f>
        <v/>
      </c>
      <c r="K378" s="18" t="s">
        <v>79</v>
      </c>
      <c r="L378" s="154" t="str">
        <f>IF([1]p31!$J$133&lt;&gt;0,[1]p31!$J$133,"")</f>
        <v/>
      </c>
      <c r="M378" s="159" t="s">
        <v>24</v>
      </c>
      <c r="N378" s="435" t="str">
        <f>IF([1]p31!$J$135&lt;&gt;0,[1]p31!$J$135,"")</f>
        <v/>
      </c>
      <c r="O378" s="435"/>
      <c r="P378" s="436"/>
      <c r="Q378" s="129"/>
    </row>
    <row r="379" spans="1:19" s="2" customFormat="1" ht="13.5" customHeight="1" x14ac:dyDescent="0.25">
      <c r="A379" s="17" t="s">
        <v>76</v>
      </c>
      <c r="B379" s="379" t="str">
        <f>IF([1]p31!$A$133&lt;&gt;0,[1]p31!$A$133,"")</f>
        <v/>
      </c>
      <c r="C379" s="379"/>
      <c r="D379" s="379"/>
      <c r="E379" s="379"/>
      <c r="F379" s="379"/>
      <c r="G379" s="379"/>
      <c r="H379" s="379"/>
      <c r="I379" s="379"/>
      <c r="J379" s="379"/>
      <c r="K379" s="379"/>
      <c r="L379" s="379"/>
      <c r="M379" s="379"/>
      <c r="N379" s="379"/>
      <c r="O379" s="379"/>
      <c r="P379" s="380"/>
      <c r="Q379" s="129"/>
    </row>
    <row r="380" spans="1:19" s="10" customFormat="1" ht="11.25" customHeight="1" x14ac:dyDescent="0.2">
      <c r="A380" s="439"/>
      <c r="B380" s="439"/>
      <c r="C380" s="439"/>
      <c r="D380" s="439"/>
      <c r="E380" s="439"/>
      <c r="F380" s="439"/>
      <c r="G380" s="439"/>
      <c r="H380" s="439"/>
      <c r="I380" s="439"/>
      <c r="J380" s="439"/>
      <c r="K380" s="439"/>
      <c r="L380" s="439"/>
      <c r="M380" s="439"/>
      <c r="N380" s="439"/>
      <c r="O380" s="439"/>
      <c r="P380" s="439"/>
      <c r="Q380" s="129"/>
    </row>
    <row r="381" spans="1:19" s="29" customFormat="1" ht="11.25" customHeight="1" x14ac:dyDescent="0.2">
      <c r="A381" s="375" t="str">
        <f>T([1]p32!$C$13:$G$13)</f>
        <v>Wenia Valdevino Félix de Lima</v>
      </c>
      <c r="B381" s="376"/>
      <c r="C381" s="376"/>
      <c r="D381" s="376"/>
      <c r="E381" s="377"/>
      <c r="F381" s="437"/>
      <c r="G381" s="438"/>
      <c r="H381" s="438"/>
      <c r="I381" s="438"/>
      <c r="J381" s="438"/>
      <c r="K381" s="438"/>
      <c r="L381" s="438"/>
      <c r="M381" s="438"/>
      <c r="N381" s="438"/>
      <c r="O381" s="438"/>
      <c r="P381" s="438"/>
      <c r="Q381" s="129"/>
      <c r="R381" s="28"/>
      <c r="S381" s="28"/>
    </row>
    <row r="382" spans="1:19" s="2" customFormat="1" ht="13.5" customHeight="1" x14ac:dyDescent="0.25">
      <c r="A382" s="17" t="s">
        <v>73</v>
      </c>
      <c r="B382" s="418" t="str">
        <f>IF([1]p32!$A$110&lt;&gt;0,[1]p32!$A$110,"")</f>
        <v/>
      </c>
      <c r="C382" s="418"/>
      <c r="D382" s="418"/>
      <c r="E382" s="418"/>
      <c r="F382" s="419"/>
      <c r="G382" s="18" t="s">
        <v>74</v>
      </c>
      <c r="H382" s="69" t="str">
        <f>IF([1]p32!$G$114&lt;&gt;0,[1]p32!$G$114,"")</f>
        <v/>
      </c>
      <c r="I382" s="18" t="s">
        <v>75</v>
      </c>
      <c r="J382" s="69" t="str">
        <f>IF([1]p32!$H$114&lt;&gt;0,[1]p32!$H$114,"")</f>
        <v/>
      </c>
      <c r="K382" s="18" t="s">
        <v>79</v>
      </c>
      <c r="L382" s="154" t="str">
        <f>IF([1]p32!$J$112&lt;&gt;0,[1]p32!$J$112,"")</f>
        <v/>
      </c>
      <c r="M382" s="159" t="s">
        <v>24</v>
      </c>
      <c r="N382" s="435" t="str">
        <f>IF([1]p32!$J$114&lt;&gt;0,[1]p32!$J$114,"")</f>
        <v/>
      </c>
      <c r="O382" s="435"/>
      <c r="P382" s="436"/>
      <c r="Q382" s="129"/>
    </row>
    <row r="383" spans="1:19" s="2" customFormat="1" ht="13.5" customHeight="1" x14ac:dyDescent="0.25">
      <c r="A383" s="17" t="s">
        <v>76</v>
      </c>
      <c r="B383" s="379" t="str">
        <f>IF([1]p32!$A$112&lt;&gt;0,[1]p32!$A$112,"")</f>
        <v/>
      </c>
      <c r="C383" s="379"/>
      <c r="D383" s="379"/>
      <c r="E383" s="379"/>
      <c r="F383" s="379"/>
      <c r="G383" s="379"/>
      <c r="H383" s="379"/>
      <c r="I383" s="379"/>
      <c r="J383" s="379"/>
      <c r="K383" s="379"/>
      <c r="L383" s="379"/>
      <c r="M383" s="379"/>
      <c r="N383" s="379"/>
      <c r="O383" s="379"/>
      <c r="P383" s="380"/>
      <c r="Q383" s="129"/>
    </row>
    <row r="384" spans="1:19" s="10" customFormat="1" ht="11.25" customHeight="1" x14ac:dyDescent="0.2">
      <c r="A384" s="434"/>
      <c r="B384" s="434"/>
      <c r="C384" s="434"/>
      <c r="D384" s="434"/>
      <c r="E384" s="434"/>
      <c r="F384" s="434"/>
      <c r="G384" s="434"/>
      <c r="H384" s="434"/>
      <c r="I384" s="434"/>
      <c r="J384" s="434"/>
      <c r="K384" s="434"/>
      <c r="L384" s="434"/>
      <c r="M384" s="434"/>
      <c r="N384" s="434"/>
      <c r="O384" s="434"/>
      <c r="P384" s="434"/>
      <c r="Q384" s="129"/>
    </row>
    <row r="385" spans="1:19" s="2" customFormat="1" ht="13.5" customHeight="1" x14ac:dyDescent="0.25">
      <c r="A385" s="17" t="s">
        <v>73</v>
      </c>
      <c r="B385" s="418" t="str">
        <f>IF([1]p32!$A$117&lt;&gt;0,[1]p32!$A$117,"")</f>
        <v/>
      </c>
      <c r="C385" s="418"/>
      <c r="D385" s="418"/>
      <c r="E385" s="418"/>
      <c r="F385" s="419"/>
      <c r="G385" s="18" t="s">
        <v>74</v>
      </c>
      <c r="H385" s="69" t="str">
        <f>IF([1]p32!$G$121&lt;&gt;0,[1]p32!$G$121,"")</f>
        <v/>
      </c>
      <c r="I385" s="18" t="s">
        <v>75</v>
      </c>
      <c r="J385" s="69" t="str">
        <f>IF([1]p32!$H$121&lt;&gt;0,[1]p32!$H$121,"")</f>
        <v/>
      </c>
      <c r="K385" s="18" t="s">
        <v>79</v>
      </c>
      <c r="L385" s="154" t="str">
        <f>IF([1]p32!$J$119&lt;&gt;0,[1]p32!$J$119,"")</f>
        <v/>
      </c>
      <c r="M385" s="159" t="s">
        <v>24</v>
      </c>
      <c r="N385" s="435" t="str">
        <f>IF([1]p32!$J$121&lt;&gt;0,[1]p32!$J$121,"")</f>
        <v/>
      </c>
      <c r="O385" s="435"/>
      <c r="P385" s="436"/>
      <c r="Q385" s="129"/>
    </row>
    <row r="386" spans="1:19" s="2" customFormat="1" ht="13.5" customHeight="1" x14ac:dyDescent="0.25">
      <c r="A386" s="17" t="s">
        <v>76</v>
      </c>
      <c r="B386" s="379" t="str">
        <f>IF([1]p32!$A$119&lt;&gt;0,[1]p32!$A$119,"")</f>
        <v/>
      </c>
      <c r="C386" s="379"/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79"/>
      <c r="O386" s="379"/>
      <c r="P386" s="380"/>
      <c r="Q386" s="129"/>
    </row>
    <row r="387" spans="1:19" s="10" customFormat="1" ht="11.25" customHeight="1" x14ac:dyDescent="0.2">
      <c r="A387" s="434"/>
      <c r="B387" s="434"/>
      <c r="C387" s="434"/>
      <c r="D387" s="434"/>
      <c r="E387" s="434"/>
      <c r="F387" s="434"/>
      <c r="G387" s="434"/>
      <c r="H387" s="434"/>
      <c r="I387" s="434"/>
      <c r="J387" s="434"/>
      <c r="K387" s="434"/>
      <c r="L387" s="434"/>
      <c r="M387" s="434"/>
      <c r="N387" s="434"/>
      <c r="O387" s="434"/>
      <c r="P387" s="434"/>
      <c r="Q387" s="129"/>
    </row>
    <row r="388" spans="1:19" s="2" customFormat="1" ht="13.5" customHeight="1" x14ac:dyDescent="0.25">
      <c r="A388" s="17" t="s">
        <v>73</v>
      </c>
      <c r="B388" s="418" t="str">
        <f>IF([1]p32!$A$124&lt;&gt;0,[1]p32!$A$124,"")</f>
        <v/>
      </c>
      <c r="C388" s="418"/>
      <c r="D388" s="418"/>
      <c r="E388" s="418"/>
      <c r="F388" s="419"/>
      <c r="G388" s="18" t="s">
        <v>74</v>
      </c>
      <c r="H388" s="69" t="str">
        <f>IF([1]p32!$G$128&lt;&gt;0,[1]p32!$G$128,"")</f>
        <v/>
      </c>
      <c r="I388" s="18" t="s">
        <v>75</v>
      </c>
      <c r="J388" s="69" t="str">
        <f>IF([1]p32!$H$128&lt;&gt;0,[1]p32!$H$128,"")</f>
        <v/>
      </c>
      <c r="K388" s="18" t="s">
        <v>79</v>
      </c>
      <c r="L388" s="154" t="str">
        <f>IF([1]p32!$J$126&lt;&gt;0,[1]p32!$J$126,"")</f>
        <v/>
      </c>
      <c r="M388" s="159" t="s">
        <v>24</v>
      </c>
      <c r="N388" s="435" t="str">
        <f>IF([1]p32!$J$128&lt;&gt;0,[1]p32!$J$128,"")</f>
        <v/>
      </c>
      <c r="O388" s="435"/>
      <c r="P388" s="436"/>
      <c r="Q388" s="129"/>
    </row>
    <row r="389" spans="1:19" s="2" customFormat="1" ht="13.5" customHeight="1" x14ac:dyDescent="0.25">
      <c r="A389" s="17" t="s">
        <v>76</v>
      </c>
      <c r="B389" s="379" t="str">
        <f>IF([1]p32!$A$126&lt;&gt;0,[1]p32!$A$126,"")</f>
        <v/>
      </c>
      <c r="C389" s="379"/>
      <c r="D389" s="379"/>
      <c r="E389" s="379"/>
      <c r="F389" s="379"/>
      <c r="G389" s="379"/>
      <c r="H389" s="379"/>
      <c r="I389" s="379"/>
      <c r="J389" s="379"/>
      <c r="K389" s="379"/>
      <c r="L389" s="379"/>
      <c r="M389" s="379"/>
      <c r="N389" s="379"/>
      <c r="O389" s="379"/>
      <c r="P389" s="380"/>
      <c r="Q389" s="129"/>
    </row>
    <row r="390" spans="1:19" s="10" customFormat="1" ht="11.25" customHeight="1" x14ac:dyDescent="0.2">
      <c r="A390" s="434"/>
      <c r="B390" s="434"/>
      <c r="C390" s="434"/>
      <c r="D390" s="434"/>
      <c r="E390" s="434"/>
      <c r="F390" s="434"/>
      <c r="G390" s="434"/>
      <c r="H390" s="434"/>
      <c r="I390" s="434"/>
      <c r="J390" s="434"/>
      <c r="K390" s="434"/>
      <c r="L390" s="434"/>
      <c r="M390" s="434"/>
      <c r="N390" s="434"/>
      <c r="O390" s="434"/>
      <c r="P390" s="434"/>
      <c r="Q390" s="129"/>
    </row>
    <row r="391" spans="1:19" s="2" customFormat="1" ht="13.5" customHeight="1" x14ac:dyDescent="0.25">
      <c r="A391" s="17" t="s">
        <v>73</v>
      </c>
      <c r="B391" s="418" t="str">
        <f>IF([1]p32!$A$131&lt;&gt;0,[1]p32!$A$131,"")</f>
        <v/>
      </c>
      <c r="C391" s="418"/>
      <c r="D391" s="418"/>
      <c r="E391" s="418"/>
      <c r="F391" s="419"/>
      <c r="G391" s="18" t="s">
        <v>74</v>
      </c>
      <c r="H391" s="69" t="str">
        <f>IF([1]p32!$G$135&lt;&gt;0,[1]p32!$G$135,"")</f>
        <v/>
      </c>
      <c r="I391" s="18" t="s">
        <v>75</v>
      </c>
      <c r="J391" s="69" t="str">
        <f>IF([1]p32!$H$135&lt;&gt;0,[1]p32!$H$135,"")</f>
        <v/>
      </c>
      <c r="K391" s="18" t="s">
        <v>79</v>
      </c>
      <c r="L391" s="154" t="str">
        <f>IF([1]p32!$J$133&lt;&gt;0,[1]p32!$J$133,"")</f>
        <v/>
      </c>
      <c r="M391" s="159" t="s">
        <v>24</v>
      </c>
      <c r="N391" s="435" t="str">
        <f>IF([1]p32!$J$135&lt;&gt;0,[1]p32!$J$135,"")</f>
        <v/>
      </c>
      <c r="O391" s="435"/>
      <c r="P391" s="436"/>
      <c r="Q391" s="129"/>
    </row>
    <row r="392" spans="1:19" s="2" customFormat="1" ht="13.5" customHeight="1" x14ac:dyDescent="0.25">
      <c r="A392" s="17" t="s">
        <v>76</v>
      </c>
      <c r="B392" s="379" t="str">
        <f>IF([1]p32!$A$133&lt;&gt;0,[1]p32!$A$133,"")</f>
        <v/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80"/>
      <c r="Q392" s="129"/>
    </row>
    <row r="393" spans="1:19" s="29" customFormat="1" ht="11.25" customHeight="1" x14ac:dyDescent="0.2">
      <c r="A393" s="375" t="str">
        <f>T([1]p33!$C$13:$G$13)</f>
        <v>Lucas Siebra Rocha</v>
      </c>
      <c r="B393" s="376"/>
      <c r="C393" s="376"/>
      <c r="D393" s="376"/>
      <c r="E393" s="377"/>
      <c r="F393" s="437"/>
      <c r="G393" s="438"/>
      <c r="H393" s="438"/>
      <c r="I393" s="438"/>
      <c r="J393" s="438"/>
      <c r="K393" s="438"/>
      <c r="L393" s="438"/>
      <c r="M393" s="438"/>
      <c r="N393" s="438"/>
      <c r="O393" s="438"/>
      <c r="P393" s="438"/>
      <c r="Q393" s="129"/>
      <c r="R393" s="28"/>
      <c r="S393" s="28"/>
    </row>
    <row r="394" spans="1:19" s="2" customFormat="1" ht="13.5" customHeight="1" x14ac:dyDescent="0.25">
      <c r="A394" s="17" t="s">
        <v>73</v>
      </c>
      <c r="B394" s="418" t="str">
        <f>IF([1]p33!$A$110&lt;&gt;0,[1]p33!$A$110,"")</f>
        <v/>
      </c>
      <c r="C394" s="418"/>
      <c r="D394" s="418"/>
      <c r="E394" s="418"/>
      <c r="F394" s="419"/>
      <c r="G394" s="18" t="s">
        <v>74</v>
      </c>
      <c r="H394" s="69" t="str">
        <f>IF([1]p33!$G$114&lt;&gt;0,[1]p33!$G$114,"")</f>
        <v/>
      </c>
      <c r="I394" s="18" t="s">
        <v>75</v>
      </c>
      <c r="J394" s="69" t="str">
        <f>IF([1]p33!$H$114&lt;&gt;0,[1]p33!$H$114,"")</f>
        <v/>
      </c>
      <c r="K394" s="18" t="s">
        <v>79</v>
      </c>
      <c r="L394" s="154" t="str">
        <f>IF([1]p33!$J$112&lt;&gt;0,[1]p33!$J$112,"")</f>
        <v/>
      </c>
      <c r="M394" s="159" t="s">
        <v>24</v>
      </c>
      <c r="N394" s="435" t="str">
        <f>IF([1]p33!$J$114&lt;&gt;0,[1]p33!$J$114,"")</f>
        <v/>
      </c>
      <c r="O394" s="435"/>
      <c r="P394" s="436"/>
      <c r="Q394" s="129"/>
    </row>
    <row r="395" spans="1:19" s="2" customFormat="1" ht="13.5" customHeight="1" x14ac:dyDescent="0.25">
      <c r="A395" s="17" t="s">
        <v>76</v>
      </c>
      <c r="B395" s="379" t="str">
        <f>IF([1]p33!$A$112&lt;&gt;0,[1]p33!$A$112,"")</f>
        <v/>
      </c>
      <c r="C395" s="379"/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79"/>
      <c r="O395" s="379"/>
      <c r="P395" s="380"/>
      <c r="Q395" s="129"/>
    </row>
    <row r="396" spans="1:19" s="10" customFormat="1" ht="11.25" customHeight="1" x14ac:dyDescent="0.2">
      <c r="A396" s="434"/>
      <c r="B396" s="434"/>
      <c r="C396" s="434"/>
      <c r="D396" s="434"/>
      <c r="E396" s="434"/>
      <c r="F396" s="434"/>
      <c r="G396" s="434"/>
      <c r="H396" s="434"/>
      <c r="I396" s="434"/>
      <c r="J396" s="434"/>
      <c r="K396" s="434"/>
      <c r="L396" s="434"/>
      <c r="M396" s="434"/>
      <c r="N396" s="434"/>
      <c r="O396" s="434"/>
      <c r="P396" s="434"/>
      <c r="Q396" s="129"/>
    </row>
    <row r="397" spans="1:19" s="2" customFormat="1" ht="13.5" customHeight="1" x14ac:dyDescent="0.25">
      <c r="A397" s="17" t="s">
        <v>73</v>
      </c>
      <c r="B397" s="418" t="str">
        <f>IF([1]p33!$A$117&lt;&gt;0,[1]p33!$A$117,"")</f>
        <v/>
      </c>
      <c r="C397" s="418"/>
      <c r="D397" s="418"/>
      <c r="E397" s="418"/>
      <c r="F397" s="419"/>
      <c r="G397" s="18" t="s">
        <v>74</v>
      </c>
      <c r="H397" s="69" t="str">
        <f>IF([1]p33!$G$121&lt;&gt;0,[1]p33!$G$121,"")</f>
        <v/>
      </c>
      <c r="I397" s="18" t="s">
        <v>75</v>
      </c>
      <c r="J397" s="69" t="str">
        <f>IF([1]p33!$H$121&lt;&gt;0,[1]p33!$H$121,"")</f>
        <v/>
      </c>
      <c r="K397" s="18" t="s">
        <v>79</v>
      </c>
      <c r="L397" s="154" t="str">
        <f>IF([1]p33!$J$119&lt;&gt;0,[1]p33!$J$119,"")</f>
        <v/>
      </c>
      <c r="M397" s="159" t="s">
        <v>24</v>
      </c>
      <c r="N397" s="435" t="str">
        <f>IF([1]p33!$J$121&lt;&gt;0,[1]p33!$J$121,"")</f>
        <v/>
      </c>
      <c r="O397" s="435"/>
      <c r="P397" s="436"/>
      <c r="Q397" s="129"/>
    </row>
    <row r="398" spans="1:19" s="2" customFormat="1" ht="13.5" customHeight="1" x14ac:dyDescent="0.25">
      <c r="A398" s="17" t="s">
        <v>76</v>
      </c>
      <c r="B398" s="379" t="str">
        <f>IF([1]p33!$A$119&lt;&gt;0,[1]p33!$A$119,"")</f>
        <v/>
      </c>
      <c r="C398" s="379"/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79"/>
      <c r="O398" s="379"/>
      <c r="P398" s="380"/>
      <c r="Q398" s="129"/>
    </row>
    <row r="399" spans="1:19" s="10" customFormat="1" ht="11.25" customHeight="1" x14ac:dyDescent="0.2">
      <c r="A399" s="434"/>
      <c r="B399" s="434"/>
      <c r="C399" s="434"/>
      <c r="D399" s="434"/>
      <c r="E399" s="434"/>
      <c r="F399" s="434"/>
      <c r="G399" s="434"/>
      <c r="H399" s="434"/>
      <c r="I399" s="434"/>
      <c r="J399" s="434"/>
      <c r="K399" s="434"/>
      <c r="L399" s="434"/>
      <c r="M399" s="434"/>
      <c r="N399" s="434"/>
      <c r="O399" s="434"/>
      <c r="P399" s="434"/>
      <c r="Q399" s="129"/>
    </row>
    <row r="400" spans="1:19" s="2" customFormat="1" ht="13.5" customHeight="1" x14ac:dyDescent="0.25">
      <c r="A400" s="17" t="s">
        <v>73</v>
      </c>
      <c r="B400" s="418" t="str">
        <f>IF([1]p33!$A$124&lt;&gt;0,[1]p33!$A$124,"")</f>
        <v/>
      </c>
      <c r="C400" s="418"/>
      <c r="D400" s="418"/>
      <c r="E400" s="418"/>
      <c r="F400" s="419"/>
      <c r="G400" s="18" t="s">
        <v>74</v>
      </c>
      <c r="H400" s="69" t="str">
        <f>IF([1]p33!$G$128&lt;&gt;0,[1]p33!$G$128,"")</f>
        <v/>
      </c>
      <c r="I400" s="18" t="s">
        <v>75</v>
      </c>
      <c r="J400" s="69" t="str">
        <f>IF([1]p33!$H$128&lt;&gt;0,[1]p33!$H$128,"")</f>
        <v/>
      </c>
      <c r="K400" s="18" t="s">
        <v>79</v>
      </c>
      <c r="L400" s="154" t="str">
        <f>IF([1]p33!$J$126&lt;&gt;0,[1]p33!$J$126,"")</f>
        <v/>
      </c>
      <c r="M400" s="159" t="s">
        <v>24</v>
      </c>
      <c r="N400" s="435" t="str">
        <f>IF([1]p33!$J$128&lt;&gt;0,[1]p33!$J$128,"")</f>
        <v/>
      </c>
      <c r="O400" s="435"/>
      <c r="P400" s="436"/>
      <c r="Q400" s="129"/>
    </row>
    <row r="401" spans="1:19" s="2" customFormat="1" ht="13.5" customHeight="1" x14ac:dyDescent="0.25">
      <c r="A401" s="17" t="s">
        <v>76</v>
      </c>
      <c r="B401" s="379" t="str">
        <f>IF([1]p33!$A$126&lt;&gt;0,[1]p33!$A$126,"")</f>
        <v/>
      </c>
      <c r="C401" s="379"/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79"/>
      <c r="O401" s="379"/>
      <c r="P401" s="380"/>
      <c r="Q401" s="129"/>
    </row>
    <row r="402" spans="1:19" s="10" customFormat="1" ht="11.25" customHeight="1" x14ac:dyDescent="0.2">
      <c r="A402" s="434"/>
      <c r="B402" s="434"/>
      <c r="C402" s="434"/>
      <c r="D402" s="434"/>
      <c r="E402" s="434"/>
      <c r="F402" s="434"/>
      <c r="G402" s="434"/>
      <c r="H402" s="434"/>
      <c r="I402" s="434"/>
      <c r="J402" s="434"/>
      <c r="K402" s="434"/>
      <c r="L402" s="434"/>
      <c r="M402" s="434"/>
      <c r="N402" s="434"/>
      <c r="O402" s="434"/>
      <c r="P402" s="434"/>
      <c r="Q402" s="129"/>
    </row>
    <row r="403" spans="1:19" s="2" customFormat="1" ht="13.5" customHeight="1" x14ac:dyDescent="0.25">
      <c r="A403" s="17" t="s">
        <v>73</v>
      </c>
      <c r="B403" s="418" t="str">
        <f>IF([1]p33!$A$131&lt;&gt;0,[1]p33!$A$131,"")</f>
        <v/>
      </c>
      <c r="C403" s="418"/>
      <c r="D403" s="418"/>
      <c r="E403" s="418"/>
      <c r="F403" s="419"/>
      <c r="G403" s="18" t="s">
        <v>74</v>
      </c>
      <c r="H403" s="69" t="str">
        <f>IF([1]p33!$G$135&lt;&gt;0,[1]p33!$G$135,"")</f>
        <v/>
      </c>
      <c r="I403" s="18" t="s">
        <v>75</v>
      </c>
      <c r="J403" s="69" t="str">
        <f>IF([1]p33!$H$135&lt;&gt;0,[1]p33!$H$135,"")</f>
        <v/>
      </c>
      <c r="K403" s="18" t="s">
        <v>79</v>
      </c>
      <c r="L403" s="154" t="str">
        <f>IF([1]p33!$J$133&lt;&gt;0,[1]p33!$J$133,"")</f>
        <v/>
      </c>
      <c r="M403" s="159" t="s">
        <v>24</v>
      </c>
      <c r="N403" s="435" t="str">
        <f>IF([1]p33!$J$135&lt;&gt;0,[1]p33!$J$135,"")</f>
        <v/>
      </c>
      <c r="O403" s="435"/>
      <c r="P403" s="436"/>
      <c r="Q403" s="129"/>
    </row>
    <row r="404" spans="1:19" s="2" customFormat="1" ht="13.5" customHeight="1" x14ac:dyDescent="0.25">
      <c r="A404" s="17" t="s">
        <v>76</v>
      </c>
      <c r="B404" s="379" t="str">
        <f>IF([1]p33!$A$133&lt;&gt;0,[1]p33!$A$133,"")</f>
        <v/>
      </c>
      <c r="C404" s="379"/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79"/>
      <c r="O404" s="379"/>
      <c r="P404" s="380"/>
      <c r="Q404" s="129"/>
    </row>
    <row r="405" spans="1:19" s="29" customFormat="1" ht="11.25" customHeight="1" x14ac:dyDescent="0.2">
      <c r="A405" s="375" t="str">
        <f>T([1]p34!$C$13:$G$13)</f>
        <v/>
      </c>
      <c r="B405" s="376"/>
      <c r="C405" s="376"/>
      <c r="D405" s="376"/>
      <c r="E405" s="377"/>
      <c r="F405" s="437"/>
      <c r="G405" s="438"/>
      <c r="H405" s="438"/>
      <c r="I405" s="438"/>
      <c r="J405" s="438"/>
      <c r="K405" s="438"/>
      <c r="L405" s="438"/>
      <c r="M405" s="438"/>
      <c r="N405" s="438"/>
      <c r="O405" s="438"/>
      <c r="P405" s="438"/>
      <c r="Q405" s="129"/>
      <c r="R405" s="28"/>
      <c r="S405" s="28"/>
    </row>
    <row r="406" spans="1:19" s="2" customFormat="1" ht="13.5" customHeight="1" x14ac:dyDescent="0.25">
      <c r="A406" s="17" t="s">
        <v>73</v>
      </c>
      <c r="B406" s="418" t="str">
        <f>IF([1]p34!$A$110&lt;&gt;0,[1]p34!$A$110,"")</f>
        <v/>
      </c>
      <c r="C406" s="418"/>
      <c r="D406" s="418"/>
      <c r="E406" s="418"/>
      <c r="F406" s="419"/>
      <c r="G406" s="18" t="s">
        <v>74</v>
      </c>
      <c r="H406" s="69" t="str">
        <f>IF([1]p34!$G$114&lt;&gt;0,[1]p34!$G$114,"")</f>
        <v/>
      </c>
      <c r="I406" s="18" t="s">
        <v>75</v>
      </c>
      <c r="J406" s="69" t="str">
        <f>IF([1]p34!$H$114&lt;&gt;0,[1]p34!$H$114,"")</f>
        <v/>
      </c>
      <c r="K406" s="18" t="s">
        <v>79</v>
      </c>
      <c r="L406" s="154" t="str">
        <f>IF([1]p34!$J$112&lt;&gt;0,[1]p34!$J$112,"")</f>
        <v/>
      </c>
      <c r="M406" s="159" t="s">
        <v>24</v>
      </c>
      <c r="N406" s="435" t="str">
        <f>IF([1]p34!$J$114&lt;&gt;0,[1]p34!$J$114,"")</f>
        <v/>
      </c>
      <c r="O406" s="435"/>
      <c r="P406" s="436"/>
      <c r="Q406" s="129"/>
    </row>
    <row r="407" spans="1:19" s="2" customFormat="1" ht="13.5" customHeight="1" x14ac:dyDescent="0.25">
      <c r="A407" s="17" t="s">
        <v>76</v>
      </c>
      <c r="B407" s="379" t="str">
        <f>IF([1]p34!$A$112&lt;&gt;0,[1]p34!$A$112,"")</f>
        <v/>
      </c>
      <c r="C407" s="379"/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79"/>
      <c r="O407" s="379"/>
      <c r="P407" s="380"/>
      <c r="Q407" s="129"/>
    </row>
    <row r="408" spans="1:19" s="10" customFormat="1" ht="11.25" customHeight="1" x14ac:dyDescent="0.2">
      <c r="A408" s="434"/>
      <c r="B408" s="434"/>
      <c r="C408" s="434"/>
      <c r="D408" s="434"/>
      <c r="E408" s="434"/>
      <c r="F408" s="434"/>
      <c r="G408" s="434"/>
      <c r="H408" s="434"/>
      <c r="I408" s="434"/>
      <c r="J408" s="434"/>
      <c r="K408" s="434"/>
      <c r="L408" s="434"/>
      <c r="M408" s="434"/>
      <c r="N408" s="434"/>
      <c r="O408" s="434"/>
      <c r="P408" s="434"/>
      <c r="Q408" s="129"/>
    </row>
    <row r="409" spans="1:19" s="2" customFormat="1" ht="13.5" customHeight="1" x14ac:dyDescent="0.25">
      <c r="A409" s="17" t="s">
        <v>73</v>
      </c>
      <c r="B409" s="418" t="str">
        <f>IF([1]p34!$A$117&lt;&gt;0,[1]p34!$A$117,"")</f>
        <v/>
      </c>
      <c r="C409" s="418"/>
      <c r="D409" s="418"/>
      <c r="E409" s="418"/>
      <c r="F409" s="419"/>
      <c r="G409" s="18" t="s">
        <v>74</v>
      </c>
      <c r="H409" s="69" t="str">
        <f>IF([1]p34!$G$121&lt;&gt;0,[1]p34!$G$121,"")</f>
        <v/>
      </c>
      <c r="I409" s="18" t="s">
        <v>75</v>
      </c>
      <c r="J409" s="69" t="str">
        <f>IF([1]p34!$H$121&lt;&gt;0,[1]p34!$H$121,"")</f>
        <v/>
      </c>
      <c r="K409" s="18" t="s">
        <v>79</v>
      </c>
      <c r="L409" s="154" t="str">
        <f>IF([1]p34!$J$119&lt;&gt;0,[1]p34!$J$119,"")</f>
        <v/>
      </c>
      <c r="M409" s="159" t="s">
        <v>24</v>
      </c>
      <c r="N409" s="435" t="str">
        <f>IF([1]p34!$J$121&lt;&gt;0,[1]p34!$J$121,"")</f>
        <v/>
      </c>
      <c r="O409" s="435"/>
      <c r="P409" s="436"/>
      <c r="Q409" s="129"/>
    </row>
    <row r="410" spans="1:19" s="2" customFormat="1" ht="13.5" customHeight="1" x14ac:dyDescent="0.25">
      <c r="A410" s="17" t="s">
        <v>76</v>
      </c>
      <c r="B410" s="379" t="str">
        <f>IF([1]p34!$A$119&lt;&gt;0,[1]p34!$A$119,"")</f>
        <v/>
      </c>
      <c r="C410" s="379"/>
      <c r="D410" s="379"/>
      <c r="E410" s="379"/>
      <c r="F410" s="379"/>
      <c r="G410" s="379"/>
      <c r="H410" s="379"/>
      <c r="I410" s="379"/>
      <c r="J410" s="379"/>
      <c r="K410" s="379"/>
      <c r="L410" s="379"/>
      <c r="M410" s="379"/>
      <c r="N410" s="379"/>
      <c r="O410" s="379"/>
      <c r="P410" s="380"/>
      <c r="Q410" s="129"/>
    </row>
    <row r="411" spans="1:19" s="10" customFormat="1" ht="11.25" customHeight="1" x14ac:dyDescent="0.2">
      <c r="A411" s="434"/>
      <c r="B411" s="434"/>
      <c r="C411" s="434"/>
      <c r="D411" s="434"/>
      <c r="E411" s="434"/>
      <c r="F411" s="434"/>
      <c r="G411" s="434"/>
      <c r="H411" s="434"/>
      <c r="I411" s="434"/>
      <c r="J411" s="434"/>
      <c r="K411" s="434"/>
      <c r="L411" s="434"/>
      <c r="M411" s="434"/>
      <c r="N411" s="434"/>
      <c r="O411" s="434"/>
      <c r="P411" s="434"/>
      <c r="Q411" s="129"/>
    </row>
    <row r="412" spans="1:19" s="2" customFormat="1" ht="13.5" customHeight="1" x14ac:dyDescent="0.25">
      <c r="A412" s="17" t="s">
        <v>73</v>
      </c>
      <c r="B412" s="418" t="str">
        <f>IF([1]p34!$A$124&lt;&gt;0,[1]p34!$A$124,"")</f>
        <v/>
      </c>
      <c r="C412" s="418"/>
      <c r="D412" s="418"/>
      <c r="E412" s="418"/>
      <c r="F412" s="419"/>
      <c r="G412" s="18" t="s">
        <v>74</v>
      </c>
      <c r="H412" s="69" t="str">
        <f>IF([1]p34!$G$128&lt;&gt;0,[1]p34!$G$128,"")</f>
        <v/>
      </c>
      <c r="I412" s="18" t="s">
        <v>75</v>
      </c>
      <c r="J412" s="69" t="str">
        <f>IF([1]p34!$H$128&lt;&gt;0,[1]p34!$H$128,"")</f>
        <v/>
      </c>
      <c r="K412" s="18" t="s">
        <v>79</v>
      </c>
      <c r="L412" s="154" t="str">
        <f>IF([1]p34!$J$126&lt;&gt;0,[1]p34!$J$126,"")</f>
        <v/>
      </c>
      <c r="M412" s="159" t="s">
        <v>24</v>
      </c>
      <c r="N412" s="435" t="str">
        <f>IF([1]p34!$J$128&lt;&gt;0,[1]p34!$J$128,"")</f>
        <v/>
      </c>
      <c r="O412" s="435"/>
      <c r="P412" s="436"/>
      <c r="Q412" s="129"/>
    </row>
    <row r="413" spans="1:19" s="2" customFormat="1" ht="13.5" customHeight="1" x14ac:dyDescent="0.25">
      <c r="A413" s="17" t="s">
        <v>76</v>
      </c>
      <c r="B413" s="379" t="str">
        <f>IF([1]p34!$A$126&lt;&gt;0,[1]p34!$A$126,"")</f>
        <v/>
      </c>
      <c r="C413" s="379"/>
      <c r="D413" s="379"/>
      <c r="E413" s="379"/>
      <c r="F413" s="379"/>
      <c r="G413" s="379"/>
      <c r="H413" s="379"/>
      <c r="I413" s="379"/>
      <c r="J413" s="379"/>
      <c r="K413" s="379"/>
      <c r="L413" s="379"/>
      <c r="M413" s="379"/>
      <c r="N413" s="379"/>
      <c r="O413" s="379"/>
      <c r="P413" s="380"/>
      <c r="Q413" s="129"/>
    </row>
    <row r="414" spans="1:19" s="10" customFormat="1" ht="11.25" customHeight="1" x14ac:dyDescent="0.2">
      <c r="A414" s="434"/>
      <c r="B414" s="434"/>
      <c r="C414" s="434"/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4"/>
      <c r="O414" s="434"/>
      <c r="P414" s="434"/>
      <c r="Q414" s="129"/>
    </row>
    <row r="415" spans="1:19" s="2" customFormat="1" ht="13.5" customHeight="1" x14ac:dyDescent="0.25">
      <c r="A415" s="17" t="s">
        <v>73</v>
      </c>
      <c r="B415" s="418" t="str">
        <f>IF([1]p34!$A$131&lt;&gt;0,[1]p34!$A$131,"")</f>
        <v/>
      </c>
      <c r="C415" s="418"/>
      <c r="D415" s="418"/>
      <c r="E415" s="418"/>
      <c r="F415" s="419"/>
      <c r="G415" s="18" t="s">
        <v>74</v>
      </c>
      <c r="H415" s="69" t="str">
        <f>IF([1]p34!$G$135&lt;&gt;0,[1]p34!$G$135,"")</f>
        <v/>
      </c>
      <c r="I415" s="18" t="s">
        <v>75</v>
      </c>
      <c r="J415" s="69" t="str">
        <f>IF([1]p34!$H$135&lt;&gt;0,[1]p34!$H$135,"")</f>
        <v/>
      </c>
      <c r="K415" s="18" t="s">
        <v>79</v>
      </c>
      <c r="L415" s="154" t="str">
        <f>IF([1]p34!$J$133&lt;&gt;0,[1]p34!$J$133,"")</f>
        <v/>
      </c>
      <c r="M415" s="159" t="s">
        <v>24</v>
      </c>
      <c r="N415" s="435" t="str">
        <f>IF([1]p34!$J$135&lt;&gt;0,[1]p34!$J$135,"")</f>
        <v/>
      </c>
      <c r="O415" s="435"/>
      <c r="P415" s="436"/>
      <c r="Q415" s="129"/>
    </row>
    <row r="416" spans="1:19" s="2" customFormat="1" ht="13.5" customHeight="1" x14ac:dyDescent="0.25">
      <c r="A416" s="17" t="s">
        <v>76</v>
      </c>
      <c r="B416" s="379" t="str">
        <f>IF([1]p34!$A$133&lt;&gt;0,[1]p34!$A$133,"")</f>
        <v/>
      </c>
      <c r="C416" s="379"/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79"/>
      <c r="O416" s="379"/>
      <c r="P416" s="380"/>
      <c r="Q416" s="129"/>
    </row>
    <row r="417" spans="1:19" s="29" customFormat="1" ht="11.25" customHeight="1" x14ac:dyDescent="0.2">
      <c r="A417" s="375" t="str">
        <f>T([1]p35!$C$13:$G$13)</f>
        <v/>
      </c>
      <c r="B417" s="376"/>
      <c r="C417" s="376"/>
      <c r="D417" s="376"/>
      <c r="E417" s="377"/>
      <c r="F417" s="437"/>
      <c r="G417" s="438"/>
      <c r="H417" s="438"/>
      <c r="I417" s="438"/>
      <c r="J417" s="438"/>
      <c r="K417" s="438"/>
      <c r="L417" s="438"/>
      <c r="M417" s="438"/>
      <c r="N417" s="438"/>
      <c r="O417" s="438"/>
      <c r="P417" s="438"/>
      <c r="Q417" s="129"/>
      <c r="R417" s="28"/>
      <c r="S417" s="28"/>
    </row>
    <row r="418" spans="1:19" s="2" customFormat="1" ht="13.5" customHeight="1" x14ac:dyDescent="0.25">
      <c r="A418" s="17" t="s">
        <v>73</v>
      </c>
      <c r="B418" s="418" t="str">
        <f>IF([1]p35!$A$110&lt;&gt;0,[1]p35!$A$110,"")</f>
        <v/>
      </c>
      <c r="C418" s="418"/>
      <c r="D418" s="418"/>
      <c r="E418" s="418"/>
      <c r="F418" s="419"/>
      <c r="G418" s="18" t="s">
        <v>74</v>
      </c>
      <c r="H418" s="69" t="str">
        <f>IF([1]p35!$G$114&lt;&gt;0,[1]p35!$G$114,"")</f>
        <v/>
      </c>
      <c r="I418" s="18" t="s">
        <v>75</v>
      </c>
      <c r="J418" s="69" t="str">
        <f>IF([1]p35!$H$114&lt;&gt;0,[1]p35!$H$114,"")</f>
        <v/>
      </c>
      <c r="K418" s="18" t="s">
        <v>79</v>
      </c>
      <c r="L418" s="154" t="str">
        <f>IF([1]p35!$J$112&lt;&gt;0,[1]p35!$J$112,"")</f>
        <v/>
      </c>
      <c r="M418" s="159" t="s">
        <v>24</v>
      </c>
      <c r="N418" s="435" t="str">
        <f>IF([1]p35!$J$114&lt;&gt;0,[1]p35!$J$114,"")</f>
        <v/>
      </c>
      <c r="O418" s="435"/>
      <c r="P418" s="436"/>
      <c r="Q418" s="129"/>
    </row>
    <row r="419" spans="1:19" s="2" customFormat="1" ht="13.5" customHeight="1" x14ac:dyDescent="0.25">
      <c r="A419" s="17" t="s">
        <v>76</v>
      </c>
      <c r="B419" s="379" t="str">
        <f>IF([1]p35!$A$112&lt;&gt;0,[1]p35!$A$112,"")</f>
        <v/>
      </c>
      <c r="C419" s="379"/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79"/>
      <c r="O419" s="379"/>
      <c r="P419" s="380"/>
      <c r="Q419" s="129"/>
    </row>
    <row r="420" spans="1:19" s="10" customFormat="1" ht="11.25" customHeight="1" x14ac:dyDescent="0.2">
      <c r="A420" s="434"/>
      <c r="B420" s="434"/>
      <c r="C420" s="434"/>
      <c r="D420" s="434"/>
      <c r="E420" s="434"/>
      <c r="F420" s="434"/>
      <c r="G420" s="434"/>
      <c r="H420" s="434"/>
      <c r="I420" s="434"/>
      <c r="J420" s="434"/>
      <c r="K420" s="434"/>
      <c r="L420" s="434"/>
      <c r="M420" s="434"/>
      <c r="N420" s="434"/>
      <c r="O420" s="434"/>
      <c r="P420" s="434"/>
      <c r="Q420" s="129"/>
    </row>
    <row r="421" spans="1:19" s="2" customFormat="1" ht="13.5" customHeight="1" x14ac:dyDescent="0.25">
      <c r="A421" s="17" t="s">
        <v>73</v>
      </c>
      <c r="B421" s="418" t="str">
        <f>IF([1]p35!$A$117&lt;&gt;0,[1]p35!$A$117,"")</f>
        <v/>
      </c>
      <c r="C421" s="418"/>
      <c r="D421" s="418"/>
      <c r="E421" s="418"/>
      <c r="F421" s="419"/>
      <c r="G421" s="18" t="s">
        <v>74</v>
      </c>
      <c r="H421" s="69" t="str">
        <f>IF([1]p35!$G$121&lt;&gt;0,[1]p35!$G$121,"")</f>
        <v/>
      </c>
      <c r="I421" s="18" t="s">
        <v>75</v>
      </c>
      <c r="J421" s="69" t="str">
        <f>IF([1]p35!$H$121&lt;&gt;0,[1]p35!$H$121,"")</f>
        <v/>
      </c>
      <c r="K421" s="18" t="s">
        <v>79</v>
      </c>
      <c r="L421" s="154" t="str">
        <f>IF([1]p35!$J$119&lt;&gt;0,[1]p35!$J$119,"")</f>
        <v/>
      </c>
      <c r="M421" s="159" t="s">
        <v>24</v>
      </c>
      <c r="N421" s="435" t="str">
        <f>IF([1]p35!$J$121&lt;&gt;0,[1]p35!$J$121,"")</f>
        <v/>
      </c>
      <c r="O421" s="435"/>
      <c r="P421" s="436"/>
      <c r="Q421" s="129"/>
    </row>
    <row r="422" spans="1:19" s="2" customFormat="1" ht="13.5" customHeight="1" x14ac:dyDescent="0.25">
      <c r="A422" s="17" t="s">
        <v>76</v>
      </c>
      <c r="B422" s="379" t="str">
        <f>IF([1]p35!$A$119&lt;&gt;0,[1]p35!$A$119,"")</f>
        <v/>
      </c>
      <c r="C422" s="379"/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79"/>
      <c r="O422" s="379"/>
      <c r="P422" s="380"/>
      <c r="Q422" s="129"/>
    </row>
    <row r="423" spans="1:19" s="10" customFormat="1" ht="11.25" customHeight="1" x14ac:dyDescent="0.2">
      <c r="A423" s="434"/>
      <c r="B423" s="434"/>
      <c r="C423" s="434"/>
      <c r="D423" s="434"/>
      <c r="E423" s="434"/>
      <c r="F423" s="434"/>
      <c r="G423" s="434"/>
      <c r="H423" s="434"/>
      <c r="I423" s="434"/>
      <c r="J423" s="434"/>
      <c r="K423" s="434"/>
      <c r="L423" s="434"/>
      <c r="M423" s="434"/>
      <c r="N423" s="434"/>
      <c r="O423" s="434"/>
      <c r="P423" s="434"/>
      <c r="Q423" s="129"/>
    </row>
    <row r="424" spans="1:19" s="2" customFormat="1" ht="13.5" customHeight="1" x14ac:dyDescent="0.25">
      <c r="A424" s="17" t="s">
        <v>73</v>
      </c>
      <c r="B424" s="418" t="str">
        <f>IF([1]p35!$A$124&lt;&gt;0,[1]p35!$A$124,"")</f>
        <v/>
      </c>
      <c r="C424" s="418"/>
      <c r="D424" s="418"/>
      <c r="E424" s="418"/>
      <c r="F424" s="419"/>
      <c r="G424" s="18" t="s">
        <v>74</v>
      </c>
      <c r="H424" s="69" t="str">
        <f>IF([1]p35!$G$128&lt;&gt;0,[1]p35!$G$128,"")</f>
        <v/>
      </c>
      <c r="I424" s="18" t="s">
        <v>75</v>
      </c>
      <c r="J424" s="69" t="str">
        <f>IF([1]p35!$H$128&lt;&gt;0,[1]p35!$H$128,"")</f>
        <v/>
      </c>
      <c r="K424" s="18" t="s">
        <v>79</v>
      </c>
      <c r="L424" s="154" t="str">
        <f>IF([1]p35!$J$126&lt;&gt;0,[1]p35!$J$126,"")</f>
        <v/>
      </c>
      <c r="M424" s="159" t="s">
        <v>24</v>
      </c>
      <c r="N424" s="435" t="str">
        <f>IF([1]p35!$J$128&lt;&gt;0,[1]p35!$J$128,"")</f>
        <v/>
      </c>
      <c r="O424" s="435"/>
      <c r="P424" s="436"/>
      <c r="Q424" s="129"/>
    </row>
    <row r="425" spans="1:19" s="2" customFormat="1" ht="13.5" customHeight="1" x14ac:dyDescent="0.25">
      <c r="A425" s="17" t="s">
        <v>76</v>
      </c>
      <c r="B425" s="379" t="str">
        <f>IF([1]p35!$A$126&lt;&gt;0,[1]p35!$A$126,"")</f>
        <v/>
      </c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80"/>
      <c r="Q425" s="129"/>
    </row>
    <row r="426" spans="1:19" s="10" customFormat="1" ht="11.25" customHeight="1" x14ac:dyDescent="0.2">
      <c r="A426" s="434"/>
      <c r="B426" s="434"/>
      <c r="C426" s="434"/>
      <c r="D426" s="434"/>
      <c r="E426" s="434"/>
      <c r="F426" s="434"/>
      <c r="G426" s="434"/>
      <c r="H426" s="434"/>
      <c r="I426" s="434"/>
      <c r="J426" s="434"/>
      <c r="K426" s="434"/>
      <c r="L426" s="434"/>
      <c r="M426" s="434"/>
      <c r="N426" s="434"/>
      <c r="O426" s="434"/>
      <c r="P426" s="434"/>
      <c r="Q426" s="129"/>
    </row>
    <row r="427" spans="1:19" s="2" customFormat="1" ht="13.5" customHeight="1" x14ac:dyDescent="0.25">
      <c r="A427" s="17" t="s">
        <v>73</v>
      </c>
      <c r="B427" s="418" t="str">
        <f>IF([1]p35!$A$131&lt;&gt;0,[1]p35!$A$131,"")</f>
        <v/>
      </c>
      <c r="C427" s="418"/>
      <c r="D427" s="418"/>
      <c r="E427" s="418"/>
      <c r="F427" s="419"/>
      <c r="G427" s="18" t="s">
        <v>74</v>
      </c>
      <c r="H427" s="69" t="str">
        <f>IF([1]p35!$G$135&lt;&gt;0,[1]p35!$G$135,"")</f>
        <v/>
      </c>
      <c r="I427" s="18" t="s">
        <v>75</v>
      </c>
      <c r="J427" s="69" t="str">
        <f>IF([1]p35!$H$135&lt;&gt;0,[1]p35!$H$135,"")</f>
        <v/>
      </c>
      <c r="K427" s="18" t="s">
        <v>79</v>
      </c>
      <c r="L427" s="154" t="str">
        <f>IF([1]p35!$J$133&lt;&gt;0,[1]p35!$J$133,"")</f>
        <v/>
      </c>
      <c r="M427" s="159" t="s">
        <v>24</v>
      </c>
      <c r="N427" s="435" t="str">
        <f>IF([1]p35!$J$135&lt;&gt;0,[1]p35!$J$135,"")</f>
        <v/>
      </c>
      <c r="O427" s="435"/>
      <c r="P427" s="436"/>
      <c r="Q427" s="129"/>
    </row>
    <row r="428" spans="1:19" s="2" customFormat="1" ht="13.5" customHeight="1" x14ac:dyDescent="0.25">
      <c r="A428" s="17" t="s">
        <v>76</v>
      </c>
      <c r="B428" s="379" t="str">
        <f>IF([1]p35!$A$133&lt;&gt;0,[1]p35!$A$133,"")</f>
        <v/>
      </c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80"/>
      <c r="Q428" s="129"/>
    </row>
    <row r="429" spans="1:19" s="29" customFormat="1" ht="11.25" customHeight="1" x14ac:dyDescent="0.2">
      <c r="A429" s="375" t="str">
        <f>T([1]p36!$C$13:$G$13)</f>
        <v/>
      </c>
      <c r="B429" s="376"/>
      <c r="C429" s="376"/>
      <c r="D429" s="376"/>
      <c r="E429" s="377"/>
      <c r="F429" s="437"/>
      <c r="G429" s="438"/>
      <c r="H429" s="438"/>
      <c r="I429" s="438"/>
      <c r="J429" s="438"/>
      <c r="K429" s="438"/>
      <c r="L429" s="438"/>
      <c r="M429" s="438"/>
      <c r="N429" s="438"/>
      <c r="O429" s="438"/>
      <c r="P429" s="438"/>
      <c r="Q429" s="129"/>
      <c r="R429" s="28"/>
      <c r="S429" s="28"/>
    </row>
    <row r="430" spans="1:19" s="2" customFormat="1" ht="13.5" customHeight="1" x14ac:dyDescent="0.25">
      <c r="A430" s="17" t="s">
        <v>73</v>
      </c>
      <c r="B430" s="418" t="str">
        <f>IF([1]p36!$A$110&lt;&gt;0,[1]p36!$A$110,"")</f>
        <v/>
      </c>
      <c r="C430" s="418"/>
      <c r="D430" s="418"/>
      <c r="E430" s="418"/>
      <c r="F430" s="419"/>
      <c r="G430" s="18" t="s">
        <v>74</v>
      </c>
      <c r="H430" s="69" t="str">
        <f>IF([1]p36!$G$114&lt;&gt;0,[1]p36!$G$114,"")</f>
        <v/>
      </c>
      <c r="I430" s="18" t="s">
        <v>75</v>
      </c>
      <c r="J430" s="69" t="str">
        <f>IF([1]p36!$H$114&lt;&gt;0,[1]p36!$H$114,"")</f>
        <v/>
      </c>
      <c r="K430" s="18" t="s">
        <v>79</v>
      </c>
      <c r="L430" s="154" t="str">
        <f>IF([1]p36!$J$112&lt;&gt;0,[1]p36!$J$112,"")</f>
        <v/>
      </c>
      <c r="M430" s="159" t="s">
        <v>24</v>
      </c>
      <c r="N430" s="435" t="str">
        <f>IF([1]p36!$J$114&lt;&gt;0,[1]p36!$J$114,"")</f>
        <v/>
      </c>
      <c r="O430" s="435"/>
      <c r="P430" s="436"/>
      <c r="Q430" s="129"/>
    </row>
    <row r="431" spans="1:19" s="2" customFormat="1" ht="13.5" customHeight="1" x14ac:dyDescent="0.25">
      <c r="A431" s="17" t="s">
        <v>76</v>
      </c>
      <c r="B431" s="379" t="str">
        <f>IF([1]p36!$A$112&lt;&gt;0,[1]p36!$A$112,"")</f>
        <v/>
      </c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80"/>
      <c r="Q431" s="129"/>
    </row>
    <row r="432" spans="1:19" s="10" customFormat="1" ht="11.25" customHeight="1" x14ac:dyDescent="0.2">
      <c r="A432" s="434"/>
      <c r="B432" s="434"/>
      <c r="C432" s="434"/>
      <c r="D432" s="434"/>
      <c r="E432" s="434"/>
      <c r="F432" s="434"/>
      <c r="G432" s="434"/>
      <c r="H432" s="434"/>
      <c r="I432" s="434"/>
      <c r="J432" s="434"/>
      <c r="K432" s="434"/>
      <c r="L432" s="434"/>
      <c r="M432" s="434"/>
      <c r="N432" s="434"/>
      <c r="O432" s="434"/>
      <c r="P432" s="434"/>
      <c r="Q432" s="129"/>
    </row>
    <row r="433" spans="1:19" s="2" customFormat="1" ht="13.5" customHeight="1" x14ac:dyDescent="0.25">
      <c r="A433" s="17" t="s">
        <v>73</v>
      </c>
      <c r="B433" s="418" t="str">
        <f>IF([1]p36!$A$117&lt;&gt;0,[1]p36!$A$117,"")</f>
        <v/>
      </c>
      <c r="C433" s="418"/>
      <c r="D433" s="418"/>
      <c r="E433" s="418"/>
      <c r="F433" s="419"/>
      <c r="G433" s="18" t="s">
        <v>74</v>
      </c>
      <c r="H433" s="69" t="str">
        <f>IF([1]p36!$G$121&lt;&gt;0,[1]p36!$G$121,"")</f>
        <v/>
      </c>
      <c r="I433" s="18" t="s">
        <v>75</v>
      </c>
      <c r="J433" s="69" t="str">
        <f>IF([1]p36!$H$121&lt;&gt;0,[1]p36!$H$121,"")</f>
        <v/>
      </c>
      <c r="K433" s="18" t="s">
        <v>79</v>
      </c>
      <c r="L433" s="154" t="str">
        <f>IF([1]p36!$J$119&lt;&gt;0,[1]p36!$J$119,"")</f>
        <v/>
      </c>
      <c r="M433" s="159" t="s">
        <v>24</v>
      </c>
      <c r="N433" s="435" t="str">
        <f>IF([1]p36!$J$121&lt;&gt;0,[1]p36!$J$121,"")</f>
        <v/>
      </c>
      <c r="O433" s="435"/>
      <c r="P433" s="436"/>
      <c r="Q433" s="129"/>
    </row>
    <row r="434" spans="1:19" s="2" customFormat="1" ht="13.5" customHeight="1" x14ac:dyDescent="0.25">
      <c r="A434" s="17" t="s">
        <v>76</v>
      </c>
      <c r="B434" s="379" t="str">
        <f>IF([1]p36!$A$119&lt;&gt;0,[1]p36!$A$119,"")</f>
        <v/>
      </c>
      <c r="C434" s="379"/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79"/>
      <c r="O434" s="379"/>
      <c r="P434" s="380"/>
      <c r="Q434" s="129"/>
    </row>
    <row r="435" spans="1:19" s="10" customFormat="1" ht="11.25" customHeight="1" x14ac:dyDescent="0.2">
      <c r="A435" s="434"/>
      <c r="B435" s="434"/>
      <c r="C435" s="434"/>
      <c r="D435" s="434"/>
      <c r="E435" s="434"/>
      <c r="F435" s="434"/>
      <c r="G435" s="434"/>
      <c r="H435" s="434"/>
      <c r="I435" s="434"/>
      <c r="J435" s="434"/>
      <c r="K435" s="434"/>
      <c r="L435" s="434"/>
      <c r="M435" s="434"/>
      <c r="N435" s="434"/>
      <c r="O435" s="434"/>
      <c r="P435" s="434"/>
      <c r="Q435" s="129"/>
    </row>
    <row r="436" spans="1:19" s="2" customFormat="1" ht="13.5" customHeight="1" x14ac:dyDescent="0.25">
      <c r="A436" s="17" t="s">
        <v>73</v>
      </c>
      <c r="B436" s="418" t="str">
        <f>IF([1]p36!$A$124&lt;&gt;0,[1]p36!$A$124,"")</f>
        <v/>
      </c>
      <c r="C436" s="418"/>
      <c r="D436" s="418"/>
      <c r="E436" s="418"/>
      <c r="F436" s="419"/>
      <c r="G436" s="18" t="s">
        <v>74</v>
      </c>
      <c r="H436" s="69" t="str">
        <f>IF([1]p36!$G$128&lt;&gt;0,[1]p36!$G$128,"")</f>
        <v/>
      </c>
      <c r="I436" s="18" t="s">
        <v>75</v>
      </c>
      <c r="J436" s="69" t="str">
        <f>IF([1]p36!$H$128&lt;&gt;0,[1]p36!$H$128,"")</f>
        <v/>
      </c>
      <c r="K436" s="18" t="s">
        <v>79</v>
      </c>
      <c r="L436" s="154" t="str">
        <f>IF([1]p36!$J$126&lt;&gt;0,[1]p36!$J$126,"")</f>
        <v/>
      </c>
      <c r="M436" s="159" t="s">
        <v>24</v>
      </c>
      <c r="N436" s="435" t="str">
        <f>IF([1]p36!$J$128&lt;&gt;0,[1]p36!$J$128,"")</f>
        <v/>
      </c>
      <c r="O436" s="435"/>
      <c r="P436" s="436"/>
      <c r="Q436" s="129"/>
    </row>
    <row r="437" spans="1:19" s="2" customFormat="1" ht="13.5" customHeight="1" x14ac:dyDescent="0.25">
      <c r="A437" s="17" t="s">
        <v>76</v>
      </c>
      <c r="B437" s="379" t="str">
        <f>IF([1]p36!$A$126&lt;&gt;0,[1]p36!$A$126,"")</f>
        <v/>
      </c>
      <c r="C437" s="379"/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79"/>
      <c r="O437" s="379"/>
      <c r="P437" s="380"/>
      <c r="Q437" s="129"/>
    </row>
    <row r="438" spans="1:19" s="10" customFormat="1" ht="11.25" customHeight="1" x14ac:dyDescent="0.2">
      <c r="A438" s="434"/>
      <c r="B438" s="434"/>
      <c r="C438" s="434"/>
      <c r="D438" s="434"/>
      <c r="E438" s="434"/>
      <c r="F438" s="434"/>
      <c r="G438" s="434"/>
      <c r="H438" s="434"/>
      <c r="I438" s="434"/>
      <c r="J438" s="434"/>
      <c r="K438" s="434"/>
      <c r="L438" s="434"/>
      <c r="M438" s="434"/>
      <c r="N438" s="434"/>
      <c r="O438" s="434"/>
      <c r="P438" s="434"/>
      <c r="Q438" s="129"/>
    </row>
    <row r="439" spans="1:19" s="2" customFormat="1" ht="13.5" customHeight="1" x14ac:dyDescent="0.25">
      <c r="A439" s="17" t="s">
        <v>73</v>
      </c>
      <c r="B439" s="418" t="str">
        <f>IF([1]p36!$A$131&lt;&gt;0,[1]p36!$A$131,"")</f>
        <v/>
      </c>
      <c r="C439" s="418"/>
      <c r="D439" s="418"/>
      <c r="E439" s="418"/>
      <c r="F439" s="419"/>
      <c r="G439" s="18" t="s">
        <v>74</v>
      </c>
      <c r="H439" s="69" t="str">
        <f>IF([1]p36!$G$135&lt;&gt;0,[1]p36!$G$135,"")</f>
        <v/>
      </c>
      <c r="I439" s="18" t="s">
        <v>75</v>
      </c>
      <c r="J439" s="69" t="str">
        <f>IF([1]p36!$H$135&lt;&gt;0,[1]p36!$H$135,"")</f>
        <v/>
      </c>
      <c r="K439" s="18" t="s">
        <v>79</v>
      </c>
      <c r="L439" s="154" t="str">
        <f>IF([1]p36!$J$133&lt;&gt;0,[1]p36!$J$133,"")</f>
        <v/>
      </c>
      <c r="M439" s="159" t="s">
        <v>24</v>
      </c>
      <c r="N439" s="435" t="str">
        <f>IF([1]p36!$J$135&lt;&gt;0,[1]p36!$J$135,"")</f>
        <v/>
      </c>
      <c r="O439" s="435"/>
      <c r="P439" s="436"/>
      <c r="Q439" s="129"/>
    </row>
    <row r="440" spans="1:19" s="2" customFormat="1" ht="13.5" customHeight="1" x14ac:dyDescent="0.25">
      <c r="A440" s="17" t="s">
        <v>76</v>
      </c>
      <c r="B440" s="379" t="str">
        <f>IF([1]p36!$A$133&lt;&gt;0,[1]p36!$A$133,"")</f>
        <v/>
      </c>
      <c r="C440" s="379"/>
      <c r="D440" s="379"/>
      <c r="E440" s="379"/>
      <c r="F440" s="379"/>
      <c r="G440" s="379"/>
      <c r="H440" s="379"/>
      <c r="I440" s="379"/>
      <c r="J440" s="379"/>
      <c r="K440" s="379"/>
      <c r="L440" s="379"/>
      <c r="M440" s="379"/>
      <c r="N440" s="379"/>
      <c r="O440" s="379"/>
      <c r="P440" s="380"/>
      <c r="Q440" s="129"/>
    </row>
    <row r="441" spans="1:19" s="29" customFormat="1" ht="11.25" customHeight="1" x14ac:dyDescent="0.2">
      <c r="A441" s="375" t="str">
        <f>T([1]p37!$C$13:$G$13)</f>
        <v/>
      </c>
      <c r="B441" s="376"/>
      <c r="C441" s="376"/>
      <c r="D441" s="376"/>
      <c r="E441" s="377"/>
      <c r="F441" s="437"/>
      <c r="G441" s="438"/>
      <c r="H441" s="438"/>
      <c r="I441" s="438"/>
      <c r="J441" s="438"/>
      <c r="K441" s="438"/>
      <c r="L441" s="438"/>
      <c r="M441" s="438"/>
      <c r="N441" s="438"/>
      <c r="O441" s="438"/>
      <c r="P441" s="438"/>
      <c r="Q441" s="129"/>
      <c r="R441" s="28"/>
      <c r="S441" s="28"/>
    </row>
    <row r="442" spans="1:19" s="2" customFormat="1" ht="13.5" customHeight="1" x14ac:dyDescent="0.25">
      <c r="A442" s="17" t="s">
        <v>73</v>
      </c>
      <c r="B442" s="418" t="str">
        <f>IF([1]p37!$A$110&lt;&gt;0,[1]p37!$A$110,"")</f>
        <v/>
      </c>
      <c r="C442" s="418"/>
      <c r="D442" s="418"/>
      <c r="E442" s="418"/>
      <c r="F442" s="419"/>
      <c r="G442" s="18" t="s">
        <v>74</v>
      </c>
      <c r="H442" s="69" t="str">
        <f>IF([1]p37!$G$114&lt;&gt;0,[1]p37!$G$114,"")</f>
        <v/>
      </c>
      <c r="I442" s="18" t="s">
        <v>75</v>
      </c>
      <c r="J442" s="69" t="str">
        <f>IF([1]p37!$H$114&lt;&gt;0,[1]p37!$H$114,"")</f>
        <v/>
      </c>
      <c r="K442" s="18" t="s">
        <v>79</v>
      </c>
      <c r="L442" s="154" t="str">
        <f>IF([1]p37!$J$112&lt;&gt;0,[1]p37!$J$112,"")</f>
        <v/>
      </c>
      <c r="M442" s="159" t="s">
        <v>24</v>
      </c>
      <c r="N442" s="435" t="str">
        <f>IF([1]p37!$J$114&lt;&gt;0,[1]p37!$J$114,"")</f>
        <v/>
      </c>
      <c r="O442" s="435"/>
      <c r="P442" s="436"/>
      <c r="Q442" s="129"/>
    </row>
    <row r="443" spans="1:19" s="2" customFormat="1" ht="13.5" customHeight="1" x14ac:dyDescent="0.25">
      <c r="A443" s="17" t="s">
        <v>76</v>
      </c>
      <c r="B443" s="379" t="str">
        <f>IF([1]p37!$A$112&lt;&gt;0,[1]p37!$A$112,"")</f>
        <v/>
      </c>
      <c r="C443" s="379"/>
      <c r="D443" s="379"/>
      <c r="E443" s="379"/>
      <c r="F443" s="379"/>
      <c r="G443" s="379"/>
      <c r="H443" s="379"/>
      <c r="I443" s="379"/>
      <c r="J443" s="379"/>
      <c r="K443" s="379"/>
      <c r="L443" s="379"/>
      <c r="M443" s="379"/>
      <c r="N443" s="379"/>
      <c r="O443" s="379"/>
      <c r="P443" s="380"/>
      <c r="Q443" s="129"/>
    </row>
    <row r="444" spans="1:19" s="10" customFormat="1" ht="11.25" customHeight="1" x14ac:dyDescent="0.2">
      <c r="A444" s="434"/>
      <c r="B444" s="434"/>
      <c r="C444" s="434"/>
      <c r="D444" s="434"/>
      <c r="E444" s="434"/>
      <c r="F444" s="434"/>
      <c r="G444" s="434"/>
      <c r="H444" s="434"/>
      <c r="I444" s="434"/>
      <c r="J444" s="434"/>
      <c r="K444" s="434"/>
      <c r="L444" s="434"/>
      <c r="M444" s="434"/>
      <c r="N444" s="434"/>
      <c r="O444" s="434"/>
      <c r="P444" s="434"/>
      <c r="Q444" s="129"/>
    </row>
    <row r="445" spans="1:19" s="2" customFormat="1" ht="13.5" customHeight="1" x14ac:dyDescent="0.25">
      <c r="A445" s="17" t="s">
        <v>73</v>
      </c>
      <c r="B445" s="418" t="str">
        <f>IF([1]p37!$A$117&lt;&gt;0,[1]p37!$A$117,"")</f>
        <v/>
      </c>
      <c r="C445" s="418"/>
      <c r="D445" s="418"/>
      <c r="E445" s="418"/>
      <c r="F445" s="419"/>
      <c r="G445" s="18" t="s">
        <v>74</v>
      </c>
      <c r="H445" s="69" t="str">
        <f>IF([1]p37!$G$121&lt;&gt;0,[1]p37!$G$121,"")</f>
        <v/>
      </c>
      <c r="I445" s="18" t="s">
        <v>75</v>
      </c>
      <c r="J445" s="69" t="str">
        <f>IF([1]p37!$H$121&lt;&gt;0,[1]p37!$H$121,"")</f>
        <v/>
      </c>
      <c r="K445" s="18" t="s">
        <v>79</v>
      </c>
      <c r="L445" s="154" t="str">
        <f>IF([1]p37!$J$119&lt;&gt;0,[1]p37!$J$119,"")</f>
        <v/>
      </c>
      <c r="M445" s="159" t="s">
        <v>24</v>
      </c>
      <c r="N445" s="435" t="str">
        <f>IF([1]p37!$J$121&lt;&gt;0,[1]p37!$J$121,"")</f>
        <v/>
      </c>
      <c r="O445" s="435"/>
      <c r="P445" s="436"/>
      <c r="Q445" s="129"/>
    </row>
    <row r="446" spans="1:19" s="2" customFormat="1" ht="13.5" customHeight="1" x14ac:dyDescent="0.25">
      <c r="A446" s="17" t="s">
        <v>76</v>
      </c>
      <c r="B446" s="379" t="str">
        <f>IF([1]p37!$A$119&lt;&gt;0,[1]p37!$A$119,"")</f>
        <v/>
      </c>
      <c r="C446" s="379"/>
      <c r="D446" s="379"/>
      <c r="E446" s="379"/>
      <c r="F446" s="379"/>
      <c r="G446" s="379"/>
      <c r="H446" s="379"/>
      <c r="I446" s="379"/>
      <c r="J446" s="379"/>
      <c r="K446" s="379"/>
      <c r="L446" s="379"/>
      <c r="M446" s="379"/>
      <c r="N446" s="379"/>
      <c r="O446" s="379"/>
      <c r="P446" s="380"/>
      <c r="Q446" s="129"/>
    </row>
    <row r="447" spans="1:19" s="10" customFormat="1" ht="11.25" customHeight="1" x14ac:dyDescent="0.2">
      <c r="A447" s="434"/>
      <c r="B447" s="434"/>
      <c r="C447" s="434"/>
      <c r="D447" s="434"/>
      <c r="E447" s="434"/>
      <c r="F447" s="434"/>
      <c r="G447" s="434"/>
      <c r="H447" s="434"/>
      <c r="I447" s="434"/>
      <c r="J447" s="434"/>
      <c r="K447" s="434"/>
      <c r="L447" s="434"/>
      <c r="M447" s="434"/>
      <c r="N447" s="434"/>
      <c r="O447" s="434"/>
      <c r="P447" s="434"/>
      <c r="Q447" s="129"/>
    </row>
    <row r="448" spans="1:19" s="2" customFormat="1" ht="13.5" customHeight="1" x14ac:dyDescent="0.25">
      <c r="A448" s="17" t="s">
        <v>73</v>
      </c>
      <c r="B448" s="418" t="str">
        <f>IF([1]p37!$A$124&lt;&gt;0,[1]p37!$A$124,"")</f>
        <v/>
      </c>
      <c r="C448" s="418"/>
      <c r="D448" s="418"/>
      <c r="E448" s="418"/>
      <c r="F448" s="419"/>
      <c r="G448" s="18" t="s">
        <v>74</v>
      </c>
      <c r="H448" s="69" t="str">
        <f>IF([1]p37!$G$128&lt;&gt;0,[1]p37!$G$128,"")</f>
        <v/>
      </c>
      <c r="I448" s="18" t="s">
        <v>75</v>
      </c>
      <c r="J448" s="69" t="str">
        <f>IF([1]p37!$H$128&lt;&gt;0,[1]p37!$H$128,"")</f>
        <v/>
      </c>
      <c r="K448" s="18" t="s">
        <v>79</v>
      </c>
      <c r="L448" s="154" t="str">
        <f>IF([1]p37!$J$126&lt;&gt;0,[1]p37!$J$126,"")</f>
        <v/>
      </c>
      <c r="M448" s="159" t="s">
        <v>24</v>
      </c>
      <c r="N448" s="435" t="str">
        <f>IF([1]p37!$J$128&lt;&gt;0,[1]p37!$J$128,"")</f>
        <v/>
      </c>
      <c r="O448" s="435"/>
      <c r="P448" s="436"/>
      <c r="Q448" s="129"/>
    </row>
    <row r="449" spans="1:19" s="2" customFormat="1" ht="13.5" customHeight="1" x14ac:dyDescent="0.25">
      <c r="A449" s="17" t="s">
        <v>76</v>
      </c>
      <c r="B449" s="379" t="str">
        <f>IF([1]p37!$A$126&lt;&gt;0,[1]p37!$A$126,"")</f>
        <v/>
      </c>
      <c r="C449" s="379"/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79"/>
      <c r="O449" s="379"/>
      <c r="P449" s="380"/>
      <c r="Q449" s="129"/>
    </row>
    <row r="450" spans="1:19" s="10" customFormat="1" ht="11.25" customHeight="1" x14ac:dyDescent="0.2">
      <c r="A450" s="434"/>
      <c r="B450" s="434"/>
      <c r="C450" s="434"/>
      <c r="D450" s="434"/>
      <c r="E450" s="434"/>
      <c r="F450" s="434"/>
      <c r="G450" s="434"/>
      <c r="H450" s="434"/>
      <c r="I450" s="434"/>
      <c r="J450" s="434"/>
      <c r="K450" s="434"/>
      <c r="L450" s="434"/>
      <c r="M450" s="434"/>
      <c r="N450" s="434"/>
      <c r="O450" s="434"/>
      <c r="P450" s="434"/>
      <c r="Q450" s="129"/>
    </row>
    <row r="451" spans="1:19" s="2" customFormat="1" ht="13.5" customHeight="1" x14ac:dyDescent="0.25">
      <c r="A451" s="17" t="s">
        <v>73</v>
      </c>
      <c r="B451" s="418" t="str">
        <f>IF([1]p37!$A$131&lt;&gt;0,[1]p37!$A$131,"")</f>
        <v/>
      </c>
      <c r="C451" s="418"/>
      <c r="D451" s="418"/>
      <c r="E451" s="418"/>
      <c r="F451" s="419"/>
      <c r="G451" s="18" t="s">
        <v>74</v>
      </c>
      <c r="H451" s="69" t="str">
        <f>IF([1]p37!$G$135&lt;&gt;0,[1]p37!$G$135,"")</f>
        <v/>
      </c>
      <c r="I451" s="18" t="s">
        <v>75</v>
      </c>
      <c r="J451" s="69" t="str">
        <f>IF([1]p37!$H$135&lt;&gt;0,[1]p37!$H$135,"")</f>
        <v/>
      </c>
      <c r="K451" s="18" t="s">
        <v>79</v>
      </c>
      <c r="L451" s="154" t="str">
        <f>IF([1]p37!$J$133&lt;&gt;0,[1]p37!$J$133,"")</f>
        <v/>
      </c>
      <c r="M451" s="159" t="s">
        <v>24</v>
      </c>
      <c r="N451" s="435" t="str">
        <f>IF([1]p37!$J$135&lt;&gt;0,[1]p37!$J$135,"")</f>
        <v/>
      </c>
      <c r="O451" s="435"/>
      <c r="P451" s="436"/>
      <c r="Q451" s="129"/>
    </row>
    <row r="452" spans="1:19" s="2" customFormat="1" ht="13.5" customHeight="1" x14ac:dyDescent="0.25">
      <c r="A452" s="17" t="s">
        <v>76</v>
      </c>
      <c r="B452" s="379" t="str">
        <f>IF([1]p37!$A$133&lt;&gt;0,[1]p37!$A$133,"")</f>
        <v/>
      </c>
      <c r="C452" s="379"/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79"/>
      <c r="O452" s="379"/>
      <c r="P452" s="380"/>
      <c r="Q452" s="129"/>
    </row>
    <row r="453" spans="1:19" s="29" customFormat="1" ht="11.25" customHeight="1" x14ac:dyDescent="0.2">
      <c r="A453" s="375" t="str">
        <f>T([1]p38!$C$13:$G$13)</f>
        <v/>
      </c>
      <c r="B453" s="376"/>
      <c r="C453" s="376"/>
      <c r="D453" s="376"/>
      <c r="E453" s="377"/>
      <c r="F453" s="437"/>
      <c r="G453" s="438"/>
      <c r="H453" s="438"/>
      <c r="I453" s="438"/>
      <c r="J453" s="438"/>
      <c r="K453" s="438"/>
      <c r="L453" s="438"/>
      <c r="M453" s="438"/>
      <c r="N453" s="438"/>
      <c r="O453" s="438"/>
      <c r="P453" s="438"/>
      <c r="Q453" s="129"/>
      <c r="R453" s="28"/>
      <c r="S453" s="28"/>
    </row>
    <row r="454" spans="1:19" s="2" customFormat="1" ht="13.5" customHeight="1" x14ac:dyDescent="0.25">
      <c r="A454" s="17" t="s">
        <v>73</v>
      </c>
      <c r="B454" s="418" t="str">
        <f>IF([1]p38!$A$110&lt;&gt;0,[1]p38!$A$110,"")</f>
        <v/>
      </c>
      <c r="C454" s="418"/>
      <c r="D454" s="418"/>
      <c r="E454" s="418"/>
      <c r="F454" s="419"/>
      <c r="G454" s="18" t="s">
        <v>74</v>
      </c>
      <c r="H454" s="69" t="str">
        <f>IF([1]p38!$G$114&lt;&gt;0,[1]p38!$G$114,"")</f>
        <v/>
      </c>
      <c r="I454" s="18" t="s">
        <v>75</v>
      </c>
      <c r="J454" s="69" t="str">
        <f>IF([1]p38!$H$114&lt;&gt;0,[1]p38!$H$114,"")</f>
        <v/>
      </c>
      <c r="K454" s="18" t="s">
        <v>79</v>
      </c>
      <c r="L454" s="154" t="str">
        <f>IF([1]p38!$J$112&lt;&gt;0,[1]p38!$J$112,"")</f>
        <v/>
      </c>
      <c r="M454" s="159" t="s">
        <v>24</v>
      </c>
      <c r="N454" s="435" t="str">
        <f>IF([1]p38!$J$114&lt;&gt;0,[1]p38!$J$114,"")</f>
        <v/>
      </c>
      <c r="O454" s="435"/>
      <c r="P454" s="436"/>
      <c r="Q454" s="129"/>
    </row>
    <row r="455" spans="1:19" s="2" customFormat="1" ht="13.5" customHeight="1" x14ac:dyDescent="0.25">
      <c r="A455" s="17" t="s">
        <v>76</v>
      </c>
      <c r="B455" s="379" t="str">
        <f>IF([1]p38!$A$112&lt;&gt;0,[1]p38!$A$112,"")</f>
        <v/>
      </c>
      <c r="C455" s="379"/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79"/>
      <c r="O455" s="379"/>
      <c r="P455" s="380"/>
      <c r="Q455" s="129"/>
    </row>
    <row r="456" spans="1:19" s="10" customFormat="1" ht="11.25" customHeight="1" x14ac:dyDescent="0.2">
      <c r="A456" s="434"/>
      <c r="B456" s="434"/>
      <c r="C456" s="434"/>
      <c r="D456" s="434"/>
      <c r="E456" s="434"/>
      <c r="F456" s="434"/>
      <c r="G456" s="434"/>
      <c r="H456" s="434"/>
      <c r="I456" s="434"/>
      <c r="J456" s="434"/>
      <c r="K456" s="434"/>
      <c r="L456" s="434"/>
      <c r="M456" s="434"/>
      <c r="N456" s="434"/>
      <c r="O456" s="434"/>
      <c r="P456" s="434"/>
      <c r="Q456" s="129"/>
    </row>
    <row r="457" spans="1:19" s="2" customFormat="1" ht="13.5" customHeight="1" x14ac:dyDescent="0.25">
      <c r="A457" s="17" t="s">
        <v>73</v>
      </c>
      <c r="B457" s="418" t="str">
        <f>IF([1]p38!$A$117&lt;&gt;0,[1]p38!$A$117,"")</f>
        <v/>
      </c>
      <c r="C457" s="418"/>
      <c r="D457" s="418"/>
      <c r="E457" s="418"/>
      <c r="F457" s="419"/>
      <c r="G457" s="18" t="s">
        <v>74</v>
      </c>
      <c r="H457" s="69" t="str">
        <f>IF([1]p38!$G$121&lt;&gt;0,[1]p38!$G$121,"")</f>
        <v/>
      </c>
      <c r="I457" s="18" t="s">
        <v>75</v>
      </c>
      <c r="J457" s="69" t="str">
        <f>IF([1]p38!$H$121&lt;&gt;0,[1]p38!$H$121,"")</f>
        <v/>
      </c>
      <c r="K457" s="18" t="s">
        <v>79</v>
      </c>
      <c r="L457" s="154" t="str">
        <f>IF([1]p38!$J$119&lt;&gt;0,[1]p38!$J$119,"")</f>
        <v/>
      </c>
      <c r="M457" s="159" t="s">
        <v>24</v>
      </c>
      <c r="N457" s="435" t="str">
        <f>IF([1]p38!$J$121&lt;&gt;0,[1]p38!$J$121,"")</f>
        <v/>
      </c>
      <c r="O457" s="435"/>
      <c r="P457" s="436"/>
      <c r="Q457" s="129"/>
    </row>
    <row r="458" spans="1:19" s="2" customFormat="1" ht="13.5" customHeight="1" x14ac:dyDescent="0.25">
      <c r="A458" s="17" t="s">
        <v>76</v>
      </c>
      <c r="B458" s="379" t="str">
        <f>IF([1]p38!$A$119&lt;&gt;0,[1]p38!$A$119,"")</f>
        <v/>
      </c>
      <c r="C458" s="379"/>
      <c r="D458" s="379"/>
      <c r="E458" s="379"/>
      <c r="F458" s="379"/>
      <c r="G458" s="379"/>
      <c r="H458" s="379"/>
      <c r="I458" s="379"/>
      <c r="J458" s="379"/>
      <c r="K458" s="379"/>
      <c r="L458" s="379"/>
      <c r="M458" s="379"/>
      <c r="N458" s="379"/>
      <c r="O458" s="379"/>
      <c r="P458" s="380"/>
      <c r="Q458" s="129"/>
    </row>
    <row r="459" spans="1:19" s="10" customFormat="1" ht="11.25" customHeight="1" x14ac:dyDescent="0.2">
      <c r="A459" s="434"/>
      <c r="B459" s="434"/>
      <c r="C459" s="434"/>
      <c r="D459" s="434"/>
      <c r="E459" s="434"/>
      <c r="F459" s="434"/>
      <c r="G459" s="434"/>
      <c r="H459" s="434"/>
      <c r="I459" s="434"/>
      <c r="J459" s="434"/>
      <c r="K459" s="434"/>
      <c r="L459" s="434"/>
      <c r="M459" s="434"/>
      <c r="N459" s="434"/>
      <c r="O459" s="434"/>
      <c r="P459" s="434"/>
      <c r="Q459" s="129"/>
    </row>
    <row r="460" spans="1:19" s="2" customFormat="1" ht="13.5" customHeight="1" x14ac:dyDescent="0.25">
      <c r="A460" s="17" t="s">
        <v>73</v>
      </c>
      <c r="B460" s="418" t="str">
        <f>IF([1]p38!$A$124&lt;&gt;0,[1]p38!$A$124,"")</f>
        <v/>
      </c>
      <c r="C460" s="418"/>
      <c r="D460" s="418"/>
      <c r="E460" s="418"/>
      <c r="F460" s="419"/>
      <c r="G460" s="18" t="s">
        <v>74</v>
      </c>
      <c r="H460" s="69" t="str">
        <f>IF([1]p38!$G$128&lt;&gt;0,[1]p38!$G$128,"")</f>
        <v/>
      </c>
      <c r="I460" s="18" t="s">
        <v>75</v>
      </c>
      <c r="J460" s="69" t="str">
        <f>IF([1]p38!$H$128&lt;&gt;0,[1]p38!$H$128,"")</f>
        <v/>
      </c>
      <c r="K460" s="18" t="s">
        <v>79</v>
      </c>
      <c r="L460" s="154" t="str">
        <f>IF([1]p38!$J$126&lt;&gt;0,[1]p38!$J$126,"")</f>
        <v/>
      </c>
      <c r="M460" s="159" t="s">
        <v>24</v>
      </c>
      <c r="N460" s="435" t="str">
        <f>IF([1]p38!$J$128&lt;&gt;0,[1]p38!$J$128,"")</f>
        <v/>
      </c>
      <c r="O460" s="435"/>
      <c r="P460" s="436"/>
      <c r="Q460" s="129"/>
    </row>
    <row r="461" spans="1:19" s="2" customFormat="1" ht="13.5" customHeight="1" x14ac:dyDescent="0.25">
      <c r="A461" s="17" t="s">
        <v>76</v>
      </c>
      <c r="B461" s="379" t="str">
        <f>IF([1]p38!$A$126&lt;&gt;0,[1]p38!$A$126,"")</f>
        <v/>
      </c>
      <c r="C461" s="379"/>
      <c r="D461" s="379"/>
      <c r="E461" s="379"/>
      <c r="F461" s="379"/>
      <c r="G461" s="379"/>
      <c r="H461" s="379"/>
      <c r="I461" s="379"/>
      <c r="J461" s="379"/>
      <c r="K461" s="379"/>
      <c r="L461" s="379"/>
      <c r="M461" s="379"/>
      <c r="N461" s="379"/>
      <c r="O461" s="379"/>
      <c r="P461" s="380"/>
      <c r="Q461" s="129"/>
    </row>
    <row r="462" spans="1:19" s="10" customFormat="1" ht="11.25" customHeight="1" x14ac:dyDescent="0.2">
      <c r="A462" s="434"/>
      <c r="B462" s="434"/>
      <c r="C462" s="434"/>
      <c r="D462" s="434"/>
      <c r="E462" s="434"/>
      <c r="F462" s="434"/>
      <c r="G462" s="434"/>
      <c r="H462" s="434"/>
      <c r="I462" s="434"/>
      <c r="J462" s="434"/>
      <c r="K462" s="434"/>
      <c r="L462" s="434"/>
      <c r="M462" s="434"/>
      <c r="N462" s="434"/>
      <c r="O462" s="434"/>
      <c r="P462" s="434"/>
      <c r="Q462" s="129"/>
    </row>
    <row r="463" spans="1:19" s="2" customFormat="1" ht="13.5" customHeight="1" x14ac:dyDescent="0.25">
      <c r="A463" s="17" t="s">
        <v>73</v>
      </c>
      <c r="B463" s="418" t="str">
        <f>IF([1]p38!$A$131&lt;&gt;0,[1]p38!$A$131,"")</f>
        <v/>
      </c>
      <c r="C463" s="418"/>
      <c r="D463" s="418"/>
      <c r="E463" s="418"/>
      <c r="F463" s="419"/>
      <c r="G463" s="18" t="s">
        <v>74</v>
      </c>
      <c r="H463" s="69" t="str">
        <f>IF([1]p38!$G$135&lt;&gt;0,[1]p38!$G$135,"")</f>
        <v/>
      </c>
      <c r="I463" s="18" t="s">
        <v>75</v>
      </c>
      <c r="J463" s="69" t="str">
        <f>IF([1]p38!$H$135&lt;&gt;0,[1]p38!$H$135,"")</f>
        <v/>
      </c>
      <c r="K463" s="18" t="s">
        <v>79</v>
      </c>
      <c r="L463" s="154" t="str">
        <f>IF([1]p38!$J$133&lt;&gt;0,[1]p38!$J$133,"")</f>
        <v/>
      </c>
      <c r="M463" s="159" t="s">
        <v>24</v>
      </c>
      <c r="N463" s="435" t="str">
        <f>IF([1]p38!$J$135&lt;&gt;0,[1]p38!$J$135,"")</f>
        <v/>
      </c>
      <c r="O463" s="435"/>
      <c r="P463" s="436"/>
      <c r="Q463" s="129"/>
    </row>
    <row r="464" spans="1:19" s="2" customFormat="1" ht="13.5" customHeight="1" x14ac:dyDescent="0.25">
      <c r="A464" s="17" t="s">
        <v>76</v>
      </c>
      <c r="B464" s="379" t="str">
        <f>IF([1]p38!$A$133&lt;&gt;0,[1]p38!$A$133,"")</f>
        <v/>
      </c>
      <c r="C464" s="379"/>
      <c r="D464" s="379"/>
      <c r="E464" s="379"/>
      <c r="F464" s="379"/>
      <c r="G464" s="379"/>
      <c r="H464" s="379"/>
      <c r="I464" s="379"/>
      <c r="J464" s="379"/>
      <c r="K464" s="379"/>
      <c r="L464" s="379"/>
      <c r="M464" s="379"/>
      <c r="N464" s="379"/>
      <c r="O464" s="379"/>
      <c r="P464" s="380"/>
      <c r="Q464" s="129"/>
    </row>
    <row r="465" spans="1:19" s="29" customFormat="1" ht="11.25" customHeight="1" x14ac:dyDescent="0.2">
      <c r="A465" s="375" t="str">
        <f>T([1]p39!$C$13:$G$13)</f>
        <v/>
      </c>
      <c r="B465" s="376"/>
      <c r="C465" s="376"/>
      <c r="D465" s="376"/>
      <c r="E465" s="377"/>
      <c r="F465" s="437"/>
      <c r="G465" s="438"/>
      <c r="H465" s="438"/>
      <c r="I465" s="438"/>
      <c r="J465" s="438"/>
      <c r="K465" s="438"/>
      <c r="L465" s="438"/>
      <c r="M465" s="438"/>
      <c r="N465" s="438"/>
      <c r="O465" s="438"/>
      <c r="P465" s="438"/>
      <c r="Q465" s="129"/>
      <c r="R465" s="28"/>
      <c r="S465" s="28"/>
    </row>
    <row r="466" spans="1:19" s="2" customFormat="1" ht="13.5" customHeight="1" x14ac:dyDescent="0.25">
      <c r="A466" s="17" t="s">
        <v>73</v>
      </c>
      <c r="B466" s="418" t="str">
        <f>IF([1]p39!$A$110&lt;&gt;0,[1]p39!$A$110,"")</f>
        <v/>
      </c>
      <c r="C466" s="418"/>
      <c r="D466" s="418"/>
      <c r="E466" s="418"/>
      <c r="F466" s="419"/>
      <c r="G466" s="18" t="s">
        <v>74</v>
      </c>
      <c r="H466" s="69" t="str">
        <f>IF([1]p39!$G$114&lt;&gt;0,[1]p39!$G$114,"")</f>
        <v/>
      </c>
      <c r="I466" s="18" t="s">
        <v>75</v>
      </c>
      <c r="J466" s="69" t="str">
        <f>IF([1]p39!$H$114&lt;&gt;0,[1]p39!$H$114,"")</f>
        <v/>
      </c>
      <c r="K466" s="18" t="s">
        <v>79</v>
      </c>
      <c r="L466" s="154" t="str">
        <f>IF([1]p39!$J$112&lt;&gt;0,[1]p39!$J$112,"")</f>
        <v/>
      </c>
      <c r="M466" s="159" t="s">
        <v>24</v>
      </c>
      <c r="N466" s="435" t="str">
        <f>IF([1]p39!$J$114&lt;&gt;0,[1]p39!$J$114,"")</f>
        <v/>
      </c>
      <c r="O466" s="435"/>
      <c r="P466" s="436"/>
      <c r="Q466" s="129"/>
    </row>
    <row r="467" spans="1:19" s="2" customFormat="1" ht="13.5" customHeight="1" x14ac:dyDescent="0.25">
      <c r="A467" s="17" t="s">
        <v>76</v>
      </c>
      <c r="B467" s="379" t="str">
        <f>IF([1]p39!$A$112&lt;&gt;0,[1]p39!$A$112,"")</f>
        <v/>
      </c>
      <c r="C467" s="379"/>
      <c r="D467" s="379"/>
      <c r="E467" s="379"/>
      <c r="F467" s="379"/>
      <c r="G467" s="379"/>
      <c r="H467" s="379"/>
      <c r="I467" s="379"/>
      <c r="J467" s="379"/>
      <c r="K467" s="379"/>
      <c r="L467" s="379"/>
      <c r="M467" s="379"/>
      <c r="N467" s="379"/>
      <c r="O467" s="379"/>
      <c r="P467" s="380"/>
      <c r="Q467" s="129"/>
    </row>
    <row r="468" spans="1:19" s="10" customFormat="1" ht="11.25" customHeight="1" x14ac:dyDescent="0.2">
      <c r="A468" s="434"/>
      <c r="B468" s="434"/>
      <c r="C468" s="434"/>
      <c r="D468" s="434"/>
      <c r="E468" s="434"/>
      <c r="F468" s="434"/>
      <c r="G468" s="434"/>
      <c r="H468" s="434"/>
      <c r="I468" s="434"/>
      <c r="J468" s="434"/>
      <c r="K468" s="434"/>
      <c r="L468" s="434"/>
      <c r="M468" s="434"/>
      <c r="N468" s="434"/>
      <c r="O468" s="434"/>
      <c r="P468" s="434"/>
      <c r="Q468" s="129"/>
    </row>
    <row r="469" spans="1:19" s="2" customFormat="1" ht="13.5" customHeight="1" x14ac:dyDescent="0.25">
      <c r="A469" s="17" t="s">
        <v>73</v>
      </c>
      <c r="B469" s="418" t="str">
        <f>IF([1]p39!$A$117&lt;&gt;0,[1]p39!$A$117,"")</f>
        <v/>
      </c>
      <c r="C469" s="418"/>
      <c r="D469" s="418"/>
      <c r="E469" s="418"/>
      <c r="F469" s="419"/>
      <c r="G469" s="18" t="s">
        <v>74</v>
      </c>
      <c r="H469" s="69" t="str">
        <f>IF([1]p39!$G$121&lt;&gt;0,[1]p39!$G$121,"")</f>
        <v/>
      </c>
      <c r="I469" s="18" t="s">
        <v>75</v>
      </c>
      <c r="J469" s="69" t="str">
        <f>IF([1]p39!$H$121&lt;&gt;0,[1]p39!$H$121,"")</f>
        <v/>
      </c>
      <c r="K469" s="18" t="s">
        <v>79</v>
      </c>
      <c r="L469" s="154" t="str">
        <f>IF([1]p39!$J$119&lt;&gt;0,[1]p39!$J$119,"")</f>
        <v/>
      </c>
      <c r="M469" s="159" t="s">
        <v>24</v>
      </c>
      <c r="N469" s="435" t="str">
        <f>IF([1]p39!$J$121&lt;&gt;0,[1]p39!$J$121,"")</f>
        <v/>
      </c>
      <c r="O469" s="435"/>
      <c r="P469" s="436"/>
      <c r="Q469" s="129"/>
    </row>
    <row r="470" spans="1:19" s="2" customFormat="1" ht="13.5" customHeight="1" x14ac:dyDescent="0.25">
      <c r="A470" s="17" t="s">
        <v>76</v>
      </c>
      <c r="B470" s="379" t="str">
        <f>IF([1]p39!$A$119&lt;&gt;0,[1]p39!$A$119,"")</f>
        <v/>
      </c>
      <c r="C470" s="379"/>
      <c r="D470" s="379"/>
      <c r="E470" s="379"/>
      <c r="F470" s="379"/>
      <c r="G470" s="379"/>
      <c r="H470" s="379"/>
      <c r="I470" s="379"/>
      <c r="J470" s="379"/>
      <c r="K470" s="379"/>
      <c r="L470" s="379"/>
      <c r="M470" s="379"/>
      <c r="N470" s="379"/>
      <c r="O470" s="379"/>
      <c r="P470" s="380"/>
      <c r="Q470" s="129"/>
    </row>
    <row r="471" spans="1:19" s="10" customFormat="1" ht="11.25" customHeight="1" x14ac:dyDescent="0.2">
      <c r="A471" s="434"/>
      <c r="B471" s="434"/>
      <c r="C471" s="434"/>
      <c r="D471" s="434"/>
      <c r="E471" s="434"/>
      <c r="F471" s="434"/>
      <c r="G471" s="434"/>
      <c r="H471" s="434"/>
      <c r="I471" s="434"/>
      <c r="J471" s="434"/>
      <c r="K471" s="434"/>
      <c r="L471" s="434"/>
      <c r="M471" s="434"/>
      <c r="N471" s="434"/>
      <c r="O471" s="434"/>
      <c r="P471" s="434"/>
      <c r="Q471" s="129"/>
    </row>
    <row r="472" spans="1:19" s="2" customFormat="1" ht="13.5" customHeight="1" x14ac:dyDescent="0.25">
      <c r="A472" s="17" t="s">
        <v>73</v>
      </c>
      <c r="B472" s="418" t="str">
        <f>IF([1]p39!$A$124&lt;&gt;0,[1]p39!$A$124,"")</f>
        <v/>
      </c>
      <c r="C472" s="418"/>
      <c r="D472" s="418"/>
      <c r="E472" s="418"/>
      <c r="F472" s="419"/>
      <c r="G472" s="18" t="s">
        <v>74</v>
      </c>
      <c r="H472" s="69" t="str">
        <f>IF([1]p39!$G$128&lt;&gt;0,[1]p39!$G$128,"")</f>
        <v/>
      </c>
      <c r="I472" s="18" t="s">
        <v>75</v>
      </c>
      <c r="J472" s="69" t="str">
        <f>IF([1]p39!$H$128&lt;&gt;0,[1]p39!$H$128,"")</f>
        <v/>
      </c>
      <c r="K472" s="18" t="s">
        <v>79</v>
      </c>
      <c r="L472" s="154" t="str">
        <f>IF([1]p39!$J$126&lt;&gt;0,[1]p39!$J$126,"")</f>
        <v/>
      </c>
      <c r="M472" s="159" t="s">
        <v>24</v>
      </c>
      <c r="N472" s="435" t="str">
        <f>IF([1]p39!$J$128&lt;&gt;0,[1]p39!$J$128,"")</f>
        <v/>
      </c>
      <c r="O472" s="435"/>
      <c r="P472" s="436"/>
      <c r="Q472" s="129"/>
    </row>
    <row r="473" spans="1:19" s="2" customFormat="1" ht="13.5" customHeight="1" x14ac:dyDescent="0.25">
      <c r="A473" s="17" t="s">
        <v>76</v>
      </c>
      <c r="B473" s="379" t="str">
        <f>IF([1]p39!$A$126&lt;&gt;0,[1]p39!$A$126,"")</f>
        <v/>
      </c>
      <c r="C473" s="379"/>
      <c r="D473" s="379"/>
      <c r="E473" s="379"/>
      <c r="F473" s="379"/>
      <c r="G473" s="379"/>
      <c r="H473" s="379"/>
      <c r="I473" s="379"/>
      <c r="J473" s="379"/>
      <c r="K473" s="379"/>
      <c r="L473" s="379"/>
      <c r="M473" s="379"/>
      <c r="N473" s="379"/>
      <c r="O473" s="379"/>
      <c r="P473" s="380"/>
      <c r="Q473" s="129"/>
    </row>
    <row r="474" spans="1:19" s="10" customFormat="1" ht="11.25" customHeight="1" x14ac:dyDescent="0.2">
      <c r="A474" s="434"/>
      <c r="B474" s="434"/>
      <c r="C474" s="434"/>
      <c r="D474" s="434"/>
      <c r="E474" s="434"/>
      <c r="F474" s="434"/>
      <c r="G474" s="434"/>
      <c r="H474" s="434"/>
      <c r="I474" s="434"/>
      <c r="J474" s="434"/>
      <c r="K474" s="434"/>
      <c r="L474" s="434"/>
      <c r="M474" s="434"/>
      <c r="N474" s="434"/>
      <c r="O474" s="434"/>
      <c r="P474" s="434"/>
      <c r="Q474" s="129"/>
    </row>
    <row r="475" spans="1:19" s="2" customFormat="1" ht="13.5" customHeight="1" x14ac:dyDescent="0.25">
      <c r="A475" s="17" t="s">
        <v>73</v>
      </c>
      <c r="B475" s="418" t="str">
        <f>IF([1]p39!$A$131&lt;&gt;0,[1]p39!$A$131,"")</f>
        <v/>
      </c>
      <c r="C475" s="418"/>
      <c r="D475" s="418"/>
      <c r="E475" s="418"/>
      <c r="F475" s="419"/>
      <c r="G475" s="18" t="s">
        <v>74</v>
      </c>
      <c r="H475" s="69" t="str">
        <f>IF([1]p39!$G$135&lt;&gt;0,[1]p39!$G$135,"")</f>
        <v/>
      </c>
      <c r="I475" s="18" t="s">
        <v>75</v>
      </c>
      <c r="J475" s="69" t="str">
        <f>IF([1]p39!$H$135&lt;&gt;0,[1]p39!$H$135,"")</f>
        <v/>
      </c>
      <c r="K475" s="18" t="s">
        <v>79</v>
      </c>
      <c r="L475" s="154" t="str">
        <f>IF([1]p39!$J$133&lt;&gt;0,[1]p39!$J$133,"")</f>
        <v/>
      </c>
      <c r="M475" s="159" t="s">
        <v>24</v>
      </c>
      <c r="N475" s="435" t="str">
        <f>IF([1]p39!$J$135&lt;&gt;0,[1]p39!$J$135,"")</f>
        <v/>
      </c>
      <c r="O475" s="435"/>
      <c r="P475" s="436"/>
      <c r="Q475" s="129"/>
    </row>
    <row r="476" spans="1:19" s="2" customFormat="1" ht="13.5" customHeight="1" x14ac:dyDescent="0.25">
      <c r="A476" s="17" t="s">
        <v>76</v>
      </c>
      <c r="B476" s="379" t="str">
        <f>IF([1]p39!$A$133&lt;&gt;0,[1]p39!$A$133,"")</f>
        <v/>
      </c>
      <c r="C476" s="379"/>
      <c r="D476" s="379"/>
      <c r="E476" s="379"/>
      <c r="F476" s="379"/>
      <c r="G476" s="379"/>
      <c r="H476" s="379"/>
      <c r="I476" s="379"/>
      <c r="J476" s="379"/>
      <c r="K476" s="379"/>
      <c r="L476" s="379"/>
      <c r="M476" s="379"/>
      <c r="N476" s="379"/>
      <c r="O476" s="379"/>
      <c r="P476" s="380"/>
      <c r="Q476" s="129"/>
    </row>
    <row r="477" spans="1:19" s="29" customFormat="1" ht="11.25" customHeight="1" x14ac:dyDescent="0.2">
      <c r="A477" s="375" t="str">
        <f>T([1]p40!$C$13:$G$13)</f>
        <v/>
      </c>
      <c r="B477" s="376"/>
      <c r="C477" s="376"/>
      <c r="D477" s="376"/>
      <c r="E477" s="377"/>
      <c r="F477" s="437"/>
      <c r="G477" s="438"/>
      <c r="H477" s="438"/>
      <c r="I477" s="438"/>
      <c r="J477" s="438"/>
      <c r="K477" s="438"/>
      <c r="L477" s="438"/>
      <c r="M477" s="438"/>
      <c r="N477" s="438"/>
      <c r="O477" s="438"/>
      <c r="P477" s="438"/>
      <c r="Q477" s="129"/>
      <c r="R477" s="28"/>
      <c r="S477" s="28"/>
    </row>
    <row r="478" spans="1:19" s="2" customFormat="1" ht="13.5" customHeight="1" x14ac:dyDescent="0.25">
      <c r="A478" s="17" t="s">
        <v>73</v>
      </c>
      <c r="B478" s="418" t="str">
        <f>IF([1]p40!$A$110&lt;&gt;0,[1]p40!$A$110,"")</f>
        <v/>
      </c>
      <c r="C478" s="418"/>
      <c r="D478" s="418"/>
      <c r="E478" s="418"/>
      <c r="F478" s="419"/>
      <c r="G478" s="18" t="s">
        <v>74</v>
      </c>
      <c r="H478" s="69" t="str">
        <f>IF([1]p40!$G$114&lt;&gt;0,[1]p40!$G$114,"")</f>
        <v/>
      </c>
      <c r="I478" s="18" t="s">
        <v>75</v>
      </c>
      <c r="J478" s="69" t="str">
        <f>IF([1]p40!$H$114&lt;&gt;0,[1]p40!$H$114,"")</f>
        <v/>
      </c>
      <c r="K478" s="18" t="s">
        <v>79</v>
      </c>
      <c r="L478" s="154" t="str">
        <f>IF([1]p40!$J$112&lt;&gt;0,[1]p40!$J$112,"")</f>
        <v/>
      </c>
      <c r="M478" s="159" t="s">
        <v>24</v>
      </c>
      <c r="N478" s="435" t="str">
        <f>IF([1]p40!$J$114&lt;&gt;0,[1]p40!$J$114,"")</f>
        <v/>
      </c>
      <c r="O478" s="435"/>
      <c r="P478" s="436"/>
      <c r="Q478" s="129"/>
    </row>
    <row r="479" spans="1:19" s="2" customFormat="1" ht="13.5" customHeight="1" x14ac:dyDescent="0.25">
      <c r="A479" s="17" t="s">
        <v>76</v>
      </c>
      <c r="B479" s="379" t="str">
        <f>IF([1]p40!$A$112&lt;&gt;0,[1]p40!$A$112,"")</f>
        <v/>
      </c>
      <c r="C479" s="379"/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79"/>
      <c r="O479" s="379"/>
      <c r="P479" s="380"/>
      <c r="Q479" s="129"/>
    </row>
    <row r="480" spans="1:19" s="10" customFormat="1" ht="11.25" customHeight="1" x14ac:dyDescent="0.2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129"/>
    </row>
    <row r="481" spans="1:19" s="2" customFormat="1" ht="13.5" customHeight="1" x14ac:dyDescent="0.25">
      <c r="A481" s="17" t="s">
        <v>73</v>
      </c>
      <c r="B481" s="418" t="str">
        <f>IF([1]p40!$A$117&lt;&gt;0,[1]p40!$A$117,"")</f>
        <v/>
      </c>
      <c r="C481" s="418"/>
      <c r="D481" s="418"/>
      <c r="E481" s="418"/>
      <c r="F481" s="419"/>
      <c r="G481" s="18" t="s">
        <v>74</v>
      </c>
      <c r="H481" s="69" t="str">
        <f>IF([1]p40!$G$121&lt;&gt;0,[1]p40!$G$121,"")</f>
        <v/>
      </c>
      <c r="I481" s="18" t="s">
        <v>75</v>
      </c>
      <c r="J481" s="69" t="str">
        <f>IF([1]p40!$H$121&lt;&gt;0,[1]p40!$H$121,"")</f>
        <v/>
      </c>
      <c r="K481" s="18" t="s">
        <v>79</v>
      </c>
      <c r="L481" s="154" t="str">
        <f>IF([1]p40!$J$119&lt;&gt;0,[1]p40!$J$119,"")</f>
        <v/>
      </c>
      <c r="M481" s="159" t="s">
        <v>24</v>
      </c>
      <c r="N481" s="435" t="str">
        <f>IF([1]p40!$J$121&lt;&gt;0,[1]p40!$J$121,"")</f>
        <v/>
      </c>
      <c r="O481" s="435"/>
      <c r="P481" s="436"/>
      <c r="Q481" s="129"/>
    </row>
    <row r="482" spans="1:19" s="2" customFormat="1" ht="13.5" customHeight="1" x14ac:dyDescent="0.25">
      <c r="A482" s="17" t="s">
        <v>76</v>
      </c>
      <c r="B482" s="379" t="str">
        <f>IF([1]p40!$A$119&lt;&gt;0,[1]p40!$A$119,"")</f>
        <v/>
      </c>
      <c r="C482" s="379"/>
      <c r="D482" s="379"/>
      <c r="E482" s="379"/>
      <c r="F482" s="379"/>
      <c r="G482" s="379"/>
      <c r="H482" s="379"/>
      <c r="I482" s="379"/>
      <c r="J482" s="379"/>
      <c r="K482" s="379"/>
      <c r="L482" s="379"/>
      <c r="M482" s="379"/>
      <c r="N482" s="379"/>
      <c r="O482" s="379"/>
      <c r="P482" s="380"/>
      <c r="Q482" s="129"/>
    </row>
    <row r="483" spans="1:19" s="10" customFormat="1" ht="11.25" customHeight="1" x14ac:dyDescent="0.2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129"/>
    </row>
    <row r="484" spans="1:19" s="2" customFormat="1" ht="13.5" customHeight="1" x14ac:dyDescent="0.25">
      <c r="A484" s="17" t="s">
        <v>73</v>
      </c>
      <c r="B484" s="418" t="str">
        <f>IF([1]p40!$A$124&lt;&gt;0,[1]p40!$A$124,"")</f>
        <v/>
      </c>
      <c r="C484" s="418"/>
      <c r="D484" s="418"/>
      <c r="E484" s="418"/>
      <c r="F484" s="419"/>
      <c r="G484" s="18" t="s">
        <v>74</v>
      </c>
      <c r="H484" s="69" t="str">
        <f>IF([1]p40!$G$128&lt;&gt;0,[1]p40!$G$128,"")</f>
        <v/>
      </c>
      <c r="I484" s="18" t="s">
        <v>75</v>
      </c>
      <c r="J484" s="69" t="str">
        <f>IF([1]p40!$H$128&lt;&gt;0,[1]p40!$H$128,"")</f>
        <v/>
      </c>
      <c r="K484" s="18" t="s">
        <v>79</v>
      </c>
      <c r="L484" s="154" t="str">
        <f>IF([1]p40!$J$126&lt;&gt;0,[1]p40!$J$126,"")</f>
        <v/>
      </c>
      <c r="M484" s="159" t="s">
        <v>24</v>
      </c>
      <c r="N484" s="435" t="str">
        <f>IF([1]p40!$J$128&lt;&gt;0,[1]p40!$J$128,"")</f>
        <v/>
      </c>
      <c r="O484" s="435"/>
      <c r="P484" s="436"/>
      <c r="Q484" s="129"/>
    </row>
    <row r="485" spans="1:19" s="2" customFormat="1" ht="13.5" customHeight="1" x14ac:dyDescent="0.25">
      <c r="A485" s="17" t="s">
        <v>76</v>
      </c>
      <c r="B485" s="379" t="str">
        <f>IF([1]p40!$A$126&lt;&gt;0,[1]p40!$A$126,"")</f>
        <v/>
      </c>
      <c r="C485" s="379"/>
      <c r="D485" s="379"/>
      <c r="E485" s="379"/>
      <c r="F485" s="379"/>
      <c r="G485" s="379"/>
      <c r="H485" s="379"/>
      <c r="I485" s="379"/>
      <c r="J485" s="379"/>
      <c r="K485" s="379"/>
      <c r="L485" s="379"/>
      <c r="M485" s="379"/>
      <c r="N485" s="379"/>
      <c r="O485" s="379"/>
      <c r="P485" s="380"/>
      <c r="Q485" s="129"/>
    </row>
    <row r="486" spans="1:19" s="10" customFormat="1" ht="11.25" customHeight="1" x14ac:dyDescent="0.2">
      <c r="A486" s="434"/>
      <c r="B486" s="434"/>
      <c r="C486" s="434"/>
      <c r="D486" s="434"/>
      <c r="E486" s="434"/>
      <c r="F486" s="434"/>
      <c r="G486" s="434"/>
      <c r="H486" s="434"/>
      <c r="I486" s="434"/>
      <c r="J486" s="434"/>
      <c r="K486" s="434"/>
      <c r="L486" s="434"/>
      <c r="M486" s="434"/>
      <c r="N486" s="434"/>
      <c r="O486" s="434"/>
      <c r="P486" s="434"/>
      <c r="Q486" s="129"/>
    </row>
    <row r="487" spans="1:19" s="2" customFormat="1" ht="13.5" customHeight="1" x14ac:dyDescent="0.25">
      <c r="A487" s="17" t="s">
        <v>73</v>
      </c>
      <c r="B487" s="418" t="str">
        <f>IF([1]p40!$A$131&lt;&gt;0,[1]p40!$A$131,"")</f>
        <v/>
      </c>
      <c r="C487" s="418"/>
      <c r="D487" s="418"/>
      <c r="E487" s="418"/>
      <c r="F487" s="419"/>
      <c r="G487" s="18" t="s">
        <v>74</v>
      </c>
      <c r="H487" s="69" t="str">
        <f>IF([1]p40!$G$135&lt;&gt;0,[1]p40!$G$135,"")</f>
        <v/>
      </c>
      <c r="I487" s="18" t="s">
        <v>75</v>
      </c>
      <c r="J487" s="69" t="str">
        <f>IF([1]p40!$H$135&lt;&gt;0,[1]p40!$H$135,"")</f>
        <v/>
      </c>
      <c r="K487" s="18" t="s">
        <v>79</v>
      </c>
      <c r="L487" s="154" t="str">
        <f>IF([1]p40!$J$133&lt;&gt;0,[1]p40!$J$133,"")</f>
        <v/>
      </c>
      <c r="M487" s="159" t="s">
        <v>24</v>
      </c>
      <c r="N487" s="435" t="str">
        <f>IF([1]p40!$J$135&lt;&gt;0,[1]p40!$J$135,"")</f>
        <v/>
      </c>
      <c r="O487" s="435"/>
      <c r="P487" s="436"/>
      <c r="Q487" s="129"/>
    </row>
    <row r="488" spans="1:19" s="2" customFormat="1" ht="13.5" customHeight="1" x14ac:dyDescent="0.25">
      <c r="A488" s="17" t="s">
        <v>76</v>
      </c>
      <c r="B488" s="379" t="str">
        <f>IF([1]p40!$A$133&lt;&gt;0,[1]p40!$A$133,"")</f>
        <v/>
      </c>
      <c r="C488" s="379"/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79"/>
      <c r="O488" s="379"/>
      <c r="P488" s="380"/>
      <c r="Q488" s="129"/>
    </row>
    <row r="489" spans="1:19" s="29" customFormat="1" ht="11.25" customHeight="1" x14ac:dyDescent="0.2">
      <c r="A489" s="375" t="str">
        <f>T([1]p41!$C$13:$G$13)</f>
        <v/>
      </c>
      <c r="B489" s="376"/>
      <c r="C489" s="376"/>
      <c r="D489" s="376"/>
      <c r="E489" s="377"/>
      <c r="F489" s="437"/>
      <c r="G489" s="438"/>
      <c r="H489" s="438"/>
      <c r="I489" s="438"/>
      <c r="J489" s="438"/>
      <c r="K489" s="438"/>
      <c r="L489" s="438"/>
      <c r="M489" s="438"/>
      <c r="N489" s="438"/>
      <c r="O489" s="438"/>
      <c r="P489" s="438"/>
      <c r="Q489" s="129"/>
      <c r="R489" s="28"/>
      <c r="S489" s="28"/>
    </row>
    <row r="490" spans="1:19" s="2" customFormat="1" ht="13.5" customHeight="1" x14ac:dyDescent="0.25">
      <c r="A490" s="17" t="s">
        <v>73</v>
      </c>
      <c r="B490" s="418" t="str">
        <f>IF([1]p41!$A$110&lt;&gt;0,[1]p41!$A$110,"")</f>
        <v/>
      </c>
      <c r="C490" s="418"/>
      <c r="D490" s="418"/>
      <c r="E490" s="418"/>
      <c r="F490" s="419"/>
      <c r="G490" s="18" t="s">
        <v>74</v>
      </c>
      <c r="H490" s="69" t="str">
        <f>IF([1]p41!$G$114&lt;&gt;0,[1]p41!$G$114,"")</f>
        <v/>
      </c>
      <c r="I490" s="18" t="s">
        <v>75</v>
      </c>
      <c r="J490" s="69" t="str">
        <f>IF([1]p41!$H$114&lt;&gt;0,[1]p41!$H$114,"")</f>
        <v/>
      </c>
      <c r="K490" s="18" t="s">
        <v>79</v>
      </c>
      <c r="L490" s="154" t="str">
        <f>IF([1]p41!$J$112&lt;&gt;0,[1]p41!$J$112,"")</f>
        <v/>
      </c>
      <c r="M490" s="159" t="s">
        <v>24</v>
      </c>
      <c r="N490" s="435" t="str">
        <f>IF([1]p41!$J$114&lt;&gt;0,[1]p41!$J$114,"")</f>
        <v/>
      </c>
      <c r="O490" s="435"/>
      <c r="P490" s="436"/>
      <c r="Q490" s="129"/>
    </row>
    <row r="491" spans="1:19" s="2" customFormat="1" ht="13.5" customHeight="1" x14ac:dyDescent="0.25">
      <c r="A491" s="17" t="s">
        <v>76</v>
      </c>
      <c r="B491" s="379" t="str">
        <f>IF([1]p41!$A$112&lt;&gt;0,[1]p41!$A$112,"")</f>
        <v/>
      </c>
      <c r="C491" s="379"/>
      <c r="D491" s="379"/>
      <c r="E491" s="379"/>
      <c r="F491" s="379"/>
      <c r="G491" s="379"/>
      <c r="H491" s="379"/>
      <c r="I491" s="379"/>
      <c r="J491" s="379"/>
      <c r="K491" s="379"/>
      <c r="L491" s="379"/>
      <c r="M491" s="379"/>
      <c r="N491" s="379"/>
      <c r="O491" s="379"/>
      <c r="P491" s="380"/>
      <c r="Q491" s="129"/>
    </row>
    <row r="492" spans="1:19" s="10" customFormat="1" ht="11.25" customHeight="1" x14ac:dyDescent="0.2">
      <c r="A492" s="434"/>
      <c r="B492" s="434"/>
      <c r="C492" s="434"/>
      <c r="D492" s="434"/>
      <c r="E492" s="434"/>
      <c r="F492" s="434"/>
      <c r="G492" s="434"/>
      <c r="H492" s="434"/>
      <c r="I492" s="434"/>
      <c r="J492" s="434"/>
      <c r="K492" s="434"/>
      <c r="L492" s="434"/>
      <c r="M492" s="434"/>
      <c r="N492" s="434"/>
      <c r="O492" s="434"/>
      <c r="P492" s="434"/>
      <c r="Q492" s="129"/>
    </row>
    <row r="493" spans="1:19" s="2" customFormat="1" ht="13.5" customHeight="1" x14ac:dyDescent="0.25">
      <c r="A493" s="17" t="s">
        <v>73</v>
      </c>
      <c r="B493" s="418" t="str">
        <f>IF([1]p41!$A$117&lt;&gt;0,[1]p41!$A$117,"")</f>
        <v/>
      </c>
      <c r="C493" s="418"/>
      <c r="D493" s="418"/>
      <c r="E493" s="418"/>
      <c r="F493" s="419"/>
      <c r="G493" s="18" t="s">
        <v>74</v>
      </c>
      <c r="H493" s="69" t="str">
        <f>IF([1]p41!$G$121&lt;&gt;0,[1]p41!$G$121,"")</f>
        <v/>
      </c>
      <c r="I493" s="18" t="s">
        <v>75</v>
      </c>
      <c r="J493" s="69" t="str">
        <f>IF([1]p41!$H$121&lt;&gt;0,[1]p41!$H$121,"")</f>
        <v/>
      </c>
      <c r="K493" s="18" t="s">
        <v>79</v>
      </c>
      <c r="L493" s="154" t="str">
        <f>IF([1]p41!$J$119&lt;&gt;0,[1]p41!$J$119,"")</f>
        <v/>
      </c>
      <c r="M493" s="159" t="s">
        <v>24</v>
      </c>
      <c r="N493" s="435" t="str">
        <f>IF([1]p41!$J$121&lt;&gt;0,[1]p41!$J$121,"")</f>
        <v/>
      </c>
      <c r="O493" s="435"/>
      <c r="P493" s="436"/>
      <c r="Q493" s="129"/>
    </row>
    <row r="494" spans="1:19" s="2" customFormat="1" ht="13.5" customHeight="1" x14ac:dyDescent="0.25">
      <c r="A494" s="17" t="s">
        <v>76</v>
      </c>
      <c r="B494" s="379" t="str">
        <f>IF([1]p41!$A$119&lt;&gt;0,[1]p41!$A$119,"")</f>
        <v/>
      </c>
      <c r="C494" s="379"/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79"/>
      <c r="O494" s="379"/>
      <c r="P494" s="380"/>
      <c r="Q494" s="129"/>
    </row>
    <row r="495" spans="1:19" s="10" customFormat="1" ht="11.25" customHeight="1" x14ac:dyDescent="0.2">
      <c r="A495" s="434"/>
      <c r="B495" s="434"/>
      <c r="C495" s="434"/>
      <c r="D495" s="434"/>
      <c r="E495" s="434"/>
      <c r="F495" s="434"/>
      <c r="G495" s="434"/>
      <c r="H495" s="434"/>
      <c r="I495" s="434"/>
      <c r="J495" s="434"/>
      <c r="K495" s="434"/>
      <c r="L495" s="434"/>
      <c r="M495" s="434"/>
      <c r="N495" s="434"/>
      <c r="O495" s="434"/>
      <c r="P495" s="434"/>
      <c r="Q495" s="129"/>
    </row>
    <row r="496" spans="1:19" s="2" customFormat="1" ht="13.5" customHeight="1" x14ac:dyDescent="0.25">
      <c r="A496" s="17" t="s">
        <v>73</v>
      </c>
      <c r="B496" s="418" t="str">
        <f>IF([1]p41!$A$124&lt;&gt;0,[1]p41!$A$124,"")</f>
        <v/>
      </c>
      <c r="C496" s="418"/>
      <c r="D496" s="418"/>
      <c r="E496" s="418"/>
      <c r="F496" s="419"/>
      <c r="G496" s="18" t="s">
        <v>74</v>
      </c>
      <c r="H496" s="69" t="str">
        <f>IF([1]p41!$G$128&lt;&gt;0,[1]p41!$G$128,"")</f>
        <v/>
      </c>
      <c r="I496" s="18" t="s">
        <v>75</v>
      </c>
      <c r="J496" s="69" t="str">
        <f>IF([1]p41!$H$128&lt;&gt;0,[1]p41!$H$128,"")</f>
        <v/>
      </c>
      <c r="K496" s="18" t="s">
        <v>79</v>
      </c>
      <c r="L496" s="154" t="str">
        <f>IF([1]p41!$J$126&lt;&gt;0,[1]p41!$J$126,"")</f>
        <v/>
      </c>
      <c r="M496" s="159" t="s">
        <v>24</v>
      </c>
      <c r="N496" s="435" t="str">
        <f>IF([1]p41!$J$128&lt;&gt;0,[1]p41!$J$128,"")</f>
        <v/>
      </c>
      <c r="O496" s="435"/>
      <c r="P496" s="436"/>
      <c r="Q496" s="129"/>
    </row>
    <row r="497" spans="1:19" s="2" customFormat="1" ht="13.5" customHeight="1" x14ac:dyDescent="0.25">
      <c r="A497" s="17" t="s">
        <v>76</v>
      </c>
      <c r="B497" s="379" t="str">
        <f>IF([1]p41!$A$126&lt;&gt;0,[1]p41!$A$126,"")</f>
        <v/>
      </c>
      <c r="C497" s="379"/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79"/>
      <c r="O497" s="379"/>
      <c r="P497" s="380"/>
      <c r="Q497" s="129"/>
    </row>
    <row r="498" spans="1:19" s="10" customFormat="1" ht="11.25" customHeight="1" x14ac:dyDescent="0.2">
      <c r="A498" s="434"/>
      <c r="B498" s="434"/>
      <c r="C498" s="434"/>
      <c r="D498" s="434"/>
      <c r="E498" s="434"/>
      <c r="F498" s="434"/>
      <c r="G498" s="434"/>
      <c r="H498" s="434"/>
      <c r="I498" s="434"/>
      <c r="J498" s="434"/>
      <c r="K498" s="434"/>
      <c r="L498" s="434"/>
      <c r="M498" s="434"/>
      <c r="N498" s="434"/>
      <c r="O498" s="434"/>
      <c r="P498" s="434"/>
      <c r="Q498" s="129"/>
    </row>
    <row r="499" spans="1:19" s="2" customFormat="1" ht="13.5" customHeight="1" x14ac:dyDescent="0.25">
      <c r="A499" s="17" t="s">
        <v>73</v>
      </c>
      <c r="B499" s="418" t="str">
        <f>IF([1]p41!$A$131&lt;&gt;0,[1]p41!$A$131,"")</f>
        <v/>
      </c>
      <c r="C499" s="418"/>
      <c r="D499" s="418"/>
      <c r="E499" s="418"/>
      <c r="F499" s="419"/>
      <c r="G499" s="18" t="s">
        <v>74</v>
      </c>
      <c r="H499" s="69" t="str">
        <f>IF([1]p41!$G$135&lt;&gt;0,[1]p41!$G$135,"")</f>
        <v/>
      </c>
      <c r="I499" s="18" t="s">
        <v>75</v>
      </c>
      <c r="J499" s="69" t="str">
        <f>IF([1]p41!$H$135&lt;&gt;0,[1]p41!$H$135,"")</f>
        <v/>
      </c>
      <c r="K499" s="18" t="s">
        <v>79</v>
      </c>
      <c r="L499" s="154" t="str">
        <f>IF([1]p41!$J$133&lt;&gt;0,[1]p41!$J$133,"")</f>
        <v/>
      </c>
      <c r="M499" s="159" t="s">
        <v>24</v>
      </c>
      <c r="N499" s="435" t="str">
        <f>IF([1]p41!$J$135&lt;&gt;0,[1]p41!$J$135,"")</f>
        <v/>
      </c>
      <c r="O499" s="435"/>
      <c r="P499" s="436"/>
      <c r="Q499" s="129"/>
    </row>
    <row r="500" spans="1:19" s="2" customFormat="1" ht="13.5" customHeight="1" x14ac:dyDescent="0.25">
      <c r="A500" s="17" t="s">
        <v>76</v>
      </c>
      <c r="B500" s="379" t="str">
        <f>IF([1]p41!$A$133&lt;&gt;0,[1]p41!$A$133,"")</f>
        <v/>
      </c>
      <c r="C500" s="379"/>
      <c r="D500" s="379"/>
      <c r="E500" s="379"/>
      <c r="F500" s="379"/>
      <c r="G500" s="379"/>
      <c r="H500" s="379"/>
      <c r="I500" s="379"/>
      <c r="J500" s="379"/>
      <c r="K500" s="379"/>
      <c r="L500" s="379"/>
      <c r="M500" s="379"/>
      <c r="N500" s="379"/>
      <c r="O500" s="379"/>
      <c r="P500" s="380"/>
      <c r="Q500" s="129"/>
    </row>
    <row r="501" spans="1:19" s="10" customFormat="1" ht="11.25" customHeight="1" x14ac:dyDescent="0.2">
      <c r="A501" s="439"/>
      <c r="B501" s="439"/>
      <c r="C501" s="439"/>
      <c r="D501" s="439"/>
      <c r="E501" s="439"/>
      <c r="F501" s="439"/>
      <c r="G501" s="439"/>
      <c r="H501" s="439"/>
      <c r="I501" s="439"/>
      <c r="J501" s="439"/>
      <c r="K501" s="439"/>
      <c r="L501" s="439"/>
      <c r="M501" s="439"/>
      <c r="N501" s="439"/>
      <c r="O501" s="439"/>
      <c r="P501" s="439"/>
      <c r="Q501" s="129"/>
    </row>
    <row r="502" spans="1:19" s="29" customFormat="1" ht="11.25" customHeight="1" x14ac:dyDescent="0.2">
      <c r="A502" s="375" t="str">
        <f>T([1]p42!$C$13:$G$13)</f>
        <v/>
      </c>
      <c r="B502" s="376"/>
      <c r="C502" s="376"/>
      <c r="D502" s="376"/>
      <c r="E502" s="377"/>
      <c r="F502" s="437"/>
      <c r="G502" s="438"/>
      <c r="H502" s="438"/>
      <c r="I502" s="438"/>
      <c r="J502" s="438"/>
      <c r="K502" s="438"/>
      <c r="L502" s="438"/>
      <c r="M502" s="438"/>
      <c r="N502" s="438"/>
      <c r="O502" s="438"/>
      <c r="P502" s="438"/>
      <c r="Q502" s="129"/>
      <c r="R502" s="28"/>
      <c r="S502" s="28"/>
    </row>
    <row r="503" spans="1:19" s="2" customFormat="1" ht="13.5" customHeight="1" x14ac:dyDescent="0.25">
      <c r="A503" s="17" t="s">
        <v>73</v>
      </c>
      <c r="B503" s="418" t="str">
        <f>IF([1]p42!$A$110&lt;&gt;0,[1]p42!$A$110,"")</f>
        <v/>
      </c>
      <c r="C503" s="418"/>
      <c r="D503" s="418"/>
      <c r="E503" s="418"/>
      <c r="F503" s="419"/>
      <c r="G503" s="18" t="s">
        <v>74</v>
      </c>
      <c r="H503" s="69" t="str">
        <f>IF([1]p42!$G$114&lt;&gt;0,[1]p42!$G$114,"")</f>
        <v/>
      </c>
      <c r="I503" s="18" t="s">
        <v>75</v>
      </c>
      <c r="J503" s="69" t="str">
        <f>IF([1]p42!$H$114&lt;&gt;0,[1]p42!$H$114,"")</f>
        <v/>
      </c>
      <c r="K503" s="18" t="s">
        <v>79</v>
      </c>
      <c r="L503" s="154" t="str">
        <f>IF([1]p42!$J$112&lt;&gt;0,[1]p42!$J$112,"")</f>
        <v/>
      </c>
      <c r="M503" s="159" t="s">
        <v>24</v>
      </c>
      <c r="N503" s="435" t="str">
        <f>IF([1]p42!$J$114&lt;&gt;0,[1]p42!$J$114,"")</f>
        <v/>
      </c>
      <c r="O503" s="435"/>
      <c r="P503" s="436"/>
      <c r="Q503" s="129"/>
    </row>
    <row r="504" spans="1:19" s="2" customFormat="1" ht="13.5" customHeight="1" x14ac:dyDescent="0.25">
      <c r="A504" s="17" t="s">
        <v>76</v>
      </c>
      <c r="B504" s="379" t="str">
        <f>IF([1]p42!$A$112&lt;&gt;0,[1]p42!$A$112,"")</f>
        <v/>
      </c>
      <c r="C504" s="379"/>
      <c r="D504" s="379"/>
      <c r="E504" s="379"/>
      <c r="F504" s="379"/>
      <c r="G504" s="379"/>
      <c r="H504" s="379"/>
      <c r="I504" s="379"/>
      <c r="J504" s="379"/>
      <c r="K504" s="379"/>
      <c r="L504" s="379"/>
      <c r="M504" s="379"/>
      <c r="N504" s="379"/>
      <c r="O504" s="379"/>
      <c r="P504" s="380"/>
      <c r="Q504" s="129"/>
    </row>
    <row r="505" spans="1:19" s="10" customFormat="1" ht="11.25" customHeight="1" x14ac:dyDescent="0.2">
      <c r="A505" s="434"/>
      <c r="B505" s="434"/>
      <c r="C505" s="434"/>
      <c r="D505" s="434"/>
      <c r="E505" s="434"/>
      <c r="F505" s="434"/>
      <c r="G505" s="434"/>
      <c r="H505" s="434"/>
      <c r="I505" s="434"/>
      <c r="J505" s="434"/>
      <c r="K505" s="434"/>
      <c r="L505" s="434"/>
      <c r="M505" s="434"/>
      <c r="N505" s="434"/>
      <c r="O505" s="434"/>
      <c r="P505" s="434"/>
      <c r="Q505" s="129"/>
    </row>
    <row r="506" spans="1:19" s="2" customFormat="1" ht="13.5" customHeight="1" x14ac:dyDescent="0.25">
      <c r="A506" s="17" t="s">
        <v>73</v>
      </c>
      <c r="B506" s="418" t="str">
        <f>IF([1]p42!$A$117&lt;&gt;0,[1]p42!$A$117,"")</f>
        <v/>
      </c>
      <c r="C506" s="418"/>
      <c r="D506" s="418"/>
      <c r="E506" s="418"/>
      <c r="F506" s="419"/>
      <c r="G506" s="18" t="s">
        <v>74</v>
      </c>
      <c r="H506" s="69" t="str">
        <f>IF([1]p42!$G$121&lt;&gt;0,[1]p42!$G$121,"")</f>
        <v/>
      </c>
      <c r="I506" s="18" t="s">
        <v>75</v>
      </c>
      <c r="J506" s="69" t="str">
        <f>IF([1]p42!$H$121&lt;&gt;0,[1]p42!$H$121,"")</f>
        <v/>
      </c>
      <c r="K506" s="18" t="s">
        <v>79</v>
      </c>
      <c r="L506" s="154" t="str">
        <f>IF([1]p42!$J$119&lt;&gt;0,[1]p42!$J$119,"")</f>
        <v/>
      </c>
      <c r="M506" s="159" t="s">
        <v>24</v>
      </c>
      <c r="N506" s="435" t="str">
        <f>IF([1]p42!$J$121&lt;&gt;0,[1]p42!$J$121,"")</f>
        <v/>
      </c>
      <c r="O506" s="435"/>
      <c r="P506" s="436"/>
      <c r="Q506" s="129"/>
    </row>
    <row r="507" spans="1:19" s="2" customFormat="1" ht="13.5" customHeight="1" x14ac:dyDescent="0.25">
      <c r="A507" s="17" t="s">
        <v>76</v>
      </c>
      <c r="B507" s="379" t="str">
        <f>IF([1]p42!$A$119&lt;&gt;0,[1]p42!$A$119,"")</f>
        <v/>
      </c>
      <c r="C507" s="379"/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79"/>
      <c r="O507" s="379"/>
      <c r="P507" s="380"/>
      <c r="Q507" s="129"/>
    </row>
    <row r="508" spans="1:19" s="10" customFormat="1" ht="11.25" customHeight="1" x14ac:dyDescent="0.2">
      <c r="A508" s="434"/>
      <c r="B508" s="434"/>
      <c r="C508" s="434"/>
      <c r="D508" s="434"/>
      <c r="E508" s="434"/>
      <c r="F508" s="434"/>
      <c r="G508" s="434"/>
      <c r="H508" s="434"/>
      <c r="I508" s="434"/>
      <c r="J508" s="434"/>
      <c r="K508" s="434"/>
      <c r="L508" s="434"/>
      <c r="M508" s="434"/>
      <c r="N508" s="434"/>
      <c r="O508" s="434"/>
      <c r="P508" s="434"/>
      <c r="Q508" s="129"/>
    </row>
    <row r="509" spans="1:19" s="2" customFormat="1" ht="13.5" customHeight="1" x14ac:dyDescent="0.25">
      <c r="A509" s="17" t="s">
        <v>73</v>
      </c>
      <c r="B509" s="418" t="str">
        <f>IF([1]p42!$A$124&lt;&gt;0,[1]p42!$A$124,"")</f>
        <v/>
      </c>
      <c r="C509" s="418"/>
      <c r="D509" s="418"/>
      <c r="E509" s="418"/>
      <c r="F509" s="419"/>
      <c r="G509" s="18" t="s">
        <v>74</v>
      </c>
      <c r="H509" s="69" t="str">
        <f>IF([1]p42!$G$128&lt;&gt;0,[1]p42!$G$128,"")</f>
        <v/>
      </c>
      <c r="I509" s="18" t="s">
        <v>75</v>
      </c>
      <c r="J509" s="69" t="str">
        <f>IF([1]p42!$H$128&lt;&gt;0,[1]p42!$H$128,"")</f>
        <v/>
      </c>
      <c r="K509" s="18" t="s">
        <v>79</v>
      </c>
      <c r="L509" s="154" t="str">
        <f>IF([1]p42!$J$126&lt;&gt;0,[1]p42!$J$126,"")</f>
        <v/>
      </c>
      <c r="M509" s="159" t="s">
        <v>24</v>
      </c>
      <c r="N509" s="435" t="str">
        <f>IF([1]p42!$J$128&lt;&gt;0,[1]p42!$J$128,"")</f>
        <v/>
      </c>
      <c r="O509" s="435"/>
      <c r="P509" s="436"/>
      <c r="Q509" s="129"/>
    </row>
    <row r="510" spans="1:19" s="2" customFormat="1" ht="13.5" customHeight="1" x14ac:dyDescent="0.25">
      <c r="A510" s="17" t="s">
        <v>76</v>
      </c>
      <c r="B510" s="379" t="str">
        <f>IF([1]p42!$A$126&lt;&gt;0,[1]p42!$A$126,"")</f>
        <v/>
      </c>
      <c r="C510" s="379"/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79"/>
      <c r="O510" s="379"/>
      <c r="P510" s="380"/>
      <c r="Q510" s="129"/>
    </row>
    <row r="511" spans="1:19" s="10" customFormat="1" ht="11.25" customHeight="1" x14ac:dyDescent="0.2">
      <c r="A511" s="434"/>
      <c r="B511" s="434"/>
      <c r="C511" s="434"/>
      <c r="D511" s="434"/>
      <c r="E511" s="434"/>
      <c r="F511" s="434"/>
      <c r="G511" s="434"/>
      <c r="H511" s="434"/>
      <c r="I511" s="434"/>
      <c r="J511" s="434"/>
      <c r="K511" s="434"/>
      <c r="L511" s="434"/>
      <c r="M511" s="434"/>
      <c r="N511" s="434"/>
      <c r="O511" s="434"/>
      <c r="P511" s="434"/>
      <c r="Q511" s="129"/>
    </row>
    <row r="512" spans="1:19" s="2" customFormat="1" ht="13.5" customHeight="1" x14ac:dyDescent="0.25">
      <c r="A512" s="17" t="s">
        <v>73</v>
      </c>
      <c r="B512" s="418" t="str">
        <f>IF([1]p42!$A$131&lt;&gt;0,[1]p42!$A$131,"")</f>
        <v/>
      </c>
      <c r="C512" s="418"/>
      <c r="D512" s="418"/>
      <c r="E512" s="418"/>
      <c r="F512" s="419"/>
      <c r="G512" s="18" t="s">
        <v>74</v>
      </c>
      <c r="H512" s="69" t="str">
        <f>IF([1]p42!$G$135&lt;&gt;0,[1]p42!$G$135,"")</f>
        <v/>
      </c>
      <c r="I512" s="18" t="s">
        <v>75</v>
      </c>
      <c r="J512" s="69" t="str">
        <f>IF([1]p42!$H$135&lt;&gt;0,[1]p42!$H$135,"")</f>
        <v/>
      </c>
      <c r="K512" s="18" t="s">
        <v>79</v>
      </c>
      <c r="L512" s="154" t="str">
        <f>IF([1]p42!$J$133&lt;&gt;0,[1]p42!$J$133,"")</f>
        <v/>
      </c>
      <c r="M512" s="159" t="s">
        <v>24</v>
      </c>
      <c r="N512" s="435" t="str">
        <f>IF([1]p42!$J$135&lt;&gt;0,[1]p42!$J$135,"")</f>
        <v/>
      </c>
      <c r="O512" s="435"/>
      <c r="P512" s="436"/>
      <c r="Q512" s="129"/>
    </row>
    <row r="513" spans="1:19" s="2" customFormat="1" ht="13.5" customHeight="1" x14ac:dyDescent="0.25">
      <c r="A513" s="17" t="s">
        <v>76</v>
      </c>
      <c r="B513" s="379" t="str">
        <f>IF([1]p42!$A$133&lt;&gt;0,[1]p42!$A$133,"")</f>
        <v/>
      </c>
      <c r="C513" s="379"/>
      <c r="D513" s="379"/>
      <c r="E513" s="379"/>
      <c r="F513" s="379"/>
      <c r="G513" s="379"/>
      <c r="H513" s="379"/>
      <c r="I513" s="379"/>
      <c r="J513" s="379"/>
      <c r="K513" s="379"/>
      <c r="L513" s="379"/>
      <c r="M513" s="379"/>
      <c r="N513" s="379"/>
      <c r="O513" s="379"/>
      <c r="P513" s="380"/>
      <c r="Q513" s="129"/>
    </row>
    <row r="514" spans="1:19" s="29" customFormat="1" ht="11.25" customHeight="1" x14ac:dyDescent="0.2">
      <c r="A514" s="375" t="str">
        <f>T([1]p43!$C$13:$G$13)</f>
        <v/>
      </c>
      <c r="B514" s="376"/>
      <c r="C514" s="376"/>
      <c r="D514" s="376"/>
      <c r="E514" s="377"/>
      <c r="F514" s="437"/>
      <c r="G514" s="438"/>
      <c r="H514" s="438"/>
      <c r="I514" s="438"/>
      <c r="J514" s="438"/>
      <c r="K514" s="438"/>
      <c r="L514" s="438"/>
      <c r="M514" s="438"/>
      <c r="N514" s="438"/>
      <c r="O514" s="438"/>
      <c r="P514" s="438"/>
      <c r="Q514" s="129"/>
      <c r="R514" s="28"/>
      <c r="S514" s="28"/>
    </row>
    <row r="515" spans="1:19" s="2" customFormat="1" ht="13.5" customHeight="1" x14ac:dyDescent="0.25">
      <c r="A515" s="17" t="s">
        <v>73</v>
      </c>
      <c r="B515" s="418" t="str">
        <f>IF([1]p43!$A$110&lt;&gt;0,[1]p43!$A$110,"")</f>
        <v/>
      </c>
      <c r="C515" s="418"/>
      <c r="D515" s="418"/>
      <c r="E515" s="418"/>
      <c r="F515" s="419"/>
      <c r="G515" s="18" t="s">
        <v>74</v>
      </c>
      <c r="H515" s="69" t="str">
        <f>IF([1]p43!$G$114&lt;&gt;0,[1]p43!$G$114,"")</f>
        <v/>
      </c>
      <c r="I515" s="18" t="s">
        <v>75</v>
      </c>
      <c r="J515" s="69" t="str">
        <f>IF([1]p43!$H$114&lt;&gt;0,[1]p43!$H$114,"")</f>
        <v/>
      </c>
      <c r="K515" s="18" t="s">
        <v>79</v>
      </c>
      <c r="L515" s="154" t="str">
        <f>IF([1]p43!$J$112&lt;&gt;0,[1]p43!$J$112,"")</f>
        <v/>
      </c>
      <c r="M515" s="159" t="s">
        <v>24</v>
      </c>
      <c r="N515" s="435" t="str">
        <f>IF([1]p43!$J$114&lt;&gt;0,[1]p43!$J$114,"")</f>
        <v/>
      </c>
      <c r="O515" s="435"/>
      <c r="P515" s="436"/>
      <c r="Q515" s="129"/>
    </row>
    <row r="516" spans="1:19" s="2" customFormat="1" ht="13.5" customHeight="1" x14ac:dyDescent="0.25">
      <c r="A516" s="17" t="s">
        <v>76</v>
      </c>
      <c r="B516" s="379" t="str">
        <f>IF([1]p43!$A$112&lt;&gt;0,[1]p43!$A$112,"")</f>
        <v/>
      </c>
      <c r="C516" s="379"/>
      <c r="D516" s="379"/>
      <c r="E516" s="379"/>
      <c r="F516" s="379"/>
      <c r="G516" s="379"/>
      <c r="H516" s="379"/>
      <c r="I516" s="379"/>
      <c r="J516" s="379"/>
      <c r="K516" s="379"/>
      <c r="L516" s="379"/>
      <c r="M516" s="379"/>
      <c r="N516" s="379"/>
      <c r="O516" s="379"/>
      <c r="P516" s="380"/>
      <c r="Q516" s="129"/>
    </row>
    <row r="517" spans="1:19" s="10" customFormat="1" ht="11.25" customHeight="1" x14ac:dyDescent="0.2">
      <c r="A517" s="434"/>
      <c r="B517" s="434"/>
      <c r="C517" s="434"/>
      <c r="D517" s="434"/>
      <c r="E517" s="434"/>
      <c r="F517" s="434"/>
      <c r="G517" s="434"/>
      <c r="H517" s="434"/>
      <c r="I517" s="434"/>
      <c r="J517" s="434"/>
      <c r="K517" s="434"/>
      <c r="L517" s="434"/>
      <c r="M517" s="434"/>
      <c r="N517" s="434"/>
      <c r="O517" s="434"/>
      <c r="P517" s="434"/>
      <c r="Q517" s="129"/>
    </row>
    <row r="518" spans="1:19" s="2" customFormat="1" ht="13.5" customHeight="1" x14ac:dyDescent="0.25">
      <c r="A518" s="17" t="s">
        <v>73</v>
      </c>
      <c r="B518" s="418" t="str">
        <f>IF([1]p43!$A$117&lt;&gt;0,[1]p43!$A$117,"")</f>
        <v/>
      </c>
      <c r="C518" s="418"/>
      <c r="D518" s="418"/>
      <c r="E518" s="418"/>
      <c r="F518" s="419"/>
      <c r="G518" s="18" t="s">
        <v>74</v>
      </c>
      <c r="H518" s="69" t="str">
        <f>IF([1]p43!$G$121&lt;&gt;0,[1]p43!$G$121,"")</f>
        <v/>
      </c>
      <c r="I518" s="18" t="s">
        <v>75</v>
      </c>
      <c r="J518" s="69" t="str">
        <f>IF([1]p43!$H$121&lt;&gt;0,[1]p43!$H$121,"")</f>
        <v/>
      </c>
      <c r="K518" s="18" t="s">
        <v>79</v>
      </c>
      <c r="L518" s="154" t="str">
        <f>IF([1]p43!$J$119&lt;&gt;0,[1]p43!$J$119,"")</f>
        <v/>
      </c>
      <c r="M518" s="159" t="s">
        <v>24</v>
      </c>
      <c r="N518" s="435" t="str">
        <f>IF([1]p43!$J$121&lt;&gt;0,[1]p43!$J$121,"")</f>
        <v/>
      </c>
      <c r="O518" s="435"/>
      <c r="P518" s="436"/>
      <c r="Q518" s="129"/>
    </row>
    <row r="519" spans="1:19" s="2" customFormat="1" ht="13.5" customHeight="1" x14ac:dyDescent="0.25">
      <c r="A519" s="17" t="s">
        <v>76</v>
      </c>
      <c r="B519" s="379" t="str">
        <f>IF([1]p43!$A$119&lt;&gt;0,[1]p43!$A$119,"")</f>
        <v/>
      </c>
      <c r="C519" s="379"/>
      <c r="D519" s="379"/>
      <c r="E519" s="379"/>
      <c r="F519" s="379"/>
      <c r="G519" s="379"/>
      <c r="H519" s="379"/>
      <c r="I519" s="379"/>
      <c r="J519" s="379"/>
      <c r="K519" s="379"/>
      <c r="L519" s="379"/>
      <c r="M519" s="379"/>
      <c r="N519" s="379"/>
      <c r="O519" s="379"/>
      <c r="P519" s="380"/>
      <c r="Q519" s="129"/>
    </row>
    <row r="520" spans="1:19" s="10" customFormat="1" ht="11.25" customHeight="1" x14ac:dyDescent="0.2">
      <c r="A520" s="434"/>
      <c r="B520" s="434"/>
      <c r="C520" s="434"/>
      <c r="D520" s="434"/>
      <c r="E520" s="434"/>
      <c r="F520" s="434"/>
      <c r="G520" s="434"/>
      <c r="H520" s="434"/>
      <c r="I520" s="434"/>
      <c r="J520" s="434"/>
      <c r="K520" s="434"/>
      <c r="L520" s="434"/>
      <c r="M520" s="434"/>
      <c r="N520" s="434"/>
      <c r="O520" s="434"/>
      <c r="P520" s="434"/>
      <c r="Q520" s="129"/>
    </row>
    <row r="521" spans="1:19" s="2" customFormat="1" ht="13.5" customHeight="1" x14ac:dyDescent="0.25">
      <c r="A521" s="17" t="s">
        <v>73</v>
      </c>
      <c r="B521" s="418" t="str">
        <f>IF([1]p43!$A$124&lt;&gt;0,[1]p43!$A$124,"")</f>
        <v/>
      </c>
      <c r="C521" s="418"/>
      <c r="D521" s="418"/>
      <c r="E521" s="418"/>
      <c r="F521" s="419"/>
      <c r="G521" s="18" t="s">
        <v>74</v>
      </c>
      <c r="H521" s="69" t="str">
        <f>IF([1]p43!$G$128&lt;&gt;0,[1]p43!$G$128,"")</f>
        <v/>
      </c>
      <c r="I521" s="18" t="s">
        <v>75</v>
      </c>
      <c r="J521" s="69" t="str">
        <f>IF([1]p43!$H$128&lt;&gt;0,[1]p43!$H$128,"")</f>
        <v/>
      </c>
      <c r="K521" s="18" t="s">
        <v>79</v>
      </c>
      <c r="L521" s="154" t="str">
        <f>IF([1]p43!$J$126&lt;&gt;0,[1]p43!$J$126,"")</f>
        <v/>
      </c>
      <c r="M521" s="159" t="s">
        <v>24</v>
      </c>
      <c r="N521" s="435" t="str">
        <f>IF([1]p43!$J$128&lt;&gt;0,[1]p43!$J$128,"")</f>
        <v/>
      </c>
      <c r="O521" s="435"/>
      <c r="P521" s="436"/>
      <c r="Q521" s="129"/>
    </row>
    <row r="522" spans="1:19" s="2" customFormat="1" ht="13.5" customHeight="1" x14ac:dyDescent="0.25">
      <c r="A522" s="17" t="s">
        <v>76</v>
      </c>
      <c r="B522" s="379" t="str">
        <f>IF([1]p43!$A$126&lt;&gt;0,[1]p43!$A$126,"")</f>
        <v/>
      </c>
      <c r="C522" s="379"/>
      <c r="D522" s="379"/>
      <c r="E522" s="379"/>
      <c r="F522" s="379"/>
      <c r="G522" s="379"/>
      <c r="H522" s="379"/>
      <c r="I522" s="379"/>
      <c r="J522" s="379"/>
      <c r="K522" s="379"/>
      <c r="L522" s="379"/>
      <c r="M522" s="379"/>
      <c r="N522" s="379"/>
      <c r="O522" s="379"/>
      <c r="P522" s="380"/>
      <c r="Q522" s="129"/>
    </row>
    <row r="523" spans="1:19" s="10" customFormat="1" ht="11.25" customHeight="1" x14ac:dyDescent="0.2">
      <c r="A523" s="434"/>
      <c r="B523" s="434"/>
      <c r="C523" s="434"/>
      <c r="D523" s="434"/>
      <c r="E523" s="434"/>
      <c r="F523" s="434"/>
      <c r="G523" s="434"/>
      <c r="H523" s="434"/>
      <c r="I523" s="434"/>
      <c r="J523" s="434"/>
      <c r="K523" s="434"/>
      <c r="L523" s="434"/>
      <c r="M523" s="434"/>
      <c r="N523" s="434"/>
      <c r="O523" s="434"/>
      <c r="P523" s="434"/>
      <c r="Q523" s="129"/>
    </row>
    <row r="524" spans="1:19" s="2" customFormat="1" ht="13.5" customHeight="1" x14ac:dyDescent="0.25">
      <c r="A524" s="17" t="s">
        <v>73</v>
      </c>
      <c r="B524" s="418" t="str">
        <f>IF([1]p43!$A$131&lt;&gt;0,[1]p43!$A$131,"")</f>
        <v/>
      </c>
      <c r="C524" s="418"/>
      <c r="D524" s="418"/>
      <c r="E524" s="418"/>
      <c r="F524" s="419"/>
      <c r="G524" s="18" t="s">
        <v>74</v>
      </c>
      <c r="H524" s="69" t="str">
        <f>IF([1]p43!$G$135&lt;&gt;0,[1]p43!$G$135,"")</f>
        <v/>
      </c>
      <c r="I524" s="18" t="s">
        <v>75</v>
      </c>
      <c r="J524" s="69" t="str">
        <f>IF([1]p43!$H$135&lt;&gt;0,[1]p43!$H$135,"")</f>
        <v/>
      </c>
      <c r="K524" s="18" t="s">
        <v>79</v>
      </c>
      <c r="L524" s="154" t="str">
        <f>IF([1]p43!$J$133&lt;&gt;0,[1]p43!$J$133,"")</f>
        <v/>
      </c>
      <c r="M524" s="159" t="s">
        <v>24</v>
      </c>
      <c r="N524" s="435" t="str">
        <f>IF([1]p43!$J$135&lt;&gt;0,[1]p43!$J$135,"")</f>
        <v/>
      </c>
      <c r="O524" s="435"/>
      <c r="P524" s="436"/>
      <c r="Q524" s="129"/>
    </row>
    <row r="525" spans="1:19" s="2" customFormat="1" ht="13.5" customHeight="1" x14ac:dyDescent="0.25">
      <c r="A525" s="17" t="s">
        <v>76</v>
      </c>
      <c r="B525" s="379" t="str">
        <f>IF([1]p43!$A$133&lt;&gt;0,[1]p43!$A$133,"")</f>
        <v/>
      </c>
      <c r="C525" s="379"/>
      <c r="D525" s="379"/>
      <c r="E525" s="379"/>
      <c r="F525" s="379"/>
      <c r="G525" s="379"/>
      <c r="H525" s="379"/>
      <c r="I525" s="379"/>
      <c r="J525" s="379"/>
      <c r="K525" s="379"/>
      <c r="L525" s="379"/>
      <c r="M525" s="379"/>
      <c r="N525" s="379"/>
      <c r="O525" s="379"/>
      <c r="P525" s="380"/>
      <c r="Q525" s="129"/>
    </row>
    <row r="526" spans="1:19" s="29" customFormat="1" ht="11.25" customHeight="1" x14ac:dyDescent="0.2">
      <c r="A526" s="375" t="str">
        <f>T([1]p44!$C$13:$G$13)</f>
        <v/>
      </c>
      <c r="B526" s="376"/>
      <c r="C526" s="376"/>
      <c r="D526" s="376"/>
      <c r="E526" s="377"/>
      <c r="F526" s="437"/>
      <c r="G526" s="438"/>
      <c r="H526" s="438"/>
      <c r="I526" s="438"/>
      <c r="J526" s="438"/>
      <c r="K526" s="438"/>
      <c r="L526" s="438"/>
      <c r="M526" s="438"/>
      <c r="N526" s="438"/>
      <c r="O526" s="438"/>
      <c r="P526" s="438"/>
      <c r="Q526" s="129"/>
      <c r="R526" s="28"/>
      <c r="S526" s="28"/>
    </row>
    <row r="527" spans="1:19" s="2" customFormat="1" ht="13.5" customHeight="1" x14ac:dyDescent="0.25">
      <c r="A527" s="17" t="s">
        <v>73</v>
      </c>
      <c r="B527" s="418" t="str">
        <f>IF([1]p44!$A$110&lt;&gt;0,[1]p44!$A$110,"")</f>
        <v/>
      </c>
      <c r="C527" s="418"/>
      <c r="D527" s="418"/>
      <c r="E527" s="418"/>
      <c r="F527" s="419"/>
      <c r="G527" s="18" t="s">
        <v>74</v>
      </c>
      <c r="H527" s="69" t="str">
        <f>IF([1]p44!$G$114&lt;&gt;0,[1]p44!$G$114,"")</f>
        <v/>
      </c>
      <c r="I527" s="18" t="s">
        <v>75</v>
      </c>
      <c r="J527" s="69" t="str">
        <f>IF([1]p44!$H$114&lt;&gt;0,[1]p44!$H$114,"")</f>
        <v/>
      </c>
      <c r="K527" s="18" t="s">
        <v>79</v>
      </c>
      <c r="L527" s="154" t="str">
        <f>IF([1]p44!$J$112&lt;&gt;0,[1]p44!$J$112,"")</f>
        <v/>
      </c>
      <c r="M527" s="159" t="s">
        <v>24</v>
      </c>
      <c r="N527" s="435" t="str">
        <f>IF([1]p44!$J$114&lt;&gt;0,[1]p44!$J$114,"")</f>
        <v/>
      </c>
      <c r="O527" s="435"/>
      <c r="P527" s="436"/>
      <c r="Q527" s="129"/>
    </row>
    <row r="528" spans="1:19" s="2" customFormat="1" ht="13.5" customHeight="1" x14ac:dyDescent="0.25">
      <c r="A528" s="17" t="s">
        <v>76</v>
      </c>
      <c r="B528" s="379" t="str">
        <f>IF([1]p44!$A$112&lt;&gt;0,[1]p44!$A$112,"")</f>
        <v/>
      </c>
      <c r="C528" s="379"/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380"/>
      <c r="Q528" s="129"/>
    </row>
    <row r="529" spans="1:19" s="10" customFormat="1" ht="11.25" customHeight="1" x14ac:dyDescent="0.2">
      <c r="A529" s="434"/>
      <c r="B529" s="434"/>
      <c r="C529" s="434"/>
      <c r="D529" s="434"/>
      <c r="E529" s="434"/>
      <c r="F529" s="434"/>
      <c r="G529" s="434"/>
      <c r="H529" s="434"/>
      <c r="I529" s="434"/>
      <c r="J529" s="434"/>
      <c r="K529" s="434"/>
      <c r="L529" s="434"/>
      <c r="M529" s="434"/>
      <c r="N529" s="434"/>
      <c r="O529" s="434"/>
      <c r="P529" s="434"/>
      <c r="Q529" s="129"/>
    </row>
    <row r="530" spans="1:19" s="2" customFormat="1" ht="13.5" customHeight="1" x14ac:dyDescent="0.25">
      <c r="A530" s="17" t="s">
        <v>73</v>
      </c>
      <c r="B530" s="418" t="str">
        <f>IF([1]p44!$A$117&lt;&gt;0,[1]p44!$A$117,"")</f>
        <v/>
      </c>
      <c r="C530" s="418"/>
      <c r="D530" s="418"/>
      <c r="E530" s="418"/>
      <c r="F530" s="419"/>
      <c r="G530" s="18" t="s">
        <v>74</v>
      </c>
      <c r="H530" s="69" t="str">
        <f>IF([1]p44!$G$121&lt;&gt;0,[1]p44!$G$121,"")</f>
        <v/>
      </c>
      <c r="I530" s="18" t="s">
        <v>75</v>
      </c>
      <c r="J530" s="69" t="str">
        <f>IF([1]p44!$H$121&lt;&gt;0,[1]p44!$H$121,"")</f>
        <v/>
      </c>
      <c r="K530" s="18" t="s">
        <v>79</v>
      </c>
      <c r="L530" s="154" t="str">
        <f>IF([1]p44!$J$119&lt;&gt;0,[1]p44!$J$119,"")</f>
        <v/>
      </c>
      <c r="M530" s="159" t="s">
        <v>24</v>
      </c>
      <c r="N530" s="435" t="str">
        <f>IF([1]p44!$J$121&lt;&gt;0,[1]p44!$J$121,"")</f>
        <v/>
      </c>
      <c r="O530" s="435"/>
      <c r="P530" s="436"/>
      <c r="Q530" s="129"/>
    </row>
    <row r="531" spans="1:19" s="2" customFormat="1" ht="13.5" customHeight="1" x14ac:dyDescent="0.25">
      <c r="A531" s="17" t="s">
        <v>76</v>
      </c>
      <c r="B531" s="379" t="str">
        <f>IF([1]p44!$A$119&lt;&gt;0,[1]p44!$A$119,"")</f>
        <v/>
      </c>
      <c r="C531" s="379"/>
      <c r="D531" s="379"/>
      <c r="E531" s="379"/>
      <c r="F531" s="379"/>
      <c r="G531" s="379"/>
      <c r="H531" s="379"/>
      <c r="I531" s="379"/>
      <c r="J531" s="379"/>
      <c r="K531" s="379"/>
      <c r="L531" s="379"/>
      <c r="M531" s="379"/>
      <c r="N531" s="379"/>
      <c r="O531" s="379"/>
      <c r="P531" s="380"/>
      <c r="Q531" s="129"/>
    </row>
    <row r="532" spans="1:19" s="10" customFormat="1" ht="11.25" customHeight="1" x14ac:dyDescent="0.2">
      <c r="A532" s="434"/>
      <c r="B532" s="434"/>
      <c r="C532" s="434"/>
      <c r="D532" s="434"/>
      <c r="E532" s="434"/>
      <c r="F532" s="434"/>
      <c r="G532" s="434"/>
      <c r="H532" s="434"/>
      <c r="I532" s="434"/>
      <c r="J532" s="434"/>
      <c r="K532" s="434"/>
      <c r="L532" s="434"/>
      <c r="M532" s="434"/>
      <c r="N532" s="434"/>
      <c r="O532" s="434"/>
      <c r="P532" s="434"/>
      <c r="Q532" s="129"/>
    </row>
    <row r="533" spans="1:19" s="2" customFormat="1" ht="13.5" customHeight="1" x14ac:dyDescent="0.25">
      <c r="A533" s="17" t="s">
        <v>73</v>
      </c>
      <c r="B533" s="418" t="str">
        <f>IF([1]p44!$A$124&lt;&gt;0,[1]p44!$A$124,"")</f>
        <v/>
      </c>
      <c r="C533" s="418"/>
      <c r="D533" s="418"/>
      <c r="E533" s="418"/>
      <c r="F533" s="419"/>
      <c r="G533" s="18" t="s">
        <v>74</v>
      </c>
      <c r="H533" s="69" t="str">
        <f>IF([1]p44!$G$128&lt;&gt;0,[1]p44!$G$128,"")</f>
        <v/>
      </c>
      <c r="I533" s="18" t="s">
        <v>75</v>
      </c>
      <c r="J533" s="69" t="str">
        <f>IF([1]p44!$H$128&lt;&gt;0,[1]p44!$H$128,"")</f>
        <v/>
      </c>
      <c r="K533" s="18" t="s">
        <v>79</v>
      </c>
      <c r="L533" s="154" t="str">
        <f>IF([1]p44!$J$126&lt;&gt;0,[1]p44!$J$126,"")</f>
        <v/>
      </c>
      <c r="M533" s="159" t="s">
        <v>24</v>
      </c>
      <c r="N533" s="435" t="str">
        <f>IF([1]p44!$J$128&lt;&gt;0,[1]p44!$J$128,"")</f>
        <v/>
      </c>
      <c r="O533" s="435"/>
      <c r="P533" s="436"/>
      <c r="Q533" s="129"/>
    </row>
    <row r="534" spans="1:19" s="2" customFormat="1" ht="13.5" customHeight="1" x14ac:dyDescent="0.25">
      <c r="A534" s="17" t="s">
        <v>76</v>
      </c>
      <c r="B534" s="379" t="str">
        <f>IF([1]p44!$A$126&lt;&gt;0,[1]p44!$A$126,"")</f>
        <v/>
      </c>
      <c r="C534" s="379"/>
      <c r="D534" s="379"/>
      <c r="E534" s="379"/>
      <c r="F534" s="379"/>
      <c r="G534" s="379"/>
      <c r="H534" s="379"/>
      <c r="I534" s="379"/>
      <c r="J534" s="379"/>
      <c r="K534" s="379"/>
      <c r="L534" s="379"/>
      <c r="M534" s="379"/>
      <c r="N534" s="379"/>
      <c r="O534" s="379"/>
      <c r="P534" s="380"/>
      <c r="Q534" s="129"/>
    </row>
    <row r="535" spans="1:19" s="10" customFormat="1" ht="11.25" customHeight="1" x14ac:dyDescent="0.2">
      <c r="A535" s="434"/>
      <c r="B535" s="434"/>
      <c r="C535" s="434"/>
      <c r="D535" s="434"/>
      <c r="E535" s="434"/>
      <c r="F535" s="434"/>
      <c r="G535" s="434"/>
      <c r="H535" s="434"/>
      <c r="I535" s="434"/>
      <c r="J535" s="434"/>
      <c r="K535" s="434"/>
      <c r="L535" s="434"/>
      <c r="M535" s="434"/>
      <c r="N535" s="434"/>
      <c r="O535" s="434"/>
      <c r="P535" s="434"/>
      <c r="Q535" s="129"/>
    </row>
    <row r="536" spans="1:19" s="2" customFormat="1" ht="13.5" customHeight="1" x14ac:dyDescent="0.25">
      <c r="A536" s="17" t="s">
        <v>73</v>
      </c>
      <c r="B536" s="418" t="str">
        <f>IF([1]p44!$A$131&lt;&gt;0,[1]p44!$A$131,"")</f>
        <v/>
      </c>
      <c r="C536" s="418"/>
      <c r="D536" s="418"/>
      <c r="E536" s="418"/>
      <c r="F536" s="419"/>
      <c r="G536" s="18" t="s">
        <v>74</v>
      </c>
      <c r="H536" s="69" t="str">
        <f>IF([1]p44!$G$135&lt;&gt;0,[1]p44!$G$135,"")</f>
        <v/>
      </c>
      <c r="I536" s="18" t="s">
        <v>75</v>
      </c>
      <c r="J536" s="69" t="str">
        <f>IF([1]p44!$H$135&lt;&gt;0,[1]p44!$H$135,"")</f>
        <v/>
      </c>
      <c r="K536" s="18" t="s">
        <v>79</v>
      </c>
      <c r="L536" s="154" t="str">
        <f>IF([1]p44!$J$133&lt;&gt;0,[1]p44!$J$133,"")</f>
        <v/>
      </c>
      <c r="M536" s="159" t="s">
        <v>24</v>
      </c>
      <c r="N536" s="435" t="str">
        <f>IF([1]p44!$J$135&lt;&gt;0,[1]p44!$J$135,"")</f>
        <v/>
      </c>
      <c r="O536" s="435"/>
      <c r="P536" s="436"/>
      <c r="Q536" s="129"/>
    </row>
    <row r="537" spans="1:19" s="2" customFormat="1" ht="13.5" customHeight="1" x14ac:dyDescent="0.25">
      <c r="A537" s="17" t="s">
        <v>76</v>
      </c>
      <c r="B537" s="379" t="str">
        <f>IF([1]p44!$A$133&lt;&gt;0,[1]p44!$A$133,"")</f>
        <v/>
      </c>
      <c r="C537" s="379"/>
      <c r="D537" s="379"/>
      <c r="E537" s="379"/>
      <c r="F537" s="379"/>
      <c r="G537" s="379"/>
      <c r="H537" s="379"/>
      <c r="I537" s="379"/>
      <c r="J537" s="379"/>
      <c r="K537" s="379"/>
      <c r="L537" s="379"/>
      <c r="M537" s="379"/>
      <c r="N537" s="379"/>
      <c r="O537" s="379"/>
      <c r="P537" s="380"/>
      <c r="Q537" s="129"/>
    </row>
    <row r="538" spans="1:19" s="29" customFormat="1" ht="11.25" customHeight="1" x14ac:dyDescent="0.2">
      <c r="A538" s="375" t="str">
        <f>T([1]p45!$C$13:$G$13)</f>
        <v/>
      </c>
      <c r="B538" s="376"/>
      <c r="C538" s="376"/>
      <c r="D538" s="376"/>
      <c r="E538" s="377"/>
      <c r="F538" s="437"/>
      <c r="G538" s="438"/>
      <c r="H538" s="438"/>
      <c r="I538" s="438"/>
      <c r="J538" s="438"/>
      <c r="K538" s="438"/>
      <c r="L538" s="438"/>
      <c r="M538" s="438"/>
      <c r="N538" s="438"/>
      <c r="O538" s="438"/>
      <c r="P538" s="438"/>
      <c r="Q538" s="129"/>
      <c r="R538" s="28"/>
      <c r="S538" s="28"/>
    </row>
    <row r="539" spans="1:19" s="2" customFormat="1" ht="13.5" customHeight="1" x14ac:dyDescent="0.25">
      <c r="A539" s="17" t="s">
        <v>73</v>
      </c>
      <c r="B539" s="418" t="str">
        <f>IF([1]p45!$A$110&lt;&gt;0,[1]p45!$A$110,"")</f>
        <v/>
      </c>
      <c r="C539" s="418"/>
      <c r="D539" s="418"/>
      <c r="E539" s="418"/>
      <c r="F539" s="419"/>
      <c r="G539" s="18" t="s">
        <v>74</v>
      </c>
      <c r="H539" s="69" t="str">
        <f>IF([1]p45!$G$114&lt;&gt;0,[1]p45!$G$114,"")</f>
        <v/>
      </c>
      <c r="I539" s="18" t="s">
        <v>75</v>
      </c>
      <c r="J539" s="69" t="str">
        <f>IF([1]p45!$H$114&lt;&gt;0,[1]p45!$H$114,"")</f>
        <v/>
      </c>
      <c r="K539" s="18" t="s">
        <v>79</v>
      </c>
      <c r="L539" s="154" t="str">
        <f>IF([1]p45!$J$112&lt;&gt;0,[1]p45!$J$112,"")</f>
        <v/>
      </c>
      <c r="M539" s="159" t="s">
        <v>24</v>
      </c>
      <c r="N539" s="435" t="str">
        <f>IF([1]p45!$J$114&lt;&gt;0,[1]p45!$J$114,"")</f>
        <v/>
      </c>
      <c r="O539" s="435"/>
      <c r="P539" s="436"/>
      <c r="Q539" s="129"/>
    </row>
    <row r="540" spans="1:19" s="2" customFormat="1" ht="13.5" customHeight="1" x14ac:dyDescent="0.25">
      <c r="A540" s="17" t="s">
        <v>76</v>
      </c>
      <c r="B540" s="379" t="str">
        <f>IF([1]p45!$A$112&lt;&gt;0,[1]p45!$A$112,"")</f>
        <v/>
      </c>
      <c r="C540" s="379"/>
      <c r="D540" s="379"/>
      <c r="E540" s="379"/>
      <c r="F540" s="379"/>
      <c r="G540" s="379"/>
      <c r="H540" s="379"/>
      <c r="I540" s="379"/>
      <c r="J540" s="379"/>
      <c r="K540" s="379"/>
      <c r="L540" s="379"/>
      <c r="M540" s="379"/>
      <c r="N540" s="379"/>
      <c r="O540" s="379"/>
      <c r="P540" s="380"/>
      <c r="Q540" s="129"/>
    </row>
    <row r="541" spans="1:19" s="10" customFormat="1" ht="11.25" customHeight="1" x14ac:dyDescent="0.2">
      <c r="A541" s="434"/>
      <c r="B541" s="434"/>
      <c r="C541" s="434"/>
      <c r="D541" s="434"/>
      <c r="E541" s="434"/>
      <c r="F541" s="434"/>
      <c r="G541" s="434"/>
      <c r="H541" s="434"/>
      <c r="I541" s="434"/>
      <c r="J541" s="434"/>
      <c r="K541" s="434"/>
      <c r="L541" s="434"/>
      <c r="M541" s="434"/>
      <c r="N541" s="434"/>
      <c r="O541" s="434"/>
      <c r="P541" s="434"/>
      <c r="Q541" s="129"/>
    </row>
    <row r="542" spans="1:19" s="2" customFormat="1" ht="13.5" customHeight="1" x14ac:dyDescent="0.25">
      <c r="A542" s="17" t="s">
        <v>73</v>
      </c>
      <c r="B542" s="418" t="str">
        <f>IF([1]p45!$A$117&lt;&gt;0,[1]p45!$A$117,"")</f>
        <v/>
      </c>
      <c r="C542" s="418"/>
      <c r="D542" s="418"/>
      <c r="E542" s="418"/>
      <c r="F542" s="419"/>
      <c r="G542" s="18" t="s">
        <v>74</v>
      </c>
      <c r="H542" s="69" t="str">
        <f>IF([1]p45!$G$121&lt;&gt;0,[1]p45!$G$121,"")</f>
        <v/>
      </c>
      <c r="I542" s="18" t="s">
        <v>75</v>
      </c>
      <c r="J542" s="69" t="str">
        <f>IF([1]p45!$H$121&lt;&gt;0,[1]p45!$H$121,"")</f>
        <v/>
      </c>
      <c r="K542" s="18" t="s">
        <v>79</v>
      </c>
      <c r="L542" s="154" t="str">
        <f>IF([1]p45!$J$119&lt;&gt;0,[1]p45!$J$119,"")</f>
        <v/>
      </c>
      <c r="M542" s="159" t="s">
        <v>24</v>
      </c>
      <c r="N542" s="435" t="str">
        <f>IF([1]p45!$J$121&lt;&gt;0,[1]p45!$J$121,"")</f>
        <v/>
      </c>
      <c r="O542" s="435"/>
      <c r="P542" s="436"/>
      <c r="Q542" s="129"/>
    </row>
    <row r="543" spans="1:19" s="2" customFormat="1" ht="13.5" customHeight="1" x14ac:dyDescent="0.25">
      <c r="A543" s="17" t="s">
        <v>76</v>
      </c>
      <c r="B543" s="379" t="str">
        <f>IF([1]p45!$A$119&lt;&gt;0,[1]p45!$A$119,"")</f>
        <v/>
      </c>
      <c r="C543" s="379"/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79"/>
      <c r="O543" s="379"/>
      <c r="P543" s="380"/>
      <c r="Q543" s="129"/>
    </row>
    <row r="544" spans="1:19" s="10" customFormat="1" ht="11.25" customHeight="1" x14ac:dyDescent="0.2">
      <c r="A544" s="434"/>
      <c r="B544" s="434"/>
      <c r="C544" s="434"/>
      <c r="D544" s="434"/>
      <c r="E544" s="434"/>
      <c r="F544" s="434"/>
      <c r="G544" s="434"/>
      <c r="H544" s="434"/>
      <c r="I544" s="434"/>
      <c r="J544" s="434"/>
      <c r="K544" s="434"/>
      <c r="L544" s="434"/>
      <c r="M544" s="434"/>
      <c r="N544" s="434"/>
      <c r="O544" s="434"/>
      <c r="P544" s="434"/>
      <c r="Q544" s="129"/>
    </row>
    <row r="545" spans="1:19" s="2" customFormat="1" ht="13.5" customHeight="1" x14ac:dyDescent="0.25">
      <c r="A545" s="17" t="s">
        <v>73</v>
      </c>
      <c r="B545" s="418" t="str">
        <f>IF([1]p45!$A$124&lt;&gt;0,[1]p45!$A$124,"")</f>
        <v/>
      </c>
      <c r="C545" s="418"/>
      <c r="D545" s="418"/>
      <c r="E545" s="418"/>
      <c r="F545" s="419"/>
      <c r="G545" s="18" t="s">
        <v>74</v>
      </c>
      <c r="H545" s="69" t="str">
        <f>IF([1]p45!$G$128&lt;&gt;0,[1]p45!$G$128,"")</f>
        <v/>
      </c>
      <c r="I545" s="18" t="s">
        <v>75</v>
      </c>
      <c r="J545" s="69" t="str">
        <f>IF([1]p45!$H$128&lt;&gt;0,[1]p45!$H$128,"")</f>
        <v/>
      </c>
      <c r="K545" s="18" t="s">
        <v>79</v>
      </c>
      <c r="L545" s="154" t="str">
        <f>IF([1]p45!$J$126&lt;&gt;0,[1]p45!$J$126,"")</f>
        <v/>
      </c>
      <c r="M545" s="159" t="s">
        <v>24</v>
      </c>
      <c r="N545" s="435" t="str">
        <f>IF([1]p45!$J$128&lt;&gt;0,[1]p45!$J$128,"")</f>
        <v/>
      </c>
      <c r="O545" s="435"/>
      <c r="P545" s="436"/>
      <c r="Q545" s="129"/>
    </row>
    <row r="546" spans="1:19" s="2" customFormat="1" ht="13.5" customHeight="1" x14ac:dyDescent="0.25">
      <c r="A546" s="17" t="s">
        <v>76</v>
      </c>
      <c r="B546" s="379" t="str">
        <f>IF([1]p45!$A$126&lt;&gt;0,[1]p45!$A$126,"")</f>
        <v/>
      </c>
      <c r="C546" s="379"/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79"/>
      <c r="O546" s="379"/>
      <c r="P546" s="380"/>
      <c r="Q546" s="129"/>
    </row>
    <row r="547" spans="1:19" s="10" customFormat="1" ht="11.25" customHeight="1" x14ac:dyDescent="0.2">
      <c r="A547" s="434"/>
      <c r="B547" s="434"/>
      <c r="C547" s="434"/>
      <c r="D547" s="434"/>
      <c r="E547" s="434"/>
      <c r="F547" s="434"/>
      <c r="G547" s="434"/>
      <c r="H547" s="434"/>
      <c r="I547" s="434"/>
      <c r="J547" s="434"/>
      <c r="K547" s="434"/>
      <c r="L547" s="434"/>
      <c r="M547" s="434"/>
      <c r="N547" s="434"/>
      <c r="O547" s="434"/>
      <c r="P547" s="434"/>
      <c r="Q547" s="129"/>
    </row>
    <row r="548" spans="1:19" s="2" customFormat="1" ht="13.5" customHeight="1" x14ac:dyDescent="0.25">
      <c r="A548" s="17" t="s">
        <v>73</v>
      </c>
      <c r="B548" s="418" t="str">
        <f>IF([1]p45!$A$131&lt;&gt;0,[1]p45!$A$131,"")</f>
        <v/>
      </c>
      <c r="C548" s="418"/>
      <c r="D548" s="418"/>
      <c r="E548" s="418"/>
      <c r="F548" s="419"/>
      <c r="G548" s="18" t="s">
        <v>74</v>
      </c>
      <c r="H548" s="69" t="str">
        <f>IF([1]p45!$G$135&lt;&gt;0,[1]p45!$G$135,"")</f>
        <v/>
      </c>
      <c r="I548" s="18" t="s">
        <v>75</v>
      </c>
      <c r="J548" s="69" t="str">
        <f>IF([1]p45!$H$135&lt;&gt;0,[1]p45!$H$135,"")</f>
        <v/>
      </c>
      <c r="K548" s="18" t="s">
        <v>79</v>
      </c>
      <c r="L548" s="154" t="str">
        <f>IF([1]p45!$J$133&lt;&gt;0,[1]p45!$J$133,"")</f>
        <v/>
      </c>
      <c r="M548" s="159" t="s">
        <v>24</v>
      </c>
      <c r="N548" s="435" t="str">
        <f>IF([1]p45!$J$135&lt;&gt;0,[1]p45!$J$135,"")</f>
        <v/>
      </c>
      <c r="O548" s="435"/>
      <c r="P548" s="436"/>
      <c r="Q548" s="129"/>
    </row>
    <row r="549" spans="1:19" s="2" customFormat="1" ht="13.5" customHeight="1" x14ac:dyDescent="0.25">
      <c r="A549" s="17" t="s">
        <v>76</v>
      </c>
      <c r="B549" s="379" t="str">
        <f>IF([1]p45!$A$133&lt;&gt;0,[1]p45!$A$133,"")</f>
        <v/>
      </c>
      <c r="C549" s="379"/>
      <c r="D549" s="379"/>
      <c r="E549" s="379"/>
      <c r="F549" s="379"/>
      <c r="G549" s="379"/>
      <c r="H549" s="379"/>
      <c r="I549" s="379"/>
      <c r="J549" s="379"/>
      <c r="K549" s="379"/>
      <c r="L549" s="379"/>
      <c r="M549" s="379"/>
      <c r="N549" s="379"/>
      <c r="O549" s="379"/>
      <c r="P549" s="380"/>
      <c r="Q549" s="129"/>
    </row>
    <row r="550" spans="1:19" s="29" customFormat="1" ht="11.25" customHeight="1" x14ac:dyDescent="0.2">
      <c r="A550" s="375" t="str">
        <f>T([1]p46!$C$13:$G$13)</f>
        <v/>
      </c>
      <c r="B550" s="376"/>
      <c r="C550" s="376"/>
      <c r="D550" s="376"/>
      <c r="E550" s="377"/>
      <c r="F550" s="437"/>
      <c r="G550" s="438"/>
      <c r="H550" s="438"/>
      <c r="I550" s="438"/>
      <c r="J550" s="438"/>
      <c r="K550" s="438"/>
      <c r="L550" s="438"/>
      <c r="M550" s="438"/>
      <c r="N550" s="438"/>
      <c r="O550" s="438"/>
      <c r="P550" s="438"/>
      <c r="Q550" s="129"/>
      <c r="R550" s="28"/>
      <c r="S550" s="28"/>
    </row>
    <row r="551" spans="1:19" s="2" customFormat="1" ht="13.5" customHeight="1" x14ac:dyDescent="0.25">
      <c r="A551" s="17" t="s">
        <v>73</v>
      </c>
      <c r="B551" s="418" t="str">
        <f>IF([1]p46!$A$110&lt;&gt;0,[1]p46!$A$110,"")</f>
        <v/>
      </c>
      <c r="C551" s="418"/>
      <c r="D551" s="418"/>
      <c r="E551" s="418"/>
      <c r="F551" s="419"/>
      <c r="G551" s="18" t="s">
        <v>74</v>
      </c>
      <c r="H551" s="69" t="str">
        <f>IF([1]p46!$G$114&lt;&gt;0,[1]p46!$G$114,"")</f>
        <v/>
      </c>
      <c r="I551" s="18" t="s">
        <v>75</v>
      </c>
      <c r="J551" s="69" t="str">
        <f>IF([1]p46!$H$114&lt;&gt;0,[1]p46!$H$114,"")</f>
        <v/>
      </c>
      <c r="K551" s="18" t="s">
        <v>79</v>
      </c>
      <c r="L551" s="154" t="str">
        <f>IF([1]p46!$J$112&lt;&gt;0,[1]p46!$J$112,"")</f>
        <v/>
      </c>
      <c r="M551" s="159" t="s">
        <v>24</v>
      </c>
      <c r="N551" s="435" t="str">
        <f>IF([1]p46!$J$114&lt;&gt;0,[1]p46!$J$114,"")</f>
        <v/>
      </c>
      <c r="O551" s="435"/>
      <c r="P551" s="436"/>
      <c r="Q551" s="129"/>
    </row>
    <row r="552" spans="1:19" s="2" customFormat="1" ht="13.5" customHeight="1" x14ac:dyDescent="0.25">
      <c r="A552" s="17" t="s">
        <v>76</v>
      </c>
      <c r="B552" s="379" t="str">
        <f>IF([1]p46!$A$112&lt;&gt;0,[1]p46!$A$112,"")</f>
        <v/>
      </c>
      <c r="C552" s="379"/>
      <c r="D552" s="379"/>
      <c r="E552" s="379"/>
      <c r="F552" s="379"/>
      <c r="G552" s="379"/>
      <c r="H552" s="379"/>
      <c r="I552" s="379"/>
      <c r="J552" s="379"/>
      <c r="K552" s="379"/>
      <c r="L552" s="379"/>
      <c r="M552" s="379"/>
      <c r="N552" s="379"/>
      <c r="O552" s="379"/>
      <c r="P552" s="380"/>
      <c r="Q552" s="129"/>
    </row>
    <row r="553" spans="1:19" s="10" customFormat="1" ht="11.25" customHeight="1" x14ac:dyDescent="0.2">
      <c r="A553" s="434"/>
      <c r="B553" s="434"/>
      <c r="C553" s="434"/>
      <c r="D553" s="434"/>
      <c r="E553" s="434"/>
      <c r="F553" s="434"/>
      <c r="G553" s="434"/>
      <c r="H553" s="434"/>
      <c r="I553" s="434"/>
      <c r="J553" s="434"/>
      <c r="K553" s="434"/>
      <c r="L553" s="434"/>
      <c r="M553" s="434"/>
      <c r="N553" s="434"/>
      <c r="O553" s="434"/>
      <c r="P553" s="434"/>
      <c r="Q553" s="129"/>
    </row>
    <row r="554" spans="1:19" s="2" customFormat="1" ht="13.5" customHeight="1" x14ac:dyDescent="0.25">
      <c r="A554" s="17" t="s">
        <v>73</v>
      </c>
      <c r="B554" s="418" t="str">
        <f>IF([1]p46!$A$117&lt;&gt;0,[1]p46!$A$117,"")</f>
        <v/>
      </c>
      <c r="C554" s="418"/>
      <c r="D554" s="418"/>
      <c r="E554" s="418"/>
      <c r="F554" s="419"/>
      <c r="G554" s="18" t="s">
        <v>74</v>
      </c>
      <c r="H554" s="69" t="str">
        <f>IF([1]p46!$G$121&lt;&gt;0,[1]p46!$G$121,"")</f>
        <v/>
      </c>
      <c r="I554" s="18" t="s">
        <v>75</v>
      </c>
      <c r="J554" s="69" t="str">
        <f>IF([1]p46!$H$121&lt;&gt;0,[1]p46!$H$121,"")</f>
        <v/>
      </c>
      <c r="K554" s="18" t="s">
        <v>79</v>
      </c>
      <c r="L554" s="154" t="str">
        <f>IF([1]p46!$J$119&lt;&gt;0,[1]p46!$J$119,"")</f>
        <v/>
      </c>
      <c r="M554" s="159" t="s">
        <v>24</v>
      </c>
      <c r="N554" s="435" t="str">
        <f>IF([1]p46!$J$121&lt;&gt;0,[1]p46!$J$121,"")</f>
        <v/>
      </c>
      <c r="O554" s="435"/>
      <c r="P554" s="436"/>
      <c r="Q554" s="129"/>
    </row>
    <row r="555" spans="1:19" s="2" customFormat="1" ht="13.5" customHeight="1" x14ac:dyDescent="0.25">
      <c r="A555" s="17" t="s">
        <v>76</v>
      </c>
      <c r="B555" s="379" t="str">
        <f>IF([1]p46!$A$119&lt;&gt;0,[1]p46!$A$119,"")</f>
        <v/>
      </c>
      <c r="C555" s="379"/>
      <c r="D555" s="379"/>
      <c r="E555" s="379"/>
      <c r="F555" s="379"/>
      <c r="G555" s="379"/>
      <c r="H555" s="379"/>
      <c r="I555" s="379"/>
      <c r="J555" s="379"/>
      <c r="K555" s="379"/>
      <c r="L555" s="379"/>
      <c r="M555" s="379"/>
      <c r="N555" s="379"/>
      <c r="O555" s="379"/>
      <c r="P555" s="380"/>
      <c r="Q555" s="129"/>
    </row>
    <row r="556" spans="1:19" s="10" customFormat="1" ht="11.25" customHeight="1" x14ac:dyDescent="0.2">
      <c r="A556" s="434"/>
      <c r="B556" s="434"/>
      <c r="C556" s="434"/>
      <c r="D556" s="434"/>
      <c r="E556" s="434"/>
      <c r="F556" s="434"/>
      <c r="G556" s="434"/>
      <c r="H556" s="434"/>
      <c r="I556" s="434"/>
      <c r="J556" s="434"/>
      <c r="K556" s="434"/>
      <c r="L556" s="434"/>
      <c r="M556" s="434"/>
      <c r="N556" s="434"/>
      <c r="O556" s="434"/>
      <c r="P556" s="434"/>
      <c r="Q556" s="129"/>
    </row>
    <row r="557" spans="1:19" s="2" customFormat="1" ht="13.5" customHeight="1" x14ac:dyDescent="0.25">
      <c r="A557" s="17" t="s">
        <v>73</v>
      </c>
      <c r="B557" s="418" t="str">
        <f>IF([1]p46!$A$124&lt;&gt;0,[1]p46!$A$124,"")</f>
        <v/>
      </c>
      <c r="C557" s="418"/>
      <c r="D557" s="418"/>
      <c r="E557" s="418"/>
      <c r="F557" s="419"/>
      <c r="G557" s="18" t="s">
        <v>74</v>
      </c>
      <c r="H557" s="69" t="str">
        <f>IF([1]p46!$G$128&lt;&gt;0,[1]p46!$G$128,"")</f>
        <v/>
      </c>
      <c r="I557" s="18" t="s">
        <v>75</v>
      </c>
      <c r="J557" s="69" t="str">
        <f>IF([1]p46!$H$128&lt;&gt;0,[1]p46!$H$128,"")</f>
        <v/>
      </c>
      <c r="K557" s="18" t="s">
        <v>79</v>
      </c>
      <c r="L557" s="154" t="str">
        <f>IF([1]p46!$J$126&lt;&gt;0,[1]p46!$J$126,"")</f>
        <v/>
      </c>
      <c r="M557" s="159" t="s">
        <v>24</v>
      </c>
      <c r="N557" s="435" t="str">
        <f>IF([1]p46!$J$128&lt;&gt;0,[1]p46!$J$128,"")</f>
        <v/>
      </c>
      <c r="O557" s="435"/>
      <c r="P557" s="436"/>
      <c r="Q557" s="129"/>
    </row>
    <row r="558" spans="1:19" s="2" customFormat="1" ht="13.5" customHeight="1" x14ac:dyDescent="0.25">
      <c r="A558" s="17" t="s">
        <v>76</v>
      </c>
      <c r="B558" s="379" t="str">
        <f>IF([1]p46!$A$126&lt;&gt;0,[1]p46!$A$126,"")</f>
        <v/>
      </c>
      <c r="C558" s="379"/>
      <c r="D558" s="379"/>
      <c r="E558" s="379"/>
      <c r="F558" s="379"/>
      <c r="G558" s="379"/>
      <c r="H558" s="379"/>
      <c r="I558" s="379"/>
      <c r="J558" s="379"/>
      <c r="K558" s="379"/>
      <c r="L558" s="379"/>
      <c r="M558" s="379"/>
      <c r="N558" s="379"/>
      <c r="O558" s="379"/>
      <c r="P558" s="380"/>
      <c r="Q558" s="129"/>
    </row>
    <row r="559" spans="1:19" s="10" customFormat="1" ht="11.25" customHeight="1" x14ac:dyDescent="0.2">
      <c r="A559" s="434"/>
      <c r="B559" s="434"/>
      <c r="C559" s="434"/>
      <c r="D559" s="434"/>
      <c r="E559" s="434"/>
      <c r="F559" s="434"/>
      <c r="G559" s="434"/>
      <c r="H559" s="434"/>
      <c r="I559" s="434"/>
      <c r="J559" s="434"/>
      <c r="K559" s="434"/>
      <c r="L559" s="434"/>
      <c r="M559" s="434"/>
      <c r="N559" s="434"/>
      <c r="O559" s="434"/>
      <c r="P559" s="434"/>
      <c r="Q559" s="129"/>
    </row>
    <row r="560" spans="1:19" s="2" customFormat="1" ht="13.5" customHeight="1" x14ac:dyDescent="0.25">
      <c r="A560" s="17" t="s">
        <v>73</v>
      </c>
      <c r="B560" s="418" t="str">
        <f>IF([1]p46!$A$131&lt;&gt;0,[1]p46!$A$131,"")</f>
        <v/>
      </c>
      <c r="C560" s="418"/>
      <c r="D560" s="418"/>
      <c r="E560" s="418"/>
      <c r="F560" s="419"/>
      <c r="G560" s="18" t="s">
        <v>74</v>
      </c>
      <c r="H560" s="69" t="str">
        <f>IF([1]p46!$G$135&lt;&gt;0,[1]p46!$G$135,"")</f>
        <v/>
      </c>
      <c r="I560" s="18" t="s">
        <v>75</v>
      </c>
      <c r="J560" s="69" t="str">
        <f>IF([1]p46!$H$135&lt;&gt;0,[1]p46!$H$135,"")</f>
        <v/>
      </c>
      <c r="K560" s="18" t="s">
        <v>79</v>
      </c>
      <c r="L560" s="154" t="str">
        <f>IF([1]p46!$J$133&lt;&gt;0,[1]p46!$J$133,"")</f>
        <v/>
      </c>
      <c r="M560" s="159" t="s">
        <v>24</v>
      </c>
      <c r="N560" s="435" t="str">
        <f>IF([1]p46!$J$135&lt;&gt;0,[1]p46!$J$135,"")</f>
        <v/>
      </c>
      <c r="O560" s="435"/>
      <c r="P560" s="436"/>
      <c r="Q560" s="129"/>
    </row>
    <row r="561" spans="1:19" s="2" customFormat="1" ht="13.5" customHeight="1" x14ac:dyDescent="0.25">
      <c r="A561" s="17" t="s">
        <v>76</v>
      </c>
      <c r="B561" s="379" t="str">
        <f>IF([1]p46!$A$133&lt;&gt;0,[1]p46!$A$133,"")</f>
        <v/>
      </c>
      <c r="C561" s="379"/>
      <c r="D561" s="379"/>
      <c r="E561" s="379"/>
      <c r="F561" s="379"/>
      <c r="G561" s="379"/>
      <c r="H561" s="379"/>
      <c r="I561" s="379"/>
      <c r="J561" s="379"/>
      <c r="K561" s="379"/>
      <c r="L561" s="379"/>
      <c r="M561" s="379"/>
      <c r="N561" s="379"/>
      <c r="O561" s="379"/>
      <c r="P561" s="380"/>
      <c r="Q561" s="129"/>
    </row>
    <row r="562" spans="1:19" s="29" customFormat="1" ht="11.25" customHeight="1" x14ac:dyDescent="0.2">
      <c r="A562" s="375" t="str">
        <f>T([1]p47!$C$13:$G$13)</f>
        <v/>
      </c>
      <c r="B562" s="376"/>
      <c r="C562" s="376"/>
      <c r="D562" s="376"/>
      <c r="E562" s="377"/>
      <c r="F562" s="437"/>
      <c r="G562" s="438"/>
      <c r="H562" s="438"/>
      <c r="I562" s="438"/>
      <c r="J562" s="438"/>
      <c r="K562" s="438"/>
      <c r="L562" s="438"/>
      <c r="M562" s="438"/>
      <c r="N562" s="438"/>
      <c r="O562" s="438"/>
      <c r="P562" s="438"/>
      <c r="Q562" s="129"/>
      <c r="R562" s="28"/>
      <c r="S562" s="28"/>
    </row>
    <row r="563" spans="1:19" s="2" customFormat="1" ht="13.5" customHeight="1" x14ac:dyDescent="0.25">
      <c r="A563" s="17" t="s">
        <v>73</v>
      </c>
      <c r="B563" s="418" t="str">
        <f>IF([1]p47!$A$110&lt;&gt;0,[1]p47!$A$110,"")</f>
        <v/>
      </c>
      <c r="C563" s="418"/>
      <c r="D563" s="418"/>
      <c r="E563" s="418"/>
      <c r="F563" s="419"/>
      <c r="G563" s="18" t="s">
        <v>74</v>
      </c>
      <c r="H563" s="69" t="str">
        <f>IF([1]p47!$G$114&lt;&gt;0,[1]p47!$G$114,"")</f>
        <v/>
      </c>
      <c r="I563" s="18" t="s">
        <v>75</v>
      </c>
      <c r="J563" s="69" t="str">
        <f>IF([1]p47!$H$114&lt;&gt;0,[1]p47!$H$114,"")</f>
        <v/>
      </c>
      <c r="K563" s="18" t="s">
        <v>79</v>
      </c>
      <c r="L563" s="154" t="str">
        <f>IF([1]p47!$J$112&lt;&gt;0,[1]p47!$J$112,"")</f>
        <v/>
      </c>
      <c r="M563" s="159" t="s">
        <v>24</v>
      </c>
      <c r="N563" s="435" t="str">
        <f>IF([1]p47!$J$114&lt;&gt;0,[1]p47!$J$114,"")</f>
        <v/>
      </c>
      <c r="O563" s="435"/>
      <c r="P563" s="436"/>
      <c r="Q563" s="129"/>
    </row>
    <row r="564" spans="1:19" s="2" customFormat="1" ht="13.5" customHeight="1" x14ac:dyDescent="0.25">
      <c r="A564" s="17" t="s">
        <v>76</v>
      </c>
      <c r="B564" s="379" t="str">
        <f>IF([1]p47!$A$112&lt;&gt;0,[1]p47!$A$112,"")</f>
        <v/>
      </c>
      <c r="C564" s="379"/>
      <c r="D564" s="379"/>
      <c r="E564" s="379"/>
      <c r="F564" s="379"/>
      <c r="G564" s="379"/>
      <c r="H564" s="379"/>
      <c r="I564" s="379"/>
      <c r="J564" s="379"/>
      <c r="K564" s="379"/>
      <c r="L564" s="379"/>
      <c r="M564" s="379"/>
      <c r="N564" s="379"/>
      <c r="O564" s="379"/>
      <c r="P564" s="380"/>
      <c r="Q564" s="129"/>
    </row>
    <row r="565" spans="1:19" s="10" customFormat="1" ht="11.25" customHeight="1" x14ac:dyDescent="0.2">
      <c r="A565" s="434"/>
      <c r="B565" s="434"/>
      <c r="C565" s="434"/>
      <c r="D565" s="434"/>
      <c r="E565" s="434"/>
      <c r="F565" s="434"/>
      <c r="G565" s="434"/>
      <c r="H565" s="434"/>
      <c r="I565" s="434"/>
      <c r="J565" s="434"/>
      <c r="K565" s="434"/>
      <c r="L565" s="434"/>
      <c r="M565" s="434"/>
      <c r="N565" s="434"/>
      <c r="O565" s="434"/>
      <c r="P565" s="434"/>
      <c r="Q565" s="129"/>
    </row>
    <row r="566" spans="1:19" s="2" customFormat="1" ht="13.5" customHeight="1" x14ac:dyDescent="0.25">
      <c r="A566" s="17" t="s">
        <v>73</v>
      </c>
      <c r="B566" s="418" t="str">
        <f>IF([1]p47!$A$117&lt;&gt;0,[1]p47!$A$117,"")</f>
        <v/>
      </c>
      <c r="C566" s="418"/>
      <c r="D566" s="418"/>
      <c r="E566" s="418"/>
      <c r="F566" s="419"/>
      <c r="G566" s="18" t="s">
        <v>74</v>
      </c>
      <c r="H566" s="69" t="str">
        <f>IF([1]p47!$G$121&lt;&gt;0,[1]p47!$G$121,"")</f>
        <v/>
      </c>
      <c r="I566" s="18" t="s">
        <v>75</v>
      </c>
      <c r="J566" s="69" t="str">
        <f>IF([1]p47!$H$121&lt;&gt;0,[1]p47!$H$121,"")</f>
        <v/>
      </c>
      <c r="K566" s="18" t="s">
        <v>79</v>
      </c>
      <c r="L566" s="154" t="str">
        <f>IF([1]p47!$J$119&lt;&gt;0,[1]p47!$J$119,"")</f>
        <v/>
      </c>
      <c r="M566" s="159" t="s">
        <v>24</v>
      </c>
      <c r="N566" s="435" t="str">
        <f>IF([1]p47!$J$121&lt;&gt;0,[1]p47!$J$121,"")</f>
        <v/>
      </c>
      <c r="O566" s="435"/>
      <c r="P566" s="436"/>
      <c r="Q566" s="129"/>
    </row>
    <row r="567" spans="1:19" s="2" customFormat="1" ht="13.5" customHeight="1" x14ac:dyDescent="0.25">
      <c r="A567" s="17" t="s">
        <v>76</v>
      </c>
      <c r="B567" s="379" t="str">
        <f>IF([1]p47!$A$119&lt;&gt;0,[1]p47!$A$119,"")</f>
        <v/>
      </c>
      <c r="C567" s="379"/>
      <c r="D567" s="379"/>
      <c r="E567" s="379"/>
      <c r="F567" s="379"/>
      <c r="G567" s="379"/>
      <c r="H567" s="379"/>
      <c r="I567" s="379"/>
      <c r="J567" s="379"/>
      <c r="K567" s="379"/>
      <c r="L567" s="379"/>
      <c r="M567" s="379"/>
      <c r="N567" s="379"/>
      <c r="O567" s="379"/>
      <c r="P567" s="380"/>
      <c r="Q567" s="129"/>
    </row>
    <row r="568" spans="1:19" s="10" customFormat="1" ht="11.25" customHeight="1" x14ac:dyDescent="0.2">
      <c r="A568" s="434"/>
      <c r="B568" s="434"/>
      <c r="C568" s="434"/>
      <c r="D568" s="434"/>
      <c r="E568" s="434"/>
      <c r="F568" s="434"/>
      <c r="G568" s="434"/>
      <c r="H568" s="434"/>
      <c r="I568" s="434"/>
      <c r="J568" s="434"/>
      <c r="K568" s="434"/>
      <c r="L568" s="434"/>
      <c r="M568" s="434"/>
      <c r="N568" s="434"/>
      <c r="O568" s="434"/>
      <c r="P568" s="434"/>
      <c r="Q568" s="129"/>
    </row>
    <row r="569" spans="1:19" s="2" customFormat="1" ht="13.5" customHeight="1" x14ac:dyDescent="0.25">
      <c r="A569" s="17" t="s">
        <v>73</v>
      </c>
      <c r="B569" s="418" t="str">
        <f>IF([1]p47!$A$124&lt;&gt;0,[1]p47!$A$124,"")</f>
        <v/>
      </c>
      <c r="C569" s="418"/>
      <c r="D569" s="418"/>
      <c r="E569" s="418"/>
      <c r="F569" s="419"/>
      <c r="G569" s="18" t="s">
        <v>74</v>
      </c>
      <c r="H569" s="69" t="str">
        <f>IF([1]p47!$G$128&lt;&gt;0,[1]p47!$G$128,"")</f>
        <v/>
      </c>
      <c r="I569" s="18" t="s">
        <v>75</v>
      </c>
      <c r="J569" s="69" t="str">
        <f>IF([1]p47!$H$128&lt;&gt;0,[1]p47!$H$128,"")</f>
        <v/>
      </c>
      <c r="K569" s="18" t="s">
        <v>79</v>
      </c>
      <c r="L569" s="154" t="str">
        <f>IF([1]p47!$J$126&lt;&gt;0,[1]p47!$J$126,"")</f>
        <v/>
      </c>
      <c r="M569" s="159" t="s">
        <v>24</v>
      </c>
      <c r="N569" s="435" t="str">
        <f>IF([1]p47!$J$128&lt;&gt;0,[1]p47!$J$128,"")</f>
        <v/>
      </c>
      <c r="O569" s="435"/>
      <c r="P569" s="436"/>
      <c r="Q569" s="129"/>
    </row>
    <row r="570" spans="1:19" s="2" customFormat="1" ht="13.5" customHeight="1" x14ac:dyDescent="0.25">
      <c r="A570" s="17" t="s">
        <v>76</v>
      </c>
      <c r="B570" s="379" t="str">
        <f>IF([1]p47!$A$126&lt;&gt;0,[1]p47!$A$126,"")</f>
        <v/>
      </c>
      <c r="C570" s="379"/>
      <c r="D570" s="379"/>
      <c r="E570" s="379"/>
      <c r="F570" s="379"/>
      <c r="G570" s="379"/>
      <c r="H570" s="379"/>
      <c r="I570" s="379"/>
      <c r="J570" s="379"/>
      <c r="K570" s="379"/>
      <c r="L570" s="379"/>
      <c r="M570" s="379"/>
      <c r="N570" s="379"/>
      <c r="O570" s="379"/>
      <c r="P570" s="380"/>
      <c r="Q570" s="129"/>
    </row>
    <row r="571" spans="1:19" s="10" customFormat="1" ht="11.25" customHeight="1" x14ac:dyDescent="0.2">
      <c r="A571" s="434"/>
      <c r="B571" s="434"/>
      <c r="C571" s="434"/>
      <c r="D571" s="434"/>
      <c r="E571" s="434"/>
      <c r="F571" s="434"/>
      <c r="G571" s="434"/>
      <c r="H571" s="434"/>
      <c r="I571" s="434"/>
      <c r="J571" s="434"/>
      <c r="K571" s="434"/>
      <c r="L571" s="434"/>
      <c r="M571" s="434"/>
      <c r="N571" s="434"/>
      <c r="O571" s="434"/>
      <c r="P571" s="434"/>
      <c r="Q571" s="129"/>
    </row>
    <row r="572" spans="1:19" s="2" customFormat="1" ht="13.5" customHeight="1" x14ac:dyDescent="0.25">
      <c r="A572" s="17" t="s">
        <v>73</v>
      </c>
      <c r="B572" s="418" t="str">
        <f>IF([1]p47!$A$131&lt;&gt;0,[1]p47!$A$131,"")</f>
        <v/>
      </c>
      <c r="C572" s="418"/>
      <c r="D572" s="418"/>
      <c r="E572" s="418"/>
      <c r="F572" s="419"/>
      <c r="G572" s="18" t="s">
        <v>74</v>
      </c>
      <c r="H572" s="69" t="str">
        <f>IF([1]p47!$G$135&lt;&gt;0,[1]p47!$G$135,"")</f>
        <v/>
      </c>
      <c r="I572" s="18" t="s">
        <v>75</v>
      </c>
      <c r="J572" s="69" t="str">
        <f>IF([1]p47!$H$135&lt;&gt;0,[1]p47!$H$135,"")</f>
        <v/>
      </c>
      <c r="K572" s="18" t="s">
        <v>79</v>
      </c>
      <c r="L572" s="154" t="str">
        <f>IF([1]p47!$J$133&lt;&gt;0,[1]p47!$J$133,"")</f>
        <v/>
      </c>
      <c r="M572" s="159" t="s">
        <v>24</v>
      </c>
      <c r="N572" s="435" t="str">
        <f>IF([1]p47!$J$135&lt;&gt;0,[1]p47!$J$135,"")</f>
        <v/>
      </c>
      <c r="O572" s="435"/>
      <c r="P572" s="436"/>
      <c r="Q572" s="129"/>
    </row>
    <row r="573" spans="1:19" s="2" customFormat="1" ht="13.5" customHeight="1" x14ac:dyDescent="0.25">
      <c r="A573" s="17" t="s">
        <v>76</v>
      </c>
      <c r="B573" s="379" t="str">
        <f>IF([1]p47!$A$133&lt;&gt;0,[1]p47!$A$133,"")</f>
        <v/>
      </c>
      <c r="C573" s="379"/>
      <c r="D573" s="379"/>
      <c r="E573" s="379"/>
      <c r="F573" s="379"/>
      <c r="G573" s="379"/>
      <c r="H573" s="379"/>
      <c r="I573" s="379"/>
      <c r="J573" s="379"/>
      <c r="K573" s="379"/>
      <c r="L573" s="379"/>
      <c r="M573" s="379"/>
      <c r="N573" s="379"/>
      <c r="O573" s="379"/>
      <c r="P573" s="380"/>
      <c r="Q573" s="129"/>
    </row>
    <row r="574" spans="1:19" s="29" customFormat="1" ht="11.25" customHeight="1" x14ac:dyDescent="0.2">
      <c r="A574" s="375" t="str">
        <f>T([1]p48!$C$13:$G$13)</f>
        <v/>
      </c>
      <c r="B574" s="376"/>
      <c r="C574" s="376"/>
      <c r="D574" s="376"/>
      <c r="E574" s="377"/>
      <c r="F574" s="437"/>
      <c r="G574" s="438"/>
      <c r="H574" s="438"/>
      <c r="I574" s="438"/>
      <c r="J574" s="438"/>
      <c r="K574" s="438"/>
      <c r="L574" s="438"/>
      <c r="M574" s="438"/>
      <c r="N574" s="438"/>
      <c r="O574" s="438"/>
      <c r="P574" s="438"/>
      <c r="Q574" s="129"/>
      <c r="R574" s="28"/>
      <c r="S574" s="28"/>
    </row>
    <row r="575" spans="1:19" s="2" customFormat="1" ht="13.5" customHeight="1" x14ac:dyDescent="0.25">
      <c r="A575" s="17" t="s">
        <v>73</v>
      </c>
      <c r="B575" s="418" t="str">
        <f>IF([1]p48!$A$110&lt;&gt;0,[1]p48!$A$110,"")</f>
        <v/>
      </c>
      <c r="C575" s="418"/>
      <c r="D575" s="418"/>
      <c r="E575" s="418"/>
      <c r="F575" s="419"/>
      <c r="G575" s="18" t="s">
        <v>74</v>
      </c>
      <c r="H575" s="69" t="str">
        <f>IF([1]p48!$G$114&lt;&gt;0,[1]p48!$G$114,"")</f>
        <v/>
      </c>
      <c r="I575" s="18" t="s">
        <v>75</v>
      </c>
      <c r="J575" s="69" t="str">
        <f>IF([1]p48!$H$114&lt;&gt;0,[1]p48!$H$114,"")</f>
        <v/>
      </c>
      <c r="K575" s="18" t="s">
        <v>79</v>
      </c>
      <c r="L575" s="154" t="str">
        <f>IF([1]p48!$J$112&lt;&gt;0,[1]p48!$J$112,"")</f>
        <v/>
      </c>
      <c r="M575" s="159" t="s">
        <v>24</v>
      </c>
      <c r="N575" s="435" t="str">
        <f>IF([1]p48!$J$114&lt;&gt;0,[1]p48!$J$114,"")</f>
        <v/>
      </c>
      <c r="O575" s="435"/>
      <c r="P575" s="436"/>
      <c r="Q575" s="129"/>
    </row>
    <row r="576" spans="1:19" s="2" customFormat="1" ht="13.5" customHeight="1" x14ac:dyDescent="0.25">
      <c r="A576" s="17" t="s">
        <v>76</v>
      </c>
      <c r="B576" s="379" t="str">
        <f>IF([1]p48!$A$112&lt;&gt;0,[1]p48!$A$112,"")</f>
        <v/>
      </c>
      <c r="C576" s="379"/>
      <c r="D576" s="379"/>
      <c r="E576" s="379"/>
      <c r="F576" s="379"/>
      <c r="G576" s="379"/>
      <c r="H576" s="379"/>
      <c r="I576" s="379"/>
      <c r="J576" s="379"/>
      <c r="K576" s="379"/>
      <c r="L576" s="379"/>
      <c r="M576" s="379"/>
      <c r="N576" s="379"/>
      <c r="O576" s="379"/>
      <c r="P576" s="380"/>
      <c r="Q576" s="129"/>
    </row>
    <row r="577" spans="1:19" s="10" customFormat="1" ht="11.25" customHeight="1" x14ac:dyDescent="0.2">
      <c r="A577" s="434"/>
      <c r="B577" s="434"/>
      <c r="C577" s="434"/>
      <c r="D577" s="434"/>
      <c r="E577" s="434"/>
      <c r="F577" s="434"/>
      <c r="G577" s="434"/>
      <c r="H577" s="434"/>
      <c r="I577" s="434"/>
      <c r="J577" s="434"/>
      <c r="K577" s="434"/>
      <c r="L577" s="434"/>
      <c r="M577" s="434"/>
      <c r="N577" s="434"/>
      <c r="O577" s="434"/>
      <c r="P577" s="434"/>
      <c r="Q577" s="129"/>
    </row>
    <row r="578" spans="1:19" s="2" customFormat="1" ht="13.5" customHeight="1" x14ac:dyDescent="0.25">
      <c r="A578" s="17" t="s">
        <v>73</v>
      </c>
      <c r="B578" s="418" t="str">
        <f>IF([1]p48!$A$117&lt;&gt;0,[1]p48!$A$117,"")</f>
        <v/>
      </c>
      <c r="C578" s="418"/>
      <c r="D578" s="418"/>
      <c r="E578" s="418"/>
      <c r="F578" s="419"/>
      <c r="G578" s="18" t="s">
        <v>74</v>
      </c>
      <c r="H578" s="69" t="str">
        <f>IF([1]p48!$G$121&lt;&gt;0,[1]p48!$G$121,"")</f>
        <v/>
      </c>
      <c r="I578" s="18" t="s">
        <v>75</v>
      </c>
      <c r="J578" s="69" t="str">
        <f>IF([1]p48!$H$121&lt;&gt;0,[1]p48!$H$121,"")</f>
        <v/>
      </c>
      <c r="K578" s="18" t="s">
        <v>79</v>
      </c>
      <c r="L578" s="154" t="str">
        <f>IF([1]p48!$J$119&lt;&gt;0,[1]p48!$J$119,"")</f>
        <v/>
      </c>
      <c r="M578" s="159" t="s">
        <v>24</v>
      </c>
      <c r="N578" s="435" t="str">
        <f>IF([1]p48!$J$121&lt;&gt;0,[1]p48!$J$121,"")</f>
        <v/>
      </c>
      <c r="O578" s="435"/>
      <c r="P578" s="436"/>
      <c r="Q578" s="129"/>
    </row>
    <row r="579" spans="1:19" s="2" customFormat="1" ht="13.5" customHeight="1" x14ac:dyDescent="0.25">
      <c r="A579" s="17" t="s">
        <v>76</v>
      </c>
      <c r="B579" s="379" t="str">
        <f>IF([1]p48!$A$119&lt;&gt;0,[1]p48!$A$119,"")</f>
        <v/>
      </c>
      <c r="C579" s="379"/>
      <c r="D579" s="379"/>
      <c r="E579" s="379"/>
      <c r="F579" s="379"/>
      <c r="G579" s="379"/>
      <c r="H579" s="379"/>
      <c r="I579" s="379"/>
      <c r="J579" s="379"/>
      <c r="K579" s="379"/>
      <c r="L579" s="379"/>
      <c r="M579" s="379"/>
      <c r="N579" s="379"/>
      <c r="O579" s="379"/>
      <c r="P579" s="380"/>
      <c r="Q579" s="129"/>
    </row>
    <row r="580" spans="1:19" s="10" customFormat="1" ht="11.25" customHeight="1" x14ac:dyDescent="0.2">
      <c r="A580" s="434"/>
      <c r="B580" s="434"/>
      <c r="C580" s="434"/>
      <c r="D580" s="434"/>
      <c r="E580" s="434"/>
      <c r="F580" s="434"/>
      <c r="G580" s="434"/>
      <c r="H580" s="434"/>
      <c r="I580" s="434"/>
      <c r="J580" s="434"/>
      <c r="K580" s="434"/>
      <c r="L580" s="434"/>
      <c r="M580" s="434"/>
      <c r="N580" s="434"/>
      <c r="O580" s="434"/>
      <c r="P580" s="434"/>
      <c r="Q580" s="129"/>
    </row>
    <row r="581" spans="1:19" s="2" customFormat="1" ht="13.5" customHeight="1" x14ac:dyDescent="0.25">
      <c r="A581" s="17" t="s">
        <v>73</v>
      </c>
      <c r="B581" s="418" t="str">
        <f>IF([1]p48!$A$124&lt;&gt;0,[1]p48!$A$124,"")</f>
        <v/>
      </c>
      <c r="C581" s="418"/>
      <c r="D581" s="418"/>
      <c r="E581" s="418"/>
      <c r="F581" s="419"/>
      <c r="G581" s="18" t="s">
        <v>74</v>
      </c>
      <c r="H581" s="69" t="str">
        <f>IF([1]p48!$G$128&lt;&gt;0,[1]p48!$G$128,"")</f>
        <v/>
      </c>
      <c r="I581" s="18" t="s">
        <v>75</v>
      </c>
      <c r="J581" s="69" t="str">
        <f>IF([1]p48!$H$128&lt;&gt;0,[1]p48!$H$128,"")</f>
        <v/>
      </c>
      <c r="K581" s="18" t="s">
        <v>79</v>
      </c>
      <c r="L581" s="154" t="str">
        <f>IF([1]p48!$J$126&lt;&gt;0,[1]p48!$J$126,"")</f>
        <v/>
      </c>
      <c r="M581" s="159" t="s">
        <v>24</v>
      </c>
      <c r="N581" s="435" t="str">
        <f>IF([1]p48!$J$128&lt;&gt;0,[1]p48!$J$128,"")</f>
        <v/>
      </c>
      <c r="O581" s="435"/>
      <c r="P581" s="436"/>
      <c r="Q581" s="129"/>
    </row>
    <row r="582" spans="1:19" s="2" customFormat="1" ht="13.5" customHeight="1" x14ac:dyDescent="0.25">
      <c r="A582" s="17" t="s">
        <v>76</v>
      </c>
      <c r="B582" s="379" t="str">
        <f>IF([1]p48!$A$126&lt;&gt;0,[1]p48!$A$126,"")</f>
        <v/>
      </c>
      <c r="C582" s="379"/>
      <c r="D582" s="379"/>
      <c r="E582" s="379"/>
      <c r="F582" s="379"/>
      <c r="G582" s="379"/>
      <c r="H582" s="379"/>
      <c r="I582" s="379"/>
      <c r="J582" s="379"/>
      <c r="K582" s="379"/>
      <c r="L582" s="379"/>
      <c r="M582" s="379"/>
      <c r="N582" s="379"/>
      <c r="O582" s="379"/>
      <c r="P582" s="380"/>
      <c r="Q582" s="129"/>
    </row>
    <row r="583" spans="1:19" s="10" customFormat="1" ht="11.25" customHeight="1" x14ac:dyDescent="0.2">
      <c r="A583" s="434"/>
      <c r="B583" s="434"/>
      <c r="C583" s="434"/>
      <c r="D583" s="434"/>
      <c r="E583" s="434"/>
      <c r="F583" s="434"/>
      <c r="G583" s="434"/>
      <c r="H583" s="434"/>
      <c r="I583" s="434"/>
      <c r="J583" s="434"/>
      <c r="K583" s="434"/>
      <c r="L583" s="434"/>
      <c r="M583" s="434"/>
      <c r="N583" s="434"/>
      <c r="O583" s="434"/>
      <c r="P583" s="434"/>
      <c r="Q583" s="129"/>
    </row>
    <row r="584" spans="1:19" s="2" customFormat="1" ht="13.5" customHeight="1" x14ac:dyDescent="0.25">
      <c r="A584" s="17" t="s">
        <v>73</v>
      </c>
      <c r="B584" s="418" t="str">
        <f>IF([1]p48!$A$131&lt;&gt;0,[1]p48!$A$131,"")</f>
        <v/>
      </c>
      <c r="C584" s="418"/>
      <c r="D584" s="418"/>
      <c r="E584" s="418"/>
      <c r="F584" s="419"/>
      <c r="G584" s="18" t="s">
        <v>74</v>
      </c>
      <c r="H584" s="69" t="str">
        <f>IF([1]p48!$G$135&lt;&gt;0,[1]p48!$G$135,"")</f>
        <v/>
      </c>
      <c r="I584" s="18" t="s">
        <v>75</v>
      </c>
      <c r="J584" s="69" t="str">
        <f>IF([1]p48!$H$135&lt;&gt;0,[1]p48!$H$135,"")</f>
        <v/>
      </c>
      <c r="K584" s="18" t="s">
        <v>79</v>
      </c>
      <c r="L584" s="154" t="str">
        <f>IF([1]p48!$J$133&lt;&gt;0,[1]p48!$J$133,"")</f>
        <v/>
      </c>
      <c r="M584" s="159" t="s">
        <v>24</v>
      </c>
      <c r="N584" s="435" t="str">
        <f>IF([1]p48!$J$135&lt;&gt;0,[1]p48!$J$135,"")</f>
        <v/>
      </c>
      <c r="O584" s="435"/>
      <c r="P584" s="436"/>
      <c r="Q584" s="129"/>
    </row>
    <row r="585" spans="1:19" s="2" customFormat="1" ht="13.5" customHeight="1" x14ac:dyDescent="0.25">
      <c r="A585" s="17" t="s">
        <v>76</v>
      </c>
      <c r="B585" s="379" t="str">
        <f>IF([1]p48!$A$133&lt;&gt;0,[1]p48!$A$133,"")</f>
        <v/>
      </c>
      <c r="C585" s="379"/>
      <c r="D585" s="379"/>
      <c r="E585" s="379"/>
      <c r="F585" s="379"/>
      <c r="G585" s="379"/>
      <c r="H585" s="379"/>
      <c r="I585" s="379"/>
      <c r="J585" s="379"/>
      <c r="K585" s="379"/>
      <c r="L585" s="379"/>
      <c r="M585" s="379"/>
      <c r="N585" s="379"/>
      <c r="O585" s="379"/>
      <c r="P585" s="380"/>
      <c r="Q585" s="129"/>
    </row>
    <row r="586" spans="1:19" s="29" customFormat="1" ht="11.25" customHeight="1" x14ac:dyDescent="0.2">
      <c r="A586" s="375" t="str">
        <f>T([1]p49!$C$13:$G$13)</f>
        <v/>
      </c>
      <c r="B586" s="376"/>
      <c r="C586" s="376"/>
      <c r="D586" s="376"/>
      <c r="E586" s="377"/>
      <c r="F586" s="437"/>
      <c r="G586" s="438"/>
      <c r="H586" s="438"/>
      <c r="I586" s="438"/>
      <c r="J586" s="438"/>
      <c r="K586" s="438"/>
      <c r="L586" s="438"/>
      <c r="M586" s="438"/>
      <c r="N586" s="438"/>
      <c r="O586" s="438"/>
      <c r="P586" s="438"/>
      <c r="Q586" s="129"/>
      <c r="R586" s="28"/>
      <c r="S586" s="28"/>
    </row>
    <row r="587" spans="1:19" s="2" customFormat="1" ht="13.5" customHeight="1" x14ac:dyDescent="0.25">
      <c r="A587" s="17" t="s">
        <v>73</v>
      </c>
      <c r="B587" s="418" t="str">
        <f>IF([1]p49!$A$110&lt;&gt;0,[1]p49!$A$110,"")</f>
        <v/>
      </c>
      <c r="C587" s="418"/>
      <c r="D587" s="418"/>
      <c r="E587" s="418"/>
      <c r="F587" s="419"/>
      <c r="G587" s="18" t="s">
        <v>74</v>
      </c>
      <c r="H587" s="69" t="str">
        <f>IF([1]p49!$G$114&lt;&gt;0,[1]p49!$G$114,"")</f>
        <v/>
      </c>
      <c r="I587" s="18" t="s">
        <v>75</v>
      </c>
      <c r="J587" s="69" t="str">
        <f>IF([1]p49!$H$114&lt;&gt;0,[1]p49!$H$114,"")</f>
        <v/>
      </c>
      <c r="K587" s="18" t="s">
        <v>79</v>
      </c>
      <c r="L587" s="154" t="str">
        <f>IF([1]p49!$J$112&lt;&gt;0,[1]p49!$J$112,"")</f>
        <v/>
      </c>
      <c r="M587" s="159" t="s">
        <v>24</v>
      </c>
      <c r="N587" s="435" t="str">
        <f>IF([1]p49!$J$114&lt;&gt;0,[1]p49!$J$114,"")</f>
        <v/>
      </c>
      <c r="O587" s="435"/>
      <c r="P587" s="436"/>
      <c r="Q587" s="129"/>
    </row>
    <row r="588" spans="1:19" s="2" customFormat="1" ht="13.5" customHeight="1" x14ac:dyDescent="0.25">
      <c r="A588" s="17" t="s">
        <v>76</v>
      </c>
      <c r="B588" s="379" t="str">
        <f>IF([1]p49!$A$112&lt;&gt;0,[1]p49!$A$112,"")</f>
        <v/>
      </c>
      <c r="C588" s="379"/>
      <c r="D588" s="379"/>
      <c r="E588" s="379"/>
      <c r="F588" s="379"/>
      <c r="G588" s="379"/>
      <c r="H588" s="379"/>
      <c r="I588" s="379"/>
      <c r="J588" s="379"/>
      <c r="K588" s="379"/>
      <c r="L588" s="379"/>
      <c r="M588" s="379"/>
      <c r="N588" s="379"/>
      <c r="O588" s="379"/>
      <c r="P588" s="380"/>
      <c r="Q588" s="129"/>
    </row>
    <row r="589" spans="1:19" s="10" customFormat="1" ht="11.25" customHeight="1" x14ac:dyDescent="0.2">
      <c r="A589" s="434"/>
      <c r="B589" s="434"/>
      <c r="C589" s="434"/>
      <c r="D589" s="434"/>
      <c r="E589" s="434"/>
      <c r="F589" s="434"/>
      <c r="G589" s="434"/>
      <c r="H589" s="434"/>
      <c r="I589" s="434"/>
      <c r="J589" s="434"/>
      <c r="K589" s="434"/>
      <c r="L589" s="434"/>
      <c r="M589" s="434"/>
      <c r="N589" s="434"/>
      <c r="O589" s="434"/>
      <c r="P589" s="434"/>
      <c r="Q589" s="129"/>
    </row>
    <row r="590" spans="1:19" s="2" customFormat="1" ht="13.5" customHeight="1" x14ac:dyDescent="0.25">
      <c r="A590" s="17" t="s">
        <v>73</v>
      </c>
      <c r="B590" s="418" t="str">
        <f>IF([1]p49!$A$117&lt;&gt;0,[1]p49!$A$117,"")</f>
        <v/>
      </c>
      <c r="C590" s="418"/>
      <c r="D590" s="418"/>
      <c r="E590" s="418"/>
      <c r="F590" s="419"/>
      <c r="G590" s="18" t="s">
        <v>74</v>
      </c>
      <c r="H590" s="69" t="str">
        <f>IF([1]p49!$G$121&lt;&gt;0,[1]p49!$G$121,"")</f>
        <v/>
      </c>
      <c r="I590" s="18" t="s">
        <v>75</v>
      </c>
      <c r="J590" s="69" t="str">
        <f>IF([1]p49!$H$121&lt;&gt;0,[1]p49!$H$121,"")</f>
        <v/>
      </c>
      <c r="K590" s="18" t="s">
        <v>79</v>
      </c>
      <c r="L590" s="154" t="str">
        <f>IF([1]p49!$J$119&lt;&gt;0,[1]p49!$J$119,"")</f>
        <v/>
      </c>
      <c r="M590" s="159" t="s">
        <v>24</v>
      </c>
      <c r="N590" s="435" t="str">
        <f>IF([1]p49!$J$121&lt;&gt;0,[1]p49!$J$121,"")</f>
        <v/>
      </c>
      <c r="O590" s="435"/>
      <c r="P590" s="436"/>
      <c r="Q590" s="129"/>
    </row>
    <row r="591" spans="1:19" s="2" customFormat="1" ht="13.5" customHeight="1" x14ac:dyDescent="0.25">
      <c r="A591" s="17" t="s">
        <v>76</v>
      </c>
      <c r="B591" s="379" t="str">
        <f>IF([1]p49!$A$119&lt;&gt;0,[1]p49!$A$119,"")</f>
        <v/>
      </c>
      <c r="C591" s="379"/>
      <c r="D591" s="379"/>
      <c r="E591" s="379"/>
      <c r="F591" s="379"/>
      <c r="G591" s="379"/>
      <c r="H591" s="379"/>
      <c r="I591" s="379"/>
      <c r="J591" s="379"/>
      <c r="K591" s="379"/>
      <c r="L591" s="379"/>
      <c r="M591" s="379"/>
      <c r="N591" s="379"/>
      <c r="O591" s="379"/>
      <c r="P591" s="380"/>
      <c r="Q591" s="129"/>
    </row>
    <row r="592" spans="1:19" s="10" customFormat="1" ht="11.25" customHeight="1" x14ac:dyDescent="0.2">
      <c r="A592" s="434"/>
      <c r="B592" s="434"/>
      <c r="C592" s="434"/>
      <c r="D592" s="434"/>
      <c r="E592" s="434"/>
      <c r="F592" s="434"/>
      <c r="G592" s="434"/>
      <c r="H592" s="434"/>
      <c r="I592" s="434"/>
      <c r="J592" s="434"/>
      <c r="K592" s="434"/>
      <c r="L592" s="434"/>
      <c r="M592" s="434"/>
      <c r="N592" s="434"/>
      <c r="O592" s="434"/>
      <c r="P592" s="434"/>
      <c r="Q592" s="129"/>
    </row>
    <row r="593" spans="1:19" s="2" customFormat="1" ht="13.5" customHeight="1" x14ac:dyDescent="0.25">
      <c r="A593" s="17" t="s">
        <v>73</v>
      </c>
      <c r="B593" s="418" t="str">
        <f>IF([1]p49!$A$124&lt;&gt;0,[1]p49!$A$124,"")</f>
        <v/>
      </c>
      <c r="C593" s="418"/>
      <c r="D593" s="418"/>
      <c r="E593" s="418"/>
      <c r="F593" s="419"/>
      <c r="G593" s="18" t="s">
        <v>74</v>
      </c>
      <c r="H593" s="69" t="str">
        <f>IF([1]p49!$G$128&lt;&gt;0,[1]p49!$G$128,"")</f>
        <v/>
      </c>
      <c r="I593" s="18" t="s">
        <v>75</v>
      </c>
      <c r="J593" s="69" t="str">
        <f>IF([1]p49!$H$128&lt;&gt;0,[1]p49!$H$128,"")</f>
        <v/>
      </c>
      <c r="K593" s="18" t="s">
        <v>79</v>
      </c>
      <c r="L593" s="154" t="str">
        <f>IF([1]p49!$J$126&lt;&gt;0,[1]p49!$J$126,"")</f>
        <v/>
      </c>
      <c r="M593" s="159" t="s">
        <v>24</v>
      </c>
      <c r="N593" s="435" t="str">
        <f>IF([1]p49!$J$128&lt;&gt;0,[1]p49!$J$128,"")</f>
        <v/>
      </c>
      <c r="O593" s="435"/>
      <c r="P593" s="436"/>
      <c r="Q593" s="129"/>
    </row>
    <row r="594" spans="1:19" s="2" customFormat="1" ht="13.5" customHeight="1" x14ac:dyDescent="0.25">
      <c r="A594" s="17" t="s">
        <v>76</v>
      </c>
      <c r="B594" s="379" t="str">
        <f>IF([1]p49!$A$126&lt;&gt;0,[1]p49!$A$126,"")</f>
        <v/>
      </c>
      <c r="C594" s="379"/>
      <c r="D594" s="379"/>
      <c r="E594" s="379"/>
      <c r="F594" s="379"/>
      <c r="G594" s="379"/>
      <c r="H594" s="379"/>
      <c r="I594" s="379"/>
      <c r="J594" s="379"/>
      <c r="K594" s="379"/>
      <c r="L594" s="379"/>
      <c r="M594" s="379"/>
      <c r="N594" s="379"/>
      <c r="O594" s="379"/>
      <c r="P594" s="380"/>
      <c r="Q594" s="129"/>
    </row>
    <row r="595" spans="1:19" s="10" customFormat="1" ht="11.25" customHeight="1" x14ac:dyDescent="0.2">
      <c r="A595" s="434"/>
      <c r="B595" s="434"/>
      <c r="C595" s="434"/>
      <c r="D595" s="434"/>
      <c r="E595" s="434"/>
      <c r="F595" s="434"/>
      <c r="G595" s="434"/>
      <c r="H595" s="434"/>
      <c r="I595" s="434"/>
      <c r="J595" s="434"/>
      <c r="K595" s="434"/>
      <c r="L595" s="434"/>
      <c r="M595" s="434"/>
      <c r="N595" s="434"/>
      <c r="O595" s="434"/>
      <c r="P595" s="434"/>
      <c r="Q595" s="129"/>
    </row>
    <row r="596" spans="1:19" s="2" customFormat="1" ht="13.5" customHeight="1" x14ac:dyDescent="0.25">
      <c r="A596" s="17" t="s">
        <v>73</v>
      </c>
      <c r="B596" s="418" t="str">
        <f>IF([1]p49!$A$131&lt;&gt;0,[1]p49!$A$131,"")</f>
        <v/>
      </c>
      <c r="C596" s="418"/>
      <c r="D596" s="418"/>
      <c r="E596" s="418"/>
      <c r="F596" s="419"/>
      <c r="G596" s="18" t="s">
        <v>74</v>
      </c>
      <c r="H596" s="69" t="str">
        <f>IF([1]p49!$G$135&lt;&gt;0,[1]p49!$G$135,"")</f>
        <v/>
      </c>
      <c r="I596" s="18" t="s">
        <v>75</v>
      </c>
      <c r="J596" s="69" t="str">
        <f>IF([1]p49!$H$135&lt;&gt;0,[1]p49!$H$135,"")</f>
        <v/>
      </c>
      <c r="K596" s="18" t="s">
        <v>79</v>
      </c>
      <c r="L596" s="154" t="str">
        <f>IF([1]p49!$J$133&lt;&gt;0,[1]p49!$J$133,"")</f>
        <v/>
      </c>
      <c r="M596" s="159" t="s">
        <v>24</v>
      </c>
      <c r="N596" s="435" t="str">
        <f>IF([1]p49!$J$135&lt;&gt;0,[1]p49!$J$135,"")</f>
        <v/>
      </c>
      <c r="O596" s="435"/>
      <c r="P596" s="436"/>
      <c r="Q596" s="129"/>
    </row>
    <row r="597" spans="1:19" s="2" customFormat="1" ht="13.5" customHeight="1" x14ac:dyDescent="0.25">
      <c r="A597" s="17" t="s">
        <v>76</v>
      </c>
      <c r="B597" s="379" t="str">
        <f>IF([1]p49!$A$133&lt;&gt;0,[1]p49!$A$133,"")</f>
        <v/>
      </c>
      <c r="C597" s="379"/>
      <c r="D597" s="379"/>
      <c r="E597" s="379"/>
      <c r="F597" s="379"/>
      <c r="G597" s="379"/>
      <c r="H597" s="379"/>
      <c r="I597" s="379"/>
      <c r="J597" s="379"/>
      <c r="K597" s="379"/>
      <c r="L597" s="379"/>
      <c r="M597" s="379"/>
      <c r="N597" s="379"/>
      <c r="O597" s="379"/>
      <c r="P597" s="380"/>
      <c r="Q597" s="129"/>
    </row>
    <row r="598" spans="1:19" s="29" customFormat="1" ht="11.25" customHeight="1" x14ac:dyDescent="0.2">
      <c r="A598" s="375" t="str">
        <f>T([1]p50!$C$13:$G$13)</f>
        <v/>
      </c>
      <c r="B598" s="376"/>
      <c r="C598" s="376"/>
      <c r="D598" s="376"/>
      <c r="E598" s="377"/>
      <c r="F598" s="437"/>
      <c r="G598" s="438"/>
      <c r="H598" s="438"/>
      <c r="I598" s="438"/>
      <c r="J598" s="438"/>
      <c r="K598" s="438"/>
      <c r="L598" s="438"/>
      <c r="M598" s="438"/>
      <c r="N598" s="438"/>
      <c r="O598" s="438"/>
      <c r="P598" s="438"/>
      <c r="Q598" s="129"/>
      <c r="R598" s="28"/>
      <c r="S598" s="28"/>
    </row>
    <row r="599" spans="1:19" s="2" customFormat="1" ht="13.5" customHeight="1" x14ac:dyDescent="0.25">
      <c r="A599" s="17" t="s">
        <v>73</v>
      </c>
      <c r="B599" s="418" t="str">
        <f>IF([1]p50!$A$110&lt;&gt;0,[1]p50!$A$110,"")</f>
        <v/>
      </c>
      <c r="C599" s="418"/>
      <c r="D599" s="418"/>
      <c r="E599" s="418"/>
      <c r="F599" s="419"/>
      <c r="G599" s="18" t="s">
        <v>74</v>
      </c>
      <c r="H599" s="69" t="str">
        <f>IF([1]p50!$G$114&lt;&gt;0,[1]p50!$G$114,"")</f>
        <v/>
      </c>
      <c r="I599" s="18" t="s">
        <v>75</v>
      </c>
      <c r="J599" s="69" t="str">
        <f>IF([1]p50!$H$114&lt;&gt;0,[1]p50!$H$114,"")</f>
        <v/>
      </c>
      <c r="K599" s="18" t="s">
        <v>79</v>
      </c>
      <c r="L599" s="154" t="str">
        <f>IF([1]p50!$J$112&lt;&gt;0,[1]p50!$J$112,"")</f>
        <v/>
      </c>
      <c r="M599" s="159" t="s">
        <v>24</v>
      </c>
      <c r="N599" s="435" t="str">
        <f>IF([1]p50!$J$114&lt;&gt;0,[1]p50!$J$114,"")</f>
        <v/>
      </c>
      <c r="O599" s="435"/>
      <c r="P599" s="436"/>
      <c r="Q599" s="129"/>
    </row>
    <row r="600" spans="1:19" s="2" customFormat="1" ht="13.5" customHeight="1" x14ac:dyDescent="0.25">
      <c r="A600" s="17" t="s">
        <v>76</v>
      </c>
      <c r="B600" s="379" t="str">
        <f>IF([1]p50!$A$112&lt;&gt;0,[1]p50!$A$112,"")</f>
        <v/>
      </c>
      <c r="C600" s="379"/>
      <c r="D600" s="379"/>
      <c r="E600" s="379"/>
      <c r="F600" s="379"/>
      <c r="G600" s="379"/>
      <c r="H600" s="379"/>
      <c r="I600" s="379"/>
      <c r="J600" s="379"/>
      <c r="K600" s="379"/>
      <c r="L600" s="379"/>
      <c r="M600" s="379"/>
      <c r="N600" s="379"/>
      <c r="O600" s="379"/>
      <c r="P600" s="380"/>
      <c r="Q600" s="129"/>
    </row>
    <row r="601" spans="1:19" s="10" customFormat="1" ht="11.25" customHeight="1" x14ac:dyDescent="0.2">
      <c r="A601" s="434"/>
      <c r="B601" s="434"/>
      <c r="C601" s="434"/>
      <c r="D601" s="434"/>
      <c r="E601" s="434"/>
      <c r="F601" s="434"/>
      <c r="G601" s="434"/>
      <c r="H601" s="434"/>
      <c r="I601" s="434"/>
      <c r="J601" s="434"/>
      <c r="K601" s="434"/>
      <c r="L601" s="434"/>
      <c r="M601" s="434"/>
      <c r="N601" s="434"/>
      <c r="O601" s="434"/>
      <c r="P601" s="434"/>
      <c r="Q601" s="129"/>
    </row>
    <row r="602" spans="1:19" s="2" customFormat="1" ht="13.5" customHeight="1" x14ac:dyDescent="0.25">
      <c r="A602" s="17" t="s">
        <v>73</v>
      </c>
      <c r="B602" s="418" t="str">
        <f>IF([1]p50!$A$117&lt;&gt;0,[1]p50!$A$117,"")</f>
        <v/>
      </c>
      <c r="C602" s="418"/>
      <c r="D602" s="418"/>
      <c r="E602" s="418"/>
      <c r="F602" s="419"/>
      <c r="G602" s="18" t="s">
        <v>74</v>
      </c>
      <c r="H602" s="69" t="str">
        <f>IF([1]p50!$G$121&lt;&gt;0,[1]p50!$G$121,"")</f>
        <v/>
      </c>
      <c r="I602" s="18" t="s">
        <v>75</v>
      </c>
      <c r="J602" s="69" t="str">
        <f>IF([1]p50!$H$121&lt;&gt;0,[1]p50!$H$121,"")</f>
        <v/>
      </c>
      <c r="K602" s="18" t="s">
        <v>79</v>
      </c>
      <c r="L602" s="154" t="str">
        <f>IF([1]p50!$J$119&lt;&gt;0,[1]p50!$J$119,"")</f>
        <v/>
      </c>
      <c r="M602" s="159" t="s">
        <v>24</v>
      </c>
      <c r="N602" s="435" t="str">
        <f>IF([1]p50!$J$121&lt;&gt;0,[1]p50!$J$121,"")</f>
        <v/>
      </c>
      <c r="O602" s="435"/>
      <c r="P602" s="436"/>
      <c r="Q602" s="129"/>
    </row>
    <row r="603" spans="1:19" s="2" customFormat="1" ht="13.5" customHeight="1" x14ac:dyDescent="0.25">
      <c r="A603" s="17" t="s">
        <v>76</v>
      </c>
      <c r="B603" s="379" t="str">
        <f>IF([1]p50!$A$119&lt;&gt;0,[1]p50!$A$119,"")</f>
        <v/>
      </c>
      <c r="C603" s="379"/>
      <c r="D603" s="379"/>
      <c r="E603" s="379"/>
      <c r="F603" s="379"/>
      <c r="G603" s="379"/>
      <c r="H603" s="379"/>
      <c r="I603" s="379"/>
      <c r="J603" s="379"/>
      <c r="K603" s="379"/>
      <c r="L603" s="379"/>
      <c r="M603" s="379"/>
      <c r="N603" s="379"/>
      <c r="O603" s="379"/>
      <c r="P603" s="380"/>
      <c r="Q603" s="129"/>
    </row>
    <row r="604" spans="1:19" s="10" customFormat="1" ht="11.25" customHeight="1" x14ac:dyDescent="0.2">
      <c r="A604" s="434"/>
      <c r="B604" s="434"/>
      <c r="C604" s="434"/>
      <c r="D604" s="434"/>
      <c r="E604" s="434"/>
      <c r="F604" s="434"/>
      <c r="G604" s="434"/>
      <c r="H604" s="434"/>
      <c r="I604" s="434"/>
      <c r="J604" s="434"/>
      <c r="K604" s="434"/>
      <c r="L604" s="434"/>
      <c r="M604" s="434"/>
      <c r="N604" s="434"/>
      <c r="O604" s="434"/>
      <c r="P604" s="434"/>
      <c r="Q604" s="129"/>
    </row>
    <row r="605" spans="1:19" s="2" customFormat="1" ht="13.5" customHeight="1" x14ac:dyDescent="0.25">
      <c r="A605" s="17" t="s">
        <v>73</v>
      </c>
      <c r="B605" s="418" t="str">
        <f>IF([1]p50!$A$124&lt;&gt;0,[1]p50!$A$124,"")</f>
        <v/>
      </c>
      <c r="C605" s="418"/>
      <c r="D605" s="418"/>
      <c r="E605" s="418"/>
      <c r="F605" s="419"/>
      <c r="G605" s="18" t="s">
        <v>74</v>
      </c>
      <c r="H605" s="69" t="str">
        <f>IF([1]p50!$G$128&lt;&gt;0,[1]p50!$G$128,"")</f>
        <v/>
      </c>
      <c r="I605" s="18" t="s">
        <v>75</v>
      </c>
      <c r="J605" s="69" t="str">
        <f>IF([1]p50!$H$128&lt;&gt;0,[1]p50!$H$128,"")</f>
        <v/>
      </c>
      <c r="K605" s="18" t="s">
        <v>79</v>
      </c>
      <c r="L605" s="154" t="str">
        <f>IF([1]p50!$J$126&lt;&gt;0,[1]p50!$J$126,"")</f>
        <v/>
      </c>
      <c r="M605" s="159" t="s">
        <v>24</v>
      </c>
      <c r="N605" s="435" t="str">
        <f>IF([1]p50!$J$128&lt;&gt;0,[1]p50!$J$128,"")</f>
        <v/>
      </c>
      <c r="O605" s="435"/>
      <c r="P605" s="436"/>
      <c r="Q605" s="129"/>
    </row>
    <row r="606" spans="1:19" s="2" customFormat="1" ht="13.5" customHeight="1" x14ac:dyDescent="0.25">
      <c r="A606" s="17" t="s">
        <v>76</v>
      </c>
      <c r="B606" s="379" t="str">
        <f>IF([1]p50!$A$126&lt;&gt;0,[1]p50!$A$126,"")</f>
        <v/>
      </c>
      <c r="C606" s="379"/>
      <c r="D606" s="379"/>
      <c r="E606" s="379"/>
      <c r="F606" s="379"/>
      <c r="G606" s="379"/>
      <c r="H606" s="379"/>
      <c r="I606" s="379"/>
      <c r="J606" s="379"/>
      <c r="K606" s="379"/>
      <c r="L606" s="379"/>
      <c r="M606" s="379"/>
      <c r="N606" s="379"/>
      <c r="O606" s="379"/>
      <c r="P606" s="380"/>
      <c r="Q606" s="129"/>
    </row>
    <row r="607" spans="1:19" s="10" customFormat="1" ht="11.25" customHeight="1" x14ac:dyDescent="0.2">
      <c r="A607" s="434"/>
      <c r="B607" s="434"/>
      <c r="C607" s="434"/>
      <c r="D607" s="434"/>
      <c r="E607" s="434"/>
      <c r="F607" s="434"/>
      <c r="G607" s="434"/>
      <c r="H607" s="434"/>
      <c r="I607" s="434"/>
      <c r="J607" s="434"/>
      <c r="K607" s="434"/>
      <c r="L607" s="434"/>
      <c r="M607" s="434"/>
      <c r="N607" s="434"/>
      <c r="O607" s="434"/>
      <c r="P607" s="434"/>
      <c r="Q607" s="129"/>
    </row>
    <row r="608" spans="1:19" s="2" customFormat="1" ht="13.5" customHeight="1" x14ac:dyDescent="0.25">
      <c r="A608" s="17" t="s">
        <v>73</v>
      </c>
      <c r="B608" s="418" t="str">
        <f>IF([1]p50!$A$131&lt;&gt;0,[1]p50!$A$131,"")</f>
        <v/>
      </c>
      <c r="C608" s="418"/>
      <c r="D608" s="418"/>
      <c r="E608" s="418"/>
      <c r="F608" s="419"/>
      <c r="G608" s="18" t="s">
        <v>74</v>
      </c>
      <c r="H608" s="69" t="str">
        <f>IF([1]p50!$G$135&lt;&gt;0,[1]p50!$G$135,"")</f>
        <v/>
      </c>
      <c r="I608" s="18" t="s">
        <v>75</v>
      </c>
      <c r="J608" s="69" t="str">
        <f>IF([1]p50!$H$135&lt;&gt;0,[1]p50!$H$135,"")</f>
        <v/>
      </c>
      <c r="K608" s="18" t="s">
        <v>79</v>
      </c>
      <c r="L608" s="154" t="str">
        <f>IF([1]p50!$J$133&lt;&gt;0,[1]p50!$J$133,"")</f>
        <v/>
      </c>
      <c r="M608" s="159" t="s">
        <v>24</v>
      </c>
      <c r="N608" s="435" t="str">
        <f>IF([1]p50!$J$135&lt;&gt;0,[1]p50!$J$135,"")</f>
        <v/>
      </c>
      <c r="O608" s="435"/>
      <c r="P608" s="436"/>
      <c r="Q608" s="129"/>
    </row>
    <row r="609" spans="1:17" s="2" customFormat="1" ht="13.5" customHeight="1" x14ac:dyDescent="0.25">
      <c r="A609" s="17" t="s">
        <v>76</v>
      </c>
      <c r="B609" s="379" t="str">
        <f>IF([1]p50!$A$133&lt;&gt;0,[1]p50!$A$133,"")</f>
        <v/>
      </c>
      <c r="C609" s="379"/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79"/>
      <c r="O609" s="379"/>
      <c r="P609" s="380"/>
      <c r="Q609" s="129"/>
    </row>
  </sheetData>
  <mergeCells count="861">
    <mergeCell ref="A601:P601"/>
    <mergeCell ref="B608:F608"/>
    <mergeCell ref="N608:P608"/>
    <mergeCell ref="B609:P609"/>
    <mergeCell ref="B603:P603"/>
    <mergeCell ref="A604:P604"/>
    <mergeCell ref="B605:F605"/>
    <mergeCell ref="N605:P605"/>
    <mergeCell ref="B606:P606"/>
    <mergeCell ref="A607:P607"/>
    <mergeCell ref="B602:F602"/>
    <mergeCell ref="N602:P602"/>
    <mergeCell ref="B597:P597"/>
    <mergeCell ref="A598:E598"/>
    <mergeCell ref="F598:P598"/>
    <mergeCell ref="B599:F599"/>
    <mergeCell ref="N599:P599"/>
    <mergeCell ref="B600:P600"/>
    <mergeCell ref="A589:P589"/>
    <mergeCell ref="B590:F590"/>
    <mergeCell ref="N590:P590"/>
    <mergeCell ref="B591:P591"/>
    <mergeCell ref="B594:P594"/>
    <mergeCell ref="A595:P595"/>
    <mergeCell ref="B596:F596"/>
    <mergeCell ref="N596:P596"/>
    <mergeCell ref="A583:P583"/>
    <mergeCell ref="A592:P592"/>
    <mergeCell ref="B593:F593"/>
    <mergeCell ref="N593:P593"/>
    <mergeCell ref="B585:P585"/>
    <mergeCell ref="A586:E586"/>
    <mergeCell ref="F586:P586"/>
    <mergeCell ref="B587:F587"/>
    <mergeCell ref="N587:P587"/>
    <mergeCell ref="B588:P588"/>
    <mergeCell ref="B584:F584"/>
    <mergeCell ref="N584:P584"/>
    <mergeCell ref="N578:P578"/>
    <mergeCell ref="B579:P579"/>
    <mergeCell ref="A580:P580"/>
    <mergeCell ref="B581:F581"/>
    <mergeCell ref="N581:P581"/>
    <mergeCell ref="B582:P582"/>
    <mergeCell ref="B572:F572"/>
    <mergeCell ref="N572:P572"/>
    <mergeCell ref="B573:P573"/>
    <mergeCell ref="A574:E574"/>
    <mergeCell ref="F574:P574"/>
    <mergeCell ref="B576:P576"/>
    <mergeCell ref="A577:P577"/>
    <mergeCell ref="B578:F578"/>
    <mergeCell ref="B564:P564"/>
    <mergeCell ref="A565:P565"/>
    <mergeCell ref="B575:F575"/>
    <mergeCell ref="N575:P575"/>
    <mergeCell ref="B567:P567"/>
    <mergeCell ref="A568:P568"/>
    <mergeCell ref="B569:F569"/>
    <mergeCell ref="N569:P569"/>
    <mergeCell ref="B570:P570"/>
    <mergeCell ref="A571:P571"/>
    <mergeCell ref="B566:F566"/>
    <mergeCell ref="N566:P566"/>
    <mergeCell ref="N560:P560"/>
    <mergeCell ref="B561:P561"/>
    <mergeCell ref="A562:E562"/>
    <mergeCell ref="F562:P562"/>
    <mergeCell ref="B563:F563"/>
    <mergeCell ref="N563:P563"/>
    <mergeCell ref="B552:P552"/>
    <mergeCell ref="A553:P553"/>
    <mergeCell ref="B554:F554"/>
    <mergeCell ref="N554:P554"/>
    <mergeCell ref="B555:P555"/>
    <mergeCell ref="B558:P558"/>
    <mergeCell ref="A559:P559"/>
    <mergeCell ref="B560:F560"/>
    <mergeCell ref="B546:P546"/>
    <mergeCell ref="A547:P547"/>
    <mergeCell ref="A556:P556"/>
    <mergeCell ref="B557:F557"/>
    <mergeCell ref="N557:P557"/>
    <mergeCell ref="B549:P549"/>
    <mergeCell ref="A550:E550"/>
    <mergeCell ref="F550:P550"/>
    <mergeCell ref="B551:F551"/>
    <mergeCell ref="N551:P551"/>
    <mergeCell ref="B548:F548"/>
    <mergeCell ref="N548:P548"/>
    <mergeCell ref="B543:P543"/>
    <mergeCell ref="A544:P544"/>
    <mergeCell ref="B545:F545"/>
    <mergeCell ref="N545:P545"/>
    <mergeCell ref="B534:P534"/>
    <mergeCell ref="A535:P535"/>
    <mergeCell ref="B536:F536"/>
    <mergeCell ref="N536:P536"/>
    <mergeCell ref="B537:P537"/>
    <mergeCell ref="A538:E538"/>
    <mergeCell ref="F538:P538"/>
    <mergeCell ref="B539:F539"/>
    <mergeCell ref="N539:P539"/>
    <mergeCell ref="B531:P531"/>
    <mergeCell ref="A532:P532"/>
    <mergeCell ref="B533:F533"/>
    <mergeCell ref="N533:P533"/>
    <mergeCell ref="B540:P540"/>
    <mergeCell ref="A541:P541"/>
    <mergeCell ref="B542:F542"/>
    <mergeCell ref="N542:P542"/>
    <mergeCell ref="B519:P519"/>
    <mergeCell ref="B530:F530"/>
    <mergeCell ref="N530:P530"/>
    <mergeCell ref="B522:P522"/>
    <mergeCell ref="A523:P523"/>
    <mergeCell ref="B524:F524"/>
    <mergeCell ref="N524:P524"/>
    <mergeCell ref="B525:P525"/>
    <mergeCell ref="A526:E526"/>
    <mergeCell ref="F526:P526"/>
    <mergeCell ref="A520:P520"/>
    <mergeCell ref="B521:F521"/>
    <mergeCell ref="N521:P521"/>
    <mergeCell ref="B527:F527"/>
    <mergeCell ref="N527:P527"/>
    <mergeCell ref="B528:P528"/>
    <mergeCell ref="A529:P529"/>
    <mergeCell ref="B515:F515"/>
    <mergeCell ref="N515:P515"/>
    <mergeCell ref="B516:P516"/>
    <mergeCell ref="A517:P517"/>
    <mergeCell ref="B518:F518"/>
    <mergeCell ref="N518:P518"/>
    <mergeCell ref="B509:F509"/>
    <mergeCell ref="N509:P509"/>
    <mergeCell ref="B510:P510"/>
    <mergeCell ref="A511:P511"/>
    <mergeCell ref="B513:P513"/>
    <mergeCell ref="A514:E514"/>
    <mergeCell ref="F514:P514"/>
    <mergeCell ref="A502:E502"/>
    <mergeCell ref="F502:P502"/>
    <mergeCell ref="B512:F512"/>
    <mergeCell ref="N512:P512"/>
    <mergeCell ref="B504:P504"/>
    <mergeCell ref="A505:P505"/>
    <mergeCell ref="B506:F506"/>
    <mergeCell ref="N506:P506"/>
    <mergeCell ref="B507:P507"/>
    <mergeCell ref="A508:P508"/>
    <mergeCell ref="B503:F503"/>
    <mergeCell ref="N503:P503"/>
    <mergeCell ref="B496:F496"/>
    <mergeCell ref="N496:P496"/>
    <mergeCell ref="B497:P497"/>
    <mergeCell ref="A498:P498"/>
    <mergeCell ref="B499:F499"/>
    <mergeCell ref="N499:P499"/>
    <mergeCell ref="B500:P500"/>
    <mergeCell ref="A501:P501"/>
    <mergeCell ref="F489:P489"/>
    <mergeCell ref="B490:F490"/>
    <mergeCell ref="N490:P490"/>
    <mergeCell ref="B491:P491"/>
    <mergeCell ref="A492:P492"/>
    <mergeCell ref="B493:F493"/>
    <mergeCell ref="N493:P493"/>
    <mergeCell ref="A18:E18"/>
    <mergeCell ref="F18:P18"/>
    <mergeCell ref="B19:F19"/>
    <mergeCell ref="N19:P19"/>
    <mergeCell ref="B494:P494"/>
    <mergeCell ref="A495:P495"/>
    <mergeCell ref="B487:F487"/>
    <mergeCell ref="N487:P487"/>
    <mergeCell ref="B488:P488"/>
    <mergeCell ref="A489:E489"/>
    <mergeCell ref="B23:P23"/>
    <mergeCell ref="A24:P24"/>
    <mergeCell ref="B25:F25"/>
    <mergeCell ref="N25:P25"/>
    <mergeCell ref="B20:P20"/>
    <mergeCell ref="A21:P21"/>
    <mergeCell ref="B22:F22"/>
    <mergeCell ref="N22:P22"/>
    <mergeCell ref="B29:P29"/>
    <mergeCell ref="A30:E30"/>
    <mergeCell ref="F30:P30"/>
    <mergeCell ref="B31:F31"/>
    <mergeCell ref="N31:P31"/>
    <mergeCell ref="B26:P26"/>
    <mergeCell ref="B38:P38"/>
    <mergeCell ref="A39:P39"/>
    <mergeCell ref="B40:F40"/>
    <mergeCell ref="N40:P40"/>
    <mergeCell ref="A27:P27"/>
    <mergeCell ref="B28:F28"/>
    <mergeCell ref="N28:P28"/>
    <mergeCell ref="B35:P35"/>
    <mergeCell ref="A36:P36"/>
    <mergeCell ref="B37:F37"/>
    <mergeCell ref="N37:P37"/>
    <mergeCell ref="B32:P32"/>
    <mergeCell ref="A33:P33"/>
    <mergeCell ref="B34:F34"/>
    <mergeCell ref="N34:P34"/>
    <mergeCell ref="N49:P49"/>
    <mergeCell ref="B44:P44"/>
    <mergeCell ref="A45:P45"/>
    <mergeCell ref="B46:F46"/>
    <mergeCell ref="N46:P46"/>
    <mergeCell ref="B41:P41"/>
    <mergeCell ref="A42:E42"/>
    <mergeCell ref="F42:P42"/>
    <mergeCell ref="B43:F43"/>
    <mergeCell ref="N43:P43"/>
    <mergeCell ref="N10:P10"/>
    <mergeCell ref="N13:P13"/>
    <mergeCell ref="N16:P16"/>
    <mergeCell ref="B59:P59"/>
    <mergeCell ref="B56:P56"/>
    <mergeCell ref="A57:P57"/>
    <mergeCell ref="B58:F58"/>
    <mergeCell ref="N58:P58"/>
    <mergeCell ref="B53:P53"/>
    <mergeCell ref="A54:E54"/>
    <mergeCell ref="F54:P54"/>
    <mergeCell ref="B55:F55"/>
    <mergeCell ref="N55:P55"/>
    <mergeCell ref="B11:P11"/>
    <mergeCell ref="B16:F16"/>
    <mergeCell ref="B13:F13"/>
    <mergeCell ref="A12:P12"/>
    <mergeCell ref="B50:P50"/>
    <mergeCell ref="A51:P51"/>
    <mergeCell ref="B52:F52"/>
    <mergeCell ref="N52:P52"/>
    <mergeCell ref="B47:P47"/>
    <mergeCell ref="A48:P48"/>
    <mergeCell ref="B49:F49"/>
    <mergeCell ref="A63:P63"/>
    <mergeCell ref="B64:F64"/>
    <mergeCell ref="N64:P64"/>
    <mergeCell ref="B65:P65"/>
    <mergeCell ref="A60:P60"/>
    <mergeCell ref="B61:F61"/>
    <mergeCell ref="N61:P61"/>
    <mergeCell ref="B62:P62"/>
    <mergeCell ref="B68:P68"/>
    <mergeCell ref="A69:P69"/>
    <mergeCell ref="B70:F70"/>
    <mergeCell ref="N70:P70"/>
    <mergeCell ref="A66:E66"/>
    <mergeCell ref="F66:P66"/>
    <mergeCell ref="B67:F67"/>
    <mergeCell ref="N67:P67"/>
    <mergeCell ref="B74:P74"/>
    <mergeCell ref="A75:P75"/>
    <mergeCell ref="B76:F76"/>
    <mergeCell ref="N76:P76"/>
    <mergeCell ref="B71:P71"/>
    <mergeCell ref="A72:P72"/>
    <mergeCell ref="B73:F73"/>
    <mergeCell ref="N73:P73"/>
    <mergeCell ref="B80:P80"/>
    <mergeCell ref="A81:P81"/>
    <mergeCell ref="B82:F82"/>
    <mergeCell ref="N82:P82"/>
    <mergeCell ref="B77:P77"/>
    <mergeCell ref="A78:E78"/>
    <mergeCell ref="F78:P78"/>
    <mergeCell ref="B79:F79"/>
    <mergeCell ref="N79:P79"/>
    <mergeCell ref="B86:P86"/>
    <mergeCell ref="A87:P87"/>
    <mergeCell ref="B88:F88"/>
    <mergeCell ref="N88:P88"/>
    <mergeCell ref="B83:P83"/>
    <mergeCell ref="A84:P84"/>
    <mergeCell ref="B85:F85"/>
    <mergeCell ref="N85:P85"/>
    <mergeCell ref="B92:P92"/>
    <mergeCell ref="A93:P93"/>
    <mergeCell ref="B94:F94"/>
    <mergeCell ref="N94:P94"/>
    <mergeCell ref="B89:P89"/>
    <mergeCell ref="A90:E90"/>
    <mergeCell ref="F90:P90"/>
    <mergeCell ref="B91:F91"/>
    <mergeCell ref="N91:P91"/>
    <mergeCell ref="B98:P98"/>
    <mergeCell ref="A99:P99"/>
    <mergeCell ref="B100:F100"/>
    <mergeCell ref="N100:P100"/>
    <mergeCell ref="B95:P95"/>
    <mergeCell ref="A96:P96"/>
    <mergeCell ref="B97:F97"/>
    <mergeCell ref="N97:P97"/>
    <mergeCell ref="B104:P104"/>
    <mergeCell ref="A105:P105"/>
    <mergeCell ref="B106:F106"/>
    <mergeCell ref="N106:P106"/>
    <mergeCell ref="B101:P101"/>
    <mergeCell ref="A102:E102"/>
    <mergeCell ref="F102:P102"/>
    <mergeCell ref="B103:F103"/>
    <mergeCell ref="N103:P103"/>
    <mergeCell ref="B110:P110"/>
    <mergeCell ref="A111:P111"/>
    <mergeCell ref="B112:F112"/>
    <mergeCell ref="N112:P112"/>
    <mergeCell ref="B107:P107"/>
    <mergeCell ref="A108:P108"/>
    <mergeCell ref="B109:F109"/>
    <mergeCell ref="N109:P109"/>
    <mergeCell ref="B116:P116"/>
    <mergeCell ref="A117:P117"/>
    <mergeCell ref="B118:F118"/>
    <mergeCell ref="N118:P118"/>
    <mergeCell ref="B113:P113"/>
    <mergeCell ref="A114:E114"/>
    <mergeCell ref="F114:P114"/>
    <mergeCell ref="B115:F115"/>
    <mergeCell ref="N115:P115"/>
    <mergeCell ref="B122:P122"/>
    <mergeCell ref="A123:P123"/>
    <mergeCell ref="B124:F124"/>
    <mergeCell ref="N124:P124"/>
    <mergeCell ref="B119:P119"/>
    <mergeCell ref="A120:P120"/>
    <mergeCell ref="B121:F121"/>
    <mergeCell ref="N121:P121"/>
    <mergeCell ref="B128:P128"/>
    <mergeCell ref="A129:P129"/>
    <mergeCell ref="B130:F130"/>
    <mergeCell ref="N130:P130"/>
    <mergeCell ref="B125:P125"/>
    <mergeCell ref="A126:E126"/>
    <mergeCell ref="F126:P126"/>
    <mergeCell ref="B127:F127"/>
    <mergeCell ref="N127:P127"/>
    <mergeCell ref="B134:P134"/>
    <mergeCell ref="A135:P135"/>
    <mergeCell ref="B136:F136"/>
    <mergeCell ref="N136:P136"/>
    <mergeCell ref="B131:P131"/>
    <mergeCell ref="A132:P132"/>
    <mergeCell ref="B133:F133"/>
    <mergeCell ref="N133:P133"/>
    <mergeCell ref="B140:F140"/>
    <mergeCell ref="N140:P140"/>
    <mergeCell ref="B141:P141"/>
    <mergeCell ref="A142:P142"/>
    <mergeCell ref="B137:P137"/>
    <mergeCell ref="A138:P138"/>
    <mergeCell ref="A139:E139"/>
    <mergeCell ref="F139:P139"/>
    <mergeCell ref="B146:F146"/>
    <mergeCell ref="N146:P146"/>
    <mergeCell ref="B147:P147"/>
    <mergeCell ref="A148:P148"/>
    <mergeCell ref="B143:F143"/>
    <mergeCell ref="N143:P143"/>
    <mergeCell ref="B144:P144"/>
    <mergeCell ref="A145:P145"/>
    <mergeCell ref="B152:F152"/>
    <mergeCell ref="N152:P152"/>
    <mergeCell ref="B153:P153"/>
    <mergeCell ref="A154:P154"/>
    <mergeCell ref="B149:F149"/>
    <mergeCell ref="N149:P149"/>
    <mergeCell ref="B150:P150"/>
    <mergeCell ref="A151:E151"/>
    <mergeCell ref="F151:P151"/>
    <mergeCell ref="B158:F158"/>
    <mergeCell ref="N158:P158"/>
    <mergeCell ref="B159:P159"/>
    <mergeCell ref="A160:P160"/>
    <mergeCell ref="B155:F155"/>
    <mergeCell ref="N155:P155"/>
    <mergeCell ref="B156:P156"/>
    <mergeCell ref="A157:P157"/>
    <mergeCell ref="B164:F164"/>
    <mergeCell ref="N164:P164"/>
    <mergeCell ref="B165:P165"/>
    <mergeCell ref="A166:P166"/>
    <mergeCell ref="B161:F161"/>
    <mergeCell ref="N161:P161"/>
    <mergeCell ref="B162:P162"/>
    <mergeCell ref="A163:E163"/>
    <mergeCell ref="F163:P163"/>
    <mergeCell ref="B170:F170"/>
    <mergeCell ref="N170:P170"/>
    <mergeCell ref="B171:P171"/>
    <mergeCell ref="A172:P172"/>
    <mergeCell ref="B167:F167"/>
    <mergeCell ref="N167:P167"/>
    <mergeCell ref="B168:P168"/>
    <mergeCell ref="A169:P169"/>
    <mergeCell ref="B176:F176"/>
    <mergeCell ref="N176:P176"/>
    <mergeCell ref="B177:P177"/>
    <mergeCell ref="A178:P178"/>
    <mergeCell ref="B173:F173"/>
    <mergeCell ref="N173:P173"/>
    <mergeCell ref="B174:P174"/>
    <mergeCell ref="A175:E175"/>
    <mergeCell ref="F175:P175"/>
    <mergeCell ref="B182:F182"/>
    <mergeCell ref="N182:P182"/>
    <mergeCell ref="B183:P183"/>
    <mergeCell ref="A184:P184"/>
    <mergeCell ref="B179:F179"/>
    <mergeCell ref="N179:P179"/>
    <mergeCell ref="B180:P180"/>
    <mergeCell ref="A181:P181"/>
    <mergeCell ref="B188:F188"/>
    <mergeCell ref="N188:P188"/>
    <mergeCell ref="B189:P189"/>
    <mergeCell ref="A190:P190"/>
    <mergeCell ref="B185:F185"/>
    <mergeCell ref="N185:P185"/>
    <mergeCell ref="B186:P186"/>
    <mergeCell ref="A187:E187"/>
    <mergeCell ref="F187:P187"/>
    <mergeCell ref="B194:F194"/>
    <mergeCell ref="N194:P194"/>
    <mergeCell ref="B195:P195"/>
    <mergeCell ref="A196:P196"/>
    <mergeCell ref="B191:F191"/>
    <mergeCell ref="N191:P191"/>
    <mergeCell ref="B192:P192"/>
    <mergeCell ref="A193:P193"/>
    <mergeCell ref="B200:F200"/>
    <mergeCell ref="N200:P200"/>
    <mergeCell ref="B201:P201"/>
    <mergeCell ref="A202:P202"/>
    <mergeCell ref="B197:F197"/>
    <mergeCell ref="N197:P197"/>
    <mergeCell ref="B198:P198"/>
    <mergeCell ref="A199:E199"/>
    <mergeCell ref="F199:P199"/>
    <mergeCell ref="B206:F206"/>
    <mergeCell ref="N206:P206"/>
    <mergeCell ref="B207:P207"/>
    <mergeCell ref="A208:P208"/>
    <mergeCell ref="B203:F203"/>
    <mergeCell ref="N203:P203"/>
    <mergeCell ref="B204:P204"/>
    <mergeCell ref="A205:P205"/>
    <mergeCell ref="B212:F212"/>
    <mergeCell ref="N212:P212"/>
    <mergeCell ref="B213:P213"/>
    <mergeCell ref="A214:P214"/>
    <mergeCell ref="B209:F209"/>
    <mergeCell ref="N209:P209"/>
    <mergeCell ref="B210:P210"/>
    <mergeCell ref="A211:E211"/>
    <mergeCell ref="F211:P211"/>
    <mergeCell ref="B218:F218"/>
    <mergeCell ref="N218:P218"/>
    <mergeCell ref="B219:P219"/>
    <mergeCell ref="A220:P220"/>
    <mergeCell ref="B215:F215"/>
    <mergeCell ref="N215:P215"/>
    <mergeCell ref="B216:P216"/>
    <mergeCell ref="A217:P217"/>
    <mergeCell ref="B224:F224"/>
    <mergeCell ref="N224:P224"/>
    <mergeCell ref="B225:P225"/>
    <mergeCell ref="A226:P226"/>
    <mergeCell ref="B221:F221"/>
    <mergeCell ref="N221:P221"/>
    <mergeCell ref="B222:P222"/>
    <mergeCell ref="A223:E223"/>
    <mergeCell ref="F223:P223"/>
    <mergeCell ref="B230:F230"/>
    <mergeCell ref="N230:P230"/>
    <mergeCell ref="B231:P231"/>
    <mergeCell ref="A232:P232"/>
    <mergeCell ref="B227:F227"/>
    <mergeCell ref="N227:P227"/>
    <mergeCell ref="B228:P228"/>
    <mergeCell ref="A229:P229"/>
    <mergeCell ref="B236:F236"/>
    <mergeCell ref="N236:P236"/>
    <mergeCell ref="B237:P237"/>
    <mergeCell ref="A238:P238"/>
    <mergeCell ref="B233:F233"/>
    <mergeCell ref="N233:P233"/>
    <mergeCell ref="B234:P234"/>
    <mergeCell ref="A235:E235"/>
    <mergeCell ref="F235:P235"/>
    <mergeCell ref="B242:F242"/>
    <mergeCell ref="N242:P242"/>
    <mergeCell ref="B243:P243"/>
    <mergeCell ref="A244:P244"/>
    <mergeCell ref="B239:F239"/>
    <mergeCell ref="N239:P239"/>
    <mergeCell ref="B240:P240"/>
    <mergeCell ref="A241:P241"/>
    <mergeCell ref="B248:F248"/>
    <mergeCell ref="N248:P248"/>
    <mergeCell ref="B249:P249"/>
    <mergeCell ref="A250:P250"/>
    <mergeCell ref="B245:F245"/>
    <mergeCell ref="N245:P245"/>
    <mergeCell ref="B246:P246"/>
    <mergeCell ref="A247:E247"/>
    <mergeCell ref="F247:P247"/>
    <mergeCell ref="B254:F254"/>
    <mergeCell ref="N254:P254"/>
    <mergeCell ref="B255:P255"/>
    <mergeCell ref="A256:P256"/>
    <mergeCell ref="B251:F251"/>
    <mergeCell ref="N251:P251"/>
    <mergeCell ref="B252:P252"/>
    <mergeCell ref="A253:P253"/>
    <mergeCell ref="A260:E260"/>
    <mergeCell ref="F260:P260"/>
    <mergeCell ref="B261:F261"/>
    <mergeCell ref="N261:P261"/>
    <mergeCell ref="B257:F257"/>
    <mergeCell ref="N257:P257"/>
    <mergeCell ref="B258:P258"/>
    <mergeCell ref="A259:P259"/>
    <mergeCell ref="B265:P265"/>
    <mergeCell ref="A266:P266"/>
    <mergeCell ref="B267:F267"/>
    <mergeCell ref="N267:P267"/>
    <mergeCell ref="B262:P262"/>
    <mergeCell ref="A263:P263"/>
    <mergeCell ref="B264:F264"/>
    <mergeCell ref="N264:P264"/>
    <mergeCell ref="B271:P271"/>
    <mergeCell ref="A272:E272"/>
    <mergeCell ref="F272:P272"/>
    <mergeCell ref="B273:F273"/>
    <mergeCell ref="N273:P273"/>
    <mergeCell ref="B268:P268"/>
    <mergeCell ref="A269:P269"/>
    <mergeCell ref="B270:F270"/>
    <mergeCell ref="N270:P270"/>
    <mergeCell ref="B277:P277"/>
    <mergeCell ref="A278:P278"/>
    <mergeCell ref="B279:F279"/>
    <mergeCell ref="N279:P279"/>
    <mergeCell ref="B274:P274"/>
    <mergeCell ref="A275:P275"/>
    <mergeCell ref="B276:F276"/>
    <mergeCell ref="N276:P276"/>
    <mergeCell ref="B283:P283"/>
    <mergeCell ref="A284:E284"/>
    <mergeCell ref="F284:P284"/>
    <mergeCell ref="B285:F285"/>
    <mergeCell ref="N285:P285"/>
    <mergeCell ref="B280:P280"/>
    <mergeCell ref="A281:P281"/>
    <mergeCell ref="B282:F282"/>
    <mergeCell ref="N282:P282"/>
    <mergeCell ref="B289:P289"/>
    <mergeCell ref="A290:P290"/>
    <mergeCell ref="B291:F291"/>
    <mergeCell ref="N291:P291"/>
    <mergeCell ref="B286:P286"/>
    <mergeCell ref="A287:P287"/>
    <mergeCell ref="B288:F288"/>
    <mergeCell ref="N288:P288"/>
    <mergeCell ref="B295:P295"/>
    <mergeCell ref="A296:E296"/>
    <mergeCell ref="F296:P296"/>
    <mergeCell ref="B297:F297"/>
    <mergeCell ref="N297:P297"/>
    <mergeCell ref="B292:P292"/>
    <mergeCell ref="A293:P293"/>
    <mergeCell ref="B294:F294"/>
    <mergeCell ref="N294:P294"/>
    <mergeCell ref="B301:P301"/>
    <mergeCell ref="A302:P302"/>
    <mergeCell ref="B303:F303"/>
    <mergeCell ref="N303:P303"/>
    <mergeCell ref="B298:P298"/>
    <mergeCell ref="A299:P299"/>
    <mergeCell ref="B300:F300"/>
    <mergeCell ref="N300:P300"/>
    <mergeCell ref="B307:P307"/>
    <mergeCell ref="A308:E308"/>
    <mergeCell ref="F308:P308"/>
    <mergeCell ref="B309:F309"/>
    <mergeCell ref="N309:P309"/>
    <mergeCell ref="B304:P304"/>
    <mergeCell ref="A305:P305"/>
    <mergeCell ref="B306:F306"/>
    <mergeCell ref="N306:P306"/>
    <mergeCell ref="B313:P313"/>
    <mergeCell ref="B322:P322"/>
    <mergeCell ref="A323:P323"/>
    <mergeCell ref="B324:F324"/>
    <mergeCell ref="N324:P324"/>
    <mergeCell ref="A314:P314"/>
    <mergeCell ref="B315:F315"/>
    <mergeCell ref="N315:P315"/>
    <mergeCell ref="B310:P310"/>
    <mergeCell ref="A311:P311"/>
    <mergeCell ref="B312:F312"/>
    <mergeCell ref="N312:P312"/>
    <mergeCell ref="B319:P319"/>
    <mergeCell ref="A320:E320"/>
    <mergeCell ref="F320:P320"/>
    <mergeCell ref="F332:P332"/>
    <mergeCell ref="B333:F333"/>
    <mergeCell ref="N333:P333"/>
    <mergeCell ref="F3:L3"/>
    <mergeCell ref="A15:P15"/>
    <mergeCell ref="B17:P17"/>
    <mergeCell ref="B7:F7"/>
    <mergeCell ref="N7:P7"/>
    <mergeCell ref="B334:P334"/>
    <mergeCell ref="B328:P328"/>
    <mergeCell ref="A329:P329"/>
    <mergeCell ref="B330:F330"/>
    <mergeCell ref="N330:P330"/>
    <mergeCell ref="A3:E3"/>
    <mergeCell ref="B321:F321"/>
    <mergeCell ref="N321:P321"/>
    <mergeCell ref="B316:P316"/>
    <mergeCell ref="A317:P317"/>
    <mergeCell ref="B318:F318"/>
    <mergeCell ref="N318:P318"/>
    <mergeCell ref="B325:P325"/>
    <mergeCell ref="A326:P326"/>
    <mergeCell ref="B327:F327"/>
    <mergeCell ref="N327:P327"/>
    <mergeCell ref="B340:P340"/>
    <mergeCell ref="A341:P341"/>
    <mergeCell ref="B342:F342"/>
    <mergeCell ref="N342:P342"/>
    <mergeCell ref="A1:P1"/>
    <mergeCell ref="F6:P6"/>
    <mergeCell ref="A4:P5"/>
    <mergeCell ref="A2:P2"/>
    <mergeCell ref="A6:E6"/>
    <mergeCell ref="M3:N3"/>
    <mergeCell ref="B339:F339"/>
    <mergeCell ref="N339:P339"/>
    <mergeCell ref="B10:F10"/>
    <mergeCell ref="B8:P8"/>
    <mergeCell ref="A9:P9"/>
    <mergeCell ref="B14:P14"/>
    <mergeCell ref="B337:P337"/>
    <mergeCell ref="A338:P338"/>
    <mergeCell ref="O3:P3"/>
    <mergeCell ref="A335:P335"/>
    <mergeCell ref="B336:F336"/>
    <mergeCell ref="N336:P336"/>
    <mergeCell ref="B331:P331"/>
    <mergeCell ref="A332:E332"/>
    <mergeCell ref="B346:P346"/>
    <mergeCell ref="A347:P347"/>
    <mergeCell ref="B348:F348"/>
    <mergeCell ref="N348:P348"/>
    <mergeCell ref="B343:P343"/>
    <mergeCell ref="A344:E344"/>
    <mergeCell ref="F344:P344"/>
    <mergeCell ref="B345:F345"/>
    <mergeCell ref="N345:P345"/>
    <mergeCell ref="B352:P352"/>
    <mergeCell ref="A353:P353"/>
    <mergeCell ref="B354:F354"/>
    <mergeCell ref="N354:P354"/>
    <mergeCell ref="B349:P349"/>
    <mergeCell ref="A350:P350"/>
    <mergeCell ref="B351:F351"/>
    <mergeCell ref="N351:P351"/>
    <mergeCell ref="B358:P358"/>
    <mergeCell ref="A359:P359"/>
    <mergeCell ref="B360:F360"/>
    <mergeCell ref="N360:P360"/>
    <mergeCell ref="B355:P355"/>
    <mergeCell ref="A356:E356"/>
    <mergeCell ref="F356:P356"/>
    <mergeCell ref="B357:F357"/>
    <mergeCell ref="N357:P357"/>
    <mergeCell ref="B364:P364"/>
    <mergeCell ref="A365:P365"/>
    <mergeCell ref="B366:F366"/>
    <mergeCell ref="N366:P366"/>
    <mergeCell ref="B361:P361"/>
    <mergeCell ref="A362:P362"/>
    <mergeCell ref="B363:F363"/>
    <mergeCell ref="N363:P363"/>
    <mergeCell ref="B370:P370"/>
    <mergeCell ref="A371:P371"/>
    <mergeCell ref="B372:F372"/>
    <mergeCell ref="N372:P372"/>
    <mergeCell ref="B367:P367"/>
    <mergeCell ref="A368:E368"/>
    <mergeCell ref="F368:P368"/>
    <mergeCell ref="B369:F369"/>
    <mergeCell ref="N369:P369"/>
    <mergeCell ref="B376:P376"/>
    <mergeCell ref="A377:P377"/>
    <mergeCell ref="B378:F378"/>
    <mergeCell ref="N378:P378"/>
    <mergeCell ref="B373:P373"/>
    <mergeCell ref="A374:P374"/>
    <mergeCell ref="B375:F375"/>
    <mergeCell ref="N375:P375"/>
    <mergeCell ref="B382:F382"/>
    <mergeCell ref="N382:P382"/>
    <mergeCell ref="B383:P383"/>
    <mergeCell ref="A384:P384"/>
    <mergeCell ref="B379:P379"/>
    <mergeCell ref="A380:P380"/>
    <mergeCell ref="A381:E381"/>
    <mergeCell ref="F381:P381"/>
    <mergeCell ref="B388:F388"/>
    <mergeCell ref="N388:P388"/>
    <mergeCell ref="B389:P389"/>
    <mergeCell ref="A390:P390"/>
    <mergeCell ref="B385:F385"/>
    <mergeCell ref="N385:P385"/>
    <mergeCell ref="B386:P386"/>
    <mergeCell ref="A387:P387"/>
    <mergeCell ref="B394:F394"/>
    <mergeCell ref="N394:P394"/>
    <mergeCell ref="B395:P395"/>
    <mergeCell ref="A396:P396"/>
    <mergeCell ref="B391:F391"/>
    <mergeCell ref="N391:P391"/>
    <mergeCell ref="B392:P392"/>
    <mergeCell ref="A393:E393"/>
    <mergeCell ref="F393:P393"/>
    <mergeCell ref="B400:F400"/>
    <mergeCell ref="N400:P400"/>
    <mergeCell ref="B401:P401"/>
    <mergeCell ref="A402:P402"/>
    <mergeCell ref="B397:F397"/>
    <mergeCell ref="N397:P397"/>
    <mergeCell ref="B398:P398"/>
    <mergeCell ref="A399:P399"/>
    <mergeCell ref="B406:F406"/>
    <mergeCell ref="N406:P406"/>
    <mergeCell ref="B407:P407"/>
    <mergeCell ref="A408:P408"/>
    <mergeCell ref="B403:F403"/>
    <mergeCell ref="N403:P403"/>
    <mergeCell ref="B404:P404"/>
    <mergeCell ref="A405:E405"/>
    <mergeCell ref="F405:P405"/>
    <mergeCell ref="B412:F412"/>
    <mergeCell ref="N412:P412"/>
    <mergeCell ref="B413:P413"/>
    <mergeCell ref="A414:P414"/>
    <mergeCell ref="B409:F409"/>
    <mergeCell ref="N409:P409"/>
    <mergeCell ref="B410:P410"/>
    <mergeCell ref="A411:P411"/>
    <mergeCell ref="B418:F418"/>
    <mergeCell ref="N418:P418"/>
    <mergeCell ref="B419:P419"/>
    <mergeCell ref="A420:P420"/>
    <mergeCell ref="B415:F415"/>
    <mergeCell ref="N415:P415"/>
    <mergeCell ref="B416:P416"/>
    <mergeCell ref="A417:E417"/>
    <mergeCell ref="F417:P417"/>
    <mergeCell ref="B424:F424"/>
    <mergeCell ref="N424:P424"/>
    <mergeCell ref="B425:P425"/>
    <mergeCell ref="A426:P426"/>
    <mergeCell ref="B421:F421"/>
    <mergeCell ref="N421:P421"/>
    <mergeCell ref="B422:P422"/>
    <mergeCell ref="A423:P423"/>
    <mergeCell ref="B430:F430"/>
    <mergeCell ref="N430:P430"/>
    <mergeCell ref="B431:P431"/>
    <mergeCell ref="A432:P432"/>
    <mergeCell ref="B427:F427"/>
    <mergeCell ref="N427:P427"/>
    <mergeCell ref="B428:P428"/>
    <mergeCell ref="A429:E429"/>
    <mergeCell ref="F429:P429"/>
    <mergeCell ref="B436:F436"/>
    <mergeCell ref="N436:P436"/>
    <mergeCell ref="B437:P437"/>
    <mergeCell ref="A438:P438"/>
    <mergeCell ref="B433:F433"/>
    <mergeCell ref="N433:P433"/>
    <mergeCell ref="B434:P434"/>
    <mergeCell ref="A435:P435"/>
    <mergeCell ref="B442:F442"/>
    <mergeCell ref="N442:P442"/>
    <mergeCell ref="B443:P443"/>
    <mergeCell ref="A444:P444"/>
    <mergeCell ref="B439:F439"/>
    <mergeCell ref="N439:P439"/>
    <mergeCell ref="B440:P440"/>
    <mergeCell ref="A441:E441"/>
    <mergeCell ref="F441:P441"/>
    <mergeCell ref="B448:F448"/>
    <mergeCell ref="N448:P448"/>
    <mergeCell ref="B449:P449"/>
    <mergeCell ref="A450:P450"/>
    <mergeCell ref="B445:F445"/>
    <mergeCell ref="N445:P445"/>
    <mergeCell ref="B446:P446"/>
    <mergeCell ref="A447:P447"/>
    <mergeCell ref="B454:F454"/>
    <mergeCell ref="N454:P454"/>
    <mergeCell ref="B455:P455"/>
    <mergeCell ref="A456:P456"/>
    <mergeCell ref="B451:F451"/>
    <mergeCell ref="N451:P451"/>
    <mergeCell ref="B452:P452"/>
    <mergeCell ref="A453:E453"/>
    <mergeCell ref="F453:P453"/>
    <mergeCell ref="B460:F460"/>
    <mergeCell ref="N460:P460"/>
    <mergeCell ref="B461:P461"/>
    <mergeCell ref="A462:P462"/>
    <mergeCell ref="B457:F457"/>
    <mergeCell ref="N457:P457"/>
    <mergeCell ref="B458:P458"/>
    <mergeCell ref="A459:P459"/>
    <mergeCell ref="B466:F466"/>
    <mergeCell ref="N466:P466"/>
    <mergeCell ref="B467:P467"/>
    <mergeCell ref="A468:P468"/>
    <mergeCell ref="B463:F463"/>
    <mergeCell ref="N463:P463"/>
    <mergeCell ref="B464:P464"/>
    <mergeCell ref="A465:E465"/>
    <mergeCell ref="F465:P465"/>
    <mergeCell ref="B472:F472"/>
    <mergeCell ref="N472:P472"/>
    <mergeCell ref="B473:P473"/>
    <mergeCell ref="A474:P474"/>
    <mergeCell ref="B469:F469"/>
    <mergeCell ref="N469:P469"/>
    <mergeCell ref="B470:P470"/>
    <mergeCell ref="A471:P471"/>
    <mergeCell ref="B478:F478"/>
    <mergeCell ref="N478:P478"/>
    <mergeCell ref="B485:P485"/>
    <mergeCell ref="A486:P486"/>
    <mergeCell ref="B481:F481"/>
    <mergeCell ref="N481:P481"/>
    <mergeCell ref="B482:P482"/>
    <mergeCell ref="A483:P483"/>
    <mergeCell ref="B479:P479"/>
    <mergeCell ref="A480:P480"/>
    <mergeCell ref="B475:F475"/>
    <mergeCell ref="N475:P475"/>
    <mergeCell ref="B476:P476"/>
    <mergeCell ref="A477:E477"/>
    <mergeCell ref="F477:P477"/>
    <mergeCell ref="B484:F484"/>
    <mergeCell ref="N484:P484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1913-8FB5-4CCB-B275-0DC1B35C6422}">
  <dimension ref="A1:S654"/>
  <sheetViews>
    <sheetView topLeftCell="A283" workbookViewId="0">
      <selection activeCell="A4" sqref="A4:P5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16.7109375" customWidth="1"/>
    <col min="6" max="6" width="11.140625" customWidth="1"/>
    <col min="7" max="7" width="5.85546875" customWidth="1"/>
    <col min="8" max="8" width="6.28515625" customWidth="1"/>
    <col min="9" max="9" width="6.42578125" customWidth="1"/>
    <col min="10" max="10" width="7" customWidth="1"/>
    <col min="11" max="11" width="5.85546875" customWidth="1"/>
    <col min="12" max="12" width="7.7109375" customWidth="1"/>
    <col min="13" max="13" width="6.28515625" customWidth="1"/>
    <col min="14" max="14" width="7.42578125" customWidth="1"/>
    <col min="15" max="15" width="6.42578125" customWidth="1"/>
    <col min="16" max="16" width="7.28515625" customWidth="1"/>
    <col min="17" max="17" width="6.710937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1"/>
      <c r="Q1" s="48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48"/>
    </row>
    <row r="3" spans="1:19" ht="13.5" thickBot="1" x14ac:dyDescent="0.25">
      <c r="A3" s="319" t="s">
        <v>92</v>
      </c>
      <c r="B3" s="320"/>
      <c r="C3" s="320"/>
      <c r="D3" s="321"/>
      <c r="E3" s="371"/>
      <c r="F3" s="368"/>
      <c r="G3" s="368"/>
      <c r="H3" s="368"/>
      <c r="I3" s="368"/>
      <c r="J3" s="368"/>
      <c r="K3" s="368"/>
      <c r="L3" s="368"/>
      <c r="M3" s="369" t="s">
        <v>80</v>
      </c>
      <c r="N3" s="370"/>
      <c r="O3" s="186" t="str">
        <f>[1]p1!$H$4</f>
        <v>2023.2</v>
      </c>
      <c r="P3" s="336"/>
      <c r="Q3" s="48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48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48"/>
    </row>
    <row r="6" spans="1:19" s="5" customFormat="1" x14ac:dyDescent="0.2">
      <c r="A6" s="375" t="str">
        <f>T([1]p1!$C$13:$G$13)</f>
        <v>Alânnio Barbosa Nóbrega</v>
      </c>
      <c r="B6" s="376"/>
      <c r="C6" s="376"/>
      <c r="D6" s="376"/>
      <c r="E6" s="377"/>
      <c r="F6" s="437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8"/>
      <c r="R6" s="6"/>
      <c r="S6" s="6"/>
    </row>
    <row r="7" spans="1:19" s="1" customFormat="1" ht="13.5" customHeight="1" x14ac:dyDescent="0.25">
      <c r="A7" s="17" t="s">
        <v>73</v>
      </c>
      <c r="B7" s="418" t="str">
        <f>IF([1]p1!$A$78&lt;&gt;0,[1]p1!$A$78,"")</f>
        <v/>
      </c>
      <c r="C7" s="418"/>
      <c r="D7" s="418"/>
      <c r="E7" s="418"/>
      <c r="F7" s="419"/>
      <c r="G7" s="18" t="s">
        <v>74</v>
      </c>
      <c r="H7" s="68" t="str">
        <f>IF([1]p1!$G$82&lt;&gt;0,[1]p1!$G$82,"")</f>
        <v/>
      </c>
      <c r="I7" s="18" t="s">
        <v>75</v>
      </c>
      <c r="J7" s="68" t="str">
        <f>IF([1]p1!$H$82&lt;&gt;0,[1]p1!$H$82,"")</f>
        <v/>
      </c>
      <c r="K7" s="18" t="s">
        <v>79</v>
      </c>
      <c r="L7" s="442" t="str">
        <f>IF([1]p1!$J$80&lt;&gt;0,[1]p1!$J$80,"")</f>
        <v/>
      </c>
      <c r="M7" s="442"/>
      <c r="N7" s="88" t="s">
        <v>23</v>
      </c>
      <c r="O7" s="442" t="str">
        <f>IF([1]p1!$L$80&lt;&gt;0,[1]p1!$L$80,"")</f>
        <v/>
      </c>
      <c r="P7" s="443"/>
      <c r="Q7" s="48"/>
    </row>
    <row r="8" spans="1:19" s="1" customFormat="1" ht="13.5" customHeight="1" x14ac:dyDescent="0.25">
      <c r="A8" s="17" t="s">
        <v>76</v>
      </c>
      <c r="B8" s="398" t="str">
        <f>IF([1]p1!$A$80&lt;&gt;0,[1]p1!$A$80,"")</f>
        <v/>
      </c>
      <c r="C8" s="398"/>
      <c r="D8" s="398"/>
      <c r="E8" s="398"/>
      <c r="F8" s="398"/>
      <c r="G8" s="398"/>
      <c r="H8" s="398"/>
      <c r="I8" s="398"/>
      <c r="J8" s="71" t="s">
        <v>24</v>
      </c>
      <c r="K8" s="398" t="str">
        <f>IF([1]p1!$A$82&lt;&gt;0,[1]p1!$A$82,"")</f>
        <v/>
      </c>
      <c r="L8" s="398"/>
      <c r="M8" s="398"/>
      <c r="N8" s="398"/>
      <c r="O8" s="398"/>
      <c r="P8" s="398"/>
      <c r="Q8" s="48"/>
    </row>
    <row r="9" spans="1:19" x14ac:dyDescent="0.2">
      <c r="A9" s="434"/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8"/>
    </row>
    <row r="10" spans="1:19" s="1" customFormat="1" ht="13.5" customHeight="1" x14ac:dyDescent="0.25">
      <c r="A10" s="17" t="s">
        <v>73</v>
      </c>
      <c r="B10" s="418" t="str">
        <f>IF([1]p1!$A$85&lt;&gt;0,[1]p1!$A$85,"")</f>
        <v/>
      </c>
      <c r="C10" s="418"/>
      <c r="D10" s="418"/>
      <c r="E10" s="418"/>
      <c r="F10" s="419"/>
      <c r="G10" s="18" t="s">
        <v>74</v>
      </c>
      <c r="H10" s="68" t="str">
        <f>IF([1]p1!$G$89&lt;&gt;0,[1]p1!$G$89,"")</f>
        <v/>
      </c>
      <c r="I10" s="18" t="s">
        <v>75</v>
      </c>
      <c r="J10" s="68" t="str">
        <f>IF([1]p1!$H$89&lt;&gt;0,[1]p1!$H$89,"")</f>
        <v/>
      </c>
      <c r="K10" s="18" t="s">
        <v>79</v>
      </c>
      <c r="L10" s="442" t="str">
        <f>IF([1]p1!$J$80&lt;&gt;0,[1]p1!$J$80,"")</f>
        <v/>
      </c>
      <c r="M10" s="442"/>
      <c r="N10" s="88" t="s">
        <v>23</v>
      </c>
      <c r="O10" s="442" t="str">
        <f>IF([1]p1!$L$87&lt;&gt;0,[1]p1!$L$87,"")</f>
        <v/>
      </c>
      <c r="P10" s="443"/>
      <c r="Q10" s="48"/>
    </row>
    <row r="11" spans="1:19" s="1" customFormat="1" ht="13.5" customHeight="1" x14ac:dyDescent="0.25">
      <c r="A11" s="17" t="s">
        <v>76</v>
      </c>
      <c r="B11" s="398" t="str">
        <f>IF([1]p1!$A$87&lt;&gt;0,[1]p1!$A$87,"")</f>
        <v/>
      </c>
      <c r="C11" s="398"/>
      <c r="D11" s="398"/>
      <c r="E11" s="398"/>
      <c r="F11" s="398"/>
      <c r="G11" s="398"/>
      <c r="H11" s="398"/>
      <c r="I11" s="398"/>
      <c r="J11" s="71" t="s">
        <v>24</v>
      </c>
      <c r="K11" s="398" t="str">
        <f>IF([1]p1!$A$89&lt;&gt;0,[1]p1!$A$89,"")</f>
        <v/>
      </c>
      <c r="L11" s="398"/>
      <c r="M11" s="398"/>
      <c r="N11" s="398"/>
      <c r="O11" s="398"/>
      <c r="P11" s="398"/>
      <c r="Q11" s="48"/>
    </row>
    <row r="12" spans="1:19" x14ac:dyDescent="0.2">
      <c r="A12" s="434"/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8"/>
    </row>
    <row r="13" spans="1:19" s="1" customFormat="1" ht="13.5" customHeight="1" x14ac:dyDescent="0.25">
      <c r="A13" s="17" t="s">
        <v>73</v>
      </c>
      <c r="B13" s="418" t="str">
        <f>IF([1]p1!$A$92&lt;&gt;0,[1]p1!$A$92,"")</f>
        <v/>
      </c>
      <c r="C13" s="418"/>
      <c r="D13" s="418"/>
      <c r="E13" s="418"/>
      <c r="F13" s="419"/>
      <c r="G13" s="18" t="s">
        <v>74</v>
      </c>
      <c r="H13" s="68" t="str">
        <f>IF([1]p1!$G$96&lt;&gt;0,[1]p1!$G$96,"")</f>
        <v/>
      </c>
      <c r="I13" s="18" t="s">
        <v>75</v>
      </c>
      <c r="J13" s="68" t="str">
        <f>IF([1]p1!$H$96&lt;&gt;0,[1]p1!$H$96,"")</f>
        <v/>
      </c>
      <c r="K13" s="18" t="s">
        <v>79</v>
      </c>
      <c r="L13" s="442" t="str">
        <f>IF([1]p1!$J$80&lt;&gt;0,[1]p1!$J$80,"")</f>
        <v/>
      </c>
      <c r="M13" s="442"/>
      <c r="N13" s="88" t="s">
        <v>23</v>
      </c>
      <c r="O13" s="442" t="str">
        <f>IF([1]p1!$L$94&lt;&gt;0,[1]p1!$L$94,"")</f>
        <v/>
      </c>
      <c r="P13" s="443"/>
      <c r="Q13" s="48"/>
    </row>
    <row r="14" spans="1:19" s="1" customFormat="1" ht="13.5" customHeight="1" x14ac:dyDescent="0.25">
      <c r="A14" s="17" t="s">
        <v>76</v>
      </c>
      <c r="B14" s="398" t="str">
        <f>IF([1]p1!$A$94&lt;&gt;0,[1]p1!$A$94,"")</f>
        <v/>
      </c>
      <c r="C14" s="398"/>
      <c r="D14" s="398"/>
      <c r="E14" s="398"/>
      <c r="F14" s="398"/>
      <c r="G14" s="398"/>
      <c r="H14" s="398"/>
      <c r="I14" s="398"/>
      <c r="J14" s="71" t="s">
        <v>24</v>
      </c>
      <c r="K14" s="398" t="str">
        <f>IF([1]p1!$A$96&lt;&gt;0,[1]p1!$A$96,"")</f>
        <v/>
      </c>
      <c r="L14" s="398"/>
      <c r="M14" s="398"/>
      <c r="N14" s="398"/>
      <c r="O14" s="398"/>
      <c r="P14" s="398"/>
      <c r="Q14" s="48"/>
    </row>
    <row r="15" spans="1:19" x14ac:dyDescent="0.2">
      <c r="A15" s="434"/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8"/>
    </row>
    <row r="16" spans="1:19" s="1" customFormat="1" ht="13.5" customHeight="1" x14ac:dyDescent="0.25">
      <c r="A16" s="17" t="s">
        <v>73</v>
      </c>
      <c r="B16" s="418" t="str">
        <f>IF([1]p1!$A$99&lt;&gt;0,[1]p1!$A$99,"")</f>
        <v/>
      </c>
      <c r="C16" s="418"/>
      <c r="D16" s="418"/>
      <c r="E16" s="418"/>
      <c r="F16" s="419"/>
      <c r="G16" s="18" t="s">
        <v>74</v>
      </c>
      <c r="H16" s="68" t="str">
        <f>IF([1]p1!$G$103&lt;&gt;0,[1]p1!$G$103,"")</f>
        <v/>
      </c>
      <c r="I16" s="18" t="s">
        <v>75</v>
      </c>
      <c r="J16" s="68" t="str">
        <f>IF([1]p1!$H$103&lt;&gt;0,[1]p1!$H$103,"")</f>
        <v/>
      </c>
      <c r="K16" s="18" t="s">
        <v>79</v>
      </c>
      <c r="L16" s="442" t="str">
        <f>IF([1]p1!$J$80&lt;&gt;0,[1]p1!$J$80,"")</f>
        <v/>
      </c>
      <c r="M16" s="442"/>
      <c r="N16" s="88" t="s">
        <v>23</v>
      </c>
      <c r="O16" s="442" t="str">
        <f>IF([1]p1!$L$101&lt;&gt;0,[1]p1!$L$101,"")</f>
        <v/>
      </c>
      <c r="P16" s="443"/>
      <c r="Q16" s="48"/>
    </row>
    <row r="17" spans="1:19" s="1" customFormat="1" ht="13.5" customHeight="1" x14ac:dyDescent="0.25">
      <c r="A17" s="17" t="s">
        <v>76</v>
      </c>
      <c r="B17" s="398" t="str">
        <f>IF([1]p1!$A$101&lt;&gt;0,[1]p1!$A$101,"")</f>
        <v/>
      </c>
      <c r="C17" s="398"/>
      <c r="D17" s="398"/>
      <c r="E17" s="398"/>
      <c r="F17" s="398"/>
      <c r="G17" s="398"/>
      <c r="H17" s="398"/>
      <c r="I17" s="398"/>
      <c r="J17" s="71" t="s">
        <v>24</v>
      </c>
      <c r="K17" s="398" t="str">
        <f>IF([1]p1!$A$103&lt;&gt;0,[1]p1!$A$103,"")</f>
        <v/>
      </c>
      <c r="L17" s="398"/>
      <c r="M17" s="398"/>
      <c r="N17" s="398"/>
      <c r="O17" s="398"/>
      <c r="P17" s="398"/>
      <c r="Q17" s="48"/>
    </row>
    <row r="18" spans="1:19" x14ac:dyDescent="0.2">
      <c r="A18" s="439"/>
      <c r="B18" s="439"/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</row>
    <row r="19" spans="1:19" s="5" customFormat="1" x14ac:dyDescent="0.2">
      <c r="A19" s="375" t="str">
        <f>T([1]p2!$C$13:$G$13)</f>
        <v>Angelo Roncalli Furtado de Holanda</v>
      </c>
      <c r="B19" s="376"/>
      <c r="C19" s="376"/>
      <c r="D19" s="376"/>
      <c r="E19" s="377"/>
      <c r="F19" s="437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/>
      <c r="R19" s="6"/>
      <c r="S19" s="6"/>
    </row>
    <row r="20" spans="1:19" s="1" customFormat="1" ht="13.5" customHeight="1" x14ac:dyDescent="0.25">
      <c r="A20" s="17" t="s">
        <v>73</v>
      </c>
      <c r="B20" s="418" t="str">
        <f>IF([1]p2!$A$78&lt;&gt;0,[1]p2!$A$78,"")</f>
        <v/>
      </c>
      <c r="C20" s="418"/>
      <c r="D20" s="418"/>
      <c r="E20" s="418"/>
      <c r="F20" s="419"/>
      <c r="G20" s="18" t="s">
        <v>74</v>
      </c>
      <c r="H20" s="68" t="str">
        <f>IF([1]p2!$G$82&lt;&gt;0,[1]p2!$G$82,"")</f>
        <v/>
      </c>
      <c r="I20" s="18" t="s">
        <v>75</v>
      </c>
      <c r="J20" s="68" t="str">
        <f>IF([1]p2!$H$82&lt;&gt;0,[1]p2!$H$82,"")</f>
        <v/>
      </c>
      <c r="K20" s="18" t="s">
        <v>79</v>
      </c>
      <c r="L20" s="442" t="str">
        <f>IF([1]p2!$J$80&lt;&gt;0,[1]p2!$J$80,"")</f>
        <v/>
      </c>
      <c r="M20" s="442"/>
      <c r="N20" s="88" t="s">
        <v>23</v>
      </c>
      <c r="O20" s="442" t="str">
        <f>IF([1]p2!$L$80&lt;&gt;0,[1]p2!$L$80,"")</f>
        <v/>
      </c>
      <c r="P20" s="443"/>
      <c r="Q20"/>
    </row>
    <row r="21" spans="1:19" s="1" customFormat="1" ht="13.5" customHeight="1" x14ac:dyDescent="0.25">
      <c r="A21" s="17" t="s">
        <v>76</v>
      </c>
      <c r="B21" s="398" t="str">
        <f>IF([1]p2!$A$80&lt;&gt;0,[1]p2!$A$80,"")</f>
        <v/>
      </c>
      <c r="C21" s="398"/>
      <c r="D21" s="398"/>
      <c r="E21" s="398"/>
      <c r="F21" s="398"/>
      <c r="G21" s="398"/>
      <c r="H21" s="398"/>
      <c r="I21" s="398"/>
      <c r="J21" s="71" t="s">
        <v>24</v>
      </c>
      <c r="K21" s="398" t="str">
        <f>IF([1]p2!$A$82&lt;&gt;0,[1]p2!$A$82,"")</f>
        <v/>
      </c>
      <c r="L21" s="398"/>
      <c r="M21" s="398"/>
      <c r="N21" s="398"/>
      <c r="O21" s="398"/>
      <c r="P21" s="398"/>
      <c r="Q21"/>
    </row>
    <row r="22" spans="1:19" x14ac:dyDescent="0.2">
      <c r="A22" s="434"/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</row>
    <row r="23" spans="1:19" s="1" customFormat="1" ht="13.5" customHeight="1" x14ac:dyDescent="0.25">
      <c r="A23" s="17" t="s">
        <v>73</v>
      </c>
      <c r="B23" s="418" t="str">
        <f>IF([1]p2!$A$85&lt;&gt;0,[1]p2!$A$85,"")</f>
        <v/>
      </c>
      <c r="C23" s="418"/>
      <c r="D23" s="418"/>
      <c r="E23" s="418"/>
      <c r="F23" s="419"/>
      <c r="G23" s="18" t="s">
        <v>74</v>
      </c>
      <c r="H23" s="68" t="str">
        <f>IF([1]p2!$G$89&lt;&gt;0,[1]p2!$G$89,"")</f>
        <v/>
      </c>
      <c r="I23" s="18" t="s">
        <v>75</v>
      </c>
      <c r="J23" s="68" t="str">
        <f>IF([1]p2!$H$89&lt;&gt;0,[1]p2!$H$89,"")</f>
        <v/>
      </c>
      <c r="K23" s="18" t="s">
        <v>79</v>
      </c>
      <c r="L23" s="442" t="str">
        <f>IF([1]p2!$J$80&lt;&gt;0,[1]p2!$J$80,"")</f>
        <v/>
      </c>
      <c r="M23" s="442"/>
      <c r="N23" s="88" t="s">
        <v>23</v>
      </c>
      <c r="O23" s="442" t="str">
        <f>IF([1]p2!$L$87&lt;&gt;0,[1]p2!$L$87,"")</f>
        <v/>
      </c>
      <c r="P23" s="443"/>
      <c r="Q23"/>
    </row>
    <row r="24" spans="1:19" s="1" customFormat="1" ht="13.5" customHeight="1" x14ac:dyDescent="0.25">
      <c r="A24" s="17" t="s">
        <v>76</v>
      </c>
      <c r="B24" s="398" t="str">
        <f>IF([1]p2!$A$87&lt;&gt;0,[1]p2!$A$87,"")</f>
        <v/>
      </c>
      <c r="C24" s="398"/>
      <c r="D24" s="398"/>
      <c r="E24" s="398"/>
      <c r="F24" s="398"/>
      <c r="G24" s="398"/>
      <c r="H24" s="398"/>
      <c r="I24" s="398"/>
      <c r="J24" s="71" t="s">
        <v>24</v>
      </c>
      <c r="K24" s="398" t="str">
        <f>IF([1]p2!$A$89&lt;&gt;0,[1]p2!$A$89,"")</f>
        <v/>
      </c>
      <c r="L24" s="398"/>
      <c r="M24" s="398"/>
      <c r="N24" s="398"/>
      <c r="O24" s="398"/>
      <c r="P24" s="398"/>
      <c r="Q24"/>
    </row>
    <row r="25" spans="1:19" x14ac:dyDescent="0.2">
      <c r="A25" s="434"/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</row>
    <row r="26" spans="1:19" s="1" customFormat="1" ht="13.5" customHeight="1" x14ac:dyDescent="0.25">
      <c r="A26" s="17" t="s">
        <v>73</v>
      </c>
      <c r="B26" s="418" t="str">
        <f>IF([1]p2!$A$92&lt;&gt;0,[1]p2!$A$92,"")</f>
        <v/>
      </c>
      <c r="C26" s="418"/>
      <c r="D26" s="418"/>
      <c r="E26" s="418"/>
      <c r="F26" s="419"/>
      <c r="G26" s="18" t="s">
        <v>74</v>
      </c>
      <c r="H26" s="68" t="str">
        <f>IF([1]p2!$G$96&lt;&gt;0,[1]p2!$G$96,"")</f>
        <v/>
      </c>
      <c r="I26" s="18" t="s">
        <v>75</v>
      </c>
      <c r="J26" s="68" t="str">
        <f>IF([1]p2!$H$96&lt;&gt;0,[1]p2!$H$96,"")</f>
        <v/>
      </c>
      <c r="K26" s="18" t="s">
        <v>79</v>
      </c>
      <c r="L26" s="442" t="str">
        <f>IF([1]p2!$J$80&lt;&gt;0,[1]p2!$J$80,"")</f>
        <v/>
      </c>
      <c r="M26" s="442"/>
      <c r="N26" s="88" t="s">
        <v>23</v>
      </c>
      <c r="O26" s="442" t="str">
        <f>IF([1]p2!$L$94&lt;&gt;0,[1]p2!$L$94,"")</f>
        <v/>
      </c>
      <c r="P26" s="443"/>
      <c r="Q26"/>
    </row>
    <row r="27" spans="1:19" s="1" customFormat="1" ht="13.5" customHeight="1" x14ac:dyDescent="0.25">
      <c r="A27" s="17" t="s">
        <v>76</v>
      </c>
      <c r="B27" s="398" t="str">
        <f>IF([1]p2!$A$94&lt;&gt;0,[1]p2!$A$94,"")</f>
        <v/>
      </c>
      <c r="C27" s="398"/>
      <c r="D27" s="398"/>
      <c r="E27" s="398"/>
      <c r="F27" s="398"/>
      <c r="G27" s="398"/>
      <c r="H27" s="398"/>
      <c r="I27" s="398"/>
      <c r="J27" s="71" t="s">
        <v>24</v>
      </c>
      <c r="K27" s="398" t="str">
        <f>IF([1]p2!$A$96&lt;&gt;0,[1]p2!$A$96,"")</f>
        <v/>
      </c>
      <c r="L27" s="398"/>
      <c r="M27" s="398"/>
      <c r="N27" s="398"/>
      <c r="O27" s="398"/>
      <c r="P27" s="398"/>
      <c r="Q27"/>
    </row>
    <row r="28" spans="1:19" x14ac:dyDescent="0.2">
      <c r="A28" s="434"/>
      <c r="B28" s="434"/>
      <c r="C28" s="434"/>
      <c r="D28" s="434"/>
      <c r="E28" s="434"/>
      <c r="F28" s="434"/>
      <c r="G28" s="434"/>
      <c r="H28" s="434"/>
      <c r="I28" s="434"/>
      <c r="J28" s="434"/>
      <c r="K28" s="434"/>
      <c r="L28" s="434"/>
      <c r="M28" s="434"/>
      <c r="N28" s="434"/>
      <c r="O28" s="434"/>
      <c r="P28" s="434"/>
    </row>
    <row r="29" spans="1:19" s="1" customFormat="1" ht="13.5" customHeight="1" x14ac:dyDescent="0.25">
      <c r="A29" s="17" t="s">
        <v>73</v>
      </c>
      <c r="B29" s="418" t="str">
        <f>IF([1]p2!$A$99&lt;&gt;0,[1]p2!$A$99,"")</f>
        <v/>
      </c>
      <c r="C29" s="418"/>
      <c r="D29" s="418"/>
      <c r="E29" s="418"/>
      <c r="F29" s="419"/>
      <c r="G29" s="18" t="s">
        <v>74</v>
      </c>
      <c r="H29" s="68" t="str">
        <f>IF([1]p2!$G$103&lt;&gt;0,[1]p2!$G$103,"")</f>
        <v/>
      </c>
      <c r="I29" s="18" t="s">
        <v>75</v>
      </c>
      <c r="J29" s="68" t="str">
        <f>IF([1]p2!$H$103&lt;&gt;0,[1]p2!$H$103,"")</f>
        <v/>
      </c>
      <c r="K29" s="18" t="s">
        <v>79</v>
      </c>
      <c r="L29" s="442" t="str">
        <f>IF([1]p2!$J$80&lt;&gt;0,[1]p2!$J$80,"")</f>
        <v/>
      </c>
      <c r="M29" s="442"/>
      <c r="N29" s="88" t="s">
        <v>23</v>
      </c>
      <c r="O29" s="442" t="str">
        <f>IF([1]p2!$L$101&lt;&gt;0,[1]p2!$L$101,"")</f>
        <v/>
      </c>
      <c r="P29" s="443"/>
      <c r="Q29"/>
    </row>
    <row r="30" spans="1:19" s="1" customFormat="1" ht="13.5" customHeight="1" x14ac:dyDescent="0.25">
      <c r="A30" s="17" t="s">
        <v>76</v>
      </c>
      <c r="B30" s="398" t="str">
        <f>IF([1]p2!$A$101&lt;&gt;0,[1]p2!$A$101,"")</f>
        <v/>
      </c>
      <c r="C30" s="398"/>
      <c r="D30" s="398"/>
      <c r="E30" s="398"/>
      <c r="F30" s="398"/>
      <c r="G30" s="398"/>
      <c r="H30" s="398"/>
      <c r="I30" s="398"/>
      <c r="J30" s="71" t="s">
        <v>24</v>
      </c>
      <c r="K30" s="398" t="str">
        <f>IF([1]p2!$A$103&lt;&gt;0,[1]p2!$A$103,"")</f>
        <v/>
      </c>
      <c r="L30" s="398"/>
      <c r="M30" s="398"/>
      <c r="N30" s="398"/>
      <c r="O30" s="398"/>
      <c r="P30" s="398"/>
      <c r="Q30"/>
    </row>
    <row r="31" spans="1:19" x14ac:dyDescent="0.2">
      <c r="A31" s="439"/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</row>
    <row r="32" spans="1:19" s="5" customFormat="1" x14ac:dyDescent="0.2">
      <c r="A32" s="375" t="str">
        <f>T([1]p3!$C$13:$G$13)</f>
        <v>Antônio Pereira Brandão Júnior</v>
      </c>
      <c r="B32" s="376"/>
      <c r="C32" s="376"/>
      <c r="D32" s="376"/>
      <c r="E32" s="377"/>
      <c r="F32" s="437"/>
      <c r="G32" s="438"/>
      <c r="H32" s="438"/>
      <c r="I32" s="438"/>
      <c r="J32" s="438"/>
      <c r="K32" s="438"/>
      <c r="L32" s="438"/>
      <c r="M32" s="438"/>
      <c r="N32" s="438"/>
      <c r="O32" s="438"/>
      <c r="P32" s="438"/>
      <c r="Q32"/>
      <c r="R32" s="6"/>
      <c r="S32" s="6"/>
    </row>
    <row r="33" spans="1:19" s="1" customFormat="1" ht="13.5" customHeight="1" x14ac:dyDescent="0.25">
      <c r="A33" s="17" t="s">
        <v>73</v>
      </c>
      <c r="B33" s="418" t="str">
        <f>IF([1]p3!$A$78&lt;&gt;0,[1]p3!$A$78,"")</f>
        <v>Maria Débora de Oliveira Silva</v>
      </c>
      <c r="C33" s="418"/>
      <c r="D33" s="418"/>
      <c r="E33" s="418"/>
      <c r="F33" s="419"/>
      <c r="G33" s="18" t="s">
        <v>74</v>
      </c>
      <c r="H33" s="68">
        <f>IF([1]p3!$G$82&lt;&gt;0,[1]p3!$G$82,"")</f>
        <v>45323</v>
      </c>
      <c r="I33" s="18" t="s">
        <v>75</v>
      </c>
      <c r="J33" s="68">
        <f>IF([1]p3!$H$82&lt;&gt;0,[1]p3!$H$82,"")</f>
        <v>45447</v>
      </c>
      <c r="K33" s="18" t="s">
        <v>79</v>
      </c>
      <c r="L33" s="442" t="str">
        <f>IF([1]p3!$J$80&lt;&gt;0,[1]p3!$J$80,"")</f>
        <v/>
      </c>
      <c r="M33" s="442"/>
      <c r="N33" s="88" t="s">
        <v>23</v>
      </c>
      <c r="O33" s="442" t="str">
        <f>IF([1]p3!$L$80&lt;&gt;0,[1]p3!$L$80,"")</f>
        <v>Concluído</v>
      </c>
      <c r="P33" s="443"/>
      <c r="Q33"/>
    </row>
    <row r="34" spans="1:19" s="1" customFormat="1" ht="13.5" customHeight="1" x14ac:dyDescent="0.25">
      <c r="A34" s="17" t="s">
        <v>76</v>
      </c>
      <c r="B34" s="398" t="str">
        <f>IF([1]p3!$A$80&lt;&gt;0,[1]p3!$A$80,"")</f>
        <v>Uma Introdução aos Anéis de Grupos</v>
      </c>
      <c r="C34" s="398"/>
      <c r="D34" s="398"/>
      <c r="E34" s="398"/>
      <c r="F34" s="398"/>
      <c r="G34" s="398"/>
      <c r="H34" s="398"/>
      <c r="I34" s="398"/>
      <c r="J34" s="71" t="s">
        <v>24</v>
      </c>
      <c r="K34" s="398" t="str">
        <f>IF([1]p3!$A$82&lt;&gt;0,[1]p3!$A$82,"")</f>
        <v>TCC: Trabalho Conclusão de Curso de Graduação</v>
      </c>
      <c r="L34" s="398"/>
      <c r="M34" s="398"/>
      <c r="N34" s="398"/>
      <c r="O34" s="398"/>
      <c r="P34" s="398"/>
      <c r="Q34"/>
    </row>
    <row r="35" spans="1:19" x14ac:dyDescent="0.2">
      <c r="A35" s="434"/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</row>
    <row r="36" spans="1:19" s="1" customFormat="1" ht="13.5" customHeight="1" x14ac:dyDescent="0.25">
      <c r="A36" s="17" t="s">
        <v>73</v>
      </c>
      <c r="B36" s="418" t="str">
        <f>IF([1]p3!$A$85&lt;&gt;0,[1]p3!$A$85,"")</f>
        <v/>
      </c>
      <c r="C36" s="418"/>
      <c r="D36" s="418"/>
      <c r="E36" s="418"/>
      <c r="F36" s="419"/>
      <c r="G36" s="18" t="s">
        <v>74</v>
      </c>
      <c r="H36" s="68" t="str">
        <f>IF([1]p3!$G$89&lt;&gt;0,[1]p3!$G$89,"")</f>
        <v/>
      </c>
      <c r="I36" s="18" t="s">
        <v>75</v>
      </c>
      <c r="J36" s="68" t="str">
        <f>IF([1]p3!$H$89&lt;&gt;0,[1]p3!$H$89,"")</f>
        <v/>
      </c>
      <c r="K36" s="18" t="s">
        <v>79</v>
      </c>
      <c r="L36" s="442" t="str">
        <f>IF([1]p3!$J$80&lt;&gt;0,[1]p3!$J$80,"")</f>
        <v/>
      </c>
      <c r="M36" s="442"/>
      <c r="N36" s="88" t="s">
        <v>23</v>
      </c>
      <c r="O36" s="442" t="str">
        <f>IF([1]p3!$L$87&lt;&gt;0,[1]p3!$L$87,"")</f>
        <v/>
      </c>
      <c r="P36" s="443"/>
      <c r="Q36"/>
    </row>
    <row r="37" spans="1:19" s="1" customFormat="1" ht="13.5" customHeight="1" x14ac:dyDescent="0.25">
      <c r="A37" s="17" t="s">
        <v>76</v>
      </c>
      <c r="B37" s="398" t="str">
        <f>IF([1]p3!$A$87&lt;&gt;0,[1]p3!$A$87,"")</f>
        <v/>
      </c>
      <c r="C37" s="398"/>
      <c r="D37" s="398"/>
      <c r="E37" s="398"/>
      <c r="F37" s="398"/>
      <c r="G37" s="398"/>
      <c r="H37" s="398"/>
      <c r="I37" s="398"/>
      <c r="J37" s="71" t="s">
        <v>24</v>
      </c>
      <c r="K37" s="398" t="str">
        <f>IF([1]p3!$A$89&lt;&gt;0,[1]p3!$A$89,"")</f>
        <v/>
      </c>
      <c r="L37" s="398"/>
      <c r="M37" s="398"/>
      <c r="N37" s="398"/>
      <c r="O37" s="398"/>
      <c r="P37" s="398"/>
      <c r="Q37"/>
    </row>
    <row r="38" spans="1:19" x14ac:dyDescent="0.2">
      <c r="A38" s="434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</row>
    <row r="39" spans="1:19" s="1" customFormat="1" ht="13.5" customHeight="1" x14ac:dyDescent="0.25">
      <c r="A39" s="17" t="s">
        <v>73</v>
      </c>
      <c r="B39" s="418" t="str">
        <f>IF([1]p3!$A$92&lt;&gt;0,[1]p3!$A$92,"")</f>
        <v/>
      </c>
      <c r="C39" s="418"/>
      <c r="D39" s="418"/>
      <c r="E39" s="418"/>
      <c r="F39" s="419"/>
      <c r="G39" s="18" t="s">
        <v>74</v>
      </c>
      <c r="H39" s="68" t="str">
        <f>IF([1]p3!$G$96&lt;&gt;0,[1]p3!$G$96,"")</f>
        <v/>
      </c>
      <c r="I39" s="18" t="s">
        <v>75</v>
      </c>
      <c r="J39" s="68" t="str">
        <f>IF([1]p3!$H$96&lt;&gt;0,[1]p3!$H$96,"")</f>
        <v/>
      </c>
      <c r="K39" s="18" t="s">
        <v>79</v>
      </c>
      <c r="L39" s="442" t="str">
        <f>IF([1]p3!$J$80&lt;&gt;0,[1]p3!$J$80,"")</f>
        <v/>
      </c>
      <c r="M39" s="442"/>
      <c r="N39" s="88" t="s">
        <v>23</v>
      </c>
      <c r="O39" s="442" t="str">
        <f>IF([1]p3!$L$94&lt;&gt;0,[1]p3!$L$94,"")</f>
        <v/>
      </c>
      <c r="P39" s="443"/>
      <c r="Q39"/>
    </row>
    <row r="40" spans="1:19" s="1" customFormat="1" ht="13.5" customHeight="1" x14ac:dyDescent="0.25">
      <c r="A40" s="17" t="s">
        <v>76</v>
      </c>
      <c r="B40" s="398" t="str">
        <f>IF([1]p3!$A$94&lt;&gt;0,[1]p3!$A$94,"")</f>
        <v/>
      </c>
      <c r="C40" s="398"/>
      <c r="D40" s="398"/>
      <c r="E40" s="398"/>
      <c r="F40" s="398"/>
      <c r="G40" s="398"/>
      <c r="H40" s="398"/>
      <c r="I40" s="398"/>
      <c r="J40" s="71" t="s">
        <v>24</v>
      </c>
      <c r="K40" s="398" t="str">
        <f>IF([1]p3!$A$96&lt;&gt;0,[1]p3!$A$96,"")</f>
        <v/>
      </c>
      <c r="L40" s="398"/>
      <c r="M40" s="398"/>
      <c r="N40" s="398"/>
      <c r="O40" s="398"/>
      <c r="P40" s="398"/>
      <c r="Q40"/>
    </row>
    <row r="41" spans="1:19" x14ac:dyDescent="0.2">
      <c r="A41" s="434"/>
      <c r="B41" s="434"/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</row>
    <row r="42" spans="1:19" s="1" customFormat="1" ht="13.5" customHeight="1" x14ac:dyDescent="0.25">
      <c r="A42" s="17" t="s">
        <v>73</v>
      </c>
      <c r="B42" s="418" t="str">
        <f>IF([1]p3!$A$99&lt;&gt;0,[1]p3!$A$99,"")</f>
        <v/>
      </c>
      <c r="C42" s="418"/>
      <c r="D42" s="418"/>
      <c r="E42" s="418"/>
      <c r="F42" s="419"/>
      <c r="G42" s="18" t="s">
        <v>74</v>
      </c>
      <c r="H42" s="68" t="str">
        <f>IF([1]p3!$G$103&lt;&gt;0,[1]p3!$G$103,"")</f>
        <v/>
      </c>
      <c r="I42" s="18" t="s">
        <v>75</v>
      </c>
      <c r="J42" s="68" t="str">
        <f>IF([1]p3!$H$103&lt;&gt;0,[1]p3!$H$103,"")</f>
        <v/>
      </c>
      <c r="K42" s="18" t="s">
        <v>79</v>
      </c>
      <c r="L42" s="442" t="str">
        <f>IF([1]p3!$J$80&lt;&gt;0,[1]p3!$J$80,"")</f>
        <v/>
      </c>
      <c r="M42" s="442"/>
      <c r="N42" s="88" t="s">
        <v>23</v>
      </c>
      <c r="O42" s="442" t="str">
        <f>IF([1]p3!$L$101&lt;&gt;0,[1]p3!$L$101,"")</f>
        <v/>
      </c>
      <c r="P42" s="443"/>
      <c r="Q42"/>
    </row>
    <row r="43" spans="1:19" s="1" customFormat="1" ht="13.5" customHeight="1" x14ac:dyDescent="0.25">
      <c r="A43" s="17" t="s">
        <v>76</v>
      </c>
      <c r="B43" s="398" t="str">
        <f>IF([1]p3!$A$101&lt;&gt;0,[1]p3!$A$101,"")</f>
        <v/>
      </c>
      <c r="C43" s="398"/>
      <c r="D43" s="398"/>
      <c r="E43" s="398"/>
      <c r="F43" s="398"/>
      <c r="G43" s="398"/>
      <c r="H43" s="398"/>
      <c r="I43" s="398"/>
      <c r="J43" s="71" t="s">
        <v>24</v>
      </c>
      <c r="K43" s="398" t="str">
        <f>IF([1]p3!$A$103&lt;&gt;0,[1]p3!$A$103,"")</f>
        <v/>
      </c>
      <c r="L43" s="398"/>
      <c r="M43" s="398"/>
      <c r="N43" s="398"/>
      <c r="O43" s="398"/>
      <c r="P43" s="398"/>
      <c r="Q43"/>
    </row>
    <row r="44" spans="1:19" x14ac:dyDescent="0.2">
      <c r="A44" s="439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5" spans="1:19" s="5" customFormat="1" x14ac:dyDescent="0.2">
      <c r="A45" s="375" t="str">
        <f>T([1]p4!$C$13:$G$13)</f>
        <v>Bruno Sérgio Vasconcelos de Araújo</v>
      </c>
      <c r="B45" s="376"/>
      <c r="C45" s="376"/>
      <c r="D45" s="376"/>
      <c r="E45" s="377"/>
      <c r="F45" s="437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/>
      <c r="R45" s="6"/>
      <c r="S45" s="6"/>
    </row>
    <row r="46" spans="1:19" s="1" customFormat="1" ht="13.5" customHeight="1" x14ac:dyDescent="0.25">
      <c r="A46" s="17" t="s">
        <v>73</v>
      </c>
      <c r="B46" s="418" t="str">
        <f>IF([1]p4!$A$78&lt;&gt;0,[1]p4!$A$78,"")</f>
        <v>Larissa Aires Leão Ribeiro</v>
      </c>
      <c r="C46" s="418"/>
      <c r="D46" s="418"/>
      <c r="E46" s="418"/>
      <c r="F46" s="419"/>
      <c r="G46" s="18" t="s">
        <v>74</v>
      </c>
      <c r="H46" s="68">
        <f>IF([1]p4!$G$82&lt;&gt;0,[1]p4!$G$82,"")</f>
        <v>45323</v>
      </c>
      <c r="I46" s="18" t="s">
        <v>75</v>
      </c>
      <c r="J46" s="68">
        <f>IF([1]p4!$H$82&lt;&gt;0,[1]p4!$H$82,"")</f>
        <v>45432</v>
      </c>
      <c r="K46" s="18" t="s">
        <v>79</v>
      </c>
      <c r="L46" s="442" t="str">
        <f>IF([1]p4!$J$80&lt;&gt;0,[1]p4!$J$80,"")</f>
        <v>Outros</v>
      </c>
      <c r="M46" s="442"/>
      <c r="N46" s="88" t="s">
        <v>23</v>
      </c>
      <c r="O46" s="442" t="str">
        <f>IF([1]p4!$L$80&lt;&gt;0,[1]p4!$L$80,"")</f>
        <v>Concluído</v>
      </c>
      <c r="P46" s="443"/>
      <c r="Q46"/>
    </row>
    <row r="47" spans="1:19" s="1" customFormat="1" ht="13.5" customHeight="1" x14ac:dyDescent="0.25">
      <c r="A47" s="17" t="s">
        <v>76</v>
      </c>
      <c r="B47" s="398" t="str">
        <f>IF([1]p4!$A$80&lt;&gt;0,[1]p4!$A$80,"")</f>
        <v>Monitoria</v>
      </c>
      <c r="C47" s="398"/>
      <c r="D47" s="398"/>
      <c r="E47" s="398"/>
      <c r="F47" s="398"/>
      <c r="G47" s="398"/>
      <c r="H47" s="398"/>
      <c r="I47" s="398"/>
      <c r="J47" s="71" t="s">
        <v>24</v>
      </c>
      <c r="K47" s="398" t="str">
        <f>IF([1]p4!$A$82&lt;&gt;0,[1]p4!$A$82,"")</f>
        <v>Monitoria</v>
      </c>
      <c r="L47" s="398"/>
      <c r="M47" s="398"/>
      <c r="N47" s="398"/>
      <c r="O47" s="398"/>
      <c r="P47" s="398"/>
      <c r="Q47"/>
    </row>
    <row r="48" spans="1:19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</row>
    <row r="49" spans="1:19" s="1" customFormat="1" ht="13.5" customHeight="1" x14ac:dyDescent="0.25">
      <c r="A49" s="17" t="s">
        <v>73</v>
      </c>
      <c r="B49" s="418" t="str">
        <f>IF([1]p4!$A$85&lt;&gt;0,[1]p4!$A$85,"")</f>
        <v>Maria Eduarda Ferreira Silva</v>
      </c>
      <c r="C49" s="418"/>
      <c r="D49" s="418"/>
      <c r="E49" s="418"/>
      <c r="F49" s="419"/>
      <c r="G49" s="18" t="s">
        <v>74</v>
      </c>
      <c r="H49" s="68">
        <f>IF([1]p4!$G$89&lt;&gt;0,[1]p4!$G$89,"")</f>
        <v>45323</v>
      </c>
      <c r="I49" s="18" t="s">
        <v>75</v>
      </c>
      <c r="J49" s="68">
        <f>IF([1]p4!$H$89&lt;&gt;0,[1]p4!$H$89,"")</f>
        <v>45432</v>
      </c>
      <c r="K49" s="18" t="s">
        <v>79</v>
      </c>
      <c r="L49" s="442" t="str">
        <f>IF([1]p4!$J$80&lt;&gt;0,[1]p4!$J$80,"")</f>
        <v>Outros</v>
      </c>
      <c r="M49" s="442"/>
      <c r="N49" s="88" t="s">
        <v>23</v>
      </c>
      <c r="O49" s="442" t="str">
        <f>IF([1]p4!$L$87&lt;&gt;0,[1]p4!$L$87,"")</f>
        <v>Concluído</v>
      </c>
      <c r="P49" s="443"/>
      <c r="Q49"/>
    </row>
    <row r="50" spans="1:19" s="1" customFormat="1" ht="13.5" customHeight="1" x14ac:dyDescent="0.25">
      <c r="A50" s="17" t="s">
        <v>76</v>
      </c>
      <c r="B50" s="398" t="str">
        <f>IF([1]p4!$A$87&lt;&gt;0,[1]p4!$A$87,"")</f>
        <v>Monitoria</v>
      </c>
      <c r="C50" s="398"/>
      <c r="D50" s="398"/>
      <c r="E50" s="398"/>
      <c r="F50" s="398"/>
      <c r="G50" s="398"/>
      <c r="H50" s="398"/>
      <c r="I50" s="398"/>
      <c r="J50" s="71" t="s">
        <v>24</v>
      </c>
      <c r="K50" s="398" t="str">
        <f>IF([1]p4!$A$89&lt;&gt;0,[1]p4!$A$89,"")</f>
        <v>Monitoria</v>
      </c>
      <c r="L50" s="398"/>
      <c r="M50" s="398"/>
      <c r="N50" s="398"/>
      <c r="O50" s="398"/>
      <c r="P50" s="398"/>
      <c r="Q50"/>
    </row>
    <row r="51" spans="1:19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</row>
    <row r="52" spans="1:19" s="1" customFormat="1" ht="13.5" customHeight="1" x14ac:dyDescent="0.25">
      <c r="A52" s="17" t="s">
        <v>73</v>
      </c>
      <c r="B52" s="418" t="str">
        <f>IF([1]p4!$A$92&lt;&gt;0,[1]p4!$A$92,"")</f>
        <v/>
      </c>
      <c r="C52" s="418"/>
      <c r="D52" s="418"/>
      <c r="E52" s="418"/>
      <c r="F52" s="419"/>
      <c r="G52" s="18" t="s">
        <v>74</v>
      </c>
      <c r="H52" s="68" t="str">
        <f>IF([1]p4!$G$96&lt;&gt;0,[1]p4!$G$96,"")</f>
        <v/>
      </c>
      <c r="I52" s="18" t="s">
        <v>75</v>
      </c>
      <c r="J52" s="68" t="str">
        <f>IF([1]p4!$H$96&lt;&gt;0,[1]p4!$H$96,"")</f>
        <v/>
      </c>
      <c r="K52" s="18" t="s">
        <v>79</v>
      </c>
      <c r="L52" s="442" t="str">
        <f>IF([1]p4!$J$80&lt;&gt;0,[1]p4!$J$80,"")</f>
        <v>Outros</v>
      </c>
      <c r="M52" s="442"/>
      <c r="N52" s="88" t="s">
        <v>23</v>
      </c>
      <c r="O52" s="442" t="str">
        <f>IF([1]p4!$L$94&lt;&gt;0,[1]p4!$L$94,"")</f>
        <v/>
      </c>
      <c r="P52" s="443"/>
      <c r="Q52"/>
    </row>
    <row r="53" spans="1:19" s="1" customFormat="1" ht="13.5" customHeight="1" x14ac:dyDescent="0.25">
      <c r="A53" s="17" t="s">
        <v>76</v>
      </c>
      <c r="B53" s="398" t="str">
        <f>IF([1]p4!$A$94&lt;&gt;0,[1]p4!$A$94,"")</f>
        <v/>
      </c>
      <c r="C53" s="398"/>
      <c r="D53" s="398"/>
      <c r="E53" s="398"/>
      <c r="F53" s="398"/>
      <c r="G53" s="398"/>
      <c r="H53" s="398"/>
      <c r="I53" s="398"/>
      <c r="J53" s="71" t="s">
        <v>24</v>
      </c>
      <c r="K53" s="398" t="str">
        <f>IF([1]p4!$A$96&lt;&gt;0,[1]p4!$A$96,"")</f>
        <v/>
      </c>
      <c r="L53" s="398"/>
      <c r="M53" s="398"/>
      <c r="N53" s="398"/>
      <c r="O53" s="398"/>
      <c r="P53" s="398"/>
      <c r="Q53"/>
    </row>
    <row r="54" spans="1:19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</row>
    <row r="55" spans="1:19" s="1" customFormat="1" ht="13.5" customHeight="1" x14ac:dyDescent="0.25">
      <c r="A55" s="17" t="s">
        <v>73</v>
      </c>
      <c r="B55" s="418" t="str">
        <f>IF([1]p4!$A$99&lt;&gt;0,[1]p4!$A$99,"")</f>
        <v/>
      </c>
      <c r="C55" s="418"/>
      <c r="D55" s="418"/>
      <c r="E55" s="418"/>
      <c r="F55" s="419"/>
      <c r="G55" s="18" t="s">
        <v>74</v>
      </c>
      <c r="H55" s="68" t="str">
        <f>IF([1]p4!$G$103&lt;&gt;0,[1]p4!$G$103,"")</f>
        <v/>
      </c>
      <c r="I55" s="18" t="s">
        <v>75</v>
      </c>
      <c r="J55" s="68" t="str">
        <f>IF([1]p4!$H$103&lt;&gt;0,[1]p4!$H$103,"")</f>
        <v/>
      </c>
      <c r="K55" s="18" t="s">
        <v>79</v>
      </c>
      <c r="L55" s="442" t="str">
        <f>IF([1]p4!$J$80&lt;&gt;0,[1]p4!$J$80,"")</f>
        <v>Outros</v>
      </c>
      <c r="M55" s="442"/>
      <c r="N55" s="88" t="s">
        <v>23</v>
      </c>
      <c r="O55" s="442" t="str">
        <f>IF([1]p4!$L$101&lt;&gt;0,[1]p4!$L$101,"")</f>
        <v/>
      </c>
      <c r="P55" s="443"/>
      <c r="Q55"/>
    </row>
    <row r="56" spans="1:19" s="1" customFormat="1" ht="13.5" customHeight="1" x14ac:dyDescent="0.25">
      <c r="A56" s="17" t="s">
        <v>76</v>
      </c>
      <c r="B56" s="398" t="str">
        <f>IF([1]p4!$A$101&lt;&gt;0,[1]p4!$A$101,"")</f>
        <v/>
      </c>
      <c r="C56" s="398"/>
      <c r="D56" s="398"/>
      <c r="E56" s="398"/>
      <c r="F56" s="398"/>
      <c r="G56" s="398"/>
      <c r="H56" s="398"/>
      <c r="I56" s="398"/>
      <c r="J56" s="71" t="s">
        <v>24</v>
      </c>
      <c r="K56" s="398" t="str">
        <f>IF([1]p4!$A$103&lt;&gt;0,[1]p4!$A$103,"")</f>
        <v/>
      </c>
      <c r="L56" s="398"/>
      <c r="M56" s="398"/>
      <c r="N56" s="398"/>
      <c r="O56" s="398"/>
      <c r="P56" s="398"/>
      <c r="Q56"/>
    </row>
    <row r="57" spans="1:19" x14ac:dyDescent="0.2">
      <c r="A57" s="439"/>
      <c r="B57" s="439"/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  <c r="P57" s="439"/>
    </row>
    <row r="58" spans="1:19" s="5" customFormat="1" x14ac:dyDescent="0.2">
      <c r="A58" s="375" t="str">
        <f>T([1]p5!$C$13:$G$13)</f>
        <v>Claudianor Oliveira Alves</v>
      </c>
      <c r="B58" s="376"/>
      <c r="C58" s="376"/>
      <c r="D58" s="376"/>
      <c r="E58" s="377"/>
      <c r="F58" s="437"/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/>
      <c r="R58" s="6"/>
      <c r="S58" s="6"/>
    </row>
    <row r="59" spans="1:19" s="1" customFormat="1" ht="13.5" customHeight="1" x14ac:dyDescent="0.25">
      <c r="A59" s="17" t="s">
        <v>73</v>
      </c>
      <c r="B59" s="418" t="str">
        <f>IF([1]p5!$A$78&lt;&gt;0,[1]p5!$A$78,"")</f>
        <v>Ester Silva Rangel</v>
      </c>
      <c r="C59" s="418"/>
      <c r="D59" s="418"/>
      <c r="E59" s="418"/>
      <c r="F59" s="419"/>
      <c r="G59" s="18" t="s">
        <v>74</v>
      </c>
      <c r="H59" s="68" t="str">
        <f>IF([1]p5!$G$82&lt;&gt;0,[1]p5!$G$82,"")</f>
        <v>01/08/203</v>
      </c>
      <c r="I59" s="18" t="s">
        <v>75</v>
      </c>
      <c r="J59" s="68">
        <f>IF([1]p5!$H$82&lt;&gt;0,[1]p5!$H$82,"")</f>
        <v>45504</v>
      </c>
      <c r="K59" s="18" t="s">
        <v>79</v>
      </c>
      <c r="L59" s="442" t="str">
        <f>IF([1]p5!$J$80&lt;&gt;0,[1]p5!$J$80,"")</f>
        <v>CAPES</v>
      </c>
      <c r="M59" s="442"/>
      <c r="N59" s="88" t="s">
        <v>23</v>
      </c>
      <c r="O59" s="442" t="str">
        <f>IF([1]p5!$L$80&lt;&gt;0,[1]p5!$L$80,"")</f>
        <v>Em andamento</v>
      </c>
      <c r="P59" s="443"/>
      <c r="Q59"/>
    </row>
    <row r="60" spans="1:19" s="1" customFormat="1" ht="13.5" customHeight="1" x14ac:dyDescent="0.25">
      <c r="A60" s="17" t="s">
        <v>76</v>
      </c>
      <c r="B60" s="398" t="str">
        <f>IF([1]p5!$A$80&lt;&gt;0,[1]p5!$A$80,"")</f>
        <v>DIAGONALIZAÇÃO DE OPERADORES, FORMAS LINEARES, BILINEARES E QUADRÁTICAS</v>
      </c>
      <c r="C60" s="398"/>
      <c r="D60" s="398"/>
      <c r="E60" s="398"/>
      <c r="F60" s="398"/>
      <c r="G60" s="398"/>
      <c r="H60" s="398"/>
      <c r="I60" s="398"/>
      <c r="J60" s="71" t="s">
        <v>24</v>
      </c>
      <c r="K60" s="398" t="str">
        <f>IF([1]p5!$A$82&lt;&gt;0,[1]p5!$A$82,"")</f>
        <v>PET -  Matemática</v>
      </c>
      <c r="L60" s="398"/>
      <c r="M60" s="398"/>
      <c r="N60" s="398"/>
      <c r="O60" s="398"/>
      <c r="P60" s="398"/>
      <c r="Q60"/>
    </row>
    <row r="61" spans="1:19" x14ac:dyDescent="0.2">
      <c r="A61" s="434"/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4"/>
      <c r="M61" s="434"/>
      <c r="N61" s="434"/>
      <c r="O61" s="434"/>
      <c r="P61" s="434"/>
    </row>
    <row r="62" spans="1:19" s="1" customFormat="1" ht="13.5" customHeight="1" x14ac:dyDescent="0.25">
      <c r="A62" s="17" t="s">
        <v>73</v>
      </c>
      <c r="B62" s="418" t="str">
        <f>IF([1]p5!$A$85&lt;&gt;0,[1]p5!$A$85,"")</f>
        <v/>
      </c>
      <c r="C62" s="418"/>
      <c r="D62" s="418"/>
      <c r="E62" s="418"/>
      <c r="F62" s="419"/>
      <c r="G62" s="18" t="s">
        <v>74</v>
      </c>
      <c r="H62" s="68" t="str">
        <f>IF([1]p5!$G$89&lt;&gt;0,[1]p5!$G$89,"")</f>
        <v/>
      </c>
      <c r="I62" s="18" t="s">
        <v>75</v>
      </c>
      <c r="J62" s="68" t="str">
        <f>IF([1]p5!$H$89&lt;&gt;0,[1]p5!$H$89,"")</f>
        <v/>
      </c>
      <c r="K62" s="18" t="s">
        <v>79</v>
      </c>
      <c r="L62" s="442" t="str">
        <f>IF([1]p5!$J$80&lt;&gt;0,[1]p5!$J$80,"")</f>
        <v>CAPES</v>
      </c>
      <c r="M62" s="442"/>
      <c r="N62" s="88" t="s">
        <v>23</v>
      </c>
      <c r="O62" s="442" t="str">
        <f>IF([1]p5!$L$87&lt;&gt;0,[1]p5!$L$87,"")</f>
        <v/>
      </c>
      <c r="P62" s="443"/>
      <c r="Q62"/>
    </row>
    <row r="63" spans="1:19" s="1" customFormat="1" ht="13.5" customHeight="1" x14ac:dyDescent="0.25">
      <c r="A63" s="17" t="s">
        <v>76</v>
      </c>
      <c r="B63" s="398" t="str">
        <f>IF([1]p5!$A$87&lt;&gt;0,[1]p5!$A$87,"")</f>
        <v/>
      </c>
      <c r="C63" s="398"/>
      <c r="D63" s="398"/>
      <c r="E63" s="398"/>
      <c r="F63" s="398"/>
      <c r="G63" s="398"/>
      <c r="H63" s="398"/>
      <c r="I63" s="398"/>
      <c r="J63" s="71" t="s">
        <v>24</v>
      </c>
      <c r="K63" s="398" t="str">
        <f>IF([1]p5!$A$89&lt;&gt;0,[1]p5!$A$89,"")</f>
        <v/>
      </c>
      <c r="L63" s="398"/>
      <c r="M63" s="398"/>
      <c r="N63" s="398"/>
      <c r="O63" s="398"/>
      <c r="P63" s="398"/>
      <c r="Q63"/>
    </row>
    <row r="64" spans="1:19" x14ac:dyDescent="0.2">
      <c r="A64" s="434"/>
      <c r="B64" s="434"/>
      <c r="C64" s="434"/>
      <c r="D64" s="434"/>
      <c r="E64" s="434"/>
      <c r="F64" s="434"/>
      <c r="G64" s="434"/>
      <c r="H64" s="434"/>
      <c r="I64" s="434"/>
      <c r="J64" s="434"/>
      <c r="K64" s="434"/>
      <c r="L64" s="434"/>
      <c r="M64" s="434"/>
      <c r="N64" s="434"/>
      <c r="O64" s="434"/>
      <c r="P64" s="434"/>
    </row>
    <row r="65" spans="1:19" s="1" customFormat="1" ht="13.5" customHeight="1" x14ac:dyDescent="0.25">
      <c r="A65" s="17" t="s">
        <v>73</v>
      </c>
      <c r="B65" s="418" t="str">
        <f>IF([1]p5!$A$92&lt;&gt;0,[1]p5!$A$92,"")</f>
        <v/>
      </c>
      <c r="C65" s="418"/>
      <c r="D65" s="418"/>
      <c r="E65" s="418"/>
      <c r="F65" s="419"/>
      <c r="G65" s="18" t="s">
        <v>74</v>
      </c>
      <c r="H65" s="68" t="str">
        <f>IF([1]p5!$G$96&lt;&gt;0,[1]p5!$G$96,"")</f>
        <v/>
      </c>
      <c r="I65" s="18" t="s">
        <v>75</v>
      </c>
      <c r="J65" s="68" t="str">
        <f>IF([1]p5!$H$96&lt;&gt;0,[1]p5!$H$96,"")</f>
        <v/>
      </c>
      <c r="K65" s="18" t="s">
        <v>79</v>
      </c>
      <c r="L65" s="442" t="str">
        <f>IF([1]p5!$J$80&lt;&gt;0,[1]p5!$J$80,"")</f>
        <v>CAPES</v>
      </c>
      <c r="M65" s="442"/>
      <c r="N65" s="88" t="s">
        <v>23</v>
      </c>
      <c r="O65" s="442" t="str">
        <f>IF([1]p5!$L$94&lt;&gt;0,[1]p5!$L$94,"")</f>
        <v/>
      </c>
      <c r="P65" s="443"/>
      <c r="Q65"/>
    </row>
    <row r="66" spans="1:19" s="1" customFormat="1" ht="13.5" customHeight="1" x14ac:dyDescent="0.25">
      <c r="A66" s="17" t="s">
        <v>76</v>
      </c>
      <c r="B66" s="398" t="str">
        <f>IF([1]p5!$A$94&lt;&gt;0,[1]p5!$A$94,"")</f>
        <v/>
      </c>
      <c r="C66" s="398"/>
      <c r="D66" s="398"/>
      <c r="E66" s="398"/>
      <c r="F66" s="398"/>
      <c r="G66" s="398"/>
      <c r="H66" s="398"/>
      <c r="I66" s="398"/>
      <c r="J66" s="71" t="s">
        <v>24</v>
      </c>
      <c r="K66" s="398" t="str">
        <f>IF([1]p5!$A$96&lt;&gt;0,[1]p5!$A$96,"")</f>
        <v/>
      </c>
      <c r="L66" s="398"/>
      <c r="M66" s="398"/>
      <c r="N66" s="398"/>
      <c r="O66" s="398"/>
      <c r="P66" s="398"/>
      <c r="Q66"/>
    </row>
    <row r="67" spans="1:19" x14ac:dyDescent="0.2">
      <c r="A67" s="434"/>
      <c r="B67" s="434"/>
      <c r="C67" s="434"/>
      <c r="D67" s="434"/>
      <c r="E67" s="434"/>
      <c r="F67" s="434"/>
      <c r="G67" s="434"/>
      <c r="H67" s="434"/>
      <c r="I67" s="434"/>
      <c r="J67" s="434"/>
      <c r="K67" s="434"/>
      <c r="L67" s="434"/>
      <c r="M67" s="434"/>
      <c r="N67" s="434"/>
      <c r="O67" s="434"/>
      <c r="P67" s="434"/>
    </row>
    <row r="68" spans="1:19" s="1" customFormat="1" ht="13.5" customHeight="1" x14ac:dyDescent="0.25">
      <c r="A68" s="17" t="s">
        <v>73</v>
      </c>
      <c r="B68" s="418" t="str">
        <f>IF([1]p5!$A$99&lt;&gt;0,[1]p5!$A$99,"")</f>
        <v/>
      </c>
      <c r="C68" s="418"/>
      <c r="D68" s="418"/>
      <c r="E68" s="418"/>
      <c r="F68" s="419"/>
      <c r="G68" s="18" t="s">
        <v>74</v>
      </c>
      <c r="H68" s="68" t="str">
        <f>IF([1]p5!$G$103&lt;&gt;0,[1]p5!$G$103,"")</f>
        <v/>
      </c>
      <c r="I68" s="18" t="s">
        <v>75</v>
      </c>
      <c r="J68" s="68" t="str">
        <f>IF([1]p5!$H$103&lt;&gt;0,[1]p5!$H$103,"")</f>
        <v/>
      </c>
      <c r="K68" s="18" t="s">
        <v>79</v>
      </c>
      <c r="L68" s="442" t="str">
        <f>IF([1]p5!$J$80&lt;&gt;0,[1]p5!$J$80,"")</f>
        <v>CAPES</v>
      </c>
      <c r="M68" s="442"/>
      <c r="N68" s="88" t="s">
        <v>23</v>
      </c>
      <c r="O68" s="442" t="str">
        <f>IF([1]p5!$L$101&lt;&gt;0,[1]p5!$L$101,"")</f>
        <v/>
      </c>
      <c r="P68" s="443"/>
      <c r="Q68"/>
    </row>
    <row r="69" spans="1:19" s="1" customFormat="1" ht="13.5" customHeight="1" x14ac:dyDescent="0.25">
      <c r="A69" s="17" t="s">
        <v>76</v>
      </c>
      <c r="B69" s="398" t="str">
        <f>IF([1]p5!$A$101&lt;&gt;0,[1]p5!$A$101,"")</f>
        <v/>
      </c>
      <c r="C69" s="398"/>
      <c r="D69" s="398"/>
      <c r="E69" s="398"/>
      <c r="F69" s="398"/>
      <c r="G69" s="398"/>
      <c r="H69" s="398"/>
      <c r="I69" s="398"/>
      <c r="J69" s="71" t="s">
        <v>24</v>
      </c>
      <c r="K69" s="398" t="str">
        <f>IF([1]p5!$A$103&lt;&gt;0,[1]p5!$A$103,"")</f>
        <v/>
      </c>
      <c r="L69" s="398"/>
      <c r="M69" s="398"/>
      <c r="N69" s="398"/>
      <c r="O69" s="398"/>
      <c r="P69" s="398"/>
      <c r="Q69"/>
    </row>
    <row r="70" spans="1:19" x14ac:dyDescent="0.2">
      <c r="A70" s="439"/>
      <c r="B70" s="439"/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39"/>
    </row>
    <row r="71" spans="1:19" s="5" customFormat="1" x14ac:dyDescent="0.2">
      <c r="A71" s="375" t="str">
        <f>T([1]p6!$C$13:$G$13)</f>
        <v>Daniel Cordeiro de Morais Filho</v>
      </c>
      <c r="B71" s="376"/>
      <c r="C71" s="376"/>
      <c r="D71" s="376"/>
      <c r="E71" s="377"/>
      <c r="F71" s="437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/>
      <c r="R71" s="6"/>
      <c r="S71" s="6"/>
    </row>
    <row r="72" spans="1:19" s="1" customFormat="1" ht="13.5" customHeight="1" x14ac:dyDescent="0.25">
      <c r="A72" s="17" t="s">
        <v>73</v>
      </c>
      <c r="B72" s="418" t="str">
        <f>IF([1]p6!$A$78&lt;&gt;0,[1]p6!$A$78,"")</f>
        <v>Cecília Nunes Magalhães</v>
      </c>
      <c r="C72" s="418"/>
      <c r="D72" s="418"/>
      <c r="E72" s="418"/>
      <c r="F72" s="419"/>
      <c r="G72" s="18" t="s">
        <v>74</v>
      </c>
      <c r="H72" s="68">
        <f>IF([1]p6!$G$82&lt;&gt;0,[1]p6!$G$82,"")</f>
        <v>45352</v>
      </c>
      <c r="I72" s="18" t="s">
        <v>75</v>
      </c>
      <c r="J72" s="68">
        <f>IF([1]p6!$H$82&lt;&gt;0,[1]p6!$H$82,"")</f>
        <v>45627</v>
      </c>
      <c r="K72" s="18" t="s">
        <v>79</v>
      </c>
      <c r="L72" s="442" t="str">
        <f>IF([1]p6!$J$80&lt;&gt;0,[1]p6!$J$80,"")</f>
        <v/>
      </c>
      <c r="M72" s="442"/>
      <c r="N72" s="88" t="s">
        <v>23</v>
      </c>
      <c r="O72" s="442" t="str">
        <f>IF([1]p6!$L$80&lt;&gt;0,[1]p6!$L$80,"")</f>
        <v>Em andamento</v>
      </c>
      <c r="P72" s="443"/>
      <c r="Q72"/>
    </row>
    <row r="73" spans="1:19" s="1" customFormat="1" ht="13.5" customHeight="1" x14ac:dyDescent="0.25">
      <c r="A73" s="17" t="s">
        <v>76</v>
      </c>
      <c r="B73" s="398" t="str">
        <f>IF([1]p6!$A$80&lt;&gt;0,[1]p6!$A$80,"")</f>
        <v>Estudo de propriedades analíticas de funções por meio de seus gráficos</v>
      </c>
      <c r="C73" s="398"/>
      <c r="D73" s="398"/>
      <c r="E73" s="398"/>
      <c r="F73" s="398"/>
      <c r="G73" s="398"/>
      <c r="H73" s="398"/>
      <c r="I73" s="398"/>
      <c r="J73" s="71" t="s">
        <v>24</v>
      </c>
      <c r="K73" s="398" t="str">
        <f>IF([1]p6!$A$82&lt;&gt;0,[1]p6!$A$82,"")</f>
        <v>PET -  Matemática</v>
      </c>
      <c r="L73" s="398"/>
      <c r="M73" s="398"/>
      <c r="N73" s="398"/>
      <c r="O73" s="398"/>
      <c r="P73" s="398"/>
      <c r="Q73"/>
    </row>
    <row r="74" spans="1:19" x14ac:dyDescent="0.2">
      <c r="A74" s="434"/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4"/>
      <c r="P74" s="434"/>
    </row>
    <row r="75" spans="1:19" s="1" customFormat="1" ht="13.5" customHeight="1" x14ac:dyDescent="0.25">
      <c r="A75" s="17" t="s">
        <v>73</v>
      </c>
      <c r="B75" s="418" t="str">
        <f>IF([1]p6!$A$85&lt;&gt;0,[1]p6!$A$85,"")</f>
        <v/>
      </c>
      <c r="C75" s="418"/>
      <c r="D75" s="418"/>
      <c r="E75" s="418"/>
      <c r="F75" s="419"/>
      <c r="G75" s="18" t="s">
        <v>74</v>
      </c>
      <c r="H75" s="68" t="str">
        <f>IF([1]p6!$G$89&lt;&gt;0,[1]p6!$G$89,"")</f>
        <v/>
      </c>
      <c r="I75" s="18" t="s">
        <v>75</v>
      </c>
      <c r="J75" s="68" t="str">
        <f>IF([1]p6!$H$89&lt;&gt;0,[1]p6!$H$89,"")</f>
        <v/>
      </c>
      <c r="K75" s="18" t="s">
        <v>79</v>
      </c>
      <c r="L75" s="442" t="str">
        <f>IF([1]p6!$J$80&lt;&gt;0,[1]p6!$J$80,"")</f>
        <v/>
      </c>
      <c r="M75" s="442"/>
      <c r="N75" s="88" t="s">
        <v>23</v>
      </c>
      <c r="O75" s="442" t="str">
        <f>IF([1]p6!$L$87&lt;&gt;0,[1]p6!$L$87,"")</f>
        <v/>
      </c>
      <c r="P75" s="443"/>
      <c r="Q75"/>
    </row>
    <row r="76" spans="1:19" s="1" customFormat="1" ht="13.5" customHeight="1" x14ac:dyDescent="0.25">
      <c r="A76" s="17" t="s">
        <v>76</v>
      </c>
      <c r="B76" s="398" t="str">
        <f>IF([1]p6!$A$87&lt;&gt;0,[1]p6!$A$87,"")</f>
        <v/>
      </c>
      <c r="C76" s="398"/>
      <c r="D76" s="398"/>
      <c r="E76" s="398"/>
      <c r="F76" s="398"/>
      <c r="G76" s="398"/>
      <c r="H76" s="398"/>
      <c r="I76" s="398"/>
      <c r="J76" s="71" t="s">
        <v>24</v>
      </c>
      <c r="K76" s="398" t="str">
        <f>IF([1]p6!$A$89&lt;&gt;0,[1]p6!$A$89,"")</f>
        <v/>
      </c>
      <c r="L76" s="398"/>
      <c r="M76" s="398"/>
      <c r="N76" s="398"/>
      <c r="O76" s="398"/>
      <c r="P76" s="398"/>
      <c r="Q76"/>
    </row>
    <row r="77" spans="1:19" x14ac:dyDescent="0.2">
      <c r="A77" s="434"/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  <c r="O77" s="434"/>
      <c r="P77" s="434"/>
    </row>
    <row r="78" spans="1:19" s="1" customFormat="1" ht="13.5" customHeight="1" x14ac:dyDescent="0.25">
      <c r="A78" s="17" t="s">
        <v>73</v>
      </c>
      <c r="B78" s="418" t="str">
        <f>IF([1]p6!$A$92&lt;&gt;0,[1]p6!$A$92,"")</f>
        <v/>
      </c>
      <c r="C78" s="418"/>
      <c r="D78" s="418"/>
      <c r="E78" s="418"/>
      <c r="F78" s="419"/>
      <c r="G78" s="18" t="s">
        <v>74</v>
      </c>
      <c r="H78" s="68" t="str">
        <f>IF([1]p6!$G$96&lt;&gt;0,[1]p6!$G$96,"")</f>
        <v/>
      </c>
      <c r="I78" s="18" t="s">
        <v>75</v>
      </c>
      <c r="J78" s="68" t="str">
        <f>IF([1]p6!$H$96&lt;&gt;0,[1]p6!$H$96,"")</f>
        <v/>
      </c>
      <c r="K78" s="18" t="s">
        <v>79</v>
      </c>
      <c r="L78" s="442" t="str">
        <f>IF([1]p6!$J$80&lt;&gt;0,[1]p6!$J$80,"")</f>
        <v/>
      </c>
      <c r="M78" s="442"/>
      <c r="N78" s="88" t="s">
        <v>23</v>
      </c>
      <c r="O78" s="442" t="str">
        <f>IF([1]p6!$L$94&lt;&gt;0,[1]p6!$L$94,"")</f>
        <v/>
      </c>
      <c r="P78" s="443"/>
      <c r="Q78"/>
    </row>
    <row r="79" spans="1:19" s="1" customFormat="1" ht="13.5" customHeight="1" x14ac:dyDescent="0.25">
      <c r="A79" s="17" t="s">
        <v>76</v>
      </c>
      <c r="B79" s="398" t="str">
        <f>IF([1]p6!$A$94&lt;&gt;0,[1]p6!$A$94,"")</f>
        <v/>
      </c>
      <c r="C79" s="398"/>
      <c r="D79" s="398"/>
      <c r="E79" s="398"/>
      <c r="F79" s="398"/>
      <c r="G79" s="398"/>
      <c r="H79" s="398"/>
      <c r="I79" s="398"/>
      <c r="J79" s="71" t="s">
        <v>24</v>
      </c>
      <c r="K79" s="398" t="str">
        <f>IF([1]p6!$A$96&lt;&gt;0,[1]p6!$A$96,"")</f>
        <v/>
      </c>
      <c r="L79" s="398"/>
      <c r="M79" s="398"/>
      <c r="N79" s="398"/>
      <c r="O79" s="398"/>
      <c r="P79" s="398"/>
      <c r="Q79"/>
    </row>
    <row r="80" spans="1:19" x14ac:dyDescent="0.2">
      <c r="A80" s="434"/>
      <c r="B80" s="434"/>
      <c r="C80" s="434"/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4"/>
      <c r="O80" s="434"/>
      <c r="P80" s="434"/>
    </row>
    <row r="81" spans="1:19" s="1" customFormat="1" ht="13.5" customHeight="1" x14ac:dyDescent="0.25">
      <c r="A81" s="17" t="s">
        <v>73</v>
      </c>
      <c r="B81" s="418" t="str">
        <f>IF([1]p6!$A$99&lt;&gt;0,[1]p6!$A$99,"")</f>
        <v/>
      </c>
      <c r="C81" s="418"/>
      <c r="D81" s="418"/>
      <c r="E81" s="418"/>
      <c r="F81" s="419"/>
      <c r="G81" s="18" t="s">
        <v>74</v>
      </c>
      <c r="H81" s="68" t="str">
        <f>IF([1]p6!$G$103&lt;&gt;0,[1]p6!$G$103,"")</f>
        <v/>
      </c>
      <c r="I81" s="18" t="s">
        <v>75</v>
      </c>
      <c r="J81" s="68" t="str">
        <f>IF([1]p6!$H$103&lt;&gt;0,[1]p6!$H$103,"")</f>
        <v/>
      </c>
      <c r="K81" s="18" t="s">
        <v>79</v>
      </c>
      <c r="L81" s="442" t="str">
        <f>IF([1]p6!$J$80&lt;&gt;0,[1]p6!$J$80,"")</f>
        <v/>
      </c>
      <c r="M81" s="442"/>
      <c r="N81" s="88" t="s">
        <v>23</v>
      </c>
      <c r="O81" s="442" t="str">
        <f>IF([1]p6!$L$101&lt;&gt;0,[1]p6!$L$101,"")</f>
        <v/>
      </c>
      <c r="P81" s="443"/>
      <c r="Q81"/>
    </row>
    <row r="82" spans="1:19" s="1" customFormat="1" ht="13.5" customHeight="1" x14ac:dyDescent="0.25">
      <c r="A82" s="17" t="s">
        <v>76</v>
      </c>
      <c r="B82" s="398" t="str">
        <f>IF([1]p6!$A$101&lt;&gt;0,[1]p6!$A$101,"")</f>
        <v/>
      </c>
      <c r="C82" s="398"/>
      <c r="D82" s="398"/>
      <c r="E82" s="398"/>
      <c r="F82" s="398"/>
      <c r="G82" s="398"/>
      <c r="H82" s="398"/>
      <c r="I82" s="398"/>
      <c r="J82" s="71" t="s">
        <v>24</v>
      </c>
      <c r="K82" s="398" t="str">
        <f>IF([1]p6!$A$103&lt;&gt;0,[1]p6!$A$103,"")</f>
        <v/>
      </c>
      <c r="L82" s="398"/>
      <c r="M82" s="398"/>
      <c r="N82" s="398"/>
      <c r="O82" s="398"/>
      <c r="P82" s="398"/>
      <c r="Q82"/>
    </row>
    <row r="83" spans="1:19" x14ac:dyDescent="0.2">
      <c r="A83" s="439"/>
      <c r="B83" s="439"/>
      <c r="C83" s="439"/>
      <c r="D83" s="439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</row>
    <row r="84" spans="1:19" s="5" customFormat="1" x14ac:dyDescent="0.2">
      <c r="A84" s="375" t="str">
        <f>T([1]p7!$C$13:$G$13)</f>
        <v>Deise Mara Barbosa de Almeida</v>
      </c>
      <c r="B84" s="376"/>
      <c r="C84" s="376"/>
      <c r="D84" s="376"/>
      <c r="E84" s="377"/>
      <c r="F84" s="437"/>
      <c r="G84" s="438"/>
      <c r="H84" s="438"/>
      <c r="I84" s="438"/>
      <c r="J84" s="438"/>
      <c r="K84" s="438"/>
      <c r="L84" s="438"/>
      <c r="M84" s="438"/>
      <c r="N84" s="438"/>
      <c r="O84" s="438"/>
      <c r="P84" s="438"/>
      <c r="Q84"/>
      <c r="R84" s="6"/>
      <c r="S84" s="6"/>
    </row>
    <row r="85" spans="1:19" s="1" customFormat="1" ht="13.5" customHeight="1" x14ac:dyDescent="0.25">
      <c r="A85" s="17" t="s">
        <v>73</v>
      </c>
      <c r="B85" s="418" t="str">
        <f>IF([1]p7!$A$78&lt;&gt;0,[1]p7!$A$78,"")</f>
        <v>Ayala Fernando Campos Barbosa</v>
      </c>
      <c r="C85" s="418"/>
      <c r="D85" s="418"/>
      <c r="E85" s="418"/>
      <c r="F85" s="419"/>
      <c r="G85" s="18" t="s">
        <v>74</v>
      </c>
      <c r="H85" s="68">
        <f>IF([1]p7!$G$82&lt;&gt;0,[1]p7!$G$82,"")</f>
        <v>45217</v>
      </c>
      <c r="I85" s="18" t="s">
        <v>75</v>
      </c>
      <c r="J85" s="68">
        <f>IF([1]p7!$H$82&lt;&gt;0,[1]p7!$H$82,"")</f>
        <v>45565</v>
      </c>
      <c r="K85" s="18" t="s">
        <v>79</v>
      </c>
      <c r="L85" s="442" t="str">
        <f>IF([1]p7!$J$80&lt;&gt;0,[1]p7!$J$80,"")</f>
        <v>FAPESQ-PB</v>
      </c>
      <c r="M85" s="442"/>
      <c r="N85" s="88" t="s">
        <v>23</v>
      </c>
      <c r="O85" s="442" t="str">
        <f>IF([1]p7!$L$80&lt;&gt;0,[1]p7!$L$80,"")</f>
        <v>Em andamento</v>
      </c>
      <c r="P85" s="443"/>
      <c r="Q85"/>
    </row>
    <row r="86" spans="1:19" s="1" customFormat="1" ht="13.5" customHeight="1" x14ac:dyDescent="0.25">
      <c r="A86" s="17" t="s">
        <v>76</v>
      </c>
      <c r="B86" s="398" t="str">
        <f>IF([1]p7!$A$80&lt;&gt;0,[1]p7!$A$80,"")</f>
        <v>Método das Diferenças Finitas na resolução de equações diferenciais hiperbólicas e parabólicas</v>
      </c>
      <c r="C86" s="398"/>
      <c r="D86" s="398"/>
      <c r="E86" s="398"/>
      <c r="F86" s="398"/>
      <c r="G86" s="398"/>
      <c r="H86" s="398"/>
      <c r="I86" s="398"/>
      <c r="J86" s="71" t="s">
        <v>24</v>
      </c>
      <c r="K86" s="398" t="str">
        <f>IF([1]p7!$A$82&lt;&gt;0,[1]p7!$A$82,"")</f>
        <v>PIBIC</v>
      </c>
      <c r="L86" s="398"/>
      <c r="M86" s="398"/>
      <c r="N86" s="398"/>
      <c r="O86" s="398"/>
      <c r="P86" s="398"/>
      <c r="Q86"/>
    </row>
    <row r="87" spans="1:19" x14ac:dyDescent="0.2">
      <c r="A87" s="434"/>
      <c r="B87" s="434"/>
      <c r="C87" s="434"/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</row>
    <row r="88" spans="1:19" s="1" customFormat="1" ht="13.5" customHeight="1" x14ac:dyDescent="0.25">
      <c r="A88" s="17" t="s">
        <v>73</v>
      </c>
      <c r="B88" s="418" t="str">
        <f>IF([1]p7!$A$85&lt;&gt;0,[1]p7!$A$85,"")</f>
        <v>José Lucas de Almeida Silva</v>
      </c>
      <c r="C88" s="418"/>
      <c r="D88" s="418"/>
      <c r="E88" s="418"/>
      <c r="F88" s="419"/>
      <c r="G88" s="18" t="s">
        <v>74</v>
      </c>
      <c r="H88" s="68">
        <f>IF([1]p7!$G$89&lt;&gt;0,[1]p7!$G$89,"")</f>
        <v>45139</v>
      </c>
      <c r="I88" s="18" t="s">
        <v>75</v>
      </c>
      <c r="J88" s="68">
        <f>IF([1]p7!$H$89&lt;&gt;0,[1]p7!$H$89,"")</f>
        <v>45493</v>
      </c>
      <c r="K88" s="18" t="s">
        <v>79</v>
      </c>
      <c r="L88" s="442" t="str">
        <f>IF([1]p7!$J$80&lt;&gt;0,[1]p7!$J$80,"")</f>
        <v>FAPESQ-PB</v>
      </c>
      <c r="M88" s="442"/>
      <c r="N88" s="88" t="s">
        <v>23</v>
      </c>
      <c r="O88" s="442" t="str">
        <f>IF([1]p7!$L$87&lt;&gt;0,[1]p7!$L$87,"")</f>
        <v>Em andamento</v>
      </c>
      <c r="P88" s="443"/>
      <c r="Q88"/>
    </row>
    <row r="89" spans="1:19" s="1" customFormat="1" ht="13.5" customHeight="1" x14ac:dyDescent="0.25">
      <c r="A89" s="17" t="s">
        <v>76</v>
      </c>
      <c r="B89" s="398" t="str">
        <f>IF([1]p7!$A$87&lt;&gt;0,[1]p7!$A$87,"")</f>
        <v>Estudo e implementação de métodos numéricos para obtenção de autovalores e autovetores</v>
      </c>
      <c r="C89" s="398"/>
      <c r="D89" s="398"/>
      <c r="E89" s="398"/>
      <c r="F89" s="398"/>
      <c r="G89" s="398"/>
      <c r="H89" s="398"/>
      <c r="I89" s="398"/>
      <c r="J89" s="71" t="s">
        <v>24</v>
      </c>
      <c r="K89" s="398" t="str">
        <f>IF([1]p7!$A$89&lt;&gt;0,[1]p7!$A$89,"")</f>
        <v>PET -  Matemática</v>
      </c>
      <c r="L89" s="398"/>
      <c r="M89" s="398"/>
      <c r="N89" s="398"/>
      <c r="O89" s="398"/>
      <c r="P89" s="398"/>
      <c r="Q89"/>
    </row>
    <row r="90" spans="1:19" x14ac:dyDescent="0.2">
      <c r="A90" s="434"/>
      <c r="B90" s="434"/>
      <c r="C90" s="434"/>
      <c r="D90" s="434"/>
      <c r="E90" s="434"/>
      <c r="F90" s="434"/>
      <c r="G90" s="434"/>
      <c r="H90" s="434"/>
      <c r="I90" s="434"/>
      <c r="J90" s="434"/>
      <c r="K90" s="434"/>
      <c r="L90" s="434"/>
      <c r="M90" s="434"/>
      <c r="N90" s="434"/>
      <c r="O90" s="434"/>
      <c r="P90" s="434"/>
    </row>
    <row r="91" spans="1:19" s="1" customFormat="1" ht="13.5" customHeight="1" x14ac:dyDescent="0.25">
      <c r="A91" s="17" t="s">
        <v>73</v>
      </c>
      <c r="B91" s="418" t="str">
        <f>IF([1]p7!$A$92&lt;&gt;0,[1]p7!$A$92,"")</f>
        <v>Yara Stainer Oliveira Nogueira</v>
      </c>
      <c r="C91" s="418"/>
      <c r="D91" s="418"/>
      <c r="E91" s="418"/>
      <c r="F91" s="419"/>
      <c r="G91" s="18" t="s">
        <v>74</v>
      </c>
      <c r="H91" s="68">
        <f>IF([1]p7!$G$96&lt;&gt;0,[1]p7!$G$96,"")</f>
        <v>45323</v>
      </c>
      <c r="I91" s="18" t="s">
        <v>75</v>
      </c>
      <c r="J91" s="68">
        <f>IF([1]p7!$H$96&lt;&gt;0,[1]p7!$H$96,"")</f>
        <v>45427</v>
      </c>
      <c r="K91" s="18" t="s">
        <v>79</v>
      </c>
      <c r="L91" s="442" t="str">
        <f>IF([1]p7!$J$80&lt;&gt;0,[1]p7!$J$80,"")</f>
        <v>FAPESQ-PB</v>
      </c>
      <c r="M91" s="442"/>
      <c r="N91" s="88" t="s">
        <v>23</v>
      </c>
      <c r="O91" s="442" t="str">
        <f>IF([1]p7!$L$94&lt;&gt;0,[1]p7!$L$94,"")</f>
        <v>Concluído</v>
      </c>
      <c r="P91" s="443"/>
      <c r="Q91"/>
    </row>
    <row r="92" spans="1:19" s="1" customFormat="1" ht="13.5" customHeight="1" x14ac:dyDescent="0.25">
      <c r="A92" s="17" t="s">
        <v>76</v>
      </c>
      <c r="B92" s="398" t="str">
        <f>IF([1]p7!$A$94&lt;&gt;0,[1]p7!$A$94,"")</f>
        <v>Monitoria da disciplina de Cálculo Diferencial e Integra I</v>
      </c>
      <c r="C92" s="398"/>
      <c r="D92" s="398"/>
      <c r="E92" s="398"/>
      <c r="F92" s="398"/>
      <c r="G92" s="398"/>
      <c r="H92" s="398"/>
      <c r="I92" s="398"/>
      <c r="J92" s="71" t="s">
        <v>24</v>
      </c>
      <c r="K92" s="398" t="str">
        <f>IF([1]p7!$A$96&lt;&gt;0,[1]p7!$A$96,"")</f>
        <v>Monitoria</v>
      </c>
      <c r="L92" s="398"/>
      <c r="M92" s="398"/>
      <c r="N92" s="398"/>
      <c r="O92" s="398"/>
      <c r="P92" s="398"/>
      <c r="Q92"/>
    </row>
    <row r="93" spans="1:19" x14ac:dyDescent="0.2">
      <c r="A93" s="434"/>
      <c r="B93" s="434"/>
      <c r="C93" s="434"/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4"/>
      <c r="O93" s="434"/>
      <c r="P93" s="434"/>
    </row>
    <row r="94" spans="1:19" s="1" customFormat="1" ht="13.5" customHeight="1" x14ac:dyDescent="0.25">
      <c r="A94" s="17" t="s">
        <v>73</v>
      </c>
      <c r="B94" s="418" t="str">
        <f>IF([1]p7!$A$99&lt;&gt;0,[1]p7!$A$99,"")</f>
        <v>Maria Luiza Souza Silva, Julierika Veras Fernandes, Lavienar Laura Nunes Donato, Daniela da Silva Araujo, Julio Cesar Sales de Souza</v>
      </c>
      <c r="C94" s="418"/>
      <c r="D94" s="418"/>
      <c r="E94" s="418"/>
      <c r="F94" s="419"/>
      <c r="G94" s="18" t="s">
        <v>74</v>
      </c>
      <c r="H94" s="68">
        <f>IF([1]p7!$G$103&lt;&gt;0,[1]p7!$G$103,"")</f>
        <v>45177</v>
      </c>
      <c r="I94" s="18" t="s">
        <v>75</v>
      </c>
      <c r="J94" s="68" t="str">
        <f>IF([1]p7!$H$103&lt;&gt;0,[1]p7!$H$103,"")</f>
        <v/>
      </c>
      <c r="K94" s="18" t="s">
        <v>79</v>
      </c>
      <c r="L94" s="442" t="str">
        <f>IF([1]p7!$J$80&lt;&gt;0,[1]p7!$J$80,"")</f>
        <v>FAPESQ-PB</v>
      </c>
      <c r="M94" s="442"/>
      <c r="N94" s="88" t="s">
        <v>23</v>
      </c>
      <c r="O94" s="442" t="str">
        <f>IF([1]p7!$L$101&lt;&gt;0,[1]p7!$L$101,"")</f>
        <v/>
      </c>
      <c r="P94" s="443"/>
      <c r="Q94"/>
    </row>
    <row r="95" spans="1:19" s="1" customFormat="1" ht="13.5" customHeight="1" x14ac:dyDescent="0.25">
      <c r="A95" s="17" t="s">
        <v>76</v>
      </c>
      <c r="B95" s="398" t="str">
        <f>IF([1]p7!$A$101&lt;&gt;0,[1]p7!$A$101,"")</f>
        <v/>
      </c>
      <c r="C95" s="398"/>
      <c r="D95" s="398"/>
      <c r="E95" s="398"/>
      <c r="F95" s="398"/>
      <c r="G95" s="398"/>
      <c r="H95" s="398"/>
      <c r="I95" s="398"/>
      <c r="J95" s="71" t="s">
        <v>24</v>
      </c>
      <c r="K95" s="398" t="str">
        <f>IF([1]p7!$A$103&lt;&gt;0,[1]p7!$A$103,"")</f>
        <v>Tutoria Acadêmica</v>
      </c>
      <c r="L95" s="398"/>
      <c r="M95" s="398"/>
      <c r="N95" s="398"/>
      <c r="O95" s="398"/>
      <c r="P95" s="398"/>
      <c r="Q95"/>
    </row>
    <row r="96" spans="1:19" x14ac:dyDescent="0.2">
      <c r="A96" s="439"/>
      <c r="B96" s="439"/>
      <c r="C96" s="439"/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39"/>
      <c r="O96" s="439"/>
      <c r="P96" s="439"/>
    </row>
    <row r="97" spans="1:19" s="5" customFormat="1" x14ac:dyDescent="0.2">
      <c r="A97" s="375" t="str">
        <f>T([1]p8!$C$13:$G$13)</f>
        <v>Denilson da Silva Pereira</v>
      </c>
      <c r="B97" s="376"/>
      <c r="C97" s="376"/>
      <c r="D97" s="376"/>
      <c r="E97" s="377"/>
      <c r="F97" s="437"/>
      <c r="G97" s="438"/>
      <c r="H97" s="438"/>
      <c r="I97" s="438"/>
      <c r="J97" s="438"/>
      <c r="K97" s="438"/>
      <c r="L97" s="438"/>
      <c r="M97" s="438"/>
      <c r="N97" s="438"/>
      <c r="O97" s="438"/>
      <c r="P97" s="438"/>
      <c r="Q97"/>
      <c r="R97" s="6"/>
      <c r="S97" s="6"/>
    </row>
    <row r="98" spans="1:19" s="1" customFormat="1" ht="13.5" customHeight="1" x14ac:dyDescent="0.25">
      <c r="A98" s="17" t="s">
        <v>73</v>
      </c>
      <c r="B98" s="418" t="str">
        <f>IF([1]p8!$A$78&lt;&gt;0,[1]p8!$A$78,"")</f>
        <v>João Batista Neto</v>
      </c>
      <c r="C98" s="418"/>
      <c r="D98" s="418"/>
      <c r="E98" s="418"/>
      <c r="F98" s="419"/>
      <c r="G98" s="18" t="s">
        <v>74</v>
      </c>
      <c r="H98" s="68">
        <f>IF([1]p8!$G$82&lt;&gt;0,[1]p8!$G$82,"")</f>
        <v>45177</v>
      </c>
      <c r="I98" s="18" t="s">
        <v>75</v>
      </c>
      <c r="J98" s="68">
        <f>IF([1]p8!$H$82&lt;&gt;0,[1]p8!$H$82,"")</f>
        <v>45542</v>
      </c>
      <c r="K98" s="18" t="s">
        <v>79</v>
      </c>
      <c r="L98" s="442" t="str">
        <f>IF([1]p8!$J$80&lt;&gt;0,[1]p8!$J$80,"")</f>
        <v>CNPq</v>
      </c>
      <c r="M98" s="442"/>
      <c r="N98" s="88" t="s">
        <v>23</v>
      </c>
      <c r="O98" s="442" t="str">
        <f>IF([1]p8!$L$80&lt;&gt;0,[1]p8!$L$80,"")</f>
        <v>Em andamento</v>
      </c>
      <c r="P98" s="443"/>
      <c r="Q98"/>
    </row>
    <row r="99" spans="1:19" s="1" customFormat="1" ht="13.5" customHeight="1" x14ac:dyDescent="0.25">
      <c r="A99" s="17" t="s">
        <v>76</v>
      </c>
      <c r="B99" s="398" t="str">
        <f>IF([1]p8!$A$80&lt;&gt;0,[1]p8!$A$80,"")</f>
        <v>O Teorema do Passo da Montanha em Dimensão Finita</v>
      </c>
      <c r="C99" s="398"/>
      <c r="D99" s="398"/>
      <c r="E99" s="398"/>
      <c r="F99" s="398"/>
      <c r="G99" s="398"/>
      <c r="H99" s="398"/>
      <c r="I99" s="398"/>
      <c r="J99" s="71" t="s">
        <v>24</v>
      </c>
      <c r="K99" s="398" t="str">
        <f>IF([1]p8!$A$82&lt;&gt;0,[1]p8!$A$82,"")</f>
        <v>PIBIC</v>
      </c>
      <c r="L99" s="398"/>
      <c r="M99" s="398"/>
      <c r="N99" s="398"/>
      <c r="O99" s="398"/>
      <c r="P99" s="398"/>
      <c r="Q99"/>
    </row>
    <row r="100" spans="1:19" x14ac:dyDescent="0.2">
      <c r="A100" s="434"/>
      <c r="B100" s="434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4"/>
      <c r="O100" s="434"/>
      <c r="P100" s="434"/>
    </row>
    <row r="101" spans="1:19" s="1" customFormat="1" ht="13.5" customHeight="1" x14ac:dyDescent="0.25">
      <c r="A101" s="17" t="s">
        <v>73</v>
      </c>
      <c r="B101" s="418" t="str">
        <f>IF([1]p8!$A$85&lt;&gt;0,[1]p8!$A$85,"")</f>
        <v>Sarah Nunes Magalhães</v>
      </c>
      <c r="C101" s="418"/>
      <c r="D101" s="418"/>
      <c r="E101" s="418"/>
      <c r="F101" s="419"/>
      <c r="G101" s="18" t="s">
        <v>74</v>
      </c>
      <c r="H101" s="68">
        <f>IF([1]p8!$G$89&lt;&gt;0,[1]p8!$G$89,"")</f>
        <v>45177</v>
      </c>
      <c r="I101" s="18" t="s">
        <v>75</v>
      </c>
      <c r="J101" s="68">
        <f>IF([1]p8!$H$89&lt;&gt;0,[1]p8!$H$89,"")</f>
        <v>45543</v>
      </c>
      <c r="K101" s="18" t="s">
        <v>79</v>
      </c>
      <c r="L101" s="442" t="str">
        <f>IF([1]p8!$J$80&lt;&gt;0,[1]p8!$J$80,"")</f>
        <v>CNPq</v>
      </c>
      <c r="M101" s="442"/>
      <c r="N101" s="88" t="s">
        <v>23</v>
      </c>
      <c r="O101" s="442" t="str">
        <f>IF([1]p8!$L$87&lt;&gt;0,[1]p8!$L$87,"")</f>
        <v>Em andamento</v>
      </c>
      <c r="P101" s="443"/>
      <c r="Q101"/>
    </row>
    <row r="102" spans="1:19" s="1" customFormat="1" ht="13.5" customHeight="1" x14ac:dyDescent="0.25">
      <c r="A102" s="17" t="s">
        <v>76</v>
      </c>
      <c r="B102" s="398" t="str">
        <f>IF([1]p8!$A$87&lt;&gt;0,[1]p8!$A$87,"")</f>
        <v>Construções geométricas utilizando régua e compasso e o software GeoGebra</v>
      </c>
      <c r="C102" s="398"/>
      <c r="D102" s="398"/>
      <c r="E102" s="398"/>
      <c r="F102" s="398"/>
      <c r="G102" s="398"/>
      <c r="H102" s="398"/>
      <c r="I102" s="398"/>
      <c r="J102" s="71" t="s">
        <v>24</v>
      </c>
      <c r="K102" s="398" t="str">
        <f>IF([1]p8!$A$89&lt;&gt;0,[1]p8!$A$89,"")</f>
        <v>PIBIC</v>
      </c>
      <c r="L102" s="398"/>
      <c r="M102" s="398"/>
      <c r="N102" s="398"/>
      <c r="O102" s="398"/>
      <c r="P102" s="398"/>
      <c r="Q102"/>
    </row>
    <row r="103" spans="1:19" x14ac:dyDescent="0.2">
      <c r="A103" s="434"/>
      <c r="B103" s="434"/>
      <c r="C103" s="434"/>
      <c r="D103" s="434"/>
      <c r="E103" s="434"/>
      <c r="F103" s="434"/>
      <c r="G103" s="434"/>
      <c r="H103" s="434"/>
      <c r="I103" s="434"/>
      <c r="J103" s="434"/>
      <c r="K103" s="434"/>
      <c r="L103" s="434"/>
      <c r="M103" s="434"/>
      <c r="N103" s="434"/>
      <c r="O103" s="434"/>
      <c r="P103" s="434"/>
    </row>
    <row r="104" spans="1:19" s="1" customFormat="1" ht="13.5" customHeight="1" x14ac:dyDescent="0.25">
      <c r="A104" s="17" t="s">
        <v>73</v>
      </c>
      <c r="B104" s="418" t="str">
        <f>IF([1]p8!$A$92&lt;&gt;0,[1]p8!$A$92,"")</f>
        <v>Levi Dantas Peres</v>
      </c>
      <c r="C104" s="418"/>
      <c r="D104" s="418"/>
      <c r="E104" s="418"/>
      <c r="F104" s="419"/>
      <c r="G104" s="18" t="s">
        <v>74</v>
      </c>
      <c r="H104" s="68">
        <f>IF([1]p8!$G$96&lt;&gt;0,[1]p8!$G$96,"")</f>
        <v>45177</v>
      </c>
      <c r="I104" s="18" t="s">
        <v>75</v>
      </c>
      <c r="J104" s="68">
        <f>IF([1]p8!$H$96&lt;&gt;0,[1]p8!$H$96,"")</f>
        <v>45542</v>
      </c>
      <c r="K104" s="18" t="s">
        <v>79</v>
      </c>
      <c r="L104" s="442" t="str">
        <f>IF([1]p8!$J$80&lt;&gt;0,[1]p8!$J$80,"")</f>
        <v>CNPq</v>
      </c>
      <c r="M104" s="442"/>
      <c r="N104" s="88" t="s">
        <v>23</v>
      </c>
      <c r="O104" s="442" t="str">
        <f>IF([1]p8!$L$94&lt;&gt;0,[1]p8!$L$94,"")</f>
        <v/>
      </c>
      <c r="P104" s="443"/>
      <c r="Q104"/>
    </row>
    <row r="105" spans="1:19" s="1" customFormat="1" ht="13.5" customHeight="1" x14ac:dyDescent="0.25">
      <c r="A105" s="17" t="s">
        <v>76</v>
      </c>
      <c r="B105" s="398" t="str">
        <f>IF([1]p8!$A$94&lt;&gt;0,[1]p8!$A$94,"")</f>
        <v>Construções geométricas utilizando régua e compasso e o software GeoGebra</v>
      </c>
      <c r="C105" s="398"/>
      <c r="D105" s="398"/>
      <c r="E105" s="398"/>
      <c r="F105" s="398"/>
      <c r="G105" s="398"/>
      <c r="H105" s="398"/>
      <c r="I105" s="398"/>
      <c r="J105" s="71" t="s">
        <v>24</v>
      </c>
      <c r="K105" s="398" t="str">
        <f>IF([1]p8!$A$96&lt;&gt;0,[1]p8!$A$96,"")</f>
        <v>PIBIC</v>
      </c>
      <c r="L105" s="398"/>
      <c r="M105" s="398"/>
      <c r="N105" s="398"/>
      <c r="O105" s="398"/>
      <c r="P105" s="398"/>
      <c r="Q105"/>
    </row>
    <row r="106" spans="1:19" x14ac:dyDescent="0.2">
      <c r="A106" s="434"/>
      <c r="B106" s="434"/>
      <c r="C106" s="434"/>
      <c r="D106" s="434"/>
      <c r="E106" s="434"/>
      <c r="F106" s="434"/>
      <c r="G106" s="434"/>
      <c r="H106" s="434"/>
      <c r="I106" s="434"/>
      <c r="J106" s="434"/>
      <c r="K106" s="434"/>
      <c r="L106" s="434"/>
      <c r="M106" s="434"/>
      <c r="N106" s="434"/>
      <c r="O106" s="434"/>
      <c r="P106" s="434"/>
    </row>
    <row r="107" spans="1:19" s="1" customFormat="1" ht="13.5" customHeight="1" x14ac:dyDescent="0.25">
      <c r="A107" s="17" t="s">
        <v>73</v>
      </c>
      <c r="B107" s="418" t="str">
        <f>IF([1]p8!$A$99&lt;&gt;0,[1]p8!$A$99,"")</f>
        <v/>
      </c>
      <c r="C107" s="418"/>
      <c r="D107" s="418"/>
      <c r="E107" s="418"/>
      <c r="F107" s="419"/>
      <c r="G107" s="18" t="s">
        <v>74</v>
      </c>
      <c r="H107" s="68" t="str">
        <f>IF([1]p8!$G$103&lt;&gt;0,[1]p8!$G$103,"")</f>
        <v/>
      </c>
      <c r="I107" s="18" t="s">
        <v>75</v>
      </c>
      <c r="J107" s="68" t="str">
        <f>IF([1]p8!$H$103&lt;&gt;0,[1]p8!$H$103,"")</f>
        <v/>
      </c>
      <c r="K107" s="18" t="s">
        <v>79</v>
      </c>
      <c r="L107" s="442" t="str">
        <f>IF([1]p8!$J$80&lt;&gt;0,[1]p8!$J$80,"")</f>
        <v>CNPq</v>
      </c>
      <c r="M107" s="442"/>
      <c r="N107" s="88" t="s">
        <v>23</v>
      </c>
      <c r="O107" s="442" t="str">
        <f>IF([1]p8!$L$101&lt;&gt;0,[1]p8!$L$101,"")</f>
        <v>Concluído</v>
      </c>
      <c r="P107" s="443"/>
      <c r="Q107"/>
    </row>
    <row r="108" spans="1:19" s="1" customFormat="1" ht="13.5" customHeight="1" x14ac:dyDescent="0.25">
      <c r="A108" s="17" t="s">
        <v>76</v>
      </c>
      <c r="B108" s="398" t="str">
        <f>IF([1]p8!$A$101&lt;&gt;0,[1]p8!$A$101,"")</f>
        <v/>
      </c>
      <c r="C108" s="398"/>
      <c r="D108" s="398"/>
      <c r="E108" s="398"/>
      <c r="F108" s="398"/>
      <c r="G108" s="398"/>
      <c r="H108" s="398"/>
      <c r="I108" s="398"/>
      <c r="J108" s="71" t="s">
        <v>24</v>
      </c>
      <c r="K108" s="398" t="str">
        <f>IF([1]p8!$A$103&lt;&gt;0,[1]p8!$A$103,"")</f>
        <v/>
      </c>
      <c r="L108" s="398"/>
      <c r="M108" s="398"/>
      <c r="N108" s="398"/>
      <c r="O108" s="398"/>
      <c r="P108" s="398"/>
      <c r="Q108"/>
    </row>
    <row r="109" spans="1:19" x14ac:dyDescent="0.2">
      <c r="A109" s="439"/>
      <c r="B109" s="439"/>
      <c r="C109" s="439"/>
      <c r="D109" s="439"/>
      <c r="E109" s="439"/>
      <c r="F109" s="439"/>
      <c r="G109" s="439"/>
      <c r="H109" s="439"/>
      <c r="I109" s="439"/>
      <c r="J109" s="439"/>
      <c r="K109" s="439"/>
      <c r="L109" s="439"/>
      <c r="M109" s="439"/>
      <c r="N109" s="439"/>
      <c r="O109" s="439"/>
      <c r="P109" s="439"/>
    </row>
    <row r="110" spans="1:19" s="5" customFormat="1" x14ac:dyDescent="0.2">
      <c r="A110" s="375" t="str">
        <f>T([1]p9!$C$13:$G$13)</f>
        <v>Diogo de Santana Germano</v>
      </c>
      <c r="B110" s="376"/>
      <c r="C110" s="376"/>
      <c r="D110" s="376"/>
      <c r="E110" s="377"/>
      <c r="F110" s="437"/>
      <c r="G110" s="438"/>
      <c r="H110" s="438"/>
      <c r="I110" s="438"/>
      <c r="J110" s="438"/>
      <c r="K110" s="438"/>
      <c r="L110" s="438"/>
      <c r="M110" s="438"/>
      <c r="N110" s="438"/>
      <c r="O110" s="438"/>
      <c r="P110" s="438"/>
      <c r="Q110"/>
      <c r="R110" s="6"/>
      <c r="S110" s="6"/>
    </row>
    <row r="111" spans="1:19" s="1" customFormat="1" ht="13.5" customHeight="1" x14ac:dyDescent="0.25">
      <c r="A111" s="17" t="s">
        <v>73</v>
      </c>
      <c r="B111" s="418" t="str">
        <f>IF([1]p9!$A$78&lt;&gt;0,[1]p9!$A$78,"")</f>
        <v>YSLA MARIZ PEIXOTO</v>
      </c>
      <c r="C111" s="418"/>
      <c r="D111" s="418"/>
      <c r="E111" s="418"/>
      <c r="F111" s="419"/>
      <c r="G111" s="18" t="s">
        <v>74</v>
      </c>
      <c r="H111" s="68">
        <f>IF([1]p9!$G$82&lt;&gt;0,[1]p9!$G$82,"")</f>
        <v>45323</v>
      </c>
      <c r="I111" s="18" t="s">
        <v>75</v>
      </c>
      <c r="J111" s="68">
        <f>IF([1]p9!$H$82&lt;&gt;0,[1]p9!$H$82,"")</f>
        <v>45426</v>
      </c>
      <c r="K111" s="18" t="s">
        <v>79</v>
      </c>
      <c r="L111" s="442" t="str">
        <f>IF([1]p9!$J$80&lt;&gt;0,[1]p9!$J$80,"")</f>
        <v/>
      </c>
      <c r="M111" s="442"/>
      <c r="N111" s="88" t="s">
        <v>23</v>
      </c>
      <c r="O111" s="442" t="str">
        <f>IF([1]p9!$L$80&lt;&gt;0,[1]p9!$L$80,"")</f>
        <v>Concluído</v>
      </c>
      <c r="P111" s="443"/>
      <c r="Q111"/>
    </row>
    <row r="112" spans="1:19" s="1" customFormat="1" ht="13.5" customHeight="1" x14ac:dyDescent="0.25">
      <c r="A112" s="17" t="s">
        <v>76</v>
      </c>
      <c r="B112" s="398" t="str">
        <f>IF([1]p9!$A$80&lt;&gt;0,[1]p9!$A$80,"")</f>
        <v>Programa de Monitoria da UAMat - Monitoria do CCT</v>
      </c>
      <c r="C112" s="398"/>
      <c r="D112" s="398"/>
      <c r="E112" s="398"/>
      <c r="F112" s="398"/>
      <c r="G112" s="398"/>
      <c r="H112" s="398"/>
      <c r="I112" s="398"/>
      <c r="J112" s="71" t="s">
        <v>24</v>
      </c>
      <c r="K112" s="398" t="str">
        <f>IF([1]p9!$A$82&lt;&gt;0,[1]p9!$A$82,"")</f>
        <v>Monitoria</v>
      </c>
      <c r="L112" s="398"/>
      <c r="M112" s="398"/>
      <c r="N112" s="398"/>
      <c r="O112" s="398"/>
      <c r="P112" s="398"/>
      <c r="Q112"/>
    </row>
    <row r="113" spans="1:19" x14ac:dyDescent="0.2">
      <c r="A113" s="434"/>
      <c r="B113" s="434"/>
      <c r="C113" s="434"/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4"/>
      <c r="O113" s="434"/>
      <c r="P113" s="434"/>
    </row>
    <row r="114" spans="1:19" s="1" customFormat="1" ht="13.5" customHeight="1" x14ac:dyDescent="0.25">
      <c r="A114" s="17" t="s">
        <v>73</v>
      </c>
      <c r="B114" s="418" t="str">
        <f>IF([1]p9!$A$85&lt;&gt;0,[1]p9!$A$85,"")</f>
        <v>Maria Júlia Araújo Barreto</v>
      </c>
      <c r="C114" s="418"/>
      <c r="D114" s="418"/>
      <c r="E114" s="418"/>
      <c r="F114" s="419"/>
      <c r="G114" s="18" t="s">
        <v>74</v>
      </c>
      <c r="H114" s="68">
        <f>IF([1]p9!$G$89&lt;&gt;0,[1]p9!$G$89,"")</f>
        <v>45348</v>
      </c>
      <c r="I114" s="18" t="s">
        <v>75</v>
      </c>
      <c r="J114" s="68">
        <f>IF([1]p9!$H$89&lt;&gt;0,[1]p9!$H$89,"")</f>
        <v>45429</v>
      </c>
      <c r="K114" s="18" t="s">
        <v>79</v>
      </c>
      <c r="L114" s="442" t="str">
        <f>IF([1]p9!$J$80&lt;&gt;0,[1]p9!$J$80,"")</f>
        <v/>
      </c>
      <c r="M114" s="442"/>
      <c r="N114" s="88" t="s">
        <v>23</v>
      </c>
      <c r="O114" s="442" t="str">
        <f>IF([1]p9!$L$87&lt;&gt;0,[1]p9!$L$87,"")</f>
        <v/>
      </c>
      <c r="P114" s="443"/>
      <c r="Q114"/>
    </row>
    <row r="115" spans="1:19" s="1" customFormat="1" ht="13.5" customHeight="1" x14ac:dyDescent="0.25">
      <c r="A115" s="17" t="s">
        <v>76</v>
      </c>
      <c r="B115" s="398" t="str">
        <f>IF([1]p9!$A$87&lt;&gt;0,[1]p9!$A$87,"")</f>
        <v>Estágio Supervisionado II</v>
      </c>
      <c r="C115" s="398"/>
      <c r="D115" s="398"/>
      <c r="E115" s="398"/>
      <c r="F115" s="398"/>
      <c r="G115" s="398"/>
      <c r="H115" s="398"/>
      <c r="I115" s="398"/>
      <c r="J115" s="71" t="s">
        <v>24</v>
      </c>
      <c r="K115" s="398" t="str">
        <f>IF([1]p9!$A$89&lt;&gt;0,[1]p9!$A$89,"")</f>
        <v>Tutoria Acadêmica</v>
      </c>
      <c r="L115" s="398"/>
      <c r="M115" s="398"/>
      <c r="N115" s="398"/>
      <c r="O115" s="398"/>
      <c r="P115" s="398"/>
      <c r="Q115"/>
    </row>
    <row r="116" spans="1:19" x14ac:dyDescent="0.2">
      <c r="A116" s="434"/>
      <c r="B116" s="434"/>
      <c r="C116" s="434"/>
      <c r="D116" s="434"/>
      <c r="E116" s="434"/>
      <c r="F116" s="434"/>
      <c r="G116" s="434"/>
      <c r="H116" s="434"/>
      <c r="I116" s="434"/>
      <c r="J116" s="434"/>
      <c r="K116" s="434"/>
      <c r="L116" s="434"/>
      <c r="M116" s="434"/>
      <c r="N116" s="434"/>
      <c r="O116" s="434"/>
      <c r="P116" s="434"/>
    </row>
    <row r="117" spans="1:19" s="1" customFormat="1" ht="13.5" customHeight="1" x14ac:dyDescent="0.25">
      <c r="A117" s="17" t="s">
        <v>73</v>
      </c>
      <c r="B117" s="418" t="str">
        <f>IF([1]p9!$A$92&lt;&gt;0,[1]p9!$A$92,"")</f>
        <v/>
      </c>
      <c r="C117" s="418"/>
      <c r="D117" s="418"/>
      <c r="E117" s="418"/>
      <c r="F117" s="419"/>
      <c r="G117" s="18" t="s">
        <v>74</v>
      </c>
      <c r="H117" s="68" t="str">
        <f>IF([1]p9!$G$96&lt;&gt;0,[1]p9!$G$96,"")</f>
        <v/>
      </c>
      <c r="I117" s="18" t="s">
        <v>75</v>
      </c>
      <c r="J117" s="68" t="str">
        <f>IF([1]p9!$H$96&lt;&gt;0,[1]p9!$H$96,"")</f>
        <v/>
      </c>
      <c r="K117" s="18" t="s">
        <v>79</v>
      </c>
      <c r="L117" s="442" t="str">
        <f>IF([1]p9!$J$80&lt;&gt;0,[1]p9!$J$80,"")</f>
        <v/>
      </c>
      <c r="M117" s="442"/>
      <c r="N117" s="88" t="s">
        <v>23</v>
      </c>
      <c r="O117" s="442" t="str">
        <f>IF([1]p9!$L$94&lt;&gt;0,[1]p9!$L$94,"")</f>
        <v/>
      </c>
      <c r="P117" s="443"/>
      <c r="Q117"/>
    </row>
    <row r="118" spans="1:19" s="1" customFormat="1" ht="13.5" customHeight="1" x14ac:dyDescent="0.25">
      <c r="A118" s="17" t="s">
        <v>76</v>
      </c>
      <c r="B118" s="398" t="str">
        <f>IF([1]p9!$A$94&lt;&gt;0,[1]p9!$A$94,"")</f>
        <v/>
      </c>
      <c r="C118" s="398"/>
      <c r="D118" s="398"/>
      <c r="E118" s="398"/>
      <c r="F118" s="398"/>
      <c r="G118" s="398"/>
      <c r="H118" s="398"/>
      <c r="I118" s="398"/>
      <c r="J118" s="71" t="s">
        <v>24</v>
      </c>
      <c r="K118" s="398" t="str">
        <f>IF([1]p9!$A$96&lt;&gt;0,[1]p9!$A$96,"")</f>
        <v/>
      </c>
      <c r="L118" s="398"/>
      <c r="M118" s="398"/>
      <c r="N118" s="398"/>
      <c r="O118" s="398"/>
      <c r="P118" s="398"/>
      <c r="Q118"/>
    </row>
    <row r="119" spans="1:19" x14ac:dyDescent="0.2">
      <c r="A119" s="434"/>
      <c r="B119" s="434"/>
      <c r="C119" s="434"/>
      <c r="D119" s="434"/>
      <c r="E119" s="434"/>
      <c r="F119" s="434"/>
      <c r="G119" s="434"/>
      <c r="H119" s="434"/>
      <c r="I119" s="434"/>
      <c r="J119" s="434"/>
      <c r="K119" s="434"/>
      <c r="L119" s="434"/>
      <c r="M119" s="434"/>
      <c r="N119" s="434"/>
      <c r="O119" s="434"/>
      <c r="P119" s="434"/>
    </row>
    <row r="120" spans="1:19" s="1" customFormat="1" ht="13.5" customHeight="1" x14ac:dyDescent="0.25">
      <c r="A120" s="17" t="s">
        <v>73</v>
      </c>
      <c r="B120" s="418" t="str">
        <f>IF([1]p9!$A$99&lt;&gt;0,[1]p9!$A$99,"")</f>
        <v/>
      </c>
      <c r="C120" s="418"/>
      <c r="D120" s="418"/>
      <c r="E120" s="418"/>
      <c r="F120" s="419"/>
      <c r="G120" s="18" t="s">
        <v>74</v>
      </c>
      <c r="H120" s="68" t="str">
        <f>IF([1]p9!$G$103&lt;&gt;0,[1]p9!$G$103,"")</f>
        <v/>
      </c>
      <c r="I120" s="18" t="s">
        <v>75</v>
      </c>
      <c r="J120" s="68" t="str">
        <f>IF([1]p9!$H$103&lt;&gt;0,[1]p9!$H$103,"")</f>
        <v/>
      </c>
      <c r="K120" s="18" t="s">
        <v>79</v>
      </c>
      <c r="L120" s="442" t="str">
        <f>IF([1]p9!$J$80&lt;&gt;0,[1]p9!$J$80,"")</f>
        <v/>
      </c>
      <c r="M120" s="442"/>
      <c r="N120" s="88" t="s">
        <v>23</v>
      </c>
      <c r="O120" s="442" t="str">
        <f>IF([1]p9!$L$101&lt;&gt;0,[1]p9!$L$101,"")</f>
        <v/>
      </c>
      <c r="P120" s="443"/>
      <c r="Q120"/>
    </row>
    <row r="121" spans="1:19" s="1" customFormat="1" ht="13.5" customHeight="1" x14ac:dyDescent="0.25">
      <c r="A121" s="17" t="s">
        <v>76</v>
      </c>
      <c r="B121" s="398" t="str">
        <f>IF([1]p9!$A$101&lt;&gt;0,[1]p9!$A$101,"")</f>
        <v/>
      </c>
      <c r="C121" s="398"/>
      <c r="D121" s="398"/>
      <c r="E121" s="398"/>
      <c r="F121" s="398"/>
      <c r="G121" s="398"/>
      <c r="H121" s="398"/>
      <c r="I121" s="398"/>
      <c r="J121" s="71" t="s">
        <v>24</v>
      </c>
      <c r="K121" s="398" t="str">
        <f>IF([1]p9!$A$103&lt;&gt;0,[1]p9!$A$103,"")</f>
        <v/>
      </c>
      <c r="L121" s="398"/>
      <c r="M121" s="398"/>
      <c r="N121" s="398"/>
      <c r="O121" s="398"/>
      <c r="P121" s="398"/>
      <c r="Q121"/>
    </row>
    <row r="122" spans="1:19" x14ac:dyDescent="0.2">
      <c r="A122" s="439"/>
      <c r="B122" s="439"/>
      <c r="C122" s="439"/>
      <c r="D122" s="439"/>
      <c r="E122" s="439"/>
      <c r="F122" s="439"/>
      <c r="G122" s="439"/>
      <c r="H122" s="439"/>
      <c r="I122" s="439"/>
      <c r="J122" s="439"/>
      <c r="K122" s="439"/>
      <c r="L122" s="439"/>
      <c r="M122" s="439"/>
      <c r="N122" s="439"/>
      <c r="O122" s="439"/>
      <c r="P122" s="439"/>
    </row>
    <row r="123" spans="1:19" s="5" customFormat="1" x14ac:dyDescent="0.2">
      <c r="A123" s="375" t="str">
        <f>T([1]p10!$C$13:$G$13)</f>
        <v>Diogo Diniz Pereira da Silva e Silva</v>
      </c>
      <c r="B123" s="376"/>
      <c r="C123" s="376"/>
      <c r="D123" s="376"/>
      <c r="E123" s="377"/>
      <c r="F123" s="437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/>
      <c r="R123" s="6"/>
      <c r="S123" s="6"/>
    </row>
    <row r="124" spans="1:19" s="1" customFormat="1" ht="13.5" customHeight="1" x14ac:dyDescent="0.25">
      <c r="A124" s="17" t="s">
        <v>73</v>
      </c>
      <c r="B124" s="418" t="str">
        <f>IF([1]p10!$A$78&lt;&gt;0,[1]p10!$A$78,"")</f>
        <v>Luis Filipe Ramos Campos da Silva</v>
      </c>
      <c r="C124" s="418"/>
      <c r="D124" s="418"/>
      <c r="E124" s="418"/>
      <c r="F124" s="419"/>
      <c r="G124" s="18" t="s">
        <v>74</v>
      </c>
      <c r="H124" s="68">
        <f>IF([1]p10!$G$82&lt;&gt;0,[1]p10!$G$82,"")</f>
        <v>44986</v>
      </c>
      <c r="I124" s="18" t="s">
        <v>75</v>
      </c>
      <c r="J124" s="68">
        <f>IF([1]p10!$H$82&lt;&gt;0,[1]p10!$H$82,"")</f>
        <v>46446</v>
      </c>
      <c r="K124" s="18" t="s">
        <v>79</v>
      </c>
      <c r="L124" s="442" t="str">
        <f>IF([1]p10!$J$80&lt;&gt;0,[1]p10!$J$80,"")</f>
        <v/>
      </c>
      <c r="M124" s="442"/>
      <c r="N124" s="88" t="s">
        <v>23</v>
      </c>
      <c r="O124" s="442" t="str">
        <f>IF([1]p10!$L$80&lt;&gt;0,[1]p10!$L$80,"")</f>
        <v>Em andamento</v>
      </c>
      <c r="P124" s="443"/>
      <c r="Q124"/>
    </row>
    <row r="125" spans="1:19" s="1" customFormat="1" ht="13.5" customHeight="1" x14ac:dyDescent="0.25">
      <c r="A125" s="17" t="s">
        <v>76</v>
      </c>
      <c r="B125" s="398" t="str">
        <f>IF([1]p10!$A$80&lt;&gt;0,[1]p10!$A$80,"")</f>
        <v>Graduações e identidades polinomiais em álgebras de matrizes finitas</v>
      </c>
      <c r="C125" s="398"/>
      <c r="D125" s="398"/>
      <c r="E125" s="398"/>
      <c r="F125" s="398"/>
      <c r="G125" s="398"/>
      <c r="H125" s="398"/>
      <c r="I125" s="398"/>
      <c r="J125" s="71" t="s">
        <v>24</v>
      </c>
      <c r="K125" s="398" t="str">
        <f>IF([1]p10!$A$82&lt;&gt;0,[1]p10!$A$82,"")</f>
        <v/>
      </c>
      <c r="L125" s="398"/>
      <c r="M125" s="398"/>
      <c r="N125" s="398"/>
      <c r="O125" s="398"/>
      <c r="P125" s="398"/>
      <c r="Q125"/>
    </row>
    <row r="126" spans="1:19" x14ac:dyDescent="0.2">
      <c r="A126" s="434"/>
      <c r="B126" s="434"/>
      <c r="C126" s="434"/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</row>
    <row r="127" spans="1:19" s="1" customFormat="1" ht="13.5" customHeight="1" x14ac:dyDescent="0.25">
      <c r="A127" s="17" t="s">
        <v>73</v>
      </c>
      <c r="B127" s="418" t="str">
        <f>IF([1]p10!$A$85&lt;&gt;0,[1]p10!$A$85,"")</f>
        <v>Eduardo Pinto da Fonsêca</v>
      </c>
      <c r="C127" s="418"/>
      <c r="D127" s="418"/>
      <c r="E127" s="418"/>
      <c r="F127" s="419"/>
      <c r="G127" s="18" t="s">
        <v>74</v>
      </c>
      <c r="H127" s="68">
        <f>IF([1]p10!$G$89&lt;&gt;0,[1]p10!$G$89,"")</f>
        <v>44774</v>
      </c>
      <c r="I127" s="18" t="s">
        <v>75</v>
      </c>
      <c r="J127" s="68">
        <f>IF([1]p10!$H$89&lt;&gt;0,[1]p10!$H$89,"")</f>
        <v>46234</v>
      </c>
      <c r="K127" s="18" t="s">
        <v>79</v>
      </c>
      <c r="L127" s="442" t="str">
        <f>IF([1]p10!$J$80&lt;&gt;0,[1]p10!$J$80,"")</f>
        <v/>
      </c>
      <c r="M127" s="442"/>
      <c r="N127" s="88" t="s">
        <v>23</v>
      </c>
      <c r="O127" s="442" t="str">
        <f>IF([1]p10!$L$87&lt;&gt;0,[1]p10!$L$87,"")</f>
        <v>Em andamento</v>
      </c>
      <c r="P127" s="443"/>
      <c r="Q127"/>
    </row>
    <row r="128" spans="1:19" s="1" customFormat="1" ht="13.5" customHeight="1" x14ac:dyDescent="0.25">
      <c r="A128" s="17" t="s">
        <v>76</v>
      </c>
      <c r="B128" s="398" t="str">
        <f>IF([1]p10!$A$87&lt;&gt;0,[1]p10!$A$87,"")</f>
        <v>Graduações e identidades em álgebras matriciais</v>
      </c>
      <c r="C128" s="398"/>
      <c r="D128" s="398"/>
      <c r="E128" s="398"/>
      <c r="F128" s="398"/>
      <c r="G128" s="398"/>
      <c r="H128" s="398"/>
      <c r="I128" s="398"/>
      <c r="J128" s="71" t="s">
        <v>24</v>
      </c>
      <c r="K128" s="398" t="str">
        <f>IF([1]p10!$A$89&lt;&gt;0,[1]p10!$A$89,"")</f>
        <v/>
      </c>
      <c r="L128" s="398"/>
      <c r="M128" s="398"/>
      <c r="N128" s="398"/>
      <c r="O128" s="398"/>
      <c r="P128" s="398"/>
      <c r="Q128"/>
    </row>
    <row r="129" spans="1:19" x14ac:dyDescent="0.2">
      <c r="A129" s="434"/>
      <c r="B129" s="434"/>
      <c r="C129" s="434"/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</row>
    <row r="130" spans="1:19" s="1" customFormat="1" ht="13.5" customHeight="1" x14ac:dyDescent="0.25">
      <c r="A130" s="17" t="s">
        <v>73</v>
      </c>
      <c r="B130" s="418" t="str">
        <f>IF([1]p10!$A$92&lt;&gt;0,[1]p10!$A$92,"")</f>
        <v>Thiago Felipe da Silva</v>
      </c>
      <c r="C130" s="418"/>
      <c r="D130" s="418"/>
      <c r="E130" s="418"/>
      <c r="F130" s="419"/>
      <c r="G130" s="18" t="s">
        <v>74</v>
      </c>
      <c r="H130" s="68">
        <f>IF([1]p10!$G$96&lt;&gt;0,[1]p10!$G$96,"")</f>
        <v>45231</v>
      </c>
      <c r="I130" s="18" t="s">
        <v>75</v>
      </c>
      <c r="J130" s="68">
        <f>IF([1]p10!$H$96&lt;&gt;0,[1]p10!$H$96,"")</f>
        <v>45596</v>
      </c>
      <c r="K130" s="18" t="s">
        <v>79</v>
      </c>
      <c r="L130" s="442" t="str">
        <f>IF([1]p10!$J$80&lt;&gt;0,[1]p10!$J$80,"")</f>
        <v/>
      </c>
      <c r="M130" s="442"/>
      <c r="N130" s="88" t="s">
        <v>23</v>
      </c>
      <c r="O130" s="442" t="str">
        <f>IF([1]p10!$L$94&lt;&gt;0,[1]p10!$L$94,"")</f>
        <v>Em andamento</v>
      </c>
      <c r="P130" s="443"/>
      <c r="Q130"/>
    </row>
    <row r="131" spans="1:19" s="1" customFormat="1" ht="13.5" customHeight="1" x14ac:dyDescent="0.25">
      <c r="A131" s="17" t="s">
        <v>76</v>
      </c>
      <c r="B131" s="398" t="str">
        <f>IF([1]p10!$A$94&lt;&gt;0,[1]p10!$A$94,"")</f>
        <v>Bolsa de pós-doutorado do INCTMAT</v>
      </c>
      <c r="C131" s="398"/>
      <c r="D131" s="398"/>
      <c r="E131" s="398"/>
      <c r="F131" s="398"/>
      <c r="G131" s="398"/>
      <c r="H131" s="398"/>
      <c r="I131" s="398"/>
      <c r="J131" s="71" t="s">
        <v>24</v>
      </c>
      <c r="K131" s="398" t="str">
        <f>IF([1]p10!$A$96&lt;&gt;0,[1]p10!$A$96,"")</f>
        <v/>
      </c>
      <c r="L131" s="398"/>
      <c r="M131" s="398"/>
      <c r="N131" s="398"/>
      <c r="O131" s="398"/>
      <c r="P131" s="398"/>
      <c r="Q131"/>
    </row>
    <row r="132" spans="1:19" x14ac:dyDescent="0.2">
      <c r="A132" s="434"/>
      <c r="B132" s="434"/>
      <c r="C132" s="434"/>
      <c r="D132" s="434"/>
      <c r="E132" s="434"/>
      <c r="F132" s="434"/>
      <c r="G132" s="434"/>
      <c r="H132" s="434"/>
      <c r="I132" s="434"/>
      <c r="J132" s="434"/>
      <c r="K132" s="434"/>
      <c r="L132" s="434"/>
      <c r="M132" s="434"/>
      <c r="N132" s="434"/>
      <c r="O132" s="434"/>
      <c r="P132" s="434"/>
    </row>
    <row r="133" spans="1:19" s="1" customFormat="1" ht="13.5" customHeight="1" x14ac:dyDescent="0.25">
      <c r="A133" s="17" t="s">
        <v>73</v>
      </c>
      <c r="B133" s="418" t="str">
        <f>IF([1]p10!$A$99&lt;&gt;0,[1]p10!$A$99,"")</f>
        <v>Antonio Marcos Duarte de França</v>
      </c>
      <c r="C133" s="418"/>
      <c r="D133" s="418"/>
      <c r="E133" s="418"/>
      <c r="F133" s="419"/>
      <c r="G133" s="18" t="s">
        <v>74</v>
      </c>
      <c r="H133" s="68">
        <f>IF([1]p10!$G$103&lt;&gt;0,[1]p10!$G$103,"")</f>
        <v>45231</v>
      </c>
      <c r="I133" s="18" t="s">
        <v>75</v>
      </c>
      <c r="J133" s="68">
        <f>IF([1]p10!$H$103&lt;&gt;0,[1]p10!$H$103,"")</f>
        <v>45596</v>
      </c>
      <c r="K133" s="18" t="s">
        <v>79</v>
      </c>
      <c r="L133" s="442" t="str">
        <f>IF([1]p10!$J$80&lt;&gt;0,[1]p10!$J$80,"")</f>
        <v/>
      </c>
      <c r="M133" s="442"/>
      <c r="N133" s="88" t="s">
        <v>23</v>
      </c>
      <c r="O133" s="442" t="str">
        <f>IF([1]p10!$L$101&lt;&gt;0,[1]p10!$L$101,"")</f>
        <v>Em andamento</v>
      </c>
      <c r="P133" s="443"/>
      <c r="Q133"/>
    </row>
    <row r="134" spans="1:19" s="1" customFormat="1" ht="13.5" customHeight="1" x14ac:dyDescent="0.25">
      <c r="A134" s="17" t="s">
        <v>76</v>
      </c>
      <c r="B134" s="398" t="str">
        <f>IF([1]p10!$A$101&lt;&gt;0,[1]p10!$A$101,"")</f>
        <v>Bolsa de pós-doutorado da FAPESQ</v>
      </c>
      <c r="C134" s="398"/>
      <c r="D134" s="398"/>
      <c r="E134" s="398"/>
      <c r="F134" s="398"/>
      <c r="G134" s="398"/>
      <c r="H134" s="398"/>
      <c r="I134" s="398"/>
      <c r="J134" s="71" t="s">
        <v>24</v>
      </c>
      <c r="K134" s="398" t="str">
        <f>IF([1]p10!$A$103&lt;&gt;0,[1]p10!$A$103,"")</f>
        <v/>
      </c>
      <c r="L134" s="398"/>
      <c r="M134" s="398"/>
      <c r="N134" s="398"/>
      <c r="O134" s="398"/>
      <c r="P134" s="398"/>
      <c r="Q134"/>
    </row>
    <row r="135" spans="1:19" x14ac:dyDescent="0.2">
      <c r="A135" s="439"/>
      <c r="B135" s="439"/>
      <c r="C135" s="439"/>
      <c r="D135" s="439"/>
      <c r="E135" s="439"/>
      <c r="F135" s="439"/>
      <c r="G135" s="439"/>
      <c r="H135" s="439"/>
      <c r="I135" s="439"/>
      <c r="J135" s="439"/>
      <c r="K135" s="439"/>
      <c r="L135" s="439"/>
      <c r="M135" s="439"/>
      <c r="N135" s="439"/>
      <c r="O135" s="439"/>
      <c r="P135" s="439"/>
    </row>
    <row r="136" spans="1:19" s="5" customFormat="1" x14ac:dyDescent="0.2">
      <c r="A136" s="375" t="str">
        <f>T([1]p11!$C$13:$G$13)</f>
        <v>Henrique Fernandes de Lima</v>
      </c>
      <c r="B136" s="376"/>
      <c r="C136" s="376"/>
      <c r="D136" s="376"/>
      <c r="E136" s="377"/>
      <c r="F136" s="437"/>
      <c r="G136" s="438"/>
      <c r="H136" s="438"/>
      <c r="I136" s="438"/>
      <c r="J136" s="438"/>
      <c r="K136" s="438"/>
      <c r="L136" s="438"/>
      <c r="M136" s="438"/>
      <c r="N136" s="438"/>
      <c r="O136" s="438"/>
      <c r="P136" s="438"/>
      <c r="Q136"/>
      <c r="R136" s="6"/>
      <c r="S136" s="6"/>
    </row>
    <row r="137" spans="1:19" s="1" customFormat="1" ht="13.5" customHeight="1" x14ac:dyDescent="0.25">
      <c r="A137" s="17" t="s">
        <v>73</v>
      </c>
      <c r="B137" s="418" t="str">
        <f>IF([1]p11!$A$78&lt;&gt;0,[1]p11!$A$78,"")</f>
        <v/>
      </c>
      <c r="C137" s="418"/>
      <c r="D137" s="418"/>
      <c r="E137" s="418"/>
      <c r="F137" s="419"/>
      <c r="G137" s="18" t="s">
        <v>74</v>
      </c>
      <c r="H137" s="68" t="str">
        <f>IF([1]p11!$G$82&lt;&gt;0,[1]p11!$G$82,"")</f>
        <v/>
      </c>
      <c r="I137" s="18" t="s">
        <v>75</v>
      </c>
      <c r="J137" s="68" t="str">
        <f>IF([1]p11!$H$82&lt;&gt;0,[1]p11!$H$82,"")</f>
        <v/>
      </c>
      <c r="K137" s="18" t="s">
        <v>79</v>
      </c>
      <c r="L137" s="442" t="str">
        <f>IF([1]p11!$J$80&lt;&gt;0,[1]p11!$J$80,"")</f>
        <v/>
      </c>
      <c r="M137" s="442"/>
      <c r="N137" s="88" t="s">
        <v>23</v>
      </c>
      <c r="O137" s="442" t="str">
        <f>IF([1]p11!$L$80&lt;&gt;0,[1]p11!$L$80,"")</f>
        <v/>
      </c>
      <c r="P137" s="443"/>
      <c r="Q137"/>
    </row>
    <row r="138" spans="1:19" s="1" customFormat="1" ht="13.5" customHeight="1" x14ac:dyDescent="0.25">
      <c r="A138" s="17" t="s">
        <v>76</v>
      </c>
      <c r="B138" s="398" t="str">
        <f>IF([1]p11!$A$80&lt;&gt;0,[1]p11!$A$80,"")</f>
        <v/>
      </c>
      <c r="C138" s="398"/>
      <c r="D138" s="398"/>
      <c r="E138" s="398"/>
      <c r="F138" s="398"/>
      <c r="G138" s="398"/>
      <c r="H138" s="398"/>
      <c r="I138" s="398"/>
      <c r="J138" s="71" t="s">
        <v>24</v>
      </c>
      <c r="K138" s="398" t="str">
        <f>IF([1]p11!$A$82&lt;&gt;0,[1]p11!$A$82,"")</f>
        <v/>
      </c>
      <c r="L138" s="398"/>
      <c r="M138" s="398"/>
      <c r="N138" s="398"/>
      <c r="O138" s="398"/>
      <c r="P138" s="398"/>
      <c r="Q138"/>
    </row>
    <row r="139" spans="1:19" x14ac:dyDescent="0.2">
      <c r="A139" s="434"/>
      <c r="B139" s="434"/>
      <c r="C139" s="434"/>
      <c r="D139" s="434"/>
      <c r="E139" s="434"/>
      <c r="F139" s="434"/>
      <c r="G139" s="434"/>
      <c r="H139" s="434"/>
      <c r="I139" s="434"/>
      <c r="J139" s="434"/>
      <c r="K139" s="434"/>
      <c r="L139" s="434"/>
      <c r="M139" s="434"/>
      <c r="N139" s="434"/>
      <c r="O139" s="434"/>
      <c r="P139" s="434"/>
    </row>
    <row r="140" spans="1:19" s="1" customFormat="1" ht="13.5" customHeight="1" x14ac:dyDescent="0.25">
      <c r="A140" s="17" t="s">
        <v>73</v>
      </c>
      <c r="B140" s="418" t="str">
        <f>IF([1]p11!$A$85&lt;&gt;0,[1]p11!$A$85,"")</f>
        <v/>
      </c>
      <c r="C140" s="418"/>
      <c r="D140" s="418"/>
      <c r="E140" s="418"/>
      <c r="F140" s="419"/>
      <c r="G140" s="18" t="s">
        <v>74</v>
      </c>
      <c r="H140" s="68" t="str">
        <f>IF([1]p11!$G$89&lt;&gt;0,[1]p11!$G$89,"")</f>
        <v/>
      </c>
      <c r="I140" s="18" t="s">
        <v>75</v>
      </c>
      <c r="J140" s="68" t="str">
        <f>IF([1]p11!$H$89&lt;&gt;0,[1]p11!$H$89,"")</f>
        <v/>
      </c>
      <c r="K140" s="18" t="s">
        <v>79</v>
      </c>
      <c r="L140" s="442" t="str">
        <f>IF([1]p11!$J$80&lt;&gt;0,[1]p11!$J$80,"")</f>
        <v/>
      </c>
      <c r="M140" s="442"/>
      <c r="N140" s="88" t="s">
        <v>23</v>
      </c>
      <c r="O140" s="442" t="str">
        <f>IF([1]p11!$L$87&lt;&gt;0,[1]p11!$L$87,"")</f>
        <v/>
      </c>
      <c r="P140" s="443"/>
      <c r="Q140"/>
    </row>
    <row r="141" spans="1:19" s="1" customFormat="1" ht="13.5" customHeight="1" x14ac:dyDescent="0.25">
      <c r="A141" s="17" t="s">
        <v>76</v>
      </c>
      <c r="B141" s="398" t="str">
        <f>IF([1]p11!$A$87&lt;&gt;0,[1]p11!$A$87,"")</f>
        <v/>
      </c>
      <c r="C141" s="398"/>
      <c r="D141" s="398"/>
      <c r="E141" s="398"/>
      <c r="F141" s="398"/>
      <c r="G141" s="398"/>
      <c r="H141" s="398"/>
      <c r="I141" s="398"/>
      <c r="J141" s="71" t="s">
        <v>24</v>
      </c>
      <c r="K141" s="398" t="str">
        <f>IF([1]p11!$A$89&lt;&gt;0,[1]p11!$A$89,"")</f>
        <v/>
      </c>
      <c r="L141" s="398"/>
      <c r="M141" s="398"/>
      <c r="N141" s="398"/>
      <c r="O141" s="398"/>
      <c r="P141" s="398"/>
      <c r="Q141"/>
    </row>
    <row r="142" spans="1:19" x14ac:dyDescent="0.2">
      <c r="A142" s="434"/>
      <c r="B142" s="434"/>
      <c r="C142" s="434"/>
      <c r="D142" s="434"/>
      <c r="E142" s="434"/>
      <c r="F142" s="434"/>
      <c r="G142" s="434"/>
      <c r="H142" s="434"/>
      <c r="I142" s="434"/>
      <c r="J142" s="434"/>
      <c r="K142" s="434"/>
      <c r="L142" s="434"/>
      <c r="M142" s="434"/>
      <c r="N142" s="434"/>
      <c r="O142" s="434"/>
      <c r="P142" s="434"/>
    </row>
    <row r="143" spans="1:19" s="1" customFormat="1" ht="13.5" customHeight="1" x14ac:dyDescent="0.25">
      <c r="A143" s="17" t="s">
        <v>73</v>
      </c>
      <c r="B143" s="418" t="str">
        <f>IF([1]p11!$A$92&lt;&gt;0,[1]p11!$A$92,"")</f>
        <v/>
      </c>
      <c r="C143" s="418"/>
      <c r="D143" s="418"/>
      <c r="E143" s="418"/>
      <c r="F143" s="419"/>
      <c r="G143" s="18" t="s">
        <v>74</v>
      </c>
      <c r="H143" s="68" t="str">
        <f>IF([1]p11!$G$96&lt;&gt;0,[1]p11!$G$96,"")</f>
        <v/>
      </c>
      <c r="I143" s="18" t="s">
        <v>75</v>
      </c>
      <c r="J143" s="68" t="str">
        <f>IF([1]p11!$H$96&lt;&gt;0,[1]p11!$H$96,"")</f>
        <v/>
      </c>
      <c r="K143" s="18" t="s">
        <v>79</v>
      </c>
      <c r="L143" s="442" t="str">
        <f>IF([1]p11!$J$80&lt;&gt;0,[1]p11!$J$80,"")</f>
        <v/>
      </c>
      <c r="M143" s="442"/>
      <c r="N143" s="88" t="s">
        <v>23</v>
      </c>
      <c r="O143" s="442" t="str">
        <f>IF([1]p11!$L$94&lt;&gt;0,[1]p11!$L$94,"")</f>
        <v/>
      </c>
      <c r="P143" s="443"/>
      <c r="Q143"/>
    </row>
    <row r="144" spans="1:19" s="1" customFormat="1" ht="13.5" customHeight="1" x14ac:dyDescent="0.25">
      <c r="A144" s="17" t="s">
        <v>76</v>
      </c>
      <c r="B144" s="398" t="str">
        <f>IF([1]p11!$A$94&lt;&gt;0,[1]p11!$A$94,"")</f>
        <v/>
      </c>
      <c r="C144" s="398"/>
      <c r="D144" s="398"/>
      <c r="E144" s="398"/>
      <c r="F144" s="398"/>
      <c r="G144" s="398"/>
      <c r="H144" s="398"/>
      <c r="I144" s="398"/>
      <c r="J144" s="71" t="s">
        <v>24</v>
      </c>
      <c r="K144" s="398" t="str">
        <f>IF([1]p11!$A$96&lt;&gt;0,[1]p11!$A$96,"")</f>
        <v/>
      </c>
      <c r="L144" s="398"/>
      <c r="M144" s="398"/>
      <c r="N144" s="398"/>
      <c r="O144" s="398"/>
      <c r="P144" s="398"/>
      <c r="Q144"/>
    </row>
    <row r="145" spans="1:19" x14ac:dyDescent="0.2">
      <c r="A145" s="434"/>
      <c r="B145" s="434"/>
      <c r="C145" s="434"/>
      <c r="D145" s="434"/>
      <c r="E145" s="434"/>
      <c r="F145" s="434"/>
      <c r="G145" s="434"/>
      <c r="H145" s="434"/>
      <c r="I145" s="434"/>
      <c r="J145" s="434"/>
      <c r="K145" s="434"/>
      <c r="L145" s="434"/>
      <c r="M145" s="434"/>
      <c r="N145" s="434"/>
      <c r="O145" s="434"/>
      <c r="P145" s="434"/>
    </row>
    <row r="146" spans="1:19" s="1" customFormat="1" ht="13.5" customHeight="1" x14ac:dyDescent="0.25">
      <c r="A146" s="17" t="s">
        <v>73</v>
      </c>
      <c r="B146" s="418" t="str">
        <f>IF([1]p11!$A$99&lt;&gt;0,[1]p11!$A$99,"")</f>
        <v/>
      </c>
      <c r="C146" s="418"/>
      <c r="D146" s="418"/>
      <c r="E146" s="418"/>
      <c r="F146" s="419"/>
      <c r="G146" s="18" t="s">
        <v>74</v>
      </c>
      <c r="H146" s="68" t="str">
        <f>IF([1]p11!$G$103&lt;&gt;0,[1]p11!$G$103,"")</f>
        <v/>
      </c>
      <c r="I146" s="18" t="s">
        <v>75</v>
      </c>
      <c r="J146" s="68" t="str">
        <f>IF([1]p11!$H$103&lt;&gt;0,[1]p11!$H$103,"")</f>
        <v/>
      </c>
      <c r="K146" s="18" t="s">
        <v>79</v>
      </c>
      <c r="L146" s="442" t="str">
        <f>IF([1]p11!$J$80&lt;&gt;0,[1]p11!$J$80,"")</f>
        <v/>
      </c>
      <c r="M146" s="442"/>
      <c r="N146" s="88" t="s">
        <v>23</v>
      </c>
      <c r="O146" s="442" t="str">
        <f>IF([1]p11!$L$101&lt;&gt;0,[1]p11!$L$101,"")</f>
        <v/>
      </c>
      <c r="P146" s="443"/>
      <c r="Q146"/>
    </row>
    <row r="147" spans="1:19" s="1" customFormat="1" ht="13.5" customHeight="1" x14ac:dyDescent="0.25">
      <c r="A147" s="17" t="s">
        <v>76</v>
      </c>
      <c r="B147" s="398" t="str">
        <f>IF([1]p11!$A$101&lt;&gt;0,[1]p11!$A$101,"")</f>
        <v/>
      </c>
      <c r="C147" s="398"/>
      <c r="D147" s="398"/>
      <c r="E147" s="398"/>
      <c r="F147" s="398"/>
      <c r="G147" s="398"/>
      <c r="H147" s="398"/>
      <c r="I147" s="398"/>
      <c r="J147" s="71" t="s">
        <v>24</v>
      </c>
      <c r="K147" s="398" t="str">
        <f>IF([1]p11!$A$103&lt;&gt;0,[1]p11!$A$103,"")</f>
        <v/>
      </c>
      <c r="L147" s="398"/>
      <c r="M147" s="398"/>
      <c r="N147" s="398"/>
      <c r="O147" s="398"/>
      <c r="P147" s="398"/>
      <c r="Q147"/>
    </row>
    <row r="148" spans="1:19" x14ac:dyDescent="0.2">
      <c r="A148" s="439"/>
      <c r="B148" s="439"/>
      <c r="C148" s="439"/>
      <c r="D148" s="439"/>
      <c r="E148" s="439"/>
      <c r="F148" s="439"/>
      <c r="G148" s="439"/>
      <c r="H148" s="439"/>
      <c r="I148" s="439"/>
      <c r="J148" s="439"/>
      <c r="K148" s="439"/>
      <c r="L148" s="439"/>
      <c r="M148" s="439"/>
      <c r="N148" s="439"/>
      <c r="O148" s="439"/>
      <c r="P148" s="439"/>
    </row>
    <row r="149" spans="1:19" s="5" customFormat="1" x14ac:dyDescent="0.2">
      <c r="A149" s="375" t="str">
        <f>T([1]p12!$C$13:$G$13)</f>
        <v>Jacqueline Félix de Brito Diniz</v>
      </c>
      <c r="B149" s="376"/>
      <c r="C149" s="376"/>
      <c r="D149" s="376"/>
      <c r="E149" s="377"/>
      <c r="F149" s="437"/>
      <c r="G149" s="438"/>
      <c r="H149" s="438"/>
      <c r="I149" s="438"/>
      <c r="J149" s="438"/>
      <c r="K149" s="438"/>
      <c r="L149" s="438"/>
      <c r="M149" s="438"/>
      <c r="N149" s="438"/>
      <c r="O149" s="438"/>
      <c r="P149" s="438"/>
      <c r="Q149"/>
      <c r="R149" s="6"/>
      <c r="S149" s="6"/>
    </row>
    <row r="150" spans="1:19" s="1" customFormat="1" ht="13.5" customHeight="1" x14ac:dyDescent="0.25">
      <c r="A150" s="17" t="s">
        <v>73</v>
      </c>
      <c r="B150" s="418" t="str">
        <f>IF([1]p12!$A$78&lt;&gt;0,[1]p12!$A$78,"")</f>
        <v>BEATRIZ PEREIRA DOS SANTOS</v>
      </c>
      <c r="C150" s="418"/>
      <c r="D150" s="418"/>
      <c r="E150" s="418"/>
      <c r="F150" s="419"/>
      <c r="G150" s="18" t="s">
        <v>74</v>
      </c>
      <c r="H150" s="68">
        <f>IF([1]p12!$G$82&lt;&gt;0,[1]p12!$G$82,"")</f>
        <v>45047</v>
      </c>
      <c r="I150" s="18" t="s">
        <v>75</v>
      </c>
      <c r="J150" s="68">
        <f>IF([1]p12!$H$82&lt;&gt;0,[1]p12!$H$82,"")</f>
        <v>45412</v>
      </c>
      <c r="K150" s="18" t="s">
        <v>79</v>
      </c>
      <c r="L150" s="442" t="str">
        <f>IF([1]p12!$J$80&lt;&gt;0,[1]p12!$J$80,"")</f>
        <v>CAPES</v>
      </c>
      <c r="M150" s="442"/>
      <c r="N150" s="88" t="s">
        <v>23</v>
      </c>
      <c r="O150" s="442" t="str">
        <f>IF([1]p12!$L$80&lt;&gt;0,[1]p12!$L$80,"")</f>
        <v>Concluído</v>
      </c>
      <c r="P150" s="443"/>
      <c r="Q150"/>
    </row>
    <row r="151" spans="1:19" s="1" customFormat="1" ht="13.5" customHeight="1" x14ac:dyDescent="0.25">
      <c r="A151" s="17" t="s">
        <v>76</v>
      </c>
      <c r="B151" s="398" t="str">
        <f>IF([1]p12!$A$80&lt;&gt;0,[1]p12!$A$80,"")</f>
        <v>Bolsista PIBID</v>
      </c>
      <c r="C151" s="398"/>
      <c r="D151" s="398"/>
      <c r="E151" s="398"/>
      <c r="F151" s="398"/>
      <c r="G151" s="398"/>
      <c r="H151" s="398"/>
      <c r="I151" s="398"/>
      <c r="J151" s="71" t="s">
        <v>24</v>
      </c>
      <c r="K151" s="398" t="str">
        <f>IF([1]p12!$A$82&lt;&gt;0,[1]p12!$A$82,"")</f>
        <v>PIBID:  Iniciação à Docência</v>
      </c>
      <c r="L151" s="398"/>
      <c r="M151" s="398"/>
      <c r="N151" s="398"/>
      <c r="O151" s="398"/>
      <c r="P151" s="398"/>
      <c r="Q151"/>
    </row>
    <row r="152" spans="1:19" x14ac:dyDescent="0.2">
      <c r="A152" s="434"/>
      <c r="B152" s="434"/>
      <c r="C152" s="434"/>
      <c r="D152" s="434"/>
      <c r="E152" s="434"/>
      <c r="F152" s="434"/>
      <c r="G152" s="434"/>
      <c r="H152" s="434"/>
      <c r="I152" s="434"/>
      <c r="J152" s="434"/>
      <c r="K152" s="434"/>
      <c r="L152" s="434"/>
      <c r="M152" s="434"/>
      <c r="N152" s="434"/>
      <c r="O152" s="434"/>
      <c r="P152" s="434"/>
    </row>
    <row r="153" spans="1:19" s="1" customFormat="1" ht="13.5" customHeight="1" x14ac:dyDescent="0.25">
      <c r="A153" s="17" t="s">
        <v>73</v>
      </c>
      <c r="B153" s="418" t="str">
        <f>IF([1]p12!$A$85&lt;&gt;0,[1]p12!$A$85,"")</f>
        <v>VALÉRIO LUCAS DA SILVA</v>
      </c>
      <c r="C153" s="418"/>
      <c r="D153" s="418"/>
      <c r="E153" s="418"/>
      <c r="F153" s="419"/>
      <c r="G153" s="18" t="s">
        <v>74</v>
      </c>
      <c r="H153" s="68">
        <f>IF([1]p12!$G$89&lt;&gt;0,[1]p12!$G$89,"")</f>
        <v>45047</v>
      </c>
      <c r="I153" s="18" t="s">
        <v>75</v>
      </c>
      <c r="J153" s="68">
        <f>IF([1]p12!$H$89&lt;&gt;0,[1]p12!$H$89,"")</f>
        <v>45412</v>
      </c>
      <c r="K153" s="18" t="s">
        <v>79</v>
      </c>
      <c r="L153" s="442" t="str">
        <f>IF([1]p12!$J$80&lt;&gt;0,[1]p12!$J$80,"")</f>
        <v>CAPES</v>
      </c>
      <c r="M153" s="442"/>
      <c r="N153" s="88" t="s">
        <v>23</v>
      </c>
      <c r="O153" s="442" t="str">
        <f>IF([1]p12!$L$87&lt;&gt;0,[1]p12!$L$87,"")</f>
        <v>Concluído</v>
      </c>
      <c r="P153" s="443"/>
      <c r="Q153"/>
    </row>
    <row r="154" spans="1:19" s="1" customFormat="1" ht="13.5" customHeight="1" x14ac:dyDescent="0.25">
      <c r="A154" s="17" t="s">
        <v>76</v>
      </c>
      <c r="B154" s="398" t="str">
        <f>IF([1]p12!$A$87&lt;&gt;0,[1]p12!$A$87,"")</f>
        <v>Bolsista PIBID</v>
      </c>
      <c r="C154" s="398"/>
      <c r="D154" s="398"/>
      <c r="E154" s="398"/>
      <c r="F154" s="398"/>
      <c r="G154" s="398"/>
      <c r="H154" s="398"/>
      <c r="I154" s="398"/>
      <c r="J154" s="71" t="s">
        <v>24</v>
      </c>
      <c r="K154" s="398" t="str">
        <f>IF([1]p12!$A$89&lt;&gt;0,[1]p12!$A$89,"")</f>
        <v>PIBID:  Iniciação à Docência</v>
      </c>
      <c r="L154" s="398"/>
      <c r="M154" s="398"/>
      <c r="N154" s="398"/>
      <c r="O154" s="398"/>
      <c r="P154" s="398"/>
      <c r="Q154"/>
    </row>
    <row r="155" spans="1:19" x14ac:dyDescent="0.2">
      <c r="A155" s="434"/>
      <c r="B155" s="434"/>
      <c r="C155" s="434"/>
      <c r="D155" s="434"/>
      <c r="E155" s="434"/>
      <c r="F155" s="434"/>
      <c r="G155" s="434"/>
      <c r="H155" s="434"/>
      <c r="I155" s="434"/>
      <c r="J155" s="434"/>
      <c r="K155" s="434"/>
      <c r="L155" s="434"/>
      <c r="M155" s="434"/>
      <c r="N155" s="434"/>
      <c r="O155" s="434"/>
      <c r="P155" s="434"/>
    </row>
    <row r="156" spans="1:19" s="1" customFormat="1" ht="13.5" customHeight="1" x14ac:dyDescent="0.25">
      <c r="A156" s="17" t="s">
        <v>73</v>
      </c>
      <c r="B156" s="418" t="str">
        <f>IF([1]p12!$A$92&lt;&gt;0,[1]p12!$A$92,"")</f>
        <v xml:space="preserve">JOSÉ AURÉLIO ALMEIDA SAMPAIO </v>
      </c>
      <c r="C156" s="418"/>
      <c r="D156" s="418"/>
      <c r="E156" s="418"/>
      <c r="F156" s="419"/>
      <c r="G156" s="18" t="s">
        <v>74</v>
      </c>
      <c r="H156" s="68">
        <f>IF([1]p12!$G$96&lt;&gt;0,[1]p12!$G$96,"")</f>
        <v>45047</v>
      </c>
      <c r="I156" s="18" t="s">
        <v>75</v>
      </c>
      <c r="J156" s="68">
        <f>IF([1]p12!$H$96&lt;&gt;0,[1]p12!$H$96,"")</f>
        <v>45412</v>
      </c>
      <c r="K156" s="18" t="s">
        <v>79</v>
      </c>
      <c r="L156" s="442" t="str">
        <f>IF([1]p12!$J$80&lt;&gt;0,[1]p12!$J$80,"")</f>
        <v>CAPES</v>
      </c>
      <c r="M156" s="442"/>
      <c r="N156" s="88" t="s">
        <v>23</v>
      </c>
      <c r="O156" s="442" t="str">
        <f>IF([1]p12!$L$94&lt;&gt;0,[1]p12!$L$94,"")</f>
        <v>Concluído</v>
      </c>
      <c r="P156" s="443"/>
      <c r="Q156"/>
    </row>
    <row r="157" spans="1:19" s="1" customFormat="1" ht="13.5" customHeight="1" x14ac:dyDescent="0.25">
      <c r="A157" s="17" t="s">
        <v>76</v>
      </c>
      <c r="B157" s="398" t="str">
        <f>IF([1]p12!$A$94&lt;&gt;0,[1]p12!$A$94,"")</f>
        <v>Bolsista PIBID</v>
      </c>
      <c r="C157" s="398"/>
      <c r="D157" s="398"/>
      <c r="E157" s="398"/>
      <c r="F157" s="398"/>
      <c r="G157" s="398"/>
      <c r="H157" s="398"/>
      <c r="I157" s="398"/>
      <c r="J157" s="71" t="s">
        <v>24</v>
      </c>
      <c r="K157" s="398" t="str">
        <f>IF([1]p12!$A$96&lt;&gt;0,[1]p12!$A$96,"")</f>
        <v>PIBID:  Iniciação à Docência</v>
      </c>
      <c r="L157" s="398"/>
      <c r="M157" s="398"/>
      <c r="N157" s="398"/>
      <c r="O157" s="398"/>
      <c r="P157" s="398"/>
      <c r="Q157"/>
    </row>
    <row r="158" spans="1:19" x14ac:dyDescent="0.2">
      <c r="A158" s="434"/>
      <c r="B158" s="434"/>
      <c r="C158" s="434"/>
      <c r="D158" s="434"/>
      <c r="E158" s="434"/>
      <c r="F158" s="434"/>
      <c r="G158" s="434"/>
      <c r="H158" s="434"/>
      <c r="I158" s="434"/>
      <c r="J158" s="434"/>
      <c r="K158" s="434"/>
      <c r="L158" s="434"/>
      <c r="M158" s="434"/>
      <c r="N158" s="434"/>
      <c r="O158" s="434"/>
      <c r="P158" s="434"/>
    </row>
    <row r="159" spans="1:19" s="1" customFormat="1" ht="13.5" customHeight="1" x14ac:dyDescent="0.25">
      <c r="A159" s="17" t="s">
        <v>73</v>
      </c>
      <c r="B159" s="418" t="str">
        <f>IF([1]p12!$A$99&lt;&gt;0,[1]p12!$A$99,"")</f>
        <v/>
      </c>
      <c r="C159" s="418"/>
      <c r="D159" s="418"/>
      <c r="E159" s="418"/>
      <c r="F159" s="419"/>
      <c r="G159" s="18" t="s">
        <v>74</v>
      </c>
      <c r="H159" s="68" t="str">
        <f>IF([1]p12!$G$103&lt;&gt;0,[1]p12!$G$103,"")</f>
        <v/>
      </c>
      <c r="I159" s="18" t="s">
        <v>75</v>
      </c>
      <c r="J159" s="68" t="str">
        <f>IF([1]p12!$H$103&lt;&gt;0,[1]p12!$H$103,"")</f>
        <v/>
      </c>
      <c r="K159" s="18" t="s">
        <v>79</v>
      </c>
      <c r="L159" s="442" t="str">
        <f>IF([1]p12!$J$80&lt;&gt;0,[1]p12!$J$80,"")</f>
        <v>CAPES</v>
      </c>
      <c r="M159" s="442"/>
      <c r="N159" s="88" t="s">
        <v>23</v>
      </c>
      <c r="O159" s="442" t="str">
        <f>IF([1]p12!$L$101&lt;&gt;0,[1]p12!$L$101,"")</f>
        <v/>
      </c>
      <c r="P159" s="443"/>
      <c r="Q159"/>
    </row>
    <row r="160" spans="1:19" s="1" customFormat="1" ht="13.5" customHeight="1" x14ac:dyDescent="0.25">
      <c r="A160" s="17" t="s">
        <v>76</v>
      </c>
      <c r="B160" s="398" t="str">
        <f>IF([1]p12!$A$101&lt;&gt;0,[1]p12!$A$101,"")</f>
        <v/>
      </c>
      <c r="C160" s="398"/>
      <c r="D160" s="398"/>
      <c r="E160" s="398"/>
      <c r="F160" s="398"/>
      <c r="G160" s="398"/>
      <c r="H160" s="398"/>
      <c r="I160" s="398"/>
      <c r="J160" s="71" t="s">
        <v>24</v>
      </c>
      <c r="K160" s="398" t="str">
        <f>IF([1]p12!$A$103&lt;&gt;0,[1]p12!$A$103,"")</f>
        <v/>
      </c>
      <c r="L160" s="398"/>
      <c r="M160" s="398"/>
      <c r="N160" s="398"/>
      <c r="O160" s="398"/>
      <c r="P160" s="398"/>
      <c r="Q160"/>
    </row>
    <row r="161" spans="1:19" x14ac:dyDescent="0.2">
      <c r="A161" s="439"/>
      <c r="B161" s="439"/>
      <c r="C161" s="439"/>
      <c r="D161" s="439"/>
      <c r="E161" s="439"/>
      <c r="F161" s="439"/>
      <c r="G161" s="439"/>
      <c r="H161" s="439"/>
      <c r="I161" s="439"/>
      <c r="J161" s="439"/>
      <c r="K161" s="439"/>
      <c r="L161" s="439"/>
      <c r="M161" s="439"/>
      <c r="N161" s="439"/>
      <c r="O161" s="439"/>
      <c r="P161" s="439"/>
    </row>
    <row r="162" spans="1:19" s="5" customFormat="1" x14ac:dyDescent="0.2">
      <c r="A162" s="375" t="str">
        <f>T([1]p13!$C$13:$G$13)</f>
        <v>Jaime Alves Barbosa Sobrinho</v>
      </c>
      <c r="B162" s="376"/>
      <c r="C162" s="376"/>
      <c r="D162" s="376"/>
      <c r="E162" s="377"/>
      <c r="F162" s="437"/>
      <c r="G162" s="438"/>
      <c r="H162" s="438"/>
      <c r="I162" s="438"/>
      <c r="J162" s="438"/>
      <c r="K162" s="438"/>
      <c r="L162" s="438"/>
      <c r="M162" s="438"/>
      <c r="N162" s="438"/>
      <c r="O162" s="438"/>
      <c r="P162" s="438"/>
      <c r="Q162"/>
      <c r="R162" s="6"/>
      <c r="S162" s="6"/>
    </row>
    <row r="163" spans="1:19" s="1" customFormat="1" ht="13.5" customHeight="1" x14ac:dyDescent="0.25">
      <c r="A163" s="17" t="s">
        <v>73</v>
      </c>
      <c r="B163" s="418" t="str">
        <f>IF([1]p13!$A$78&lt;&gt;0,[1]p13!$A$78,"")</f>
        <v>EUDES DIMAURI SILVA PEREIRA</v>
      </c>
      <c r="C163" s="418"/>
      <c r="D163" s="418"/>
      <c r="E163" s="418"/>
      <c r="F163" s="419"/>
      <c r="G163" s="18" t="s">
        <v>74</v>
      </c>
      <c r="H163" s="68">
        <f>IF([1]p13!$G$82&lt;&gt;0,[1]p13!$G$82,"")</f>
        <v>45293</v>
      </c>
      <c r="I163" s="18" t="s">
        <v>75</v>
      </c>
      <c r="J163" s="68" t="str">
        <f>IF([1]p13!$H$82&lt;&gt;0,[1]p13!$H$82,"")</f>
        <v>20/05/2024</v>
      </c>
      <c r="K163" s="18" t="s">
        <v>79</v>
      </c>
      <c r="L163" s="442" t="str">
        <f>IF([1]p13!$J$80&lt;&gt;0,[1]p13!$J$80,"")</f>
        <v/>
      </c>
      <c r="M163" s="442"/>
      <c r="N163" s="88" t="s">
        <v>23</v>
      </c>
      <c r="O163" s="442" t="str">
        <f>IF([1]p13!$L$80&lt;&gt;0,[1]p13!$L$80,"")</f>
        <v>Concluído</v>
      </c>
      <c r="P163" s="443"/>
      <c r="Q163"/>
    </row>
    <row r="164" spans="1:19" s="1" customFormat="1" ht="13.5" customHeight="1" x14ac:dyDescent="0.25">
      <c r="A164" s="17" t="s">
        <v>76</v>
      </c>
      <c r="B164" s="398" t="str">
        <f>IF([1]p13!$A$80&lt;&gt;0,[1]p13!$A$80,"")</f>
        <v>Estágio Supervisionado I</v>
      </c>
      <c r="C164" s="398"/>
      <c r="D164" s="398"/>
      <c r="E164" s="398"/>
      <c r="F164" s="398"/>
      <c r="G164" s="398"/>
      <c r="H164" s="398"/>
      <c r="I164" s="398"/>
      <c r="J164" s="71" t="s">
        <v>24</v>
      </c>
      <c r="K164" s="398" t="str">
        <f>IF([1]p13!$A$82&lt;&gt;0,[1]p13!$A$82,"")</f>
        <v>Tutoria Acadêmica</v>
      </c>
      <c r="L164" s="398"/>
      <c r="M164" s="398"/>
      <c r="N164" s="398"/>
      <c r="O164" s="398"/>
      <c r="P164" s="398"/>
      <c r="Q164"/>
    </row>
    <row r="165" spans="1:19" x14ac:dyDescent="0.2">
      <c r="A165" s="434"/>
      <c r="B165" s="434"/>
      <c r="C165" s="434"/>
      <c r="D165" s="434"/>
      <c r="E165" s="434"/>
      <c r="F165" s="434"/>
      <c r="G165" s="434"/>
      <c r="H165" s="434"/>
      <c r="I165" s="434"/>
      <c r="J165" s="434"/>
      <c r="K165" s="434"/>
      <c r="L165" s="434"/>
      <c r="M165" s="434"/>
      <c r="N165" s="434"/>
      <c r="O165" s="434"/>
      <c r="P165" s="434"/>
    </row>
    <row r="166" spans="1:19" s="1" customFormat="1" ht="13.5" customHeight="1" x14ac:dyDescent="0.25">
      <c r="A166" s="17" t="s">
        <v>73</v>
      </c>
      <c r="B166" s="418" t="str">
        <f>IF([1]p13!$A$85&lt;&gt;0,[1]p13!$A$85,"")</f>
        <v/>
      </c>
      <c r="C166" s="418"/>
      <c r="D166" s="418"/>
      <c r="E166" s="418"/>
      <c r="F166" s="419"/>
      <c r="G166" s="18" t="s">
        <v>74</v>
      </c>
      <c r="H166" s="68" t="str">
        <f>IF([1]p13!$G$89&lt;&gt;0,[1]p13!$G$89,"")</f>
        <v/>
      </c>
      <c r="I166" s="18" t="s">
        <v>75</v>
      </c>
      <c r="J166" s="68" t="str">
        <f>IF([1]p13!$H$89&lt;&gt;0,[1]p13!$H$89,"")</f>
        <v/>
      </c>
      <c r="K166" s="18" t="s">
        <v>79</v>
      </c>
      <c r="L166" s="442" t="str">
        <f>IF([1]p13!$J$80&lt;&gt;0,[1]p13!$J$80,"")</f>
        <v/>
      </c>
      <c r="M166" s="442"/>
      <c r="N166" s="88" t="s">
        <v>23</v>
      </c>
      <c r="O166" s="442" t="str">
        <f>IF([1]p13!$L$87&lt;&gt;0,[1]p13!$L$87,"")</f>
        <v/>
      </c>
      <c r="P166" s="443"/>
      <c r="Q166"/>
    </row>
    <row r="167" spans="1:19" s="1" customFormat="1" ht="13.5" customHeight="1" x14ac:dyDescent="0.25">
      <c r="A167" s="17" t="s">
        <v>76</v>
      </c>
      <c r="B167" s="398" t="str">
        <f>IF([1]p13!$A$87&lt;&gt;0,[1]p13!$A$87,"")</f>
        <v/>
      </c>
      <c r="C167" s="398"/>
      <c r="D167" s="398"/>
      <c r="E167" s="398"/>
      <c r="F167" s="398"/>
      <c r="G167" s="398"/>
      <c r="H167" s="398"/>
      <c r="I167" s="398"/>
      <c r="J167" s="71" t="s">
        <v>24</v>
      </c>
      <c r="K167" s="398" t="str">
        <f>IF([1]p13!$A$89&lt;&gt;0,[1]p13!$A$89,"")</f>
        <v/>
      </c>
      <c r="L167" s="398"/>
      <c r="M167" s="398"/>
      <c r="N167" s="398"/>
      <c r="O167" s="398"/>
      <c r="P167" s="398"/>
      <c r="Q167"/>
    </row>
    <row r="168" spans="1:19" x14ac:dyDescent="0.2">
      <c r="A168" s="434"/>
      <c r="B168" s="434"/>
      <c r="C168" s="434"/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4"/>
      <c r="O168" s="434"/>
      <c r="P168" s="434"/>
    </row>
    <row r="169" spans="1:19" s="1" customFormat="1" ht="13.5" customHeight="1" x14ac:dyDescent="0.25">
      <c r="A169" s="17" t="s">
        <v>73</v>
      </c>
      <c r="B169" s="418" t="str">
        <f>IF([1]p13!$A$92&lt;&gt;0,[1]p13!$A$92,"")</f>
        <v/>
      </c>
      <c r="C169" s="418"/>
      <c r="D169" s="418"/>
      <c r="E169" s="418"/>
      <c r="F169" s="419"/>
      <c r="G169" s="18" t="s">
        <v>74</v>
      </c>
      <c r="H169" s="68" t="str">
        <f>IF([1]p13!$G$96&lt;&gt;0,[1]p13!$G$96,"")</f>
        <v/>
      </c>
      <c r="I169" s="18" t="s">
        <v>75</v>
      </c>
      <c r="J169" s="68" t="str">
        <f>IF([1]p13!$H$96&lt;&gt;0,[1]p13!$H$96,"")</f>
        <v/>
      </c>
      <c r="K169" s="18" t="s">
        <v>79</v>
      </c>
      <c r="L169" s="442" t="str">
        <f>IF([1]p13!$J$80&lt;&gt;0,[1]p13!$J$80,"")</f>
        <v/>
      </c>
      <c r="M169" s="442"/>
      <c r="N169" s="88" t="s">
        <v>23</v>
      </c>
      <c r="O169" s="442" t="str">
        <f>IF([1]p13!$L$94&lt;&gt;0,[1]p13!$L$94,"")</f>
        <v/>
      </c>
      <c r="P169" s="443"/>
      <c r="Q169"/>
    </row>
    <row r="170" spans="1:19" s="1" customFormat="1" ht="13.5" customHeight="1" x14ac:dyDescent="0.25">
      <c r="A170" s="17" t="s">
        <v>76</v>
      </c>
      <c r="B170" s="398" t="str">
        <f>IF([1]p13!$A$94&lt;&gt;0,[1]p13!$A$94,"")</f>
        <v/>
      </c>
      <c r="C170" s="398"/>
      <c r="D170" s="398"/>
      <c r="E170" s="398"/>
      <c r="F170" s="398"/>
      <c r="G170" s="398"/>
      <c r="H170" s="398"/>
      <c r="I170" s="398"/>
      <c r="J170" s="71" t="s">
        <v>24</v>
      </c>
      <c r="K170" s="398" t="str">
        <f>IF([1]p13!$A$96&lt;&gt;0,[1]p13!$A$96,"")</f>
        <v/>
      </c>
      <c r="L170" s="398"/>
      <c r="M170" s="398"/>
      <c r="N170" s="398"/>
      <c r="O170" s="398"/>
      <c r="P170" s="398"/>
      <c r="Q170"/>
    </row>
    <row r="171" spans="1:19" x14ac:dyDescent="0.2">
      <c r="A171" s="434"/>
      <c r="B171" s="434"/>
      <c r="C171" s="434"/>
      <c r="D171" s="434"/>
      <c r="E171" s="434"/>
      <c r="F171" s="434"/>
      <c r="G171" s="434"/>
      <c r="H171" s="434"/>
      <c r="I171" s="434"/>
      <c r="J171" s="434"/>
      <c r="K171" s="434"/>
      <c r="L171" s="434"/>
      <c r="M171" s="434"/>
      <c r="N171" s="434"/>
      <c r="O171" s="434"/>
      <c r="P171" s="434"/>
    </row>
    <row r="172" spans="1:19" s="1" customFormat="1" ht="13.5" customHeight="1" x14ac:dyDescent="0.25">
      <c r="A172" s="17" t="s">
        <v>73</v>
      </c>
      <c r="B172" s="418" t="str">
        <f>IF([1]p13!$A$99&lt;&gt;0,[1]p13!$A$99,"")</f>
        <v/>
      </c>
      <c r="C172" s="418"/>
      <c r="D172" s="418"/>
      <c r="E172" s="418"/>
      <c r="F172" s="419"/>
      <c r="G172" s="18" t="s">
        <v>74</v>
      </c>
      <c r="H172" s="68" t="str">
        <f>IF([1]p13!$G$103&lt;&gt;0,[1]p13!$G$103,"")</f>
        <v/>
      </c>
      <c r="I172" s="18" t="s">
        <v>75</v>
      </c>
      <c r="J172" s="68" t="str">
        <f>IF([1]p13!$H$103&lt;&gt;0,[1]p13!$H$103,"")</f>
        <v/>
      </c>
      <c r="K172" s="18" t="s">
        <v>79</v>
      </c>
      <c r="L172" s="442" t="str">
        <f>IF([1]p13!$J$80&lt;&gt;0,[1]p13!$J$80,"")</f>
        <v/>
      </c>
      <c r="M172" s="442"/>
      <c r="N172" s="88" t="s">
        <v>23</v>
      </c>
      <c r="O172" s="442" t="str">
        <f>IF([1]p13!$L$101&lt;&gt;0,[1]p13!$L$101,"")</f>
        <v/>
      </c>
      <c r="P172" s="443"/>
      <c r="Q172"/>
    </row>
    <row r="173" spans="1:19" s="1" customFormat="1" ht="13.5" customHeight="1" x14ac:dyDescent="0.25">
      <c r="A173" s="17" t="s">
        <v>76</v>
      </c>
      <c r="B173" s="398" t="str">
        <f>IF([1]p13!$A$101&lt;&gt;0,[1]p13!$A$101,"")</f>
        <v/>
      </c>
      <c r="C173" s="398"/>
      <c r="D173" s="398"/>
      <c r="E173" s="398"/>
      <c r="F173" s="398"/>
      <c r="G173" s="398"/>
      <c r="H173" s="398"/>
      <c r="I173" s="398"/>
      <c r="J173" s="71" t="s">
        <v>24</v>
      </c>
      <c r="K173" s="398" t="str">
        <f>IF([1]p13!$A$103&lt;&gt;0,[1]p13!$A$103,"")</f>
        <v/>
      </c>
      <c r="L173" s="398"/>
      <c r="M173" s="398"/>
      <c r="N173" s="398"/>
      <c r="O173" s="398"/>
      <c r="P173" s="398"/>
      <c r="Q173"/>
    </row>
    <row r="174" spans="1:19" x14ac:dyDescent="0.2">
      <c r="A174" s="439"/>
      <c r="B174" s="439"/>
      <c r="C174" s="439"/>
      <c r="D174" s="439"/>
      <c r="E174" s="439"/>
      <c r="F174" s="439"/>
      <c r="G174" s="439"/>
      <c r="H174" s="439"/>
      <c r="I174" s="439"/>
      <c r="J174" s="439"/>
      <c r="K174" s="439"/>
      <c r="L174" s="439"/>
      <c r="M174" s="439"/>
      <c r="N174" s="439"/>
      <c r="O174" s="439"/>
      <c r="P174" s="439"/>
    </row>
    <row r="175" spans="1:19" s="5" customFormat="1" x14ac:dyDescent="0.2">
      <c r="A175" s="375" t="str">
        <f>T([1]p14!$C$13:$G$13)</f>
        <v>Jefferson Abrantes dos Santos</v>
      </c>
      <c r="B175" s="376"/>
      <c r="C175" s="376"/>
      <c r="D175" s="376"/>
      <c r="E175" s="377"/>
      <c r="F175" s="437"/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/>
      <c r="R175" s="6"/>
      <c r="S175" s="6"/>
    </row>
    <row r="176" spans="1:19" s="1" customFormat="1" ht="13.5" customHeight="1" x14ac:dyDescent="0.25">
      <c r="A176" s="17" t="s">
        <v>73</v>
      </c>
      <c r="B176" s="418" t="str">
        <f>IF([1]p14!$A$78&lt;&gt;0,[1]p14!$A$78,"")</f>
        <v>Lucas Hariel</v>
      </c>
      <c r="C176" s="418"/>
      <c r="D176" s="418"/>
      <c r="E176" s="418"/>
      <c r="F176" s="419"/>
      <c r="G176" s="18" t="s">
        <v>74</v>
      </c>
      <c r="H176" s="68">
        <f>IF([1]p14!$G$82&lt;&gt;0,[1]p14!$G$82,"")</f>
        <v>45200</v>
      </c>
      <c r="I176" s="18" t="s">
        <v>75</v>
      </c>
      <c r="J176" s="68" t="str">
        <f>IF([1]p14!$H$82&lt;&gt;0,[1]p14!$H$82,"")</f>
        <v>31/06/24</v>
      </c>
      <c r="K176" s="18" t="s">
        <v>79</v>
      </c>
      <c r="L176" s="442" t="str">
        <f>IF([1]p14!$J$80&lt;&gt;0,[1]p14!$J$80,"")</f>
        <v>Outros</v>
      </c>
      <c r="M176" s="442"/>
      <c r="N176" s="88" t="s">
        <v>23</v>
      </c>
      <c r="O176" s="442" t="str">
        <f>IF([1]p14!$L$80&lt;&gt;0,[1]p14!$L$80,"")</f>
        <v>Concluído</v>
      </c>
      <c r="P176" s="443"/>
      <c r="Q176"/>
    </row>
    <row r="177" spans="1:19" s="1" customFormat="1" ht="13.5" customHeight="1" x14ac:dyDescent="0.25">
      <c r="A177" s="17" t="s">
        <v>76</v>
      </c>
      <c r="B177" s="398" t="str">
        <f>IF([1]p14!$A$80&lt;&gt;0,[1]p14!$A$80,"")</f>
        <v xml:space="preserve"> MÉTODOS CLÁSSICOS EM TEORIA DO POTENCIAL</v>
      </c>
      <c r="C177" s="398"/>
      <c r="D177" s="398"/>
      <c r="E177" s="398"/>
      <c r="F177" s="398"/>
      <c r="G177" s="398"/>
      <c r="H177" s="398"/>
      <c r="I177" s="398"/>
      <c r="J177" s="71" t="s">
        <v>24</v>
      </c>
      <c r="K177" s="398" t="str">
        <f>IF([1]p14!$A$82&lt;&gt;0,[1]p14!$A$82,"")</f>
        <v>INCTMat : Instituto Nacional de Ciência e Tecnologia em Matemática</v>
      </c>
      <c r="L177" s="398"/>
      <c r="M177" s="398"/>
      <c r="N177" s="398"/>
      <c r="O177" s="398"/>
      <c r="P177" s="398"/>
      <c r="Q177"/>
    </row>
    <row r="178" spans="1:19" x14ac:dyDescent="0.2">
      <c r="A178" s="434"/>
      <c r="B178" s="434"/>
      <c r="C178" s="434"/>
      <c r="D178" s="434"/>
      <c r="E178" s="434"/>
      <c r="F178" s="434"/>
      <c r="G178" s="434"/>
      <c r="H178" s="434"/>
      <c r="I178" s="434"/>
      <c r="J178" s="434"/>
      <c r="K178" s="434"/>
      <c r="L178" s="434"/>
      <c r="M178" s="434"/>
      <c r="N178" s="434"/>
      <c r="O178" s="434"/>
      <c r="P178" s="434"/>
    </row>
    <row r="179" spans="1:19" s="1" customFormat="1" ht="13.5" customHeight="1" x14ac:dyDescent="0.25">
      <c r="A179" s="17" t="s">
        <v>73</v>
      </c>
      <c r="B179" s="418" t="str">
        <f>IF([1]p14!$A$85&lt;&gt;0,[1]p14!$A$85,"")</f>
        <v>Rubens Barreto</v>
      </c>
      <c r="C179" s="418"/>
      <c r="D179" s="418"/>
      <c r="E179" s="418"/>
      <c r="F179" s="419"/>
      <c r="G179" s="18" t="s">
        <v>74</v>
      </c>
      <c r="H179" s="68">
        <f>IF([1]p14!$G$89&lt;&gt;0,[1]p14!$G$89,"")</f>
        <v>45139</v>
      </c>
      <c r="I179" s="18" t="s">
        <v>75</v>
      </c>
      <c r="J179" s="68" t="str">
        <f>IF([1]p14!$H$89&lt;&gt;0,[1]p14!$H$89,"")</f>
        <v>31/06/24</v>
      </c>
      <c r="K179" s="18" t="s">
        <v>79</v>
      </c>
      <c r="L179" s="442" t="str">
        <f>IF([1]p14!$J$80&lt;&gt;0,[1]p14!$J$80,"")</f>
        <v>Outros</v>
      </c>
      <c r="M179" s="442"/>
      <c r="N179" s="88" t="s">
        <v>23</v>
      </c>
      <c r="O179" s="442" t="str">
        <f>IF([1]p14!$L$87&lt;&gt;0,[1]p14!$L$87,"")</f>
        <v>Concluído</v>
      </c>
      <c r="P179" s="443"/>
      <c r="Q179"/>
    </row>
    <row r="180" spans="1:19" s="1" customFormat="1" ht="13.5" customHeight="1" x14ac:dyDescent="0.25">
      <c r="A180" s="17" t="s">
        <v>76</v>
      </c>
      <c r="B180" s="398" t="str">
        <f>IF([1]p14!$A$87&lt;&gt;0,[1]p14!$A$87,"")</f>
        <v>Introdução às Variáveis Complexas e algumas Aplicações em Mecânica dos Fluidos</v>
      </c>
      <c r="C180" s="398"/>
      <c r="D180" s="398"/>
      <c r="E180" s="398"/>
      <c r="F180" s="398"/>
      <c r="G180" s="398"/>
      <c r="H180" s="398"/>
      <c r="I180" s="398"/>
      <c r="J180" s="71" t="s">
        <v>24</v>
      </c>
      <c r="K180" s="398" t="str">
        <f>IF([1]p14!$A$89&lt;&gt;0,[1]p14!$A$89,"")</f>
        <v>PIBIC</v>
      </c>
      <c r="L180" s="398"/>
      <c r="M180" s="398"/>
      <c r="N180" s="398"/>
      <c r="O180" s="398"/>
      <c r="P180" s="398"/>
      <c r="Q180"/>
    </row>
    <row r="181" spans="1:19" x14ac:dyDescent="0.2">
      <c r="A181" s="434"/>
      <c r="B181" s="434"/>
      <c r="C181" s="434"/>
      <c r="D181" s="434"/>
      <c r="E181" s="434"/>
      <c r="F181" s="434"/>
      <c r="G181" s="434"/>
      <c r="H181" s="434"/>
      <c r="I181" s="434"/>
      <c r="J181" s="434"/>
      <c r="K181" s="434"/>
      <c r="L181" s="434"/>
      <c r="M181" s="434"/>
      <c r="N181" s="434"/>
      <c r="O181" s="434"/>
      <c r="P181" s="434"/>
    </row>
    <row r="182" spans="1:19" s="1" customFormat="1" ht="13.5" customHeight="1" x14ac:dyDescent="0.25">
      <c r="A182" s="17" t="s">
        <v>73</v>
      </c>
      <c r="B182" s="418" t="str">
        <f>IF([1]p14!$A$92&lt;&gt;0,[1]p14!$A$92,"")</f>
        <v/>
      </c>
      <c r="C182" s="418"/>
      <c r="D182" s="418"/>
      <c r="E182" s="418"/>
      <c r="F182" s="419"/>
      <c r="G182" s="18" t="s">
        <v>74</v>
      </c>
      <c r="H182" s="68" t="str">
        <f>IF([1]p14!$G$96&lt;&gt;0,[1]p14!$G$96,"")</f>
        <v/>
      </c>
      <c r="I182" s="18" t="s">
        <v>75</v>
      </c>
      <c r="J182" s="68" t="str">
        <f>IF([1]p14!$H$96&lt;&gt;0,[1]p14!$H$96,"")</f>
        <v/>
      </c>
      <c r="K182" s="18" t="s">
        <v>79</v>
      </c>
      <c r="L182" s="442" t="str">
        <f>IF([1]p14!$J$80&lt;&gt;0,[1]p14!$J$80,"")</f>
        <v>Outros</v>
      </c>
      <c r="M182" s="442"/>
      <c r="N182" s="88" t="s">
        <v>23</v>
      </c>
      <c r="O182" s="442" t="str">
        <f>IF([1]p14!$L$94&lt;&gt;0,[1]p14!$L$94,"")</f>
        <v/>
      </c>
      <c r="P182" s="443"/>
      <c r="Q182"/>
    </row>
    <row r="183" spans="1:19" s="1" customFormat="1" ht="13.5" customHeight="1" x14ac:dyDescent="0.25">
      <c r="A183" s="17" t="s">
        <v>76</v>
      </c>
      <c r="B183" s="398" t="str">
        <f>IF([1]p14!$A$94&lt;&gt;0,[1]p14!$A$94,"")</f>
        <v/>
      </c>
      <c r="C183" s="398"/>
      <c r="D183" s="398"/>
      <c r="E183" s="398"/>
      <c r="F183" s="398"/>
      <c r="G183" s="398"/>
      <c r="H183" s="398"/>
      <c r="I183" s="398"/>
      <c r="J183" s="71" t="s">
        <v>24</v>
      </c>
      <c r="K183" s="398" t="str">
        <f>IF([1]p14!$A$96&lt;&gt;0,[1]p14!$A$96,"")</f>
        <v/>
      </c>
      <c r="L183" s="398"/>
      <c r="M183" s="398"/>
      <c r="N183" s="398"/>
      <c r="O183" s="398"/>
      <c r="P183" s="398"/>
      <c r="Q183"/>
    </row>
    <row r="184" spans="1:19" x14ac:dyDescent="0.2">
      <c r="A184" s="434"/>
      <c r="B184" s="434"/>
      <c r="C184" s="434"/>
      <c r="D184" s="434"/>
      <c r="E184" s="434"/>
      <c r="F184" s="434"/>
      <c r="G184" s="434"/>
      <c r="H184" s="434"/>
      <c r="I184" s="434"/>
      <c r="J184" s="434"/>
      <c r="K184" s="434"/>
      <c r="L184" s="434"/>
      <c r="M184" s="434"/>
      <c r="N184" s="434"/>
      <c r="O184" s="434"/>
      <c r="P184" s="434"/>
    </row>
    <row r="185" spans="1:19" s="1" customFormat="1" ht="13.5" customHeight="1" x14ac:dyDescent="0.25">
      <c r="A185" s="17" t="s">
        <v>73</v>
      </c>
      <c r="B185" s="418" t="str">
        <f>IF([1]p14!$A$99&lt;&gt;0,[1]p14!$A$99,"")</f>
        <v/>
      </c>
      <c r="C185" s="418"/>
      <c r="D185" s="418"/>
      <c r="E185" s="418"/>
      <c r="F185" s="419"/>
      <c r="G185" s="18" t="s">
        <v>74</v>
      </c>
      <c r="H185" s="68" t="str">
        <f>IF([1]p14!$G$103&lt;&gt;0,[1]p14!$G$103,"")</f>
        <v/>
      </c>
      <c r="I185" s="18" t="s">
        <v>75</v>
      </c>
      <c r="J185" s="68" t="str">
        <f>IF([1]p14!$H$103&lt;&gt;0,[1]p14!$H$103,"")</f>
        <v/>
      </c>
      <c r="K185" s="18" t="s">
        <v>79</v>
      </c>
      <c r="L185" s="442" t="str">
        <f>IF([1]p14!$J$80&lt;&gt;0,[1]p14!$J$80,"")</f>
        <v>Outros</v>
      </c>
      <c r="M185" s="442"/>
      <c r="N185" s="88" t="s">
        <v>23</v>
      </c>
      <c r="O185" s="442" t="str">
        <f>IF([1]p14!$L$101&lt;&gt;0,[1]p14!$L$101,"")</f>
        <v/>
      </c>
      <c r="P185" s="443"/>
      <c r="Q185"/>
    </row>
    <row r="186" spans="1:19" s="1" customFormat="1" ht="13.5" customHeight="1" x14ac:dyDescent="0.25">
      <c r="A186" s="17" t="s">
        <v>76</v>
      </c>
      <c r="B186" s="398" t="str">
        <f>IF([1]p14!$A$101&lt;&gt;0,[1]p14!$A$101,"")</f>
        <v/>
      </c>
      <c r="C186" s="398"/>
      <c r="D186" s="398"/>
      <c r="E186" s="398"/>
      <c r="F186" s="398"/>
      <c r="G186" s="398"/>
      <c r="H186" s="398"/>
      <c r="I186" s="398"/>
      <c r="J186" s="71" t="s">
        <v>24</v>
      </c>
      <c r="K186" s="398" t="str">
        <f>IF([1]p14!$A$103&lt;&gt;0,[1]p14!$A$103,"")</f>
        <v/>
      </c>
      <c r="L186" s="398"/>
      <c r="M186" s="398"/>
      <c r="N186" s="398"/>
      <c r="O186" s="398"/>
      <c r="P186" s="398"/>
      <c r="Q186"/>
    </row>
    <row r="187" spans="1:19" x14ac:dyDescent="0.2">
      <c r="A187" s="439"/>
      <c r="B187" s="439"/>
      <c r="C187" s="439"/>
      <c r="D187" s="439"/>
      <c r="E187" s="439"/>
      <c r="F187" s="439"/>
      <c r="G187" s="439"/>
      <c r="H187" s="439"/>
      <c r="I187" s="439"/>
      <c r="J187" s="439"/>
      <c r="K187" s="439"/>
      <c r="L187" s="439"/>
      <c r="M187" s="439"/>
      <c r="N187" s="439"/>
      <c r="O187" s="439"/>
      <c r="P187" s="439"/>
    </row>
    <row r="188" spans="1:19" s="5" customFormat="1" x14ac:dyDescent="0.2">
      <c r="A188" s="375" t="str">
        <f>T([1]p15!$C$13:$G$13)</f>
        <v>José de Arimatéia Fernandes</v>
      </c>
      <c r="B188" s="376"/>
      <c r="C188" s="376"/>
      <c r="D188" s="376"/>
      <c r="E188" s="377"/>
      <c r="F188" s="437"/>
      <c r="G188" s="438"/>
      <c r="H188" s="438"/>
      <c r="I188" s="438"/>
      <c r="J188" s="438"/>
      <c r="K188" s="438"/>
      <c r="L188" s="438"/>
      <c r="M188" s="438"/>
      <c r="N188" s="438"/>
      <c r="O188" s="438"/>
      <c r="P188" s="438"/>
      <c r="Q188"/>
      <c r="R188" s="6"/>
      <c r="S188" s="6"/>
    </row>
    <row r="189" spans="1:19" s="1" customFormat="1" ht="13.5" customHeight="1" x14ac:dyDescent="0.25">
      <c r="A189" s="17" t="s">
        <v>73</v>
      </c>
      <c r="B189" s="418" t="str">
        <f>IF([1]p15!$A$78&lt;&gt;0,[1]p15!$A$78,"")</f>
        <v/>
      </c>
      <c r="C189" s="418"/>
      <c r="D189" s="418"/>
      <c r="E189" s="418"/>
      <c r="F189" s="419"/>
      <c r="G189" s="18" t="s">
        <v>74</v>
      </c>
      <c r="H189" s="68" t="str">
        <f>IF([1]p15!$G$82&lt;&gt;0,[1]p15!$G$82,"")</f>
        <v/>
      </c>
      <c r="I189" s="18" t="s">
        <v>75</v>
      </c>
      <c r="J189" s="68" t="str">
        <f>IF([1]p15!$H$82&lt;&gt;0,[1]p15!$H$82,"")</f>
        <v/>
      </c>
      <c r="K189" s="18" t="s">
        <v>79</v>
      </c>
      <c r="L189" s="442" t="str">
        <f>IF([1]p15!$J$80&lt;&gt;0,[1]p15!$J$80,"")</f>
        <v/>
      </c>
      <c r="M189" s="442"/>
      <c r="N189" s="88" t="s">
        <v>23</v>
      </c>
      <c r="O189" s="442" t="str">
        <f>IF([1]p15!$L$80&lt;&gt;0,[1]p15!$L$80,"")</f>
        <v/>
      </c>
      <c r="P189" s="443"/>
      <c r="Q189"/>
    </row>
    <row r="190" spans="1:19" s="1" customFormat="1" ht="13.5" customHeight="1" x14ac:dyDescent="0.25">
      <c r="A190" s="17" t="s">
        <v>76</v>
      </c>
      <c r="B190" s="398" t="str">
        <f>IF([1]p15!$A$80&lt;&gt;0,[1]p15!$A$80,"")</f>
        <v/>
      </c>
      <c r="C190" s="398"/>
      <c r="D190" s="398"/>
      <c r="E190" s="398"/>
      <c r="F190" s="398"/>
      <c r="G190" s="398"/>
      <c r="H190" s="398"/>
      <c r="I190" s="398"/>
      <c r="J190" s="71" t="s">
        <v>24</v>
      </c>
      <c r="K190" s="398" t="str">
        <f>IF([1]p15!$A$82&lt;&gt;0,[1]p15!$A$82,"")</f>
        <v/>
      </c>
      <c r="L190" s="398"/>
      <c r="M190" s="398"/>
      <c r="N190" s="398"/>
      <c r="O190" s="398"/>
      <c r="P190" s="398"/>
      <c r="Q190"/>
    </row>
    <row r="191" spans="1:19" x14ac:dyDescent="0.2">
      <c r="A191" s="434"/>
      <c r="B191" s="434"/>
      <c r="C191" s="434"/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4"/>
      <c r="O191" s="434"/>
      <c r="P191" s="434"/>
    </row>
    <row r="192" spans="1:19" s="1" customFormat="1" ht="13.5" customHeight="1" x14ac:dyDescent="0.25">
      <c r="A192" s="17" t="s">
        <v>73</v>
      </c>
      <c r="B192" s="418" t="str">
        <f>IF([1]p15!$A$85&lt;&gt;0,[1]p15!$A$85,"")</f>
        <v/>
      </c>
      <c r="C192" s="418"/>
      <c r="D192" s="418"/>
      <c r="E192" s="418"/>
      <c r="F192" s="419"/>
      <c r="G192" s="18" t="s">
        <v>74</v>
      </c>
      <c r="H192" s="68" t="str">
        <f>IF([1]p15!$G$89&lt;&gt;0,[1]p15!$G$89,"")</f>
        <v/>
      </c>
      <c r="I192" s="18" t="s">
        <v>75</v>
      </c>
      <c r="J192" s="68" t="str">
        <f>IF([1]p15!$H$89&lt;&gt;0,[1]p15!$H$89,"")</f>
        <v/>
      </c>
      <c r="K192" s="18" t="s">
        <v>79</v>
      </c>
      <c r="L192" s="442" t="str">
        <f>IF([1]p15!$J$80&lt;&gt;0,[1]p15!$J$80,"")</f>
        <v/>
      </c>
      <c r="M192" s="442"/>
      <c r="N192" s="88" t="s">
        <v>23</v>
      </c>
      <c r="O192" s="442" t="str">
        <f>IF([1]p15!$L$87&lt;&gt;0,[1]p15!$L$87,"")</f>
        <v/>
      </c>
      <c r="P192" s="443"/>
      <c r="Q192"/>
    </row>
    <row r="193" spans="1:19" s="1" customFormat="1" ht="13.5" customHeight="1" x14ac:dyDescent="0.25">
      <c r="A193" s="17" t="s">
        <v>76</v>
      </c>
      <c r="B193" s="398" t="str">
        <f>IF([1]p15!$A$87&lt;&gt;0,[1]p15!$A$87,"")</f>
        <v/>
      </c>
      <c r="C193" s="398"/>
      <c r="D193" s="398"/>
      <c r="E193" s="398"/>
      <c r="F193" s="398"/>
      <c r="G193" s="398"/>
      <c r="H193" s="398"/>
      <c r="I193" s="398"/>
      <c r="J193" s="71" t="s">
        <v>24</v>
      </c>
      <c r="K193" s="398" t="str">
        <f>IF([1]p15!$A$89&lt;&gt;0,[1]p15!$A$89,"")</f>
        <v/>
      </c>
      <c r="L193" s="398"/>
      <c r="M193" s="398"/>
      <c r="N193" s="398"/>
      <c r="O193" s="398"/>
      <c r="P193" s="398"/>
      <c r="Q193"/>
    </row>
    <row r="194" spans="1:19" x14ac:dyDescent="0.2">
      <c r="A194" s="434"/>
      <c r="B194" s="434"/>
      <c r="C194" s="434"/>
      <c r="D194" s="434"/>
      <c r="E194" s="434"/>
      <c r="F194" s="434"/>
      <c r="G194" s="434"/>
      <c r="H194" s="434"/>
      <c r="I194" s="434"/>
      <c r="J194" s="434"/>
      <c r="K194" s="434"/>
      <c r="L194" s="434"/>
      <c r="M194" s="434"/>
      <c r="N194" s="434"/>
      <c r="O194" s="434"/>
      <c r="P194" s="434"/>
    </row>
    <row r="195" spans="1:19" s="1" customFormat="1" ht="13.5" customHeight="1" x14ac:dyDescent="0.25">
      <c r="A195" s="17" t="s">
        <v>73</v>
      </c>
      <c r="B195" s="418" t="str">
        <f>IF([1]p15!$A$92&lt;&gt;0,[1]p15!$A$92,"")</f>
        <v/>
      </c>
      <c r="C195" s="418"/>
      <c r="D195" s="418"/>
      <c r="E195" s="418"/>
      <c r="F195" s="419"/>
      <c r="G195" s="18" t="s">
        <v>74</v>
      </c>
      <c r="H195" s="68" t="str">
        <f>IF([1]p15!$G$96&lt;&gt;0,[1]p15!$G$96,"")</f>
        <v/>
      </c>
      <c r="I195" s="18" t="s">
        <v>75</v>
      </c>
      <c r="J195" s="68" t="str">
        <f>IF([1]p15!$H$96&lt;&gt;0,[1]p15!$H$96,"")</f>
        <v/>
      </c>
      <c r="K195" s="18" t="s">
        <v>79</v>
      </c>
      <c r="L195" s="442" t="str">
        <f>IF([1]p15!$J$80&lt;&gt;0,[1]p15!$J$80,"")</f>
        <v/>
      </c>
      <c r="M195" s="442"/>
      <c r="N195" s="88" t="s">
        <v>23</v>
      </c>
      <c r="O195" s="442" t="str">
        <f>IF([1]p15!$L$94&lt;&gt;0,[1]p15!$L$94,"")</f>
        <v/>
      </c>
      <c r="P195" s="443"/>
      <c r="Q195"/>
    </row>
    <row r="196" spans="1:19" s="1" customFormat="1" ht="13.5" customHeight="1" x14ac:dyDescent="0.25">
      <c r="A196" s="17" t="s">
        <v>76</v>
      </c>
      <c r="B196" s="398" t="str">
        <f>IF([1]p15!$A$94&lt;&gt;0,[1]p15!$A$94,"")</f>
        <v/>
      </c>
      <c r="C196" s="398"/>
      <c r="D196" s="398"/>
      <c r="E196" s="398"/>
      <c r="F196" s="398"/>
      <c r="G196" s="398"/>
      <c r="H196" s="398"/>
      <c r="I196" s="398"/>
      <c r="J196" s="71" t="s">
        <v>24</v>
      </c>
      <c r="K196" s="398" t="str">
        <f>IF([1]p15!$A$96&lt;&gt;0,[1]p15!$A$96,"")</f>
        <v/>
      </c>
      <c r="L196" s="398"/>
      <c r="M196" s="398"/>
      <c r="N196" s="398"/>
      <c r="O196" s="398"/>
      <c r="P196" s="398"/>
      <c r="Q196"/>
    </row>
    <row r="197" spans="1:19" x14ac:dyDescent="0.2">
      <c r="A197" s="434"/>
      <c r="B197" s="434"/>
      <c r="C197" s="434"/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4"/>
      <c r="O197" s="434"/>
      <c r="P197" s="434"/>
    </row>
    <row r="198" spans="1:19" s="1" customFormat="1" ht="13.5" customHeight="1" x14ac:dyDescent="0.25">
      <c r="A198" s="17" t="s">
        <v>73</v>
      </c>
      <c r="B198" s="418" t="str">
        <f>IF([1]p15!$A$99&lt;&gt;0,[1]p15!$A$99,"")</f>
        <v/>
      </c>
      <c r="C198" s="418"/>
      <c r="D198" s="418"/>
      <c r="E198" s="418"/>
      <c r="F198" s="419"/>
      <c r="G198" s="18" t="s">
        <v>74</v>
      </c>
      <c r="H198" s="68" t="str">
        <f>IF([1]p15!$G$103&lt;&gt;0,[1]p15!$G$103,"")</f>
        <v/>
      </c>
      <c r="I198" s="18" t="s">
        <v>75</v>
      </c>
      <c r="J198" s="68" t="str">
        <f>IF([1]p15!$H$103&lt;&gt;0,[1]p15!$H$103,"")</f>
        <v/>
      </c>
      <c r="K198" s="18" t="s">
        <v>79</v>
      </c>
      <c r="L198" s="442" t="str">
        <f>IF([1]p15!$J$80&lt;&gt;0,[1]p15!$J$80,"")</f>
        <v/>
      </c>
      <c r="M198" s="442"/>
      <c r="N198" s="88" t="s">
        <v>23</v>
      </c>
      <c r="O198" s="442" t="str">
        <f>IF([1]p15!$L$101&lt;&gt;0,[1]p15!$L$101,"")</f>
        <v/>
      </c>
      <c r="P198" s="443"/>
      <c r="Q198"/>
    </row>
    <row r="199" spans="1:19" s="1" customFormat="1" ht="13.5" customHeight="1" x14ac:dyDescent="0.25">
      <c r="A199" s="17" t="s">
        <v>76</v>
      </c>
      <c r="B199" s="398" t="str">
        <f>IF([1]p15!$A$101&lt;&gt;0,[1]p15!$A$101,"")</f>
        <v/>
      </c>
      <c r="C199" s="398"/>
      <c r="D199" s="398"/>
      <c r="E199" s="398"/>
      <c r="F199" s="398"/>
      <c r="G199" s="398"/>
      <c r="H199" s="398"/>
      <c r="I199" s="398"/>
      <c r="J199" s="71" t="s">
        <v>24</v>
      </c>
      <c r="K199" s="398" t="str">
        <f>IF([1]p15!$A$103&lt;&gt;0,[1]p15!$A$103,"")</f>
        <v/>
      </c>
      <c r="L199" s="398"/>
      <c r="M199" s="398"/>
      <c r="N199" s="398"/>
      <c r="O199" s="398"/>
      <c r="P199" s="398"/>
      <c r="Q199"/>
    </row>
    <row r="200" spans="1:19" x14ac:dyDescent="0.2">
      <c r="A200" s="439"/>
      <c r="B200" s="439"/>
      <c r="C200" s="439"/>
      <c r="D200" s="439"/>
      <c r="E200" s="439"/>
      <c r="F200" s="439"/>
      <c r="G200" s="439"/>
      <c r="H200" s="439"/>
      <c r="I200" s="439"/>
      <c r="J200" s="439"/>
      <c r="K200" s="439"/>
      <c r="L200" s="439"/>
      <c r="M200" s="439"/>
      <c r="N200" s="439"/>
      <c r="O200" s="439"/>
      <c r="P200" s="439"/>
    </row>
    <row r="201" spans="1:19" s="5" customFormat="1" x14ac:dyDescent="0.2">
      <c r="A201" s="375" t="str">
        <f>T([1]p16!$C$13:$G$13)</f>
        <v>Josefa Itailma da Rocha</v>
      </c>
      <c r="B201" s="376"/>
      <c r="C201" s="376"/>
      <c r="D201" s="376"/>
      <c r="E201" s="377"/>
      <c r="F201" s="437"/>
      <c r="G201" s="438"/>
      <c r="H201" s="438"/>
      <c r="I201" s="438"/>
      <c r="J201" s="438"/>
      <c r="K201" s="438"/>
      <c r="L201" s="438"/>
      <c r="M201" s="438"/>
      <c r="N201" s="438"/>
      <c r="O201" s="438"/>
      <c r="P201" s="438"/>
      <c r="Q201"/>
      <c r="R201" s="6"/>
      <c r="S201" s="6"/>
    </row>
    <row r="202" spans="1:19" s="1" customFormat="1" ht="13.5" customHeight="1" x14ac:dyDescent="0.25">
      <c r="A202" s="17" t="s">
        <v>73</v>
      </c>
      <c r="B202" s="418" t="str">
        <f>IF([1]p16!$A$78&lt;&gt;0,[1]p16!$A$78,"")</f>
        <v/>
      </c>
      <c r="C202" s="418"/>
      <c r="D202" s="418"/>
      <c r="E202" s="418"/>
      <c r="F202" s="419"/>
      <c r="G202" s="18" t="s">
        <v>74</v>
      </c>
      <c r="H202" s="68" t="str">
        <f>IF([1]p16!$G$82&lt;&gt;0,[1]p16!$G$82,"")</f>
        <v/>
      </c>
      <c r="I202" s="18" t="s">
        <v>75</v>
      </c>
      <c r="J202" s="68" t="str">
        <f>IF([1]p16!$H$82&lt;&gt;0,[1]p16!$H$82,"")</f>
        <v/>
      </c>
      <c r="K202" s="18" t="s">
        <v>79</v>
      </c>
      <c r="L202" s="442" t="str">
        <f>IF([1]p16!$J$80&lt;&gt;0,[1]p16!$J$80,"")</f>
        <v/>
      </c>
      <c r="M202" s="442"/>
      <c r="N202" s="88" t="s">
        <v>23</v>
      </c>
      <c r="O202" s="442" t="str">
        <f>IF([1]p16!$L$80&lt;&gt;0,[1]p16!$L$80,"")</f>
        <v/>
      </c>
      <c r="P202" s="443"/>
      <c r="Q202"/>
    </row>
    <row r="203" spans="1:19" s="1" customFormat="1" ht="13.5" customHeight="1" x14ac:dyDescent="0.25">
      <c r="A203" s="17" t="s">
        <v>76</v>
      </c>
      <c r="B203" s="398" t="str">
        <f>IF([1]p16!$A$80&lt;&gt;0,[1]p16!$A$80,"")</f>
        <v/>
      </c>
      <c r="C203" s="398"/>
      <c r="D203" s="398"/>
      <c r="E203" s="398"/>
      <c r="F203" s="398"/>
      <c r="G203" s="398"/>
      <c r="H203" s="398"/>
      <c r="I203" s="398"/>
      <c r="J203" s="71" t="s">
        <v>24</v>
      </c>
      <c r="K203" s="398" t="str">
        <f>IF([1]p16!$A$82&lt;&gt;0,[1]p16!$A$82,"")</f>
        <v/>
      </c>
      <c r="L203" s="398"/>
      <c r="M203" s="398"/>
      <c r="N203" s="398"/>
      <c r="O203" s="398"/>
      <c r="P203" s="398"/>
      <c r="Q203"/>
    </row>
    <row r="204" spans="1:19" x14ac:dyDescent="0.2">
      <c r="A204" s="434"/>
      <c r="B204" s="434"/>
      <c r="C204" s="434"/>
      <c r="D204" s="434"/>
      <c r="E204" s="434"/>
      <c r="F204" s="434"/>
      <c r="G204" s="434"/>
      <c r="H204" s="434"/>
      <c r="I204" s="434"/>
      <c r="J204" s="434"/>
      <c r="K204" s="434"/>
      <c r="L204" s="434"/>
      <c r="M204" s="434"/>
      <c r="N204" s="434"/>
      <c r="O204" s="434"/>
      <c r="P204" s="434"/>
    </row>
    <row r="205" spans="1:19" s="1" customFormat="1" ht="13.5" customHeight="1" x14ac:dyDescent="0.25">
      <c r="A205" s="17" t="s">
        <v>73</v>
      </c>
      <c r="B205" s="418" t="str">
        <f>IF([1]p16!$A$85&lt;&gt;0,[1]p16!$A$85,"")</f>
        <v/>
      </c>
      <c r="C205" s="418"/>
      <c r="D205" s="418"/>
      <c r="E205" s="418"/>
      <c r="F205" s="419"/>
      <c r="G205" s="18" t="s">
        <v>74</v>
      </c>
      <c r="H205" s="68" t="str">
        <f>IF([1]p16!$G$89&lt;&gt;0,[1]p16!$G$89,"")</f>
        <v/>
      </c>
      <c r="I205" s="18" t="s">
        <v>75</v>
      </c>
      <c r="J205" s="68" t="str">
        <f>IF([1]p16!$H$89&lt;&gt;0,[1]p16!$H$89,"")</f>
        <v/>
      </c>
      <c r="K205" s="18" t="s">
        <v>79</v>
      </c>
      <c r="L205" s="442" t="str">
        <f>IF([1]p16!$J$80&lt;&gt;0,[1]p16!$J$80,"")</f>
        <v/>
      </c>
      <c r="M205" s="442"/>
      <c r="N205" s="88" t="s">
        <v>23</v>
      </c>
      <c r="O205" s="442" t="str">
        <f>IF([1]p16!$L$87&lt;&gt;0,[1]p16!$L$87,"")</f>
        <v/>
      </c>
      <c r="P205" s="443"/>
      <c r="Q205"/>
    </row>
    <row r="206" spans="1:19" s="1" customFormat="1" ht="13.5" customHeight="1" x14ac:dyDescent="0.25">
      <c r="A206" s="17" t="s">
        <v>76</v>
      </c>
      <c r="B206" s="398" t="str">
        <f>IF([1]p16!$A$87&lt;&gt;0,[1]p16!$A$87,"")</f>
        <v/>
      </c>
      <c r="C206" s="398"/>
      <c r="D206" s="398"/>
      <c r="E206" s="398"/>
      <c r="F206" s="398"/>
      <c r="G206" s="398"/>
      <c r="H206" s="398"/>
      <c r="I206" s="398"/>
      <c r="J206" s="71" t="s">
        <v>24</v>
      </c>
      <c r="K206" s="398" t="str">
        <f>IF([1]p16!$A$89&lt;&gt;0,[1]p16!$A$89,"")</f>
        <v/>
      </c>
      <c r="L206" s="398"/>
      <c r="M206" s="398"/>
      <c r="N206" s="398"/>
      <c r="O206" s="398"/>
      <c r="P206" s="398"/>
      <c r="Q206"/>
    </row>
    <row r="207" spans="1:19" x14ac:dyDescent="0.2">
      <c r="A207" s="434"/>
      <c r="B207" s="434"/>
      <c r="C207" s="434"/>
      <c r="D207" s="434"/>
      <c r="E207" s="434"/>
      <c r="F207" s="434"/>
      <c r="G207" s="434"/>
      <c r="H207" s="434"/>
      <c r="I207" s="434"/>
      <c r="J207" s="434"/>
      <c r="K207" s="434"/>
      <c r="L207" s="434"/>
      <c r="M207" s="434"/>
      <c r="N207" s="434"/>
      <c r="O207" s="434"/>
      <c r="P207" s="434"/>
    </row>
    <row r="208" spans="1:19" s="1" customFormat="1" ht="13.5" customHeight="1" x14ac:dyDescent="0.25">
      <c r="A208" s="17" t="s">
        <v>73</v>
      </c>
      <c r="B208" s="418" t="str">
        <f>IF([1]p16!$A$92&lt;&gt;0,[1]p16!$A$92,"")</f>
        <v/>
      </c>
      <c r="C208" s="418"/>
      <c r="D208" s="418"/>
      <c r="E208" s="418"/>
      <c r="F208" s="419"/>
      <c r="G208" s="18" t="s">
        <v>74</v>
      </c>
      <c r="H208" s="68" t="str">
        <f>IF([1]p16!$G$96&lt;&gt;0,[1]p16!$G$96,"")</f>
        <v/>
      </c>
      <c r="I208" s="18" t="s">
        <v>75</v>
      </c>
      <c r="J208" s="68" t="str">
        <f>IF([1]p16!$H$96&lt;&gt;0,[1]p16!$H$96,"")</f>
        <v/>
      </c>
      <c r="K208" s="18" t="s">
        <v>79</v>
      </c>
      <c r="L208" s="442" t="str">
        <f>IF([1]p16!$J$80&lt;&gt;0,[1]p16!$J$80,"")</f>
        <v/>
      </c>
      <c r="M208" s="442"/>
      <c r="N208" s="88" t="s">
        <v>23</v>
      </c>
      <c r="O208" s="442" t="str">
        <f>IF([1]p16!$L$94&lt;&gt;0,[1]p16!$L$94,"")</f>
        <v/>
      </c>
      <c r="P208" s="443"/>
      <c r="Q208"/>
    </row>
    <row r="209" spans="1:19" s="1" customFormat="1" ht="13.5" customHeight="1" x14ac:dyDescent="0.25">
      <c r="A209" s="17" t="s">
        <v>76</v>
      </c>
      <c r="B209" s="398" t="str">
        <f>IF([1]p16!$A$94&lt;&gt;0,[1]p16!$A$94,"")</f>
        <v/>
      </c>
      <c r="C209" s="398"/>
      <c r="D209" s="398"/>
      <c r="E209" s="398"/>
      <c r="F209" s="398"/>
      <c r="G209" s="398"/>
      <c r="H209" s="398"/>
      <c r="I209" s="398"/>
      <c r="J209" s="71" t="s">
        <v>24</v>
      </c>
      <c r="K209" s="398" t="str">
        <f>IF([1]p16!$A$96&lt;&gt;0,[1]p16!$A$96,"")</f>
        <v/>
      </c>
      <c r="L209" s="398"/>
      <c r="M209" s="398"/>
      <c r="N209" s="398"/>
      <c r="O209" s="398"/>
      <c r="P209" s="398"/>
      <c r="Q209"/>
    </row>
    <row r="210" spans="1:19" x14ac:dyDescent="0.2">
      <c r="A210" s="434"/>
      <c r="B210" s="434"/>
      <c r="C210" s="434"/>
      <c r="D210" s="434"/>
      <c r="E210" s="434"/>
      <c r="F210" s="434"/>
      <c r="G210" s="434"/>
      <c r="H210" s="434"/>
      <c r="I210" s="434"/>
      <c r="J210" s="434"/>
      <c r="K210" s="434"/>
      <c r="L210" s="434"/>
      <c r="M210" s="434"/>
      <c r="N210" s="434"/>
      <c r="O210" s="434"/>
      <c r="P210" s="434"/>
    </row>
    <row r="211" spans="1:19" s="1" customFormat="1" ht="13.5" customHeight="1" x14ac:dyDescent="0.25">
      <c r="A211" s="17" t="s">
        <v>73</v>
      </c>
      <c r="B211" s="418" t="str">
        <f>IF([1]p16!$A$99&lt;&gt;0,[1]p16!$A$99,"")</f>
        <v/>
      </c>
      <c r="C211" s="418"/>
      <c r="D211" s="418"/>
      <c r="E211" s="418"/>
      <c r="F211" s="419"/>
      <c r="G211" s="18" t="s">
        <v>74</v>
      </c>
      <c r="H211" s="68" t="str">
        <f>IF([1]p16!$G$103&lt;&gt;0,[1]p16!$G$103,"")</f>
        <v/>
      </c>
      <c r="I211" s="18" t="s">
        <v>75</v>
      </c>
      <c r="J211" s="68" t="str">
        <f>IF([1]p16!$H$103&lt;&gt;0,[1]p16!$H$103,"")</f>
        <v/>
      </c>
      <c r="K211" s="18" t="s">
        <v>79</v>
      </c>
      <c r="L211" s="442" t="str">
        <f>IF([1]p16!$J$80&lt;&gt;0,[1]p16!$J$80,"")</f>
        <v/>
      </c>
      <c r="M211" s="442"/>
      <c r="N211" s="88" t="s">
        <v>23</v>
      </c>
      <c r="O211" s="442" t="str">
        <f>IF([1]p16!$L$101&lt;&gt;0,[1]p16!$L$101,"")</f>
        <v/>
      </c>
      <c r="P211" s="443"/>
      <c r="Q211"/>
    </row>
    <row r="212" spans="1:19" s="1" customFormat="1" ht="13.5" customHeight="1" x14ac:dyDescent="0.25">
      <c r="A212" s="17" t="s">
        <v>76</v>
      </c>
      <c r="B212" s="398" t="str">
        <f>IF([1]p16!$A$101&lt;&gt;0,[1]p16!$A$101,"")</f>
        <v/>
      </c>
      <c r="C212" s="398"/>
      <c r="D212" s="398"/>
      <c r="E212" s="398"/>
      <c r="F212" s="398"/>
      <c r="G212" s="398"/>
      <c r="H212" s="398"/>
      <c r="I212" s="398"/>
      <c r="J212" s="71" t="s">
        <v>24</v>
      </c>
      <c r="K212" s="398" t="str">
        <f>IF([1]p16!$A$103&lt;&gt;0,[1]p16!$A$103,"")</f>
        <v/>
      </c>
      <c r="L212" s="398"/>
      <c r="M212" s="398"/>
      <c r="N212" s="398"/>
      <c r="O212" s="398"/>
      <c r="P212" s="398"/>
      <c r="Q212"/>
    </row>
    <row r="213" spans="1:19" x14ac:dyDescent="0.2">
      <c r="A213" s="439"/>
      <c r="B213" s="439"/>
      <c r="C213" s="439"/>
      <c r="D213" s="439"/>
      <c r="E213" s="439"/>
      <c r="F213" s="439"/>
      <c r="G213" s="439"/>
      <c r="H213" s="439"/>
      <c r="I213" s="439"/>
      <c r="J213" s="439"/>
      <c r="K213" s="439"/>
      <c r="L213" s="439"/>
      <c r="M213" s="439"/>
      <c r="N213" s="439"/>
      <c r="O213" s="439"/>
      <c r="P213" s="439"/>
    </row>
    <row r="214" spans="1:19" s="5" customFormat="1" x14ac:dyDescent="0.2">
      <c r="A214" s="375" t="str">
        <f>T([1]p17!$C$13:$G$13)</f>
        <v>José Fernando Leite Aires</v>
      </c>
      <c r="B214" s="376"/>
      <c r="C214" s="376"/>
      <c r="D214" s="376"/>
      <c r="E214" s="377"/>
      <c r="F214" s="437"/>
      <c r="G214" s="438"/>
      <c r="H214" s="438"/>
      <c r="I214" s="438"/>
      <c r="J214" s="438"/>
      <c r="K214" s="438"/>
      <c r="L214" s="438"/>
      <c r="M214" s="438"/>
      <c r="N214" s="438"/>
      <c r="O214" s="438"/>
      <c r="P214" s="438"/>
      <c r="Q214"/>
      <c r="R214" s="6"/>
      <c r="S214" s="6"/>
    </row>
    <row r="215" spans="1:19" s="1" customFormat="1" ht="13.5" customHeight="1" x14ac:dyDescent="0.25">
      <c r="A215" s="17" t="s">
        <v>73</v>
      </c>
      <c r="B215" s="418" t="str">
        <f>IF([1]p17!$A$78&lt;&gt;0,[1]p17!$A$78,"")</f>
        <v>Ruam Farias de Araujo</v>
      </c>
      <c r="C215" s="418"/>
      <c r="D215" s="418"/>
      <c r="E215" s="418"/>
      <c r="F215" s="419"/>
      <c r="G215" s="18" t="s">
        <v>74</v>
      </c>
      <c r="H215" s="68">
        <f>IF([1]p17!$G$82&lt;&gt;0,[1]p17!$G$82,"")</f>
        <v>45323</v>
      </c>
      <c r="I215" s="18" t="s">
        <v>75</v>
      </c>
      <c r="J215" s="68">
        <f>IF([1]p17!$H$82&lt;&gt;0,[1]p17!$H$82,"")</f>
        <v>45432</v>
      </c>
      <c r="K215" s="18" t="s">
        <v>79</v>
      </c>
      <c r="L215" s="442" t="str">
        <f>IF([1]p17!$J$80&lt;&gt;0,[1]p17!$J$80,"")</f>
        <v>Outros</v>
      </c>
      <c r="M215" s="442"/>
      <c r="N215" s="88" t="s">
        <v>23</v>
      </c>
      <c r="O215" s="442" t="str">
        <f>IF([1]p17!$L$80&lt;&gt;0,[1]p17!$L$80,"")</f>
        <v>Concluído</v>
      </c>
      <c r="P215" s="443"/>
      <c r="Q215"/>
    </row>
    <row r="216" spans="1:19" s="1" customFormat="1" ht="13.5" customHeight="1" x14ac:dyDescent="0.25">
      <c r="A216" s="17" t="s">
        <v>76</v>
      </c>
      <c r="B216" s="388" t="str">
        <f>IF([1]p17!$A$80&lt;&gt;0,[1]p17!$A$80,"")</f>
        <v>Programa de Monitoria da UFCG
de Monitoria da Universidade Federal de Campina Grande
de Monitoria da Universidade Federal de Campina Grande</v>
      </c>
      <c r="C216" s="379"/>
      <c r="D216" s="379"/>
      <c r="E216" s="379"/>
      <c r="F216" s="379"/>
      <c r="G216" s="379"/>
      <c r="H216" s="379"/>
      <c r="I216" s="380"/>
      <c r="J216" s="71" t="s">
        <v>24</v>
      </c>
      <c r="K216" s="388" t="str">
        <f>IF([1]p17!$A$82&lt;&gt;0,[1]p17!$A$82,"")</f>
        <v>Monitoria</v>
      </c>
      <c r="L216" s="379"/>
      <c r="M216" s="379"/>
      <c r="N216" s="379"/>
      <c r="O216" s="379"/>
      <c r="P216" s="380"/>
      <c r="Q216"/>
    </row>
    <row r="217" spans="1:19" x14ac:dyDescent="0.2">
      <c r="A217" s="434"/>
      <c r="B217" s="434"/>
      <c r="C217" s="434"/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4"/>
      <c r="O217" s="434"/>
      <c r="P217" s="434"/>
    </row>
    <row r="218" spans="1:19" s="1" customFormat="1" ht="13.5" customHeight="1" x14ac:dyDescent="0.25">
      <c r="A218" s="17" t="s">
        <v>73</v>
      </c>
      <c r="B218" s="418" t="str">
        <f>IF([1]p17!$A$85&lt;&gt;0,[1]p17!$A$85,"")</f>
        <v/>
      </c>
      <c r="C218" s="418"/>
      <c r="D218" s="418"/>
      <c r="E218" s="418"/>
      <c r="F218" s="419"/>
      <c r="G218" s="18" t="s">
        <v>74</v>
      </c>
      <c r="H218" s="68" t="str">
        <f>IF([1]p17!$G$89&lt;&gt;0,[1]p17!$G$89,"")</f>
        <v/>
      </c>
      <c r="I218" s="18" t="s">
        <v>75</v>
      </c>
      <c r="J218" s="68" t="str">
        <f>IF([1]p17!$H$89&lt;&gt;0,[1]p17!$H$89,"")</f>
        <v/>
      </c>
      <c r="K218" s="18" t="s">
        <v>79</v>
      </c>
      <c r="L218" s="442" t="str">
        <f>IF([1]p17!$J$80&lt;&gt;0,[1]p17!$J$80,"")</f>
        <v>Outros</v>
      </c>
      <c r="M218" s="442"/>
      <c r="N218" s="88" t="s">
        <v>23</v>
      </c>
      <c r="O218" s="442" t="str">
        <f>IF([1]p17!$L$87&lt;&gt;0,[1]p17!$L$87,"")</f>
        <v/>
      </c>
      <c r="P218" s="443"/>
      <c r="Q218"/>
    </row>
    <row r="219" spans="1:19" s="1" customFormat="1" ht="13.5" customHeight="1" x14ac:dyDescent="0.25">
      <c r="A219" s="17" t="s">
        <v>76</v>
      </c>
      <c r="B219" s="388" t="str">
        <f>IF([1]p17!$A$87&lt;&gt;0,[1]p17!$A$87,"")</f>
        <v/>
      </c>
      <c r="C219" s="379"/>
      <c r="D219" s="379"/>
      <c r="E219" s="379"/>
      <c r="F219" s="379"/>
      <c r="G219" s="379"/>
      <c r="H219" s="379"/>
      <c r="I219" s="380"/>
      <c r="J219" s="71" t="s">
        <v>24</v>
      </c>
      <c r="K219" s="388" t="str">
        <f>IF([1]p17!$A$89&lt;&gt;0,[1]p17!$A$89,"")</f>
        <v/>
      </c>
      <c r="L219" s="379"/>
      <c r="M219" s="379"/>
      <c r="N219" s="379"/>
      <c r="O219" s="379"/>
      <c r="P219" s="380"/>
      <c r="Q219"/>
    </row>
    <row r="220" spans="1:19" x14ac:dyDescent="0.2">
      <c r="A220" s="434"/>
      <c r="B220" s="434"/>
      <c r="C220" s="434"/>
      <c r="D220" s="434"/>
      <c r="E220" s="434"/>
      <c r="F220" s="434"/>
      <c r="G220" s="434"/>
      <c r="H220" s="434"/>
      <c r="I220" s="434"/>
      <c r="J220" s="434"/>
      <c r="K220" s="434"/>
      <c r="L220" s="434"/>
      <c r="M220" s="434"/>
      <c r="N220" s="434"/>
      <c r="O220" s="434"/>
      <c r="P220" s="434"/>
    </row>
    <row r="221" spans="1:19" s="1" customFormat="1" ht="13.5" customHeight="1" x14ac:dyDescent="0.25">
      <c r="A221" s="17" t="s">
        <v>73</v>
      </c>
      <c r="B221" s="418" t="str">
        <f>IF([1]p17!$A$92&lt;&gt;0,[1]p17!$A$92,"")</f>
        <v/>
      </c>
      <c r="C221" s="418"/>
      <c r="D221" s="418"/>
      <c r="E221" s="418"/>
      <c r="F221" s="419"/>
      <c r="G221" s="18" t="s">
        <v>74</v>
      </c>
      <c r="H221" s="68" t="str">
        <f>IF([1]p17!$G$96&lt;&gt;0,[1]p17!$G$96,"")</f>
        <v/>
      </c>
      <c r="I221" s="18" t="s">
        <v>75</v>
      </c>
      <c r="J221" s="68" t="str">
        <f>IF([1]p17!$H$96&lt;&gt;0,[1]p17!$H$96,"")</f>
        <v/>
      </c>
      <c r="K221" s="18" t="s">
        <v>79</v>
      </c>
      <c r="L221" s="442" t="str">
        <f>IF([1]p17!$J$80&lt;&gt;0,[1]p17!$J$80,"")</f>
        <v>Outros</v>
      </c>
      <c r="M221" s="442"/>
      <c r="N221" s="88" t="s">
        <v>23</v>
      </c>
      <c r="O221" s="442" t="str">
        <f>IF([1]p17!$L$94&lt;&gt;0,[1]p17!$L$94,"")</f>
        <v/>
      </c>
      <c r="P221" s="443"/>
      <c r="Q221"/>
    </row>
    <row r="222" spans="1:19" s="1" customFormat="1" ht="13.5" customHeight="1" x14ac:dyDescent="0.25">
      <c r="A222" s="17" t="s">
        <v>76</v>
      </c>
      <c r="B222" s="388" t="str">
        <f>IF([1]p17!$A$94&lt;&gt;0,[1]p17!$A$94,"")</f>
        <v/>
      </c>
      <c r="C222" s="379"/>
      <c r="D222" s="379"/>
      <c r="E222" s="379"/>
      <c r="F222" s="379"/>
      <c r="G222" s="379"/>
      <c r="H222" s="379"/>
      <c r="I222" s="380"/>
      <c r="J222" s="71" t="s">
        <v>24</v>
      </c>
      <c r="K222" s="388" t="str">
        <f>IF([1]p17!$A$96&lt;&gt;0,[1]p17!$A$96,"")</f>
        <v/>
      </c>
      <c r="L222" s="379"/>
      <c r="M222" s="379"/>
      <c r="N222" s="379"/>
      <c r="O222" s="379"/>
      <c r="P222" s="380"/>
      <c r="Q222"/>
    </row>
    <row r="223" spans="1:19" x14ac:dyDescent="0.2">
      <c r="A223" s="434"/>
      <c r="B223" s="434"/>
      <c r="C223" s="434"/>
      <c r="D223" s="434"/>
      <c r="E223" s="434"/>
      <c r="F223" s="434"/>
      <c r="G223" s="434"/>
      <c r="H223" s="434"/>
      <c r="I223" s="434"/>
      <c r="J223" s="434"/>
      <c r="K223" s="434"/>
      <c r="L223" s="434"/>
      <c r="M223" s="434"/>
      <c r="N223" s="434"/>
      <c r="O223" s="434"/>
      <c r="P223" s="434"/>
    </row>
    <row r="224" spans="1:19" s="1" customFormat="1" ht="13.5" customHeight="1" x14ac:dyDescent="0.25">
      <c r="A224" s="17" t="s">
        <v>73</v>
      </c>
      <c r="B224" s="418" t="str">
        <f>IF([1]p17!$A$99&lt;&gt;0,[1]p17!$A$99,"")</f>
        <v/>
      </c>
      <c r="C224" s="418"/>
      <c r="D224" s="418"/>
      <c r="E224" s="418"/>
      <c r="F224" s="419"/>
      <c r="G224" s="18" t="s">
        <v>74</v>
      </c>
      <c r="H224" s="68" t="str">
        <f>IF([1]p17!$G$103&lt;&gt;0,[1]p17!$G$103,"")</f>
        <v/>
      </c>
      <c r="I224" s="18" t="s">
        <v>75</v>
      </c>
      <c r="J224" s="68" t="str">
        <f>IF([1]p17!$H$103&lt;&gt;0,[1]p17!$H$103,"")</f>
        <v/>
      </c>
      <c r="K224" s="18" t="s">
        <v>79</v>
      </c>
      <c r="L224" s="442" t="str">
        <f>IF([1]p17!$J$80&lt;&gt;0,[1]p17!$J$80,"")</f>
        <v>Outros</v>
      </c>
      <c r="M224" s="442"/>
      <c r="N224" s="88" t="s">
        <v>23</v>
      </c>
      <c r="O224" s="442" t="str">
        <f>IF([1]p17!$L$101&lt;&gt;0,[1]p17!$L$101,"")</f>
        <v/>
      </c>
      <c r="P224" s="443"/>
      <c r="Q224"/>
    </row>
    <row r="225" spans="1:19" s="1" customFormat="1" ht="13.5" customHeight="1" x14ac:dyDescent="0.25">
      <c r="A225" s="17" t="s">
        <v>76</v>
      </c>
      <c r="B225" s="388" t="str">
        <f>IF([1]p17!$A$101&lt;&gt;0,[1]p17!$A$101,"")</f>
        <v/>
      </c>
      <c r="C225" s="379"/>
      <c r="D225" s="379"/>
      <c r="E225" s="379"/>
      <c r="F225" s="379"/>
      <c r="G225" s="379"/>
      <c r="H225" s="379"/>
      <c r="I225" s="380"/>
      <c r="J225" s="71" t="s">
        <v>24</v>
      </c>
      <c r="K225" s="388" t="str">
        <f>IF([1]p17!$A$103&lt;&gt;0,[1]p17!$A$103,"")</f>
        <v/>
      </c>
      <c r="L225" s="379"/>
      <c r="M225" s="379"/>
      <c r="N225" s="379"/>
      <c r="O225" s="379"/>
      <c r="P225" s="380"/>
      <c r="Q225"/>
    </row>
    <row r="226" spans="1:19" x14ac:dyDescent="0.2">
      <c r="A226" s="439"/>
      <c r="B226" s="439"/>
      <c r="C226" s="439"/>
      <c r="D226" s="439"/>
      <c r="E226" s="439"/>
      <c r="F226" s="439"/>
      <c r="G226" s="439"/>
      <c r="H226" s="439"/>
      <c r="I226" s="439"/>
      <c r="J226" s="439"/>
      <c r="K226" s="439"/>
      <c r="L226" s="439"/>
      <c r="M226" s="439"/>
      <c r="N226" s="439"/>
      <c r="O226" s="439"/>
      <c r="P226" s="439"/>
    </row>
    <row r="227" spans="1:19" s="5" customFormat="1" x14ac:dyDescent="0.2">
      <c r="A227" s="375" t="str">
        <f>T([1]p18!$C$13:$G$13)</f>
        <v>Joseilson Raimundo de Lima</v>
      </c>
      <c r="B227" s="376"/>
      <c r="C227" s="376"/>
      <c r="D227" s="376"/>
      <c r="E227" s="377"/>
      <c r="F227" s="437"/>
      <c r="G227" s="438"/>
      <c r="H227" s="438"/>
      <c r="I227" s="438"/>
      <c r="J227" s="438"/>
      <c r="K227" s="438"/>
      <c r="L227" s="438"/>
      <c r="M227" s="438"/>
      <c r="N227" s="438"/>
      <c r="O227" s="438"/>
      <c r="P227" s="438"/>
      <c r="Q227"/>
      <c r="R227" s="6"/>
      <c r="S227" s="6"/>
    </row>
    <row r="228" spans="1:19" s="1" customFormat="1" ht="13.5" customHeight="1" x14ac:dyDescent="0.25">
      <c r="A228" s="17" t="s">
        <v>73</v>
      </c>
      <c r="B228" s="418" t="str">
        <f>IF([1]p18!$A$78&lt;&gt;0,[1]p18!$A$78,"")</f>
        <v/>
      </c>
      <c r="C228" s="418"/>
      <c r="D228" s="418"/>
      <c r="E228" s="418"/>
      <c r="F228" s="419"/>
      <c r="G228" s="18" t="s">
        <v>74</v>
      </c>
      <c r="H228" s="68" t="str">
        <f>IF([1]p18!$G$82&lt;&gt;0,[1]p18!$G$82,"")</f>
        <v/>
      </c>
      <c r="I228" s="18" t="s">
        <v>75</v>
      </c>
      <c r="J228" s="68" t="str">
        <f>IF([1]p18!$H$82&lt;&gt;0,[1]p18!$H$82,"")</f>
        <v/>
      </c>
      <c r="K228" s="18" t="s">
        <v>79</v>
      </c>
      <c r="L228" s="442" t="str">
        <f>IF([1]p18!$J$80&lt;&gt;0,[1]p18!$J$80,"")</f>
        <v/>
      </c>
      <c r="M228" s="442"/>
      <c r="N228" s="88" t="s">
        <v>23</v>
      </c>
      <c r="O228" s="442" t="str">
        <f>IF([1]p18!$L$80&lt;&gt;0,[1]p18!$L$80,"")</f>
        <v/>
      </c>
      <c r="P228" s="443"/>
      <c r="Q228"/>
    </row>
    <row r="229" spans="1:19" s="1" customFormat="1" ht="13.5" customHeight="1" x14ac:dyDescent="0.25">
      <c r="A229" s="17" t="s">
        <v>76</v>
      </c>
      <c r="B229" s="388" t="str">
        <f>IF([1]p18!$A$80&lt;&gt;0,[1]p18!$A$80,"")</f>
        <v/>
      </c>
      <c r="C229" s="379"/>
      <c r="D229" s="379"/>
      <c r="E229" s="379"/>
      <c r="F229" s="379"/>
      <c r="G229" s="379"/>
      <c r="H229" s="379"/>
      <c r="I229" s="380"/>
      <c r="J229" s="71" t="s">
        <v>24</v>
      </c>
      <c r="K229" s="388" t="str">
        <f>IF([1]p18!$A$82&lt;&gt;0,[1]p18!$A$82,"")</f>
        <v/>
      </c>
      <c r="L229" s="379"/>
      <c r="M229" s="379"/>
      <c r="N229" s="379"/>
      <c r="O229" s="379"/>
      <c r="P229" s="380"/>
      <c r="Q229"/>
    </row>
    <row r="230" spans="1:19" x14ac:dyDescent="0.2">
      <c r="A230" s="434"/>
      <c r="B230" s="434"/>
      <c r="C230" s="434"/>
      <c r="D230" s="434"/>
      <c r="E230" s="434"/>
      <c r="F230" s="434"/>
      <c r="G230" s="434"/>
      <c r="H230" s="434"/>
      <c r="I230" s="434"/>
      <c r="J230" s="434"/>
      <c r="K230" s="434"/>
      <c r="L230" s="434"/>
      <c r="M230" s="434"/>
      <c r="N230" s="434"/>
      <c r="O230" s="434"/>
      <c r="P230" s="434"/>
    </row>
    <row r="231" spans="1:19" s="1" customFormat="1" ht="13.5" customHeight="1" x14ac:dyDescent="0.25">
      <c r="A231" s="17" t="s">
        <v>73</v>
      </c>
      <c r="B231" s="418" t="str">
        <f>IF([1]p18!$A$85&lt;&gt;0,[1]p18!$A$85,"")</f>
        <v/>
      </c>
      <c r="C231" s="418"/>
      <c r="D231" s="418"/>
      <c r="E231" s="418"/>
      <c r="F231" s="419"/>
      <c r="G231" s="18" t="s">
        <v>74</v>
      </c>
      <c r="H231" s="68" t="str">
        <f>IF([1]p18!$G$89&lt;&gt;0,[1]p18!$G$89,"")</f>
        <v/>
      </c>
      <c r="I231" s="18" t="s">
        <v>75</v>
      </c>
      <c r="J231" s="68" t="str">
        <f>IF([1]p18!$H$89&lt;&gt;0,[1]p18!$H$89,"")</f>
        <v/>
      </c>
      <c r="K231" s="18" t="s">
        <v>79</v>
      </c>
      <c r="L231" s="442" t="str">
        <f>IF([1]p18!$J$80&lt;&gt;0,[1]p18!$J$80,"")</f>
        <v/>
      </c>
      <c r="M231" s="442"/>
      <c r="N231" s="88" t="s">
        <v>23</v>
      </c>
      <c r="O231" s="442" t="str">
        <f>IF([1]p18!$L$87&lt;&gt;0,[1]p18!$L$87,"")</f>
        <v/>
      </c>
      <c r="P231" s="443"/>
      <c r="Q231"/>
    </row>
    <row r="232" spans="1:19" s="1" customFormat="1" ht="13.5" customHeight="1" x14ac:dyDescent="0.25">
      <c r="A232" s="17" t="s">
        <v>76</v>
      </c>
      <c r="B232" s="388" t="str">
        <f>IF([1]p18!$A$87&lt;&gt;0,[1]p18!$A$87,"")</f>
        <v/>
      </c>
      <c r="C232" s="379"/>
      <c r="D232" s="379"/>
      <c r="E232" s="379"/>
      <c r="F232" s="379"/>
      <c r="G232" s="379"/>
      <c r="H232" s="379"/>
      <c r="I232" s="380"/>
      <c r="J232" s="71" t="s">
        <v>24</v>
      </c>
      <c r="K232" s="388" t="str">
        <f>IF([1]p18!$A$89&lt;&gt;0,[1]p18!$A$89,"")</f>
        <v/>
      </c>
      <c r="L232" s="379"/>
      <c r="M232" s="379"/>
      <c r="N232" s="379"/>
      <c r="O232" s="379"/>
      <c r="P232" s="380"/>
      <c r="Q232"/>
    </row>
    <row r="233" spans="1:19" x14ac:dyDescent="0.2">
      <c r="A233" s="434"/>
      <c r="B233" s="434"/>
      <c r="C233" s="434"/>
      <c r="D233" s="434"/>
      <c r="E233" s="434"/>
      <c r="F233" s="434"/>
      <c r="G233" s="434"/>
      <c r="H233" s="434"/>
      <c r="I233" s="434"/>
      <c r="J233" s="434"/>
      <c r="K233" s="434"/>
      <c r="L233" s="434"/>
      <c r="M233" s="434"/>
      <c r="N233" s="434"/>
      <c r="O233" s="434"/>
      <c r="P233" s="434"/>
    </row>
    <row r="234" spans="1:19" s="1" customFormat="1" ht="13.5" customHeight="1" x14ac:dyDescent="0.25">
      <c r="A234" s="17" t="s">
        <v>73</v>
      </c>
      <c r="B234" s="418" t="str">
        <f>IF([1]p18!$A$92&lt;&gt;0,[1]p18!$A$92,"")</f>
        <v/>
      </c>
      <c r="C234" s="418"/>
      <c r="D234" s="418"/>
      <c r="E234" s="418"/>
      <c r="F234" s="419"/>
      <c r="G234" s="18" t="s">
        <v>74</v>
      </c>
      <c r="H234" s="68" t="str">
        <f>IF([1]p18!$G$96&lt;&gt;0,[1]p18!$G$96,"")</f>
        <v/>
      </c>
      <c r="I234" s="18" t="s">
        <v>75</v>
      </c>
      <c r="J234" s="68" t="str">
        <f>IF([1]p18!$H$96&lt;&gt;0,[1]p18!$H$96,"")</f>
        <v/>
      </c>
      <c r="K234" s="18" t="s">
        <v>79</v>
      </c>
      <c r="L234" s="442" t="str">
        <f>IF([1]p18!$J$80&lt;&gt;0,[1]p18!$J$80,"")</f>
        <v/>
      </c>
      <c r="M234" s="442"/>
      <c r="N234" s="88" t="s">
        <v>23</v>
      </c>
      <c r="O234" s="442" t="str">
        <f>IF([1]p18!$L$94&lt;&gt;0,[1]p18!$L$94,"")</f>
        <v/>
      </c>
      <c r="P234" s="443"/>
      <c r="Q234"/>
    </row>
    <row r="235" spans="1:19" s="1" customFormat="1" ht="13.5" customHeight="1" x14ac:dyDescent="0.25">
      <c r="A235" s="17" t="s">
        <v>76</v>
      </c>
      <c r="B235" s="388" t="str">
        <f>IF([1]p18!$A$94&lt;&gt;0,[1]p18!$A$94,"")</f>
        <v/>
      </c>
      <c r="C235" s="379"/>
      <c r="D235" s="379"/>
      <c r="E235" s="379"/>
      <c r="F235" s="379"/>
      <c r="G235" s="379"/>
      <c r="H235" s="379"/>
      <c r="I235" s="380"/>
      <c r="J235" s="71" t="s">
        <v>24</v>
      </c>
      <c r="K235" s="388" t="str">
        <f>IF([1]p18!$A$96&lt;&gt;0,[1]p18!$A$96,"")</f>
        <v/>
      </c>
      <c r="L235" s="379"/>
      <c r="M235" s="379"/>
      <c r="N235" s="379"/>
      <c r="O235" s="379"/>
      <c r="P235" s="380"/>
      <c r="Q235"/>
    </row>
    <row r="236" spans="1:19" x14ac:dyDescent="0.2">
      <c r="A236" s="434"/>
      <c r="B236" s="434"/>
      <c r="C236" s="434"/>
      <c r="D236" s="434"/>
      <c r="E236" s="434"/>
      <c r="F236" s="434"/>
      <c r="G236" s="434"/>
      <c r="H236" s="434"/>
      <c r="I236" s="434"/>
      <c r="J236" s="434"/>
      <c r="K236" s="434"/>
      <c r="L236" s="434"/>
      <c r="M236" s="434"/>
      <c r="N236" s="434"/>
      <c r="O236" s="434"/>
      <c r="P236" s="434"/>
    </row>
    <row r="237" spans="1:19" s="1" customFormat="1" ht="13.5" customHeight="1" x14ac:dyDescent="0.25">
      <c r="A237" s="17" t="s">
        <v>73</v>
      </c>
      <c r="B237" s="418" t="str">
        <f>IF([1]p18!$A$99&lt;&gt;0,[1]p18!$A$99,"")</f>
        <v/>
      </c>
      <c r="C237" s="418"/>
      <c r="D237" s="418"/>
      <c r="E237" s="418"/>
      <c r="F237" s="419"/>
      <c r="G237" s="18" t="s">
        <v>74</v>
      </c>
      <c r="H237" s="68" t="str">
        <f>IF([1]p18!$G$103&lt;&gt;0,[1]p18!$G$103,"")</f>
        <v/>
      </c>
      <c r="I237" s="18" t="s">
        <v>75</v>
      </c>
      <c r="J237" s="68" t="str">
        <f>IF([1]p18!$H$103&lt;&gt;0,[1]p18!$H$103,"")</f>
        <v/>
      </c>
      <c r="K237" s="18" t="s">
        <v>79</v>
      </c>
      <c r="L237" s="442" t="str">
        <f>IF([1]p18!$J$80&lt;&gt;0,[1]p18!$J$80,"")</f>
        <v/>
      </c>
      <c r="M237" s="442"/>
      <c r="N237" s="88" t="s">
        <v>23</v>
      </c>
      <c r="O237" s="442" t="str">
        <f>IF([1]p18!$L$101&lt;&gt;0,[1]p18!$L$101,"")</f>
        <v/>
      </c>
      <c r="P237" s="443"/>
      <c r="Q237"/>
    </row>
    <row r="238" spans="1:19" s="1" customFormat="1" ht="13.5" customHeight="1" x14ac:dyDescent="0.25">
      <c r="A238" s="17" t="s">
        <v>76</v>
      </c>
      <c r="B238" s="388" t="str">
        <f>IF([1]p18!$A$101&lt;&gt;0,[1]p18!$A$101,"")</f>
        <v/>
      </c>
      <c r="C238" s="379"/>
      <c r="D238" s="379"/>
      <c r="E238" s="379"/>
      <c r="F238" s="379"/>
      <c r="G238" s="379"/>
      <c r="H238" s="379"/>
      <c r="I238" s="380"/>
      <c r="J238" s="71" t="s">
        <v>24</v>
      </c>
      <c r="K238" s="388" t="str">
        <f>IF([1]p18!$A$103&lt;&gt;0,[1]p18!$A$103,"")</f>
        <v/>
      </c>
      <c r="L238" s="379"/>
      <c r="M238" s="379"/>
      <c r="N238" s="379"/>
      <c r="O238" s="379"/>
      <c r="P238" s="380"/>
      <c r="Q238"/>
    </row>
    <row r="239" spans="1:19" x14ac:dyDescent="0.2">
      <c r="A239" s="439"/>
      <c r="B239" s="439"/>
      <c r="C239" s="439"/>
      <c r="D239" s="439"/>
      <c r="E239" s="439"/>
      <c r="F239" s="439"/>
      <c r="G239" s="439"/>
      <c r="H239" s="439"/>
      <c r="I239" s="439"/>
      <c r="J239" s="439"/>
      <c r="K239" s="439"/>
      <c r="L239" s="439"/>
      <c r="M239" s="439"/>
      <c r="N239" s="439"/>
      <c r="O239" s="439"/>
      <c r="P239" s="439"/>
    </row>
    <row r="240" spans="1:19" s="5" customFormat="1" x14ac:dyDescent="0.2">
      <c r="A240" s="375" t="str">
        <f>T([1]p19!$C$13:$G$13)</f>
        <v>José Lindomberg Possiano Barreiro</v>
      </c>
      <c r="B240" s="376"/>
      <c r="C240" s="376"/>
      <c r="D240" s="376"/>
      <c r="E240" s="377"/>
      <c r="F240" s="437"/>
      <c r="G240" s="438"/>
      <c r="H240" s="438"/>
      <c r="I240" s="438"/>
      <c r="J240" s="438"/>
      <c r="K240" s="438"/>
      <c r="L240" s="438"/>
      <c r="M240" s="438"/>
      <c r="N240" s="438"/>
      <c r="O240" s="438"/>
      <c r="P240" s="438"/>
      <c r="Q240"/>
      <c r="R240" s="6"/>
      <c r="S240" s="6"/>
    </row>
    <row r="241" spans="1:19" s="1" customFormat="1" ht="13.5" customHeight="1" x14ac:dyDescent="0.25">
      <c r="A241" s="17" t="s">
        <v>73</v>
      </c>
      <c r="B241" s="418" t="str">
        <f>IF([1]p19!$A$78&lt;&gt;0,[1]p19!$A$78,"")</f>
        <v>Erica Maciel da Silva</v>
      </c>
      <c r="C241" s="418"/>
      <c r="D241" s="418"/>
      <c r="E241" s="418"/>
      <c r="F241" s="419"/>
      <c r="G241" s="18" t="s">
        <v>74</v>
      </c>
      <c r="H241" s="68" t="str">
        <f>IF([1]p19!$G$82&lt;&gt;0,[1]p19!$G$82,"")</f>
        <v/>
      </c>
      <c r="I241" s="18" t="s">
        <v>75</v>
      </c>
      <c r="J241" s="68">
        <f>IF([1]p19!$H$82&lt;&gt;0,[1]p19!$H$82,"")</f>
        <v>45432</v>
      </c>
      <c r="K241" s="18" t="s">
        <v>79</v>
      </c>
      <c r="L241" s="442" t="str">
        <f>IF([1]p19!$J$80&lt;&gt;0,[1]p19!$J$80,"")</f>
        <v/>
      </c>
      <c r="M241" s="442"/>
      <c r="N241" s="88" t="s">
        <v>23</v>
      </c>
      <c r="O241" s="442" t="str">
        <f>IF([1]p19!$L$80&lt;&gt;0,[1]p19!$L$80,"")</f>
        <v/>
      </c>
      <c r="P241" s="443"/>
      <c r="Q241"/>
    </row>
    <row r="242" spans="1:19" s="1" customFormat="1" ht="13.5" customHeight="1" x14ac:dyDescent="0.25">
      <c r="A242" s="17" t="s">
        <v>76</v>
      </c>
      <c r="B242" s="388" t="str">
        <f>IF([1]p19!$A$80&lt;&gt;0,[1]p19!$A$80,"")</f>
        <v>MELHORIA DO ENSINO DE GRADUAÇÃO NO CCT/UFCG</v>
      </c>
      <c r="C242" s="379"/>
      <c r="D242" s="379"/>
      <c r="E242" s="379"/>
      <c r="F242" s="379"/>
      <c r="G242" s="379"/>
      <c r="H242" s="379"/>
      <c r="I242" s="380"/>
      <c r="J242" s="71" t="s">
        <v>24</v>
      </c>
      <c r="K242" s="388" t="str">
        <f>IF([1]p19!$A$82&lt;&gt;0,[1]p19!$A$82,"")</f>
        <v>Monitoria</v>
      </c>
      <c r="L242" s="379"/>
      <c r="M242" s="379"/>
      <c r="N242" s="379"/>
      <c r="O242" s="379"/>
      <c r="P242" s="380"/>
      <c r="Q242"/>
    </row>
    <row r="243" spans="1:19" x14ac:dyDescent="0.2">
      <c r="A243" s="434"/>
      <c r="B243" s="434"/>
      <c r="C243" s="434"/>
      <c r="D243" s="434"/>
      <c r="E243" s="434"/>
      <c r="F243" s="434"/>
      <c r="G243" s="434"/>
      <c r="H243" s="434"/>
      <c r="I243" s="434"/>
      <c r="J243" s="434"/>
      <c r="K243" s="434"/>
      <c r="L243" s="434"/>
      <c r="M243" s="434"/>
      <c r="N243" s="434"/>
      <c r="O243" s="434"/>
      <c r="P243" s="434"/>
    </row>
    <row r="244" spans="1:19" s="1" customFormat="1" ht="13.5" customHeight="1" x14ac:dyDescent="0.25">
      <c r="A244" s="17" t="s">
        <v>73</v>
      </c>
      <c r="B244" s="418" t="str">
        <f>IF([1]p19!$A$85&lt;&gt;0,[1]p19!$A$85,"")</f>
        <v>Inacimar do Nascimento Feitosa</v>
      </c>
      <c r="C244" s="418"/>
      <c r="D244" s="418"/>
      <c r="E244" s="418"/>
      <c r="F244" s="419"/>
      <c r="G244" s="18" t="s">
        <v>74</v>
      </c>
      <c r="H244" s="68" t="str">
        <f>IF([1]p19!$G$89&lt;&gt;0,[1]p19!$G$89,"")</f>
        <v/>
      </c>
      <c r="I244" s="18" t="s">
        <v>75</v>
      </c>
      <c r="J244" s="68">
        <f>IF([1]p19!$H$89&lt;&gt;0,[1]p19!$H$89,"")</f>
        <v>45432</v>
      </c>
      <c r="K244" s="18" t="s">
        <v>79</v>
      </c>
      <c r="L244" s="442" t="str">
        <f>IF([1]p19!$J$80&lt;&gt;0,[1]p19!$J$80,"")</f>
        <v/>
      </c>
      <c r="M244" s="442"/>
      <c r="N244" s="88" t="s">
        <v>23</v>
      </c>
      <c r="O244" s="442" t="str">
        <f>IF([1]p19!$L$87&lt;&gt;0,[1]p19!$L$87,"")</f>
        <v/>
      </c>
      <c r="P244" s="443"/>
      <c r="Q244"/>
    </row>
    <row r="245" spans="1:19" s="1" customFormat="1" ht="13.5" customHeight="1" x14ac:dyDescent="0.25">
      <c r="A245" s="17" t="s">
        <v>76</v>
      </c>
      <c r="B245" s="388" t="str">
        <f>IF([1]p19!$A$87&lt;&gt;0,[1]p19!$A$87,"")</f>
        <v>MELHORIA DO ENSINO DE GRADUAÇÃO NO CCT/UFCG</v>
      </c>
      <c r="C245" s="379"/>
      <c r="D245" s="379"/>
      <c r="E245" s="379"/>
      <c r="F245" s="379"/>
      <c r="G245" s="379"/>
      <c r="H245" s="379"/>
      <c r="I245" s="380"/>
      <c r="J245" s="71" t="s">
        <v>24</v>
      </c>
      <c r="K245" s="388" t="str">
        <f>IF([1]p19!$A$89&lt;&gt;0,[1]p19!$A$89,"")</f>
        <v>Monitoria</v>
      </c>
      <c r="L245" s="379"/>
      <c r="M245" s="379"/>
      <c r="N245" s="379"/>
      <c r="O245" s="379"/>
      <c r="P245" s="380"/>
      <c r="Q245"/>
    </row>
    <row r="246" spans="1:19" x14ac:dyDescent="0.2">
      <c r="A246" s="434"/>
      <c r="B246" s="434"/>
      <c r="C246" s="434"/>
      <c r="D246" s="434"/>
      <c r="E246" s="434"/>
      <c r="F246" s="434"/>
      <c r="G246" s="434"/>
      <c r="H246" s="434"/>
      <c r="I246" s="434"/>
      <c r="J246" s="434"/>
      <c r="K246" s="434"/>
      <c r="L246" s="434"/>
      <c r="M246" s="434"/>
      <c r="N246" s="434"/>
      <c r="O246" s="434"/>
      <c r="P246" s="434"/>
    </row>
    <row r="247" spans="1:19" s="1" customFormat="1" ht="13.5" customHeight="1" x14ac:dyDescent="0.25">
      <c r="A247" s="17" t="s">
        <v>73</v>
      </c>
      <c r="B247" s="418" t="str">
        <f>IF([1]p19!$A$92&lt;&gt;0,[1]p19!$A$92,"")</f>
        <v>Levy de Araujo Silva</v>
      </c>
      <c r="C247" s="418"/>
      <c r="D247" s="418"/>
      <c r="E247" s="418"/>
      <c r="F247" s="419"/>
      <c r="G247" s="18" t="s">
        <v>74</v>
      </c>
      <c r="H247" s="68" t="str">
        <f>IF([1]p19!$G$96&lt;&gt;0,[1]p19!$G$96,"")</f>
        <v/>
      </c>
      <c r="I247" s="18" t="s">
        <v>75</v>
      </c>
      <c r="J247" s="68">
        <f>IF([1]p19!$H$96&lt;&gt;0,[1]p19!$H$96,"")</f>
        <v>45432</v>
      </c>
      <c r="K247" s="18" t="s">
        <v>79</v>
      </c>
      <c r="L247" s="442" t="str">
        <f>IF([1]p19!$J$80&lt;&gt;0,[1]p19!$J$80,"")</f>
        <v/>
      </c>
      <c r="M247" s="442"/>
      <c r="N247" s="88" t="s">
        <v>23</v>
      </c>
      <c r="O247" s="442" t="str">
        <f>IF([1]p19!$L$94&lt;&gt;0,[1]p19!$L$94,"")</f>
        <v/>
      </c>
      <c r="P247" s="443"/>
      <c r="Q247"/>
    </row>
    <row r="248" spans="1:19" s="1" customFormat="1" ht="13.5" customHeight="1" x14ac:dyDescent="0.25">
      <c r="A248" s="17" t="s">
        <v>76</v>
      </c>
      <c r="B248" s="388" t="str">
        <f>IF([1]p19!$A$94&lt;&gt;0,[1]p19!$A$94,"")</f>
        <v>MELHORIA DO ENSINO DE GRADUAÇÃO NO CCT/UFCG</v>
      </c>
      <c r="C248" s="379"/>
      <c r="D248" s="379"/>
      <c r="E248" s="379"/>
      <c r="F248" s="379"/>
      <c r="G248" s="379"/>
      <c r="H248" s="379"/>
      <c r="I248" s="380"/>
      <c r="J248" s="71" t="s">
        <v>24</v>
      </c>
      <c r="K248" s="388" t="str">
        <f>IF([1]p19!$A$96&lt;&gt;0,[1]p19!$A$96,"")</f>
        <v>Monitoria</v>
      </c>
      <c r="L248" s="379"/>
      <c r="M248" s="379"/>
      <c r="N248" s="379"/>
      <c r="O248" s="379"/>
      <c r="P248" s="380"/>
      <c r="Q248"/>
    </row>
    <row r="249" spans="1:19" x14ac:dyDescent="0.2">
      <c r="A249" s="434"/>
      <c r="B249" s="434"/>
      <c r="C249" s="434"/>
      <c r="D249" s="434"/>
      <c r="E249" s="434"/>
      <c r="F249" s="434"/>
      <c r="G249" s="434"/>
      <c r="H249" s="434"/>
      <c r="I249" s="434"/>
      <c r="J249" s="434"/>
      <c r="K249" s="434"/>
      <c r="L249" s="434"/>
      <c r="M249" s="434"/>
      <c r="N249" s="434"/>
      <c r="O249" s="434"/>
      <c r="P249" s="434"/>
    </row>
    <row r="250" spans="1:19" s="1" customFormat="1" ht="13.5" customHeight="1" x14ac:dyDescent="0.25">
      <c r="A250" s="17" t="s">
        <v>73</v>
      </c>
      <c r="B250" s="418" t="str">
        <f>IF([1]p19!$A$99&lt;&gt;0,[1]p19!$A$99,"")</f>
        <v/>
      </c>
      <c r="C250" s="418"/>
      <c r="D250" s="418"/>
      <c r="E250" s="418"/>
      <c r="F250" s="419"/>
      <c r="G250" s="18" t="s">
        <v>74</v>
      </c>
      <c r="H250" s="68" t="str">
        <f>IF([1]p19!$G$103&lt;&gt;0,[1]p19!$G$103,"")</f>
        <v/>
      </c>
      <c r="I250" s="18" t="s">
        <v>75</v>
      </c>
      <c r="J250" s="68" t="str">
        <f>IF([1]p19!$H$103&lt;&gt;0,[1]p19!$H$103,"")</f>
        <v/>
      </c>
      <c r="K250" s="18" t="s">
        <v>79</v>
      </c>
      <c r="L250" s="442" t="str">
        <f>IF([1]p19!$J$80&lt;&gt;0,[1]p19!$J$80,"")</f>
        <v/>
      </c>
      <c r="M250" s="442"/>
      <c r="N250" s="88" t="s">
        <v>23</v>
      </c>
      <c r="O250" s="442" t="str">
        <f>IF([1]p19!$L$101&lt;&gt;0,[1]p19!$L$101,"")</f>
        <v/>
      </c>
      <c r="P250" s="443"/>
      <c r="Q250"/>
    </row>
    <row r="251" spans="1:19" s="1" customFormat="1" ht="13.5" customHeight="1" x14ac:dyDescent="0.25">
      <c r="A251" s="17" t="s">
        <v>76</v>
      </c>
      <c r="B251" s="388" t="str">
        <f>IF([1]p19!$A$101&lt;&gt;0,[1]p19!$A$101,"")</f>
        <v/>
      </c>
      <c r="C251" s="379"/>
      <c r="D251" s="379"/>
      <c r="E251" s="379"/>
      <c r="F251" s="379"/>
      <c r="G251" s="379"/>
      <c r="H251" s="379"/>
      <c r="I251" s="380"/>
      <c r="J251" s="71" t="s">
        <v>24</v>
      </c>
      <c r="K251" s="388" t="str">
        <f>IF([1]p19!$A$103&lt;&gt;0,[1]p19!$A$103,"")</f>
        <v/>
      </c>
      <c r="L251" s="379"/>
      <c r="M251" s="379"/>
      <c r="N251" s="379"/>
      <c r="O251" s="379"/>
      <c r="P251" s="380"/>
      <c r="Q251"/>
    </row>
    <row r="252" spans="1:19" x14ac:dyDescent="0.2">
      <c r="A252" s="439"/>
      <c r="B252" s="439"/>
      <c r="C252" s="439"/>
      <c r="D252" s="439"/>
      <c r="E252" s="439"/>
      <c r="F252" s="439"/>
      <c r="G252" s="439"/>
      <c r="H252" s="439"/>
      <c r="I252" s="439"/>
      <c r="J252" s="439"/>
      <c r="K252" s="439"/>
      <c r="L252" s="439"/>
      <c r="M252" s="439"/>
      <c r="N252" s="439"/>
      <c r="O252" s="439"/>
      <c r="P252" s="439"/>
    </row>
    <row r="253" spans="1:19" s="5" customFormat="1" x14ac:dyDescent="0.2">
      <c r="A253" s="375" t="str">
        <f>T([1]p20!$C$13:$G$13)</f>
        <v>José Luiz Neto</v>
      </c>
      <c r="B253" s="376"/>
      <c r="C253" s="376"/>
      <c r="D253" s="376"/>
      <c r="E253" s="377"/>
      <c r="F253" s="437"/>
      <c r="G253" s="438"/>
      <c r="H253" s="438"/>
      <c r="I253" s="438"/>
      <c r="J253" s="438"/>
      <c r="K253" s="438"/>
      <c r="L253" s="438"/>
      <c r="M253" s="438"/>
      <c r="N253" s="438"/>
      <c r="O253" s="438"/>
      <c r="P253" s="438"/>
      <c r="Q253"/>
      <c r="R253" s="6"/>
      <c r="S253" s="6"/>
    </row>
    <row r="254" spans="1:19" s="1" customFormat="1" ht="13.5" customHeight="1" x14ac:dyDescent="0.25">
      <c r="A254" s="17" t="s">
        <v>73</v>
      </c>
      <c r="B254" s="418" t="str">
        <f>IF([1]p20!$A$78&lt;&gt;0,[1]p20!$A$78,"")</f>
        <v>RAISSA GENESIO DA SILVA</v>
      </c>
      <c r="C254" s="418"/>
      <c r="D254" s="418"/>
      <c r="E254" s="418"/>
      <c r="F254" s="419"/>
      <c r="G254" s="18" t="s">
        <v>74</v>
      </c>
      <c r="H254" s="68">
        <f>IF([1]p20!$G$82&lt;&gt;0,[1]p20!$G$82,"")</f>
        <v>45323</v>
      </c>
      <c r="I254" s="18" t="s">
        <v>75</v>
      </c>
      <c r="J254" s="68">
        <f>IF([1]p20!$H$82&lt;&gt;0,[1]p20!$H$82,"")</f>
        <v>45426</v>
      </c>
      <c r="K254" s="18" t="s">
        <v>79</v>
      </c>
      <c r="L254" s="442" t="str">
        <f>IF([1]p20!$J$80&lt;&gt;0,[1]p20!$J$80,"")</f>
        <v>Outros</v>
      </c>
      <c r="M254" s="442"/>
      <c r="N254" s="88" t="s">
        <v>23</v>
      </c>
      <c r="O254" s="442" t="str">
        <f>IF([1]p20!$L$80&lt;&gt;0,[1]p20!$L$80,"")</f>
        <v>Concluído</v>
      </c>
      <c r="P254" s="443"/>
      <c r="Q254"/>
    </row>
    <row r="255" spans="1:19" s="1" customFormat="1" ht="13.5" customHeight="1" x14ac:dyDescent="0.25">
      <c r="A255" s="17" t="s">
        <v>76</v>
      </c>
      <c r="B255" s="388" t="str">
        <f>IF([1]p20!$A$80&lt;&gt;0,[1]p20!$A$80,"")</f>
        <v>MELHORIA DO ENSINO DE GRADUAÇÃO NO CCT/UFCG</v>
      </c>
      <c r="C255" s="379"/>
      <c r="D255" s="379"/>
      <c r="E255" s="379"/>
      <c r="F255" s="379"/>
      <c r="G255" s="379"/>
      <c r="H255" s="379"/>
      <c r="I255" s="380"/>
      <c r="J255" s="71" t="s">
        <v>24</v>
      </c>
      <c r="K255" s="388" t="str">
        <f>IF([1]p20!$A$82&lt;&gt;0,[1]p20!$A$82,"")</f>
        <v>Monitoria</v>
      </c>
      <c r="L255" s="379"/>
      <c r="M255" s="379"/>
      <c r="N255" s="379"/>
      <c r="O255" s="379"/>
      <c r="P255" s="380"/>
      <c r="Q255"/>
    </row>
    <row r="256" spans="1:19" x14ac:dyDescent="0.2">
      <c r="A256" s="434"/>
      <c r="B256" s="434"/>
      <c r="C256" s="434"/>
      <c r="D256" s="434"/>
      <c r="E256" s="434"/>
      <c r="F256" s="434"/>
      <c r="G256" s="434"/>
      <c r="H256" s="434"/>
      <c r="I256" s="434"/>
      <c r="J256" s="434"/>
      <c r="K256" s="434"/>
      <c r="L256" s="434"/>
      <c r="M256" s="434"/>
      <c r="N256" s="434"/>
      <c r="O256" s="434"/>
      <c r="P256" s="434"/>
    </row>
    <row r="257" spans="1:19" s="1" customFormat="1" ht="13.5" customHeight="1" x14ac:dyDescent="0.25">
      <c r="A257" s="17" t="s">
        <v>73</v>
      </c>
      <c r="B257" s="418" t="str">
        <f>IF([1]p20!$A$85&lt;&gt;0,[1]p20!$A$85,"")</f>
        <v>NIVEA CALEBIA FELIX DOS SANTOS</v>
      </c>
      <c r="C257" s="418"/>
      <c r="D257" s="418"/>
      <c r="E257" s="418"/>
      <c r="F257" s="419"/>
      <c r="G257" s="18" t="s">
        <v>74</v>
      </c>
      <c r="H257" s="68">
        <f>IF([1]p20!$G$89&lt;&gt;0,[1]p20!$G$89,"")</f>
        <v>45323</v>
      </c>
      <c r="I257" s="18" t="s">
        <v>75</v>
      </c>
      <c r="J257" s="68">
        <f>IF([1]p20!$H$89&lt;&gt;0,[1]p20!$H$89,"")</f>
        <v>45426</v>
      </c>
      <c r="K257" s="18" t="s">
        <v>79</v>
      </c>
      <c r="L257" s="442" t="str">
        <f>IF([1]p20!$J$80&lt;&gt;0,[1]p20!$J$80,"")</f>
        <v>Outros</v>
      </c>
      <c r="M257" s="442"/>
      <c r="N257" s="88" t="s">
        <v>23</v>
      </c>
      <c r="O257" s="442" t="str">
        <f>IF([1]p20!$L$87&lt;&gt;0,[1]p20!$L$87,"")</f>
        <v>Concluído</v>
      </c>
      <c r="P257" s="443"/>
      <c r="Q257"/>
    </row>
    <row r="258" spans="1:19" s="1" customFormat="1" ht="13.5" customHeight="1" x14ac:dyDescent="0.25">
      <c r="A258" s="17" t="s">
        <v>76</v>
      </c>
      <c r="B258" s="388" t="str">
        <f>IF([1]p20!$A$87&lt;&gt;0,[1]p20!$A$87,"")</f>
        <v>MELHORIA DO ENSINO DE GRADUAÇÃO NO CCT/UFCG</v>
      </c>
      <c r="C258" s="379"/>
      <c r="D258" s="379"/>
      <c r="E258" s="379"/>
      <c r="F258" s="379"/>
      <c r="G258" s="379"/>
      <c r="H258" s="379"/>
      <c r="I258" s="380"/>
      <c r="J258" s="71" t="s">
        <v>24</v>
      </c>
      <c r="K258" s="388" t="str">
        <f>IF([1]p20!$A$89&lt;&gt;0,[1]p20!$A$89,"")</f>
        <v>Monitoria</v>
      </c>
      <c r="L258" s="379"/>
      <c r="M258" s="379"/>
      <c r="N258" s="379"/>
      <c r="O258" s="379"/>
      <c r="P258" s="380"/>
      <c r="Q258"/>
    </row>
    <row r="259" spans="1:19" x14ac:dyDescent="0.2">
      <c r="A259" s="434"/>
      <c r="B259" s="434"/>
      <c r="C259" s="434"/>
      <c r="D259" s="434"/>
      <c r="E259" s="434"/>
      <c r="F259" s="434"/>
      <c r="G259" s="434"/>
      <c r="H259" s="434"/>
      <c r="I259" s="434"/>
      <c r="J259" s="434"/>
      <c r="K259" s="434"/>
      <c r="L259" s="434"/>
      <c r="M259" s="434"/>
      <c r="N259" s="434"/>
      <c r="O259" s="434"/>
      <c r="P259" s="434"/>
    </row>
    <row r="260" spans="1:19" s="1" customFormat="1" ht="13.5" customHeight="1" x14ac:dyDescent="0.25">
      <c r="A260" s="17" t="s">
        <v>73</v>
      </c>
      <c r="B260" s="418" t="str">
        <f>IF([1]p20!$A$92&lt;&gt;0,[1]p20!$A$92,"")</f>
        <v xml:space="preserve">Joelson Joventino Santos </v>
      </c>
      <c r="C260" s="418"/>
      <c r="D260" s="418"/>
      <c r="E260" s="418"/>
      <c r="F260" s="419"/>
      <c r="G260" s="18" t="s">
        <v>74</v>
      </c>
      <c r="H260" s="68">
        <f>IF([1]p20!$G$96&lt;&gt;0,[1]p20!$G$96,"")</f>
        <v>45356</v>
      </c>
      <c r="I260" s="18" t="s">
        <v>75</v>
      </c>
      <c r="J260" s="68" t="str">
        <f>IF([1]p20!$H$96&lt;&gt;0,[1]p20!$H$96,"")</f>
        <v>228/05/2024</v>
      </c>
      <c r="K260" s="18" t="s">
        <v>79</v>
      </c>
      <c r="L260" s="442" t="str">
        <f>IF([1]p20!$J$80&lt;&gt;0,[1]p20!$J$80,"")</f>
        <v>Outros</v>
      </c>
      <c r="M260" s="442"/>
      <c r="N260" s="88" t="s">
        <v>23</v>
      </c>
      <c r="O260" s="442" t="str">
        <f>IF([1]p20!$L$94&lt;&gt;0,[1]p20!$L$94,"")</f>
        <v>Concluído</v>
      </c>
      <c r="P260" s="443"/>
      <c r="Q260"/>
    </row>
    <row r="261" spans="1:19" s="1" customFormat="1" ht="13.5" customHeight="1" x14ac:dyDescent="0.25">
      <c r="A261" s="17" t="s">
        <v>76</v>
      </c>
      <c r="B261" s="388" t="str">
        <f>IF([1]p20!$A$94&lt;&gt;0,[1]p20!$A$94,"")</f>
        <v>ESTÁGIO SUPERVISIONADO III</v>
      </c>
      <c r="C261" s="379"/>
      <c r="D261" s="379"/>
      <c r="E261" s="379"/>
      <c r="F261" s="379"/>
      <c r="G261" s="379"/>
      <c r="H261" s="379"/>
      <c r="I261" s="380"/>
      <c r="J261" s="71" t="s">
        <v>24</v>
      </c>
      <c r="K261" s="388" t="str">
        <f>IF([1]p20!$A$96&lt;&gt;0,[1]p20!$A$96,"")</f>
        <v>TCC: Trabalho Conclusão de Curso de Graduação</v>
      </c>
      <c r="L261" s="379"/>
      <c r="M261" s="379"/>
      <c r="N261" s="379"/>
      <c r="O261" s="379"/>
      <c r="P261" s="380"/>
      <c r="Q261"/>
    </row>
    <row r="262" spans="1:19" x14ac:dyDescent="0.2">
      <c r="A262" s="434"/>
      <c r="B262" s="434"/>
      <c r="C262" s="434"/>
      <c r="D262" s="434"/>
      <c r="E262" s="434"/>
      <c r="F262" s="434"/>
      <c r="G262" s="434"/>
      <c r="H262" s="434"/>
      <c r="I262" s="434"/>
      <c r="J262" s="434"/>
      <c r="K262" s="434"/>
      <c r="L262" s="434"/>
      <c r="M262" s="434"/>
      <c r="N262" s="434"/>
      <c r="O262" s="434"/>
      <c r="P262" s="434"/>
    </row>
    <row r="263" spans="1:19" s="1" customFormat="1" ht="13.5" customHeight="1" x14ac:dyDescent="0.25">
      <c r="A263" s="17" t="s">
        <v>73</v>
      </c>
      <c r="B263" s="418" t="str">
        <f>IF([1]p20!$A$99&lt;&gt;0,[1]p20!$A$99,"")</f>
        <v>CECILIA NUNES MAGALHAES</v>
      </c>
      <c r="C263" s="418"/>
      <c r="D263" s="418"/>
      <c r="E263" s="418"/>
      <c r="F263" s="419"/>
      <c r="G263" s="18" t="s">
        <v>74</v>
      </c>
      <c r="H263" s="68">
        <f>IF([1]p20!$G$103&lt;&gt;0,[1]p20!$G$103,"")</f>
        <v>45348</v>
      </c>
      <c r="I263" s="18" t="s">
        <v>75</v>
      </c>
      <c r="J263" s="68">
        <f>IF([1]p20!$H$103&lt;&gt;0,[1]p20!$H$103,"")</f>
        <v>45408</v>
      </c>
      <c r="K263" s="18" t="s">
        <v>79</v>
      </c>
      <c r="L263" s="442" t="str">
        <f>IF([1]p20!$J$80&lt;&gt;0,[1]p20!$J$80,"")</f>
        <v>Outros</v>
      </c>
      <c r="M263" s="442"/>
      <c r="N263" s="88" t="s">
        <v>23</v>
      </c>
      <c r="O263" s="442" t="str">
        <f>IF([1]p20!$L$101&lt;&gt;0,[1]p20!$L$101,"")</f>
        <v/>
      </c>
      <c r="P263" s="443"/>
      <c r="Q263"/>
    </row>
    <row r="264" spans="1:19" s="1" customFormat="1" ht="13.5" customHeight="1" x14ac:dyDescent="0.25">
      <c r="A264" s="17" t="s">
        <v>76</v>
      </c>
      <c r="B264" s="388" t="str">
        <f>IF([1]p20!$A$101&lt;&gt;0,[1]p20!$A$101,"")</f>
        <v>ESTAGIO SUPERVISIONADO I</v>
      </c>
      <c r="C264" s="379"/>
      <c r="D264" s="379"/>
      <c r="E264" s="379"/>
      <c r="F264" s="379"/>
      <c r="G264" s="379"/>
      <c r="H264" s="379"/>
      <c r="I264" s="380"/>
      <c r="J264" s="71" t="s">
        <v>24</v>
      </c>
      <c r="K264" s="388" t="str">
        <f>IF([1]p20!$A$103&lt;&gt;0,[1]p20!$A$103,"")</f>
        <v>Tutoria Acadêmica</v>
      </c>
      <c r="L264" s="379"/>
      <c r="M264" s="379"/>
      <c r="N264" s="379"/>
      <c r="O264" s="379"/>
      <c r="P264" s="380"/>
      <c r="Q264"/>
    </row>
    <row r="265" spans="1:19" x14ac:dyDescent="0.2">
      <c r="A265" s="439"/>
      <c r="B265" s="439"/>
      <c r="C265" s="439"/>
      <c r="D265" s="439"/>
      <c r="E265" s="439"/>
      <c r="F265" s="439"/>
      <c r="G265" s="439"/>
      <c r="H265" s="439"/>
      <c r="I265" s="439"/>
      <c r="J265" s="439"/>
      <c r="K265" s="439"/>
      <c r="L265" s="439"/>
      <c r="M265" s="439"/>
      <c r="N265" s="439"/>
      <c r="O265" s="439"/>
      <c r="P265" s="439"/>
    </row>
    <row r="266" spans="1:19" s="5" customFormat="1" x14ac:dyDescent="0.2">
      <c r="A266" s="375" t="str">
        <f>T([1]p21!$C$13:$G$13)</f>
        <v>Kennerson  Nascimento de Sousa Lima</v>
      </c>
      <c r="B266" s="376"/>
      <c r="C266" s="376"/>
      <c r="D266" s="376"/>
      <c r="E266" s="377"/>
      <c r="F266" s="437"/>
      <c r="G266" s="438"/>
      <c r="H266" s="438"/>
      <c r="I266" s="438"/>
      <c r="J266" s="438"/>
      <c r="K266" s="438"/>
      <c r="L266" s="438"/>
      <c r="M266" s="438"/>
      <c r="N266" s="438"/>
      <c r="O266" s="438"/>
      <c r="P266" s="438"/>
      <c r="Q266"/>
      <c r="R266" s="6"/>
      <c r="S266" s="6"/>
    </row>
    <row r="267" spans="1:19" s="1" customFormat="1" ht="13.5" customHeight="1" x14ac:dyDescent="0.25">
      <c r="A267" s="17" t="s">
        <v>73</v>
      </c>
      <c r="B267" s="418" t="str">
        <f>IF([1]p21!$A$78&lt;&gt;0,[1]p21!$A$78,"")</f>
        <v/>
      </c>
      <c r="C267" s="418"/>
      <c r="D267" s="418"/>
      <c r="E267" s="418"/>
      <c r="F267" s="419"/>
      <c r="G267" s="18" t="s">
        <v>74</v>
      </c>
      <c r="H267" s="68" t="str">
        <f>IF([1]p21!$G$82&lt;&gt;0,[1]p21!$G$82,"")</f>
        <v/>
      </c>
      <c r="I267" s="18" t="s">
        <v>75</v>
      </c>
      <c r="J267" s="68" t="str">
        <f>IF([1]p21!$H$82&lt;&gt;0,[1]p21!$H$82,"")</f>
        <v/>
      </c>
      <c r="K267" s="18" t="s">
        <v>79</v>
      </c>
      <c r="L267" s="442" t="str">
        <f>IF([1]p21!$J$80&lt;&gt;0,[1]p21!$J$80,"")</f>
        <v/>
      </c>
      <c r="M267" s="442"/>
      <c r="N267" s="88" t="s">
        <v>23</v>
      </c>
      <c r="O267" s="442" t="str">
        <f>IF([1]p21!$L$80&lt;&gt;0,[1]p21!$L$80,"")</f>
        <v/>
      </c>
      <c r="P267" s="443"/>
      <c r="Q267"/>
    </row>
    <row r="268" spans="1:19" s="1" customFormat="1" ht="13.5" customHeight="1" x14ac:dyDescent="0.25">
      <c r="A268" s="17" t="s">
        <v>76</v>
      </c>
      <c r="B268" s="388" t="str">
        <f>IF([1]p21!$A$80&lt;&gt;0,[1]p21!$A$80,"")</f>
        <v/>
      </c>
      <c r="C268" s="379"/>
      <c r="D268" s="379"/>
      <c r="E268" s="379"/>
      <c r="F268" s="379"/>
      <c r="G268" s="379"/>
      <c r="H268" s="379"/>
      <c r="I268" s="380"/>
      <c r="J268" s="71" t="s">
        <v>24</v>
      </c>
      <c r="K268" s="388" t="str">
        <f>IF([1]p21!$A$82&lt;&gt;0,[1]p21!$A$82,"")</f>
        <v/>
      </c>
      <c r="L268" s="379"/>
      <c r="M268" s="379"/>
      <c r="N268" s="379"/>
      <c r="O268" s="379"/>
      <c r="P268" s="380"/>
      <c r="Q268"/>
    </row>
    <row r="269" spans="1:19" x14ac:dyDescent="0.2">
      <c r="A269" s="434"/>
      <c r="B269" s="434"/>
      <c r="C269" s="434"/>
      <c r="D269" s="434"/>
      <c r="E269" s="434"/>
      <c r="F269" s="434"/>
      <c r="G269" s="434"/>
      <c r="H269" s="434"/>
      <c r="I269" s="434"/>
      <c r="J269" s="434"/>
      <c r="K269" s="434"/>
      <c r="L269" s="434"/>
      <c r="M269" s="434"/>
      <c r="N269" s="434"/>
      <c r="O269" s="434"/>
      <c r="P269" s="434"/>
    </row>
    <row r="270" spans="1:19" s="1" customFormat="1" ht="13.5" customHeight="1" x14ac:dyDescent="0.25">
      <c r="A270" s="17" t="s">
        <v>73</v>
      </c>
      <c r="B270" s="418" t="str">
        <f>IF([1]p21!$A$85&lt;&gt;0,[1]p21!$A$85,"")</f>
        <v/>
      </c>
      <c r="C270" s="418"/>
      <c r="D270" s="418"/>
      <c r="E270" s="418"/>
      <c r="F270" s="419"/>
      <c r="G270" s="18" t="s">
        <v>74</v>
      </c>
      <c r="H270" s="68" t="str">
        <f>IF([1]p21!$G$89&lt;&gt;0,[1]p21!$G$89,"")</f>
        <v/>
      </c>
      <c r="I270" s="18" t="s">
        <v>75</v>
      </c>
      <c r="J270" s="68" t="str">
        <f>IF([1]p21!$H$89&lt;&gt;0,[1]p21!$H$89,"")</f>
        <v/>
      </c>
      <c r="K270" s="18" t="s">
        <v>79</v>
      </c>
      <c r="L270" s="442" t="str">
        <f>IF([1]p21!$J$80&lt;&gt;0,[1]p21!$J$80,"")</f>
        <v/>
      </c>
      <c r="M270" s="442"/>
      <c r="N270" s="88" t="s">
        <v>23</v>
      </c>
      <c r="O270" s="442" t="str">
        <f>IF([1]p21!$L$87&lt;&gt;0,[1]p21!$L$87,"")</f>
        <v/>
      </c>
      <c r="P270" s="443"/>
      <c r="Q270"/>
    </row>
    <row r="271" spans="1:19" s="1" customFormat="1" ht="13.5" customHeight="1" x14ac:dyDescent="0.25">
      <c r="A271" s="17" t="s">
        <v>76</v>
      </c>
      <c r="B271" s="388" t="str">
        <f>IF([1]p21!$A$87&lt;&gt;0,[1]p21!$A$87,"")</f>
        <v/>
      </c>
      <c r="C271" s="379"/>
      <c r="D271" s="379"/>
      <c r="E271" s="379"/>
      <c r="F271" s="379"/>
      <c r="G271" s="379"/>
      <c r="H271" s="379"/>
      <c r="I271" s="380"/>
      <c r="J271" s="71" t="s">
        <v>24</v>
      </c>
      <c r="K271" s="388" t="str">
        <f>IF([1]p21!$A$89&lt;&gt;0,[1]p21!$A$89,"")</f>
        <v/>
      </c>
      <c r="L271" s="379"/>
      <c r="M271" s="379"/>
      <c r="N271" s="379"/>
      <c r="O271" s="379"/>
      <c r="P271" s="380"/>
      <c r="Q271"/>
    </row>
    <row r="272" spans="1:19" x14ac:dyDescent="0.2">
      <c r="A272" s="434"/>
      <c r="B272" s="434"/>
      <c r="C272" s="434"/>
      <c r="D272" s="434"/>
      <c r="E272" s="434"/>
      <c r="F272" s="434"/>
      <c r="G272" s="434"/>
      <c r="H272" s="434"/>
      <c r="I272" s="434"/>
      <c r="J272" s="434"/>
      <c r="K272" s="434"/>
      <c r="L272" s="434"/>
      <c r="M272" s="434"/>
      <c r="N272" s="434"/>
      <c r="O272" s="434"/>
      <c r="P272" s="434"/>
    </row>
    <row r="273" spans="1:19" s="1" customFormat="1" ht="13.5" customHeight="1" x14ac:dyDescent="0.25">
      <c r="A273" s="17" t="s">
        <v>73</v>
      </c>
      <c r="B273" s="418" t="str">
        <f>IF([1]p21!$A$92&lt;&gt;0,[1]p21!$A$92,"")</f>
        <v/>
      </c>
      <c r="C273" s="418"/>
      <c r="D273" s="418"/>
      <c r="E273" s="418"/>
      <c r="F273" s="419"/>
      <c r="G273" s="18" t="s">
        <v>74</v>
      </c>
      <c r="H273" s="68" t="str">
        <f>IF([1]p21!$G$96&lt;&gt;0,[1]p21!$G$96,"")</f>
        <v/>
      </c>
      <c r="I273" s="18" t="s">
        <v>75</v>
      </c>
      <c r="J273" s="68" t="str">
        <f>IF([1]p21!$H$96&lt;&gt;0,[1]p21!$H$96,"")</f>
        <v/>
      </c>
      <c r="K273" s="18" t="s">
        <v>79</v>
      </c>
      <c r="L273" s="442" t="str">
        <f>IF([1]p21!$J$80&lt;&gt;0,[1]p21!$J$80,"")</f>
        <v/>
      </c>
      <c r="M273" s="442"/>
      <c r="N273" s="88" t="s">
        <v>23</v>
      </c>
      <c r="O273" s="442" t="str">
        <f>IF([1]p21!$L$94&lt;&gt;0,[1]p21!$L$94,"")</f>
        <v/>
      </c>
      <c r="P273" s="443"/>
      <c r="Q273"/>
    </row>
    <row r="274" spans="1:19" s="1" customFormat="1" ht="13.5" customHeight="1" x14ac:dyDescent="0.25">
      <c r="A274" s="17" t="s">
        <v>76</v>
      </c>
      <c r="B274" s="388" t="str">
        <f>IF([1]p21!$A$94&lt;&gt;0,[1]p21!$A$94,"")</f>
        <v/>
      </c>
      <c r="C274" s="379"/>
      <c r="D274" s="379"/>
      <c r="E274" s="379"/>
      <c r="F274" s="379"/>
      <c r="G274" s="379"/>
      <c r="H274" s="379"/>
      <c r="I274" s="380"/>
      <c r="J274" s="71" t="s">
        <v>24</v>
      </c>
      <c r="K274" s="388" t="str">
        <f>IF([1]p21!$A$96&lt;&gt;0,[1]p21!$A$96,"")</f>
        <v/>
      </c>
      <c r="L274" s="379"/>
      <c r="M274" s="379"/>
      <c r="N274" s="379"/>
      <c r="O274" s="379"/>
      <c r="P274" s="380"/>
      <c r="Q274"/>
    </row>
    <row r="275" spans="1:19" x14ac:dyDescent="0.2">
      <c r="A275" s="434"/>
      <c r="B275" s="434"/>
      <c r="C275" s="434"/>
      <c r="D275" s="434"/>
      <c r="E275" s="434"/>
      <c r="F275" s="434"/>
      <c r="G275" s="434"/>
      <c r="H275" s="434"/>
      <c r="I275" s="434"/>
      <c r="J275" s="434"/>
      <c r="K275" s="434"/>
      <c r="L275" s="434"/>
      <c r="M275" s="434"/>
      <c r="N275" s="434"/>
      <c r="O275" s="434"/>
      <c r="P275" s="434"/>
    </row>
    <row r="276" spans="1:19" s="1" customFormat="1" ht="13.5" customHeight="1" x14ac:dyDescent="0.25">
      <c r="A276" s="17" t="s">
        <v>73</v>
      </c>
      <c r="B276" s="418" t="str">
        <f>IF([1]p21!$A$99&lt;&gt;0,[1]p21!$A$99,"")</f>
        <v/>
      </c>
      <c r="C276" s="418"/>
      <c r="D276" s="418"/>
      <c r="E276" s="418"/>
      <c r="F276" s="419"/>
      <c r="G276" s="18" t="s">
        <v>74</v>
      </c>
      <c r="H276" s="68" t="str">
        <f>IF([1]p21!$G$103&lt;&gt;0,[1]p21!$G$103,"")</f>
        <v/>
      </c>
      <c r="I276" s="18" t="s">
        <v>75</v>
      </c>
      <c r="J276" s="68" t="str">
        <f>IF([1]p21!$H$103&lt;&gt;0,[1]p21!$H$103,"")</f>
        <v/>
      </c>
      <c r="K276" s="18" t="s">
        <v>79</v>
      </c>
      <c r="L276" s="442" t="str">
        <f>IF([1]p21!$J$80&lt;&gt;0,[1]p21!$J$80,"")</f>
        <v/>
      </c>
      <c r="M276" s="442"/>
      <c r="N276" s="88" t="s">
        <v>23</v>
      </c>
      <c r="O276" s="442" t="str">
        <f>IF([1]p21!$L$101&lt;&gt;0,[1]p21!$L$101,"")</f>
        <v/>
      </c>
      <c r="P276" s="443"/>
      <c r="Q276"/>
    </row>
    <row r="277" spans="1:19" s="1" customFormat="1" ht="13.5" customHeight="1" x14ac:dyDescent="0.25">
      <c r="A277" s="17" t="s">
        <v>76</v>
      </c>
      <c r="B277" s="388" t="str">
        <f>IF([1]p21!$A$101&lt;&gt;0,[1]p21!$A$101,"")</f>
        <v/>
      </c>
      <c r="C277" s="379"/>
      <c r="D277" s="379"/>
      <c r="E277" s="379"/>
      <c r="F277" s="379"/>
      <c r="G277" s="379"/>
      <c r="H277" s="379"/>
      <c r="I277" s="380"/>
      <c r="J277" s="71" t="s">
        <v>24</v>
      </c>
      <c r="K277" s="388" t="str">
        <f>IF([1]p21!$A$103&lt;&gt;0,[1]p21!$A$103,"")</f>
        <v/>
      </c>
      <c r="L277" s="379"/>
      <c r="M277" s="379"/>
      <c r="N277" s="379"/>
      <c r="O277" s="379"/>
      <c r="P277" s="380"/>
      <c r="Q277"/>
    </row>
    <row r="278" spans="1:19" x14ac:dyDescent="0.2">
      <c r="A278" s="439"/>
      <c r="B278" s="439"/>
      <c r="C278" s="439"/>
      <c r="D278" s="439"/>
      <c r="E278" s="439"/>
      <c r="F278" s="439"/>
      <c r="G278" s="439"/>
      <c r="H278" s="439"/>
      <c r="I278" s="439"/>
      <c r="J278" s="439"/>
      <c r="K278" s="439"/>
      <c r="L278" s="439"/>
      <c r="M278" s="439"/>
      <c r="N278" s="439"/>
      <c r="O278" s="439"/>
      <c r="P278" s="439"/>
    </row>
    <row r="279" spans="1:19" s="5" customFormat="1" x14ac:dyDescent="0.2">
      <c r="A279" s="375" t="str">
        <f>T([1]p22!$C$13:$G$13)</f>
        <v>Leomaques Francisco Silva Bernardo</v>
      </c>
      <c r="B279" s="376"/>
      <c r="C279" s="376"/>
      <c r="D279" s="376"/>
      <c r="E279" s="377"/>
      <c r="F279" s="437"/>
      <c r="G279" s="438"/>
      <c r="H279" s="438"/>
      <c r="I279" s="438"/>
      <c r="J279" s="438"/>
      <c r="K279" s="438"/>
      <c r="L279" s="438"/>
      <c r="M279" s="438"/>
      <c r="N279" s="438"/>
      <c r="O279" s="438"/>
      <c r="P279" s="438"/>
      <c r="Q279"/>
      <c r="R279" s="6"/>
      <c r="S279" s="6"/>
    </row>
    <row r="280" spans="1:19" s="1" customFormat="1" ht="13.5" customHeight="1" x14ac:dyDescent="0.25">
      <c r="A280" s="17" t="s">
        <v>73</v>
      </c>
      <c r="B280" s="418" t="str">
        <f>IF([1]p22!$A$78&lt;&gt;0,[1]p22!$A$78,"")</f>
        <v xml:space="preserve">Rafaela Fernandes de Souza Pontes </v>
      </c>
      <c r="C280" s="418"/>
      <c r="D280" s="418"/>
      <c r="E280" s="418"/>
      <c r="F280" s="419"/>
      <c r="G280" s="18" t="s">
        <v>74</v>
      </c>
      <c r="H280" s="68">
        <f>IF([1]p22!$G$82&lt;&gt;0,[1]p22!$G$82,"")</f>
        <v>45372</v>
      </c>
      <c r="I280" s="18" t="s">
        <v>75</v>
      </c>
      <c r="J280" s="68">
        <f>IF([1]p22!$H$82&lt;&gt;0,[1]p22!$H$82,"")</f>
        <v>45433</v>
      </c>
      <c r="K280" s="18" t="s">
        <v>79</v>
      </c>
      <c r="L280" s="442" t="str">
        <f>IF([1]p22!$J$80&lt;&gt;0,[1]p22!$J$80,"")</f>
        <v/>
      </c>
      <c r="M280" s="442"/>
      <c r="N280" s="88" t="s">
        <v>23</v>
      </c>
      <c r="O280" s="442" t="str">
        <f>IF([1]p22!$L$80&lt;&gt;0,[1]p22!$L$80,"")</f>
        <v>Concluído</v>
      </c>
      <c r="P280" s="443"/>
      <c r="Q280"/>
    </row>
    <row r="281" spans="1:19" s="1" customFormat="1" ht="13.5" customHeight="1" x14ac:dyDescent="0.25">
      <c r="A281" s="17" t="s">
        <v>76</v>
      </c>
      <c r="B281" s="388" t="str">
        <f>IF([1]p22!$A$80&lt;&gt;0,[1]p22!$A$80,"")</f>
        <v>Orientação de Estágio Supervisionado III</v>
      </c>
      <c r="C281" s="379"/>
      <c r="D281" s="379"/>
      <c r="E281" s="379"/>
      <c r="F281" s="379"/>
      <c r="G281" s="379"/>
      <c r="H281" s="379"/>
      <c r="I281" s="380"/>
      <c r="J281" s="71" t="s">
        <v>24</v>
      </c>
      <c r="K281" s="388" t="str">
        <f>IF([1]p22!$A$82&lt;&gt;0,[1]p22!$A$82,"")</f>
        <v>TCC: Trabalho Conclusão de Curso de Graduação</v>
      </c>
      <c r="L281" s="379"/>
      <c r="M281" s="379"/>
      <c r="N281" s="379"/>
      <c r="O281" s="379"/>
      <c r="P281" s="380"/>
      <c r="Q281"/>
    </row>
    <row r="282" spans="1:19" x14ac:dyDescent="0.2">
      <c r="A282" s="434"/>
      <c r="B282" s="434"/>
      <c r="C282" s="434"/>
      <c r="D282" s="434"/>
      <c r="E282" s="434"/>
      <c r="F282" s="434"/>
      <c r="G282" s="434"/>
      <c r="H282" s="434"/>
      <c r="I282" s="434"/>
      <c r="J282" s="434"/>
      <c r="K282" s="434"/>
      <c r="L282" s="434"/>
      <c r="M282" s="434"/>
      <c r="N282" s="434"/>
      <c r="O282" s="434"/>
      <c r="P282" s="434"/>
    </row>
    <row r="283" spans="1:19" s="1" customFormat="1" ht="13.5" customHeight="1" x14ac:dyDescent="0.25">
      <c r="A283" s="17" t="s">
        <v>73</v>
      </c>
      <c r="B283" s="418" t="str">
        <f>IF([1]p22!$A$85&lt;&gt;0,[1]p22!$A$85,"")</f>
        <v/>
      </c>
      <c r="C283" s="418"/>
      <c r="D283" s="418"/>
      <c r="E283" s="418"/>
      <c r="F283" s="419"/>
      <c r="G283" s="18" t="s">
        <v>74</v>
      </c>
      <c r="H283" s="68" t="str">
        <f>IF([1]p22!$G$89&lt;&gt;0,[1]p22!$G$89,"")</f>
        <v/>
      </c>
      <c r="I283" s="18" t="s">
        <v>75</v>
      </c>
      <c r="J283" s="68" t="str">
        <f>IF([1]p22!$H$89&lt;&gt;0,[1]p22!$H$89,"")</f>
        <v/>
      </c>
      <c r="K283" s="18" t="s">
        <v>79</v>
      </c>
      <c r="L283" s="442" t="str">
        <f>IF([1]p22!$J$80&lt;&gt;0,[1]p22!$J$80,"")</f>
        <v/>
      </c>
      <c r="M283" s="442"/>
      <c r="N283" s="88" t="s">
        <v>23</v>
      </c>
      <c r="O283" s="442" t="str">
        <f>IF([1]p22!$L$87&lt;&gt;0,[1]p22!$L$87,"")</f>
        <v/>
      </c>
      <c r="P283" s="443"/>
      <c r="Q283"/>
    </row>
    <row r="284" spans="1:19" s="1" customFormat="1" ht="13.5" customHeight="1" x14ac:dyDescent="0.25">
      <c r="A284" s="17" t="s">
        <v>76</v>
      </c>
      <c r="B284" s="388" t="str">
        <f>IF([1]p22!$A$87&lt;&gt;0,[1]p22!$A$87,"")</f>
        <v/>
      </c>
      <c r="C284" s="379"/>
      <c r="D284" s="379"/>
      <c r="E284" s="379"/>
      <c r="F284" s="379"/>
      <c r="G284" s="379"/>
      <c r="H284" s="379"/>
      <c r="I284" s="380"/>
      <c r="J284" s="71" t="s">
        <v>24</v>
      </c>
      <c r="K284" s="388" t="str">
        <f>IF([1]p22!$A$89&lt;&gt;0,[1]p22!$A$89,"")</f>
        <v/>
      </c>
      <c r="L284" s="379"/>
      <c r="M284" s="379"/>
      <c r="N284" s="379"/>
      <c r="O284" s="379"/>
      <c r="P284" s="380"/>
      <c r="Q284"/>
    </row>
    <row r="285" spans="1:19" x14ac:dyDescent="0.2">
      <c r="A285" s="434"/>
      <c r="B285" s="434"/>
      <c r="C285" s="434"/>
      <c r="D285" s="434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434"/>
      <c r="P285" s="434"/>
    </row>
    <row r="286" spans="1:19" s="1" customFormat="1" ht="13.5" customHeight="1" x14ac:dyDescent="0.25">
      <c r="A286" s="17" t="s">
        <v>73</v>
      </c>
      <c r="B286" s="418" t="str">
        <f>IF([1]p22!$A$92&lt;&gt;0,[1]p22!$A$92,"")</f>
        <v/>
      </c>
      <c r="C286" s="418"/>
      <c r="D286" s="418"/>
      <c r="E286" s="418"/>
      <c r="F286" s="419"/>
      <c r="G286" s="18" t="s">
        <v>74</v>
      </c>
      <c r="H286" s="68" t="str">
        <f>IF([1]p22!$G$96&lt;&gt;0,[1]p22!$G$96,"")</f>
        <v/>
      </c>
      <c r="I286" s="18" t="s">
        <v>75</v>
      </c>
      <c r="J286" s="68" t="str">
        <f>IF([1]p22!$H$96&lt;&gt;0,[1]p22!$H$96,"")</f>
        <v/>
      </c>
      <c r="K286" s="18" t="s">
        <v>79</v>
      </c>
      <c r="L286" s="442" t="str">
        <f>IF([1]p22!$J$80&lt;&gt;0,[1]p22!$J$80,"")</f>
        <v/>
      </c>
      <c r="M286" s="442"/>
      <c r="N286" s="88" t="s">
        <v>23</v>
      </c>
      <c r="O286" s="442" t="str">
        <f>IF([1]p22!$L$94&lt;&gt;0,[1]p22!$L$94,"")</f>
        <v/>
      </c>
      <c r="P286" s="443"/>
      <c r="Q286"/>
    </row>
    <row r="287" spans="1:19" s="1" customFormat="1" ht="13.5" customHeight="1" x14ac:dyDescent="0.25">
      <c r="A287" s="17" t="s">
        <v>76</v>
      </c>
      <c r="B287" s="388" t="str">
        <f>IF([1]p22!$A$94&lt;&gt;0,[1]p22!$A$94,"")</f>
        <v/>
      </c>
      <c r="C287" s="379"/>
      <c r="D287" s="379"/>
      <c r="E287" s="379"/>
      <c r="F287" s="379"/>
      <c r="G287" s="379"/>
      <c r="H287" s="379"/>
      <c r="I287" s="380"/>
      <c r="J287" s="71" t="s">
        <v>24</v>
      </c>
      <c r="K287" s="388" t="str">
        <f>IF([1]p22!$A$96&lt;&gt;0,[1]p22!$A$96,"")</f>
        <v/>
      </c>
      <c r="L287" s="379"/>
      <c r="M287" s="379"/>
      <c r="N287" s="379"/>
      <c r="O287" s="379"/>
      <c r="P287" s="380"/>
      <c r="Q287"/>
    </row>
    <row r="288" spans="1:19" x14ac:dyDescent="0.2">
      <c r="A288" s="434"/>
      <c r="B288" s="434"/>
      <c r="C288" s="434"/>
      <c r="D288" s="434"/>
      <c r="E288" s="434"/>
      <c r="F288" s="434"/>
      <c r="G288" s="434"/>
      <c r="H288" s="434"/>
      <c r="I288" s="434"/>
      <c r="J288" s="434"/>
      <c r="K288" s="434"/>
      <c r="L288" s="434"/>
      <c r="M288" s="434"/>
      <c r="N288" s="434"/>
      <c r="O288" s="434"/>
      <c r="P288" s="434"/>
    </row>
    <row r="289" spans="1:19" s="1" customFormat="1" ht="13.5" customHeight="1" x14ac:dyDescent="0.25">
      <c r="A289" s="17" t="s">
        <v>73</v>
      </c>
      <c r="B289" s="418" t="str">
        <f>IF([1]p22!$A$99&lt;&gt;0,[1]p22!$A$99,"")</f>
        <v/>
      </c>
      <c r="C289" s="418"/>
      <c r="D289" s="418"/>
      <c r="E289" s="418"/>
      <c r="F289" s="419"/>
      <c r="G289" s="18" t="s">
        <v>74</v>
      </c>
      <c r="H289" s="68" t="str">
        <f>IF([1]p22!$G$103&lt;&gt;0,[1]p22!$G$103,"")</f>
        <v/>
      </c>
      <c r="I289" s="18" t="s">
        <v>75</v>
      </c>
      <c r="J289" s="68" t="str">
        <f>IF([1]p22!$H$103&lt;&gt;0,[1]p22!$H$103,"")</f>
        <v/>
      </c>
      <c r="K289" s="18" t="s">
        <v>79</v>
      </c>
      <c r="L289" s="442" t="str">
        <f>IF([1]p22!$J$80&lt;&gt;0,[1]p22!$J$80,"")</f>
        <v/>
      </c>
      <c r="M289" s="442"/>
      <c r="N289" s="88" t="s">
        <v>23</v>
      </c>
      <c r="O289" s="442" t="str">
        <f>IF([1]p22!$L$101&lt;&gt;0,[1]p22!$L$101,"")</f>
        <v/>
      </c>
      <c r="P289" s="443"/>
      <c r="Q289"/>
    </row>
    <row r="290" spans="1:19" s="1" customFormat="1" ht="13.5" customHeight="1" x14ac:dyDescent="0.25">
      <c r="A290" s="17" t="s">
        <v>76</v>
      </c>
      <c r="B290" s="388" t="str">
        <f>IF([1]p22!$A$101&lt;&gt;0,[1]p22!$A$101,"")</f>
        <v/>
      </c>
      <c r="C290" s="379"/>
      <c r="D290" s="379"/>
      <c r="E290" s="379"/>
      <c r="F290" s="379"/>
      <c r="G290" s="379"/>
      <c r="H290" s="379"/>
      <c r="I290" s="380"/>
      <c r="J290" s="71" t="s">
        <v>24</v>
      </c>
      <c r="K290" s="388" t="str">
        <f>IF([1]p22!$A$103&lt;&gt;0,[1]p22!$A$103,"")</f>
        <v/>
      </c>
      <c r="L290" s="379"/>
      <c r="M290" s="379"/>
      <c r="N290" s="379"/>
      <c r="O290" s="379"/>
      <c r="P290" s="380"/>
      <c r="Q290"/>
    </row>
    <row r="291" spans="1:19" x14ac:dyDescent="0.2">
      <c r="A291" s="439"/>
      <c r="B291" s="439"/>
      <c r="C291" s="439"/>
      <c r="D291" s="439"/>
      <c r="E291" s="439"/>
      <c r="F291" s="439"/>
      <c r="G291" s="439"/>
      <c r="H291" s="439"/>
      <c r="I291" s="439"/>
      <c r="J291" s="439"/>
      <c r="K291" s="439"/>
      <c r="L291" s="439"/>
      <c r="M291" s="439"/>
      <c r="N291" s="439"/>
      <c r="O291" s="439"/>
      <c r="P291" s="439"/>
    </row>
    <row r="292" spans="1:19" s="5" customFormat="1" x14ac:dyDescent="0.2">
      <c r="A292" s="375" t="str">
        <f>T([1]p23!$C$13:$G$13)</f>
        <v>José Luiz Neto</v>
      </c>
      <c r="B292" s="376"/>
      <c r="C292" s="376"/>
      <c r="D292" s="376"/>
      <c r="E292" s="377"/>
      <c r="F292" s="437"/>
      <c r="G292" s="438"/>
      <c r="H292" s="438"/>
      <c r="I292" s="438"/>
      <c r="J292" s="438"/>
      <c r="K292" s="438"/>
      <c r="L292" s="438"/>
      <c r="M292" s="438"/>
      <c r="N292" s="438"/>
      <c r="O292" s="438"/>
      <c r="P292" s="438"/>
      <c r="Q292"/>
      <c r="R292" s="6"/>
      <c r="S292" s="6"/>
    </row>
    <row r="293" spans="1:19" s="1" customFormat="1" ht="13.5" customHeight="1" x14ac:dyDescent="0.25">
      <c r="A293" s="17" t="s">
        <v>73</v>
      </c>
      <c r="B293" s="418" t="str">
        <f>IF([1]p23!$A$78&lt;&gt;0,[1]p23!$A$78,"")</f>
        <v>RAISSA GENESIO DA SILVA</v>
      </c>
      <c r="C293" s="418"/>
      <c r="D293" s="418"/>
      <c r="E293" s="418"/>
      <c r="F293" s="419"/>
      <c r="G293" s="18" t="s">
        <v>74</v>
      </c>
      <c r="H293" s="68">
        <f>IF([1]p23!$G$82&lt;&gt;0,[1]p23!$G$82,"")</f>
        <v>45323</v>
      </c>
      <c r="I293" s="18" t="s">
        <v>75</v>
      </c>
      <c r="J293" s="68">
        <f>IF([1]p23!$H$82&lt;&gt;0,[1]p23!$H$82,"")</f>
        <v>45426</v>
      </c>
      <c r="K293" s="18" t="s">
        <v>79</v>
      </c>
      <c r="L293" s="442" t="str">
        <f>IF([1]p23!$J$80&lt;&gt;0,[1]p23!$J$80,"")</f>
        <v>Outros</v>
      </c>
      <c r="M293" s="442"/>
      <c r="N293" s="88" t="s">
        <v>23</v>
      </c>
      <c r="O293" s="442" t="str">
        <f>IF([1]p23!$L$80&lt;&gt;0,[1]p23!$L$80,"")</f>
        <v>Concluído</v>
      </c>
      <c r="P293" s="443"/>
      <c r="Q293"/>
    </row>
    <row r="294" spans="1:19" s="1" customFormat="1" ht="13.5" customHeight="1" x14ac:dyDescent="0.25">
      <c r="A294" s="17" t="s">
        <v>76</v>
      </c>
      <c r="B294" s="388" t="str">
        <f>IF([1]p23!$A$80&lt;&gt;0,[1]p23!$A$80,"")</f>
        <v>MELHORIA DO ENSINO DE GRADUAÇÃO NO CCT/UFCG</v>
      </c>
      <c r="C294" s="379"/>
      <c r="D294" s="379"/>
      <c r="E294" s="379"/>
      <c r="F294" s="379"/>
      <c r="G294" s="379"/>
      <c r="H294" s="379"/>
      <c r="I294" s="380"/>
      <c r="J294" s="71" t="s">
        <v>24</v>
      </c>
      <c r="K294" s="388" t="str">
        <f>IF([1]p23!$A$82&lt;&gt;0,[1]p23!$A$82,"")</f>
        <v>Monitoria</v>
      </c>
      <c r="L294" s="379"/>
      <c r="M294" s="379"/>
      <c r="N294" s="379"/>
      <c r="O294" s="379"/>
      <c r="P294" s="380"/>
      <c r="Q294"/>
    </row>
    <row r="295" spans="1:19" x14ac:dyDescent="0.2">
      <c r="A295" s="434"/>
      <c r="B295" s="434"/>
      <c r="C295" s="434"/>
      <c r="D295" s="434"/>
      <c r="E295" s="434"/>
      <c r="F295" s="434"/>
      <c r="G295" s="434"/>
      <c r="H295" s="434"/>
      <c r="I295" s="434"/>
      <c r="J295" s="434"/>
      <c r="K295" s="434"/>
      <c r="L295" s="434"/>
      <c r="M295" s="434"/>
      <c r="N295" s="434"/>
      <c r="O295" s="434"/>
      <c r="P295" s="434"/>
    </row>
    <row r="296" spans="1:19" s="1" customFormat="1" ht="13.5" customHeight="1" x14ac:dyDescent="0.25">
      <c r="A296" s="17" t="s">
        <v>73</v>
      </c>
      <c r="B296" s="418" t="str">
        <f>IF([1]p23!$A$85&lt;&gt;0,[1]p23!$A$85,"")</f>
        <v>NIVEA CALEBIA FELIX DOS SANTOS</v>
      </c>
      <c r="C296" s="418"/>
      <c r="D296" s="418"/>
      <c r="E296" s="418"/>
      <c r="F296" s="419"/>
      <c r="G296" s="18" t="s">
        <v>74</v>
      </c>
      <c r="H296" s="68">
        <f>IF([1]p23!$G$89&lt;&gt;0,[1]p23!$G$89,"")</f>
        <v>45323</v>
      </c>
      <c r="I296" s="18" t="s">
        <v>75</v>
      </c>
      <c r="J296" s="68">
        <f>IF([1]p23!$H$89&lt;&gt;0,[1]p23!$H$89,"")</f>
        <v>45426</v>
      </c>
      <c r="K296" s="18" t="s">
        <v>79</v>
      </c>
      <c r="L296" s="442" t="str">
        <f>IF([1]p23!$J$80&lt;&gt;0,[1]p23!$J$80,"")</f>
        <v>Outros</v>
      </c>
      <c r="M296" s="442"/>
      <c r="N296" s="88" t="s">
        <v>23</v>
      </c>
      <c r="O296" s="442" t="str">
        <f>IF([1]p23!$L$87&lt;&gt;0,[1]p23!$L$87,"")</f>
        <v>Concluído</v>
      </c>
      <c r="P296" s="443"/>
      <c r="Q296"/>
    </row>
    <row r="297" spans="1:19" s="1" customFormat="1" ht="13.5" customHeight="1" x14ac:dyDescent="0.25">
      <c r="A297" s="17" t="s">
        <v>76</v>
      </c>
      <c r="B297" s="388" t="str">
        <f>IF([1]p23!$A$87&lt;&gt;0,[1]p23!$A$87,"")</f>
        <v>MELHORIA DO ENSINO DE GRADUAÇÃO NO CCT/UFCG</v>
      </c>
      <c r="C297" s="379"/>
      <c r="D297" s="379"/>
      <c r="E297" s="379"/>
      <c r="F297" s="379"/>
      <c r="G297" s="379"/>
      <c r="H297" s="379"/>
      <c r="I297" s="380"/>
      <c r="J297" s="71" t="s">
        <v>24</v>
      </c>
      <c r="K297" s="388" t="str">
        <f>IF([1]p23!$A$89&lt;&gt;0,[1]p23!$A$89,"")</f>
        <v>Monitoria</v>
      </c>
      <c r="L297" s="379"/>
      <c r="M297" s="379"/>
      <c r="N297" s="379"/>
      <c r="O297" s="379"/>
      <c r="P297" s="380"/>
      <c r="Q297"/>
    </row>
    <row r="298" spans="1:19" x14ac:dyDescent="0.2">
      <c r="A298" s="434"/>
      <c r="B298" s="434"/>
      <c r="C298" s="434"/>
      <c r="D298" s="434"/>
      <c r="E298" s="434"/>
      <c r="F298" s="434"/>
      <c r="G298" s="434"/>
      <c r="H298" s="434"/>
      <c r="I298" s="434"/>
      <c r="J298" s="434"/>
      <c r="K298" s="434"/>
      <c r="L298" s="434"/>
      <c r="M298" s="434"/>
      <c r="N298" s="434"/>
      <c r="O298" s="434"/>
      <c r="P298" s="434"/>
    </row>
    <row r="299" spans="1:19" s="1" customFormat="1" ht="13.5" customHeight="1" x14ac:dyDescent="0.25">
      <c r="A299" s="17" t="s">
        <v>73</v>
      </c>
      <c r="B299" s="418" t="str">
        <f>IF([1]p23!$A$92&lt;&gt;0,[1]p23!$A$92,"")</f>
        <v xml:space="preserve">Joelson Joventino Santos </v>
      </c>
      <c r="C299" s="418"/>
      <c r="D299" s="418"/>
      <c r="E299" s="418"/>
      <c r="F299" s="419"/>
      <c r="G299" s="18" t="s">
        <v>74</v>
      </c>
      <c r="H299" s="68">
        <f>IF([1]p23!$G$96&lt;&gt;0,[1]p23!$G$96,"")</f>
        <v>45356</v>
      </c>
      <c r="I299" s="18" t="s">
        <v>75</v>
      </c>
      <c r="J299" s="68" t="str">
        <f>IF([1]p23!$H$96&lt;&gt;0,[1]p23!$H$96,"")</f>
        <v>228/05/2024</v>
      </c>
      <c r="K299" s="18" t="s">
        <v>79</v>
      </c>
      <c r="L299" s="442" t="str">
        <f>IF([1]p23!$J$80&lt;&gt;0,[1]p23!$J$80,"")</f>
        <v>Outros</v>
      </c>
      <c r="M299" s="442"/>
      <c r="N299" s="88" t="s">
        <v>23</v>
      </c>
      <c r="O299" s="442" t="str">
        <f>IF([1]p23!$L$94&lt;&gt;0,[1]p23!$L$94,"")</f>
        <v>Concluído</v>
      </c>
      <c r="P299" s="443"/>
      <c r="Q299"/>
    </row>
    <row r="300" spans="1:19" s="1" customFormat="1" ht="13.5" customHeight="1" x14ac:dyDescent="0.25">
      <c r="A300" s="17" t="s">
        <v>76</v>
      </c>
      <c r="B300" s="388" t="str">
        <f>IF([1]p23!$A$94&lt;&gt;0,[1]p23!$A$94,"")</f>
        <v>ESTÁGIO SUPERVISIONADO III</v>
      </c>
      <c r="C300" s="379"/>
      <c r="D300" s="379"/>
      <c r="E300" s="379"/>
      <c r="F300" s="379"/>
      <c r="G300" s="379"/>
      <c r="H300" s="379"/>
      <c r="I300" s="380"/>
      <c r="J300" s="71" t="s">
        <v>24</v>
      </c>
      <c r="K300" s="388" t="str">
        <f>IF([1]p23!$A$96&lt;&gt;0,[1]p23!$A$96,"")</f>
        <v>TCC: Trabalho Conclusão de Curso de Graduação</v>
      </c>
      <c r="L300" s="379"/>
      <c r="M300" s="379"/>
      <c r="N300" s="379"/>
      <c r="O300" s="379"/>
      <c r="P300" s="380"/>
      <c r="Q300"/>
    </row>
    <row r="301" spans="1:19" x14ac:dyDescent="0.2">
      <c r="A301" s="434"/>
      <c r="B301" s="434"/>
      <c r="C301" s="434"/>
      <c r="D301" s="434"/>
      <c r="E301" s="434"/>
      <c r="F301" s="434"/>
      <c r="G301" s="434"/>
      <c r="H301" s="434"/>
      <c r="I301" s="434"/>
      <c r="J301" s="434"/>
      <c r="K301" s="434"/>
      <c r="L301" s="434"/>
      <c r="M301" s="434"/>
      <c r="N301" s="434"/>
      <c r="O301" s="434"/>
      <c r="P301" s="434"/>
    </row>
    <row r="302" spans="1:19" s="1" customFormat="1" ht="13.5" customHeight="1" x14ac:dyDescent="0.25">
      <c r="A302" s="17" t="s">
        <v>73</v>
      </c>
      <c r="B302" s="418" t="str">
        <f>IF([1]p23!$A$99&lt;&gt;0,[1]p23!$A$99,"")</f>
        <v>CECILIA NUNES MAGALHAES</v>
      </c>
      <c r="C302" s="418"/>
      <c r="D302" s="418"/>
      <c r="E302" s="418"/>
      <c r="F302" s="419"/>
      <c r="G302" s="18" t="s">
        <v>74</v>
      </c>
      <c r="H302" s="68">
        <f>IF([1]p23!$G$103&lt;&gt;0,[1]p23!$G$103,"")</f>
        <v>45348</v>
      </c>
      <c r="I302" s="18" t="s">
        <v>75</v>
      </c>
      <c r="J302" s="68">
        <f>IF([1]p23!$H$103&lt;&gt;0,[1]p23!$H$103,"")</f>
        <v>45408</v>
      </c>
      <c r="K302" s="18" t="s">
        <v>79</v>
      </c>
      <c r="L302" s="442" t="str">
        <f>IF([1]p23!$J$80&lt;&gt;0,[1]p23!$J$80,"")</f>
        <v>Outros</v>
      </c>
      <c r="M302" s="442"/>
      <c r="N302" s="88" t="s">
        <v>23</v>
      </c>
      <c r="O302" s="442" t="str">
        <f>IF([1]p23!$L$101&lt;&gt;0,[1]p23!$L$101,"")</f>
        <v/>
      </c>
      <c r="P302" s="443"/>
      <c r="Q302"/>
    </row>
    <row r="303" spans="1:19" s="1" customFormat="1" ht="13.5" customHeight="1" x14ac:dyDescent="0.25">
      <c r="A303" s="17" t="s">
        <v>76</v>
      </c>
      <c r="B303" s="388" t="str">
        <f>IF([1]p23!$A$101&lt;&gt;0,[1]p23!$A$101,"")</f>
        <v>ESTAGIO SUPERVISIONADO I</v>
      </c>
      <c r="C303" s="379"/>
      <c r="D303" s="379"/>
      <c r="E303" s="379"/>
      <c r="F303" s="379"/>
      <c r="G303" s="379"/>
      <c r="H303" s="379"/>
      <c r="I303" s="380"/>
      <c r="J303" s="71" t="s">
        <v>24</v>
      </c>
      <c r="K303" s="388" t="str">
        <f>IF([1]p23!$A$103&lt;&gt;0,[1]p23!$A$103,"")</f>
        <v>Tutoria Acadêmica</v>
      </c>
      <c r="L303" s="379"/>
      <c r="M303" s="379"/>
      <c r="N303" s="379"/>
      <c r="O303" s="379"/>
      <c r="P303" s="380"/>
      <c r="Q303"/>
    </row>
    <row r="304" spans="1:19" x14ac:dyDescent="0.2">
      <c r="A304" s="439"/>
      <c r="B304" s="439"/>
      <c r="C304" s="439"/>
      <c r="D304" s="439"/>
      <c r="E304" s="439"/>
      <c r="F304" s="439"/>
      <c r="G304" s="439"/>
      <c r="H304" s="439"/>
      <c r="I304" s="439"/>
      <c r="J304" s="439"/>
      <c r="K304" s="439"/>
      <c r="L304" s="439"/>
      <c r="M304" s="439"/>
      <c r="N304" s="439"/>
      <c r="O304" s="439"/>
      <c r="P304" s="439"/>
    </row>
    <row r="305" spans="1:19" s="5" customFormat="1" x14ac:dyDescent="0.2">
      <c r="A305" s="375" t="str">
        <f>T([1]p24!$C$13:$G$13)</f>
        <v>Marcelo Carvalho Ferreira</v>
      </c>
      <c r="B305" s="376"/>
      <c r="C305" s="376"/>
      <c r="D305" s="376"/>
      <c r="E305" s="377"/>
      <c r="F305" s="437"/>
      <c r="G305" s="438"/>
      <c r="H305" s="438"/>
      <c r="I305" s="438"/>
      <c r="J305" s="438"/>
      <c r="K305" s="438"/>
      <c r="L305" s="438"/>
      <c r="M305" s="438"/>
      <c r="N305" s="438"/>
      <c r="O305" s="438"/>
      <c r="P305" s="438"/>
      <c r="Q305"/>
      <c r="R305" s="6"/>
      <c r="S305" s="6"/>
    </row>
    <row r="306" spans="1:19" s="1" customFormat="1" ht="13.5" customHeight="1" x14ac:dyDescent="0.25">
      <c r="A306" s="17" t="s">
        <v>73</v>
      </c>
      <c r="B306" s="418" t="str">
        <f>IF([1]p24!$A$78&lt;&gt;0,[1]p24!$A$78,"")</f>
        <v xml:space="preserve"> Gleyberson da Silva Faustino Nunes</v>
      </c>
      <c r="C306" s="418"/>
      <c r="D306" s="418"/>
      <c r="E306" s="418"/>
      <c r="F306" s="419"/>
      <c r="G306" s="18" t="s">
        <v>74</v>
      </c>
      <c r="H306" s="68">
        <f>IF([1]p24!$G$82&lt;&gt;0,[1]p24!$G$82,"")</f>
        <v>45383</v>
      </c>
      <c r="I306" s="18" t="s">
        <v>75</v>
      </c>
      <c r="J306" s="68">
        <f>IF([1]p24!$H$82&lt;&gt;0,[1]p24!$H$82,"")</f>
        <v>45747</v>
      </c>
      <c r="K306" s="18" t="s">
        <v>79</v>
      </c>
      <c r="L306" s="442" t="str">
        <f>IF([1]p24!$J$80&lt;&gt;0,[1]p24!$J$80,"")</f>
        <v>CAPES</v>
      </c>
      <c r="M306" s="442"/>
      <c r="N306" s="88" t="s">
        <v>23</v>
      </c>
      <c r="O306" s="442" t="str">
        <f>IF([1]p24!$L$80&lt;&gt;0,[1]p24!$L$80,"")</f>
        <v>Em andamento</v>
      </c>
      <c r="P306" s="443"/>
      <c r="Q306"/>
    </row>
    <row r="307" spans="1:19" s="1" customFormat="1" ht="13.5" customHeight="1" x14ac:dyDescent="0.25">
      <c r="A307" s="17" t="s">
        <v>76</v>
      </c>
      <c r="B307" s="388" t="str">
        <f>IF([1]p24!$A$80&lt;&gt;0,[1]p24!$A$80,"")</f>
        <v>PIC - Programa de Iniciação Científica da OBMEP</v>
      </c>
      <c r="C307" s="379"/>
      <c r="D307" s="379"/>
      <c r="E307" s="379"/>
      <c r="F307" s="379"/>
      <c r="G307" s="379"/>
      <c r="H307" s="379"/>
      <c r="I307" s="380"/>
      <c r="J307" s="71" t="s">
        <v>24</v>
      </c>
      <c r="K307" s="388" t="str">
        <f>IF([1]p24!$A$82&lt;&gt;0,[1]p24!$A$82,"")</f>
        <v/>
      </c>
      <c r="L307" s="379"/>
      <c r="M307" s="379"/>
      <c r="N307" s="379"/>
      <c r="O307" s="379"/>
      <c r="P307" s="380"/>
      <c r="Q307"/>
    </row>
    <row r="308" spans="1:19" x14ac:dyDescent="0.2">
      <c r="A308" s="434"/>
      <c r="B308" s="434"/>
      <c r="C308" s="434"/>
      <c r="D308" s="434"/>
      <c r="E308" s="434"/>
      <c r="F308" s="434"/>
      <c r="G308" s="434"/>
      <c r="H308" s="434"/>
      <c r="I308" s="434"/>
      <c r="J308" s="434"/>
      <c r="K308" s="434"/>
      <c r="L308" s="434"/>
      <c r="M308" s="434"/>
      <c r="N308" s="434"/>
      <c r="O308" s="434"/>
      <c r="P308" s="434"/>
    </row>
    <row r="309" spans="1:19" s="1" customFormat="1" ht="13.5" customHeight="1" x14ac:dyDescent="0.25">
      <c r="A309" s="17" t="s">
        <v>73</v>
      </c>
      <c r="B309" s="418" t="str">
        <f>IF([1]p24!$A$85&lt;&gt;0,[1]p24!$A$85,"")</f>
        <v>Iago Emanuel Souza de Araújo</v>
      </c>
      <c r="C309" s="418"/>
      <c r="D309" s="418"/>
      <c r="E309" s="418"/>
      <c r="F309" s="419"/>
      <c r="G309" s="18" t="s">
        <v>74</v>
      </c>
      <c r="H309" s="68">
        <f>IF([1]p24!$G$89&lt;&gt;0,[1]p24!$G$89,"")</f>
        <v>45383</v>
      </c>
      <c r="I309" s="18" t="s">
        <v>75</v>
      </c>
      <c r="J309" s="68">
        <f>IF([1]p24!$H$89&lt;&gt;0,[1]p24!$H$89,"")</f>
        <v>45747</v>
      </c>
      <c r="K309" s="18" t="s">
        <v>79</v>
      </c>
      <c r="L309" s="442" t="str">
        <f>IF([1]p24!$J$80&lt;&gt;0,[1]p24!$J$80,"")</f>
        <v>CAPES</v>
      </c>
      <c r="M309" s="442"/>
      <c r="N309" s="88" t="s">
        <v>23</v>
      </c>
      <c r="O309" s="442" t="str">
        <f>IF([1]p24!$L$87&lt;&gt;0,[1]p24!$L$87,"")</f>
        <v>Em andamento</v>
      </c>
      <c r="P309" s="443"/>
      <c r="Q309"/>
    </row>
    <row r="310" spans="1:19" s="1" customFormat="1" ht="13.5" customHeight="1" x14ac:dyDescent="0.25">
      <c r="A310" s="17" t="s">
        <v>76</v>
      </c>
      <c r="B310" s="388" t="str">
        <f>IF([1]p24!$A$87&lt;&gt;0,[1]p24!$A$87,"")</f>
        <v>PIC - Programa de Iniciação Científica da OBMEP</v>
      </c>
      <c r="C310" s="379"/>
      <c r="D310" s="379"/>
      <c r="E310" s="379"/>
      <c r="F310" s="379"/>
      <c r="G310" s="379"/>
      <c r="H310" s="379"/>
      <c r="I310" s="380"/>
      <c r="J310" s="71" t="s">
        <v>24</v>
      </c>
      <c r="K310" s="388" t="str">
        <f>IF([1]p24!$A$89&lt;&gt;0,[1]p24!$A$89,"")</f>
        <v/>
      </c>
      <c r="L310" s="379"/>
      <c r="M310" s="379"/>
      <c r="N310" s="379"/>
      <c r="O310" s="379"/>
      <c r="P310" s="380"/>
      <c r="Q310"/>
    </row>
    <row r="311" spans="1:19" x14ac:dyDescent="0.2">
      <c r="A311" s="434"/>
      <c r="B311" s="434"/>
      <c r="C311" s="434"/>
      <c r="D311" s="434"/>
      <c r="E311" s="434"/>
      <c r="F311" s="434"/>
      <c r="G311" s="434"/>
      <c r="H311" s="434"/>
      <c r="I311" s="434"/>
      <c r="J311" s="434"/>
      <c r="K311" s="434"/>
      <c r="L311" s="434"/>
      <c r="M311" s="434"/>
      <c r="N311" s="434"/>
      <c r="O311" s="434"/>
      <c r="P311" s="434"/>
    </row>
    <row r="312" spans="1:19" s="1" customFormat="1" ht="13.5" customHeight="1" x14ac:dyDescent="0.25">
      <c r="A312" s="17" t="s">
        <v>73</v>
      </c>
      <c r="B312" s="418" t="str">
        <f>IF([1]p24!$A$92&lt;&gt;0,[1]p24!$A$92,"")</f>
        <v>Júlia  Raquel Brasileiro de Oliveira</v>
      </c>
      <c r="C312" s="418"/>
      <c r="D312" s="418"/>
      <c r="E312" s="418"/>
      <c r="F312" s="419"/>
      <c r="G312" s="18" t="s">
        <v>74</v>
      </c>
      <c r="H312" s="68">
        <f>IF([1]p24!$G$96&lt;&gt;0,[1]p24!$G$96,"")</f>
        <v>45383</v>
      </c>
      <c r="I312" s="18" t="s">
        <v>75</v>
      </c>
      <c r="J312" s="68">
        <f>IF([1]p24!$H$96&lt;&gt;0,[1]p24!$H$96,"")</f>
        <v>45747</v>
      </c>
      <c r="K312" s="18" t="s">
        <v>79</v>
      </c>
      <c r="L312" s="442" t="str">
        <f>IF([1]p24!$J$80&lt;&gt;0,[1]p24!$J$80,"")</f>
        <v>CAPES</v>
      </c>
      <c r="M312" s="442"/>
      <c r="N312" s="88" t="s">
        <v>23</v>
      </c>
      <c r="O312" s="442" t="str">
        <f>IF([1]p24!$L$94&lt;&gt;0,[1]p24!$L$94,"")</f>
        <v>Em andamento</v>
      </c>
      <c r="P312" s="443"/>
      <c r="Q312"/>
    </row>
    <row r="313" spans="1:19" s="1" customFormat="1" ht="13.5" customHeight="1" x14ac:dyDescent="0.25">
      <c r="A313" s="17" t="s">
        <v>76</v>
      </c>
      <c r="B313" s="388" t="str">
        <f>IF([1]p24!$A$94&lt;&gt;0,[1]p24!$A$94,"")</f>
        <v>PIC - Programa de Iniciação Científica da OBMEP</v>
      </c>
      <c r="C313" s="379"/>
      <c r="D313" s="379"/>
      <c r="E313" s="379"/>
      <c r="F313" s="379"/>
      <c r="G313" s="379"/>
      <c r="H313" s="379"/>
      <c r="I313" s="380"/>
      <c r="J313" s="71" t="s">
        <v>24</v>
      </c>
      <c r="K313" s="388" t="str">
        <f>IF([1]p24!$A$96&lt;&gt;0,[1]p24!$A$96,"")</f>
        <v/>
      </c>
      <c r="L313" s="379"/>
      <c r="M313" s="379"/>
      <c r="N313" s="379"/>
      <c r="O313" s="379"/>
      <c r="P313" s="380"/>
      <c r="Q313"/>
    </row>
    <row r="314" spans="1:19" x14ac:dyDescent="0.2">
      <c r="A314" s="434"/>
      <c r="B314" s="434"/>
      <c r="C314" s="434"/>
      <c r="D314" s="434"/>
      <c r="E314" s="434"/>
      <c r="F314" s="434"/>
      <c r="G314" s="434"/>
      <c r="H314" s="434"/>
      <c r="I314" s="434"/>
      <c r="J314" s="434"/>
      <c r="K314" s="434"/>
      <c r="L314" s="434"/>
      <c r="M314" s="434"/>
      <c r="N314" s="434"/>
      <c r="O314" s="434"/>
      <c r="P314" s="434"/>
    </row>
    <row r="315" spans="1:19" s="1" customFormat="1" ht="13.5" customHeight="1" x14ac:dyDescent="0.25">
      <c r="A315" s="17" t="s">
        <v>73</v>
      </c>
      <c r="B315" s="418" t="str">
        <f>IF([1]p24!$A$99&lt;&gt;0,[1]p24!$A$99,"")</f>
        <v>Thaís Nicole Freitas de oliveira</v>
      </c>
      <c r="C315" s="418"/>
      <c r="D315" s="418"/>
      <c r="E315" s="418"/>
      <c r="F315" s="419"/>
      <c r="G315" s="18" t="s">
        <v>74</v>
      </c>
      <c r="H315" s="68">
        <f>IF([1]p24!$G$103&lt;&gt;0,[1]p24!$G$103,"")</f>
        <v>45383</v>
      </c>
      <c r="I315" s="18" t="s">
        <v>75</v>
      </c>
      <c r="J315" s="68">
        <f>IF([1]p24!$H$103&lt;&gt;0,[1]p24!$H$103,"")</f>
        <v>45747</v>
      </c>
      <c r="K315" s="18" t="s">
        <v>79</v>
      </c>
      <c r="L315" s="442" t="str">
        <f>IF([1]p24!$J$80&lt;&gt;0,[1]p24!$J$80,"")</f>
        <v>CAPES</v>
      </c>
      <c r="M315" s="442"/>
      <c r="N315" s="88" t="s">
        <v>23</v>
      </c>
      <c r="O315" s="442" t="str">
        <f>IF([1]p24!$L$101&lt;&gt;0,[1]p24!$L$101,"")</f>
        <v>Em andamento</v>
      </c>
      <c r="P315" s="443"/>
      <c r="Q315"/>
    </row>
    <row r="316" spans="1:19" s="1" customFormat="1" ht="13.5" customHeight="1" x14ac:dyDescent="0.25">
      <c r="A316" s="17" t="s">
        <v>76</v>
      </c>
      <c r="B316" s="388" t="str">
        <f>IF([1]p24!$A$101&lt;&gt;0,[1]p24!$A$101,"")</f>
        <v>PIC - Programa de Iniciação Científica da OBMEP</v>
      </c>
      <c r="C316" s="379"/>
      <c r="D316" s="379"/>
      <c r="E316" s="379"/>
      <c r="F316" s="379"/>
      <c r="G316" s="379"/>
      <c r="H316" s="379"/>
      <c r="I316" s="380"/>
      <c r="J316" s="71" t="s">
        <v>24</v>
      </c>
      <c r="K316" s="388" t="str">
        <f>IF([1]p24!$A$103&lt;&gt;0,[1]p24!$A$103,"")</f>
        <v/>
      </c>
      <c r="L316" s="379"/>
      <c r="M316" s="379"/>
      <c r="N316" s="379"/>
      <c r="O316" s="379"/>
      <c r="P316" s="380"/>
      <c r="Q316"/>
    </row>
    <row r="317" spans="1:19" x14ac:dyDescent="0.2">
      <c r="A317" s="439"/>
      <c r="B317" s="439"/>
      <c r="C317" s="439"/>
      <c r="D317" s="439"/>
      <c r="E317" s="439"/>
      <c r="F317" s="439"/>
      <c r="G317" s="439"/>
      <c r="H317" s="439"/>
      <c r="I317" s="439"/>
      <c r="J317" s="439"/>
      <c r="K317" s="439"/>
      <c r="L317" s="439"/>
      <c r="M317" s="439"/>
      <c r="N317" s="439"/>
      <c r="O317" s="439"/>
      <c r="P317" s="439"/>
    </row>
    <row r="318" spans="1:19" s="5" customFormat="1" x14ac:dyDescent="0.2">
      <c r="A318" s="375" t="str">
        <f>T([1]p25!$C$13:$G$13)</f>
        <v>Marco Antonio Lázaro Velásquez</v>
      </c>
      <c r="B318" s="376"/>
      <c r="C318" s="376"/>
      <c r="D318" s="376"/>
      <c r="E318" s="377"/>
      <c r="F318" s="437"/>
      <c r="G318" s="438"/>
      <c r="H318" s="438"/>
      <c r="I318" s="438"/>
      <c r="J318" s="438"/>
      <c r="K318" s="438"/>
      <c r="L318" s="438"/>
      <c r="M318" s="438"/>
      <c r="N318" s="438"/>
      <c r="O318" s="438"/>
      <c r="P318" s="438"/>
      <c r="Q318"/>
      <c r="R318" s="6"/>
      <c r="S318" s="6"/>
    </row>
    <row r="319" spans="1:19" s="1" customFormat="1" ht="13.5" customHeight="1" x14ac:dyDescent="0.25">
      <c r="A319" s="17" t="s">
        <v>73</v>
      </c>
      <c r="B319" s="418" t="str">
        <f>IF([1]p25!$A$78&lt;&gt;0,[1]p25!$A$78,"")</f>
        <v/>
      </c>
      <c r="C319" s="418"/>
      <c r="D319" s="418"/>
      <c r="E319" s="418"/>
      <c r="F319" s="419"/>
      <c r="G319" s="18" t="s">
        <v>74</v>
      </c>
      <c r="H319" s="68" t="str">
        <f>IF([1]p25!$G$82&lt;&gt;0,[1]p25!$G$82,"")</f>
        <v/>
      </c>
      <c r="I319" s="18" t="s">
        <v>75</v>
      </c>
      <c r="J319" s="68" t="str">
        <f>IF([1]p25!$H$82&lt;&gt;0,[1]p25!$H$82,"")</f>
        <v/>
      </c>
      <c r="K319" s="18" t="s">
        <v>79</v>
      </c>
      <c r="L319" s="442" t="str">
        <f>IF([1]p25!$J$80&lt;&gt;0,[1]p25!$J$80,"")</f>
        <v/>
      </c>
      <c r="M319" s="442"/>
      <c r="N319" s="88" t="s">
        <v>23</v>
      </c>
      <c r="O319" s="442" t="str">
        <f>IF([1]p25!$L$80&lt;&gt;0,[1]p25!$L$80,"")</f>
        <v/>
      </c>
      <c r="P319" s="443"/>
      <c r="Q319"/>
    </row>
    <row r="320" spans="1:19" s="1" customFormat="1" ht="13.5" customHeight="1" x14ac:dyDescent="0.25">
      <c r="A320" s="17" t="s">
        <v>76</v>
      </c>
      <c r="B320" s="388" t="str">
        <f>IF([1]p25!$A$80&lt;&gt;0,[1]p25!$A$80,"")</f>
        <v/>
      </c>
      <c r="C320" s="379"/>
      <c r="D320" s="379"/>
      <c r="E320" s="379"/>
      <c r="F320" s="379"/>
      <c r="G320" s="379"/>
      <c r="H320" s="379"/>
      <c r="I320" s="380"/>
      <c r="J320" s="71" t="s">
        <v>24</v>
      </c>
      <c r="K320" s="388" t="str">
        <f>IF([1]p25!$A$82&lt;&gt;0,[1]p25!$A$82,"")</f>
        <v/>
      </c>
      <c r="L320" s="379"/>
      <c r="M320" s="379"/>
      <c r="N320" s="379"/>
      <c r="O320" s="379"/>
      <c r="P320" s="380"/>
      <c r="Q320"/>
    </row>
    <row r="321" spans="1:19" x14ac:dyDescent="0.2">
      <c r="A321" s="434"/>
      <c r="B321" s="434"/>
      <c r="C321" s="434"/>
      <c r="D321" s="434"/>
      <c r="E321" s="434"/>
      <c r="F321" s="434"/>
      <c r="G321" s="434"/>
      <c r="H321" s="434"/>
      <c r="I321" s="434"/>
      <c r="J321" s="434"/>
      <c r="K321" s="434"/>
      <c r="L321" s="434"/>
      <c r="M321" s="434"/>
      <c r="N321" s="434"/>
      <c r="O321" s="434"/>
      <c r="P321" s="434"/>
    </row>
    <row r="322" spans="1:19" s="1" customFormat="1" ht="13.5" customHeight="1" x14ac:dyDescent="0.25">
      <c r="A322" s="17" t="s">
        <v>73</v>
      </c>
      <c r="B322" s="418" t="str">
        <f>IF([1]p25!$A$85&lt;&gt;0,[1]p25!$A$85,"")</f>
        <v/>
      </c>
      <c r="C322" s="418"/>
      <c r="D322" s="418"/>
      <c r="E322" s="418"/>
      <c r="F322" s="419"/>
      <c r="G322" s="18" t="s">
        <v>74</v>
      </c>
      <c r="H322" s="68" t="str">
        <f>IF([1]p25!$G$89&lt;&gt;0,[1]p25!$G$89,"")</f>
        <v/>
      </c>
      <c r="I322" s="18" t="s">
        <v>75</v>
      </c>
      <c r="J322" s="68" t="str">
        <f>IF([1]p25!$H$89&lt;&gt;0,[1]p25!$H$89,"")</f>
        <v/>
      </c>
      <c r="K322" s="18" t="s">
        <v>79</v>
      </c>
      <c r="L322" s="442" t="str">
        <f>IF([1]p25!$J$80&lt;&gt;0,[1]p25!$J$80,"")</f>
        <v/>
      </c>
      <c r="M322" s="442"/>
      <c r="N322" s="88" t="s">
        <v>23</v>
      </c>
      <c r="O322" s="442" t="str">
        <f>IF([1]p25!$L$87&lt;&gt;0,[1]p25!$L$87,"")</f>
        <v/>
      </c>
      <c r="P322" s="443"/>
      <c r="Q322"/>
    </row>
    <row r="323" spans="1:19" s="1" customFormat="1" ht="13.5" customHeight="1" x14ac:dyDescent="0.25">
      <c r="A323" s="17" t="s">
        <v>76</v>
      </c>
      <c r="B323" s="388" t="str">
        <f>IF([1]p25!$A$87&lt;&gt;0,[1]p25!$A$87,"")</f>
        <v/>
      </c>
      <c r="C323" s="379"/>
      <c r="D323" s="379"/>
      <c r="E323" s="379"/>
      <c r="F323" s="379"/>
      <c r="G323" s="379"/>
      <c r="H323" s="379"/>
      <c r="I323" s="380"/>
      <c r="J323" s="71" t="s">
        <v>24</v>
      </c>
      <c r="K323" s="388" t="str">
        <f>IF([1]p25!$A$89&lt;&gt;0,[1]p25!$A$89,"")</f>
        <v/>
      </c>
      <c r="L323" s="379"/>
      <c r="M323" s="379"/>
      <c r="N323" s="379"/>
      <c r="O323" s="379"/>
      <c r="P323" s="380"/>
      <c r="Q323"/>
    </row>
    <row r="324" spans="1:19" x14ac:dyDescent="0.2">
      <c r="A324" s="434"/>
      <c r="B324" s="434"/>
      <c r="C324" s="434"/>
      <c r="D324" s="434"/>
      <c r="E324" s="434"/>
      <c r="F324" s="434"/>
      <c r="G324" s="434"/>
      <c r="H324" s="434"/>
      <c r="I324" s="434"/>
      <c r="J324" s="434"/>
      <c r="K324" s="434"/>
      <c r="L324" s="434"/>
      <c r="M324" s="434"/>
      <c r="N324" s="434"/>
      <c r="O324" s="434"/>
      <c r="P324" s="434"/>
    </row>
    <row r="325" spans="1:19" s="1" customFormat="1" ht="13.5" customHeight="1" x14ac:dyDescent="0.25">
      <c r="A325" s="17" t="s">
        <v>73</v>
      </c>
      <c r="B325" s="418" t="str">
        <f>IF([1]p25!$A$92&lt;&gt;0,[1]p25!$A$92,"")</f>
        <v/>
      </c>
      <c r="C325" s="418"/>
      <c r="D325" s="418"/>
      <c r="E325" s="418"/>
      <c r="F325" s="419"/>
      <c r="G325" s="18" t="s">
        <v>74</v>
      </c>
      <c r="H325" s="68" t="str">
        <f>IF([1]p25!$G$96&lt;&gt;0,[1]p25!$G$96,"")</f>
        <v/>
      </c>
      <c r="I325" s="18" t="s">
        <v>75</v>
      </c>
      <c r="J325" s="68" t="str">
        <f>IF([1]p25!$H$96&lt;&gt;0,[1]p25!$H$96,"")</f>
        <v/>
      </c>
      <c r="K325" s="18" t="s">
        <v>79</v>
      </c>
      <c r="L325" s="442" t="str">
        <f>IF([1]p25!$J$80&lt;&gt;0,[1]p25!$J$80,"")</f>
        <v/>
      </c>
      <c r="M325" s="442"/>
      <c r="N325" s="88" t="s">
        <v>23</v>
      </c>
      <c r="O325" s="442" t="str">
        <f>IF([1]p25!$L$94&lt;&gt;0,[1]p25!$L$94,"")</f>
        <v/>
      </c>
      <c r="P325" s="443"/>
      <c r="Q325"/>
    </row>
    <row r="326" spans="1:19" s="1" customFormat="1" ht="13.5" customHeight="1" x14ac:dyDescent="0.25">
      <c r="A326" s="17" t="s">
        <v>76</v>
      </c>
      <c r="B326" s="388" t="str">
        <f>IF([1]p25!$A$94&lt;&gt;0,[1]p25!$A$94,"")</f>
        <v/>
      </c>
      <c r="C326" s="379"/>
      <c r="D326" s="379"/>
      <c r="E326" s="379"/>
      <c r="F326" s="379"/>
      <c r="G326" s="379"/>
      <c r="H326" s="379"/>
      <c r="I326" s="380"/>
      <c r="J326" s="71" t="s">
        <v>24</v>
      </c>
      <c r="K326" s="388" t="str">
        <f>IF([1]p25!$A$96&lt;&gt;0,[1]p25!$A$96,"")</f>
        <v/>
      </c>
      <c r="L326" s="379"/>
      <c r="M326" s="379"/>
      <c r="N326" s="379"/>
      <c r="O326" s="379"/>
      <c r="P326" s="380"/>
      <c r="Q326"/>
    </row>
    <row r="327" spans="1:19" x14ac:dyDescent="0.2">
      <c r="A327" s="434"/>
      <c r="B327" s="434"/>
      <c r="C327" s="434"/>
      <c r="D327" s="434"/>
      <c r="E327" s="434"/>
      <c r="F327" s="434"/>
      <c r="G327" s="434"/>
      <c r="H327" s="434"/>
      <c r="I327" s="434"/>
      <c r="J327" s="434"/>
      <c r="K327" s="434"/>
      <c r="L327" s="434"/>
      <c r="M327" s="434"/>
      <c r="N327" s="434"/>
      <c r="O327" s="434"/>
      <c r="P327" s="434"/>
    </row>
    <row r="328" spans="1:19" s="1" customFormat="1" ht="13.5" customHeight="1" x14ac:dyDescent="0.25">
      <c r="A328" s="17" t="s">
        <v>73</v>
      </c>
      <c r="B328" s="418" t="str">
        <f>IF([1]p25!$A$99&lt;&gt;0,[1]p25!$A$99,"")</f>
        <v/>
      </c>
      <c r="C328" s="418"/>
      <c r="D328" s="418"/>
      <c r="E328" s="418"/>
      <c r="F328" s="419"/>
      <c r="G328" s="18" t="s">
        <v>74</v>
      </c>
      <c r="H328" s="68" t="str">
        <f>IF([1]p25!$G$103&lt;&gt;0,[1]p25!$G$103,"")</f>
        <v/>
      </c>
      <c r="I328" s="18" t="s">
        <v>75</v>
      </c>
      <c r="J328" s="68" t="str">
        <f>IF([1]p25!$H$103&lt;&gt;0,[1]p25!$H$103,"")</f>
        <v/>
      </c>
      <c r="K328" s="18" t="s">
        <v>79</v>
      </c>
      <c r="L328" s="442" t="str">
        <f>IF([1]p25!$J$80&lt;&gt;0,[1]p25!$J$80,"")</f>
        <v/>
      </c>
      <c r="M328" s="442"/>
      <c r="N328" s="88" t="s">
        <v>23</v>
      </c>
      <c r="O328" s="442" t="str">
        <f>IF([1]p25!$L$101&lt;&gt;0,[1]p25!$L$101,"")</f>
        <v/>
      </c>
      <c r="P328" s="443"/>
      <c r="Q328"/>
    </row>
    <row r="329" spans="1:19" s="1" customFormat="1" ht="13.5" customHeight="1" x14ac:dyDescent="0.25">
      <c r="A329" s="17" t="s">
        <v>76</v>
      </c>
      <c r="B329" s="388" t="str">
        <f>IF([1]p25!$A$101&lt;&gt;0,[1]p25!$A$101,"")</f>
        <v/>
      </c>
      <c r="C329" s="379"/>
      <c r="D329" s="379"/>
      <c r="E329" s="379"/>
      <c r="F329" s="379"/>
      <c r="G329" s="379"/>
      <c r="H329" s="379"/>
      <c r="I329" s="380"/>
      <c r="J329" s="71" t="s">
        <v>24</v>
      </c>
      <c r="K329" s="388" t="str">
        <f>IF([1]p25!$A$103&lt;&gt;0,[1]p25!$A$103,"")</f>
        <v/>
      </c>
      <c r="L329" s="379"/>
      <c r="M329" s="379"/>
      <c r="N329" s="379"/>
      <c r="O329" s="379"/>
      <c r="P329" s="380"/>
      <c r="Q329"/>
    </row>
    <row r="330" spans="1:19" x14ac:dyDescent="0.2">
      <c r="A330" s="439"/>
      <c r="B330" s="439"/>
      <c r="C330" s="439"/>
      <c r="D330" s="439"/>
      <c r="E330" s="439"/>
      <c r="F330" s="439"/>
      <c r="G330" s="439"/>
      <c r="H330" s="439"/>
      <c r="I330" s="439"/>
      <c r="J330" s="439"/>
      <c r="K330" s="439"/>
      <c r="L330" s="439"/>
      <c r="M330" s="439"/>
      <c r="N330" s="439"/>
      <c r="O330" s="439"/>
      <c r="P330" s="439"/>
    </row>
    <row r="331" spans="1:19" s="5" customFormat="1" x14ac:dyDescent="0.2">
      <c r="A331" s="375" t="str">
        <f>T([1]p26!$C$13:$G$13)</f>
        <v>Marco Aurélio Soares Souto</v>
      </c>
      <c r="B331" s="376"/>
      <c r="C331" s="376"/>
      <c r="D331" s="376"/>
      <c r="E331" s="377"/>
      <c r="F331" s="437"/>
      <c r="G331" s="438"/>
      <c r="H331" s="438"/>
      <c r="I331" s="438"/>
      <c r="J331" s="438"/>
      <c r="K331" s="438"/>
      <c r="L331" s="438"/>
      <c r="M331" s="438"/>
      <c r="N331" s="438"/>
      <c r="O331" s="438"/>
      <c r="P331" s="438"/>
      <c r="Q331"/>
      <c r="R331" s="6"/>
      <c r="S331" s="6"/>
    </row>
    <row r="332" spans="1:19" s="1" customFormat="1" ht="13.5" customHeight="1" x14ac:dyDescent="0.25">
      <c r="A332" s="17" t="s">
        <v>73</v>
      </c>
      <c r="B332" s="418" t="str">
        <f>IF([1]p26!$A$78&lt;&gt;0,[1]p26!$A$78,"")</f>
        <v/>
      </c>
      <c r="C332" s="418"/>
      <c r="D332" s="418"/>
      <c r="E332" s="418"/>
      <c r="F332" s="419"/>
      <c r="G332" s="18" t="s">
        <v>74</v>
      </c>
      <c r="H332" s="68" t="str">
        <f>IF([1]p26!$G$82&lt;&gt;0,[1]p26!$G$82,"")</f>
        <v/>
      </c>
      <c r="I332" s="18" t="s">
        <v>75</v>
      </c>
      <c r="J332" s="68" t="str">
        <f>IF([1]p26!$H$82&lt;&gt;0,[1]p26!$H$82,"")</f>
        <v/>
      </c>
      <c r="K332" s="18" t="s">
        <v>79</v>
      </c>
      <c r="L332" s="442" t="str">
        <f>IF([1]p26!$J$80&lt;&gt;0,[1]p26!$J$80,"")</f>
        <v/>
      </c>
      <c r="M332" s="442"/>
      <c r="N332" s="88" t="s">
        <v>23</v>
      </c>
      <c r="O332" s="442" t="str">
        <f>IF([1]p26!$L$80&lt;&gt;0,[1]p26!$L$80,"")</f>
        <v/>
      </c>
      <c r="P332" s="443"/>
      <c r="Q332"/>
    </row>
    <row r="333" spans="1:19" s="1" customFormat="1" ht="13.5" customHeight="1" x14ac:dyDescent="0.25">
      <c r="A333" s="17" t="s">
        <v>76</v>
      </c>
      <c r="B333" s="388" t="str">
        <f>IF([1]p26!$A$80&lt;&gt;0,[1]p26!$A$80,"")</f>
        <v/>
      </c>
      <c r="C333" s="379"/>
      <c r="D333" s="379"/>
      <c r="E333" s="379"/>
      <c r="F333" s="379"/>
      <c r="G333" s="379"/>
      <c r="H333" s="379"/>
      <c r="I333" s="380"/>
      <c r="J333" s="71" t="s">
        <v>24</v>
      </c>
      <c r="K333" s="388" t="str">
        <f>IF([1]p26!$A$82&lt;&gt;0,[1]p26!$A$82,"")</f>
        <v/>
      </c>
      <c r="L333" s="379"/>
      <c r="M333" s="379"/>
      <c r="N333" s="379"/>
      <c r="O333" s="379"/>
      <c r="P333" s="380"/>
      <c r="Q333"/>
    </row>
    <row r="334" spans="1:19" x14ac:dyDescent="0.2">
      <c r="A334" s="434"/>
      <c r="B334" s="434"/>
      <c r="C334" s="434"/>
      <c r="D334" s="434"/>
      <c r="E334" s="434"/>
      <c r="F334" s="434"/>
      <c r="G334" s="434"/>
      <c r="H334" s="434"/>
      <c r="I334" s="434"/>
      <c r="J334" s="434"/>
      <c r="K334" s="434"/>
      <c r="L334" s="434"/>
      <c r="M334" s="434"/>
      <c r="N334" s="434"/>
      <c r="O334" s="434"/>
      <c r="P334" s="434"/>
    </row>
    <row r="335" spans="1:19" s="1" customFormat="1" ht="13.5" customHeight="1" x14ac:dyDescent="0.25">
      <c r="A335" s="17" t="s">
        <v>73</v>
      </c>
      <c r="B335" s="418" t="str">
        <f>IF([1]p26!$A$85&lt;&gt;0,[1]p26!$A$85,"")</f>
        <v/>
      </c>
      <c r="C335" s="418"/>
      <c r="D335" s="418"/>
      <c r="E335" s="418"/>
      <c r="F335" s="419"/>
      <c r="G335" s="18" t="s">
        <v>74</v>
      </c>
      <c r="H335" s="68" t="str">
        <f>IF([1]p26!$G$89&lt;&gt;0,[1]p26!$G$89,"")</f>
        <v/>
      </c>
      <c r="I335" s="18" t="s">
        <v>75</v>
      </c>
      <c r="J335" s="68" t="str">
        <f>IF([1]p26!$H$89&lt;&gt;0,[1]p26!$H$89,"")</f>
        <v/>
      </c>
      <c r="K335" s="18" t="s">
        <v>79</v>
      </c>
      <c r="L335" s="442" t="str">
        <f>IF([1]p26!$J$80&lt;&gt;0,[1]p26!$J$80,"")</f>
        <v/>
      </c>
      <c r="M335" s="442"/>
      <c r="N335" s="88" t="s">
        <v>23</v>
      </c>
      <c r="O335" s="442" t="str">
        <f>IF([1]p26!$L$87&lt;&gt;0,[1]p26!$L$87,"")</f>
        <v/>
      </c>
      <c r="P335" s="443"/>
      <c r="Q335"/>
    </row>
    <row r="336" spans="1:19" s="1" customFormat="1" ht="13.5" customHeight="1" x14ac:dyDescent="0.25">
      <c r="A336" s="17" t="s">
        <v>76</v>
      </c>
      <c r="B336" s="388" t="str">
        <f>IF([1]p26!$A$87&lt;&gt;0,[1]p26!$A$87,"")</f>
        <v/>
      </c>
      <c r="C336" s="379"/>
      <c r="D336" s="379"/>
      <c r="E336" s="379"/>
      <c r="F336" s="379"/>
      <c r="G336" s="379"/>
      <c r="H336" s="379"/>
      <c r="I336" s="380"/>
      <c r="J336" s="71" t="s">
        <v>24</v>
      </c>
      <c r="K336" s="388" t="str">
        <f>IF([1]p26!$A$89&lt;&gt;0,[1]p26!$A$89,"")</f>
        <v/>
      </c>
      <c r="L336" s="379"/>
      <c r="M336" s="379"/>
      <c r="N336" s="379"/>
      <c r="O336" s="379"/>
      <c r="P336" s="380"/>
      <c r="Q336"/>
    </row>
    <row r="337" spans="1:19" x14ac:dyDescent="0.2">
      <c r="A337" s="434"/>
      <c r="B337" s="434"/>
      <c r="C337" s="434"/>
      <c r="D337" s="434"/>
      <c r="E337" s="434"/>
      <c r="F337" s="434"/>
      <c r="G337" s="434"/>
      <c r="H337" s="434"/>
      <c r="I337" s="434"/>
      <c r="J337" s="434"/>
      <c r="K337" s="434"/>
      <c r="L337" s="434"/>
      <c r="M337" s="434"/>
      <c r="N337" s="434"/>
      <c r="O337" s="434"/>
      <c r="P337" s="434"/>
    </row>
    <row r="338" spans="1:19" s="1" customFormat="1" ht="13.5" customHeight="1" x14ac:dyDescent="0.25">
      <c r="A338" s="17" t="s">
        <v>73</v>
      </c>
      <c r="B338" s="418" t="str">
        <f>IF([1]p26!$A$92&lt;&gt;0,[1]p26!$A$92,"")</f>
        <v/>
      </c>
      <c r="C338" s="418"/>
      <c r="D338" s="418"/>
      <c r="E338" s="418"/>
      <c r="F338" s="419"/>
      <c r="G338" s="18" t="s">
        <v>74</v>
      </c>
      <c r="H338" s="68" t="str">
        <f>IF([1]p26!$G$96&lt;&gt;0,[1]p26!$G$96,"")</f>
        <v/>
      </c>
      <c r="I338" s="18" t="s">
        <v>75</v>
      </c>
      <c r="J338" s="68" t="str">
        <f>IF([1]p26!$H$96&lt;&gt;0,[1]p26!$H$96,"")</f>
        <v/>
      </c>
      <c r="K338" s="18" t="s">
        <v>79</v>
      </c>
      <c r="L338" s="442" t="str">
        <f>IF([1]p26!$J$80&lt;&gt;0,[1]p26!$J$80,"")</f>
        <v/>
      </c>
      <c r="M338" s="442"/>
      <c r="N338" s="88" t="s">
        <v>23</v>
      </c>
      <c r="O338" s="442" t="str">
        <f>IF([1]p26!$L$94&lt;&gt;0,[1]p26!$L$94,"")</f>
        <v/>
      </c>
      <c r="P338" s="443"/>
      <c r="Q338"/>
    </row>
    <row r="339" spans="1:19" s="1" customFormat="1" ht="13.5" customHeight="1" x14ac:dyDescent="0.25">
      <c r="A339" s="17" t="s">
        <v>76</v>
      </c>
      <c r="B339" s="388" t="str">
        <f>IF([1]p26!$A$94&lt;&gt;0,[1]p26!$A$94,"")</f>
        <v/>
      </c>
      <c r="C339" s="379"/>
      <c r="D339" s="379"/>
      <c r="E339" s="379"/>
      <c r="F339" s="379"/>
      <c r="G339" s="379"/>
      <c r="H339" s="379"/>
      <c r="I339" s="380"/>
      <c r="J339" s="71" t="s">
        <v>24</v>
      </c>
      <c r="K339" s="388" t="str">
        <f>IF([1]p26!$A$96&lt;&gt;0,[1]p26!$A$96,"")</f>
        <v/>
      </c>
      <c r="L339" s="379"/>
      <c r="M339" s="379"/>
      <c r="N339" s="379"/>
      <c r="O339" s="379"/>
      <c r="P339" s="380"/>
      <c r="Q339"/>
    </row>
    <row r="340" spans="1:19" x14ac:dyDescent="0.2">
      <c r="A340" s="434"/>
      <c r="B340" s="434"/>
      <c r="C340" s="434"/>
      <c r="D340" s="434"/>
      <c r="E340" s="434"/>
      <c r="F340" s="434"/>
      <c r="G340" s="434"/>
      <c r="H340" s="434"/>
      <c r="I340" s="434"/>
      <c r="J340" s="434"/>
      <c r="K340" s="434"/>
      <c r="L340" s="434"/>
      <c r="M340" s="434"/>
      <c r="N340" s="434"/>
      <c r="O340" s="434"/>
      <c r="P340" s="434"/>
    </row>
    <row r="341" spans="1:19" s="1" customFormat="1" ht="13.5" customHeight="1" x14ac:dyDescent="0.25">
      <c r="A341" s="17" t="s">
        <v>73</v>
      </c>
      <c r="B341" s="418" t="str">
        <f>IF([1]p26!$A$99&lt;&gt;0,[1]p26!$A$99,"")</f>
        <v/>
      </c>
      <c r="C341" s="418"/>
      <c r="D341" s="418"/>
      <c r="E341" s="418"/>
      <c r="F341" s="419"/>
      <c r="G341" s="18" t="s">
        <v>74</v>
      </c>
      <c r="H341" s="68" t="str">
        <f>IF([1]p26!$G$103&lt;&gt;0,[1]p26!$G$103,"")</f>
        <v/>
      </c>
      <c r="I341" s="18" t="s">
        <v>75</v>
      </c>
      <c r="J341" s="68" t="str">
        <f>IF([1]p26!$H$103&lt;&gt;0,[1]p26!$H$103,"")</f>
        <v/>
      </c>
      <c r="K341" s="18" t="s">
        <v>79</v>
      </c>
      <c r="L341" s="442" t="str">
        <f>IF([1]p26!$J$80&lt;&gt;0,[1]p26!$J$80,"")</f>
        <v/>
      </c>
      <c r="M341" s="442"/>
      <c r="N341" s="88" t="s">
        <v>23</v>
      </c>
      <c r="O341" s="442" t="str">
        <f>IF([1]p26!$L$101&lt;&gt;0,[1]p26!$L$101,"")</f>
        <v/>
      </c>
      <c r="P341" s="443"/>
      <c r="Q341"/>
    </row>
    <row r="342" spans="1:19" s="1" customFormat="1" ht="13.5" customHeight="1" x14ac:dyDescent="0.25">
      <c r="A342" s="17" t="s">
        <v>76</v>
      </c>
      <c r="B342" s="388" t="str">
        <f>IF([1]p26!$A$101&lt;&gt;0,[1]p26!$A$101,"")</f>
        <v/>
      </c>
      <c r="C342" s="379"/>
      <c r="D342" s="379"/>
      <c r="E342" s="379"/>
      <c r="F342" s="379"/>
      <c r="G342" s="379"/>
      <c r="H342" s="379"/>
      <c r="I342" s="380"/>
      <c r="J342" s="71" t="s">
        <v>24</v>
      </c>
      <c r="K342" s="388" t="str">
        <f>IF([1]p26!$A$103&lt;&gt;0,[1]p26!$A$103,"")</f>
        <v/>
      </c>
      <c r="L342" s="379"/>
      <c r="M342" s="379"/>
      <c r="N342" s="379"/>
      <c r="O342" s="379"/>
      <c r="P342" s="380"/>
      <c r="Q342"/>
    </row>
    <row r="343" spans="1:19" x14ac:dyDescent="0.2">
      <c r="A343" s="439"/>
      <c r="B343" s="439"/>
      <c r="C343" s="439"/>
      <c r="D343" s="439"/>
      <c r="E343" s="439"/>
      <c r="F343" s="439"/>
      <c r="G343" s="439"/>
      <c r="H343" s="439"/>
      <c r="I343" s="439"/>
      <c r="J343" s="439"/>
      <c r="K343" s="439"/>
      <c r="L343" s="439"/>
      <c r="M343" s="439"/>
      <c r="N343" s="439"/>
      <c r="O343" s="439"/>
      <c r="P343" s="439"/>
    </row>
    <row r="344" spans="1:19" s="5" customFormat="1" x14ac:dyDescent="0.2">
      <c r="A344" s="375" t="str">
        <f>T([1]p27!$C$13:$G$13)</f>
        <v>Maria de Sousa Leite Filha</v>
      </c>
      <c r="B344" s="376"/>
      <c r="C344" s="376"/>
      <c r="D344" s="376"/>
      <c r="E344" s="377"/>
      <c r="F344" s="437"/>
      <c r="G344" s="438"/>
      <c r="H344" s="438"/>
      <c r="I344" s="438"/>
      <c r="J344" s="438"/>
      <c r="K344" s="438"/>
      <c r="L344" s="438"/>
      <c r="M344" s="438"/>
      <c r="N344" s="438"/>
      <c r="O344" s="438"/>
      <c r="P344" s="438"/>
      <c r="Q344"/>
      <c r="R344" s="6"/>
      <c r="S344" s="6"/>
    </row>
    <row r="345" spans="1:19" s="1" customFormat="1" ht="13.5" customHeight="1" x14ac:dyDescent="0.25">
      <c r="A345" s="17" t="s">
        <v>73</v>
      </c>
      <c r="B345" s="418" t="str">
        <f>IF([1]p27!$A$78&lt;&gt;0,[1]p27!$A$78,"")</f>
        <v/>
      </c>
      <c r="C345" s="418"/>
      <c r="D345" s="418"/>
      <c r="E345" s="418"/>
      <c r="F345" s="419"/>
      <c r="G345" s="18" t="s">
        <v>74</v>
      </c>
      <c r="H345" s="68" t="str">
        <f>IF([1]p27!$G$82&lt;&gt;0,[1]p27!$G$82,"")</f>
        <v/>
      </c>
      <c r="I345" s="18" t="s">
        <v>75</v>
      </c>
      <c r="J345" s="68" t="str">
        <f>IF([1]p27!$H$82&lt;&gt;0,[1]p27!$H$82,"")</f>
        <v/>
      </c>
      <c r="K345" s="18" t="s">
        <v>79</v>
      </c>
      <c r="L345" s="442" t="str">
        <f>IF([1]p27!$J$80&lt;&gt;0,[1]p27!$J$80,"")</f>
        <v/>
      </c>
      <c r="M345" s="442"/>
      <c r="N345" s="88" t="s">
        <v>23</v>
      </c>
      <c r="O345" s="442" t="str">
        <f>IF([1]p27!$L$80&lt;&gt;0,[1]p27!$L$80,"")</f>
        <v/>
      </c>
      <c r="P345" s="443"/>
      <c r="Q345"/>
    </row>
    <row r="346" spans="1:19" s="1" customFormat="1" ht="13.5" customHeight="1" x14ac:dyDescent="0.25">
      <c r="A346" s="17" t="s">
        <v>76</v>
      </c>
      <c r="B346" s="388" t="str">
        <f>IF([1]p27!$A$80&lt;&gt;0,[1]p27!$A$80,"")</f>
        <v/>
      </c>
      <c r="C346" s="379"/>
      <c r="D346" s="379"/>
      <c r="E346" s="379"/>
      <c r="F346" s="379"/>
      <c r="G346" s="379"/>
      <c r="H346" s="379"/>
      <c r="I346" s="380"/>
      <c r="J346" s="71" t="s">
        <v>24</v>
      </c>
      <c r="K346" s="388" t="str">
        <f>IF([1]p27!$A$82&lt;&gt;0,[1]p27!$A$82,"")</f>
        <v/>
      </c>
      <c r="L346" s="379"/>
      <c r="M346" s="379"/>
      <c r="N346" s="379"/>
      <c r="O346" s="379"/>
      <c r="P346" s="380"/>
      <c r="Q346"/>
    </row>
    <row r="347" spans="1:19" x14ac:dyDescent="0.2">
      <c r="A347" s="434"/>
      <c r="B347" s="434"/>
      <c r="C347" s="434"/>
      <c r="D347" s="434"/>
      <c r="E347" s="434"/>
      <c r="F347" s="434"/>
      <c r="G347" s="434"/>
      <c r="H347" s="434"/>
      <c r="I347" s="434"/>
      <c r="J347" s="434"/>
      <c r="K347" s="434"/>
      <c r="L347" s="434"/>
      <c r="M347" s="434"/>
      <c r="N347" s="434"/>
      <c r="O347" s="434"/>
      <c r="P347" s="434"/>
    </row>
    <row r="348" spans="1:19" s="1" customFormat="1" ht="13.5" customHeight="1" x14ac:dyDescent="0.25">
      <c r="A348" s="17" t="s">
        <v>73</v>
      </c>
      <c r="B348" s="418" t="str">
        <f>IF([1]p27!$A$85&lt;&gt;0,[1]p27!$A$85,"")</f>
        <v/>
      </c>
      <c r="C348" s="418"/>
      <c r="D348" s="418"/>
      <c r="E348" s="418"/>
      <c r="F348" s="419"/>
      <c r="G348" s="18" t="s">
        <v>74</v>
      </c>
      <c r="H348" s="68" t="str">
        <f>IF([1]p27!$G$89&lt;&gt;0,[1]p27!$G$89,"")</f>
        <v/>
      </c>
      <c r="I348" s="18" t="s">
        <v>75</v>
      </c>
      <c r="J348" s="68" t="str">
        <f>IF([1]p27!$H$89&lt;&gt;0,[1]p27!$H$89,"")</f>
        <v/>
      </c>
      <c r="K348" s="18" t="s">
        <v>79</v>
      </c>
      <c r="L348" s="442" t="str">
        <f>IF([1]p27!$J$80&lt;&gt;0,[1]p27!$J$80,"")</f>
        <v/>
      </c>
      <c r="M348" s="442"/>
      <c r="N348" s="88" t="s">
        <v>23</v>
      </c>
      <c r="O348" s="442" t="str">
        <f>IF([1]p27!$L$87&lt;&gt;0,[1]p27!$L$87,"")</f>
        <v/>
      </c>
      <c r="P348" s="443"/>
      <c r="Q348"/>
    </row>
    <row r="349" spans="1:19" s="1" customFormat="1" ht="13.5" customHeight="1" x14ac:dyDescent="0.25">
      <c r="A349" s="17" t="s">
        <v>76</v>
      </c>
      <c r="B349" s="388" t="str">
        <f>IF([1]p27!$A$87&lt;&gt;0,[1]p27!$A$87,"")</f>
        <v/>
      </c>
      <c r="C349" s="379"/>
      <c r="D349" s="379"/>
      <c r="E349" s="379"/>
      <c r="F349" s="379"/>
      <c r="G349" s="379"/>
      <c r="H349" s="379"/>
      <c r="I349" s="380"/>
      <c r="J349" s="71" t="s">
        <v>24</v>
      </c>
      <c r="K349" s="388" t="str">
        <f>IF([1]p27!$A$89&lt;&gt;0,[1]p27!$A$89,"")</f>
        <v/>
      </c>
      <c r="L349" s="379"/>
      <c r="M349" s="379"/>
      <c r="N349" s="379"/>
      <c r="O349" s="379"/>
      <c r="P349" s="380"/>
      <c r="Q349"/>
    </row>
    <row r="350" spans="1:19" x14ac:dyDescent="0.2">
      <c r="A350" s="434"/>
      <c r="B350" s="434"/>
      <c r="C350" s="434"/>
      <c r="D350" s="434"/>
      <c r="E350" s="434"/>
      <c r="F350" s="434"/>
      <c r="G350" s="434"/>
      <c r="H350" s="434"/>
      <c r="I350" s="434"/>
      <c r="J350" s="434"/>
      <c r="K350" s="434"/>
      <c r="L350" s="434"/>
      <c r="M350" s="434"/>
      <c r="N350" s="434"/>
      <c r="O350" s="434"/>
      <c r="P350" s="434"/>
    </row>
    <row r="351" spans="1:19" s="1" customFormat="1" ht="13.5" customHeight="1" x14ac:dyDescent="0.25">
      <c r="A351" s="17" t="s">
        <v>73</v>
      </c>
      <c r="B351" s="418" t="str">
        <f>IF([1]p27!$A$92&lt;&gt;0,[1]p27!$A$92,"")</f>
        <v/>
      </c>
      <c r="C351" s="418"/>
      <c r="D351" s="418"/>
      <c r="E351" s="418"/>
      <c r="F351" s="419"/>
      <c r="G351" s="18" t="s">
        <v>74</v>
      </c>
      <c r="H351" s="68" t="str">
        <f>IF([1]p27!$G$96&lt;&gt;0,[1]p27!$G$96,"")</f>
        <v/>
      </c>
      <c r="I351" s="18" t="s">
        <v>75</v>
      </c>
      <c r="J351" s="68" t="str">
        <f>IF([1]p27!$H$96&lt;&gt;0,[1]p27!$H$96,"")</f>
        <v/>
      </c>
      <c r="K351" s="18" t="s">
        <v>79</v>
      </c>
      <c r="L351" s="442" t="str">
        <f>IF([1]p27!$J$80&lt;&gt;0,[1]p27!$J$80,"")</f>
        <v/>
      </c>
      <c r="M351" s="442"/>
      <c r="N351" s="88" t="s">
        <v>23</v>
      </c>
      <c r="O351" s="442" t="str">
        <f>IF([1]p27!$L$94&lt;&gt;0,[1]p27!$L$94,"")</f>
        <v/>
      </c>
      <c r="P351" s="443"/>
      <c r="Q351"/>
    </row>
    <row r="352" spans="1:19" s="1" customFormat="1" ht="13.5" customHeight="1" x14ac:dyDescent="0.25">
      <c r="A352" s="17" t="s">
        <v>76</v>
      </c>
      <c r="B352" s="388" t="str">
        <f>IF([1]p27!$A$94&lt;&gt;0,[1]p27!$A$94,"")</f>
        <v/>
      </c>
      <c r="C352" s="379"/>
      <c r="D352" s="379"/>
      <c r="E352" s="379"/>
      <c r="F352" s="379"/>
      <c r="G352" s="379"/>
      <c r="H352" s="379"/>
      <c r="I352" s="380"/>
      <c r="J352" s="71" t="s">
        <v>24</v>
      </c>
      <c r="K352" s="388" t="str">
        <f>IF([1]p27!$A$96&lt;&gt;0,[1]p27!$A$96,"")</f>
        <v/>
      </c>
      <c r="L352" s="379"/>
      <c r="M352" s="379"/>
      <c r="N352" s="379"/>
      <c r="O352" s="379"/>
      <c r="P352" s="380"/>
      <c r="Q352"/>
    </row>
    <row r="353" spans="1:19" x14ac:dyDescent="0.2">
      <c r="A353" s="434"/>
      <c r="B353" s="434"/>
      <c r="C353" s="434"/>
      <c r="D353" s="434"/>
      <c r="E353" s="434"/>
      <c r="F353" s="434"/>
      <c r="G353" s="434"/>
      <c r="H353" s="434"/>
      <c r="I353" s="434"/>
      <c r="J353" s="434"/>
      <c r="K353" s="434"/>
      <c r="L353" s="434"/>
      <c r="M353" s="434"/>
      <c r="N353" s="434"/>
      <c r="O353" s="434"/>
      <c r="P353" s="434"/>
    </row>
    <row r="354" spans="1:19" s="1" customFormat="1" ht="13.5" customHeight="1" x14ac:dyDescent="0.25">
      <c r="A354" s="17" t="s">
        <v>73</v>
      </c>
      <c r="B354" s="418" t="str">
        <f>IF([1]p27!$A$99&lt;&gt;0,[1]p27!$A$99,"")</f>
        <v/>
      </c>
      <c r="C354" s="418"/>
      <c r="D354" s="418"/>
      <c r="E354" s="418"/>
      <c r="F354" s="419"/>
      <c r="G354" s="18" t="s">
        <v>74</v>
      </c>
      <c r="H354" s="68" t="str">
        <f>IF([1]p27!$G$103&lt;&gt;0,[1]p27!$G$103,"")</f>
        <v/>
      </c>
      <c r="I354" s="18" t="s">
        <v>75</v>
      </c>
      <c r="J354" s="68" t="str">
        <f>IF([1]p27!$H$103&lt;&gt;0,[1]p27!$H$103,"")</f>
        <v/>
      </c>
      <c r="K354" s="18" t="s">
        <v>79</v>
      </c>
      <c r="L354" s="442" t="str">
        <f>IF([1]p27!$J$80&lt;&gt;0,[1]p27!$J$80,"")</f>
        <v/>
      </c>
      <c r="M354" s="442"/>
      <c r="N354" s="88" t="s">
        <v>23</v>
      </c>
      <c r="O354" s="442" t="str">
        <f>IF([1]p27!$L$101&lt;&gt;0,[1]p27!$L$101,"")</f>
        <v/>
      </c>
      <c r="P354" s="443"/>
      <c r="Q354"/>
    </row>
    <row r="355" spans="1:19" s="1" customFormat="1" ht="13.5" customHeight="1" x14ac:dyDescent="0.25">
      <c r="A355" s="17" t="s">
        <v>76</v>
      </c>
      <c r="B355" s="388" t="str">
        <f>IF([1]p27!$A$101&lt;&gt;0,[1]p27!$A$101,"")</f>
        <v/>
      </c>
      <c r="C355" s="379"/>
      <c r="D355" s="379"/>
      <c r="E355" s="379"/>
      <c r="F355" s="379"/>
      <c r="G355" s="379"/>
      <c r="H355" s="379"/>
      <c r="I355" s="380"/>
      <c r="J355" s="71" t="s">
        <v>24</v>
      </c>
      <c r="K355" s="388" t="str">
        <f>IF([1]p27!$A$103&lt;&gt;0,[1]p27!$A$103,"")</f>
        <v/>
      </c>
      <c r="L355" s="379"/>
      <c r="M355" s="379"/>
      <c r="N355" s="379"/>
      <c r="O355" s="379"/>
      <c r="P355" s="380"/>
      <c r="Q355"/>
    </row>
    <row r="356" spans="1:19" x14ac:dyDescent="0.2">
      <c r="A356" s="439"/>
      <c r="B356" s="439"/>
      <c r="C356" s="439"/>
      <c r="D356" s="439"/>
      <c r="E356" s="439"/>
      <c r="F356" s="439"/>
      <c r="G356" s="439"/>
      <c r="H356" s="439"/>
      <c r="I356" s="439"/>
      <c r="J356" s="439"/>
      <c r="K356" s="439"/>
      <c r="L356" s="439"/>
      <c r="M356" s="439"/>
      <c r="N356" s="439"/>
      <c r="O356" s="439"/>
      <c r="P356" s="439"/>
    </row>
    <row r="357" spans="1:19" s="5" customFormat="1" x14ac:dyDescent="0.2">
      <c r="A357" s="375" t="str">
        <f>T([1]p28!$C$13:$G$13)</f>
        <v>Pammella Queiroz de Souza</v>
      </c>
      <c r="B357" s="376"/>
      <c r="C357" s="376"/>
      <c r="D357" s="376"/>
      <c r="E357" s="377"/>
      <c r="F357" s="437"/>
      <c r="G357" s="438"/>
      <c r="H357" s="438"/>
      <c r="I357" s="438"/>
      <c r="J357" s="438"/>
      <c r="K357" s="438"/>
      <c r="L357" s="438"/>
      <c r="M357" s="438"/>
      <c r="N357" s="438"/>
      <c r="O357" s="438"/>
      <c r="P357" s="438"/>
      <c r="Q357"/>
      <c r="R357" s="6"/>
      <c r="S357" s="6"/>
    </row>
    <row r="358" spans="1:19" s="1" customFormat="1" ht="13.5" customHeight="1" x14ac:dyDescent="0.25">
      <c r="A358" s="17" t="s">
        <v>73</v>
      </c>
      <c r="B358" s="418" t="str">
        <f>IF([1]p28!$A$78&lt;&gt;0,[1]p28!$A$78,"")</f>
        <v/>
      </c>
      <c r="C358" s="418"/>
      <c r="D358" s="418"/>
      <c r="E358" s="418"/>
      <c r="F358" s="419"/>
      <c r="G358" s="18" t="s">
        <v>74</v>
      </c>
      <c r="H358" s="68" t="str">
        <f>IF([1]p28!$G$82&lt;&gt;0,[1]p28!$G$82,"")</f>
        <v/>
      </c>
      <c r="I358" s="18" t="s">
        <v>75</v>
      </c>
      <c r="J358" s="68" t="str">
        <f>IF([1]p28!$H$82&lt;&gt;0,[1]p28!$H$82,"")</f>
        <v/>
      </c>
      <c r="K358" s="18" t="s">
        <v>79</v>
      </c>
      <c r="L358" s="442" t="str">
        <f>IF([1]p28!$J$80&lt;&gt;0,[1]p28!$J$80,"")</f>
        <v/>
      </c>
      <c r="M358" s="442"/>
      <c r="N358" s="88" t="s">
        <v>23</v>
      </c>
      <c r="O358" s="442" t="str">
        <f>IF([1]p28!$L$80&lt;&gt;0,[1]p28!$L$80,"")</f>
        <v/>
      </c>
      <c r="P358" s="443"/>
      <c r="Q358"/>
    </row>
    <row r="359" spans="1:19" s="1" customFormat="1" ht="13.5" customHeight="1" x14ac:dyDescent="0.25">
      <c r="A359" s="17" t="s">
        <v>76</v>
      </c>
      <c r="B359" s="388" t="str">
        <f>IF([1]p28!$A$80&lt;&gt;0,[1]p28!$A$80,"")</f>
        <v/>
      </c>
      <c r="C359" s="379"/>
      <c r="D359" s="379"/>
      <c r="E359" s="379"/>
      <c r="F359" s="379"/>
      <c r="G359" s="379"/>
      <c r="H359" s="379"/>
      <c r="I359" s="380"/>
      <c r="J359" s="71" t="s">
        <v>24</v>
      </c>
      <c r="K359" s="388" t="str">
        <f>IF([1]p28!$A$82&lt;&gt;0,[1]p28!$A$82,"")</f>
        <v/>
      </c>
      <c r="L359" s="379"/>
      <c r="M359" s="379"/>
      <c r="N359" s="379"/>
      <c r="O359" s="379"/>
      <c r="P359" s="380"/>
      <c r="Q359"/>
    </row>
    <row r="360" spans="1:19" x14ac:dyDescent="0.2">
      <c r="A360" s="434"/>
      <c r="B360" s="434"/>
      <c r="C360" s="434"/>
      <c r="D360" s="434"/>
      <c r="E360" s="434"/>
      <c r="F360" s="434"/>
      <c r="G360" s="434"/>
      <c r="H360" s="434"/>
      <c r="I360" s="434"/>
      <c r="J360" s="434"/>
      <c r="K360" s="434"/>
      <c r="L360" s="434"/>
      <c r="M360" s="434"/>
      <c r="N360" s="434"/>
      <c r="O360" s="434"/>
      <c r="P360" s="434"/>
    </row>
    <row r="361" spans="1:19" s="1" customFormat="1" ht="13.5" customHeight="1" x14ac:dyDescent="0.25">
      <c r="A361" s="17" t="s">
        <v>73</v>
      </c>
      <c r="B361" s="418" t="str">
        <f>IF([1]p28!$A$85&lt;&gt;0,[1]p28!$A$85,"")</f>
        <v/>
      </c>
      <c r="C361" s="418"/>
      <c r="D361" s="418"/>
      <c r="E361" s="418"/>
      <c r="F361" s="419"/>
      <c r="G361" s="18" t="s">
        <v>74</v>
      </c>
      <c r="H361" s="68" t="str">
        <f>IF([1]p28!$G$89&lt;&gt;0,[1]p28!$G$89,"")</f>
        <v/>
      </c>
      <c r="I361" s="18" t="s">
        <v>75</v>
      </c>
      <c r="J361" s="68" t="str">
        <f>IF([1]p28!$H$89&lt;&gt;0,[1]p28!$H$89,"")</f>
        <v/>
      </c>
      <c r="K361" s="18" t="s">
        <v>79</v>
      </c>
      <c r="L361" s="442" t="str">
        <f>IF([1]p28!$J$80&lt;&gt;0,[1]p28!$J$80,"")</f>
        <v/>
      </c>
      <c r="M361" s="442"/>
      <c r="N361" s="88" t="s">
        <v>23</v>
      </c>
      <c r="O361" s="442" t="str">
        <f>IF([1]p28!$L$87&lt;&gt;0,[1]p28!$L$87,"")</f>
        <v/>
      </c>
      <c r="P361" s="443"/>
      <c r="Q361"/>
    </row>
    <row r="362" spans="1:19" s="1" customFormat="1" ht="13.5" customHeight="1" x14ac:dyDescent="0.25">
      <c r="A362" s="17" t="s">
        <v>76</v>
      </c>
      <c r="B362" s="388" t="str">
        <f>IF([1]p28!$A$87&lt;&gt;0,[1]p28!$A$87,"")</f>
        <v/>
      </c>
      <c r="C362" s="379"/>
      <c r="D362" s="379"/>
      <c r="E362" s="379"/>
      <c r="F362" s="379"/>
      <c r="G362" s="379"/>
      <c r="H362" s="379"/>
      <c r="I362" s="380"/>
      <c r="J362" s="71" t="s">
        <v>24</v>
      </c>
      <c r="K362" s="388" t="str">
        <f>IF([1]p28!$A$89&lt;&gt;0,[1]p28!$A$89,"")</f>
        <v/>
      </c>
      <c r="L362" s="379"/>
      <c r="M362" s="379"/>
      <c r="N362" s="379"/>
      <c r="O362" s="379"/>
      <c r="P362" s="380"/>
      <c r="Q362"/>
    </row>
    <row r="363" spans="1:19" x14ac:dyDescent="0.2">
      <c r="A363" s="434"/>
      <c r="B363" s="434"/>
      <c r="C363" s="434"/>
      <c r="D363" s="434"/>
      <c r="E363" s="434"/>
      <c r="F363" s="434"/>
      <c r="G363" s="434"/>
      <c r="H363" s="434"/>
      <c r="I363" s="434"/>
      <c r="J363" s="434"/>
      <c r="K363" s="434"/>
      <c r="L363" s="434"/>
      <c r="M363" s="434"/>
      <c r="N363" s="434"/>
      <c r="O363" s="434"/>
      <c r="P363" s="434"/>
    </row>
    <row r="364" spans="1:19" s="1" customFormat="1" ht="13.5" customHeight="1" x14ac:dyDescent="0.25">
      <c r="A364" s="17" t="s">
        <v>73</v>
      </c>
      <c r="B364" s="418" t="str">
        <f>IF([1]p28!$A$92&lt;&gt;0,[1]p28!$A$92,"")</f>
        <v/>
      </c>
      <c r="C364" s="418"/>
      <c r="D364" s="418"/>
      <c r="E364" s="418"/>
      <c r="F364" s="419"/>
      <c r="G364" s="18" t="s">
        <v>74</v>
      </c>
      <c r="H364" s="68" t="str">
        <f>IF([1]p28!$G$96&lt;&gt;0,[1]p28!$G$96,"")</f>
        <v/>
      </c>
      <c r="I364" s="18" t="s">
        <v>75</v>
      </c>
      <c r="J364" s="68" t="str">
        <f>IF([1]p28!$H$96&lt;&gt;0,[1]p28!$H$96,"")</f>
        <v/>
      </c>
      <c r="K364" s="18" t="s">
        <v>79</v>
      </c>
      <c r="L364" s="442" t="str">
        <f>IF([1]p28!$J$80&lt;&gt;0,[1]p28!$J$80,"")</f>
        <v/>
      </c>
      <c r="M364" s="442"/>
      <c r="N364" s="88" t="s">
        <v>23</v>
      </c>
      <c r="O364" s="442" t="str">
        <f>IF([1]p28!$L$94&lt;&gt;0,[1]p28!$L$94,"")</f>
        <v/>
      </c>
      <c r="P364" s="443"/>
      <c r="Q364"/>
    </row>
    <row r="365" spans="1:19" s="1" customFormat="1" ht="13.5" customHeight="1" x14ac:dyDescent="0.25">
      <c r="A365" s="17" t="s">
        <v>76</v>
      </c>
      <c r="B365" s="388" t="str">
        <f>IF([1]p28!$A$94&lt;&gt;0,[1]p28!$A$94,"")</f>
        <v/>
      </c>
      <c r="C365" s="379"/>
      <c r="D365" s="379"/>
      <c r="E365" s="379"/>
      <c r="F365" s="379"/>
      <c r="G365" s="379"/>
      <c r="H365" s="379"/>
      <c r="I365" s="380"/>
      <c r="J365" s="71" t="s">
        <v>24</v>
      </c>
      <c r="K365" s="388" t="str">
        <f>IF([1]p28!$A$96&lt;&gt;0,[1]p28!$A$96,"")</f>
        <v/>
      </c>
      <c r="L365" s="379"/>
      <c r="M365" s="379"/>
      <c r="N365" s="379"/>
      <c r="O365" s="379"/>
      <c r="P365" s="380"/>
      <c r="Q365"/>
    </row>
    <row r="366" spans="1:19" x14ac:dyDescent="0.2">
      <c r="A366" s="434"/>
      <c r="B366" s="434"/>
      <c r="C366" s="434"/>
      <c r="D366" s="434"/>
      <c r="E366" s="434"/>
      <c r="F366" s="434"/>
      <c r="G366" s="434"/>
      <c r="H366" s="434"/>
      <c r="I366" s="434"/>
      <c r="J366" s="434"/>
      <c r="K366" s="434"/>
      <c r="L366" s="434"/>
      <c r="M366" s="434"/>
      <c r="N366" s="434"/>
      <c r="O366" s="434"/>
      <c r="P366" s="434"/>
    </row>
    <row r="367" spans="1:19" s="1" customFormat="1" ht="13.5" customHeight="1" x14ac:dyDescent="0.25">
      <c r="A367" s="17" t="s">
        <v>73</v>
      </c>
      <c r="B367" s="418" t="str">
        <f>IF([1]p28!$A$99&lt;&gt;0,[1]p28!$A$99,"")</f>
        <v/>
      </c>
      <c r="C367" s="418"/>
      <c r="D367" s="418"/>
      <c r="E367" s="418"/>
      <c r="F367" s="419"/>
      <c r="G367" s="18" t="s">
        <v>74</v>
      </c>
      <c r="H367" s="68" t="str">
        <f>IF([1]p28!$G$103&lt;&gt;0,[1]p28!$G$103,"")</f>
        <v/>
      </c>
      <c r="I367" s="18" t="s">
        <v>75</v>
      </c>
      <c r="J367" s="68" t="str">
        <f>IF([1]p28!$H$103&lt;&gt;0,[1]p28!$H$103,"")</f>
        <v/>
      </c>
      <c r="K367" s="18" t="s">
        <v>79</v>
      </c>
      <c r="L367" s="442" t="str">
        <f>IF([1]p28!$J$80&lt;&gt;0,[1]p28!$J$80,"")</f>
        <v/>
      </c>
      <c r="M367" s="442"/>
      <c r="N367" s="88" t="s">
        <v>23</v>
      </c>
      <c r="O367" s="442" t="str">
        <f>IF([1]p28!$L$101&lt;&gt;0,[1]p28!$L$101,"")</f>
        <v/>
      </c>
      <c r="P367" s="443"/>
      <c r="Q367"/>
    </row>
    <row r="368" spans="1:19" s="1" customFormat="1" ht="13.5" customHeight="1" x14ac:dyDescent="0.25">
      <c r="A368" s="17" t="s">
        <v>76</v>
      </c>
      <c r="B368" s="388" t="str">
        <f>IF([1]p28!$A$101&lt;&gt;0,[1]p28!$A$101,"")</f>
        <v/>
      </c>
      <c r="C368" s="379"/>
      <c r="D368" s="379"/>
      <c r="E368" s="379"/>
      <c r="F368" s="379"/>
      <c r="G368" s="379"/>
      <c r="H368" s="379"/>
      <c r="I368" s="380"/>
      <c r="J368" s="71" t="s">
        <v>24</v>
      </c>
      <c r="K368" s="388" t="str">
        <f>IF([1]p28!$A$103&lt;&gt;0,[1]p28!$A$103,"")</f>
        <v/>
      </c>
      <c r="L368" s="379"/>
      <c r="M368" s="379"/>
      <c r="N368" s="379"/>
      <c r="O368" s="379"/>
      <c r="P368" s="380"/>
      <c r="Q368"/>
    </row>
    <row r="369" spans="1:19" x14ac:dyDescent="0.2">
      <c r="A369" s="439"/>
      <c r="B369" s="439"/>
      <c r="C369" s="439"/>
      <c r="D369" s="439"/>
      <c r="E369" s="439"/>
      <c r="F369" s="439"/>
      <c r="G369" s="439"/>
      <c r="H369" s="439"/>
      <c r="I369" s="439"/>
      <c r="J369" s="439"/>
      <c r="K369" s="439"/>
      <c r="L369" s="439"/>
      <c r="M369" s="439"/>
      <c r="N369" s="439"/>
      <c r="O369" s="439"/>
      <c r="P369" s="439"/>
    </row>
    <row r="370" spans="1:19" s="5" customFormat="1" x14ac:dyDescent="0.2">
      <c r="A370" s="375" t="str">
        <f>T([1]p29!$C$13:$G$13)</f>
        <v>Rodrigo Cohen Mota Nemer</v>
      </c>
      <c r="B370" s="376"/>
      <c r="C370" s="376"/>
      <c r="D370" s="376"/>
      <c r="E370" s="377"/>
      <c r="F370" s="437"/>
      <c r="G370" s="438"/>
      <c r="H370" s="438"/>
      <c r="I370" s="438"/>
      <c r="J370" s="438"/>
      <c r="K370" s="438"/>
      <c r="L370" s="438"/>
      <c r="M370" s="438"/>
      <c r="N370" s="438"/>
      <c r="O370" s="438"/>
      <c r="P370" s="438"/>
      <c r="Q370"/>
      <c r="R370" s="6"/>
      <c r="S370" s="6"/>
    </row>
    <row r="371" spans="1:19" s="1" customFormat="1" ht="13.5" customHeight="1" x14ac:dyDescent="0.25">
      <c r="A371" s="17" t="s">
        <v>73</v>
      </c>
      <c r="B371" s="418" t="str">
        <f>IF([1]p29!$A$78&lt;&gt;0,[1]p29!$A$78,"")</f>
        <v>Patrícia Emilly Nóbrega da Silva</v>
      </c>
      <c r="C371" s="418"/>
      <c r="D371" s="418"/>
      <c r="E371" s="418"/>
      <c r="F371" s="419"/>
      <c r="G371" s="18" t="s">
        <v>74</v>
      </c>
      <c r="H371" s="68">
        <f>IF([1]p29!$G$82&lt;&gt;0,[1]p29!$G$82,"")</f>
        <v>45362</v>
      </c>
      <c r="I371" s="18" t="s">
        <v>75</v>
      </c>
      <c r="J371" s="68">
        <f>IF([1]p29!$H$82&lt;&gt;0,[1]p29!$H$82,"")</f>
        <v>45432</v>
      </c>
      <c r="K371" s="18" t="s">
        <v>79</v>
      </c>
      <c r="L371" s="442" t="str">
        <f>IF([1]p29!$J$80&lt;&gt;0,[1]p29!$J$80,"")</f>
        <v/>
      </c>
      <c r="M371" s="442"/>
      <c r="N371" s="88" t="s">
        <v>23</v>
      </c>
      <c r="O371" s="442" t="str">
        <f>IF([1]p29!$L$80&lt;&gt;0,[1]p29!$L$80,"")</f>
        <v>Concluído</v>
      </c>
      <c r="P371" s="443"/>
      <c r="Q371"/>
    </row>
    <row r="372" spans="1:19" s="1" customFormat="1" ht="13.5" customHeight="1" x14ac:dyDescent="0.25">
      <c r="A372" s="17" t="s">
        <v>76</v>
      </c>
      <c r="B372" s="388" t="str">
        <f>IF([1]p29!$A$80&lt;&gt;0,[1]p29!$A$80,"")</f>
        <v>Estágio Supervisionado II</v>
      </c>
      <c r="C372" s="379"/>
      <c r="D372" s="379"/>
      <c r="E372" s="379"/>
      <c r="F372" s="379"/>
      <c r="G372" s="379"/>
      <c r="H372" s="379"/>
      <c r="I372" s="380"/>
      <c r="J372" s="71" t="s">
        <v>24</v>
      </c>
      <c r="K372" s="388" t="str">
        <f>IF([1]p29!$A$82&lt;&gt;0,[1]p29!$A$82,"")</f>
        <v>Tutoria Acadêmica</v>
      </c>
      <c r="L372" s="379"/>
      <c r="M372" s="379"/>
      <c r="N372" s="379"/>
      <c r="O372" s="379"/>
      <c r="P372" s="380"/>
      <c r="Q372"/>
    </row>
    <row r="373" spans="1:19" x14ac:dyDescent="0.2">
      <c r="A373" s="434"/>
      <c r="B373" s="434"/>
      <c r="C373" s="434"/>
      <c r="D373" s="434"/>
      <c r="E373" s="434"/>
      <c r="F373" s="434"/>
      <c r="G373" s="434"/>
      <c r="H373" s="434"/>
      <c r="I373" s="434"/>
      <c r="J373" s="434"/>
      <c r="K373" s="434"/>
      <c r="L373" s="434"/>
      <c r="M373" s="434"/>
      <c r="N373" s="434"/>
      <c r="O373" s="434"/>
      <c r="P373" s="434"/>
    </row>
    <row r="374" spans="1:19" s="1" customFormat="1" ht="13.5" customHeight="1" x14ac:dyDescent="0.25">
      <c r="A374" s="17" t="s">
        <v>73</v>
      </c>
      <c r="B374" s="418" t="str">
        <f>IF([1]p29!$A$85&lt;&gt;0,[1]p29!$A$85,"")</f>
        <v/>
      </c>
      <c r="C374" s="418"/>
      <c r="D374" s="418"/>
      <c r="E374" s="418"/>
      <c r="F374" s="419"/>
      <c r="G374" s="18" t="s">
        <v>74</v>
      </c>
      <c r="H374" s="68" t="str">
        <f>IF([1]p29!$G$89&lt;&gt;0,[1]p29!$G$89,"")</f>
        <v/>
      </c>
      <c r="I374" s="18" t="s">
        <v>75</v>
      </c>
      <c r="J374" s="68" t="str">
        <f>IF([1]p29!$H$89&lt;&gt;0,[1]p29!$H$89,"")</f>
        <v/>
      </c>
      <c r="K374" s="18" t="s">
        <v>79</v>
      </c>
      <c r="L374" s="442" t="str">
        <f>IF([1]p29!$J$80&lt;&gt;0,[1]p29!$J$80,"")</f>
        <v/>
      </c>
      <c r="M374" s="442"/>
      <c r="N374" s="88" t="s">
        <v>23</v>
      </c>
      <c r="O374" s="442" t="str">
        <f>IF([1]p29!$L$87&lt;&gt;0,[1]p29!$L$87,"")</f>
        <v/>
      </c>
      <c r="P374" s="443"/>
      <c r="Q374"/>
    </row>
    <row r="375" spans="1:19" s="1" customFormat="1" ht="13.5" customHeight="1" x14ac:dyDescent="0.25">
      <c r="A375" s="17" t="s">
        <v>76</v>
      </c>
      <c r="B375" s="388" t="str">
        <f>IF([1]p29!$A$87&lt;&gt;0,[1]p29!$A$87,"")</f>
        <v/>
      </c>
      <c r="C375" s="379"/>
      <c r="D375" s="379"/>
      <c r="E375" s="379"/>
      <c r="F375" s="379"/>
      <c r="G375" s="379"/>
      <c r="H375" s="379"/>
      <c r="I375" s="380"/>
      <c r="J375" s="71" t="s">
        <v>24</v>
      </c>
      <c r="K375" s="388" t="str">
        <f>IF([1]p29!$A$89&lt;&gt;0,[1]p29!$A$89,"")</f>
        <v/>
      </c>
      <c r="L375" s="379"/>
      <c r="M375" s="379"/>
      <c r="N375" s="379"/>
      <c r="O375" s="379"/>
      <c r="P375" s="380"/>
      <c r="Q375"/>
    </row>
    <row r="376" spans="1:19" x14ac:dyDescent="0.2">
      <c r="A376" s="434"/>
      <c r="B376" s="434"/>
      <c r="C376" s="434"/>
      <c r="D376" s="434"/>
      <c r="E376" s="434"/>
      <c r="F376" s="434"/>
      <c r="G376" s="434"/>
      <c r="H376" s="434"/>
      <c r="I376" s="434"/>
      <c r="J376" s="434"/>
      <c r="K376" s="434"/>
      <c r="L376" s="434"/>
      <c r="M376" s="434"/>
      <c r="N376" s="434"/>
      <c r="O376" s="434"/>
      <c r="P376" s="434"/>
    </row>
    <row r="377" spans="1:19" s="1" customFormat="1" ht="13.5" customHeight="1" x14ac:dyDescent="0.25">
      <c r="A377" s="17" t="s">
        <v>73</v>
      </c>
      <c r="B377" s="418" t="str">
        <f>IF([1]p29!$A$92&lt;&gt;0,[1]p29!$A$92,"")</f>
        <v/>
      </c>
      <c r="C377" s="418"/>
      <c r="D377" s="418"/>
      <c r="E377" s="418"/>
      <c r="F377" s="419"/>
      <c r="G377" s="18" t="s">
        <v>74</v>
      </c>
      <c r="H377" s="68" t="str">
        <f>IF([1]p29!$G$96&lt;&gt;0,[1]p29!$G$96,"")</f>
        <v/>
      </c>
      <c r="I377" s="18" t="s">
        <v>75</v>
      </c>
      <c r="J377" s="68" t="str">
        <f>IF([1]p29!$H$96&lt;&gt;0,[1]p29!$H$96,"")</f>
        <v/>
      </c>
      <c r="K377" s="18" t="s">
        <v>79</v>
      </c>
      <c r="L377" s="442" t="str">
        <f>IF([1]p29!$J$80&lt;&gt;0,[1]p29!$J$80,"")</f>
        <v/>
      </c>
      <c r="M377" s="442"/>
      <c r="N377" s="88" t="s">
        <v>23</v>
      </c>
      <c r="O377" s="442" t="str">
        <f>IF([1]p29!$L$94&lt;&gt;0,[1]p29!$L$94,"")</f>
        <v/>
      </c>
      <c r="P377" s="443"/>
      <c r="Q377"/>
    </row>
    <row r="378" spans="1:19" s="1" customFormat="1" ht="13.5" customHeight="1" x14ac:dyDescent="0.25">
      <c r="A378" s="17" t="s">
        <v>76</v>
      </c>
      <c r="B378" s="388" t="str">
        <f>IF([1]p29!$A$94&lt;&gt;0,[1]p29!$A$94,"")</f>
        <v/>
      </c>
      <c r="C378" s="379"/>
      <c r="D378" s="379"/>
      <c r="E378" s="379"/>
      <c r="F378" s="379"/>
      <c r="G378" s="379"/>
      <c r="H378" s="379"/>
      <c r="I378" s="380"/>
      <c r="J378" s="71" t="s">
        <v>24</v>
      </c>
      <c r="K378" s="388" t="str">
        <f>IF([1]p29!$A$96&lt;&gt;0,[1]p29!$A$96,"")</f>
        <v/>
      </c>
      <c r="L378" s="379"/>
      <c r="M378" s="379"/>
      <c r="N378" s="379"/>
      <c r="O378" s="379"/>
      <c r="P378" s="380"/>
      <c r="Q378"/>
    </row>
    <row r="379" spans="1:19" x14ac:dyDescent="0.2">
      <c r="A379" s="434"/>
      <c r="B379" s="434"/>
      <c r="C379" s="434"/>
      <c r="D379" s="434"/>
      <c r="E379" s="434"/>
      <c r="F379" s="434"/>
      <c r="G379" s="434"/>
      <c r="H379" s="434"/>
      <c r="I379" s="434"/>
      <c r="J379" s="434"/>
      <c r="K379" s="434"/>
      <c r="L379" s="434"/>
      <c r="M379" s="434"/>
      <c r="N379" s="434"/>
      <c r="O379" s="434"/>
      <c r="P379" s="434"/>
    </row>
    <row r="380" spans="1:19" s="1" customFormat="1" ht="13.5" customHeight="1" x14ac:dyDescent="0.25">
      <c r="A380" s="17" t="s">
        <v>73</v>
      </c>
      <c r="B380" s="418" t="str">
        <f>IF([1]p29!$A$99&lt;&gt;0,[1]p29!$A$99,"")</f>
        <v/>
      </c>
      <c r="C380" s="418"/>
      <c r="D380" s="418"/>
      <c r="E380" s="418"/>
      <c r="F380" s="419"/>
      <c r="G380" s="18" t="s">
        <v>74</v>
      </c>
      <c r="H380" s="68" t="str">
        <f>IF([1]p29!$G$103&lt;&gt;0,[1]p29!$G$103,"")</f>
        <v/>
      </c>
      <c r="I380" s="18" t="s">
        <v>75</v>
      </c>
      <c r="J380" s="68" t="str">
        <f>IF([1]p29!$H$103&lt;&gt;0,[1]p29!$H$103,"")</f>
        <v/>
      </c>
      <c r="K380" s="18" t="s">
        <v>79</v>
      </c>
      <c r="L380" s="442" t="str">
        <f>IF([1]p29!$J$80&lt;&gt;0,[1]p29!$J$80,"")</f>
        <v/>
      </c>
      <c r="M380" s="442"/>
      <c r="N380" s="88" t="s">
        <v>23</v>
      </c>
      <c r="O380" s="442" t="str">
        <f>IF([1]p29!$L$101&lt;&gt;0,[1]p29!$L$101,"")</f>
        <v/>
      </c>
      <c r="P380" s="443"/>
      <c r="Q380"/>
    </row>
    <row r="381" spans="1:19" s="1" customFormat="1" ht="13.5" customHeight="1" x14ac:dyDescent="0.25">
      <c r="A381" s="17" t="s">
        <v>76</v>
      </c>
      <c r="B381" s="388" t="str">
        <f>IF([1]p29!$A$101&lt;&gt;0,[1]p29!$A$101,"")</f>
        <v/>
      </c>
      <c r="C381" s="379"/>
      <c r="D381" s="379"/>
      <c r="E381" s="379"/>
      <c r="F381" s="379"/>
      <c r="G381" s="379"/>
      <c r="H381" s="379"/>
      <c r="I381" s="380"/>
      <c r="J381" s="71" t="s">
        <v>24</v>
      </c>
      <c r="K381" s="388" t="str">
        <f>IF([1]p29!$A$103&lt;&gt;0,[1]p29!$A$103,"")</f>
        <v/>
      </c>
      <c r="L381" s="379"/>
      <c r="M381" s="379"/>
      <c r="N381" s="379"/>
      <c r="O381" s="379"/>
      <c r="P381" s="380"/>
      <c r="Q381"/>
    </row>
    <row r="382" spans="1:19" x14ac:dyDescent="0.2">
      <c r="A382" s="439"/>
      <c r="B382" s="439"/>
      <c r="C382" s="439"/>
      <c r="D382" s="439"/>
      <c r="E382" s="439"/>
      <c r="F382" s="439"/>
      <c r="G382" s="439"/>
      <c r="H382" s="439"/>
      <c r="I382" s="439"/>
      <c r="J382" s="439"/>
      <c r="K382" s="439"/>
      <c r="L382" s="439"/>
      <c r="M382" s="439"/>
      <c r="N382" s="439"/>
      <c r="O382" s="439"/>
      <c r="P382" s="439"/>
    </row>
    <row r="383" spans="1:19" s="5" customFormat="1" x14ac:dyDescent="0.2">
      <c r="A383" s="375" t="str">
        <f>T([1]p30!$C$13:$G$13)</f>
        <v>Romildo Nascimento de Lima</v>
      </c>
      <c r="B383" s="376"/>
      <c r="C383" s="376"/>
      <c r="D383" s="376"/>
      <c r="E383" s="377"/>
      <c r="F383" s="437"/>
      <c r="G383" s="438"/>
      <c r="H383" s="438"/>
      <c r="I383" s="438"/>
      <c r="J383" s="438"/>
      <c r="K383" s="438"/>
      <c r="L383" s="438"/>
      <c r="M383" s="438"/>
      <c r="N383" s="438"/>
      <c r="O383" s="438"/>
      <c r="P383" s="438"/>
      <c r="Q383"/>
      <c r="R383" s="6"/>
      <c r="S383" s="6"/>
    </row>
    <row r="384" spans="1:19" s="1" customFormat="1" ht="13.5" customHeight="1" x14ac:dyDescent="0.25">
      <c r="A384" s="17" t="s">
        <v>73</v>
      </c>
      <c r="B384" s="418" t="str">
        <f>IF([1]p30!$A$78&lt;&gt;0,[1]p30!$A$78,"")</f>
        <v>Marcio da Silva Aguiar Júnior</v>
      </c>
      <c r="C384" s="418"/>
      <c r="D384" s="418"/>
      <c r="E384" s="418"/>
      <c r="F384" s="419"/>
      <c r="G384" s="18" t="s">
        <v>74</v>
      </c>
      <c r="H384" s="68" t="str">
        <f>IF([1]p30!$G$82&lt;&gt;0,[1]p30!$G$82,"")</f>
        <v/>
      </c>
      <c r="I384" s="18" t="s">
        <v>75</v>
      </c>
      <c r="J384" s="68" t="str">
        <f>IF([1]p30!$H$82&lt;&gt;0,[1]p30!$H$82,"")</f>
        <v/>
      </c>
      <c r="K384" s="18" t="s">
        <v>79</v>
      </c>
      <c r="L384" s="442" t="str">
        <f>IF([1]p30!$J$80&lt;&gt;0,[1]p30!$J$80,"")</f>
        <v/>
      </c>
      <c r="M384" s="442"/>
      <c r="N384" s="88" t="s">
        <v>23</v>
      </c>
      <c r="O384" s="442" t="str">
        <f>IF([1]p30!$L$80&lt;&gt;0,[1]p30!$L$80,"")</f>
        <v>Concluído</v>
      </c>
      <c r="P384" s="443"/>
      <c r="Q384"/>
    </row>
    <row r="385" spans="1:19" s="1" customFormat="1" ht="13.5" customHeight="1" x14ac:dyDescent="0.25">
      <c r="A385" s="17" t="s">
        <v>76</v>
      </c>
      <c r="B385" s="388" t="str">
        <f>IF([1]p30!$A$80&lt;&gt;0,[1]p30!$A$80,"")</f>
        <v>RELATÓRIO FINAL DE ESTÁGIO</v>
      </c>
      <c r="C385" s="379"/>
      <c r="D385" s="379"/>
      <c r="E385" s="379"/>
      <c r="F385" s="379"/>
      <c r="G385" s="379"/>
      <c r="H385" s="379"/>
      <c r="I385" s="380"/>
      <c r="J385" s="71" t="s">
        <v>24</v>
      </c>
      <c r="K385" s="388" t="str">
        <f>IF([1]p30!$A$82&lt;&gt;0,[1]p30!$A$82,"")</f>
        <v>TCC: Trabalho Conclusão de Curso de Graduação</v>
      </c>
      <c r="L385" s="379"/>
      <c r="M385" s="379"/>
      <c r="N385" s="379"/>
      <c r="O385" s="379"/>
      <c r="P385" s="380"/>
      <c r="Q385"/>
    </row>
    <row r="386" spans="1:19" x14ac:dyDescent="0.2">
      <c r="A386" s="434"/>
      <c r="B386" s="434"/>
      <c r="C386" s="434"/>
      <c r="D386" s="434"/>
      <c r="E386" s="434"/>
      <c r="F386" s="434"/>
      <c r="G386" s="434"/>
      <c r="H386" s="434"/>
      <c r="I386" s="434"/>
      <c r="J386" s="434"/>
      <c r="K386" s="434"/>
      <c r="L386" s="434"/>
      <c r="M386" s="434"/>
      <c r="N386" s="434"/>
      <c r="O386" s="434"/>
      <c r="P386" s="434"/>
    </row>
    <row r="387" spans="1:19" s="1" customFormat="1" ht="13.5" customHeight="1" x14ac:dyDescent="0.25">
      <c r="A387" s="17" t="s">
        <v>73</v>
      </c>
      <c r="B387" s="418" t="str">
        <f>IF([1]p30!$A$85&lt;&gt;0,[1]p30!$A$85,"")</f>
        <v>Jonathan Raphael das Chagas Santos</v>
      </c>
      <c r="C387" s="418"/>
      <c r="D387" s="418"/>
      <c r="E387" s="418"/>
      <c r="F387" s="419"/>
      <c r="G387" s="18" t="s">
        <v>74</v>
      </c>
      <c r="H387" s="68" t="str">
        <f>IF([1]p30!$G$89&lt;&gt;0,[1]p30!$G$89,"")</f>
        <v/>
      </c>
      <c r="I387" s="18" t="s">
        <v>75</v>
      </c>
      <c r="J387" s="68" t="str">
        <f>IF([1]p30!$H$89&lt;&gt;0,[1]p30!$H$89,"")</f>
        <v/>
      </c>
      <c r="K387" s="18" t="s">
        <v>79</v>
      </c>
      <c r="L387" s="442" t="str">
        <f>IF([1]p30!$J$80&lt;&gt;0,[1]p30!$J$80,"")</f>
        <v/>
      </c>
      <c r="M387" s="442"/>
      <c r="N387" s="88" t="s">
        <v>23</v>
      </c>
      <c r="O387" s="442" t="str">
        <f>IF([1]p30!$L$87&lt;&gt;0,[1]p30!$L$87,"")</f>
        <v>Concluído</v>
      </c>
      <c r="P387" s="443"/>
      <c r="Q387"/>
    </row>
    <row r="388" spans="1:19" s="1" customFormat="1" ht="13.5" customHeight="1" x14ac:dyDescent="0.25">
      <c r="A388" s="17" t="s">
        <v>76</v>
      </c>
      <c r="B388" s="388" t="str">
        <f>IF([1]p30!$A$87&lt;&gt;0,[1]p30!$A$87,"")</f>
        <v>RELATÓRIO FINAL DE ESTÁGIO</v>
      </c>
      <c r="C388" s="379"/>
      <c r="D388" s="379"/>
      <c r="E388" s="379"/>
      <c r="F388" s="379"/>
      <c r="G388" s="379"/>
      <c r="H388" s="379"/>
      <c r="I388" s="380"/>
      <c r="J388" s="71" t="s">
        <v>24</v>
      </c>
      <c r="K388" s="388" t="str">
        <f>IF([1]p30!$A$89&lt;&gt;0,[1]p30!$A$89,"")</f>
        <v>TCC: Trabalho Conclusão de Curso de Graduação</v>
      </c>
      <c r="L388" s="379"/>
      <c r="M388" s="379"/>
      <c r="N388" s="379"/>
      <c r="O388" s="379"/>
      <c r="P388" s="380"/>
      <c r="Q388"/>
    </row>
    <row r="389" spans="1:19" x14ac:dyDescent="0.2">
      <c r="A389" s="434"/>
      <c r="B389" s="434"/>
      <c r="C389" s="434"/>
      <c r="D389" s="434"/>
      <c r="E389" s="434"/>
      <c r="F389" s="434"/>
      <c r="G389" s="434"/>
      <c r="H389" s="434"/>
      <c r="I389" s="434"/>
      <c r="J389" s="434"/>
      <c r="K389" s="434"/>
      <c r="L389" s="434"/>
      <c r="M389" s="434"/>
      <c r="N389" s="434"/>
      <c r="O389" s="434"/>
      <c r="P389" s="434"/>
    </row>
    <row r="390" spans="1:19" s="1" customFormat="1" ht="13.5" customHeight="1" x14ac:dyDescent="0.25">
      <c r="A390" s="17" t="s">
        <v>73</v>
      </c>
      <c r="B390" s="418" t="str">
        <f>IF([1]p30!$A$92&lt;&gt;0,[1]p30!$A$92,"")</f>
        <v xml:space="preserve">Marcelo Vítor de Oliveira Silva </v>
      </c>
      <c r="C390" s="418"/>
      <c r="D390" s="418"/>
      <c r="E390" s="418"/>
      <c r="F390" s="419"/>
      <c r="G390" s="18" t="s">
        <v>74</v>
      </c>
      <c r="H390" s="68" t="str">
        <f>IF([1]p30!$G$96&lt;&gt;0,[1]p30!$G$96,"")</f>
        <v/>
      </c>
      <c r="I390" s="18" t="s">
        <v>75</v>
      </c>
      <c r="J390" s="68" t="str">
        <f>IF([1]p30!$H$96&lt;&gt;0,[1]p30!$H$96,"")</f>
        <v/>
      </c>
      <c r="K390" s="18" t="s">
        <v>79</v>
      </c>
      <c r="L390" s="442" t="str">
        <f>IF([1]p30!$J$80&lt;&gt;0,[1]p30!$J$80,"")</f>
        <v/>
      </c>
      <c r="M390" s="442"/>
      <c r="N390" s="88" t="s">
        <v>23</v>
      </c>
      <c r="O390" s="442" t="str">
        <f>IF([1]p30!$L$94&lt;&gt;0,[1]p30!$L$94,"")</f>
        <v>Em andamento</v>
      </c>
      <c r="P390" s="443"/>
      <c r="Q390"/>
    </row>
    <row r="391" spans="1:19" s="1" customFormat="1" ht="13.5" customHeight="1" x14ac:dyDescent="0.25">
      <c r="A391" s="17" t="s">
        <v>76</v>
      </c>
      <c r="B391" s="388" t="str">
        <f>IF([1]p30!$A$94&lt;&gt;0,[1]p30!$A$94,"")</f>
        <v>NÚMEROS: UM POUCO DE HISTÓRIA, DEFINIÇÕES, RESULTADOS E DESAFIOS</v>
      </c>
      <c r="C391" s="379"/>
      <c r="D391" s="379"/>
      <c r="E391" s="379"/>
      <c r="F391" s="379"/>
      <c r="G391" s="379"/>
      <c r="H391" s="379"/>
      <c r="I391" s="380"/>
      <c r="J391" s="71" t="s">
        <v>24</v>
      </c>
      <c r="K391" s="388" t="str">
        <f>IF([1]p30!$A$96&lt;&gt;0,[1]p30!$A$96,"")</f>
        <v>PIBIC</v>
      </c>
      <c r="L391" s="379"/>
      <c r="M391" s="379"/>
      <c r="N391" s="379"/>
      <c r="O391" s="379"/>
      <c r="P391" s="380"/>
      <c r="Q391"/>
    </row>
    <row r="392" spans="1:19" x14ac:dyDescent="0.2">
      <c r="A392" s="434"/>
      <c r="B392" s="434"/>
      <c r="C392" s="434"/>
      <c r="D392" s="434"/>
      <c r="E392" s="434"/>
      <c r="F392" s="434"/>
      <c r="G392" s="434"/>
      <c r="H392" s="434"/>
      <c r="I392" s="434"/>
      <c r="J392" s="434"/>
      <c r="K392" s="434"/>
      <c r="L392" s="434"/>
      <c r="M392" s="434"/>
      <c r="N392" s="434"/>
      <c r="O392" s="434"/>
      <c r="P392" s="434"/>
    </row>
    <row r="393" spans="1:19" s="1" customFormat="1" ht="13.5" customHeight="1" x14ac:dyDescent="0.25">
      <c r="A393" s="17" t="s">
        <v>73</v>
      </c>
      <c r="B393" s="418" t="str">
        <f>IF([1]p30!$A$99&lt;&gt;0,[1]p30!$A$99,"")</f>
        <v xml:space="preserve">Thiago Ferreira da Cruz </v>
      </c>
      <c r="C393" s="418"/>
      <c r="D393" s="418"/>
      <c r="E393" s="418"/>
      <c r="F393" s="419"/>
      <c r="G393" s="18" t="s">
        <v>74</v>
      </c>
      <c r="H393" s="68" t="str">
        <f>IF([1]p30!$G$103&lt;&gt;0,[1]p30!$G$103,"")</f>
        <v/>
      </c>
      <c r="I393" s="18" t="s">
        <v>75</v>
      </c>
      <c r="J393" s="68" t="str">
        <f>IF([1]p30!$H$103&lt;&gt;0,[1]p30!$H$103,"")</f>
        <v/>
      </c>
      <c r="K393" s="18" t="s">
        <v>79</v>
      </c>
      <c r="L393" s="442" t="str">
        <f>IF([1]p30!$J$80&lt;&gt;0,[1]p30!$J$80,"")</f>
        <v/>
      </c>
      <c r="M393" s="442"/>
      <c r="N393" s="88" t="s">
        <v>23</v>
      </c>
      <c r="O393" s="442" t="str">
        <f>IF([1]p30!$L$101&lt;&gt;0,[1]p30!$L$101,"")</f>
        <v/>
      </c>
      <c r="P393" s="443"/>
      <c r="Q393"/>
    </row>
    <row r="394" spans="1:19" s="1" customFormat="1" ht="13.5" customHeight="1" x14ac:dyDescent="0.25">
      <c r="A394" s="17" t="s">
        <v>76</v>
      </c>
      <c r="B394" s="388" t="str">
        <f>IF([1]p30!$A$101&lt;&gt;0,[1]p30!$A$101,"")</f>
        <v>TEOREMA DE HAHN-BANACH E APLICAÇÕES</v>
      </c>
      <c r="C394" s="379"/>
      <c r="D394" s="379"/>
      <c r="E394" s="379"/>
      <c r="F394" s="379"/>
      <c r="G394" s="379"/>
      <c r="H394" s="379"/>
      <c r="I394" s="380"/>
      <c r="J394" s="71" t="s">
        <v>24</v>
      </c>
      <c r="K394" s="388" t="str">
        <f>IF([1]p30!$A$103&lt;&gt;0,[1]p30!$A$103,"")</f>
        <v>PET -  Matemática</v>
      </c>
      <c r="L394" s="379"/>
      <c r="M394" s="379"/>
      <c r="N394" s="379"/>
      <c r="O394" s="379"/>
      <c r="P394" s="380"/>
      <c r="Q394"/>
    </row>
    <row r="395" spans="1:19" x14ac:dyDescent="0.2">
      <c r="A395" s="439"/>
      <c r="B395" s="439"/>
      <c r="C395" s="439"/>
      <c r="D395" s="439"/>
      <c r="E395" s="439"/>
      <c r="F395" s="439"/>
      <c r="G395" s="439"/>
      <c r="H395" s="439"/>
      <c r="I395" s="439"/>
      <c r="J395" s="439"/>
      <c r="K395" s="439"/>
      <c r="L395" s="439"/>
      <c r="M395" s="439"/>
      <c r="N395" s="439"/>
      <c r="O395" s="439"/>
      <c r="P395" s="439"/>
    </row>
    <row r="396" spans="1:19" s="5" customFormat="1" x14ac:dyDescent="0.2">
      <c r="A396" s="375" t="str">
        <f>T([1]p31!$C$13:$G$13)</f>
        <v>Severino Horácio da Silva</v>
      </c>
      <c r="B396" s="376"/>
      <c r="C396" s="376"/>
      <c r="D396" s="376"/>
      <c r="E396" s="377"/>
      <c r="F396" s="437"/>
      <c r="G396" s="438"/>
      <c r="H396" s="438"/>
      <c r="I396" s="438"/>
      <c r="J396" s="438"/>
      <c r="K396" s="438"/>
      <c r="L396" s="438"/>
      <c r="M396" s="438"/>
      <c r="N396" s="438"/>
      <c r="O396" s="438"/>
      <c r="P396" s="438"/>
      <c r="Q396"/>
      <c r="R396" s="6"/>
      <c r="S396" s="6"/>
    </row>
    <row r="397" spans="1:19" s="1" customFormat="1" ht="13.5" customHeight="1" x14ac:dyDescent="0.25">
      <c r="A397" s="17" t="s">
        <v>73</v>
      </c>
      <c r="B397" s="418" t="str">
        <f>IF([1]p31!$A$78&lt;&gt;0,[1]p31!$A$78,"")</f>
        <v>HAMILTON SILVA DE ALMEIDA</v>
      </c>
      <c r="C397" s="418"/>
      <c r="D397" s="418"/>
      <c r="E397" s="418"/>
      <c r="F397" s="419"/>
      <c r="G397" s="18" t="s">
        <v>74</v>
      </c>
      <c r="H397" s="68" t="str">
        <f>IF([1]p31!$G$82&lt;&gt;0,[1]p31!$G$82,"")</f>
        <v>2019.2</v>
      </c>
      <c r="I397" s="18" t="s">
        <v>75</v>
      </c>
      <c r="J397" s="68" t="str">
        <f>IF([1]p31!$H$82&lt;&gt;0,[1]p31!$H$82,"")</f>
        <v/>
      </c>
      <c r="K397" s="18" t="s">
        <v>79</v>
      </c>
      <c r="L397" s="442" t="str">
        <f>IF([1]p31!$J$80&lt;&gt;0,[1]p31!$J$80,"")</f>
        <v/>
      </c>
      <c r="M397" s="442"/>
      <c r="N397" s="88" t="s">
        <v>23</v>
      </c>
      <c r="O397" s="442" t="str">
        <f>IF([1]p31!$L$80&lt;&gt;0,[1]p31!$L$80,"")</f>
        <v>Em andamento</v>
      </c>
      <c r="P397" s="443"/>
      <c r="Q397"/>
    </row>
    <row r="398" spans="1:19" s="1" customFormat="1" ht="13.5" customHeight="1" x14ac:dyDescent="0.25">
      <c r="A398" s="17" t="s">
        <v>76</v>
      </c>
      <c r="B398" s="388" t="str">
        <f>IF([1]p31!$A$80&lt;&gt;0,[1]p31!$A$80,"")</f>
        <v>Tutoria Acadêmica</v>
      </c>
      <c r="C398" s="379"/>
      <c r="D398" s="379"/>
      <c r="E398" s="379"/>
      <c r="F398" s="379"/>
      <c r="G398" s="379"/>
      <c r="H398" s="379"/>
      <c r="I398" s="380"/>
      <c r="J398" s="71" t="s">
        <v>24</v>
      </c>
      <c r="K398" s="388" t="str">
        <f>IF([1]p31!$A$82&lt;&gt;0,[1]p31!$A$82,"")</f>
        <v>Tutoria Acadêmica</v>
      </c>
      <c r="L398" s="379"/>
      <c r="M398" s="379"/>
      <c r="N398" s="379"/>
      <c r="O398" s="379"/>
      <c r="P398" s="380"/>
      <c r="Q398"/>
    </row>
    <row r="399" spans="1:19" x14ac:dyDescent="0.2">
      <c r="A399" s="434"/>
      <c r="B399" s="434"/>
      <c r="C399" s="434"/>
      <c r="D399" s="434"/>
      <c r="E399" s="434"/>
      <c r="F399" s="434"/>
      <c r="G399" s="434"/>
      <c r="H399" s="434"/>
      <c r="I399" s="434"/>
      <c r="J399" s="434"/>
      <c r="K399" s="434"/>
      <c r="L399" s="434"/>
      <c r="M399" s="434"/>
      <c r="N399" s="434"/>
      <c r="O399" s="434"/>
      <c r="P399" s="434"/>
    </row>
    <row r="400" spans="1:19" s="1" customFormat="1" ht="13.5" customHeight="1" x14ac:dyDescent="0.25">
      <c r="A400" s="17" t="s">
        <v>73</v>
      </c>
      <c r="B400" s="418" t="str">
        <f>IF([1]p31!$A$85&lt;&gt;0,[1]p31!$A$85,"")</f>
        <v>POLLIANA DA SILVA NASCIMENTO</v>
      </c>
      <c r="C400" s="418"/>
      <c r="D400" s="418"/>
      <c r="E400" s="418"/>
      <c r="F400" s="419"/>
      <c r="G400" s="18" t="s">
        <v>74</v>
      </c>
      <c r="H400" s="68">
        <f>IF([1]p31!$G$89&lt;&gt;0,[1]p31!$G$89,"")</f>
        <v>45324</v>
      </c>
      <c r="I400" s="18" t="s">
        <v>75</v>
      </c>
      <c r="J400" s="68">
        <f>IF([1]p31!$H$89&lt;&gt;0,[1]p31!$H$89,"")</f>
        <v>45437</v>
      </c>
      <c r="K400" s="18" t="s">
        <v>79</v>
      </c>
      <c r="L400" s="442" t="str">
        <f>IF([1]p31!$J$80&lt;&gt;0,[1]p31!$J$80,"")</f>
        <v/>
      </c>
      <c r="M400" s="442"/>
      <c r="N400" s="88" t="s">
        <v>23</v>
      </c>
      <c r="O400" s="442" t="str">
        <f>IF([1]p31!$L$87&lt;&gt;0,[1]p31!$L$87,"")</f>
        <v/>
      </c>
      <c r="P400" s="443"/>
      <c r="Q400"/>
    </row>
    <row r="401" spans="1:19" s="1" customFormat="1" ht="13.5" customHeight="1" x14ac:dyDescent="0.25">
      <c r="A401" s="17" t="s">
        <v>76</v>
      </c>
      <c r="B401" s="388" t="str">
        <f>IF([1]p31!$A$87&lt;&gt;0,[1]p31!$A$87,"")</f>
        <v>Monitoria Inclusiva</v>
      </c>
      <c r="C401" s="379"/>
      <c r="D401" s="379"/>
      <c r="E401" s="379"/>
      <c r="F401" s="379"/>
      <c r="G401" s="379"/>
      <c r="H401" s="379"/>
      <c r="I401" s="380"/>
      <c r="J401" s="71" t="s">
        <v>24</v>
      </c>
      <c r="K401" s="388" t="str">
        <f>IF([1]p31!$A$89&lt;&gt;0,[1]p31!$A$89,"")</f>
        <v>Monitoria</v>
      </c>
      <c r="L401" s="379"/>
      <c r="M401" s="379"/>
      <c r="N401" s="379"/>
      <c r="O401" s="379"/>
      <c r="P401" s="380"/>
      <c r="Q401"/>
    </row>
    <row r="402" spans="1:19" x14ac:dyDescent="0.2">
      <c r="A402" s="434"/>
      <c r="B402" s="434"/>
      <c r="C402" s="434"/>
      <c r="D402" s="434"/>
      <c r="E402" s="434"/>
      <c r="F402" s="434"/>
      <c r="G402" s="434"/>
      <c r="H402" s="434"/>
      <c r="I402" s="434"/>
      <c r="J402" s="434"/>
      <c r="K402" s="434"/>
      <c r="L402" s="434"/>
      <c r="M402" s="434"/>
      <c r="N402" s="434"/>
      <c r="O402" s="434"/>
      <c r="P402" s="434"/>
    </row>
    <row r="403" spans="1:19" s="1" customFormat="1" ht="13.5" customHeight="1" x14ac:dyDescent="0.25">
      <c r="A403" s="17" t="s">
        <v>73</v>
      </c>
      <c r="B403" s="418" t="str">
        <f>IF([1]p31!$A$92&lt;&gt;0,[1]p31!$A$92,"")</f>
        <v/>
      </c>
      <c r="C403" s="418"/>
      <c r="D403" s="418"/>
      <c r="E403" s="418"/>
      <c r="F403" s="419"/>
      <c r="G403" s="18" t="s">
        <v>74</v>
      </c>
      <c r="H403" s="68" t="str">
        <f>IF([1]p31!$G$96&lt;&gt;0,[1]p31!$G$96,"")</f>
        <v/>
      </c>
      <c r="I403" s="18" t="s">
        <v>75</v>
      </c>
      <c r="J403" s="68" t="str">
        <f>IF([1]p31!$H$96&lt;&gt;0,[1]p31!$H$96,"")</f>
        <v/>
      </c>
      <c r="K403" s="18" t="s">
        <v>79</v>
      </c>
      <c r="L403" s="442" t="str">
        <f>IF([1]p31!$J$80&lt;&gt;0,[1]p31!$J$80,"")</f>
        <v/>
      </c>
      <c r="M403" s="442"/>
      <c r="N403" s="88" t="s">
        <v>23</v>
      </c>
      <c r="O403" s="442" t="str">
        <f>IF([1]p31!$L$94&lt;&gt;0,[1]p31!$L$94,"")</f>
        <v/>
      </c>
      <c r="P403" s="443"/>
      <c r="Q403"/>
    </row>
    <row r="404" spans="1:19" s="1" customFormat="1" ht="13.5" customHeight="1" x14ac:dyDescent="0.25">
      <c r="A404" s="17" t="s">
        <v>76</v>
      </c>
      <c r="B404" s="388" t="str">
        <f>IF([1]p31!$A$94&lt;&gt;0,[1]p31!$A$94,"")</f>
        <v/>
      </c>
      <c r="C404" s="379"/>
      <c r="D404" s="379"/>
      <c r="E404" s="379"/>
      <c r="F404" s="379"/>
      <c r="G404" s="379"/>
      <c r="H404" s="379"/>
      <c r="I404" s="380"/>
      <c r="J404" s="71" t="s">
        <v>24</v>
      </c>
      <c r="K404" s="388" t="str">
        <f>IF([1]p31!$A$96&lt;&gt;0,[1]p31!$A$96,"")</f>
        <v/>
      </c>
      <c r="L404" s="379"/>
      <c r="M404" s="379"/>
      <c r="N404" s="379"/>
      <c r="O404" s="379"/>
      <c r="P404" s="380"/>
      <c r="Q404"/>
    </row>
    <row r="405" spans="1:19" x14ac:dyDescent="0.2">
      <c r="A405" s="434"/>
      <c r="B405" s="434"/>
      <c r="C405" s="434"/>
      <c r="D405" s="434"/>
      <c r="E405" s="434"/>
      <c r="F405" s="434"/>
      <c r="G405" s="434"/>
      <c r="H405" s="434"/>
      <c r="I405" s="434"/>
      <c r="J405" s="434"/>
      <c r="K405" s="434"/>
      <c r="L405" s="434"/>
      <c r="M405" s="434"/>
      <c r="N405" s="434"/>
      <c r="O405" s="434"/>
      <c r="P405" s="434"/>
    </row>
    <row r="406" spans="1:19" s="1" customFormat="1" ht="13.5" customHeight="1" x14ac:dyDescent="0.25">
      <c r="A406" s="17" t="s">
        <v>73</v>
      </c>
      <c r="B406" s="418" t="str">
        <f>IF([1]p31!$A$99&lt;&gt;0,[1]p31!$A$99,"")</f>
        <v/>
      </c>
      <c r="C406" s="418"/>
      <c r="D406" s="418"/>
      <c r="E406" s="418"/>
      <c r="F406" s="419"/>
      <c r="G406" s="18" t="s">
        <v>74</v>
      </c>
      <c r="H406" s="68" t="str">
        <f>IF([1]p31!$G$103&lt;&gt;0,[1]p31!$G$103,"")</f>
        <v/>
      </c>
      <c r="I406" s="18" t="s">
        <v>75</v>
      </c>
      <c r="J406" s="68" t="str">
        <f>IF([1]p31!$H$103&lt;&gt;0,[1]p31!$H$103,"")</f>
        <v/>
      </c>
      <c r="K406" s="18" t="s">
        <v>79</v>
      </c>
      <c r="L406" s="442" t="str">
        <f>IF([1]p31!$J$80&lt;&gt;0,[1]p31!$J$80,"")</f>
        <v/>
      </c>
      <c r="M406" s="442"/>
      <c r="N406" s="88" t="s">
        <v>23</v>
      </c>
      <c r="O406" s="442" t="str">
        <f>IF([1]p31!$L$101&lt;&gt;0,[1]p31!$L$101,"")</f>
        <v/>
      </c>
      <c r="P406" s="443"/>
      <c r="Q406"/>
    </row>
    <row r="407" spans="1:19" s="1" customFormat="1" ht="13.5" customHeight="1" x14ac:dyDescent="0.25">
      <c r="A407" s="17" t="s">
        <v>76</v>
      </c>
      <c r="B407" s="388" t="str">
        <f>IF([1]p31!$A$101&lt;&gt;0,[1]p31!$A$101,"")</f>
        <v/>
      </c>
      <c r="C407" s="379"/>
      <c r="D407" s="379"/>
      <c r="E407" s="379"/>
      <c r="F407" s="379"/>
      <c r="G407" s="379"/>
      <c r="H407" s="379"/>
      <c r="I407" s="380"/>
      <c r="J407" s="71" t="s">
        <v>24</v>
      </c>
      <c r="K407" s="388" t="str">
        <f>IF([1]p31!$A$103&lt;&gt;0,[1]p31!$A$103,"")</f>
        <v/>
      </c>
      <c r="L407" s="379"/>
      <c r="M407" s="379"/>
      <c r="N407" s="379"/>
      <c r="O407" s="379"/>
      <c r="P407" s="380"/>
      <c r="Q407"/>
    </row>
    <row r="408" spans="1:19" x14ac:dyDescent="0.2">
      <c r="A408" s="439"/>
      <c r="B408" s="439"/>
      <c r="C408" s="439"/>
      <c r="D408" s="439"/>
      <c r="E408" s="439"/>
      <c r="F408" s="439"/>
      <c r="G408" s="439"/>
      <c r="H408" s="439"/>
      <c r="I408" s="439"/>
      <c r="J408" s="439"/>
      <c r="K408" s="439"/>
      <c r="L408" s="439"/>
      <c r="M408" s="439"/>
      <c r="N408" s="439"/>
      <c r="O408" s="439"/>
      <c r="P408" s="439"/>
    </row>
    <row r="409" spans="1:19" s="5" customFormat="1" x14ac:dyDescent="0.2">
      <c r="A409" s="375" t="str">
        <f>T([1]p32!$C$13:$G$13)</f>
        <v>Wenia Valdevino Félix de Lima</v>
      </c>
      <c r="B409" s="376"/>
      <c r="C409" s="376"/>
      <c r="D409" s="376"/>
      <c r="E409" s="377"/>
      <c r="F409" s="437"/>
      <c r="G409" s="438"/>
      <c r="H409" s="438"/>
      <c r="I409" s="438"/>
      <c r="J409" s="438"/>
      <c r="K409" s="438"/>
      <c r="L409" s="438"/>
      <c r="M409" s="438"/>
      <c r="N409" s="438"/>
      <c r="O409" s="438"/>
      <c r="P409" s="438"/>
      <c r="Q409"/>
      <c r="R409" s="6"/>
      <c r="S409" s="6"/>
    </row>
    <row r="410" spans="1:19" s="1" customFormat="1" ht="13.5" customHeight="1" x14ac:dyDescent="0.25">
      <c r="A410" s="17" t="s">
        <v>73</v>
      </c>
      <c r="B410" s="418" t="str">
        <f>IF([1]p32!$A$78&lt;&gt;0,[1]p32!$A$78,"")</f>
        <v/>
      </c>
      <c r="C410" s="418"/>
      <c r="D410" s="418"/>
      <c r="E410" s="418"/>
      <c r="F410" s="419"/>
      <c r="G410" s="18" t="s">
        <v>74</v>
      </c>
      <c r="H410" s="68" t="str">
        <f>IF([1]p32!$G$82&lt;&gt;0,[1]p32!$G$82,"")</f>
        <v/>
      </c>
      <c r="I410" s="18" t="s">
        <v>75</v>
      </c>
      <c r="J410" s="68" t="str">
        <f>IF([1]p32!$H$82&lt;&gt;0,[1]p32!$H$82,"")</f>
        <v/>
      </c>
      <c r="K410" s="18" t="s">
        <v>79</v>
      </c>
      <c r="L410" s="442" t="str">
        <f>IF([1]p32!$J$80&lt;&gt;0,[1]p32!$J$80,"")</f>
        <v/>
      </c>
      <c r="M410" s="442"/>
      <c r="N410" s="88" t="s">
        <v>23</v>
      </c>
      <c r="O410" s="442" t="str">
        <f>IF([1]p32!$L$80&lt;&gt;0,[1]p32!$L$80,"")</f>
        <v/>
      </c>
      <c r="P410" s="443"/>
      <c r="Q410"/>
    </row>
    <row r="411" spans="1:19" s="1" customFormat="1" ht="13.5" customHeight="1" x14ac:dyDescent="0.25">
      <c r="A411" s="17" t="s">
        <v>76</v>
      </c>
      <c r="B411" s="388" t="str">
        <f>IF([1]p32!$A$80&lt;&gt;0,[1]p32!$A$80,"")</f>
        <v/>
      </c>
      <c r="C411" s="379"/>
      <c r="D411" s="379"/>
      <c r="E411" s="379"/>
      <c r="F411" s="379"/>
      <c r="G411" s="379"/>
      <c r="H411" s="379"/>
      <c r="I411" s="380"/>
      <c r="J411" s="71" t="s">
        <v>24</v>
      </c>
      <c r="K411" s="388" t="str">
        <f>IF([1]p32!$A$82&lt;&gt;0,[1]p32!$A$82,"")</f>
        <v/>
      </c>
      <c r="L411" s="379"/>
      <c r="M411" s="379"/>
      <c r="N411" s="379"/>
      <c r="O411" s="379"/>
      <c r="P411" s="380"/>
      <c r="Q411"/>
    </row>
    <row r="412" spans="1:19" x14ac:dyDescent="0.2">
      <c r="A412" s="434"/>
      <c r="B412" s="434"/>
      <c r="C412" s="434"/>
      <c r="D412" s="434"/>
      <c r="E412" s="434"/>
      <c r="F412" s="434"/>
      <c r="G412" s="434"/>
      <c r="H412" s="434"/>
      <c r="I412" s="434"/>
      <c r="J412" s="434"/>
      <c r="K412" s="434"/>
      <c r="L412" s="434"/>
      <c r="M412" s="434"/>
      <c r="N412" s="434"/>
      <c r="O412" s="434"/>
      <c r="P412" s="434"/>
    </row>
    <row r="413" spans="1:19" s="1" customFormat="1" ht="13.5" customHeight="1" x14ac:dyDescent="0.25">
      <c r="A413" s="17" t="s">
        <v>73</v>
      </c>
      <c r="B413" s="418" t="str">
        <f>IF([1]p32!$A$85&lt;&gt;0,[1]p32!$A$85,"")</f>
        <v/>
      </c>
      <c r="C413" s="418"/>
      <c r="D413" s="418"/>
      <c r="E413" s="418"/>
      <c r="F413" s="419"/>
      <c r="G413" s="18" t="s">
        <v>74</v>
      </c>
      <c r="H413" s="68" t="str">
        <f>IF([1]p32!$G$89&lt;&gt;0,[1]p32!$G$89,"")</f>
        <v/>
      </c>
      <c r="I413" s="18" t="s">
        <v>75</v>
      </c>
      <c r="J413" s="68" t="str">
        <f>IF([1]p32!$H$89&lt;&gt;0,[1]p32!$H$89,"")</f>
        <v/>
      </c>
      <c r="K413" s="18" t="s">
        <v>79</v>
      </c>
      <c r="L413" s="442" t="str">
        <f>IF([1]p32!$J$80&lt;&gt;0,[1]p32!$J$80,"")</f>
        <v/>
      </c>
      <c r="M413" s="442"/>
      <c r="N413" s="88" t="s">
        <v>23</v>
      </c>
      <c r="O413" s="442" t="str">
        <f>IF([1]p32!$L$87&lt;&gt;0,[1]p32!$L$87,"")</f>
        <v/>
      </c>
      <c r="P413" s="443"/>
      <c r="Q413"/>
    </row>
    <row r="414" spans="1:19" s="1" customFormat="1" ht="13.5" customHeight="1" x14ac:dyDescent="0.25">
      <c r="A414" s="17" t="s">
        <v>76</v>
      </c>
      <c r="B414" s="388" t="str">
        <f>IF([1]p32!$A$87&lt;&gt;0,[1]p32!$A$87,"")</f>
        <v/>
      </c>
      <c r="C414" s="379"/>
      <c r="D414" s="379"/>
      <c r="E414" s="379"/>
      <c r="F414" s="379"/>
      <c r="G414" s="379"/>
      <c r="H414" s="379"/>
      <c r="I414" s="380"/>
      <c r="J414" s="71" t="s">
        <v>24</v>
      </c>
      <c r="K414" s="388" t="str">
        <f>IF([1]p32!$A$89&lt;&gt;0,[1]p32!$A$89,"")</f>
        <v/>
      </c>
      <c r="L414" s="379"/>
      <c r="M414" s="379"/>
      <c r="N414" s="379"/>
      <c r="O414" s="379"/>
      <c r="P414" s="380"/>
      <c r="Q414"/>
    </row>
    <row r="415" spans="1:19" x14ac:dyDescent="0.2">
      <c r="A415" s="434"/>
      <c r="B415" s="434"/>
      <c r="C415" s="434"/>
      <c r="D415" s="434"/>
      <c r="E415" s="434"/>
      <c r="F415" s="434"/>
      <c r="G415" s="434"/>
      <c r="H415" s="434"/>
      <c r="I415" s="434"/>
      <c r="J415" s="434"/>
      <c r="K415" s="434"/>
      <c r="L415" s="434"/>
      <c r="M415" s="434"/>
      <c r="N415" s="434"/>
      <c r="O415" s="434"/>
      <c r="P415" s="434"/>
    </row>
    <row r="416" spans="1:19" s="1" customFormat="1" ht="13.5" customHeight="1" x14ac:dyDescent="0.25">
      <c r="A416" s="17" t="s">
        <v>73</v>
      </c>
      <c r="B416" s="418" t="str">
        <f>IF([1]p32!$A$92&lt;&gt;0,[1]p32!$A$92,"")</f>
        <v/>
      </c>
      <c r="C416" s="418"/>
      <c r="D416" s="418"/>
      <c r="E416" s="418"/>
      <c r="F416" s="419"/>
      <c r="G416" s="18" t="s">
        <v>74</v>
      </c>
      <c r="H416" s="68" t="str">
        <f>IF([1]p32!$G$96&lt;&gt;0,[1]p32!$G$96,"")</f>
        <v/>
      </c>
      <c r="I416" s="18" t="s">
        <v>75</v>
      </c>
      <c r="J416" s="68" t="str">
        <f>IF([1]p32!$H$96&lt;&gt;0,[1]p32!$H$96,"")</f>
        <v/>
      </c>
      <c r="K416" s="18" t="s">
        <v>79</v>
      </c>
      <c r="L416" s="442" t="str">
        <f>IF([1]p32!$J$80&lt;&gt;0,[1]p32!$J$80,"")</f>
        <v/>
      </c>
      <c r="M416" s="442"/>
      <c r="N416" s="88" t="s">
        <v>23</v>
      </c>
      <c r="O416" s="442" t="str">
        <f>IF([1]p32!$L$94&lt;&gt;0,[1]p32!$L$94,"")</f>
        <v/>
      </c>
      <c r="P416" s="443"/>
      <c r="Q416"/>
    </row>
    <row r="417" spans="1:19" s="1" customFormat="1" ht="13.5" customHeight="1" x14ac:dyDescent="0.25">
      <c r="A417" s="17" t="s">
        <v>76</v>
      </c>
      <c r="B417" s="388" t="str">
        <f>IF([1]p32!$A$94&lt;&gt;0,[1]p32!$A$94,"")</f>
        <v/>
      </c>
      <c r="C417" s="379"/>
      <c r="D417" s="379"/>
      <c r="E417" s="379"/>
      <c r="F417" s="379"/>
      <c r="G417" s="379"/>
      <c r="H417" s="379"/>
      <c r="I417" s="380"/>
      <c r="J417" s="71" t="s">
        <v>24</v>
      </c>
      <c r="K417" s="388" t="str">
        <f>IF([1]p32!$A$96&lt;&gt;0,[1]p32!$A$96,"")</f>
        <v/>
      </c>
      <c r="L417" s="379"/>
      <c r="M417" s="379"/>
      <c r="N417" s="379"/>
      <c r="O417" s="379"/>
      <c r="P417" s="380"/>
      <c r="Q417"/>
    </row>
    <row r="418" spans="1:19" x14ac:dyDescent="0.2">
      <c r="A418" s="434"/>
      <c r="B418" s="434"/>
      <c r="C418" s="434"/>
      <c r="D418" s="434"/>
      <c r="E418" s="434"/>
      <c r="F418" s="434"/>
      <c r="G418" s="434"/>
      <c r="H418" s="434"/>
      <c r="I418" s="434"/>
      <c r="J418" s="434"/>
      <c r="K418" s="434"/>
      <c r="L418" s="434"/>
      <c r="M418" s="434"/>
      <c r="N418" s="434"/>
      <c r="O418" s="434"/>
      <c r="P418" s="434"/>
    </row>
    <row r="419" spans="1:19" s="1" customFormat="1" ht="13.5" customHeight="1" x14ac:dyDescent="0.25">
      <c r="A419" s="17" t="s">
        <v>73</v>
      </c>
      <c r="B419" s="418" t="str">
        <f>IF([1]p32!$A$99&lt;&gt;0,[1]p32!$A$99,"")</f>
        <v/>
      </c>
      <c r="C419" s="418"/>
      <c r="D419" s="418"/>
      <c r="E419" s="418"/>
      <c r="F419" s="419"/>
      <c r="G419" s="18" t="s">
        <v>74</v>
      </c>
      <c r="H419" s="68" t="str">
        <f>IF([1]p32!$G$103&lt;&gt;0,[1]p32!$G$103,"")</f>
        <v/>
      </c>
      <c r="I419" s="18" t="s">
        <v>75</v>
      </c>
      <c r="J419" s="68" t="str">
        <f>IF([1]p32!$H$103&lt;&gt;0,[1]p32!$H$103,"")</f>
        <v/>
      </c>
      <c r="K419" s="18" t="s">
        <v>79</v>
      </c>
      <c r="L419" s="442" t="str">
        <f>IF([1]p32!$J$80&lt;&gt;0,[1]p32!$J$80,"")</f>
        <v/>
      </c>
      <c r="M419" s="442"/>
      <c r="N419" s="88" t="s">
        <v>23</v>
      </c>
      <c r="O419" s="442" t="str">
        <f>IF([1]p32!$L$101&lt;&gt;0,[1]p32!$L$101,"")</f>
        <v/>
      </c>
      <c r="P419" s="443"/>
      <c r="Q419"/>
    </row>
    <row r="420" spans="1:19" s="1" customFormat="1" ht="13.5" customHeight="1" x14ac:dyDescent="0.25">
      <c r="A420" s="17" t="s">
        <v>76</v>
      </c>
      <c r="B420" s="388" t="str">
        <f>IF([1]p32!$A$101&lt;&gt;0,[1]p32!$A$101,"")</f>
        <v/>
      </c>
      <c r="C420" s="379"/>
      <c r="D420" s="379"/>
      <c r="E420" s="379"/>
      <c r="F420" s="379"/>
      <c r="G420" s="379"/>
      <c r="H420" s="379"/>
      <c r="I420" s="380"/>
      <c r="J420" s="71" t="s">
        <v>24</v>
      </c>
      <c r="K420" s="388" t="str">
        <f>IF([1]p32!$A$103&lt;&gt;0,[1]p32!$A$103,"")</f>
        <v/>
      </c>
      <c r="L420" s="379"/>
      <c r="M420" s="379"/>
      <c r="N420" s="379"/>
      <c r="O420" s="379"/>
      <c r="P420" s="380"/>
      <c r="Q420"/>
    </row>
    <row r="421" spans="1:19" x14ac:dyDescent="0.2">
      <c r="A421" s="439"/>
      <c r="B421" s="439"/>
      <c r="C421" s="439"/>
      <c r="D421" s="439"/>
      <c r="E421" s="439"/>
      <c r="F421" s="439"/>
      <c r="G421" s="439"/>
      <c r="H421" s="439"/>
      <c r="I421" s="439"/>
      <c r="J421" s="439"/>
      <c r="K421" s="439"/>
      <c r="L421" s="439"/>
      <c r="M421" s="439"/>
      <c r="N421" s="439"/>
      <c r="O421" s="439"/>
      <c r="P421" s="439"/>
    </row>
    <row r="422" spans="1:19" s="5" customFormat="1" x14ac:dyDescent="0.2">
      <c r="A422" s="375" t="str">
        <f>T([1]p33!$C$13:$G$13)</f>
        <v>Lucas Siebra Rocha</v>
      </c>
      <c r="B422" s="376"/>
      <c r="C422" s="376"/>
      <c r="D422" s="376"/>
      <c r="E422" s="377"/>
      <c r="F422" s="437"/>
      <c r="G422" s="438"/>
      <c r="H422" s="438"/>
      <c r="I422" s="438"/>
      <c r="J422" s="438"/>
      <c r="K422" s="438"/>
      <c r="L422" s="438"/>
      <c r="M422" s="438"/>
      <c r="N422" s="438"/>
      <c r="O422" s="438"/>
      <c r="P422" s="438"/>
      <c r="Q422"/>
      <c r="R422" s="6"/>
      <c r="S422" s="6"/>
    </row>
    <row r="423" spans="1:19" s="1" customFormat="1" ht="13.5" customHeight="1" x14ac:dyDescent="0.25">
      <c r="A423" s="17" t="s">
        <v>73</v>
      </c>
      <c r="B423" s="418" t="str">
        <f>IF([1]p33!$A$78&lt;&gt;0,[1]p33!$A$78,"")</f>
        <v/>
      </c>
      <c r="C423" s="418"/>
      <c r="D423" s="418"/>
      <c r="E423" s="418"/>
      <c r="F423" s="419"/>
      <c r="G423" s="18" t="s">
        <v>74</v>
      </c>
      <c r="H423" s="68" t="str">
        <f>IF([1]p33!$G$82&lt;&gt;0,[1]p33!$G$82,"")</f>
        <v/>
      </c>
      <c r="I423" s="18" t="s">
        <v>75</v>
      </c>
      <c r="J423" s="68" t="str">
        <f>IF([1]p33!$H$82&lt;&gt;0,[1]p33!$H$82,"")</f>
        <v/>
      </c>
      <c r="K423" s="18" t="s">
        <v>79</v>
      </c>
      <c r="L423" s="442" t="str">
        <f>IF([1]p33!$J$80&lt;&gt;0,[1]p33!$J$80,"")</f>
        <v/>
      </c>
      <c r="M423" s="442"/>
      <c r="N423" s="88" t="s">
        <v>23</v>
      </c>
      <c r="O423" s="442" t="str">
        <f>IF([1]p33!$L$80&lt;&gt;0,[1]p33!$L$80,"")</f>
        <v/>
      </c>
      <c r="P423" s="443"/>
      <c r="Q423"/>
    </row>
    <row r="424" spans="1:19" s="1" customFormat="1" ht="13.5" customHeight="1" x14ac:dyDescent="0.25">
      <c r="A424" s="17" t="s">
        <v>76</v>
      </c>
      <c r="B424" s="388" t="str">
        <f>IF([1]p33!$A$80&lt;&gt;0,[1]p33!$A$80,"")</f>
        <v/>
      </c>
      <c r="C424" s="379"/>
      <c r="D424" s="379"/>
      <c r="E424" s="379"/>
      <c r="F424" s="379"/>
      <c r="G424" s="379"/>
      <c r="H424" s="379"/>
      <c r="I424" s="380"/>
      <c r="J424" s="71" t="s">
        <v>24</v>
      </c>
      <c r="K424" s="388" t="str">
        <f>IF([1]p33!$A$82&lt;&gt;0,[1]p33!$A$82,"")</f>
        <v/>
      </c>
      <c r="L424" s="379"/>
      <c r="M424" s="379"/>
      <c r="N424" s="379"/>
      <c r="O424" s="379"/>
      <c r="P424" s="380"/>
      <c r="Q424"/>
    </row>
    <row r="425" spans="1:19" x14ac:dyDescent="0.2">
      <c r="A425" s="434"/>
      <c r="B425" s="434"/>
      <c r="C425" s="434"/>
      <c r="D425" s="434"/>
      <c r="E425" s="434"/>
      <c r="F425" s="434"/>
      <c r="G425" s="434"/>
      <c r="H425" s="434"/>
      <c r="I425" s="434"/>
      <c r="J425" s="434"/>
      <c r="K425" s="434"/>
      <c r="L425" s="434"/>
      <c r="M425" s="434"/>
      <c r="N425" s="434"/>
      <c r="O425" s="434"/>
      <c r="P425" s="434"/>
    </row>
    <row r="426" spans="1:19" s="1" customFormat="1" ht="13.5" customHeight="1" x14ac:dyDescent="0.25">
      <c r="A426" s="17" t="s">
        <v>73</v>
      </c>
      <c r="B426" s="418" t="str">
        <f>IF([1]p33!$A$85&lt;&gt;0,[1]p33!$A$85,"")</f>
        <v/>
      </c>
      <c r="C426" s="418"/>
      <c r="D426" s="418"/>
      <c r="E426" s="418"/>
      <c r="F426" s="419"/>
      <c r="G426" s="18" t="s">
        <v>74</v>
      </c>
      <c r="H426" s="68" t="str">
        <f>IF([1]p33!$G$89&lt;&gt;0,[1]p33!$G$89,"")</f>
        <v/>
      </c>
      <c r="I426" s="18" t="s">
        <v>75</v>
      </c>
      <c r="J426" s="68" t="str">
        <f>IF([1]p33!$H$89&lt;&gt;0,[1]p33!$H$89,"")</f>
        <v/>
      </c>
      <c r="K426" s="18" t="s">
        <v>79</v>
      </c>
      <c r="L426" s="442" t="str">
        <f>IF([1]p33!$J$80&lt;&gt;0,[1]p33!$J$80,"")</f>
        <v/>
      </c>
      <c r="M426" s="442"/>
      <c r="N426" s="88" t="s">
        <v>23</v>
      </c>
      <c r="O426" s="442" t="str">
        <f>IF([1]p33!$L$87&lt;&gt;0,[1]p33!$L$87,"")</f>
        <v/>
      </c>
      <c r="P426" s="443"/>
      <c r="Q426"/>
    </row>
    <row r="427" spans="1:19" s="1" customFormat="1" ht="13.5" customHeight="1" x14ac:dyDescent="0.25">
      <c r="A427" s="17" t="s">
        <v>76</v>
      </c>
      <c r="B427" s="388" t="str">
        <f>IF([1]p33!$A$87&lt;&gt;0,[1]p33!$A$87,"")</f>
        <v/>
      </c>
      <c r="C427" s="379"/>
      <c r="D427" s="379"/>
      <c r="E427" s="379"/>
      <c r="F427" s="379"/>
      <c r="G427" s="379"/>
      <c r="H427" s="379"/>
      <c r="I427" s="380"/>
      <c r="J427" s="71" t="s">
        <v>24</v>
      </c>
      <c r="K427" s="388" t="str">
        <f>IF([1]p33!$A$89&lt;&gt;0,[1]p33!$A$89,"")</f>
        <v/>
      </c>
      <c r="L427" s="379"/>
      <c r="M427" s="379"/>
      <c r="N427" s="379"/>
      <c r="O427" s="379"/>
      <c r="P427" s="380"/>
      <c r="Q427"/>
    </row>
    <row r="428" spans="1:19" x14ac:dyDescent="0.2">
      <c r="A428" s="434"/>
      <c r="B428" s="434"/>
      <c r="C428" s="434"/>
      <c r="D428" s="434"/>
      <c r="E428" s="434"/>
      <c r="F428" s="434"/>
      <c r="G428" s="434"/>
      <c r="H428" s="434"/>
      <c r="I428" s="434"/>
      <c r="J428" s="434"/>
      <c r="K428" s="434"/>
      <c r="L428" s="434"/>
      <c r="M428" s="434"/>
      <c r="N428" s="434"/>
      <c r="O428" s="434"/>
      <c r="P428" s="434"/>
    </row>
    <row r="429" spans="1:19" s="1" customFormat="1" ht="13.5" customHeight="1" x14ac:dyDescent="0.25">
      <c r="A429" s="17" t="s">
        <v>73</v>
      </c>
      <c r="B429" s="418" t="str">
        <f>IF([1]p33!$A$92&lt;&gt;0,[1]p33!$A$92,"")</f>
        <v/>
      </c>
      <c r="C429" s="418"/>
      <c r="D429" s="418"/>
      <c r="E429" s="418"/>
      <c r="F429" s="419"/>
      <c r="G429" s="18" t="s">
        <v>74</v>
      </c>
      <c r="H429" s="68" t="str">
        <f>IF([1]p33!$G$96&lt;&gt;0,[1]p33!$G$96,"")</f>
        <v/>
      </c>
      <c r="I429" s="18" t="s">
        <v>75</v>
      </c>
      <c r="J429" s="68" t="str">
        <f>IF([1]p33!$H$96&lt;&gt;0,[1]p33!$H$96,"")</f>
        <v/>
      </c>
      <c r="K429" s="18" t="s">
        <v>79</v>
      </c>
      <c r="L429" s="442" t="str">
        <f>IF([1]p33!$J$80&lt;&gt;0,[1]p33!$J$80,"")</f>
        <v/>
      </c>
      <c r="M429" s="442"/>
      <c r="N429" s="88" t="s">
        <v>23</v>
      </c>
      <c r="O429" s="442" t="str">
        <f>IF([1]p33!$L$94&lt;&gt;0,[1]p33!$L$94,"")</f>
        <v/>
      </c>
      <c r="P429" s="443"/>
      <c r="Q429"/>
    </row>
    <row r="430" spans="1:19" s="1" customFormat="1" ht="13.5" customHeight="1" x14ac:dyDescent="0.25">
      <c r="A430" s="17" t="s">
        <v>76</v>
      </c>
      <c r="B430" s="388" t="str">
        <f>IF([1]p33!$A$94&lt;&gt;0,[1]p33!$A$94,"")</f>
        <v/>
      </c>
      <c r="C430" s="379"/>
      <c r="D430" s="379"/>
      <c r="E430" s="379"/>
      <c r="F430" s="379"/>
      <c r="G430" s="379"/>
      <c r="H430" s="379"/>
      <c r="I430" s="380"/>
      <c r="J430" s="71" t="s">
        <v>24</v>
      </c>
      <c r="K430" s="388" t="str">
        <f>IF([1]p33!$A$96&lt;&gt;0,[1]p33!$A$96,"")</f>
        <v/>
      </c>
      <c r="L430" s="379"/>
      <c r="M430" s="379"/>
      <c r="N430" s="379"/>
      <c r="O430" s="379"/>
      <c r="P430" s="380"/>
      <c r="Q430"/>
    </row>
    <row r="431" spans="1:19" x14ac:dyDescent="0.2">
      <c r="A431" s="434"/>
      <c r="B431" s="434"/>
      <c r="C431" s="434"/>
      <c r="D431" s="434"/>
      <c r="E431" s="434"/>
      <c r="F431" s="434"/>
      <c r="G431" s="434"/>
      <c r="H431" s="434"/>
      <c r="I431" s="434"/>
      <c r="J431" s="434"/>
      <c r="K431" s="434"/>
      <c r="L431" s="434"/>
      <c r="M431" s="434"/>
      <c r="N431" s="434"/>
      <c r="O431" s="434"/>
      <c r="P431" s="434"/>
    </row>
    <row r="432" spans="1:19" s="1" customFormat="1" ht="13.5" customHeight="1" x14ac:dyDescent="0.25">
      <c r="A432" s="17" t="s">
        <v>73</v>
      </c>
      <c r="B432" s="418" t="str">
        <f>IF([1]p33!$A$99&lt;&gt;0,[1]p33!$A$99,"")</f>
        <v/>
      </c>
      <c r="C432" s="418"/>
      <c r="D432" s="418"/>
      <c r="E432" s="418"/>
      <c r="F432" s="419"/>
      <c r="G432" s="18" t="s">
        <v>74</v>
      </c>
      <c r="H432" s="68" t="str">
        <f>IF([1]p33!$G$103&lt;&gt;0,[1]p33!$G$103,"")</f>
        <v/>
      </c>
      <c r="I432" s="18" t="s">
        <v>75</v>
      </c>
      <c r="J432" s="68" t="str">
        <f>IF([1]p33!$H$103&lt;&gt;0,[1]p33!$H$103,"")</f>
        <v/>
      </c>
      <c r="K432" s="18" t="s">
        <v>79</v>
      </c>
      <c r="L432" s="442" t="str">
        <f>IF([1]p33!$J$80&lt;&gt;0,[1]p33!$J$80,"")</f>
        <v/>
      </c>
      <c r="M432" s="442"/>
      <c r="N432" s="88" t="s">
        <v>23</v>
      </c>
      <c r="O432" s="442" t="str">
        <f>IF([1]p33!$L$101&lt;&gt;0,[1]p33!$L$101,"")</f>
        <v/>
      </c>
      <c r="P432" s="443"/>
      <c r="Q432"/>
    </row>
    <row r="433" spans="1:19" s="1" customFormat="1" ht="13.5" customHeight="1" x14ac:dyDescent="0.25">
      <c r="A433" s="17" t="s">
        <v>76</v>
      </c>
      <c r="B433" s="388" t="str">
        <f>IF([1]p33!$A$101&lt;&gt;0,[1]p33!$A$101,"")</f>
        <v/>
      </c>
      <c r="C433" s="379"/>
      <c r="D433" s="379"/>
      <c r="E433" s="379"/>
      <c r="F433" s="379"/>
      <c r="G433" s="379"/>
      <c r="H433" s="379"/>
      <c r="I433" s="380"/>
      <c r="J433" s="71" t="s">
        <v>24</v>
      </c>
      <c r="K433" s="388" t="str">
        <f>IF([1]p33!$A$103&lt;&gt;0,[1]p33!$A$103,"")</f>
        <v/>
      </c>
      <c r="L433" s="379"/>
      <c r="M433" s="379"/>
      <c r="N433" s="379"/>
      <c r="O433" s="379"/>
      <c r="P433" s="380"/>
      <c r="Q433"/>
    </row>
    <row r="434" spans="1:19" x14ac:dyDescent="0.2">
      <c r="A434" s="439"/>
      <c r="B434" s="439"/>
      <c r="C434" s="439"/>
      <c r="D434" s="439"/>
      <c r="E434" s="439"/>
      <c r="F434" s="439"/>
      <c r="G434" s="439"/>
      <c r="H434" s="439"/>
      <c r="I434" s="439"/>
      <c r="J434" s="439"/>
      <c r="K434" s="439"/>
      <c r="L434" s="439"/>
      <c r="M434" s="439"/>
      <c r="N434" s="439"/>
      <c r="O434" s="439"/>
      <c r="P434" s="439"/>
    </row>
    <row r="435" spans="1:19" s="5" customFormat="1" x14ac:dyDescent="0.2">
      <c r="A435" s="375" t="str">
        <f>T([1]p34!$C$13:$G$13)</f>
        <v/>
      </c>
      <c r="B435" s="376"/>
      <c r="C435" s="376"/>
      <c r="D435" s="376"/>
      <c r="E435" s="377"/>
      <c r="F435" s="437"/>
      <c r="G435" s="438"/>
      <c r="H435" s="438"/>
      <c r="I435" s="438"/>
      <c r="J435" s="438"/>
      <c r="K435" s="438"/>
      <c r="L435" s="438"/>
      <c r="M435" s="438"/>
      <c r="N435" s="438"/>
      <c r="O435" s="438"/>
      <c r="P435" s="438"/>
      <c r="Q435"/>
      <c r="R435" s="6"/>
      <c r="S435" s="6"/>
    </row>
    <row r="436" spans="1:19" s="1" customFormat="1" ht="13.5" customHeight="1" x14ac:dyDescent="0.25">
      <c r="A436" s="17" t="s">
        <v>73</v>
      </c>
      <c r="B436" s="418" t="str">
        <f>IF([1]p34!$A$78&lt;&gt;0,[1]p34!$A$78,"")</f>
        <v/>
      </c>
      <c r="C436" s="418"/>
      <c r="D436" s="418"/>
      <c r="E436" s="418"/>
      <c r="F436" s="419"/>
      <c r="G436" s="18" t="s">
        <v>74</v>
      </c>
      <c r="H436" s="68" t="str">
        <f>IF([1]p34!$G$82&lt;&gt;0,[1]p34!$G$82,"")</f>
        <v/>
      </c>
      <c r="I436" s="18" t="s">
        <v>75</v>
      </c>
      <c r="J436" s="68" t="str">
        <f>IF([1]p34!$H$82&lt;&gt;0,[1]p34!$H$82,"")</f>
        <v/>
      </c>
      <c r="K436" s="18" t="s">
        <v>79</v>
      </c>
      <c r="L436" s="442" t="str">
        <f>IF([1]p34!$J$80&lt;&gt;0,[1]p34!$J$80,"")</f>
        <v/>
      </c>
      <c r="M436" s="442"/>
      <c r="N436" s="88" t="s">
        <v>23</v>
      </c>
      <c r="O436" s="442" t="str">
        <f>IF([1]p34!$L$80&lt;&gt;0,[1]p34!$L$80,"")</f>
        <v/>
      </c>
      <c r="P436" s="443"/>
      <c r="Q436"/>
    </row>
    <row r="437" spans="1:19" s="1" customFormat="1" ht="13.5" customHeight="1" x14ac:dyDescent="0.25">
      <c r="A437" s="17" t="s">
        <v>76</v>
      </c>
      <c r="B437" s="388" t="str">
        <f>IF([1]p34!$A$80&lt;&gt;0,[1]p34!$A$80,"")</f>
        <v/>
      </c>
      <c r="C437" s="379"/>
      <c r="D437" s="379"/>
      <c r="E437" s="379"/>
      <c r="F437" s="379"/>
      <c r="G437" s="379"/>
      <c r="H437" s="379"/>
      <c r="I437" s="380"/>
      <c r="J437" s="71" t="s">
        <v>24</v>
      </c>
      <c r="K437" s="388" t="str">
        <f>IF([1]p34!$A$82&lt;&gt;0,[1]p34!$A$82,"")</f>
        <v/>
      </c>
      <c r="L437" s="379"/>
      <c r="M437" s="379"/>
      <c r="N437" s="379"/>
      <c r="O437" s="379"/>
      <c r="P437" s="380"/>
      <c r="Q437"/>
    </row>
    <row r="438" spans="1:19" x14ac:dyDescent="0.2">
      <c r="A438" s="434"/>
      <c r="B438" s="434"/>
      <c r="C438" s="434"/>
      <c r="D438" s="434"/>
      <c r="E438" s="434"/>
      <c r="F438" s="434"/>
      <c r="G438" s="434"/>
      <c r="H438" s="434"/>
      <c r="I438" s="434"/>
      <c r="J438" s="434"/>
      <c r="K438" s="434"/>
      <c r="L438" s="434"/>
      <c r="M438" s="434"/>
      <c r="N438" s="434"/>
      <c r="O438" s="434"/>
      <c r="P438" s="434"/>
    </row>
    <row r="439" spans="1:19" s="1" customFormat="1" ht="13.5" customHeight="1" x14ac:dyDescent="0.25">
      <c r="A439" s="17" t="s">
        <v>73</v>
      </c>
      <c r="B439" s="418" t="str">
        <f>IF([1]p34!$A$85&lt;&gt;0,[1]p34!$A$85,"")</f>
        <v/>
      </c>
      <c r="C439" s="418"/>
      <c r="D439" s="418"/>
      <c r="E439" s="418"/>
      <c r="F439" s="419"/>
      <c r="G439" s="18" t="s">
        <v>74</v>
      </c>
      <c r="H439" s="68" t="str">
        <f>IF([1]p34!$G$89&lt;&gt;0,[1]p34!$G$89,"")</f>
        <v/>
      </c>
      <c r="I439" s="18" t="s">
        <v>75</v>
      </c>
      <c r="J439" s="68" t="str">
        <f>IF([1]p34!$H$89&lt;&gt;0,[1]p34!$H$89,"")</f>
        <v/>
      </c>
      <c r="K439" s="18" t="s">
        <v>79</v>
      </c>
      <c r="L439" s="442" t="str">
        <f>IF([1]p34!$J$80&lt;&gt;0,[1]p34!$J$80,"")</f>
        <v/>
      </c>
      <c r="M439" s="442"/>
      <c r="N439" s="88" t="s">
        <v>23</v>
      </c>
      <c r="O439" s="442" t="str">
        <f>IF([1]p34!$L$87&lt;&gt;0,[1]p34!$L$87,"")</f>
        <v/>
      </c>
      <c r="P439" s="443"/>
      <c r="Q439"/>
    </row>
    <row r="440" spans="1:19" s="1" customFormat="1" ht="13.5" customHeight="1" x14ac:dyDescent="0.25">
      <c r="A440" s="17" t="s">
        <v>76</v>
      </c>
      <c r="B440" s="388" t="str">
        <f>IF([1]p34!$A$87&lt;&gt;0,[1]p34!$A$87,"")</f>
        <v/>
      </c>
      <c r="C440" s="379"/>
      <c r="D440" s="379"/>
      <c r="E440" s="379"/>
      <c r="F440" s="379"/>
      <c r="G440" s="379"/>
      <c r="H440" s="379"/>
      <c r="I440" s="380"/>
      <c r="J440" s="71" t="s">
        <v>24</v>
      </c>
      <c r="K440" s="388" t="str">
        <f>IF([1]p34!$A$89&lt;&gt;0,[1]p34!$A$89,"")</f>
        <v/>
      </c>
      <c r="L440" s="379"/>
      <c r="M440" s="379"/>
      <c r="N440" s="379"/>
      <c r="O440" s="379"/>
      <c r="P440" s="380"/>
      <c r="Q440"/>
    </row>
    <row r="441" spans="1:19" x14ac:dyDescent="0.2">
      <c r="A441" s="434"/>
      <c r="B441" s="434"/>
      <c r="C441" s="434"/>
      <c r="D441" s="434"/>
      <c r="E441" s="434"/>
      <c r="F441" s="434"/>
      <c r="G441" s="434"/>
      <c r="H441" s="434"/>
      <c r="I441" s="434"/>
      <c r="J441" s="434"/>
      <c r="K441" s="434"/>
      <c r="L441" s="434"/>
      <c r="M441" s="434"/>
      <c r="N441" s="434"/>
      <c r="O441" s="434"/>
      <c r="P441" s="434"/>
    </row>
    <row r="442" spans="1:19" s="1" customFormat="1" ht="13.5" customHeight="1" x14ac:dyDescent="0.25">
      <c r="A442" s="17" t="s">
        <v>73</v>
      </c>
      <c r="B442" s="418" t="str">
        <f>IF([1]p34!$A$92&lt;&gt;0,[1]p34!$A$92,"")</f>
        <v/>
      </c>
      <c r="C442" s="418"/>
      <c r="D442" s="418"/>
      <c r="E442" s="418"/>
      <c r="F442" s="419"/>
      <c r="G442" s="18" t="s">
        <v>74</v>
      </c>
      <c r="H442" s="68" t="str">
        <f>IF([1]p34!$G$96&lt;&gt;0,[1]p34!$G$96,"")</f>
        <v/>
      </c>
      <c r="I442" s="18" t="s">
        <v>75</v>
      </c>
      <c r="J442" s="68" t="str">
        <f>IF([1]p34!$H$96&lt;&gt;0,[1]p34!$H$96,"")</f>
        <v/>
      </c>
      <c r="K442" s="18" t="s">
        <v>79</v>
      </c>
      <c r="L442" s="442" t="str">
        <f>IF([1]p34!$J$80&lt;&gt;0,[1]p34!$J$80,"")</f>
        <v/>
      </c>
      <c r="M442" s="442"/>
      <c r="N442" s="88" t="s">
        <v>23</v>
      </c>
      <c r="O442" s="442" t="str">
        <f>IF([1]p34!$L$94&lt;&gt;0,[1]p34!$L$94,"")</f>
        <v/>
      </c>
      <c r="P442" s="443"/>
      <c r="Q442"/>
    </row>
    <row r="443" spans="1:19" s="1" customFormat="1" ht="13.5" customHeight="1" x14ac:dyDescent="0.25">
      <c r="A443" s="17" t="s">
        <v>76</v>
      </c>
      <c r="B443" s="388" t="str">
        <f>IF([1]p34!$A$94&lt;&gt;0,[1]p34!$A$94,"")</f>
        <v/>
      </c>
      <c r="C443" s="379"/>
      <c r="D443" s="379"/>
      <c r="E443" s="379"/>
      <c r="F443" s="379"/>
      <c r="G443" s="379"/>
      <c r="H443" s="379"/>
      <c r="I443" s="380"/>
      <c r="J443" s="71" t="s">
        <v>24</v>
      </c>
      <c r="K443" s="388" t="str">
        <f>IF([1]p34!$A$96&lt;&gt;0,[1]p34!$A$96,"")</f>
        <v/>
      </c>
      <c r="L443" s="379"/>
      <c r="M443" s="379"/>
      <c r="N443" s="379"/>
      <c r="O443" s="379"/>
      <c r="P443" s="380"/>
      <c r="Q443"/>
    </row>
    <row r="444" spans="1:19" x14ac:dyDescent="0.2">
      <c r="A444" s="434"/>
      <c r="B444" s="434"/>
      <c r="C444" s="434"/>
      <c r="D444" s="434"/>
      <c r="E444" s="434"/>
      <c r="F444" s="434"/>
      <c r="G444" s="434"/>
      <c r="H444" s="434"/>
      <c r="I444" s="434"/>
      <c r="J444" s="434"/>
      <c r="K444" s="434"/>
      <c r="L444" s="434"/>
      <c r="M444" s="434"/>
      <c r="N444" s="434"/>
      <c r="O444" s="434"/>
      <c r="P444" s="434"/>
    </row>
    <row r="445" spans="1:19" s="1" customFormat="1" ht="13.5" customHeight="1" x14ac:dyDescent="0.25">
      <c r="A445" s="17" t="s">
        <v>73</v>
      </c>
      <c r="B445" s="418" t="str">
        <f>IF([1]p34!$A$99&lt;&gt;0,[1]p34!$A$99,"")</f>
        <v/>
      </c>
      <c r="C445" s="418"/>
      <c r="D445" s="418"/>
      <c r="E445" s="418"/>
      <c r="F445" s="419"/>
      <c r="G445" s="18" t="s">
        <v>74</v>
      </c>
      <c r="H445" s="68" t="str">
        <f>IF([1]p34!$G$103&lt;&gt;0,[1]p34!$G$103,"")</f>
        <v/>
      </c>
      <c r="I445" s="18" t="s">
        <v>75</v>
      </c>
      <c r="J445" s="68" t="str">
        <f>IF([1]p34!$H$103&lt;&gt;0,[1]p34!$H$103,"")</f>
        <v/>
      </c>
      <c r="K445" s="18" t="s">
        <v>79</v>
      </c>
      <c r="L445" s="442" t="str">
        <f>IF([1]p34!$J$80&lt;&gt;0,[1]p34!$J$80,"")</f>
        <v/>
      </c>
      <c r="M445" s="442"/>
      <c r="N445" s="88" t="s">
        <v>23</v>
      </c>
      <c r="O445" s="442" t="str">
        <f>IF([1]p34!$L$101&lt;&gt;0,[1]p34!$L$101,"")</f>
        <v/>
      </c>
      <c r="P445" s="443"/>
      <c r="Q445"/>
    </row>
    <row r="446" spans="1:19" s="1" customFormat="1" ht="13.5" customHeight="1" x14ac:dyDescent="0.25">
      <c r="A446" s="17" t="s">
        <v>76</v>
      </c>
      <c r="B446" s="388" t="str">
        <f>IF([1]p34!$A$101&lt;&gt;0,[1]p34!$A$101,"")</f>
        <v/>
      </c>
      <c r="C446" s="379"/>
      <c r="D446" s="379"/>
      <c r="E446" s="379"/>
      <c r="F446" s="379"/>
      <c r="G446" s="379"/>
      <c r="H446" s="379"/>
      <c r="I446" s="380"/>
      <c r="J446" s="71" t="s">
        <v>24</v>
      </c>
      <c r="K446" s="388" t="str">
        <f>IF([1]p34!$A$103&lt;&gt;0,[1]p34!$A$103,"")</f>
        <v/>
      </c>
      <c r="L446" s="379"/>
      <c r="M446" s="379"/>
      <c r="N446" s="379"/>
      <c r="O446" s="379"/>
      <c r="P446" s="380"/>
      <c r="Q446"/>
    </row>
    <row r="447" spans="1:19" x14ac:dyDescent="0.2">
      <c r="A447" s="439"/>
      <c r="B447" s="439"/>
      <c r="C447" s="439"/>
      <c r="D447" s="439"/>
      <c r="E447" s="439"/>
      <c r="F447" s="439"/>
      <c r="G447" s="439"/>
      <c r="H447" s="439"/>
      <c r="I447" s="439"/>
      <c r="J447" s="439"/>
      <c r="K447" s="439"/>
      <c r="L447" s="439"/>
      <c r="M447" s="439"/>
      <c r="N447" s="439"/>
      <c r="O447" s="439"/>
      <c r="P447" s="439"/>
    </row>
    <row r="448" spans="1:19" s="5" customFormat="1" x14ac:dyDescent="0.2">
      <c r="A448" s="375" t="str">
        <f>T([1]p35!$C$13:$G$13)</f>
        <v/>
      </c>
      <c r="B448" s="376"/>
      <c r="C448" s="376"/>
      <c r="D448" s="376"/>
      <c r="E448" s="377"/>
      <c r="F448" s="437"/>
      <c r="G448" s="438"/>
      <c r="H448" s="438"/>
      <c r="I448" s="438"/>
      <c r="J448" s="438"/>
      <c r="K448" s="438"/>
      <c r="L448" s="438"/>
      <c r="M448" s="438"/>
      <c r="N448" s="438"/>
      <c r="O448" s="438"/>
      <c r="P448" s="438"/>
      <c r="Q448"/>
      <c r="R448" s="6"/>
      <c r="S448" s="6"/>
    </row>
    <row r="449" spans="1:19" s="1" customFormat="1" ht="13.5" customHeight="1" x14ac:dyDescent="0.25">
      <c r="A449" s="17" t="s">
        <v>73</v>
      </c>
      <c r="B449" s="418" t="str">
        <f>IF([1]p35!$A$78&lt;&gt;0,[1]p35!$A$78,"")</f>
        <v/>
      </c>
      <c r="C449" s="418"/>
      <c r="D449" s="418"/>
      <c r="E449" s="418"/>
      <c r="F449" s="419"/>
      <c r="G449" s="18" t="s">
        <v>74</v>
      </c>
      <c r="H449" s="68" t="str">
        <f>IF([1]p35!$G$82&lt;&gt;0,[1]p35!$G$82,"")</f>
        <v/>
      </c>
      <c r="I449" s="18" t="s">
        <v>75</v>
      </c>
      <c r="J449" s="68" t="str">
        <f>IF([1]p35!$H$82&lt;&gt;0,[1]p35!$H$82,"")</f>
        <v/>
      </c>
      <c r="K449" s="18" t="s">
        <v>79</v>
      </c>
      <c r="L449" s="442" t="str">
        <f>IF([1]p35!$J$80&lt;&gt;0,[1]p35!$J$80,"")</f>
        <v/>
      </c>
      <c r="M449" s="442"/>
      <c r="N449" s="88" t="s">
        <v>23</v>
      </c>
      <c r="O449" s="442" t="str">
        <f>IF([1]p35!$L$80&lt;&gt;0,[1]p35!$L$80,"")</f>
        <v/>
      </c>
      <c r="P449" s="443"/>
      <c r="Q449"/>
    </row>
    <row r="450" spans="1:19" s="1" customFormat="1" ht="13.5" customHeight="1" x14ac:dyDescent="0.25">
      <c r="A450" s="17" t="s">
        <v>76</v>
      </c>
      <c r="B450" s="388" t="str">
        <f>IF([1]p35!$A$80&lt;&gt;0,[1]p35!$A$80,"")</f>
        <v/>
      </c>
      <c r="C450" s="379"/>
      <c r="D450" s="379"/>
      <c r="E450" s="379"/>
      <c r="F450" s="379"/>
      <c r="G450" s="379"/>
      <c r="H450" s="379"/>
      <c r="I450" s="380"/>
      <c r="J450" s="71" t="s">
        <v>24</v>
      </c>
      <c r="K450" s="388" t="str">
        <f>IF([1]p35!$A$82&lt;&gt;0,[1]p35!$A$82,"")</f>
        <v/>
      </c>
      <c r="L450" s="379"/>
      <c r="M450" s="379"/>
      <c r="N450" s="379"/>
      <c r="O450" s="379"/>
      <c r="P450" s="380"/>
      <c r="Q450"/>
    </row>
    <row r="451" spans="1:19" x14ac:dyDescent="0.2">
      <c r="A451" s="434"/>
      <c r="B451" s="434"/>
      <c r="C451" s="434"/>
      <c r="D451" s="434"/>
      <c r="E451" s="434"/>
      <c r="F451" s="434"/>
      <c r="G451" s="434"/>
      <c r="H451" s="434"/>
      <c r="I451" s="434"/>
      <c r="J451" s="434"/>
      <c r="K451" s="434"/>
      <c r="L451" s="434"/>
      <c r="M451" s="434"/>
      <c r="N451" s="434"/>
      <c r="O451" s="434"/>
      <c r="P451" s="434"/>
    </row>
    <row r="452" spans="1:19" s="1" customFormat="1" ht="13.5" customHeight="1" x14ac:dyDescent="0.25">
      <c r="A452" s="17" t="s">
        <v>73</v>
      </c>
      <c r="B452" s="418" t="str">
        <f>IF([1]p35!$A$85&lt;&gt;0,[1]p35!$A$85,"")</f>
        <v/>
      </c>
      <c r="C452" s="418"/>
      <c r="D452" s="418"/>
      <c r="E452" s="418"/>
      <c r="F452" s="419"/>
      <c r="G452" s="18" t="s">
        <v>74</v>
      </c>
      <c r="H452" s="68" t="str">
        <f>IF([1]p35!$G$89&lt;&gt;0,[1]p35!$G$89,"")</f>
        <v/>
      </c>
      <c r="I452" s="18" t="s">
        <v>75</v>
      </c>
      <c r="J452" s="68" t="str">
        <f>IF([1]p35!$H$89&lt;&gt;0,[1]p35!$H$89,"")</f>
        <v/>
      </c>
      <c r="K452" s="18" t="s">
        <v>79</v>
      </c>
      <c r="L452" s="442" t="str">
        <f>IF([1]p35!$J$80&lt;&gt;0,[1]p35!$J$80,"")</f>
        <v/>
      </c>
      <c r="M452" s="442"/>
      <c r="N452" s="88" t="s">
        <v>23</v>
      </c>
      <c r="O452" s="442" t="str">
        <f>IF([1]p35!$L$87&lt;&gt;0,[1]p35!$L$87,"")</f>
        <v/>
      </c>
      <c r="P452" s="443"/>
      <c r="Q452"/>
    </row>
    <row r="453" spans="1:19" s="1" customFormat="1" ht="13.5" customHeight="1" x14ac:dyDescent="0.25">
      <c r="A453" s="17" t="s">
        <v>76</v>
      </c>
      <c r="B453" s="388" t="str">
        <f>IF([1]p35!$A$87&lt;&gt;0,[1]p35!$A$87,"")</f>
        <v/>
      </c>
      <c r="C453" s="379"/>
      <c r="D453" s="379"/>
      <c r="E453" s="379"/>
      <c r="F453" s="379"/>
      <c r="G453" s="379"/>
      <c r="H453" s="379"/>
      <c r="I453" s="380"/>
      <c r="J453" s="71" t="s">
        <v>24</v>
      </c>
      <c r="K453" s="388" t="str">
        <f>IF([1]p35!$A$89&lt;&gt;0,[1]p35!$A$89,"")</f>
        <v/>
      </c>
      <c r="L453" s="379"/>
      <c r="M453" s="379"/>
      <c r="N453" s="379"/>
      <c r="O453" s="379"/>
      <c r="P453" s="380"/>
      <c r="Q453"/>
    </row>
    <row r="454" spans="1:19" x14ac:dyDescent="0.2">
      <c r="A454" s="434"/>
      <c r="B454" s="434"/>
      <c r="C454" s="434"/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4"/>
      <c r="O454" s="434"/>
      <c r="P454" s="434"/>
    </row>
    <row r="455" spans="1:19" s="1" customFormat="1" ht="13.5" customHeight="1" x14ac:dyDescent="0.25">
      <c r="A455" s="17" t="s">
        <v>73</v>
      </c>
      <c r="B455" s="418" t="str">
        <f>IF([1]p35!$A$92&lt;&gt;0,[1]p35!$A$92,"")</f>
        <v/>
      </c>
      <c r="C455" s="418"/>
      <c r="D455" s="418"/>
      <c r="E455" s="418"/>
      <c r="F455" s="419"/>
      <c r="G455" s="18" t="s">
        <v>74</v>
      </c>
      <c r="H455" s="68" t="str">
        <f>IF([1]p35!$G$96&lt;&gt;0,[1]p35!$G$96,"")</f>
        <v/>
      </c>
      <c r="I455" s="18" t="s">
        <v>75</v>
      </c>
      <c r="J455" s="68" t="str">
        <f>IF([1]p35!$H$96&lt;&gt;0,[1]p35!$H$96,"")</f>
        <v/>
      </c>
      <c r="K455" s="18" t="s">
        <v>79</v>
      </c>
      <c r="L455" s="442" t="str">
        <f>IF([1]p35!$J$80&lt;&gt;0,[1]p35!$J$80,"")</f>
        <v/>
      </c>
      <c r="M455" s="442"/>
      <c r="N455" s="88" t="s">
        <v>23</v>
      </c>
      <c r="O455" s="442" t="str">
        <f>IF([1]p35!$L$94&lt;&gt;0,[1]p35!$L$94,"")</f>
        <v/>
      </c>
      <c r="P455" s="443"/>
      <c r="Q455"/>
    </row>
    <row r="456" spans="1:19" s="1" customFormat="1" ht="13.5" customHeight="1" x14ac:dyDescent="0.25">
      <c r="A456" s="17" t="s">
        <v>76</v>
      </c>
      <c r="B456" s="388" t="str">
        <f>IF([1]p35!$A$94&lt;&gt;0,[1]p35!$A$94,"")</f>
        <v/>
      </c>
      <c r="C456" s="379"/>
      <c r="D456" s="379"/>
      <c r="E456" s="379"/>
      <c r="F456" s="379"/>
      <c r="G456" s="379"/>
      <c r="H456" s="379"/>
      <c r="I456" s="380"/>
      <c r="J456" s="71" t="s">
        <v>24</v>
      </c>
      <c r="K456" s="388" t="str">
        <f>IF([1]p35!$A$96&lt;&gt;0,[1]p35!$A$96,"")</f>
        <v/>
      </c>
      <c r="L456" s="379"/>
      <c r="M456" s="379"/>
      <c r="N456" s="379"/>
      <c r="O456" s="379"/>
      <c r="P456" s="380"/>
      <c r="Q456"/>
    </row>
    <row r="457" spans="1:19" x14ac:dyDescent="0.2">
      <c r="A457" s="434"/>
      <c r="B457" s="434"/>
      <c r="C457" s="434"/>
      <c r="D457" s="434"/>
      <c r="E457" s="434"/>
      <c r="F457" s="434"/>
      <c r="G457" s="434"/>
      <c r="H457" s="434"/>
      <c r="I457" s="434"/>
      <c r="J457" s="434"/>
      <c r="K457" s="434"/>
      <c r="L457" s="434"/>
      <c r="M457" s="434"/>
      <c r="N457" s="434"/>
      <c r="O457" s="434"/>
      <c r="P457" s="434"/>
    </row>
    <row r="458" spans="1:19" s="1" customFormat="1" ht="13.5" customHeight="1" x14ac:dyDescent="0.25">
      <c r="A458" s="17" t="s">
        <v>73</v>
      </c>
      <c r="B458" s="418" t="str">
        <f>IF([1]p35!$A$99&lt;&gt;0,[1]p35!$A$99,"")</f>
        <v/>
      </c>
      <c r="C458" s="418"/>
      <c r="D458" s="418"/>
      <c r="E458" s="418"/>
      <c r="F458" s="419"/>
      <c r="G458" s="18" t="s">
        <v>74</v>
      </c>
      <c r="H458" s="68" t="str">
        <f>IF([1]p35!$G$103&lt;&gt;0,[1]p35!$G$103,"")</f>
        <v/>
      </c>
      <c r="I458" s="18" t="s">
        <v>75</v>
      </c>
      <c r="J458" s="68" t="str">
        <f>IF([1]p35!$H$103&lt;&gt;0,[1]p35!$H$103,"")</f>
        <v/>
      </c>
      <c r="K458" s="18" t="s">
        <v>79</v>
      </c>
      <c r="L458" s="442" t="str">
        <f>IF([1]p35!$J$80&lt;&gt;0,[1]p35!$J$80,"")</f>
        <v/>
      </c>
      <c r="M458" s="442"/>
      <c r="N458" s="88" t="s">
        <v>23</v>
      </c>
      <c r="O458" s="442" t="str">
        <f>IF([1]p35!$L$101&lt;&gt;0,[1]p35!$L$101,"")</f>
        <v/>
      </c>
      <c r="P458" s="443"/>
      <c r="Q458"/>
    </row>
    <row r="459" spans="1:19" s="1" customFormat="1" ht="13.5" customHeight="1" x14ac:dyDescent="0.25">
      <c r="A459" s="17" t="s">
        <v>76</v>
      </c>
      <c r="B459" s="388" t="str">
        <f>IF([1]p35!$A$101&lt;&gt;0,[1]p35!$A$101,"")</f>
        <v/>
      </c>
      <c r="C459" s="379"/>
      <c r="D459" s="379"/>
      <c r="E459" s="379"/>
      <c r="F459" s="379"/>
      <c r="G459" s="379"/>
      <c r="H459" s="379"/>
      <c r="I459" s="380"/>
      <c r="J459" s="71" t="s">
        <v>24</v>
      </c>
      <c r="K459" s="388" t="str">
        <f>IF([1]p35!$A$103&lt;&gt;0,[1]p35!$A$103,"")</f>
        <v/>
      </c>
      <c r="L459" s="379"/>
      <c r="M459" s="379"/>
      <c r="N459" s="379"/>
      <c r="O459" s="379"/>
      <c r="P459" s="380"/>
      <c r="Q459"/>
    </row>
    <row r="460" spans="1:19" x14ac:dyDescent="0.2">
      <c r="A460" s="439"/>
      <c r="B460" s="439"/>
      <c r="C460" s="439"/>
      <c r="D460" s="439"/>
      <c r="E460" s="439"/>
      <c r="F460" s="439"/>
      <c r="G460" s="439"/>
      <c r="H460" s="439"/>
      <c r="I460" s="439"/>
      <c r="J460" s="439"/>
      <c r="K460" s="439"/>
      <c r="L460" s="439"/>
      <c r="M460" s="439"/>
      <c r="N460" s="439"/>
      <c r="O460" s="439"/>
      <c r="P460" s="439"/>
    </row>
    <row r="461" spans="1:19" s="5" customFormat="1" x14ac:dyDescent="0.2">
      <c r="A461" s="375" t="str">
        <f>T([1]p36!$C$13:$G$13)</f>
        <v/>
      </c>
      <c r="B461" s="376"/>
      <c r="C461" s="376"/>
      <c r="D461" s="376"/>
      <c r="E461" s="377"/>
      <c r="F461" s="437"/>
      <c r="G461" s="438"/>
      <c r="H461" s="438"/>
      <c r="I461" s="438"/>
      <c r="J461" s="438"/>
      <c r="K461" s="438"/>
      <c r="L461" s="438"/>
      <c r="M461" s="438"/>
      <c r="N461" s="438"/>
      <c r="O461" s="438"/>
      <c r="P461" s="438"/>
      <c r="Q461"/>
      <c r="R461" s="6"/>
      <c r="S461" s="6"/>
    </row>
    <row r="462" spans="1:19" s="1" customFormat="1" ht="13.5" customHeight="1" x14ac:dyDescent="0.25">
      <c r="A462" s="17" t="s">
        <v>73</v>
      </c>
      <c r="B462" s="418" t="str">
        <f>IF([1]p36!$A$78&lt;&gt;0,[1]p36!$A$78,"")</f>
        <v/>
      </c>
      <c r="C462" s="418"/>
      <c r="D462" s="418"/>
      <c r="E462" s="418"/>
      <c r="F462" s="419"/>
      <c r="G462" s="18" t="s">
        <v>74</v>
      </c>
      <c r="H462" s="68" t="str">
        <f>IF([1]p36!$G$82&lt;&gt;0,[1]p36!$G$82,"")</f>
        <v/>
      </c>
      <c r="I462" s="18" t="s">
        <v>75</v>
      </c>
      <c r="J462" s="68" t="str">
        <f>IF([1]p36!$H$82&lt;&gt;0,[1]p36!$H$82,"")</f>
        <v/>
      </c>
      <c r="K462" s="18" t="s">
        <v>79</v>
      </c>
      <c r="L462" s="442" t="str">
        <f>IF([1]p36!$J$80&lt;&gt;0,[1]p36!$J$80,"")</f>
        <v/>
      </c>
      <c r="M462" s="442"/>
      <c r="N462" s="88" t="s">
        <v>23</v>
      </c>
      <c r="O462" s="442" t="str">
        <f>IF([1]p36!$L$80&lt;&gt;0,[1]p36!$L$80,"")</f>
        <v/>
      </c>
      <c r="P462" s="443"/>
      <c r="Q462"/>
    </row>
    <row r="463" spans="1:19" s="1" customFormat="1" ht="13.5" customHeight="1" x14ac:dyDescent="0.25">
      <c r="A463" s="17" t="s">
        <v>76</v>
      </c>
      <c r="B463" s="388" t="str">
        <f>IF([1]p36!$A$80&lt;&gt;0,[1]p36!$A$80,"")</f>
        <v/>
      </c>
      <c r="C463" s="379"/>
      <c r="D463" s="379"/>
      <c r="E463" s="379"/>
      <c r="F463" s="379"/>
      <c r="G463" s="379"/>
      <c r="H463" s="379"/>
      <c r="I463" s="380"/>
      <c r="J463" s="71" t="s">
        <v>24</v>
      </c>
      <c r="K463" s="388" t="str">
        <f>IF([1]p36!$A$82&lt;&gt;0,[1]p36!$A$82,"")</f>
        <v/>
      </c>
      <c r="L463" s="379"/>
      <c r="M463" s="379"/>
      <c r="N463" s="379"/>
      <c r="O463" s="379"/>
      <c r="P463" s="380"/>
      <c r="Q463"/>
    </row>
    <row r="464" spans="1:19" x14ac:dyDescent="0.2">
      <c r="A464" s="434"/>
      <c r="B464" s="434"/>
      <c r="C464" s="434"/>
      <c r="D464" s="434"/>
      <c r="E464" s="434"/>
      <c r="F464" s="434"/>
      <c r="G464" s="434"/>
      <c r="H464" s="434"/>
      <c r="I464" s="434"/>
      <c r="J464" s="434"/>
      <c r="K464" s="434"/>
      <c r="L464" s="434"/>
      <c r="M464" s="434"/>
      <c r="N464" s="434"/>
      <c r="O464" s="434"/>
      <c r="P464" s="434"/>
    </row>
    <row r="465" spans="1:19" s="1" customFormat="1" ht="13.5" customHeight="1" x14ac:dyDescent="0.25">
      <c r="A465" s="17" t="s">
        <v>73</v>
      </c>
      <c r="B465" s="418" t="str">
        <f>IF([1]p36!$A$85&lt;&gt;0,[1]p36!$A$85,"")</f>
        <v/>
      </c>
      <c r="C465" s="418"/>
      <c r="D465" s="418"/>
      <c r="E465" s="418"/>
      <c r="F465" s="419"/>
      <c r="G465" s="18" t="s">
        <v>74</v>
      </c>
      <c r="H465" s="68" t="str">
        <f>IF([1]p36!$G$89&lt;&gt;0,[1]p36!$G$89,"")</f>
        <v/>
      </c>
      <c r="I465" s="18" t="s">
        <v>75</v>
      </c>
      <c r="J465" s="68" t="str">
        <f>IF([1]p36!$H$89&lt;&gt;0,[1]p36!$H$89,"")</f>
        <v/>
      </c>
      <c r="K465" s="18" t="s">
        <v>79</v>
      </c>
      <c r="L465" s="442" t="str">
        <f>IF([1]p36!$J$80&lt;&gt;0,[1]p36!$J$80,"")</f>
        <v/>
      </c>
      <c r="M465" s="442"/>
      <c r="N465" s="88" t="s">
        <v>23</v>
      </c>
      <c r="O465" s="442" t="str">
        <f>IF([1]p36!$L$87&lt;&gt;0,[1]p36!$L$87,"")</f>
        <v/>
      </c>
      <c r="P465" s="443"/>
      <c r="Q465"/>
    </row>
    <row r="466" spans="1:19" s="1" customFormat="1" ht="13.5" customHeight="1" x14ac:dyDescent="0.25">
      <c r="A466" s="17" t="s">
        <v>76</v>
      </c>
      <c r="B466" s="388" t="str">
        <f>IF([1]p36!$A$87&lt;&gt;0,[1]p36!$A$87,"")</f>
        <v/>
      </c>
      <c r="C466" s="379"/>
      <c r="D466" s="379"/>
      <c r="E466" s="379"/>
      <c r="F466" s="379"/>
      <c r="G466" s="379"/>
      <c r="H466" s="379"/>
      <c r="I466" s="380"/>
      <c r="J466" s="71" t="s">
        <v>24</v>
      </c>
      <c r="K466" s="388" t="str">
        <f>IF([1]p36!$A$89&lt;&gt;0,[1]p36!$A$89,"")</f>
        <v/>
      </c>
      <c r="L466" s="379"/>
      <c r="M466" s="379"/>
      <c r="N466" s="379"/>
      <c r="O466" s="379"/>
      <c r="P466" s="380"/>
      <c r="Q466"/>
    </row>
    <row r="467" spans="1:19" x14ac:dyDescent="0.2">
      <c r="A467" s="434"/>
      <c r="B467" s="434"/>
      <c r="C467" s="434"/>
      <c r="D467" s="434"/>
      <c r="E467" s="434"/>
      <c r="F467" s="434"/>
      <c r="G467" s="434"/>
      <c r="H467" s="434"/>
      <c r="I467" s="434"/>
      <c r="J467" s="434"/>
      <c r="K467" s="434"/>
      <c r="L467" s="434"/>
      <c r="M467" s="434"/>
      <c r="N467" s="434"/>
      <c r="O467" s="434"/>
      <c r="P467" s="434"/>
    </row>
    <row r="468" spans="1:19" s="1" customFormat="1" ht="13.5" customHeight="1" x14ac:dyDescent="0.25">
      <c r="A468" s="17" t="s">
        <v>73</v>
      </c>
      <c r="B468" s="418" t="str">
        <f>IF([1]p36!$A$92&lt;&gt;0,[1]p36!$A$92,"")</f>
        <v/>
      </c>
      <c r="C468" s="418"/>
      <c r="D468" s="418"/>
      <c r="E468" s="418"/>
      <c r="F468" s="419"/>
      <c r="G468" s="18" t="s">
        <v>74</v>
      </c>
      <c r="H468" s="68" t="str">
        <f>IF([1]p36!$G$96&lt;&gt;0,[1]p36!$G$96,"")</f>
        <v/>
      </c>
      <c r="I468" s="18" t="s">
        <v>75</v>
      </c>
      <c r="J468" s="68" t="str">
        <f>IF([1]p36!$H$96&lt;&gt;0,[1]p36!$H$96,"")</f>
        <v/>
      </c>
      <c r="K468" s="18" t="s">
        <v>79</v>
      </c>
      <c r="L468" s="442" t="str">
        <f>IF([1]p36!$J$80&lt;&gt;0,[1]p36!$J$80,"")</f>
        <v/>
      </c>
      <c r="M468" s="442"/>
      <c r="N468" s="88" t="s">
        <v>23</v>
      </c>
      <c r="O468" s="442" t="str">
        <f>IF([1]p36!$L$94&lt;&gt;0,[1]p36!$L$94,"")</f>
        <v/>
      </c>
      <c r="P468" s="443"/>
      <c r="Q468"/>
    </row>
    <row r="469" spans="1:19" s="1" customFormat="1" ht="13.5" customHeight="1" x14ac:dyDescent="0.25">
      <c r="A469" s="17" t="s">
        <v>76</v>
      </c>
      <c r="B469" s="388" t="str">
        <f>IF([1]p36!$A$94&lt;&gt;0,[1]p36!$A$94,"")</f>
        <v/>
      </c>
      <c r="C469" s="379"/>
      <c r="D469" s="379"/>
      <c r="E469" s="379"/>
      <c r="F469" s="379"/>
      <c r="G469" s="379"/>
      <c r="H469" s="379"/>
      <c r="I469" s="380"/>
      <c r="J469" s="71" t="s">
        <v>24</v>
      </c>
      <c r="K469" s="388" t="str">
        <f>IF([1]p36!$A$96&lt;&gt;0,[1]p36!$A$96,"")</f>
        <v/>
      </c>
      <c r="L469" s="379"/>
      <c r="M469" s="379"/>
      <c r="N469" s="379"/>
      <c r="O469" s="379"/>
      <c r="P469" s="380"/>
      <c r="Q469"/>
    </row>
    <row r="470" spans="1:19" x14ac:dyDescent="0.2">
      <c r="A470" s="434"/>
      <c r="B470" s="434"/>
      <c r="C470" s="434"/>
      <c r="D470" s="434"/>
      <c r="E470" s="434"/>
      <c r="F470" s="434"/>
      <c r="G470" s="434"/>
      <c r="H470" s="434"/>
      <c r="I470" s="434"/>
      <c r="J470" s="434"/>
      <c r="K470" s="434"/>
      <c r="L470" s="434"/>
      <c r="M470" s="434"/>
      <c r="N470" s="434"/>
      <c r="O470" s="434"/>
      <c r="P470" s="434"/>
    </row>
    <row r="471" spans="1:19" s="1" customFormat="1" ht="13.5" customHeight="1" x14ac:dyDescent="0.25">
      <c r="A471" s="17" t="s">
        <v>73</v>
      </c>
      <c r="B471" s="418" t="str">
        <f>IF([1]p36!$A$99&lt;&gt;0,[1]p36!$A$99,"")</f>
        <v/>
      </c>
      <c r="C471" s="418"/>
      <c r="D471" s="418"/>
      <c r="E471" s="418"/>
      <c r="F471" s="419"/>
      <c r="G471" s="18" t="s">
        <v>74</v>
      </c>
      <c r="H471" s="68" t="str">
        <f>IF([1]p36!$G$103&lt;&gt;0,[1]p36!$G$103,"")</f>
        <v/>
      </c>
      <c r="I471" s="18" t="s">
        <v>75</v>
      </c>
      <c r="J471" s="68" t="str">
        <f>IF([1]p36!$H$103&lt;&gt;0,[1]p36!$H$103,"")</f>
        <v/>
      </c>
      <c r="K471" s="18" t="s">
        <v>79</v>
      </c>
      <c r="L471" s="442" t="str">
        <f>IF([1]p36!$J$80&lt;&gt;0,[1]p36!$J$80,"")</f>
        <v/>
      </c>
      <c r="M471" s="442"/>
      <c r="N471" s="88" t="s">
        <v>23</v>
      </c>
      <c r="O471" s="442" t="str">
        <f>IF([1]p36!$L$101&lt;&gt;0,[1]p36!$L$101,"")</f>
        <v/>
      </c>
      <c r="P471" s="443"/>
      <c r="Q471"/>
    </row>
    <row r="472" spans="1:19" s="1" customFormat="1" ht="13.5" customHeight="1" x14ac:dyDescent="0.25">
      <c r="A472" s="17" t="s">
        <v>76</v>
      </c>
      <c r="B472" s="388" t="str">
        <f>IF([1]p36!$A$101&lt;&gt;0,[1]p36!$A$101,"")</f>
        <v/>
      </c>
      <c r="C472" s="379"/>
      <c r="D472" s="379"/>
      <c r="E472" s="379"/>
      <c r="F472" s="379"/>
      <c r="G472" s="379"/>
      <c r="H472" s="379"/>
      <c r="I472" s="380"/>
      <c r="J472" s="71" t="s">
        <v>24</v>
      </c>
      <c r="K472" s="388" t="str">
        <f>IF([1]p36!$A$103&lt;&gt;0,[1]p36!$A$103,"")</f>
        <v/>
      </c>
      <c r="L472" s="379"/>
      <c r="M472" s="379"/>
      <c r="N472" s="379"/>
      <c r="O472" s="379"/>
      <c r="P472" s="380"/>
      <c r="Q472"/>
    </row>
    <row r="473" spans="1:19" x14ac:dyDescent="0.2">
      <c r="A473" s="439"/>
      <c r="B473" s="439"/>
      <c r="C473" s="439"/>
      <c r="D473" s="439"/>
      <c r="E473" s="439"/>
      <c r="F473" s="439"/>
      <c r="G473" s="439"/>
      <c r="H473" s="439"/>
      <c r="I473" s="439"/>
      <c r="J473" s="439"/>
      <c r="K473" s="439"/>
      <c r="L473" s="439"/>
      <c r="M473" s="439"/>
      <c r="N473" s="439"/>
      <c r="O473" s="439"/>
      <c r="P473" s="439"/>
    </row>
    <row r="474" spans="1:19" s="5" customFormat="1" x14ac:dyDescent="0.2">
      <c r="A474" s="375" t="str">
        <f>T([1]p37!$C$13:$G$13)</f>
        <v/>
      </c>
      <c r="B474" s="376"/>
      <c r="C474" s="376"/>
      <c r="D474" s="376"/>
      <c r="E474" s="377"/>
      <c r="F474" s="437"/>
      <c r="G474" s="438"/>
      <c r="H474" s="438"/>
      <c r="I474" s="438"/>
      <c r="J474" s="438"/>
      <c r="K474" s="438"/>
      <c r="L474" s="438"/>
      <c r="M474" s="438"/>
      <c r="N474" s="438"/>
      <c r="O474" s="438"/>
      <c r="P474" s="438"/>
      <c r="Q474"/>
      <c r="R474" s="6"/>
      <c r="S474" s="6"/>
    </row>
    <row r="475" spans="1:19" s="1" customFormat="1" ht="13.5" customHeight="1" x14ac:dyDescent="0.25">
      <c r="A475" s="17" t="s">
        <v>73</v>
      </c>
      <c r="B475" s="418" t="str">
        <f>IF([1]p37!$A$78&lt;&gt;0,[1]p37!$A$78,"")</f>
        <v/>
      </c>
      <c r="C475" s="418"/>
      <c r="D475" s="418"/>
      <c r="E475" s="418"/>
      <c r="F475" s="419"/>
      <c r="G475" s="18" t="s">
        <v>74</v>
      </c>
      <c r="H475" s="68" t="str">
        <f>IF([1]p37!$G$82&lt;&gt;0,[1]p37!$G$82,"")</f>
        <v/>
      </c>
      <c r="I475" s="18" t="s">
        <v>75</v>
      </c>
      <c r="J475" s="68" t="str">
        <f>IF([1]p37!$H$82&lt;&gt;0,[1]p37!$H$82,"")</f>
        <v/>
      </c>
      <c r="K475" s="18" t="s">
        <v>79</v>
      </c>
      <c r="L475" s="442" t="str">
        <f>IF([1]p37!$J$80&lt;&gt;0,[1]p37!$J$80,"")</f>
        <v/>
      </c>
      <c r="M475" s="442"/>
      <c r="N475" s="88" t="s">
        <v>23</v>
      </c>
      <c r="O475" s="442" t="str">
        <f>IF([1]p37!$L$80&lt;&gt;0,[1]p37!$L$80,"")</f>
        <v/>
      </c>
      <c r="P475" s="443"/>
      <c r="Q475"/>
    </row>
    <row r="476" spans="1:19" s="1" customFormat="1" ht="13.5" customHeight="1" x14ac:dyDescent="0.25">
      <c r="A476" s="17" t="s">
        <v>76</v>
      </c>
      <c r="B476" s="388" t="str">
        <f>IF([1]p37!$A$80&lt;&gt;0,[1]p37!$A$80,"")</f>
        <v/>
      </c>
      <c r="C476" s="379"/>
      <c r="D476" s="379"/>
      <c r="E476" s="379"/>
      <c r="F476" s="379"/>
      <c r="G476" s="379"/>
      <c r="H476" s="379"/>
      <c r="I476" s="380"/>
      <c r="J476" s="71" t="s">
        <v>24</v>
      </c>
      <c r="K476" s="388" t="str">
        <f>IF([1]p37!$A$82&lt;&gt;0,[1]p37!$A$82,"")</f>
        <v/>
      </c>
      <c r="L476" s="379"/>
      <c r="M476" s="379"/>
      <c r="N476" s="379"/>
      <c r="O476" s="379"/>
      <c r="P476" s="380"/>
      <c r="Q476"/>
    </row>
    <row r="477" spans="1:19" x14ac:dyDescent="0.2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</row>
    <row r="478" spans="1:19" s="1" customFormat="1" ht="13.5" customHeight="1" x14ac:dyDescent="0.25">
      <c r="A478" s="17" t="s">
        <v>73</v>
      </c>
      <c r="B478" s="418" t="str">
        <f>IF([1]p37!$A$85&lt;&gt;0,[1]p37!$A$85,"")</f>
        <v/>
      </c>
      <c r="C478" s="418"/>
      <c r="D478" s="418"/>
      <c r="E478" s="418"/>
      <c r="F478" s="419"/>
      <c r="G478" s="18" t="s">
        <v>74</v>
      </c>
      <c r="H478" s="68" t="str">
        <f>IF([1]p37!$G$89&lt;&gt;0,[1]p37!$G$89,"")</f>
        <v/>
      </c>
      <c r="I478" s="18" t="s">
        <v>75</v>
      </c>
      <c r="J478" s="68" t="str">
        <f>IF([1]p37!$H$89&lt;&gt;0,[1]p37!$H$89,"")</f>
        <v/>
      </c>
      <c r="K478" s="18" t="s">
        <v>79</v>
      </c>
      <c r="L478" s="442" t="str">
        <f>IF([1]p37!$J$80&lt;&gt;0,[1]p37!$J$80,"")</f>
        <v/>
      </c>
      <c r="M478" s="442"/>
      <c r="N478" s="88" t="s">
        <v>23</v>
      </c>
      <c r="O478" s="442" t="str">
        <f>IF([1]p37!$L$87&lt;&gt;0,[1]p37!$L$87,"")</f>
        <v/>
      </c>
      <c r="P478" s="443"/>
      <c r="Q478"/>
    </row>
    <row r="479" spans="1:19" s="1" customFormat="1" ht="13.5" customHeight="1" x14ac:dyDescent="0.25">
      <c r="A479" s="17" t="s">
        <v>76</v>
      </c>
      <c r="B479" s="388" t="str">
        <f>IF([1]p37!$A$87&lt;&gt;0,[1]p37!$A$87,"")</f>
        <v/>
      </c>
      <c r="C479" s="379"/>
      <c r="D479" s="379"/>
      <c r="E479" s="379"/>
      <c r="F479" s="379"/>
      <c r="G479" s="379"/>
      <c r="H479" s="379"/>
      <c r="I479" s="380"/>
      <c r="J479" s="71" t="s">
        <v>24</v>
      </c>
      <c r="K479" s="388" t="str">
        <f>IF([1]p37!$A$89&lt;&gt;0,[1]p37!$A$89,"")</f>
        <v/>
      </c>
      <c r="L479" s="379"/>
      <c r="M479" s="379"/>
      <c r="N479" s="379"/>
      <c r="O479" s="379"/>
      <c r="P479" s="380"/>
      <c r="Q479"/>
    </row>
    <row r="480" spans="1:19" x14ac:dyDescent="0.2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</row>
    <row r="481" spans="1:19" s="1" customFormat="1" ht="13.5" customHeight="1" x14ac:dyDescent="0.25">
      <c r="A481" s="17" t="s">
        <v>73</v>
      </c>
      <c r="B481" s="418" t="str">
        <f>IF([1]p37!$A$92&lt;&gt;0,[1]p37!$A$92,"")</f>
        <v/>
      </c>
      <c r="C481" s="418"/>
      <c r="D481" s="418"/>
      <c r="E481" s="418"/>
      <c r="F481" s="419"/>
      <c r="G481" s="18" t="s">
        <v>74</v>
      </c>
      <c r="H481" s="68" t="str">
        <f>IF([1]p37!$G$96&lt;&gt;0,[1]p37!$G$96,"")</f>
        <v/>
      </c>
      <c r="I481" s="18" t="s">
        <v>75</v>
      </c>
      <c r="J481" s="68" t="str">
        <f>IF([1]p37!$H$96&lt;&gt;0,[1]p37!$H$96,"")</f>
        <v/>
      </c>
      <c r="K481" s="18" t="s">
        <v>79</v>
      </c>
      <c r="L481" s="442" t="str">
        <f>IF([1]p37!$J$80&lt;&gt;0,[1]p37!$J$80,"")</f>
        <v/>
      </c>
      <c r="M481" s="442"/>
      <c r="N481" s="88" t="s">
        <v>23</v>
      </c>
      <c r="O481" s="442" t="str">
        <f>IF([1]p37!$L$94&lt;&gt;0,[1]p37!$L$94,"")</f>
        <v/>
      </c>
      <c r="P481" s="443"/>
      <c r="Q481"/>
    </row>
    <row r="482" spans="1:19" s="1" customFormat="1" ht="13.5" customHeight="1" x14ac:dyDescent="0.25">
      <c r="A482" s="17" t="s">
        <v>76</v>
      </c>
      <c r="B482" s="388" t="str">
        <f>IF([1]p37!$A$94&lt;&gt;0,[1]p37!$A$94,"")</f>
        <v/>
      </c>
      <c r="C482" s="379"/>
      <c r="D482" s="379"/>
      <c r="E482" s="379"/>
      <c r="F482" s="379"/>
      <c r="G482" s="379"/>
      <c r="H482" s="379"/>
      <c r="I482" s="380"/>
      <c r="J482" s="71" t="s">
        <v>24</v>
      </c>
      <c r="K482" s="388" t="str">
        <f>IF([1]p37!$A$96&lt;&gt;0,[1]p37!$A$96,"")</f>
        <v/>
      </c>
      <c r="L482" s="379"/>
      <c r="M482" s="379"/>
      <c r="N482" s="379"/>
      <c r="O482" s="379"/>
      <c r="P482" s="380"/>
      <c r="Q482"/>
    </row>
    <row r="483" spans="1:19" x14ac:dyDescent="0.2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</row>
    <row r="484" spans="1:19" s="1" customFormat="1" ht="13.5" customHeight="1" x14ac:dyDescent="0.25">
      <c r="A484" s="17" t="s">
        <v>73</v>
      </c>
      <c r="B484" s="418" t="str">
        <f>IF([1]p37!$A$99&lt;&gt;0,[1]p37!$A$99,"")</f>
        <v/>
      </c>
      <c r="C484" s="418"/>
      <c r="D484" s="418"/>
      <c r="E484" s="418"/>
      <c r="F484" s="419"/>
      <c r="G484" s="18" t="s">
        <v>74</v>
      </c>
      <c r="H484" s="68" t="str">
        <f>IF([1]p37!$G$103&lt;&gt;0,[1]p37!$G$103,"")</f>
        <v/>
      </c>
      <c r="I484" s="18" t="s">
        <v>75</v>
      </c>
      <c r="J484" s="68" t="str">
        <f>IF([1]p37!$H$103&lt;&gt;0,[1]p37!$H$103,"")</f>
        <v/>
      </c>
      <c r="K484" s="18" t="s">
        <v>79</v>
      </c>
      <c r="L484" s="442" t="str">
        <f>IF([1]p37!$J$80&lt;&gt;0,[1]p37!$J$80,"")</f>
        <v/>
      </c>
      <c r="M484" s="442"/>
      <c r="N484" s="88" t="s">
        <v>23</v>
      </c>
      <c r="O484" s="442" t="str">
        <f>IF([1]p37!$L$101&lt;&gt;0,[1]p37!$L$101,"")</f>
        <v/>
      </c>
      <c r="P484" s="443"/>
      <c r="Q484"/>
    </row>
    <row r="485" spans="1:19" s="1" customFormat="1" ht="13.5" customHeight="1" x14ac:dyDescent="0.25">
      <c r="A485" s="17" t="s">
        <v>76</v>
      </c>
      <c r="B485" s="388" t="str">
        <f>IF([1]p37!$A$101&lt;&gt;0,[1]p37!$A$101,"")</f>
        <v/>
      </c>
      <c r="C485" s="379"/>
      <c r="D485" s="379"/>
      <c r="E485" s="379"/>
      <c r="F485" s="379"/>
      <c r="G485" s="379"/>
      <c r="H485" s="379"/>
      <c r="I485" s="380"/>
      <c r="J485" s="71" t="s">
        <v>24</v>
      </c>
      <c r="K485" s="388" t="str">
        <f>IF([1]p37!$A$103&lt;&gt;0,[1]p37!$A$103,"")</f>
        <v/>
      </c>
      <c r="L485" s="379"/>
      <c r="M485" s="379"/>
      <c r="N485" s="379"/>
      <c r="O485" s="379"/>
      <c r="P485" s="380"/>
      <c r="Q485"/>
    </row>
    <row r="486" spans="1:19" x14ac:dyDescent="0.2">
      <c r="A486" s="439"/>
      <c r="B486" s="439"/>
      <c r="C486" s="439"/>
      <c r="D486" s="439"/>
      <c r="E486" s="439"/>
      <c r="F486" s="439"/>
      <c r="G486" s="439"/>
      <c r="H486" s="439"/>
      <c r="I486" s="439"/>
      <c r="J486" s="439"/>
      <c r="K486" s="439"/>
      <c r="L486" s="439"/>
      <c r="M486" s="439"/>
      <c r="N486" s="439"/>
      <c r="O486" s="439"/>
      <c r="P486" s="439"/>
    </row>
    <row r="487" spans="1:19" s="5" customFormat="1" x14ac:dyDescent="0.2">
      <c r="A487" s="375" t="str">
        <f>T([1]p38!$C$13:$G$13)</f>
        <v/>
      </c>
      <c r="B487" s="376"/>
      <c r="C487" s="376"/>
      <c r="D487" s="376"/>
      <c r="E487" s="377"/>
      <c r="F487" s="437"/>
      <c r="G487" s="438"/>
      <c r="H487" s="438"/>
      <c r="I487" s="438"/>
      <c r="J487" s="438"/>
      <c r="K487" s="438"/>
      <c r="L487" s="438"/>
      <c r="M487" s="438"/>
      <c r="N487" s="438"/>
      <c r="O487" s="438"/>
      <c r="P487" s="438"/>
      <c r="Q487"/>
      <c r="R487" s="6"/>
      <c r="S487" s="6"/>
    </row>
    <row r="488" spans="1:19" s="1" customFormat="1" ht="13.5" customHeight="1" x14ac:dyDescent="0.25">
      <c r="A488" s="17" t="s">
        <v>73</v>
      </c>
      <c r="B488" s="418" t="str">
        <f>IF([1]p38!$A$78&lt;&gt;0,[1]p38!$A$78,"")</f>
        <v/>
      </c>
      <c r="C488" s="418"/>
      <c r="D488" s="418"/>
      <c r="E488" s="418"/>
      <c r="F488" s="419"/>
      <c r="G488" s="18" t="s">
        <v>74</v>
      </c>
      <c r="H488" s="68" t="str">
        <f>IF([1]p38!$G$82&lt;&gt;0,[1]p38!$G$82,"")</f>
        <v/>
      </c>
      <c r="I488" s="18" t="s">
        <v>75</v>
      </c>
      <c r="J488" s="68" t="str">
        <f>IF([1]p38!$H$82&lt;&gt;0,[1]p38!$H$82,"")</f>
        <v/>
      </c>
      <c r="K488" s="18" t="s">
        <v>79</v>
      </c>
      <c r="L488" s="442" t="str">
        <f>IF([1]p38!$J$80&lt;&gt;0,[1]p38!$J$80,"")</f>
        <v/>
      </c>
      <c r="M488" s="442"/>
      <c r="N488" s="88" t="s">
        <v>23</v>
      </c>
      <c r="O488" s="442" t="str">
        <f>IF([1]p38!$L$80&lt;&gt;0,[1]p38!$L$80,"")</f>
        <v/>
      </c>
      <c r="P488" s="443"/>
      <c r="Q488"/>
    </row>
    <row r="489" spans="1:19" s="1" customFormat="1" ht="13.5" customHeight="1" x14ac:dyDescent="0.25">
      <c r="A489" s="17" t="s">
        <v>76</v>
      </c>
      <c r="B489" s="388" t="str">
        <f>IF([1]p38!$A$80&lt;&gt;0,[1]p38!$A$80,"")</f>
        <v/>
      </c>
      <c r="C489" s="379"/>
      <c r="D489" s="379"/>
      <c r="E489" s="379"/>
      <c r="F489" s="379"/>
      <c r="G489" s="379"/>
      <c r="H489" s="379"/>
      <c r="I489" s="380"/>
      <c r="J489" s="71" t="s">
        <v>24</v>
      </c>
      <c r="K489" s="388" t="str">
        <f>IF([1]p38!$A$82&lt;&gt;0,[1]p38!$A$82,"")</f>
        <v/>
      </c>
      <c r="L489" s="379"/>
      <c r="M489" s="379"/>
      <c r="N489" s="379"/>
      <c r="O489" s="379"/>
      <c r="P489" s="380"/>
      <c r="Q489"/>
    </row>
    <row r="490" spans="1:19" x14ac:dyDescent="0.2">
      <c r="A490" s="434"/>
      <c r="B490" s="434"/>
      <c r="C490" s="434"/>
      <c r="D490" s="434"/>
      <c r="E490" s="434"/>
      <c r="F490" s="434"/>
      <c r="G490" s="434"/>
      <c r="H490" s="434"/>
      <c r="I490" s="434"/>
      <c r="J490" s="434"/>
      <c r="K490" s="434"/>
      <c r="L490" s="434"/>
      <c r="M490" s="434"/>
      <c r="N490" s="434"/>
      <c r="O490" s="434"/>
      <c r="P490" s="434"/>
    </row>
    <row r="491" spans="1:19" s="1" customFormat="1" ht="13.5" customHeight="1" x14ac:dyDescent="0.25">
      <c r="A491" s="17" t="s">
        <v>73</v>
      </c>
      <c r="B491" s="418" t="str">
        <f>IF([1]p38!$A$85&lt;&gt;0,[1]p38!$A$85,"")</f>
        <v/>
      </c>
      <c r="C491" s="418"/>
      <c r="D491" s="418"/>
      <c r="E491" s="418"/>
      <c r="F491" s="419"/>
      <c r="G491" s="18" t="s">
        <v>74</v>
      </c>
      <c r="H491" s="68" t="str">
        <f>IF([1]p38!$G$89&lt;&gt;0,[1]p38!$G$89,"")</f>
        <v/>
      </c>
      <c r="I491" s="18" t="s">
        <v>75</v>
      </c>
      <c r="J491" s="68" t="str">
        <f>IF([1]p38!$H$89&lt;&gt;0,[1]p38!$H$89,"")</f>
        <v/>
      </c>
      <c r="K491" s="18" t="s">
        <v>79</v>
      </c>
      <c r="L491" s="442" t="str">
        <f>IF([1]p38!$J$80&lt;&gt;0,[1]p38!$J$80,"")</f>
        <v/>
      </c>
      <c r="M491" s="442"/>
      <c r="N491" s="88" t="s">
        <v>23</v>
      </c>
      <c r="O491" s="442" t="str">
        <f>IF([1]p38!$L$87&lt;&gt;0,[1]p38!$L$87,"")</f>
        <v/>
      </c>
      <c r="P491" s="443"/>
      <c r="Q491"/>
    </row>
    <row r="492" spans="1:19" s="1" customFormat="1" ht="13.5" customHeight="1" x14ac:dyDescent="0.25">
      <c r="A492" s="17" t="s">
        <v>76</v>
      </c>
      <c r="B492" s="388" t="str">
        <f>IF([1]p38!$A$87&lt;&gt;0,[1]p38!$A$87,"")</f>
        <v/>
      </c>
      <c r="C492" s="379"/>
      <c r="D492" s="379"/>
      <c r="E492" s="379"/>
      <c r="F492" s="379"/>
      <c r="G492" s="379"/>
      <c r="H492" s="379"/>
      <c r="I492" s="380"/>
      <c r="J492" s="71" t="s">
        <v>24</v>
      </c>
      <c r="K492" s="388" t="str">
        <f>IF([1]p38!$A$89&lt;&gt;0,[1]p38!$A$89,"")</f>
        <v/>
      </c>
      <c r="L492" s="379"/>
      <c r="M492" s="379"/>
      <c r="N492" s="379"/>
      <c r="O492" s="379"/>
      <c r="P492" s="380"/>
      <c r="Q492"/>
    </row>
    <row r="493" spans="1:19" x14ac:dyDescent="0.2">
      <c r="A493" s="434"/>
      <c r="B493" s="434"/>
      <c r="C493" s="434"/>
      <c r="D493" s="434"/>
      <c r="E493" s="434"/>
      <c r="F493" s="434"/>
      <c r="G493" s="434"/>
      <c r="H493" s="434"/>
      <c r="I493" s="434"/>
      <c r="J493" s="434"/>
      <c r="K493" s="434"/>
      <c r="L493" s="434"/>
      <c r="M493" s="434"/>
      <c r="N493" s="434"/>
      <c r="O493" s="434"/>
      <c r="P493" s="434"/>
    </row>
    <row r="494" spans="1:19" s="1" customFormat="1" ht="13.5" customHeight="1" x14ac:dyDescent="0.25">
      <c r="A494" s="17" t="s">
        <v>73</v>
      </c>
      <c r="B494" s="418" t="str">
        <f>IF([1]p38!$A$92&lt;&gt;0,[1]p38!$A$92,"")</f>
        <v/>
      </c>
      <c r="C494" s="418"/>
      <c r="D494" s="418"/>
      <c r="E494" s="418"/>
      <c r="F494" s="419"/>
      <c r="G494" s="18" t="s">
        <v>74</v>
      </c>
      <c r="H494" s="68" t="str">
        <f>IF([1]p38!$G$96&lt;&gt;0,[1]p38!$G$96,"")</f>
        <v/>
      </c>
      <c r="I494" s="18" t="s">
        <v>75</v>
      </c>
      <c r="J494" s="68" t="str">
        <f>IF([1]p38!$H$96&lt;&gt;0,[1]p38!$H$96,"")</f>
        <v/>
      </c>
      <c r="K494" s="18" t="s">
        <v>79</v>
      </c>
      <c r="L494" s="442" t="str">
        <f>IF([1]p38!$J$80&lt;&gt;0,[1]p38!$J$80,"")</f>
        <v/>
      </c>
      <c r="M494" s="442"/>
      <c r="N494" s="88" t="s">
        <v>23</v>
      </c>
      <c r="O494" s="442" t="str">
        <f>IF([1]p38!$L$94&lt;&gt;0,[1]p38!$L$94,"")</f>
        <v/>
      </c>
      <c r="P494" s="443"/>
      <c r="Q494"/>
    </row>
    <row r="495" spans="1:19" s="1" customFormat="1" ht="13.5" customHeight="1" x14ac:dyDescent="0.25">
      <c r="A495" s="17" t="s">
        <v>76</v>
      </c>
      <c r="B495" s="388" t="str">
        <f>IF([1]p38!$A$94&lt;&gt;0,[1]p38!$A$94,"")</f>
        <v/>
      </c>
      <c r="C495" s="379"/>
      <c r="D495" s="379"/>
      <c r="E495" s="379"/>
      <c r="F495" s="379"/>
      <c r="G495" s="379"/>
      <c r="H495" s="379"/>
      <c r="I495" s="380"/>
      <c r="J495" s="71" t="s">
        <v>24</v>
      </c>
      <c r="K495" s="388" t="str">
        <f>IF([1]p38!$A$96&lt;&gt;0,[1]p38!$A$96,"")</f>
        <v/>
      </c>
      <c r="L495" s="379"/>
      <c r="M495" s="379"/>
      <c r="N495" s="379"/>
      <c r="O495" s="379"/>
      <c r="P495" s="380"/>
      <c r="Q495"/>
    </row>
    <row r="496" spans="1:19" x14ac:dyDescent="0.2">
      <c r="A496" s="434"/>
      <c r="B496" s="434"/>
      <c r="C496" s="434"/>
      <c r="D496" s="434"/>
      <c r="E496" s="434"/>
      <c r="F496" s="434"/>
      <c r="G496" s="434"/>
      <c r="H496" s="434"/>
      <c r="I496" s="434"/>
      <c r="J496" s="434"/>
      <c r="K496" s="434"/>
      <c r="L496" s="434"/>
      <c r="M496" s="434"/>
      <c r="N496" s="434"/>
      <c r="O496" s="434"/>
      <c r="P496" s="434"/>
    </row>
    <row r="497" spans="1:19" s="1" customFormat="1" ht="13.5" customHeight="1" x14ac:dyDescent="0.25">
      <c r="A497" s="17" t="s">
        <v>73</v>
      </c>
      <c r="B497" s="418" t="str">
        <f>IF([1]p38!$A$99&lt;&gt;0,[1]p38!$A$99,"")</f>
        <v/>
      </c>
      <c r="C497" s="418"/>
      <c r="D497" s="418"/>
      <c r="E497" s="418"/>
      <c r="F497" s="419"/>
      <c r="G497" s="18" t="s">
        <v>74</v>
      </c>
      <c r="H497" s="68" t="str">
        <f>IF([1]p38!$G$103&lt;&gt;0,[1]p38!$G$103,"")</f>
        <v/>
      </c>
      <c r="I497" s="18" t="s">
        <v>75</v>
      </c>
      <c r="J497" s="68" t="str">
        <f>IF([1]p38!$H$103&lt;&gt;0,[1]p38!$H$103,"")</f>
        <v/>
      </c>
      <c r="K497" s="18" t="s">
        <v>79</v>
      </c>
      <c r="L497" s="442" t="str">
        <f>IF([1]p38!$J$80&lt;&gt;0,[1]p38!$J$80,"")</f>
        <v/>
      </c>
      <c r="M497" s="442"/>
      <c r="N497" s="88" t="s">
        <v>23</v>
      </c>
      <c r="O497" s="442" t="str">
        <f>IF([1]p38!$L$101&lt;&gt;0,[1]p38!$L$101,"")</f>
        <v/>
      </c>
      <c r="P497" s="443"/>
      <c r="Q497"/>
    </row>
    <row r="498" spans="1:19" s="1" customFormat="1" ht="13.5" customHeight="1" x14ac:dyDescent="0.25">
      <c r="A498" s="17" t="s">
        <v>76</v>
      </c>
      <c r="B498" s="388" t="str">
        <f>IF([1]p38!$A$101&lt;&gt;0,[1]p38!$A$101,"")</f>
        <v/>
      </c>
      <c r="C498" s="379"/>
      <c r="D498" s="379"/>
      <c r="E498" s="379"/>
      <c r="F498" s="379"/>
      <c r="G498" s="379"/>
      <c r="H498" s="379"/>
      <c r="I498" s="380"/>
      <c r="J498" s="71" t="s">
        <v>24</v>
      </c>
      <c r="K498" s="388" t="str">
        <f>IF([1]p38!$A$103&lt;&gt;0,[1]p38!$A$103,"")</f>
        <v/>
      </c>
      <c r="L498" s="379"/>
      <c r="M498" s="379"/>
      <c r="N498" s="379"/>
      <c r="O498" s="379"/>
      <c r="P498" s="380"/>
      <c r="Q498"/>
    </row>
    <row r="499" spans="1:19" x14ac:dyDescent="0.2">
      <c r="A499" s="439"/>
      <c r="B499" s="439"/>
      <c r="C499" s="439"/>
      <c r="D499" s="439"/>
      <c r="E499" s="439"/>
      <c r="F499" s="439"/>
      <c r="G499" s="439"/>
      <c r="H499" s="439"/>
      <c r="I499" s="439"/>
      <c r="J499" s="439"/>
      <c r="K499" s="439"/>
      <c r="L499" s="439"/>
      <c r="M499" s="439"/>
      <c r="N499" s="439"/>
      <c r="O499" s="439"/>
      <c r="P499" s="439"/>
    </row>
    <row r="500" spans="1:19" s="5" customFormat="1" x14ac:dyDescent="0.2">
      <c r="A500" s="375" t="str">
        <f>T([1]p39!$C$13:$G$13)</f>
        <v/>
      </c>
      <c r="B500" s="376"/>
      <c r="C500" s="376"/>
      <c r="D500" s="376"/>
      <c r="E500" s="377"/>
      <c r="F500" s="437"/>
      <c r="G500" s="438"/>
      <c r="H500" s="438"/>
      <c r="I500" s="438"/>
      <c r="J500" s="438"/>
      <c r="K500" s="438"/>
      <c r="L500" s="438"/>
      <c r="M500" s="438"/>
      <c r="N500" s="438"/>
      <c r="O500" s="438"/>
      <c r="P500" s="438"/>
      <c r="Q500"/>
      <c r="R500" s="6"/>
      <c r="S500" s="6"/>
    </row>
    <row r="501" spans="1:19" s="1" customFormat="1" ht="13.5" customHeight="1" x14ac:dyDescent="0.25">
      <c r="A501" s="17" t="s">
        <v>73</v>
      </c>
      <c r="B501" s="418" t="str">
        <f>IF([1]p39!$A$78&lt;&gt;0,[1]p39!$A$78,"")</f>
        <v/>
      </c>
      <c r="C501" s="418"/>
      <c r="D501" s="418"/>
      <c r="E501" s="418"/>
      <c r="F501" s="419"/>
      <c r="G501" s="18" t="s">
        <v>74</v>
      </c>
      <c r="H501" s="68" t="str">
        <f>IF([1]p39!$G$82&lt;&gt;0,[1]p39!$G$82,"")</f>
        <v/>
      </c>
      <c r="I501" s="18" t="s">
        <v>75</v>
      </c>
      <c r="J501" s="68" t="str">
        <f>IF([1]p39!$H$82&lt;&gt;0,[1]p39!$H$82,"")</f>
        <v/>
      </c>
      <c r="K501" s="18" t="s">
        <v>79</v>
      </c>
      <c r="L501" s="442" t="str">
        <f>IF([1]p39!$J$80&lt;&gt;0,[1]p39!$J$80,"")</f>
        <v/>
      </c>
      <c r="M501" s="442"/>
      <c r="N501" s="88" t="s">
        <v>23</v>
      </c>
      <c r="O501" s="442" t="str">
        <f>IF([1]p39!$L$80&lt;&gt;0,[1]p39!$L$80,"")</f>
        <v/>
      </c>
      <c r="P501" s="443"/>
      <c r="Q501"/>
    </row>
    <row r="502" spans="1:19" s="1" customFormat="1" ht="13.5" customHeight="1" x14ac:dyDescent="0.25">
      <c r="A502" s="17" t="s">
        <v>76</v>
      </c>
      <c r="B502" s="388" t="str">
        <f>IF([1]p39!$A$80&lt;&gt;0,[1]p39!$A$80,"")</f>
        <v/>
      </c>
      <c r="C502" s="379"/>
      <c r="D502" s="379"/>
      <c r="E502" s="379"/>
      <c r="F502" s="379"/>
      <c r="G502" s="379"/>
      <c r="H502" s="379"/>
      <c r="I502" s="380"/>
      <c r="J502" s="71" t="s">
        <v>24</v>
      </c>
      <c r="K502" s="388" t="str">
        <f>IF([1]p39!$A$82&lt;&gt;0,[1]p39!$A$82,"")</f>
        <v/>
      </c>
      <c r="L502" s="379"/>
      <c r="M502" s="379"/>
      <c r="N502" s="379"/>
      <c r="O502" s="379"/>
      <c r="P502" s="380"/>
      <c r="Q502"/>
    </row>
    <row r="503" spans="1:19" x14ac:dyDescent="0.2">
      <c r="A503" s="434"/>
      <c r="B503" s="434"/>
      <c r="C503" s="434"/>
      <c r="D503" s="434"/>
      <c r="E503" s="434"/>
      <c r="F503" s="434"/>
      <c r="G503" s="434"/>
      <c r="H503" s="434"/>
      <c r="I503" s="434"/>
      <c r="J503" s="434"/>
      <c r="K503" s="434"/>
      <c r="L503" s="434"/>
      <c r="M503" s="434"/>
      <c r="N503" s="434"/>
      <c r="O503" s="434"/>
      <c r="P503" s="434"/>
    </row>
    <row r="504" spans="1:19" s="1" customFormat="1" ht="13.5" customHeight="1" x14ac:dyDescent="0.25">
      <c r="A504" s="17" t="s">
        <v>73</v>
      </c>
      <c r="B504" s="418" t="str">
        <f>IF([1]p39!$A$85&lt;&gt;0,[1]p39!$A$85,"")</f>
        <v/>
      </c>
      <c r="C504" s="418"/>
      <c r="D504" s="418"/>
      <c r="E504" s="418"/>
      <c r="F504" s="419"/>
      <c r="G504" s="18" t="s">
        <v>74</v>
      </c>
      <c r="H504" s="68" t="str">
        <f>IF([1]p39!$G$89&lt;&gt;0,[1]p39!$G$89,"")</f>
        <v/>
      </c>
      <c r="I504" s="18" t="s">
        <v>75</v>
      </c>
      <c r="J504" s="68" t="str">
        <f>IF([1]p39!$H$89&lt;&gt;0,[1]p39!$H$89,"")</f>
        <v/>
      </c>
      <c r="K504" s="18" t="s">
        <v>79</v>
      </c>
      <c r="L504" s="442" t="str">
        <f>IF([1]p39!$J$80&lt;&gt;0,[1]p39!$J$80,"")</f>
        <v/>
      </c>
      <c r="M504" s="442"/>
      <c r="N504" s="88" t="s">
        <v>23</v>
      </c>
      <c r="O504" s="442" t="str">
        <f>IF([1]p39!$L$87&lt;&gt;0,[1]p39!$L$87,"")</f>
        <v/>
      </c>
      <c r="P504" s="443"/>
      <c r="Q504"/>
    </row>
    <row r="505" spans="1:19" s="1" customFormat="1" ht="13.5" customHeight="1" x14ac:dyDescent="0.25">
      <c r="A505" s="17" t="s">
        <v>76</v>
      </c>
      <c r="B505" s="388" t="str">
        <f>IF([1]p39!$A$87&lt;&gt;0,[1]p39!$A$87,"")</f>
        <v/>
      </c>
      <c r="C505" s="379"/>
      <c r="D505" s="379"/>
      <c r="E505" s="379"/>
      <c r="F505" s="379"/>
      <c r="G505" s="379"/>
      <c r="H505" s="379"/>
      <c r="I505" s="380"/>
      <c r="J505" s="71" t="s">
        <v>24</v>
      </c>
      <c r="K505" s="388" t="str">
        <f>IF([1]p39!$A$89&lt;&gt;0,[1]p39!$A$89,"")</f>
        <v/>
      </c>
      <c r="L505" s="379"/>
      <c r="M505" s="379"/>
      <c r="N505" s="379"/>
      <c r="O505" s="379"/>
      <c r="P505" s="380"/>
      <c r="Q505"/>
    </row>
    <row r="506" spans="1:19" x14ac:dyDescent="0.2">
      <c r="A506" s="434"/>
      <c r="B506" s="434"/>
      <c r="C506" s="434"/>
      <c r="D506" s="434"/>
      <c r="E506" s="434"/>
      <c r="F506" s="434"/>
      <c r="G506" s="434"/>
      <c r="H506" s="434"/>
      <c r="I506" s="434"/>
      <c r="J506" s="434"/>
      <c r="K506" s="434"/>
      <c r="L506" s="434"/>
      <c r="M506" s="434"/>
      <c r="N506" s="434"/>
      <c r="O506" s="434"/>
      <c r="P506" s="434"/>
    </row>
    <row r="507" spans="1:19" s="1" customFormat="1" ht="13.5" customHeight="1" x14ac:dyDescent="0.25">
      <c r="A507" s="17" t="s">
        <v>73</v>
      </c>
      <c r="B507" s="418" t="str">
        <f>IF([1]p39!$A$92&lt;&gt;0,[1]p39!$A$92,"")</f>
        <v/>
      </c>
      <c r="C507" s="418"/>
      <c r="D507" s="418"/>
      <c r="E507" s="418"/>
      <c r="F507" s="419"/>
      <c r="G507" s="18" t="s">
        <v>74</v>
      </c>
      <c r="H507" s="68" t="str">
        <f>IF([1]p39!$G$96&lt;&gt;0,[1]p39!$G$96,"")</f>
        <v/>
      </c>
      <c r="I507" s="18" t="s">
        <v>75</v>
      </c>
      <c r="J507" s="68" t="str">
        <f>IF([1]p39!$H$96&lt;&gt;0,[1]p39!$H$96,"")</f>
        <v/>
      </c>
      <c r="K507" s="18" t="s">
        <v>79</v>
      </c>
      <c r="L507" s="442" t="str">
        <f>IF([1]p39!$J$80&lt;&gt;0,[1]p39!$J$80,"")</f>
        <v/>
      </c>
      <c r="M507" s="442"/>
      <c r="N507" s="88" t="s">
        <v>23</v>
      </c>
      <c r="O507" s="442" t="str">
        <f>IF([1]p39!$L$94&lt;&gt;0,[1]p39!$L$94,"")</f>
        <v/>
      </c>
      <c r="P507" s="443"/>
      <c r="Q507"/>
    </row>
    <row r="508" spans="1:19" s="1" customFormat="1" ht="13.5" customHeight="1" x14ac:dyDescent="0.25">
      <c r="A508" s="17" t="s">
        <v>76</v>
      </c>
      <c r="B508" s="388" t="str">
        <f>IF([1]p39!$A$94&lt;&gt;0,[1]p39!$A$94,"")</f>
        <v/>
      </c>
      <c r="C508" s="379"/>
      <c r="D508" s="379"/>
      <c r="E508" s="379"/>
      <c r="F508" s="379"/>
      <c r="G508" s="379"/>
      <c r="H508" s="379"/>
      <c r="I508" s="380"/>
      <c r="J508" s="71" t="s">
        <v>24</v>
      </c>
      <c r="K508" s="388" t="str">
        <f>IF([1]p39!$A$96&lt;&gt;0,[1]p39!$A$96,"")</f>
        <v/>
      </c>
      <c r="L508" s="379"/>
      <c r="M508" s="379"/>
      <c r="N508" s="379"/>
      <c r="O508" s="379"/>
      <c r="P508" s="380"/>
      <c r="Q508"/>
    </row>
    <row r="509" spans="1:19" x14ac:dyDescent="0.2">
      <c r="A509" s="434"/>
      <c r="B509" s="434"/>
      <c r="C509" s="434"/>
      <c r="D509" s="434"/>
      <c r="E509" s="434"/>
      <c r="F509" s="434"/>
      <c r="G509" s="434"/>
      <c r="H509" s="434"/>
      <c r="I509" s="434"/>
      <c r="J509" s="434"/>
      <c r="K509" s="434"/>
      <c r="L509" s="434"/>
      <c r="M509" s="434"/>
      <c r="N509" s="434"/>
      <c r="O509" s="434"/>
      <c r="P509" s="434"/>
    </row>
    <row r="510" spans="1:19" s="1" customFormat="1" ht="13.5" customHeight="1" x14ac:dyDescent="0.25">
      <c r="A510" s="17" t="s">
        <v>73</v>
      </c>
      <c r="B510" s="418" t="str">
        <f>IF([1]p39!$A$99&lt;&gt;0,[1]p39!$A$99,"")</f>
        <v/>
      </c>
      <c r="C510" s="418"/>
      <c r="D510" s="418"/>
      <c r="E510" s="418"/>
      <c r="F510" s="419"/>
      <c r="G510" s="18" t="s">
        <v>74</v>
      </c>
      <c r="H510" s="68" t="str">
        <f>IF([1]p39!$G$103&lt;&gt;0,[1]p39!$G$103,"")</f>
        <v/>
      </c>
      <c r="I510" s="18" t="s">
        <v>75</v>
      </c>
      <c r="J510" s="68" t="str">
        <f>IF([1]p39!$H$103&lt;&gt;0,[1]p39!$H$103,"")</f>
        <v/>
      </c>
      <c r="K510" s="18" t="s">
        <v>79</v>
      </c>
      <c r="L510" s="442" t="str">
        <f>IF([1]p39!$J$80&lt;&gt;0,[1]p39!$J$80,"")</f>
        <v/>
      </c>
      <c r="M510" s="442"/>
      <c r="N510" s="88" t="s">
        <v>23</v>
      </c>
      <c r="O510" s="442" t="str">
        <f>IF([1]p39!$L$101&lt;&gt;0,[1]p39!$L$101,"")</f>
        <v/>
      </c>
      <c r="P510" s="443"/>
      <c r="Q510"/>
    </row>
    <row r="511" spans="1:19" s="1" customFormat="1" ht="13.5" customHeight="1" x14ac:dyDescent="0.25">
      <c r="A511" s="17" t="s">
        <v>76</v>
      </c>
      <c r="B511" s="388" t="str">
        <f>IF([1]p39!$A$101&lt;&gt;0,[1]p39!$A$101,"")</f>
        <v/>
      </c>
      <c r="C511" s="379"/>
      <c r="D511" s="379"/>
      <c r="E511" s="379"/>
      <c r="F511" s="379"/>
      <c r="G511" s="379"/>
      <c r="H511" s="379"/>
      <c r="I511" s="380"/>
      <c r="J511" s="71" t="s">
        <v>24</v>
      </c>
      <c r="K511" s="388" t="str">
        <f>IF([1]p39!$A$103&lt;&gt;0,[1]p39!$A$103,"")</f>
        <v/>
      </c>
      <c r="L511" s="379"/>
      <c r="M511" s="379"/>
      <c r="N511" s="379"/>
      <c r="O511" s="379"/>
      <c r="P511" s="380"/>
      <c r="Q511"/>
    </row>
    <row r="512" spans="1:19" x14ac:dyDescent="0.2">
      <c r="A512" s="439"/>
      <c r="B512" s="439"/>
      <c r="C512" s="439"/>
      <c r="D512" s="439"/>
      <c r="E512" s="439"/>
      <c r="F512" s="439"/>
      <c r="G512" s="439"/>
      <c r="H512" s="439"/>
      <c r="I512" s="439"/>
      <c r="J512" s="439"/>
      <c r="K512" s="439"/>
      <c r="L512" s="439"/>
      <c r="M512" s="439"/>
      <c r="N512" s="439"/>
      <c r="O512" s="439"/>
      <c r="P512" s="439"/>
    </row>
    <row r="513" spans="1:19" s="5" customFormat="1" x14ac:dyDescent="0.2">
      <c r="A513" s="375" t="str">
        <f>T([1]p40!$C$13:$G$13)</f>
        <v/>
      </c>
      <c r="B513" s="376"/>
      <c r="C513" s="376"/>
      <c r="D513" s="376"/>
      <c r="E513" s="377"/>
      <c r="F513" s="437"/>
      <c r="G513" s="438"/>
      <c r="H513" s="438"/>
      <c r="I513" s="438"/>
      <c r="J513" s="438"/>
      <c r="K513" s="438"/>
      <c r="L513" s="438"/>
      <c r="M513" s="438"/>
      <c r="N513" s="438"/>
      <c r="O513" s="438"/>
      <c r="P513" s="438"/>
      <c r="Q513"/>
      <c r="R513" s="6"/>
      <c r="S513" s="6"/>
    </row>
    <row r="514" spans="1:19" s="1" customFormat="1" ht="13.5" customHeight="1" x14ac:dyDescent="0.25">
      <c r="A514" s="17" t="s">
        <v>73</v>
      </c>
      <c r="B514" s="418" t="str">
        <f>IF([1]p40!$A$78&lt;&gt;0,[1]p40!$A$78,"")</f>
        <v/>
      </c>
      <c r="C514" s="418"/>
      <c r="D514" s="418"/>
      <c r="E514" s="418"/>
      <c r="F514" s="419"/>
      <c r="G514" s="18" t="s">
        <v>74</v>
      </c>
      <c r="H514" s="68" t="str">
        <f>IF([1]p40!$G$82&lt;&gt;0,[1]p40!$G$82,"")</f>
        <v/>
      </c>
      <c r="I514" s="18" t="s">
        <v>75</v>
      </c>
      <c r="J514" s="68" t="str">
        <f>IF([1]p40!$H$82&lt;&gt;0,[1]p40!$H$82,"")</f>
        <v/>
      </c>
      <c r="K514" s="18" t="s">
        <v>79</v>
      </c>
      <c r="L514" s="442" t="str">
        <f>IF([1]p40!$J$80&lt;&gt;0,[1]p40!$J$80,"")</f>
        <v/>
      </c>
      <c r="M514" s="442"/>
      <c r="N514" s="88" t="s">
        <v>23</v>
      </c>
      <c r="O514" s="442" t="str">
        <f>IF([1]p40!$L$80&lt;&gt;0,[1]p40!$L$80,"")</f>
        <v/>
      </c>
      <c r="P514" s="443"/>
      <c r="Q514"/>
    </row>
    <row r="515" spans="1:19" s="1" customFormat="1" ht="13.5" customHeight="1" x14ac:dyDescent="0.25">
      <c r="A515" s="17" t="s">
        <v>76</v>
      </c>
      <c r="B515" s="388" t="str">
        <f>IF([1]p40!$A$80&lt;&gt;0,[1]p40!$A$80,"")</f>
        <v/>
      </c>
      <c r="C515" s="379"/>
      <c r="D515" s="379"/>
      <c r="E515" s="379"/>
      <c r="F515" s="379"/>
      <c r="G515" s="379"/>
      <c r="H515" s="379"/>
      <c r="I515" s="380"/>
      <c r="J515" s="71" t="s">
        <v>24</v>
      </c>
      <c r="K515" s="388" t="str">
        <f>IF([1]p40!$A$82&lt;&gt;0,[1]p40!$A$82,"")</f>
        <v/>
      </c>
      <c r="L515" s="379"/>
      <c r="M515" s="379"/>
      <c r="N515" s="379"/>
      <c r="O515" s="379"/>
      <c r="P515" s="380"/>
      <c r="Q515"/>
    </row>
    <row r="516" spans="1:19" x14ac:dyDescent="0.2">
      <c r="A516" s="434"/>
      <c r="B516" s="434"/>
      <c r="C516" s="434"/>
      <c r="D516" s="434"/>
      <c r="E516" s="434"/>
      <c r="F516" s="434"/>
      <c r="G516" s="434"/>
      <c r="H516" s="434"/>
      <c r="I516" s="434"/>
      <c r="J516" s="434"/>
      <c r="K516" s="434"/>
      <c r="L516" s="434"/>
      <c r="M516" s="434"/>
      <c r="N516" s="434"/>
      <c r="O516" s="434"/>
      <c r="P516" s="434"/>
    </row>
    <row r="517" spans="1:19" s="1" customFormat="1" ht="13.5" customHeight="1" x14ac:dyDescent="0.25">
      <c r="A517" s="17" t="s">
        <v>73</v>
      </c>
      <c r="B517" s="418" t="str">
        <f>IF([1]p40!$A$85&lt;&gt;0,[1]p40!$A$85,"")</f>
        <v/>
      </c>
      <c r="C517" s="418"/>
      <c r="D517" s="418"/>
      <c r="E517" s="418"/>
      <c r="F517" s="419"/>
      <c r="G517" s="18" t="s">
        <v>74</v>
      </c>
      <c r="H517" s="68" t="str">
        <f>IF([1]p40!$G$89&lt;&gt;0,[1]p40!$G$89,"")</f>
        <v/>
      </c>
      <c r="I517" s="18" t="s">
        <v>75</v>
      </c>
      <c r="J517" s="68" t="str">
        <f>IF([1]p40!$H$89&lt;&gt;0,[1]p40!$H$89,"")</f>
        <v/>
      </c>
      <c r="K517" s="18" t="s">
        <v>79</v>
      </c>
      <c r="L517" s="442" t="str">
        <f>IF([1]p40!$J$80&lt;&gt;0,[1]p40!$J$80,"")</f>
        <v/>
      </c>
      <c r="M517" s="442"/>
      <c r="N517" s="88" t="s">
        <v>23</v>
      </c>
      <c r="O517" s="442" t="str">
        <f>IF([1]p40!$L$87&lt;&gt;0,[1]p40!$L$87,"")</f>
        <v/>
      </c>
      <c r="P517" s="443"/>
      <c r="Q517"/>
    </row>
    <row r="518" spans="1:19" s="1" customFormat="1" ht="13.5" customHeight="1" x14ac:dyDescent="0.25">
      <c r="A518" s="17" t="s">
        <v>76</v>
      </c>
      <c r="B518" s="388" t="str">
        <f>IF([1]p40!$A$87&lt;&gt;0,[1]p40!$A$87,"")</f>
        <v/>
      </c>
      <c r="C518" s="379"/>
      <c r="D518" s="379"/>
      <c r="E518" s="379"/>
      <c r="F518" s="379"/>
      <c r="G518" s="379"/>
      <c r="H518" s="379"/>
      <c r="I518" s="380"/>
      <c r="J518" s="71" t="s">
        <v>24</v>
      </c>
      <c r="K518" s="388" t="str">
        <f>IF([1]p40!$A$89&lt;&gt;0,[1]p40!$A$89,"")</f>
        <v/>
      </c>
      <c r="L518" s="379"/>
      <c r="M518" s="379"/>
      <c r="N518" s="379"/>
      <c r="O518" s="379"/>
      <c r="P518" s="380"/>
      <c r="Q518"/>
    </row>
    <row r="519" spans="1:19" x14ac:dyDescent="0.2">
      <c r="A519" s="434"/>
      <c r="B519" s="434"/>
      <c r="C519" s="434"/>
      <c r="D519" s="434"/>
      <c r="E519" s="434"/>
      <c r="F519" s="434"/>
      <c r="G519" s="434"/>
      <c r="H519" s="434"/>
      <c r="I519" s="434"/>
      <c r="J519" s="434"/>
      <c r="K519" s="434"/>
      <c r="L519" s="434"/>
      <c r="M519" s="434"/>
      <c r="N519" s="434"/>
      <c r="O519" s="434"/>
      <c r="P519" s="434"/>
    </row>
    <row r="520" spans="1:19" s="1" customFormat="1" ht="13.5" customHeight="1" x14ac:dyDescent="0.25">
      <c r="A520" s="17" t="s">
        <v>73</v>
      </c>
      <c r="B520" s="418" t="str">
        <f>IF([1]p40!$A$92&lt;&gt;0,[1]p40!$A$92,"")</f>
        <v/>
      </c>
      <c r="C520" s="418"/>
      <c r="D520" s="418"/>
      <c r="E520" s="418"/>
      <c r="F520" s="419"/>
      <c r="G520" s="18" t="s">
        <v>74</v>
      </c>
      <c r="H520" s="68" t="str">
        <f>IF([1]p40!$G$96&lt;&gt;0,[1]p40!$G$96,"")</f>
        <v/>
      </c>
      <c r="I520" s="18" t="s">
        <v>75</v>
      </c>
      <c r="J520" s="68" t="str">
        <f>IF([1]p40!$H$96&lt;&gt;0,[1]p40!$H$96,"")</f>
        <v/>
      </c>
      <c r="K520" s="18" t="s">
        <v>79</v>
      </c>
      <c r="L520" s="442" t="str">
        <f>IF([1]p40!$J$80&lt;&gt;0,[1]p40!$J$80,"")</f>
        <v/>
      </c>
      <c r="M520" s="442"/>
      <c r="N520" s="88" t="s">
        <v>23</v>
      </c>
      <c r="O520" s="442" t="str">
        <f>IF([1]p40!$L$94&lt;&gt;0,[1]p40!$L$94,"")</f>
        <v/>
      </c>
      <c r="P520" s="443"/>
      <c r="Q520"/>
    </row>
    <row r="521" spans="1:19" s="1" customFormat="1" ht="13.5" customHeight="1" x14ac:dyDescent="0.25">
      <c r="A521" s="17" t="s">
        <v>76</v>
      </c>
      <c r="B521" s="388" t="str">
        <f>IF([1]p40!$A$94&lt;&gt;0,[1]p40!$A$94,"")</f>
        <v/>
      </c>
      <c r="C521" s="379"/>
      <c r="D521" s="379"/>
      <c r="E521" s="379"/>
      <c r="F521" s="379"/>
      <c r="G521" s="379"/>
      <c r="H521" s="379"/>
      <c r="I521" s="380"/>
      <c r="J521" s="71" t="s">
        <v>24</v>
      </c>
      <c r="K521" s="388" t="str">
        <f>IF([1]p40!$A$96&lt;&gt;0,[1]p40!$A$96,"")</f>
        <v/>
      </c>
      <c r="L521" s="379"/>
      <c r="M521" s="379"/>
      <c r="N521" s="379"/>
      <c r="O521" s="379"/>
      <c r="P521" s="380"/>
      <c r="Q521"/>
    </row>
    <row r="522" spans="1:19" x14ac:dyDescent="0.2">
      <c r="A522" s="434"/>
      <c r="B522" s="434"/>
      <c r="C522" s="434"/>
      <c r="D522" s="434"/>
      <c r="E522" s="434"/>
      <c r="F522" s="434"/>
      <c r="G522" s="434"/>
      <c r="H522" s="434"/>
      <c r="I522" s="434"/>
      <c r="J522" s="434"/>
      <c r="K522" s="434"/>
      <c r="L522" s="434"/>
      <c r="M522" s="434"/>
      <c r="N522" s="434"/>
      <c r="O522" s="434"/>
      <c r="P522" s="434"/>
    </row>
    <row r="523" spans="1:19" s="1" customFormat="1" ht="13.5" customHeight="1" x14ac:dyDescent="0.25">
      <c r="A523" s="17" t="s">
        <v>73</v>
      </c>
      <c r="B523" s="418" t="str">
        <f>IF([1]p40!$A$99&lt;&gt;0,[1]p40!$A$99,"")</f>
        <v/>
      </c>
      <c r="C523" s="418"/>
      <c r="D523" s="418"/>
      <c r="E523" s="418"/>
      <c r="F523" s="419"/>
      <c r="G523" s="18" t="s">
        <v>74</v>
      </c>
      <c r="H523" s="68" t="str">
        <f>IF([1]p40!$G$103&lt;&gt;0,[1]p40!$G$103,"")</f>
        <v/>
      </c>
      <c r="I523" s="18" t="s">
        <v>75</v>
      </c>
      <c r="J523" s="68" t="str">
        <f>IF([1]p40!$H$103&lt;&gt;0,[1]p40!$H$103,"")</f>
        <v/>
      </c>
      <c r="K523" s="18" t="s">
        <v>79</v>
      </c>
      <c r="L523" s="442" t="str">
        <f>IF([1]p40!$J$80&lt;&gt;0,[1]p40!$J$80,"")</f>
        <v/>
      </c>
      <c r="M523" s="442"/>
      <c r="N523" s="88" t="s">
        <v>23</v>
      </c>
      <c r="O523" s="442" t="str">
        <f>IF([1]p40!$L$101&lt;&gt;0,[1]p40!$L$101,"")</f>
        <v/>
      </c>
      <c r="P523" s="443"/>
      <c r="Q523"/>
    </row>
    <row r="524" spans="1:19" s="1" customFormat="1" ht="13.5" customHeight="1" x14ac:dyDescent="0.25">
      <c r="A524" s="17" t="s">
        <v>76</v>
      </c>
      <c r="B524" s="388" t="str">
        <f>IF([1]p40!$A$101&lt;&gt;0,[1]p40!$A$101,"")</f>
        <v/>
      </c>
      <c r="C524" s="379"/>
      <c r="D524" s="379"/>
      <c r="E524" s="379"/>
      <c r="F524" s="379"/>
      <c r="G524" s="379"/>
      <c r="H524" s="379"/>
      <c r="I524" s="380"/>
      <c r="J524" s="71" t="s">
        <v>24</v>
      </c>
      <c r="K524" s="388" t="str">
        <f>IF([1]p40!$A$103&lt;&gt;0,[1]p40!$A$103,"")</f>
        <v/>
      </c>
      <c r="L524" s="379"/>
      <c r="M524" s="379"/>
      <c r="N524" s="379"/>
      <c r="O524" s="379"/>
      <c r="P524" s="380"/>
      <c r="Q524"/>
    </row>
    <row r="525" spans="1:19" x14ac:dyDescent="0.2">
      <c r="A525" s="439"/>
      <c r="B525" s="439"/>
      <c r="C525" s="439"/>
      <c r="D525" s="439"/>
      <c r="E525" s="439"/>
      <c r="F525" s="439"/>
      <c r="G525" s="439"/>
      <c r="H525" s="439"/>
      <c r="I525" s="439"/>
      <c r="J525" s="439"/>
      <c r="K525" s="439"/>
      <c r="L525" s="439"/>
      <c r="M525" s="439"/>
      <c r="N525" s="439"/>
      <c r="O525" s="439"/>
      <c r="P525" s="439"/>
    </row>
    <row r="526" spans="1:19" s="5" customFormat="1" x14ac:dyDescent="0.2">
      <c r="A526" s="375" t="str">
        <f>T([1]p41!$C$13:$G$13)</f>
        <v/>
      </c>
      <c r="B526" s="376"/>
      <c r="C526" s="376"/>
      <c r="D526" s="376"/>
      <c r="E526" s="377"/>
      <c r="F526" s="437"/>
      <c r="G526" s="438"/>
      <c r="H526" s="438"/>
      <c r="I526" s="438"/>
      <c r="J526" s="438"/>
      <c r="K526" s="438"/>
      <c r="L526" s="438"/>
      <c r="M526" s="438"/>
      <c r="N526" s="438"/>
      <c r="O526" s="438"/>
      <c r="P526" s="438"/>
      <c r="Q526"/>
      <c r="R526" s="6"/>
      <c r="S526" s="6"/>
    </row>
    <row r="527" spans="1:19" s="1" customFormat="1" ht="13.5" customHeight="1" x14ac:dyDescent="0.25">
      <c r="A527" s="17" t="s">
        <v>73</v>
      </c>
      <c r="B527" s="418" t="str">
        <f>IF([1]p41!$A$78&lt;&gt;0,[1]p41!$A$78,"")</f>
        <v/>
      </c>
      <c r="C527" s="418"/>
      <c r="D527" s="418"/>
      <c r="E527" s="418"/>
      <c r="F527" s="419"/>
      <c r="G527" s="18" t="s">
        <v>74</v>
      </c>
      <c r="H527" s="68" t="str">
        <f>IF([1]p41!$G$82&lt;&gt;0,[1]p41!$G$82,"")</f>
        <v/>
      </c>
      <c r="I527" s="18" t="s">
        <v>75</v>
      </c>
      <c r="J527" s="68" t="str">
        <f>IF([1]p41!$H$82&lt;&gt;0,[1]p41!$H$82,"")</f>
        <v/>
      </c>
      <c r="K527" s="18" t="s">
        <v>79</v>
      </c>
      <c r="L527" s="442" t="str">
        <f>IF([1]p41!$J$80&lt;&gt;0,[1]p41!$J$80,"")</f>
        <v/>
      </c>
      <c r="M527" s="442"/>
      <c r="N527" s="88" t="s">
        <v>23</v>
      </c>
      <c r="O527" s="442" t="str">
        <f>IF([1]p41!$L$80&lt;&gt;0,[1]p41!$L$80,"")</f>
        <v/>
      </c>
      <c r="P527" s="443"/>
      <c r="Q527"/>
    </row>
    <row r="528" spans="1:19" s="1" customFormat="1" ht="13.5" customHeight="1" x14ac:dyDescent="0.25">
      <c r="A528" s="17" t="s">
        <v>76</v>
      </c>
      <c r="B528" s="388" t="str">
        <f>IF([1]p41!$A$80&lt;&gt;0,[1]p41!$A$80,"")</f>
        <v/>
      </c>
      <c r="C528" s="379"/>
      <c r="D528" s="379"/>
      <c r="E528" s="379"/>
      <c r="F528" s="379"/>
      <c r="G528" s="379"/>
      <c r="H528" s="379"/>
      <c r="I528" s="380"/>
      <c r="J528" s="71" t="s">
        <v>24</v>
      </c>
      <c r="K528" s="388" t="str">
        <f>IF([1]p41!$A$82&lt;&gt;0,[1]p41!$A$82,"")</f>
        <v/>
      </c>
      <c r="L528" s="379"/>
      <c r="M528" s="379"/>
      <c r="N528" s="379"/>
      <c r="O528" s="379"/>
      <c r="P528" s="380"/>
      <c r="Q528"/>
    </row>
    <row r="529" spans="1:19" x14ac:dyDescent="0.2">
      <c r="A529" s="434"/>
      <c r="B529" s="434"/>
      <c r="C529" s="434"/>
      <c r="D529" s="434"/>
      <c r="E529" s="434"/>
      <c r="F529" s="434"/>
      <c r="G529" s="434"/>
      <c r="H529" s="434"/>
      <c r="I529" s="434"/>
      <c r="J529" s="434"/>
      <c r="K529" s="434"/>
      <c r="L529" s="434"/>
      <c r="M529" s="434"/>
      <c r="N529" s="434"/>
      <c r="O529" s="434"/>
      <c r="P529" s="434"/>
    </row>
    <row r="530" spans="1:19" s="1" customFormat="1" ht="13.5" customHeight="1" x14ac:dyDescent="0.25">
      <c r="A530" s="17" t="s">
        <v>73</v>
      </c>
      <c r="B530" s="418" t="str">
        <f>IF([1]p41!$A$85&lt;&gt;0,[1]p41!$A$85,"")</f>
        <v/>
      </c>
      <c r="C530" s="418"/>
      <c r="D530" s="418"/>
      <c r="E530" s="418"/>
      <c r="F530" s="419"/>
      <c r="G530" s="18" t="s">
        <v>74</v>
      </c>
      <c r="H530" s="68" t="str">
        <f>IF([1]p41!$G$89&lt;&gt;0,[1]p41!$G$89,"")</f>
        <v/>
      </c>
      <c r="I530" s="18" t="s">
        <v>75</v>
      </c>
      <c r="J530" s="68" t="str">
        <f>IF([1]p41!$H$89&lt;&gt;0,[1]p41!$H$89,"")</f>
        <v/>
      </c>
      <c r="K530" s="18" t="s">
        <v>79</v>
      </c>
      <c r="L530" s="442" t="str">
        <f>IF([1]p41!$J$80&lt;&gt;0,[1]p41!$J$80,"")</f>
        <v/>
      </c>
      <c r="M530" s="442"/>
      <c r="N530" s="88" t="s">
        <v>23</v>
      </c>
      <c r="O530" s="442" t="str">
        <f>IF([1]p41!$L$87&lt;&gt;0,[1]p41!$L$87,"")</f>
        <v/>
      </c>
      <c r="P530" s="443"/>
      <c r="Q530"/>
    </row>
    <row r="531" spans="1:19" s="1" customFormat="1" ht="13.5" customHeight="1" x14ac:dyDescent="0.25">
      <c r="A531" s="17" t="s">
        <v>76</v>
      </c>
      <c r="B531" s="388" t="str">
        <f>IF([1]p41!$A$87&lt;&gt;0,[1]p41!$A$87,"")</f>
        <v/>
      </c>
      <c r="C531" s="379"/>
      <c r="D531" s="379"/>
      <c r="E531" s="379"/>
      <c r="F531" s="379"/>
      <c r="G531" s="379"/>
      <c r="H531" s="379"/>
      <c r="I531" s="380"/>
      <c r="J531" s="71" t="s">
        <v>24</v>
      </c>
      <c r="K531" s="388" t="str">
        <f>IF([1]p41!$A$89&lt;&gt;0,[1]p41!$A$89,"")</f>
        <v/>
      </c>
      <c r="L531" s="379"/>
      <c r="M531" s="379"/>
      <c r="N531" s="379"/>
      <c r="O531" s="379"/>
      <c r="P531" s="380"/>
      <c r="Q531"/>
    </row>
    <row r="532" spans="1:19" x14ac:dyDescent="0.2">
      <c r="A532" s="434"/>
      <c r="B532" s="434"/>
      <c r="C532" s="434"/>
      <c r="D532" s="434"/>
      <c r="E532" s="434"/>
      <c r="F532" s="434"/>
      <c r="G532" s="434"/>
      <c r="H532" s="434"/>
      <c r="I532" s="434"/>
      <c r="J532" s="434"/>
      <c r="K532" s="434"/>
      <c r="L532" s="434"/>
      <c r="M532" s="434"/>
      <c r="N532" s="434"/>
      <c r="O532" s="434"/>
      <c r="P532" s="434"/>
    </row>
    <row r="533" spans="1:19" s="1" customFormat="1" ht="13.5" customHeight="1" x14ac:dyDescent="0.25">
      <c r="A533" s="17" t="s">
        <v>73</v>
      </c>
      <c r="B533" s="418" t="str">
        <f>IF([1]p41!$A$92&lt;&gt;0,[1]p41!$A$92,"")</f>
        <v/>
      </c>
      <c r="C533" s="418"/>
      <c r="D533" s="418"/>
      <c r="E533" s="418"/>
      <c r="F533" s="419"/>
      <c r="G533" s="18" t="s">
        <v>74</v>
      </c>
      <c r="H533" s="68" t="str">
        <f>IF([1]p41!$G$96&lt;&gt;0,[1]p41!$G$96,"")</f>
        <v/>
      </c>
      <c r="I533" s="18" t="s">
        <v>75</v>
      </c>
      <c r="J533" s="68" t="str">
        <f>IF([1]p41!$H$96&lt;&gt;0,[1]p41!$H$96,"")</f>
        <v/>
      </c>
      <c r="K533" s="18" t="s">
        <v>79</v>
      </c>
      <c r="L533" s="442" t="str">
        <f>IF([1]p41!$J$80&lt;&gt;0,[1]p41!$J$80,"")</f>
        <v/>
      </c>
      <c r="M533" s="442"/>
      <c r="N533" s="88" t="s">
        <v>23</v>
      </c>
      <c r="O533" s="442" t="str">
        <f>IF([1]p41!$L$94&lt;&gt;0,[1]p41!$L$94,"")</f>
        <v/>
      </c>
      <c r="P533" s="443"/>
      <c r="Q533"/>
    </row>
    <row r="534" spans="1:19" s="1" customFormat="1" ht="13.5" customHeight="1" x14ac:dyDescent="0.25">
      <c r="A534" s="17" t="s">
        <v>76</v>
      </c>
      <c r="B534" s="388" t="str">
        <f>IF([1]p41!$A$94&lt;&gt;0,[1]p41!$A$94,"")</f>
        <v/>
      </c>
      <c r="C534" s="379"/>
      <c r="D534" s="379"/>
      <c r="E534" s="379"/>
      <c r="F534" s="379"/>
      <c r="G534" s="379"/>
      <c r="H534" s="379"/>
      <c r="I534" s="380"/>
      <c r="J534" s="71" t="s">
        <v>24</v>
      </c>
      <c r="K534" s="388" t="str">
        <f>IF([1]p41!$A$96&lt;&gt;0,[1]p41!$A$96,"")</f>
        <v/>
      </c>
      <c r="L534" s="379"/>
      <c r="M534" s="379"/>
      <c r="N534" s="379"/>
      <c r="O534" s="379"/>
      <c r="P534" s="380"/>
      <c r="Q534"/>
    </row>
    <row r="535" spans="1:19" x14ac:dyDescent="0.2">
      <c r="A535" s="434"/>
      <c r="B535" s="434"/>
      <c r="C535" s="434"/>
      <c r="D535" s="434"/>
      <c r="E535" s="434"/>
      <c r="F535" s="434"/>
      <c r="G535" s="434"/>
      <c r="H535" s="434"/>
      <c r="I535" s="434"/>
      <c r="J535" s="434"/>
      <c r="K535" s="434"/>
      <c r="L535" s="434"/>
      <c r="M535" s="434"/>
      <c r="N535" s="434"/>
      <c r="O535" s="434"/>
      <c r="P535" s="434"/>
    </row>
    <row r="536" spans="1:19" s="1" customFormat="1" ht="13.5" customHeight="1" x14ac:dyDescent="0.25">
      <c r="A536" s="17" t="s">
        <v>73</v>
      </c>
      <c r="B536" s="418" t="str">
        <f>IF([1]p41!$A$99&lt;&gt;0,[1]p41!$A$99,"")</f>
        <v/>
      </c>
      <c r="C536" s="418"/>
      <c r="D536" s="418"/>
      <c r="E536" s="418"/>
      <c r="F536" s="419"/>
      <c r="G536" s="18" t="s">
        <v>74</v>
      </c>
      <c r="H536" s="68" t="str">
        <f>IF([1]p41!$G$103&lt;&gt;0,[1]p41!$G$103,"")</f>
        <v/>
      </c>
      <c r="I536" s="18" t="s">
        <v>75</v>
      </c>
      <c r="J536" s="68" t="str">
        <f>IF([1]p41!$H$103&lt;&gt;0,[1]p41!$H$103,"")</f>
        <v/>
      </c>
      <c r="K536" s="18" t="s">
        <v>79</v>
      </c>
      <c r="L536" s="442" t="str">
        <f>IF([1]p41!$J$80&lt;&gt;0,[1]p41!$J$80,"")</f>
        <v/>
      </c>
      <c r="M536" s="442"/>
      <c r="N536" s="88" t="s">
        <v>23</v>
      </c>
      <c r="O536" s="442" t="str">
        <f>IF([1]p41!$L$101&lt;&gt;0,[1]p41!$L$101,"")</f>
        <v/>
      </c>
      <c r="P536" s="443"/>
      <c r="Q536"/>
    </row>
    <row r="537" spans="1:19" s="1" customFormat="1" ht="13.5" customHeight="1" x14ac:dyDescent="0.25">
      <c r="A537" s="17" t="s">
        <v>76</v>
      </c>
      <c r="B537" s="388" t="str">
        <f>IF([1]p41!$A$101&lt;&gt;0,[1]p41!$A$101,"")</f>
        <v/>
      </c>
      <c r="C537" s="379"/>
      <c r="D537" s="379"/>
      <c r="E537" s="379"/>
      <c r="F537" s="379"/>
      <c r="G537" s="379"/>
      <c r="H537" s="379"/>
      <c r="I537" s="380"/>
      <c r="J537" s="71" t="s">
        <v>24</v>
      </c>
      <c r="K537" s="388" t="str">
        <f>IF([1]p41!$A$103&lt;&gt;0,[1]p41!$A$103,"")</f>
        <v/>
      </c>
      <c r="L537" s="379"/>
      <c r="M537" s="379"/>
      <c r="N537" s="379"/>
      <c r="O537" s="379"/>
      <c r="P537" s="380"/>
      <c r="Q537"/>
    </row>
    <row r="538" spans="1:19" x14ac:dyDescent="0.2">
      <c r="A538" s="439"/>
      <c r="B538" s="439"/>
      <c r="C538" s="439"/>
      <c r="D538" s="439"/>
      <c r="E538" s="439"/>
      <c r="F538" s="439"/>
      <c r="G538" s="439"/>
      <c r="H538" s="439"/>
      <c r="I538" s="439"/>
      <c r="J538" s="439"/>
      <c r="K538" s="439"/>
      <c r="L538" s="439"/>
      <c r="M538" s="439"/>
      <c r="N538" s="439"/>
      <c r="O538" s="439"/>
      <c r="P538" s="439"/>
    </row>
    <row r="539" spans="1:19" s="5" customFormat="1" x14ac:dyDescent="0.2">
      <c r="A539" s="375" t="str">
        <f>T([1]p42!$C$13:$G$13)</f>
        <v/>
      </c>
      <c r="B539" s="376"/>
      <c r="C539" s="376"/>
      <c r="D539" s="376"/>
      <c r="E539" s="377"/>
      <c r="F539" s="437"/>
      <c r="G539" s="438"/>
      <c r="H539" s="438"/>
      <c r="I539" s="438"/>
      <c r="J539" s="438"/>
      <c r="K539" s="438"/>
      <c r="L539" s="438"/>
      <c r="M539" s="438"/>
      <c r="N539" s="438"/>
      <c r="O539" s="438"/>
      <c r="P539" s="438"/>
      <c r="Q539"/>
      <c r="R539" s="6"/>
      <c r="S539" s="6"/>
    </row>
    <row r="540" spans="1:19" s="1" customFormat="1" ht="13.5" customHeight="1" x14ac:dyDescent="0.25">
      <c r="A540" s="17" t="s">
        <v>73</v>
      </c>
      <c r="B540" s="418" t="str">
        <f>IF([1]p42!$A$78&lt;&gt;0,[1]p42!$A$78,"")</f>
        <v/>
      </c>
      <c r="C540" s="418"/>
      <c r="D540" s="418"/>
      <c r="E540" s="418"/>
      <c r="F540" s="419"/>
      <c r="G540" s="18" t="s">
        <v>74</v>
      </c>
      <c r="H540" s="68" t="str">
        <f>IF([1]p42!$G$82&lt;&gt;0,[1]p42!$G$82,"")</f>
        <v/>
      </c>
      <c r="I540" s="18" t="s">
        <v>75</v>
      </c>
      <c r="J540" s="68" t="str">
        <f>IF([1]p42!$H$82&lt;&gt;0,[1]p42!$H$82,"")</f>
        <v/>
      </c>
      <c r="K540" s="18" t="s">
        <v>79</v>
      </c>
      <c r="L540" s="442" t="str">
        <f>IF([1]p42!$J$80&lt;&gt;0,[1]p42!$J$80,"")</f>
        <v/>
      </c>
      <c r="M540" s="442"/>
      <c r="N540" s="88" t="s">
        <v>23</v>
      </c>
      <c r="O540" s="442" t="str">
        <f>IF([1]p42!$L$80&lt;&gt;0,[1]p42!$L$80,"")</f>
        <v/>
      </c>
      <c r="P540" s="443"/>
      <c r="Q540"/>
    </row>
    <row r="541" spans="1:19" s="1" customFormat="1" ht="13.5" customHeight="1" x14ac:dyDescent="0.25">
      <c r="A541" s="17" t="s">
        <v>76</v>
      </c>
      <c r="B541" s="388" t="str">
        <f>IF([1]p42!$A$80&lt;&gt;0,[1]p42!$A$80,"")</f>
        <v/>
      </c>
      <c r="C541" s="379"/>
      <c r="D541" s="379"/>
      <c r="E541" s="379"/>
      <c r="F541" s="379"/>
      <c r="G541" s="379"/>
      <c r="H541" s="379"/>
      <c r="I541" s="380"/>
      <c r="J541" s="71" t="s">
        <v>24</v>
      </c>
      <c r="K541" s="388" t="str">
        <f>IF([1]p42!$A$82&lt;&gt;0,[1]p42!$A$82,"")</f>
        <v/>
      </c>
      <c r="L541" s="379"/>
      <c r="M541" s="379"/>
      <c r="N541" s="379"/>
      <c r="O541" s="379"/>
      <c r="P541" s="380"/>
      <c r="Q541"/>
    </row>
    <row r="542" spans="1:19" x14ac:dyDescent="0.2">
      <c r="A542" s="434"/>
      <c r="B542" s="434"/>
      <c r="C542" s="434"/>
      <c r="D542" s="434"/>
      <c r="E542" s="434"/>
      <c r="F542" s="434"/>
      <c r="G542" s="434"/>
      <c r="H542" s="434"/>
      <c r="I542" s="434"/>
      <c r="J542" s="434"/>
      <c r="K542" s="434"/>
      <c r="L542" s="434"/>
      <c r="M542" s="434"/>
      <c r="N542" s="434"/>
      <c r="O542" s="434"/>
      <c r="P542" s="434"/>
    </row>
    <row r="543" spans="1:19" s="1" customFormat="1" ht="13.5" customHeight="1" x14ac:dyDescent="0.25">
      <c r="A543" s="17" t="s">
        <v>73</v>
      </c>
      <c r="B543" s="418" t="str">
        <f>IF([1]p42!$A$85&lt;&gt;0,[1]p42!$A$85,"")</f>
        <v/>
      </c>
      <c r="C543" s="418"/>
      <c r="D543" s="418"/>
      <c r="E543" s="418"/>
      <c r="F543" s="419"/>
      <c r="G543" s="18" t="s">
        <v>74</v>
      </c>
      <c r="H543" s="68" t="str">
        <f>IF([1]p42!$G$89&lt;&gt;0,[1]p42!$G$89,"")</f>
        <v/>
      </c>
      <c r="I543" s="18" t="s">
        <v>75</v>
      </c>
      <c r="J543" s="68" t="str">
        <f>IF([1]p42!$H$89&lt;&gt;0,[1]p42!$H$89,"")</f>
        <v/>
      </c>
      <c r="K543" s="18" t="s">
        <v>79</v>
      </c>
      <c r="L543" s="442" t="str">
        <f>IF([1]p42!$J$80&lt;&gt;0,[1]p42!$J$80,"")</f>
        <v/>
      </c>
      <c r="M543" s="442"/>
      <c r="N543" s="88" t="s">
        <v>23</v>
      </c>
      <c r="O543" s="442" t="str">
        <f>IF([1]p42!$L$87&lt;&gt;0,[1]p42!$L$87,"")</f>
        <v/>
      </c>
      <c r="P543" s="443"/>
      <c r="Q543"/>
    </row>
    <row r="544" spans="1:19" s="1" customFormat="1" ht="13.5" customHeight="1" x14ac:dyDescent="0.25">
      <c r="A544" s="17" t="s">
        <v>76</v>
      </c>
      <c r="B544" s="388" t="str">
        <f>IF([1]p42!$A$87&lt;&gt;0,[1]p42!$A$87,"")</f>
        <v/>
      </c>
      <c r="C544" s="379"/>
      <c r="D544" s="379"/>
      <c r="E544" s="379"/>
      <c r="F544" s="379"/>
      <c r="G544" s="379"/>
      <c r="H544" s="379"/>
      <c r="I544" s="380"/>
      <c r="J544" s="71" t="s">
        <v>24</v>
      </c>
      <c r="K544" s="388" t="str">
        <f>IF([1]p42!$A$89&lt;&gt;0,[1]p42!$A$89,"")</f>
        <v/>
      </c>
      <c r="L544" s="379"/>
      <c r="M544" s="379"/>
      <c r="N544" s="379"/>
      <c r="O544" s="379"/>
      <c r="P544" s="380"/>
      <c r="Q544"/>
    </row>
    <row r="545" spans="1:19" x14ac:dyDescent="0.2">
      <c r="A545" s="434"/>
      <c r="B545" s="434"/>
      <c r="C545" s="434"/>
      <c r="D545" s="434"/>
      <c r="E545" s="434"/>
      <c r="F545" s="434"/>
      <c r="G545" s="434"/>
      <c r="H545" s="434"/>
      <c r="I545" s="434"/>
      <c r="J545" s="434"/>
      <c r="K545" s="434"/>
      <c r="L545" s="434"/>
      <c r="M545" s="434"/>
      <c r="N545" s="434"/>
      <c r="O545" s="434"/>
      <c r="P545" s="434"/>
    </row>
    <row r="546" spans="1:19" s="1" customFormat="1" ht="13.5" customHeight="1" x14ac:dyDescent="0.25">
      <c r="A546" s="17" t="s">
        <v>73</v>
      </c>
      <c r="B546" s="418" t="str">
        <f>IF([1]p42!$A$92&lt;&gt;0,[1]p42!$A$92,"")</f>
        <v/>
      </c>
      <c r="C546" s="418"/>
      <c r="D546" s="418"/>
      <c r="E546" s="418"/>
      <c r="F546" s="419"/>
      <c r="G546" s="18" t="s">
        <v>74</v>
      </c>
      <c r="H546" s="68" t="str">
        <f>IF([1]p42!$G$96&lt;&gt;0,[1]p42!$G$96,"")</f>
        <v/>
      </c>
      <c r="I546" s="18" t="s">
        <v>75</v>
      </c>
      <c r="J546" s="68" t="str">
        <f>IF([1]p42!$H$96&lt;&gt;0,[1]p42!$H$96,"")</f>
        <v/>
      </c>
      <c r="K546" s="18" t="s">
        <v>79</v>
      </c>
      <c r="L546" s="442" t="str">
        <f>IF([1]p42!$J$80&lt;&gt;0,[1]p42!$J$80,"")</f>
        <v/>
      </c>
      <c r="M546" s="442"/>
      <c r="N546" s="88" t="s">
        <v>23</v>
      </c>
      <c r="O546" s="442" t="str">
        <f>IF([1]p42!$L$94&lt;&gt;0,[1]p42!$L$94,"")</f>
        <v/>
      </c>
      <c r="P546" s="443"/>
      <c r="Q546"/>
    </row>
    <row r="547" spans="1:19" s="1" customFormat="1" ht="13.5" customHeight="1" x14ac:dyDescent="0.25">
      <c r="A547" s="17" t="s">
        <v>76</v>
      </c>
      <c r="B547" s="388" t="str">
        <f>IF([1]p42!$A$94&lt;&gt;0,[1]p42!$A$94,"")</f>
        <v/>
      </c>
      <c r="C547" s="379"/>
      <c r="D547" s="379"/>
      <c r="E547" s="379"/>
      <c r="F547" s="379"/>
      <c r="G547" s="379"/>
      <c r="H547" s="379"/>
      <c r="I547" s="380"/>
      <c r="J547" s="71" t="s">
        <v>24</v>
      </c>
      <c r="K547" s="388" t="str">
        <f>IF([1]p42!$A$96&lt;&gt;0,[1]p42!$A$96,"")</f>
        <v/>
      </c>
      <c r="L547" s="379"/>
      <c r="M547" s="379"/>
      <c r="N547" s="379"/>
      <c r="O547" s="379"/>
      <c r="P547" s="380"/>
      <c r="Q547"/>
    </row>
    <row r="548" spans="1:19" x14ac:dyDescent="0.2">
      <c r="A548" s="434"/>
      <c r="B548" s="434"/>
      <c r="C548" s="434"/>
      <c r="D548" s="434"/>
      <c r="E548" s="434"/>
      <c r="F548" s="434"/>
      <c r="G548" s="434"/>
      <c r="H548" s="434"/>
      <c r="I548" s="434"/>
      <c r="J548" s="434"/>
      <c r="K548" s="434"/>
      <c r="L548" s="434"/>
      <c r="M548" s="434"/>
      <c r="N548" s="434"/>
      <c r="O548" s="434"/>
      <c r="P548" s="434"/>
    </row>
    <row r="549" spans="1:19" s="1" customFormat="1" ht="13.5" customHeight="1" x14ac:dyDescent="0.25">
      <c r="A549" s="17" t="s">
        <v>73</v>
      </c>
      <c r="B549" s="418" t="str">
        <f>IF([1]p42!$A$99&lt;&gt;0,[1]p42!$A$99,"")</f>
        <v/>
      </c>
      <c r="C549" s="418"/>
      <c r="D549" s="418"/>
      <c r="E549" s="418"/>
      <c r="F549" s="419"/>
      <c r="G549" s="18" t="s">
        <v>74</v>
      </c>
      <c r="H549" s="68" t="str">
        <f>IF([1]p42!$G$103&lt;&gt;0,[1]p42!$G$103,"")</f>
        <v/>
      </c>
      <c r="I549" s="18" t="s">
        <v>75</v>
      </c>
      <c r="J549" s="68" t="str">
        <f>IF([1]p42!$H$103&lt;&gt;0,[1]p42!$H$103,"")</f>
        <v/>
      </c>
      <c r="K549" s="18" t="s">
        <v>79</v>
      </c>
      <c r="L549" s="442" t="str">
        <f>IF([1]p42!$J$80&lt;&gt;0,[1]p42!$J$80,"")</f>
        <v/>
      </c>
      <c r="M549" s="442"/>
      <c r="N549" s="88" t="s">
        <v>23</v>
      </c>
      <c r="O549" s="442" t="str">
        <f>IF([1]p42!$L$101&lt;&gt;0,[1]p42!$L$101,"")</f>
        <v/>
      </c>
      <c r="P549" s="443"/>
      <c r="Q549"/>
    </row>
    <row r="550" spans="1:19" s="1" customFormat="1" ht="13.5" customHeight="1" x14ac:dyDescent="0.25">
      <c r="A550" s="17" t="s">
        <v>76</v>
      </c>
      <c r="B550" s="388" t="str">
        <f>IF([1]p42!$A$101&lt;&gt;0,[1]p42!$A$101,"")</f>
        <v/>
      </c>
      <c r="C550" s="379"/>
      <c r="D550" s="379"/>
      <c r="E550" s="379"/>
      <c r="F550" s="379"/>
      <c r="G550" s="379"/>
      <c r="H550" s="379"/>
      <c r="I550" s="380"/>
      <c r="J550" s="71" t="s">
        <v>24</v>
      </c>
      <c r="K550" s="388" t="str">
        <f>IF([1]p42!$A$103&lt;&gt;0,[1]p42!$A$103,"")</f>
        <v/>
      </c>
      <c r="L550" s="379"/>
      <c r="M550" s="379"/>
      <c r="N550" s="379"/>
      <c r="O550" s="379"/>
      <c r="P550" s="380"/>
      <c r="Q550"/>
    </row>
    <row r="551" spans="1:19" x14ac:dyDescent="0.2">
      <c r="A551" s="439"/>
      <c r="B551" s="439"/>
      <c r="C551" s="439"/>
      <c r="D551" s="439"/>
      <c r="E551" s="439"/>
      <c r="F551" s="439"/>
      <c r="G551" s="439"/>
      <c r="H551" s="439"/>
      <c r="I551" s="439"/>
      <c r="J551" s="439"/>
      <c r="K551" s="439"/>
      <c r="L551" s="439"/>
      <c r="M551" s="439"/>
      <c r="N551" s="439"/>
      <c r="O551" s="439"/>
      <c r="P551" s="439"/>
    </row>
    <row r="552" spans="1:19" s="5" customFormat="1" x14ac:dyDescent="0.2">
      <c r="A552" s="375" t="str">
        <f>T([1]p43!$C$13:$G$13)</f>
        <v/>
      </c>
      <c r="B552" s="376"/>
      <c r="C552" s="376"/>
      <c r="D552" s="376"/>
      <c r="E552" s="377"/>
      <c r="F552" s="437"/>
      <c r="G552" s="438"/>
      <c r="H552" s="438"/>
      <c r="I552" s="438"/>
      <c r="J552" s="438"/>
      <c r="K552" s="438"/>
      <c r="L552" s="438"/>
      <c r="M552" s="438"/>
      <c r="N552" s="438"/>
      <c r="O552" s="438"/>
      <c r="P552" s="438"/>
      <c r="Q552"/>
      <c r="R552" s="6"/>
      <c r="S552" s="6"/>
    </row>
    <row r="553" spans="1:19" s="1" customFormat="1" ht="13.5" customHeight="1" x14ac:dyDescent="0.25">
      <c r="A553" s="17" t="s">
        <v>73</v>
      </c>
      <c r="B553" s="418" t="str">
        <f>IF([1]p43!$A$78&lt;&gt;0,[1]p43!$A$78,"")</f>
        <v/>
      </c>
      <c r="C553" s="418"/>
      <c r="D553" s="418"/>
      <c r="E553" s="418"/>
      <c r="F553" s="419"/>
      <c r="G553" s="18" t="s">
        <v>74</v>
      </c>
      <c r="H553" s="68" t="str">
        <f>IF([1]p43!$G$82&lt;&gt;0,[1]p43!$G$82,"")</f>
        <v/>
      </c>
      <c r="I553" s="18" t="s">
        <v>75</v>
      </c>
      <c r="J553" s="68" t="str">
        <f>IF([1]p43!$H$82&lt;&gt;0,[1]p43!$H$82,"")</f>
        <v/>
      </c>
      <c r="K553" s="18" t="s">
        <v>79</v>
      </c>
      <c r="L553" s="442" t="str">
        <f>IF([1]p43!$J$80&lt;&gt;0,[1]p43!$J$80,"")</f>
        <v/>
      </c>
      <c r="M553" s="442"/>
      <c r="N553" s="88" t="s">
        <v>23</v>
      </c>
      <c r="O553" s="442" t="str">
        <f>IF([1]p43!$L$80&lt;&gt;0,[1]p43!$L$80,"")</f>
        <v/>
      </c>
      <c r="P553" s="443"/>
      <c r="Q553"/>
    </row>
    <row r="554" spans="1:19" s="1" customFormat="1" ht="13.5" customHeight="1" x14ac:dyDescent="0.25">
      <c r="A554" s="17" t="s">
        <v>76</v>
      </c>
      <c r="B554" s="388" t="str">
        <f>IF([1]p43!$A$80&lt;&gt;0,[1]p43!$A$80,"")</f>
        <v/>
      </c>
      <c r="C554" s="379"/>
      <c r="D554" s="379"/>
      <c r="E554" s="379"/>
      <c r="F554" s="379"/>
      <c r="G554" s="379"/>
      <c r="H554" s="379"/>
      <c r="I554" s="380"/>
      <c r="J554" s="71" t="s">
        <v>24</v>
      </c>
      <c r="K554" s="388" t="str">
        <f>IF([1]p43!$A$82&lt;&gt;0,[1]p43!$A$82,"")</f>
        <v/>
      </c>
      <c r="L554" s="379"/>
      <c r="M554" s="379"/>
      <c r="N554" s="379"/>
      <c r="O554" s="379"/>
      <c r="P554" s="380"/>
      <c r="Q554"/>
    </row>
    <row r="555" spans="1:19" x14ac:dyDescent="0.2">
      <c r="A555" s="434"/>
      <c r="B555" s="434"/>
      <c r="C555" s="434"/>
      <c r="D555" s="434"/>
      <c r="E555" s="434"/>
      <c r="F555" s="434"/>
      <c r="G555" s="434"/>
      <c r="H555" s="434"/>
      <c r="I555" s="434"/>
      <c r="J555" s="434"/>
      <c r="K555" s="434"/>
      <c r="L555" s="434"/>
      <c r="M555" s="434"/>
      <c r="N555" s="434"/>
      <c r="O555" s="434"/>
      <c r="P555" s="434"/>
    </row>
    <row r="556" spans="1:19" s="1" customFormat="1" ht="13.5" customHeight="1" x14ac:dyDescent="0.25">
      <c r="A556" s="17" t="s">
        <v>73</v>
      </c>
      <c r="B556" s="418" t="str">
        <f>IF([1]p43!$A$85&lt;&gt;0,[1]p43!$A$85,"")</f>
        <v/>
      </c>
      <c r="C556" s="418"/>
      <c r="D556" s="418"/>
      <c r="E556" s="418"/>
      <c r="F556" s="419"/>
      <c r="G556" s="18" t="s">
        <v>74</v>
      </c>
      <c r="H556" s="68" t="str">
        <f>IF([1]p43!$G$89&lt;&gt;0,[1]p43!$G$89,"")</f>
        <v/>
      </c>
      <c r="I556" s="18" t="s">
        <v>75</v>
      </c>
      <c r="J556" s="68" t="str">
        <f>IF([1]p43!$H$89&lt;&gt;0,[1]p43!$H$89,"")</f>
        <v/>
      </c>
      <c r="K556" s="18" t="s">
        <v>79</v>
      </c>
      <c r="L556" s="442" t="str">
        <f>IF([1]p43!$J$80&lt;&gt;0,[1]p43!$J$80,"")</f>
        <v/>
      </c>
      <c r="M556" s="442"/>
      <c r="N556" s="88" t="s">
        <v>23</v>
      </c>
      <c r="O556" s="442" t="str">
        <f>IF([1]p43!$L$87&lt;&gt;0,[1]p43!$L$87,"")</f>
        <v/>
      </c>
      <c r="P556" s="443"/>
      <c r="Q556"/>
    </row>
    <row r="557" spans="1:19" s="1" customFormat="1" ht="13.5" customHeight="1" x14ac:dyDescent="0.25">
      <c r="A557" s="17" t="s">
        <v>76</v>
      </c>
      <c r="B557" s="388" t="str">
        <f>IF([1]p43!$A$87&lt;&gt;0,[1]p43!$A$87,"")</f>
        <v/>
      </c>
      <c r="C557" s="379"/>
      <c r="D557" s="379"/>
      <c r="E557" s="379"/>
      <c r="F557" s="379"/>
      <c r="G557" s="379"/>
      <c r="H557" s="379"/>
      <c r="I557" s="380"/>
      <c r="J557" s="71" t="s">
        <v>24</v>
      </c>
      <c r="K557" s="388" t="str">
        <f>IF([1]p43!$A$89&lt;&gt;0,[1]p43!$A$89,"")</f>
        <v/>
      </c>
      <c r="L557" s="379"/>
      <c r="M557" s="379"/>
      <c r="N557" s="379"/>
      <c r="O557" s="379"/>
      <c r="P557" s="380"/>
      <c r="Q557"/>
    </row>
    <row r="558" spans="1:19" x14ac:dyDescent="0.2">
      <c r="A558" s="434"/>
      <c r="B558" s="434"/>
      <c r="C558" s="434"/>
      <c r="D558" s="434"/>
      <c r="E558" s="434"/>
      <c r="F558" s="434"/>
      <c r="G558" s="434"/>
      <c r="H558" s="434"/>
      <c r="I558" s="434"/>
      <c r="J558" s="434"/>
      <c r="K558" s="434"/>
      <c r="L558" s="434"/>
      <c r="M558" s="434"/>
      <c r="N558" s="434"/>
      <c r="O558" s="434"/>
      <c r="P558" s="434"/>
    </row>
    <row r="559" spans="1:19" s="1" customFormat="1" ht="13.5" customHeight="1" x14ac:dyDescent="0.25">
      <c r="A559" s="17" t="s">
        <v>73</v>
      </c>
      <c r="B559" s="418" t="str">
        <f>IF([1]p43!$A$92&lt;&gt;0,[1]p43!$A$92,"")</f>
        <v/>
      </c>
      <c r="C559" s="418"/>
      <c r="D559" s="418"/>
      <c r="E559" s="418"/>
      <c r="F559" s="419"/>
      <c r="G559" s="18" t="s">
        <v>74</v>
      </c>
      <c r="H559" s="68" t="str">
        <f>IF([1]p43!$G$96&lt;&gt;0,[1]p43!$G$96,"")</f>
        <v/>
      </c>
      <c r="I559" s="18" t="s">
        <v>75</v>
      </c>
      <c r="J559" s="68" t="str">
        <f>IF([1]p43!$H$96&lt;&gt;0,[1]p43!$H$96,"")</f>
        <v/>
      </c>
      <c r="K559" s="18" t="s">
        <v>79</v>
      </c>
      <c r="L559" s="442" t="str">
        <f>IF([1]p43!$J$80&lt;&gt;0,[1]p43!$J$80,"")</f>
        <v/>
      </c>
      <c r="M559" s="442"/>
      <c r="N559" s="88" t="s">
        <v>23</v>
      </c>
      <c r="O559" s="442" t="str">
        <f>IF([1]p43!$L$94&lt;&gt;0,[1]p43!$L$94,"")</f>
        <v/>
      </c>
      <c r="P559" s="443"/>
      <c r="Q559"/>
    </row>
    <row r="560" spans="1:19" s="1" customFormat="1" ht="13.5" customHeight="1" x14ac:dyDescent="0.25">
      <c r="A560" s="17" t="s">
        <v>76</v>
      </c>
      <c r="B560" s="388" t="str">
        <f>IF([1]p43!$A$94&lt;&gt;0,[1]p43!$A$94,"")</f>
        <v/>
      </c>
      <c r="C560" s="379"/>
      <c r="D560" s="379"/>
      <c r="E560" s="379"/>
      <c r="F560" s="379"/>
      <c r="G560" s="379"/>
      <c r="H560" s="379"/>
      <c r="I560" s="380"/>
      <c r="J560" s="71" t="s">
        <v>24</v>
      </c>
      <c r="K560" s="388" t="str">
        <f>IF([1]p43!$A$96&lt;&gt;0,[1]p43!$A$96,"")</f>
        <v/>
      </c>
      <c r="L560" s="379"/>
      <c r="M560" s="379"/>
      <c r="N560" s="379"/>
      <c r="O560" s="379"/>
      <c r="P560" s="380"/>
      <c r="Q560"/>
    </row>
    <row r="561" spans="1:19" x14ac:dyDescent="0.2">
      <c r="A561" s="434"/>
      <c r="B561" s="434"/>
      <c r="C561" s="434"/>
      <c r="D561" s="434"/>
      <c r="E561" s="434"/>
      <c r="F561" s="434"/>
      <c r="G561" s="434"/>
      <c r="H561" s="434"/>
      <c r="I561" s="434"/>
      <c r="J561" s="434"/>
      <c r="K561" s="434"/>
      <c r="L561" s="434"/>
      <c r="M561" s="434"/>
      <c r="N561" s="434"/>
      <c r="O561" s="434"/>
      <c r="P561" s="434"/>
    </row>
    <row r="562" spans="1:19" s="1" customFormat="1" ht="13.5" customHeight="1" x14ac:dyDescent="0.25">
      <c r="A562" s="17" t="s">
        <v>73</v>
      </c>
      <c r="B562" s="418" t="str">
        <f>IF([1]p43!$A$99&lt;&gt;0,[1]p43!$A$99,"")</f>
        <v/>
      </c>
      <c r="C562" s="418"/>
      <c r="D562" s="418"/>
      <c r="E562" s="418"/>
      <c r="F562" s="419"/>
      <c r="G562" s="18" t="s">
        <v>74</v>
      </c>
      <c r="H562" s="68" t="str">
        <f>IF([1]p43!$G$103&lt;&gt;0,[1]p43!$G$103,"")</f>
        <v/>
      </c>
      <c r="I562" s="18" t="s">
        <v>75</v>
      </c>
      <c r="J562" s="68" t="str">
        <f>IF([1]p43!$H$103&lt;&gt;0,[1]p43!$H$103,"")</f>
        <v/>
      </c>
      <c r="K562" s="18" t="s">
        <v>79</v>
      </c>
      <c r="L562" s="442" t="str">
        <f>IF([1]p43!$J$80&lt;&gt;0,[1]p43!$J$80,"")</f>
        <v/>
      </c>
      <c r="M562" s="442"/>
      <c r="N562" s="88" t="s">
        <v>23</v>
      </c>
      <c r="O562" s="442" t="str">
        <f>IF([1]p43!$L$101&lt;&gt;0,[1]p43!$L$101,"")</f>
        <v/>
      </c>
      <c r="P562" s="443"/>
      <c r="Q562"/>
    </row>
    <row r="563" spans="1:19" s="1" customFormat="1" ht="13.5" customHeight="1" x14ac:dyDescent="0.25">
      <c r="A563" s="17" t="s">
        <v>76</v>
      </c>
      <c r="B563" s="388" t="str">
        <f>IF([1]p43!$A$101&lt;&gt;0,[1]p43!$A$101,"")</f>
        <v/>
      </c>
      <c r="C563" s="379"/>
      <c r="D563" s="379"/>
      <c r="E563" s="379"/>
      <c r="F563" s="379"/>
      <c r="G563" s="379"/>
      <c r="H563" s="379"/>
      <c r="I563" s="380"/>
      <c r="J563" s="71" t="s">
        <v>24</v>
      </c>
      <c r="K563" s="388" t="str">
        <f>IF([1]p43!$A$103&lt;&gt;0,[1]p43!$A$103,"")</f>
        <v/>
      </c>
      <c r="L563" s="379"/>
      <c r="M563" s="379"/>
      <c r="N563" s="379"/>
      <c r="O563" s="379"/>
      <c r="P563" s="380"/>
      <c r="Q563"/>
    </row>
    <row r="564" spans="1:19" x14ac:dyDescent="0.2">
      <c r="A564" s="439"/>
      <c r="B564" s="439"/>
      <c r="C564" s="439"/>
      <c r="D564" s="439"/>
      <c r="E564" s="439"/>
      <c r="F564" s="439"/>
      <c r="G564" s="439"/>
      <c r="H564" s="439"/>
      <c r="I564" s="439"/>
      <c r="J564" s="439"/>
      <c r="K564" s="439"/>
      <c r="L564" s="439"/>
      <c r="M564" s="439"/>
      <c r="N564" s="439"/>
      <c r="O564" s="439"/>
      <c r="P564" s="439"/>
    </row>
    <row r="565" spans="1:19" s="5" customFormat="1" x14ac:dyDescent="0.2">
      <c r="A565" s="375" t="str">
        <f>T([1]p44!$C$13:$G$13)</f>
        <v/>
      </c>
      <c r="B565" s="376"/>
      <c r="C565" s="376"/>
      <c r="D565" s="376"/>
      <c r="E565" s="377"/>
      <c r="F565" s="437"/>
      <c r="G565" s="438"/>
      <c r="H565" s="438"/>
      <c r="I565" s="438"/>
      <c r="J565" s="438"/>
      <c r="K565" s="438"/>
      <c r="L565" s="438"/>
      <c r="M565" s="438"/>
      <c r="N565" s="438"/>
      <c r="O565" s="438"/>
      <c r="P565" s="438"/>
      <c r="Q565"/>
      <c r="R565" s="6"/>
      <c r="S565" s="6"/>
    </row>
    <row r="566" spans="1:19" s="1" customFormat="1" ht="13.5" customHeight="1" x14ac:dyDescent="0.25">
      <c r="A566" s="17" t="s">
        <v>73</v>
      </c>
      <c r="B566" s="418" t="str">
        <f>IF([1]p44!$A$78&lt;&gt;0,[1]p44!$A$78,"")</f>
        <v/>
      </c>
      <c r="C566" s="418"/>
      <c r="D566" s="418"/>
      <c r="E566" s="418"/>
      <c r="F566" s="419"/>
      <c r="G566" s="18" t="s">
        <v>74</v>
      </c>
      <c r="H566" s="68" t="str">
        <f>IF([1]p44!$G$82&lt;&gt;0,[1]p44!$G$82,"")</f>
        <v/>
      </c>
      <c r="I566" s="18" t="s">
        <v>75</v>
      </c>
      <c r="J566" s="68" t="str">
        <f>IF([1]p44!$H$82&lt;&gt;0,[1]p44!$H$82,"")</f>
        <v/>
      </c>
      <c r="K566" s="18" t="s">
        <v>79</v>
      </c>
      <c r="L566" s="442" t="str">
        <f>IF([1]p44!$J$80&lt;&gt;0,[1]p44!$J$80,"")</f>
        <v/>
      </c>
      <c r="M566" s="442"/>
      <c r="N566" s="88" t="s">
        <v>23</v>
      </c>
      <c r="O566" s="442" t="str">
        <f>IF([1]p44!$L$80&lt;&gt;0,[1]p44!$L$80,"")</f>
        <v/>
      </c>
      <c r="P566" s="443"/>
      <c r="Q566"/>
    </row>
    <row r="567" spans="1:19" s="1" customFormat="1" ht="13.5" customHeight="1" x14ac:dyDescent="0.25">
      <c r="A567" s="17" t="s">
        <v>76</v>
      </c>
      <c r="B567" s="388" t="str">
        <f>IF([1]p44!$A$80&lt;&gt;0,[1]p44!$A$80,"")</f>
        <v/>
      </c>
      <c r="C567" s="379"/>
      <c r="D567" s="379"/>
      <c r="E567" s="379"/>
      <c r="F567" s="379"/>
      <c r="G567" s="379"/>
      <c r="H567" s="379"/>
      <c r="I567" s="380"/>
      <c r="J567" s="71" t="s">
        <v>24</v>
      </c>
      <c r="K567" s="388" t="str">
        <f>IF([1]p44!$A$82&lt;&gt;0,[1]p44!$A$82,"")</f>
        <v/>
      </c>
      <c r="L567" s="379"/>
      <c r="M567" s="379"/>
      <c r="N567" s="379"/>
      <c r="O567" s="379"/>
      <c r="P567" s="380"/>
      <c r="Q567"/>
    </row>
    <row r="568" spans="1:19" x14ac:dyDescent="0.2">
      <c r="A568" s="434"/>
      <c r="B568" s="434"/>
      <c r="C568" s="434"/>
      <c r="D568" s="434"/>
      <c r="E568" s="434"/>
      <c r="F568" s="434"/>
      <c r="G568" s="434"/>
      <c r="H568" s="434"/>
      <c r="I568" s="434"/>
      <c r="J568" s="434"/>
      <c r="K568" s="434"/>
      <c r="L568" s="434"/>
      <c r="M568" s="434"/>
      <c r="N568" s="434"/>
      <c r="O568" s="434"/>
      <c r="P568" s="434"/>
    </row>
    <row r="569" spans="1:19" s="1" customFormat="1" ht="13.5" customHeight="1" x14ac:dyDescent="0.25">
      <c r="A569" s="17" t="s">
        <v>73</v>
      </c>
      <c r="B569" s="418" t="str">
        <f>IF([1]p44!$A$85&lt;&gt;0,[1]p44!$A$85,"")</f>
        <v/>
      </c>
      <c r="C569" s="418"/>
      <c r="D569" s="418"/>
      <c r="E569" s="418"/>
      <c r="F569" s="419"/>
      <c r="G569" s="18" t="s">
        <v>74</v>
      </c>
      <c r="H569" s="68" t="str">
        <f>IF([1]p44!$G$89&lt;&gt;0,[1]p44!$G$89,"")</f>
        <v/>
      </c>
      <c r="I569" s="18" t="s">
        <v>75</v>
      </c>
      <c r="J569" s="68" t="str">
        <f>IF([1]p44!$H$89&lt;&gt;0,[1]p44!$H$89,"")</f>
        <v/>
      </c>
      <c r="K569" s="18" t="s">
        <v>79</v>
      </c>
      <c r="L569" s="442" t="str">
        <f>IF([1]p44!$J$80&lt;&gt;0,[1]p44!$J$80,"")</f>
        <v/>
      </c>
      <c r="M569" s="442"/>
      <c r="N569" s="88" t="s">
        <v>23</v>
      </c>
      <c r="O569" s="442" t="str">
        <f>IF([1]p44!$L$87&lt;&gt;0,[1]p44!$L$87,"")</f>
        <v/>
      </c>
      <c r="P569" s="443"/>
      <c r="Q569"/>
    </row>
    <row r="570" spans="1:19" s="1" customFormat="1" ht="13.5" customHeight="1" x14ac:dyDescent="0.25">
      <c r="A570" s="17" t="s">
        <v>76</v>
      </c>
      <c r="B570" s="388" t="str">
        <f>IF([1]p44!$A$87&lt;&gt;0,[1]p44!$A$87,"")</f>
        <v/>
      </c>
      <c r="C570" s="379"/>
      <c r="D570" s="379"/>
      <c r="E570" s="379"/>
      <c r="F570" s="379"/>
      <c r="G570" s="379"/>
      <c r="H570" s="379"/>
      <c r="I570" s="380"/>
      <c r="J570" s="71" t="s">
        <v>24</v>
      </c>
      <c r="K570" s="388" t="str">
        <f>IF([1]p44!$A$89&lt;&gt;0,[1]p44!$A$89,"")</f>
        <v/>
      </c>
      <c r="L570" s="379"/>
      <c r="M570" s="379"/>
      <c r="N570" s="379"/>
      <c r="O570" s="379"/>
      <c r="P570" s="380"/>
      <c r="Q570"/>
    </row>
    <row r="571" spans="1:19" x14ac:dyDescent="0.2">
      <c r="A571" s="434"/>
      <c r="B571" s="434"/>
      <c r="C571" s="434"/>
      <c r="D571" s="434"/>
      <c r="E571" s="434"/>
      <c r="F571" s="434"/>
      <c r="G571" s="434"/>
      <c r="H571" s="434"/>
      <c r="I571" s="434"/>
      <c r="J571" s="434"/>
      <c r="K571" s="434"/>
      <c r="L571" s="434"/>
      <c r="M571" s="434"/>
      <c r="N571" s="434"/>
      <c r="O571" s="434"/>
      <c r="P571" s="434"/>
    </row>
    <row r="572" spans="1:19" s="1" customFormat="1" ht="13.5" customHeight="1" x14ac:dyDescent="0.25">
      <c r="A572" s="17" t="s">
        <v>73</v>
      </c>
      <c r="B572" s="418" t="str">
        <f>IF([1]p44!$A$92&lt;&gt;0,[1]p44!$A$92,"")</f>
        <v/>
      </c>
      <c r="C572" s="418"/>
      <c r="D572" s="418"/>
      <c r="E572" s="418"/>
      <c r="F572" s="419"/>
      <c r="G572" s="18" t="s">
        <v>74</v>
      </c>
      <c r="H572" s="68" t="str">
        <f>IF([1]p44!$G$96&lt;&gt;0,[1]p44!$G$96,"")</f>
        <v/>
      </c>
      <c r="I572" s="18" t="s">
        <v>75</v>
      </c>
      <c r="J572" s="68" t="str">
        <f>IF([1]p44!$H$96&lt;&gt;0,[1]p44!$H$96,"")</f>
        <v/>
      </c>
      <c r="K572" s="18" t="s">
        <v>79</v>
      </c>
      <c r="L572" s="442" t="str">
        <f>IF([1]p44!$J$80&lt;&gt;0,[1]p44!$J$80,"")</f>
        <v/>
      </c>
      <c r="M572" s="442"/>
      <c r="N572" s="88" t="s">
        <v>23</v>
      </c>
      <c r="O572" s="442" t="str">
        <f>IF([1]p44!$L$94&lt;&gt;0,[1]p44!$L$94,"")</f>
        <v/>
      </c>
      <c r="P572" s="443"/>
      <c r="Q572"/>
    </row>
    <row r="573" spans="1:19" s="1" customFormat="1" ht="13.5" customHeight="1" x14ac:dyDescent="0.25">
      <c r="A573" s="17" t="s">
        <v>76</v>
      </c>
      <c r="B573" s="388" t="str">
        <f>IF([1]p44!$A$94&lt;&gt;0,[1]p44!$A$94,"")</f>
        <v/>
      </c>
      <c r="C573" s="379"/>
      <c r="D573" s="379"/>
      <c r="E573" s="379"/>
      <c r="F573" s="379"/>
      <c r="G573" s="379"/>
      <c r="H573" s="379"/>
      <c r="I573" s="380"/>
      <c r="J573" s="71" t="s">
        <v>24</v>
      </c>
      <c r="K573" s="388" t="str">
        <f>IF([1]p44!$A$96&lt;&gt;0,[1]p44!$A$96,"")</f>
        <v/>
      </c>
      <c r="L573" s="379"/>
      <c r="M573" s="379"/>
      <c r="N573" s="379"/>
      <c r="O573" s="379"/>
      <c r="P573" s="380"/>
      <c r="Q573"/>
    </row>
    <row r="574" spans="1:19" x14ac:dyDescent="0.2">
      <c r="A574" s="434"/>
      <c r="B574" s="434"/>
      <c r="C574" s="434"/>
      <c r="D574" s="434"/>
      <c r="E574" s="434"/>
      <c r="F574" s="434"/>
      <c r="G574" s="434"/>
      <c r="H574" s="434"/>
      <c r="I574" s="434"/>
      <c r="J574" s="434"/>
      <c r="K574" s="434"/>
      <c r="L574" s="434"/>
      <c r="M574" s="434"/>
      <c r="N574" s="434"/>
      <c r="O574" s="434"/>
      <c r="P574" s="434"/>
    </row>
    <row r="575" spans="1:19" s="1" customFormat="1" ht="13.5" customHeight="1" x14ac:dyDescent="0.25">
      <c r="A575" s="17" t="s">
        <v>73</v>
      </c>
      <c r="B575" s="418" t="str">
        <f>IF([1]p44!$A$99&lt;&gt;0,[1]p44!$A$99,"")</f>
        <v/>
      </c>
      <c r="C575" s="418"/>
      <c r="D575" s="418"/>
      <c r="E575" s="418"/>
      <c r="F575" s="419"/>
      <c r="G575" s="18" t="s">
        <v>74</v>
      </c>
      <c r="H575" s="68" t="str">
        <f>IF([1]p44!$G$103&lt;&gt;0,[1]p44!$G$103,"")</f>
        <v/>
      </c>
      <c r="I575" s="18" t="s">
        <v>75</v>
      </c>
      <c r="J575" s="68" t="str">
        <f>IF([1]p44!$H$103&lt;&gt;0,[1]p44!$H$103,"")</f>
        <v/>
      </c>
      <c r="K575" s="18" t="s">
        <v>79</v>
      </c>
      <c r="L575" s="442" t="str">
        <f>IF([1]p44!$J$80&lt;&gt;0,[1]p44!$J$80,"")</f>
        <v/>
      </c>
      <c r="M575" s="442"/>
      <c r="N575" s="88" t="s">
        <v>23</v>
      </c>
      <c r="O575" s="442" t="str">
        <f>IF([1]p44!$L$101&lt;&gt;0,[1]p44!$L$101,"")</f>
        <v/>
      </c>
      <c r="P575" s="443"/>
      <c r="Q575"/>
    </row>
    <row r="576" spans="1:19" s="1" customFormat="1" ht="13.5" customHeight="1" x14ac:dyDescent="0.25">
      <c r="A576" s="17" t="s">
        <v>76</v>
      </c>
      <c r="B576" s="388" t="str">
        <f>IF([1]p44!$A$101&lt;&gt;0,[1]p44!$A$101,"")</f>
        <v/>
      </c>
      <c r="C576" s="379"/>
      <c r="D576" s="379"/>
      <c r="E576" s="379"/>
      <c r="F576" s="379"/>
      <c r="G576" s="379"/>
      <c r="H576" s="379"/>
      <c r="I576" s="380"/>
      <c r="J576" s="71" t="s">
        <v>24</v>
      </c>
      <c r="K576" s="388" t="str">
        <f>IF([1]p44!$A$103&lt;&gt;0,[1]p44!$A$103,"")</f>
        <v/>
      </c>
      <c r="L576" s="379"/>
      <c r="M576" s="379"/>
      <c r="N576" s="379"/>
      <c r="O576" s="379"/>
      <c r="P576" s="380"/>
      <c r="Q576"/>
    </row>
    <row r="577" spans="1:19" x14ac:dyDescent="0.2">
      <c r="A577" s="439"/>
      <c r="B577" s="439"/>
      <c r="C577" s="439"/>
      <c r="D577" s="439"/>
      <c r="E577" s="439"/>
      <c r="F577" s="439"/>
      <c r="G577" s="439"/>
      <c r="H577" s="439"/>
      <c r="I577" s="439"/>
      <c r="J577" s="439"/>
      <c r="K577" s="439"/>
      <c r="L577" s="439"/>
      <c r="M577" s="439"/>
      <c r="N577" s="439"/>
      <c r="O577" s="439"/>
      <c r="P577" s="439"/>
    </row>
    <row r="578" spans="1:19" s="5" customFormat="1" x14ac:dyDescent="0.2">
      <c r="A578" s="375" t="str">
        <f>T([1]p45!$C$13:$G$13)</f>
        <v/>
      </c>
      <c r="B578" s="376"/>
      <c r="C578" s="376"/>
      <c r="D578" s="376"/>
      <c r="E578" s="377"/>
      <c r="F578" s="437"/>
      <c r="G578" s="438"/>
      <c r="H578" s="438"/>
      <c r="I578" s="438"/>
      <c r="J578" s="438"/>
      <c r="K578" s="438"/>
      <c r="L578" s="438"/>
      <c r="M578" s="438"/>
      <c r="N578" s="438"/>
      <c r="O578" s="438"/>
      <c r="P578" s="438"/>
      <c r="Q578"/>
      <c r="R578" s="6"/>
      <c r="S578" s="6"/>
    </row>
    <row r="579" spans="1:19" s="1" customFormat="1" ht="13.5" customHeight="1" x14ac:dyDescent="0.25">
      <c r="A579" s="17" t="s">
        <v>73</v>
      </c>
      <c r="B579" s="418" t="str">
        <f>IF([1]p45!$A$78&lt;&gt;0,[1]p45!$A$78,"")</f>
        <v/>
      </c>
      <c r="C579" s="418"/>
      <c r="D579" s="418"/>
      <c r="E579" s="418"/>
      <c r="F579" s="419"/>
      <c r="G579" s="18" t="s">
        <v>74</v>
      </c>
      <c r="H579" s="68" t="str">
        <f>IF([1]p45!$G$82&lt;&gt;0,[1]p45!$G$82,"")</f>
        <v/>
      </c>
      <c r="I579" s="18" t="s">
        <v>75</v>
      </c>
      <c r="J579" s="68" t="str">
        <f>IF([1]p45!$H$82&lt;&gt;0,[1]p45!$H$82,"")</f>
        <v/>
      </c>
      <c r="K579" s="18" t="s">
        <v>79</v>
      </c>
      <c r="L579" s="442" t="str">
        <f>IF([1]p45!$J$80&lt;&gt;0,[1]p45!$J$80,"")</f>
        <v/>
      </c>
      <c r="M579" s="442"/>
      <c r="N579" s="88" t="s">
        <v>23</v>
      </c>
      <c r="O579" s="442" t="str">
        <f>IF([1]p45!$L$80&lt;&gt;0,[1]p45!$L$80,"")</f>
        <v/>
      </c>
      <c r="P579" s="443"/>
      <c r="Q579"/>
    </row>
    <row r="580" spans="1:19" s="1" customFormat="1" ht="13.5" customHeight="1" x14ac:dyDescent="0.25">
      <c r="A580" s="17" t="s">
        <v>76</v>
      </c>
      <c r="B580" s="388" t="str">
        <f>IF([1]p45!$A$80&lt;&gt;0,[1]p45!$A$80,"")</f>
        <v/>
      </c>
      <c r="C580" s="379"/>
      <c r="D580" s="379"/>
      <c r="E580" s="379"/>
      <c r="F580" s="379"/>
      <c r="G580" s="379"/>
      <c r="H580" s="379"/>
      <c r="I580" s="380"/>
      <c r="J580" s="71" t="s">
        <v>24</v>
      </c>
      <c r="K580" s="388" t="str">
        <f>IF([1]p45!$A$82&lt;&gt;0,[1]p45!$A$82,"")</f>
        <v/>
      </c>
      <c r="L580" s="379"/>
      <c r="M580" s="379"/>
      <c r="N580" s="379"/>
      <c r="O580" s="379"/>
      <c r="P580" s="380"/>
      <c r="Q580"/>
    </row>
    <row r="581" spans="1:19" x14ac:dyDescent="0.2">
      <c r="A581" s="434"/>
      <c r="B581" s="434"/>
      <c r="C581" s="434"/>
      <c r="D581" s="434"/>
      <c r="E581" s="434"/>
      <c r="F581" s="434"/>
      <c r="G581" s="434"/>
      <c r="H581" s="434"/>
      <c r="I581" s="434"/>
      <c r="J581" s="434"/>
      <c r="K581" s="434"/>
      <c r="L581" s="434"/>
      <c r="M581" s="434"/>
      <c r="N581" s="434"/>
      <c r="O581" s="434"/>
      <c r="P581" s="434"/>
    </row>
    <row r="582" spans="1:19" s="1" customFormat="1" ht="13.5" customHeight="1" x14ac:dyDescent="0.25">
      <c r="A582" s="17" t="s">
        <v>73</v>
      </c>
      <c r="B582" s="418" t="str">
        <f>IF([1]p45!$A$85&lt;&gt;0,[1]p45!$A$85,"")</f>
        <v/>
      </c>
      <c r="C582" s="418"/>
      <c r="D582" s="418"/>
      <c r="E582" s="418"/>
      <c r="F582" s="419"/>
      <c r="G582" s="18" t="s">
        <v>74</v>
      </c>
      <c r="H582" s="68" t="str">
        <f>IF([1]p45!$G$89&lt;&gt;0,[1]p45!$G$89,"")</f>
        <v/>
      </c>
      <c r="I582" s="18" t="s">
        <v>75</v>
      </c>
      <c r="J582" s="68" t="str">
        <f>IF([1]p45!$H$89&lt;&gt;0,[1]p45!$H$89,"")</f>
        <v/>
      </c>
      <c r="K582" s="18" t="s">
        <v>79</v>
      </c>
      <c r="L582" s="442" t="str">
        <f>IF([1]p45!$J$80&lt;&gt;0,[1]p45!$J$80,"")</f>
        <v/>
      </c>
      <c r="M582" s="442"/>
      <c r="N582" s="88" t="s">
        <v>23</v>
      </c>
      <c r="O582" s="442" t="str">
        <f>IF([1]p45!$L$87&lt;&gt;0,[1]p45!$L$87,"")</f>
        <v/>
      </c>
      <c r="P582" s="443"/>
      <c r="Q582"/>
    </row>
    <row r="583" spans="1:19" s="1" customFormat="1" ht="13.5" customHeight="1" x14ac:dyDescent="0.25">
      <c r="A583" s="17" t="s">
        <v>76</v>
      </c>
      <c r="B583" s="388" t="str">
        <f>IF([1]p45!$A$87&lt;&gt;0,[1]p45!$A$87,"")</f>
        <v/>
      </c>
      <c r="C583" s="379"/>
      <c r="D583" s="379"/>
      <c r="E583" s="379"/>
      <c r="F583" s="379"/>
      <c r="G583" s="379"/>
      <c r="H583" s="379"/>
      <c r="I583" s="380"/>
      <c r="J583" s="71" t="s">
        <v>24</v>
      </c>
      <c r="K583" s="388" t="str">
        <f>IF([1]p45!$A$89&lt;&gt;0,[1]p45!$A$89,"")</f>
        <v/>
      </c>
      <c r="L583" s="379"/>
      <c r="M583" s="379"/>
      <c r="N583" s="379"/>
      <c r="O583" s="379"/>
      <c r="P583" s="380"/>
      <c r="Q583"/>
    </row>
    <row r="584" spans="1:19" x14ac:dyDescent="0.2">
      <c r="A584" s="434"/>
      <c r="B584" s="434"/>
      <c r="C584" s="434"/>
      <c r="D584" s="434"/>
      <c r="E584" s="434"/>
      <c r="F584" s="434"/>
      <c r="G584" s="434"/>
      <c r="H584" s="434"/>
      <c r="I584" s="434"/>
      <c r="J584" s="434"/>
      <c r="K584" s="434"/>
      <c r="L584" s="434"/>
      <c r="M584" s="434"/>
      <c r="N584" s="434"/>
      <c r="O584" s="434"/>
      <c r="P584" s="434"/>
    </row>
    <row r="585" spans="1:19" s="1" customFormat="1" ht="13.5" customHeight="1" x14ac:dyDescent="0.25">
      <c r="A585" s="17" t="s">
        <v>73</v>
      </c>
      <c r="B585" s="418" t="str">
        <f>IF([1]p45!$A$92&lt;&gt;0,[1]p45!$A$92,"")</f>
        <v/>
      </c>
      <c r="C585" s="418"/>
      <c r="D585" s="418"/>
      <c r="E585" s="418"/>
      <c r="F585" s="419"/>
      <c r="G585" s="18" t="s">
        <v>74</v>
      </c>
      <c r="H585" s="68" t="str">
        <f>IF([1]p45!$G$96&lt;&gt;0,[1]p45!$G$96,"")</f>
        <v/>
      </c>
      <c r="I585" s="18" t="s">
        <v>75</v>
      </c>
      <c r="J585" s="68" t="str">
        <f>IF([1]p45!$H$96&lt;&gt;0,[1]p45!$H$96,"")</f>
        <v/>
      </c>
      <c r="K585" s="18" t="s">
        <v>79</v>
      </c>
      <c r="L585" s="442" t="str">
        <f>IF([1]p45!$J$80&lt;&gt;0,[1]p45!$J$80,"")</f>
        <v/>
      </c>
      <c r="M585" s="442"/>
      <c r="N585" s="88" t="s">
        <v>23</v>
      </c>
      <c r="O585" s="442" t="str">
        <f>IF([1]p45!$L$94&lt;&gt;0,[1]p45!$L$94,"")</f>
        <v/>
      </c>
      <c r="P585" s="443"/>
      <c r="Q585"/>
    </row>
    <row r="586" spans="1:19" s="1" customFormat="1" ht="13.5" customHeight="1" x14ac:dyDescent="0.25">
      <c r="A586" s="17" t="s">
        <v>76</v>
      </c>
      <c r="B586" s="388" t="str">
        <f>IF([1]p45!$A$94&lt;&gt;0,[1]p45!$A$94,"")</f>
        <v/>
      </c>
      <c r="C586" s="379"/>
      <c r="D586" s="379"/>
      <c r="E586" s="379"/>
      <c r="F586" s="379"/>
      <c r="G586" s="379"/>
      <c r="H586" s="379"/>
      <c r="I586" s="380"/>
      <c r="J586" s="71" t="s">
        <v>24</v>
      </c>
      <c r="K586" s="388" t="str">
        <f>IF([1]p45!$A$96&lt;&gt;0,[1]p45!$A$96,"")</f>
        <v/>
      </c>
      <c r="L586" s="379"/>
      <c r="M586" s="379"/>
      <c r="N586" s="379"/>
      <c r="O586" s="379"/>
      <c r="P586" s="380"/>
      <c r="Q586"/>
    </row>
    <row r="587" spans="1:19" x14ac:dyDescent="0.2">
      <c r="A587" s="434"/>
      <c r="B587" s="434"/>
      <c r="C587" s="434"/>
      <c r="D587" s="434"/>
      <c r="E587" s="434"/>
      <c r="F587" s="434"/>
      <c r="G587" s="434"/>
      <c r="H587" s="434"/>
      <c r="I587" s="434"/>
      <c r="J587" s="434"/>
      <c r="K587" s="434"/>
      <c r="L587" s="434"/>
      <c r="M587" s="434"/>
      <c r="N587" s="434"/>
      <c r="O587" s="434"/>
      <c r="P587" s="434"/>
    </row>
    <row r="588" spans="1:19" s="1" customFormat="1" ht="13.5" customHeight="1" x14ac:dyDescent="0.25">
      <c r="A588" s="17" t="s">
        <v>73</v>
      </c>
      <c r="B588" s="418" t="str">
        <f>IF([1]p45!$A$99&lt;&gt;0,[1]p45!$A$99,"")</f>
        <v/>
      </c>
      <c r="C588" s="418"/>
      <c r="D588" s="418"/>
      <c r="E588" s="418"/>
      <c r="F588" s="419"/>
      <c r="G588" s="18" t="s">
        <v>74</v>
      </c>
      <c r="H588" s="68" t="str">
        <f>IF([1]p45!$G$103&lt;&gt;0,[1]p45!$G$103,"")</f>
        <v/>
      </c>
      <c r="I588" s="18" t="s">
        <v>75</v>
      </c>
      <c r="J588" s="68" t="str">
        <f>IF([1]p45!$H$103&lt;&gt;0,[1]p45!$H$103,"")</f>
        <v/>
      </c>
      <c r="K588" s="18" t="s">
        <v>79</v>
      </c>
      <c r="L588" s="442" t="str">
        <f>IF([1]p45!$J$80&lt;&gt;0,[1]p45!$J$80,"")</f>
        <v/>
      </c>
      <c r="M588" s="442"/>
      <c r="N588" s="88" t="s">
        <v>23</v>
      </c>
      <c r="O588" s="442" t="str">
        <f>IF([1]p45!$L$101&lt;&gt;0,[1]p45!$L$101,"")</f>
        <v/>
      </c>
      <c r="P588" s="443"/>
      <c r="Q588"/>
    </row>
    <row r="589" spans="1:19" s="1" customFormat="1" ht="13.5" customHeight="1" x14ac:dyDescent="0.25">
      <c r="A589" s="17" t="s">
        <v>76</v>
      </c>
      <c r="B589" s="388" t="str">
        <f>IF([1]p45!$A$101&lt;&gt;0,[1]p45!$A$101,"")</f>
        <v/>
      </c>
      <c r="C589" s="379"/>
      <c r="D589" s="379"/>
      <c r="E589" s="379"/>
      <c r="F589" s="379"/>
      <c r="G589" s="379"/>
      <c r="H589" s="379"/>
      <c r="I589" s="380"/>
      <c r="J589" s="71" t="s">
        <v>24</v>
      </c>
      <c r="K589" s="388" t="str">
        <f>IF([1]p45!$A$103&lt;&gt;0,[1]p45!$A$103,"")</f>
        <v/>
      </c>
      <c r="L589" s="379"/>
      <c r="M589" s="379"/>
      <c r="N589" s="379"/>
      <c r="O589" s="379"/>
      <c r="P589" s="380"/>
      <c r="Q589"/>
    </row>
    <row r="590" spans="1:19" x14ac:dyDescent="0.2">
      <c r="A590" s="439"/>
      <c r="B590" s="439"/>
      <c r="C590" s="439"/>
      <c r="D590" s="439"/>
      <c r="E590" s="439"/>
      <c r="F590" s="439"/>
      <c r="G590" s="439"/>
      <c r="H590" s="439"/>
      <c r="I590" s="439"/>
      <c r="J590" s="439"/>
      <c r="K590" s="439"/>
      <c r="L590" s="439"/>
      <c r="M590" s="439"/>
      <c r="N590" s="439"/>
      <c r="O590" s="439"/>
      <c r="P590" s="439"/>
    </row>
    <row r="591" spans="1:19" s="5" customFormat="1" x14ac:dyDescent="0.2">
      <c r="A591" s="375" t="str">
        <f>T([1]p46!$C$13:$G$13)</f>
        <v/>
      </c>
      <c r="B591" s="376"/>
      <c r="C591" s="376"/>
      <c r="D591" s="376"/>
      <c r="E591" s="377"/>
      <c r="F591" s="437"/>
      <c r="G591" s="438"/>
      <c r="H591" s="438"/>
      <c r="I591" s="438"/>
      <c r="J591" s="438"/>
      <c r="K591" s="438"/>
      <c r="L591" s="438"/>
      <c r="M591" s="438"/>
      <c r="N591" s="438"/>
      <c r="O591" s="438"/>
      <c r="P591" s="438"/>
      <c r="Q591"/>
      <c r="R591" s="6"/>
      <c r="S591" s="6"/>
    </row>
    <row r="592" spans="1:19" s="1" customFormat="1" ht="13.5" customHeight="1" x14ac:dyDescent="0.25">
      <c r="A592" s="17" t="s">
        <v>73</v>
      </c>
      <c r="B592" s="418" t="str">
        <f>IF([1]p46!$A$78&lt;&gt;0,[1]p46!$A$78,"")</f>
        <v/>
      </c>
      <c r="C592" s="418"/>
      <c r="D592" s="418"/>
      <c r="E592" s="418"/>
      <c r="F592" s="419"/>
      <c r="G592" s="18" t="s">
        <v>74</v>
      </c>
      <c r="H592" s="68" t="str">
        <f>IF([1]p46!$G$82&lt;&gt;0,[1]p46!$G$82,"")</f>
        <v/>
      </c>
      <c r="I592" s="18" t="s">
        <v>75</v>
      </c>
      <c r="J592" s="68" t="str">
        <f>IF([1]p46!$H$82&lt;&gt;0,[1]p46!$H$82,"")</f>
        <v/>
      </c>
      <c r="K592" s="18" t="s">
        <v>79</v>
      </c>
      <c r="L592" s="442" t="str">
        <f>IF([1]p46!$J$80&lt;&gt;0,[1]p46!$J$80,"")</f>
        <v/>
      </c>
      <c r="M592" s="442"/>
      <c r="N592" s="88" t="s">
        <v>23</v>
      </c>
      <c r="O592" s="442" t="str">
        <f>IF([1]p46!$L$80&lt;&gt;0,[1]p46!$L$80,"")</f>
        <v/>
      </c>
      <c r="P592" s="443"/>
      <c r="Q592"/>
    </row>
    <row r="593" spans="1:19" s="1" customFormat="1" ht="13.5" customHeight="1" x14ac:dyDescent="0.25">
      <c r="A593" s="17" t="s">
        <v>76</v>
      </c>
      <c r="B593" s="388" t="str">
        <f>IF([1]p46!$A$80&lt;&gt;0,[1]p46!$A$80,"")</f>
        <v/>
      </c>
      <c r="C593" s="379"/>
      <c r="D593" s="379"/>
      <c r="E593" s="379"/>
      <c r="F593" s="379"/>
      <c r="G593" s="379"/>
      <c r="H593" s="379"/>
      <c r="I593" s="380"/>
      <c r="J593" s="71" t="s">
        <v>24</v>
      </c>
      <c r="K593" s="388" t="str">
        <f>IF([1]p46!$A$82&lt;&gt;0,[1]p46!$A$82,"")</f>
        <v/>
      </c>
      <c r="L593" s="379"/>
      <c r="M593" s="379"/>
      <c r="N593" s="379"/>
      <c r="O593" s="379"/>
      <c r="P593" s="380"/>
      <c r="Q593"/>
    </row>
    <row r="594" spans="1:19" x14ac:dyDescent="0.2">
      <c r="A594" s="434"/>
      <c r="B594" s="434"/>
      <c r="C594" s="434"/>
      <c r="D594" s="434"/>
      <c r="E594" s="434"/>
      <c r="F594" s="434"/>
      <c r="G594" s="434"/>
      <c r="H594" s="434"/>
      <c r="I594" s="434"/>
      <c r="J594" s="434"/>
      <c r="K594" s="434"/>
      <c r="L594" s="434"/>
      <c r="M594" s="434"/>
      <c r="N594" s="434"/>
      <c r="O594" s="434"/>
      <c r="P594" s="434"/>
    </row>
    <row r="595" spans="1:19" s="1" customFormat="1" ht="13.5" customHeight="1" x14ac:dyDescent="0.25">
      <c r="A595" s="17" t="s">
        <v>73</v>
      </c>
      <c r="B595" s="418" t="str">
        <f>IF([1]p46!$A$85&lt;&gt;0,[1]p46!$A$85,"")</f>
        <v/>
      </c>
      <c r="C595" s="418"/>
      <c r="D595" s="418"/>
      <c r="E595" s="418"/>
      <c r="F595" s="419"/>
      <c r="G595" s="18" t="s">
        <v>74</v>
      </c>
      <c r="H595" s="68" t="str">
        <f>IF([1]p46!$G$89&lt;&gt;0,[1]p46!$G$89,"")</f>
        <v/>
      </c>
      <c r="I595" s="18" t="s">
        <v>75</v>
      </c>
      <c r="J595" s="68" t="str">
        <f>IF([1]p46!$H$89&lt;&gt;0,[1]p46!$H$89,"")</f>
        <v/>
      </c>
      <c r="K595" s="18" t="s">
        <v>79</v>
      </c>
      <c r="L595" s="442" t="str">
        <f>IF([1]p46!$J$80&lt;&gt;0,[1]p46!$J$80,"")</f>
        <v/>
      </c>
      <c r="M595" s="442"/>
      <c r="N595" s="88" t="s">
        <v>23</v>
      </c>
      <c r="O595" s="442" t="str">
        <f>IF([1]p46!$L$87&lt;&gt;0,[1]p46!$L$87,"")</f>
        <v/>
      </c>
      <c r="P595" s="443"/>
      <c r="Q595"/>
    </row>
    <row r="596" spans="1:19" s="1" customFormat="1" ht="13.5" customHeight="1" x14ac:dyDescent="0.25">
      <c r="A596" s="17" t="s">
        <v>76</v>
      </c>
      <c r="B596" s="388" t="str">
        <f>IF([1]p46!$A$87&lt;&gt;0,[1]p46!$A$87,"")</f>
        <v/>
      </c>
      <c r="C596" s="379"/>
      <c r="D596" s="379"/>
      <c r="E596" s="379"/>
      <c r="F596" s="379"/>
      <c r="G596" s="379"/>
      <c r="H596" s="379"/>
      <c r="I596" s="380"/>
      <c r="J596" s="71" t="s">
        <v>24</v>
      </c>
      <c r="K596" s="388" t="str">
        <f>IF([1]p46!$A$89&lt;&gt;0,[1]p46!$A$89,"")</f>
        <v/>
      </c>
      <c r="L596" s="379"/>
      <c r="M596" s="379"/>
      <c r="N596" s="379"/>
      <c r="O596" s="379"/>
      <c r="P596" s="380"/>
      <c r="Q596"/>
    </row>
    <row r="597" spans="1:19" x14ac:dyDescent="0.2">
      <c r="A597" s="434"/>
      <c r="B597" s="434"/>
      <c r="C597" s="434"/>
      <c r="D597" s="434"/>
      <c r="E597" s="434"/>
      <c r="F597" s="434"/>
      <c r="G597" s="434"/>
      <c r="H597" s="434"/>
      <c r="I597" s="434"/>
      <c r="J597" s="434"/>
      <c r="K597" s="434"/>
      <c r="L597" s="434"/>
      <c r="M597" s="434"/>
      <c r="N597" s="434"/>
      <c r="O597" s="434"/>
      <c r="P597" s="434"/>
    </row>
    <row r="598" spans="1:19" s="1" customFormat="1" ht="13.5" customHeight="1" x14ac:dyDescent="0.25">
      <c r="A598" s="17" t="s">
        <v>73</v>
      </c>
      <c r="B598" s="418" t="str">
        <f>IF([1]p46!$A$92&lt;&gt;0,[1]p46!$A$92,"")</f>
        <v/>
      </c>
      <c r="C598" s="418"/>
      <c r="D598" s="418"/>
      <c r="E598" s="418"/>
      <c r="F598" s="419"/>
      <c r="G598" s="18" t="s">
        <v>74</v>
      </c>
      <c r="H598" s="68" t="str">
        <f>IF([1]p46!$G$96&lt;&gt;0,[1]p46!$G$96,"")</f>
        <v/>
      </c>
      <c r="I598" s="18" t="s">
        <v>75</v>
      </c>
      <c r="J598" s="68" t="str">
        <f>IF([1]p46!$H$96&lt;&gt;0,[1]p46!$H$96,"")</f>
        <v/>
      </c>
      <c r="K598" s="18" t="s">
        <v>79</v>
      </c>
      <c r="L598" s="442" t="str">
        <f>IF([1]p46!$J$80&lt;&gt;0,[1]p46!$J$80,"")</f>
        <v/>
      </c>
      <c r="M598" s="442"/>
      <c r="N598" s="88" t="s">
        <v>23</v>
      </c>
      <c r="O598" s="442" t="str">
        <f>IF([1]p46!$L$94&lt;&gt;0,[1]p46!$L$94,"")</f>
        <v/>
      </c>
      <c r="P598" s="443"/>
      <c r="Q598"/>
    </row>
    <row r="599" spans="1:19" s="1" customFormat="1" ht="13.5" customHeight="1" x14ac:dyDescent="0.25">
      <c r="A599" s="17" t="s">
        <v>76</v>
      </c>
      <c r="B599" s="388" t="str">
        <f>IF([1]p46!$A$94&lt;&gt;0,[1]p46!$A$94,"")</f>
        <v/>
      </c>
      <c r="C599" s="379"/>
      <c r="D599" s="379"/>
      <c r="E599" s="379"/>
      <c r="F599" s="379"/>
      <c r="G599" s="379"/>
      <c r="H599" s="379"/>
      <c r="I599" s="380"/>
      <c r="J599" s="71" t="s">
        <v>24</v>
      </c>
      <c r="K599" s="388" t="str">
        <f>IF([1]p46!$A$96&lt;&gt;0,[1]p46!$A$96,"")</f>
        <v/>
      </c>
      <c r="L599" s="379"/>
      <c r="M599" s="379"/>
      <c r="N599" s="379"/>
      <c r="O599" s="379"/>
      <c r="P599" s="380"/>
      <c r="Q599"/>
    </row>
    <row r="600" spans="1:19" x14ac:dyDescent="0.2">
      <c r="A600" s="434"/>
      <c r="B600" s="434"/>
      <c r="C600" s="434"/>
      <c r="D600" s="434"/>
      <c r="E600" s="434"/>
      <c r="F600" s="434"/>
      <c r="G600" s="434"/>
      <c r="H600" s="434"/>
      <c r="I600" s="434"/>
      <c r="J600" s="434"/>
      <c r="K600" s="434"/>
      <c r="L600" s="434"/>
      <c r="M600" s="434"/>
      <c r="N600" s="434"/>
      <c r="O600" s="434"/>
      <c r="P600" s="434"/>
    </row>
    <row r="601" spans="1:19" s="1" customFormat="1" ht="13.5" customHeight="1" x14ac:dyDescent="0.25">
      <c r="A601" s="17" t="s">
        <v>73</v>
      </c>
      <c r="B601" s="418" t="str">
        <f>IF([1]p46!$A$99&lt;&gt;0,[1]p46!$A$99,"")</f>
        <v/>
      </c>
      <c r="C601" s="418"/>
      <c r="D601" s="418"/>
      <c r="E601" s="418"/>
      <c r="F601" s="419"/>
      <c r="G601" s="18" t="s">
        <v>74</v>
      </c>
      <c r="H601" s="68" t="str">
        <f>IF([1]p46!$G$103&lt;&gt;0,[1]p46!$G$103,"")</f>
        <v/>
      </c>
      <c r="I601" s="18" t="s">
        <v>75</v>
      </c>
      <c r="J601" s="68" t="str">
        <f>IF([1]p46!$H$103&lt;&gt;0,[1]p46!$H$103,"")</f>
        <v/>
      </c>
      <c r="K601" s="18" t="s">
        <v>79</v>
      </c>
      <c r="L601" s="442" t="str">
        <f>IF([1]p46!$J$80&lt;&gt;0,[1]p46!$J$80,"")</f>
        <v/>
      </c>
      <c r="M601" s="442"/>
      <c r="N601" s="88" t="s">
        <v>23</v>
      </c>
      <c r="O601" s="442" t="str">
        <f>IF([1]p46!$L$101&lt;&gt;0,[1]p46!$L$101,"")</f>
        <v/>
      </c>
      <c r="P601" s="443"/>
      <c r="Q601"/>
    </row>
    <row r="602" spans="1:19" s="1" customFormat="1" ht="13.5" customHeight="1" x14ac:dyDescent="0.25">
      <c r="A602" s="17" t="s">
        <v>76</v>
      </c>
      <c r="B602" s="388" t="str">
        <f>IF([1]p46!$A$101&lt;&gt;0,[1]p46!$A$101,"")</f>
        <v/>
      </c>
      <c r="C602" s="379"/>
      <c r="D602" s="379"/>
      <c r="E602" s="379"/>
      <c r="F602" s="379"/>
      <c r="G602" s="379"/>
      <c r="H602" s="379"/>
      <c r="I602" s="380"/>
      <c r="J602" s="71" t="s">
        <v>24</v>
      </c>
      <c r="K602" s="388" t="str">
        <f>IF([1]p46!$A$103&lt;&gt;0,[1]p46!$A$103,"")</f>
        <v/>
      </c>
      <c r="L602" s="379"/>
      <c r="M602" s="379"/>
      <c r="N602" s="379"/>
      <c r="O602" s="379"/>
      <c r="P602" s="380"/>
      <c r="Q602"/>
    </row>
    <row r="603" spans="1:19" x14ac:dyDescent="0.2">
      <c r="A603" s="439"/>
      <c r="B603" s="439"/>
      <c r="C603" s="439"/>
      <c r="D603" s="439"/>
      <c r="E603" s="439"/>
      <c r="F603" s="439"/>
      <c r="G603" s="439"/>
      <c r="H603" s="439"/>
      <c r="I603" s="439"/>
      <c r="J603" s="439"/>
      <c r="K603" s="439"/>
      <c r="L603" s="439"/>
      <c r="M603" s="439"/>
      <c r="N603" s="439"/>
      <c r="O603" s="439"/>
      <c r="P603" s="439"/>
    </row>
    <row r="604" spans="1:19" s="5" customFormat="1" x14ac:dyDescent="0.2">
      <c r="A604" s="375" t="str">
        <f>T([1]p47!$C$13:$G$13)</f>
        <v/>
      </c>
      <c r="B604" s="376"/>
      <c r="C604" s="376"/>
      <c r="D604" s="376"/>
      <c r="E604" s="377"/>
      <c r="F604" s="437"/>
      <c r="G604" s="438"/>
      <c r="H604" s="438"/>
      <c r="I604" s="438"/>
      <c r="J604" s="438"/>
      <c r="K604" s="438"/>
      <c r="L604" s="438"/>
      <c r="M604" s="438"/>
      <c r="N604" s="438"/>
      <c r="O604" s="438"/>
      <c r="P604" s="438"/>
      <c r="Q604"/>
      <c r="R604" s="6"/>
      <c r="S604" s="6"/>
    </row>
    <row r="605" spans="1:19" s="1" customFormat="1" ht="13.5" customHeight="1" x14ac:dyDescent="0.25">
      <c r="A605" s="17" t="s">
        <v>73</v>
      </c>
      <c r="B605" s="418" t="str">
        <f>IF([1]p47!$A$78&lt;&gt;0,[1]p47!$A$78,"")</f>
        <v/>
      </c>
      <c r="C605" s="418"/>
      <c r="D605" s="418"/>
      <c r="E605" s="418"/>
      <c r="F605" s="419"/>
      <c r="G605" s="18" t="s">
        <v>74</v>
      </c>
      <c r="H605" s="68" t="str">
        <f>IF([1]p47!$G$82&lt;&gt;0,[1]p47!$G$82,"")</f>
        <v/>
      </c>
      <c r="I605" s="18" t="s">
        <v>75</v>
      </c>
      <c r="J605" s="68" t="str">
        <f>IF([1]p47!$H$82&lt;&gt;0,[1]p47!$H$82,"")</f>
        <v/>
      </c>
      <c r="K605" s="18" t="s">
        <v>79</v>
      </c>
      <c r="L605" s="442" t="str">
        <f>IF([1]p47!$J$80&lt;&gt;0,[1]p47!$J$80,"")</f>
        <v/>
      </c>
      <c r="M605" s="442"/>
      <c r="N605" s="88" t="s">
        <v>23</v>
      </c>
      <c r="O605" s="442" t="str">
        <f>IF([1]p47!$L$80&lt;&gt;0,[1]p47!$L$80,"")</f>
        <v/>
      </c>
      <c r="P605" s="443"/>
      <c r="Q605"/>
    </row>
    <row r="606" spans="1:19" s="1" customFormat="1" ht="13.5" customHeight="1" x14ac:dyDescent="0.25">
      <c r="A606" s="17" t="s">
        <v>76</v>
      </c>
      <c r="B606" s="388" t="str">
        <f>IF([1]p47!$A$80&lt;&gt;0,[1]p47!$A$80,"")</f>
        <v/>
      </c>
      <c r="C606" s="379"/>
      <c r="D606" s="379"/>
      <c r="E606" s="379"/>
      <c r="F606" s="379"/>
      <c r="G606" s="379"/>
      <c r="H606" s="379"/>
      <c r="I606" s="380"/>
      <c r="J606" s="71" t="s">
        <v>24</v>
      </c>
      <c r="K606" s="388" t="str">
        <f>IF([1]p47!$A$82&lt;&gt;0,[1]p47!$A$82,"")</f>
        <v/>
      </c>
      <c r="L606" s="379"/>
      <c r="M606" s="379"/>
      <c r="N606" s="379"/>
      <c r="O606" s="379"/>
      <c r="P606" s="380"/>
      <c r="Q606"/>
    </row>
    <row r="607" spans="1:19" x14ac:dyDescent="0.2">
      <c r="A607" s="434"/>
      <c r="B607" s="434"/>
      <c r="C607" s="434"/>
      <c r="D607" s="434"/>
      <c r="E607" s="434"/>
      <c r="F607" s="434"/>
      <c r="G607" s="434"/>
      <c r="H607" s="434"/>
      <c r="I607" s="434"/>
      <c r="J607" s="434"/>
      <c r="K607" s="434"/>
      <c r="L607" s="434"/>
      <c r="M607" s="434"/>
      <c r="N607" s="434"/>
      <c r="O607" s="434"/>
      <c r="P607" s="434"/>
    </row>
    <row r="608" spans="1:19" s="1" customFormat="1" ht="13.5" customHeight="1" x14ac:dyDescent="0.25">
      <c r="A608" s="17" t="s">
        <v>73</v>
      </c>
      <c r="B608" s="418" t="str">
        <f>IF([1]p47!$A$85&lt;&gt;0,[1]p47!$A$85,"")</f>
        <v/>
      </c>
      <c r="C608" s="418"/>
      <c r="D608" s="418"/>
      <c r="E608" s="418"/>
      <c r="F608" s="419"/>
      <c r="G608" s="18" t="s">
        <v>74</v>
      </c>
      <c r="H608" s="68" t="str">
        <f>IF([1]p47!$G$89&lt;&gt;0,[1]p47!$G$89,"")</f>
        <v/>
      </c>
      <c r="I608" s="18" t="s">
        <v>75</v>
      </c>
      <c r="J608" s="68" t="str">
        <f>IF([1]p47!$H$89&lt;&gt;0,[1]p47!$H$89,"")</f>
        <v/>
      </c>
      <c r="K608" s="18" t="s">
        <v>79</v>
      </c>
      <c r="L608" s="442" t="str">
        <f>IF([1]p47!$J$80&lt;&gt;0,[1]p47!$J$80,"")</f>
        <v/>
      </c>
      <c r="M608" s="442"/>
      <c r="N608" s="88" t="s">
        <v>23</v>
      </c>
      <c r="O608" s="442" t="str">
        <f>IF([1]p47!$L$87&lt;&gt;0,[1]p47!$L$87,"")</f>
        <v/>
      </c>
      <c r="P608" s="443"/>
      <c r="Q608"/>
    </row>
    <row r="609" spans="1:19" s="1" customFormat="1" ht="13.5" customHeight="1" x14ac:dyDescent="0.25">
      <c r="A609" s="17" t="s">
        <v>76</v>
      </c>
      <c r="B609" s="388" t="str">
        <f>IF([1]p47!$A$87&lt;&gt;0,[1]p47!$A$87,"")</f>
        <v/>
      </c>
      <c r="C609" s="379"/>
      <c r="D609" s="379"/>
      <c r="E609" s="379"/>
      <c r="F609" s="379"/>
      <c r="G609" s="379"/>
      <c r="H609" s="379"/>
      <c r="I609" s="380"/>
      <c r="J609" s="71" t="s">
        <v>24</v>
      </c>
      <c r="K609" s="388" t="str">
        <f>IF([1]p47!$A$89&lt;&gt;0,[1]p47!$A$89,"")</f>
        <v/>
      </c>
      <c r="L609" s="379"/>
      <c r="M609" s="379"/>
      <c r="N609" s="379"/>
      <c r="O609" s="379"/>
      <c r="P609" s="380"/>
      <c r="Q609"/>
    </row>
    <row r="610" spans="1:19" x14ac:dyDescent="0.2">
      <c r="A610" s="434"/>
      <c r="B610" s="434"/>
      <c r="C610" s="434"/>
      <c r="D610" s="434"/>
      <c r="E610" s="434"/>
      <c r="F610" s="434"/>
      <c r="G610" s="434"/>
      <c r="H610" s="434"/>
      <c r="I610" s="434"/>
      <c r="J610" s="434"/>
      <c r="K610" s="434"/>
      <c r="L610" s="434"/>
      <c r="M610" s="434"/>
      <c r="N610" s="434"/>
      <c r="O610" s="434"/>
      <c r="P610" s="434"/>
    </row>
    <row r="611" spans="1:19" s="1" customFormat="1" ht="13.5" customHeight="1" x14ac:dyDescent="0.25">
      <c r="A611" s="17" t="s">
        <v>73</v>
      </c>
      <c r="B611" s="418" t="str">
        <f>IF([1]p47!$A$92&lt;&gt;0,[1]p47!$A$92,"")</f>
        <v/>
      </c>
      <c r="C611" s="418"/>
      <c r="D611" s="418"/>
      <c r="E611" s="418"/>
      <c r="F611" s="419"/>
      <c r="G611" s="18" t="s">
        <v>74</v>
      </c>
      <c r="H611" s="68" t="str">
        <f>IF([1]p47!$G$96&lt;&gt;0,[1]p47!$G$96,"")</f>
        <v/>
      </c>
      <c r="I611" s="18" t="s">
        <v>75</v>
      </c>
      <c r="J611" s="68" t="str">
        <f>IF([1]p47!$H$96&lt;&gt;0,[1]p47!$H$96,"")</f>
        <v/>
      </c>
      <c r="K611" s="18" t="s">
        <v>79</v>
      </c>
      <c r="L611" s="442" t="str">
        <f>IF([1]p47!$J$80&lt;&gt;0,[1]p47!$J$80,"")</f>
        <v/>
      </c>
      <c r="M611" s="442"/>
      <c r="N611" s="88" t="s">
        <v>23</v>
      </c>
      <c r="O611" s="442" t="str">
        <f>IF([1]p47!$L$94&lt;&gt;0,[1]p47!$L$94,"")</f>
        <v/>
      </c>
      <c r="P611" s="443"/>
      <c r="Q611"/>
    </row>
    <row r="612" spans="1:19" s="1" customFormat="1" ht="13.5" customHeight="1" x14ac:dyDescent="0.25">
      <c r="A612" s="17" t="s">
        <v>76</v>
      </c>
      <c r="B612" s="388" t="str">
        <f>IF([1]p47!$A$94&lt;&gt;0,[1]p47!$A$94,"")</f>
        <v/>
      </c>
      <c r="C612" s="379"/>
      <c r="D612" s="379"/>
      <c r="E612" s="379"/>
      <c r="F612" s="379"/>
      <c r="G612" s="379"/>
      <c r="H612" s="379"/>
      <c r="I612" s="380"/>
      <c r="J612" s="71" t="s">
        <v>24</v>
      </c>
      <c r="K612" s="388" t="str">
        <f>IF([1]p47!$A$96&lt;&gt;0,[1]p47!$A$96,"")</f>
        <v/>
      </c>
      <c r="L612" s="379"/>
      <c r="M612" s="379"/>
      <c r="N612" s="379"/>
      <c r="O612" s="379"/>
      <c r="P612" s="380"/>
      <c r="Q612"/>
    </row>
    <row r="613" spans="1:19" x14ac:dyDescent="0.2">
      <c r="A613" s="434"/>
      <c r="B613" s="434"/>
      <c r="C613" s="434"/>
      <c r="D613" s="434"/>
      <c r="E613" s="434"/>
      <c r="F613" s="434"/>
      <c r="G613" s="434"/>
      <c r="H613" s="434"/>
      <c r="I613" s="434"/>
      <c r="J613" s="434"/>
      <c r="K613" s="434"/>
      <c r="L613" s="434"/>
      <c r="M613" s="434"/>
      <c r="N613" s="434"/>
      <c r="O613" s="434"/>
      <c r="P613" s="434"/>
    </row>
    <row r="614" spans="1:19" s="1" customFormat="1" ht="13.5" customHeight="1" x14ac:dyDescent="0.25">
      <c r="A614" s="17" t="s">
        <v>73</v>
      </c>
      <c r="B614" s="418" t="str">
        <f>IF([1]p47!$A$99&lt;&gt;0,[1]p47!$A$99,"")</f>
        <v/>
      </c>
      <c r="C614" s="418"/>
      <c r="D614" s="418"/>
      <c r="E614" s="418"/>
      <c r="F614" s="419"/>
      <c r="G614" s="18" t="s">
        <v>74</v>
      </c>
      <c r="H614" s="68" t="str">
        <f>IF([1]p47!$G$103&lt;&gt;0,[1]p47!$G$103,"")</f>
        <v/>
      </c>
      <c r="I614" s="18" t="s">
        <v>75</v>
      </c>
      <c r="J614" s="68" t="str">
        <f>IF([1]p47!$H$103&lt;&gt;0,[1]p47!$H$103,"")</f>
        <v/>
      </c>
      <c r="K614" s="18" t="s">
        <v>79</v>
      </c>
      <c r="L614" s="442" t="str">
        <f>IF([1]p47!$J$80&lt;&gt;0,[1]p47!$J$80,"")</f>
        <v/>
      </c>
      <c r="M614" s="442"/>
      <c r="N614" s="88" t="s">
        <v>23</v>
      </c>
      <c r="O614" s="442" t="str">
        <f>IF([1]p47!$L$101&lt;&gt;0,[1]p47!$L$101,"")</f>
        <v/>
      </c>
      <c r="P614" s="443"/>
      <c r="Q614"/>
    </row>
    <row r="615" spans="1:19" s="1" customFormat="1" ht="13.5" customHeight="1" x14ac:dyDescent="0.25">
      <c r="A615" s="17" t="s">
        <v>76</v>
      </c>
      <c r="B615" s="388" t="str">
        <f>IF([1]p47!$A$101&lt;&gt;0,[1]p47!$A$101,"")</f>
        <v/>
      </c>
      <c r="C615" s="379"/>
      <c r="D615" s="379"/>
      <c r="E615" s="379"/>
      <c r="F615" s="379"/>
      <c r="G615" s="379"/>
      <c r="H615" s="379"/>
      <c r="I615" s="380"/>
      <c r="J615" s="71" t="s">
        <v>24</v>
      </c>
      <c r="K615" s="388" t="str">
        <f>IF([1]p47!$A$103&lt;&gt;0,[1]p47!$A$103,"")</f>
        <v/>
      </c>
      <c r="L615" s="379"/>
      <c r="M615" s="379"/>
      <c r="N615" s="379"/>
      <c r="O615" s="379"/>
      <c r="P615" s="380"/>
      <c r="Q615"/>
    </row>
    <row r="616" spans="1:19" x14ac:dyDescent="0.2">
      <c r="A616" s="439"/>
      <c r="B616" s="439"/>
      <c r="C616" s="439"/>
      <c r="D616" s="439"/>
      <c r="E616" s="439"/>
      <c r="F616" s="439"/>
      <c r="G616" s="439"/>
      <c r="H616" s="439"/>
      <c r="I616" s="439"/>
      <c r="J616" s="439"/>
      <c r="K616" s="439"/>
      <c r="L616" s="439"/>
      <c r="M616" s="439"/>
      <c r="N616" s="439"/>
      <c r="O616" s="439"/>
      <c r="P616" s="439"/>
    </row>
    <row r="617" spans="1:19" s="5" customFormat="1" x14ac:dyDescent="0.2">
      <c r="A617" s="375" t="str">
        <f>T([1]p48!$C$13:$G$13)</f>
        <v/>
      </c>
      <c r="B617" s="376"/>
      <c r="C617" s="376"/>
      <c r="D617" s="376"/>
      <c r="E617" s="377"/>
      <c r="F617" s="437"/>
      <c r="G617" s="438"/>
      <c r="H617" s="438"/>
      <c r="I617" s="438"/>
      <c r="J617" s="438"/>
      <c r="K617" s="438"/>
      <c r="L617" s="438"/>
      <c r="M617" s="438"/>
      <c r="N617" s="438"/>
      <c r="O617" s="438"/>
      <c r="P617" s="438"/>
      <c r="Q617"/>
      <c r="R617" s="6"/>
      <c r="S617" s="6"/>
    </row>
    <row r="618" spans="1:19" s="1" customFormat="1" ht="13.5" customHeight="1" x14ac:dyDescent="0.25">
      <c r="A618" s="17" t="s">
        <v>73</v>
      </c>
      <c r="B618" s="418" t="str">
        <f>IF([1]p48!$A$78&lt;&gt;0,[1]p48!$A$78,"")</f>
        <v/>
      </c>
      <c r="C618" s="418"/>
      <c r="D618" s="418"/>
      <c r="E618" s="418"/>
      <c r="F618" s="419"/>
      <c r="G618" s="18" t="s">
        <v>74</v>
      </c>
      <c r="H618" s="68" t="str">
        <f>IF([1]p48!$G$82&lt;&gt;0,[1]p48!$G$82,"")</f>
        <v/>
      </c>
      <c r="I618" s="18" t="s">
        <v>75</v>
      </c>
      <c r="J618" s="68" t="str">
        <f>IF([1]p48!$H$82&lt;&gt;0,[1]p48!$H$82,"")</f>
        <v/>
      </c>
      <c r="K618" s="18" t="s">
        <v>79</v>
      </c>
      <c r="L618" s="442" t="str">
        <f>IF([1]p48!$J$80&lt;&gt;0,[1]p48!$J$80,"")</f>
        <v/>
      </c>
      <c r="M618" s="442"/>
      <c r="N618" s="88" t="s">
        <v>23</v>
      </c>
      <c r="O618" s="442" t="str">
        <f>IF([1]p48!$L$80&lt;&gt;0,[1]p48!$L$80,"")</f>
        <v/>
      </c>
      <c r="P618" s="443"/>
      <c r="Q618"/>
    </row>
    <row r="619" spans="1:19" s="1" customFormat="1" ht="13.5" customHeight="1" x14ac:dyDescent="0.25">
      <c r="A619" s="17" t="s">
        <v>76</v>
      </c>
      <c r="B619" s="388" t="str">
        <f>IF([1]p48!$A$80&lt;&gt;0,[1]p48!$A$80,"")</f>
        <v/>
      </c>
      <c r="C619" s="379"/>
      <c r="D619" s="379"/>
      <c r="E619" s="379"/>
      <c r="F619" s="379"/>
      <c r="G619" s="379"/>
      <c r="H619" s="379"/>
      <c r="I619" s="380"/>
      <c r="J619" s="71" t="s">
        <v>24</v>
      </c>
      <c r="K619" s="388" t="str">
        <f>IF([1]p48!$A$82&lt;&gt;0,[1]p48!$A$82,"")</f>
        <v/>
      </c>
      <c r="L619" s="379"/>
      <c r="M619" s="379"/>
      <c r="N619" s="379"/>
      <c r="O619" s="379"/>
      <c r="P619" s="380"/>
      <c r="Q619"/>
    </row>
    <row r="620" spans="1:19" x14ac:dyDescent="0.2">
      <c r="A620" s="434"/>
      <c r="B620" s="434"/>
      <c r="C620" s="434"/>
      <c r="D620" s="434"/>
      <c r="E620" s="434"/>
      <c r="F620" s="434"/>
      <c r="G620" s="434"/>
      <c r="H620" s="434"/>
      <c r="I620" s="434"/>
      <c r="J620" s="434"/>
      <c r="K620" s="434"/>
      <c r="L620" s="434"/>
      <c r="M620" s="434"/>
      <c r="N620" s="434"/>
      <c r="O620" s="434"/>
      <c r="P620" s="434"/>
    </row>
    <row r="621" spans="1:19" s="1" customFormat="1" ht="13.5" customHeight="1" x14ac:dyDescent="0.25">
      <c r="A621" s="17" t="s">
        <v>73</v>
      </c>
      <c r="B621" s="418" t="str">
        <f>IF([1]p48!$A$85&lt;&gt;0,[1]p48!$A$85,"")</f>
        <v/>
      </c>
      <c r="C621" s="418"/>
      <c r="D621" s="418"/>
      <c r="E621" s="418"/>
      <c r="F621" s="419"/>
      <c r="G621" s="18" t="s">
        <v>74</v>
      </c>
      <c r="H621" s="68" t="str">
        <f>IF([1]p48!$G$89&lt;&gt;0,[1]p48!$G$89,"")</f>
        <v/>
      </c>
      <c r="I621" s="18" t="s">
        <v>75</v>
      </c>
      <c r="J621" s="68" t="str">
        <f>IF([1]p48!$H$89&lt;&gt;0,[1]p48!$H$89,"")</f>
        <v/>
      </c>
      <c r="K621" s="18" t="s">
        <v>79</v>
      </c>
      <c r="L621" s="442" t="str">
        <f>IF([1]p48!$J$80&lt;&gt;0,[1]p48!$J$80,"")</f>
        <v/>
      </c>
      <c r="M621" s="442"/>
      <c r="N621" s="88" t="s">
        <v>23</v>
      </c>
      <c r="O621" s="442" t="str">
        <f>IF([1]p48!$L$87&lt;&gt;0,[1]p48!$L$87,"")</f>
        <v/>
      </c>
      <c r="P621" s="443"/>
      <c r="Q621"/>
    </row>
    <row r="622" spans="1:19" s="1" customFormat="1" ht="13.5" customHeight="1" x14ac:dyDescent="0.25">
      <c r="A622" s="17" t="s">
        <v>76</v>
      </c>
      <c r="B622" s="388" t="str">
        <f>IF([1]p48!$A$87&lt;&gt;0,[1]p48!$A$87,"")</f>
        <v/>
      </c>
      <c r="C622" s="379"/>
      <c r="D622" s="379"/>
      <c r="E622" s="379"/>
      <c r="F622" s="379"/>
      <c r="G622" s="379"/>
      <c r="H622" s="379"/>
      <c r="I622" s="380"/>
      <c r="J622" s="71" t="s">
        <v>24</v>
      </c>
      <c r="K622" s="388" t="str">
        <f>IF([1]p48!$A$89&lt;&gt;0,[1]p48!$A$89,"")</f>
        <v/>
      </c>
      <c r="L622" s="379"/>
      <c r="M622" s="379"/>
      <c r="N622" s="379"/>
      <c r="O622" s="379"/>
      <c r="P622" s="380"/>
      <c r="Q622"/>
    </row>
    <row r="623" spans="1:19" x14ac:dyDescent="0.2">
      <c r="A623" s="434"/>
      <c r="B623" s="434"/>
      <c r="C623" s="434"/>
      <c r="D623" s="434"/>
      <c r="E623" s="434"/>
      <c r="F623" s="434"/>
      <c r="G623" s="434"/>
      <c r="H623" s="434"/>
      <c r="I623" s="434"/>
      <c r="J623" s="434"/>
      <c r="K623" s="434"/>
      <c r="L623" s="434"/>
      <c r="M623" s="434"/>
      <c r="N623" s="434"/>
      <c r="O623" s="434"/>
      <c r="P623" s="434"/>
    </row>
    <row r="624" spans="1:19" s="1" customFormat="1" ht="13.5" customHeight="1" x14ac:dyDescent="0.25">
      <c r="A624" s="17" t="s">
        <v>73</v>
      </c>
      <c r="B624" s="418" t="str">
        <f>IF([1]p48!$A$92&lt;&gt;0,[1]p48!$A$92,"")</f>
        <v/>
      </c>
      <c r="C624" s="418"/>
      <c r="D624" s="418"/>
      <c r="E624" s="418"/>
      <c r="F624" s="419"/>
      <c r="G624" s="18" t="s">
        <v>74</v>
      </c>
      <c r="H624" s="68" t="str">
        <f>IF([1]p48!$G$96&lt;&gt;0,[1]p48!$G$96,"")</f>
        <v/>
      </c>
      <c r="I624" s="18" t="s">
        <v>75</v>
      </c>
      <c r="J624" s="68" t="str">
        <f>IF([1]p48!$H$96&lt;&gt;0,[1]p48!$H$96,"")</f>
        <v/>
      </c>
      <c r="K624" s="18" t="s">
        <v>79</v>
      </c>
      <c r="L624" s="442" t="str">
        <f>IF([1]p48!$J$80&lt;&gt;0,[1]p48!$J$80,"")</f>
        <v/>
      </c>
      <c r="M624" s="442"/>
      <c r="N624" s="88" t="s">
        <v>23</v>
      </c>
      <c r="O624" s="442" t="str">
        <f>IF([1]p48!$L$94&lt;&gt;0,[1]p48!$L$94,"")</f>
        <v/>
      </c>
      <c r="P624" s="443"/>
      <c r="Q624"/>
    </row>
    <row r="625" spans="1:19" s="1" customFormat="1" ht="13.5" customHeight="1" x14ac:dyDescent="0.25">
      <c r="A625" s="17" t="s">
        <v>76</v>
      </c>
      <c r="B625" s="388" t="str">
        <f>IF([1]p48!$A$94&lt;&gt;0,[1]p48!$A$94,"")</f>
        <v/>
      </c>
      <c r="C625" s="379"/>
      <c r="D625" s="379"/>
      <c r="E625" s="379"/>
      <c r="F625" s="379"/>
      <c r="G625" s="379"/>
      <c r="H625" s="379"/>
      <c r="I625" s="380"/>
      <c r="J625" s="71" t="s">
        <v>24</v>
      </c>
      <c r="K625" s="388" t="str">
        <f>IF([1]p48!$A$96&lt;&gt;0,[1]p48!$A$96,"")</f>
        <v/>
      </c>
      <c r="L625" s="379"/>
      <c r="M625" s="379"/>
      <c r="N625" s="379"/>
      <c r="O625" s="379"/>
      <c r="P625" s="380"/>
      <c r="Q625"/>
    </row>
    <row r="626" spans="1:19" x14ac:dyDescent="0.2">
      <c r="A626" s="434"/>
      <c r="B626" s="434"/>
      <c r="C626" s="434"/>
      <c r="D626" s="434"/>
      <c r="E626" s="434"/>
      <c r="F626" s="434"/>
      <c r="G626" s="434"/>
      <c r="H626" s="434"/>
      <c r="I626" s="434"/>
      <c r="J626" s="434"/>
      <c r="K626" s="434"/>
      <c r="L626" s="434"/>
      <c r="M626" s="434"/>
      <c r="N626" s="434"/>
      <c r="O626" s="434"/>
      <c r="P626" s="434"/>
    </row>
    <row r="627" spans="1:19" s="1" customFormat="1" ht="13.5" customHeight="1" x14ac:dyDescent="0.25">
      <c r="A627" s="17" t="s">
        <v>73</v>
      </c>
      <c r="B627" s="418" t="str">
        <f>IF([1]p48!$A$99&lt;&gt;0,[1]p48!$A$99,"")</f>
        <v/>
      </c>
      <c r="C627" s="418"/>
      <c r="D627" s="418"/>
      <c r="E627" s="418"/>
      <c r="F627" s="419"/>
      <c r="G627" s="18" t="s">
        <v>74</v>
      </c>
      <c r="H627" s="68" t="str">
        <f>IF([1]p48!$G$103&lt;&gt;0,[1]p48!$G$103,"")</f>
        <v/>
      </c>
      <c r="I627" s="18" t="s">
        <v>75</v>
      </c>
      <c r="J627" s="68" t="str">
        <f>IF([1]p48!$H$103&lt;&gt;0,[1]p48!$H$103,"")</f>
        <v/>
      </c>
      <c r="K627" s="18" t="s">
        <v>79</v>
      </c>
      <c r="L627" s="442" t="str">
        <f>IF([1]p48!$J$80&lt;&gt;0,[1]p48!$J$80,"")</f>
        <v/>
      </c>
      <c r="M627" s="442"/>
      <c r="N627" s="88" t="s">
        <v>23</v>
      </c>
      <c r="O627" s="442" t="str">
        <f>IF([1]p48!$L$101&lt;&gt;0,[1]p48!$L$101,"")</f>
        <v/>
      </c>
      <c r="P627" s="443"/>
      <c r="Q627"/>
    </row>
    <row r="628" spans="1:19" s="1" customFormat="1" ht="13.5" customHeight="1" x14ac:dyDescent="0.25">
      <c r="A628" s="17" t="s">
        <v>76</v>
      </c>
      <c r="B628" s="388" t="str">
        <f>IF([1]p48!$A$101&lt;&gt;0,[1]p48!$A$101,"")</f>
        <v/>
      </c>
      <c r="C628" s="379"/>
      <c r="D628" s="379"/>
      <c r="E628" s="379"/>
      <c r="F628" s="379"/>
      <c r="G628" s="379"/>
      <c r="H628" s="379"/>
      <c r="I628" s="380"/>
      <c r="J628" s="71" t="s">
        <v>24</v>
      </c>
      <c r="K628" s="388" t="str">
        <f>IF([1]p48!$A$103&lt;&gt;0,[1]p48!$A$103,"")</f>
        <v/>
      </c>
      <c r="L628" s="379"/>
      <c r="M628" s="379"/>
      <c r="N628" s="379"/>
      <c r="O628" s="379"/>
      <c r="P628" s="380"/>
      <c r="Q628"/>
    </row>
    <row r="629" spans="1:19" x14ac:dyDescent="0.2">
      <c r="A629" s="439"/>
      <c r="B629" s="439"/>
      <c r="C629" s="439"/>
      <c r="D629" s="439"/>
      <c r="E629" s="439"/>
      <c r="F629" s="439"/>
      <c r="G629" s="439"/>
      <c r="H629" s="439"/>
      <c r="I629" s="439"/>
      <c r="J629" s="439"/>
      <c r="K629" s="439"/>
      <c r="L629" s="439"/>
      <c r="M629" s="439"/>
      <c r="N629" s="439"/>
      <c r="O629" s="439"/>
      <c r="P629" s="439"/>
    </row>
    <row r="630" spans="1:19" s="5" customFormat="1" x14ac:dyDescent="0.2">
      <c r="A630" s="375" t="str">
        <f>T([1]p49!$C$13:$G$13)</f>
        <v/>
      </c>
      <c r="B630" s="376"/>
      <c r="C630" s="376"/>
      <c r="D630" s="376"/>
      <c r="E630" s="377"/>
      <c r="F630" s="437"/>
      <c r="G630" s="438"/>
      <c r="H630" s="438"/>
      <c r="I630" s="438"/>
      <c r="J630" s="438"/>
      <c r="K630" s="438"/>
      <c r="L630" s="438"/>
      <c r="M630" s="438"/>
      <c r="N630" s="438"/>
      <c r="O630" s="438"/>
      <c r="P630" s="438"/>
      <c r="Q630"/>
      <c r="R630" s="6"/>
      <c r="S630" s="6"/>
    </row>
    <row r="631" spans="1:19" s="1" customFormat="1" ht="13.5" customHeight="1" x14ac:dyDescent="0.25">
      <c r="A631" s="17" t="s">
        <v>73</v>
      </c>
      <c r="B631" s="418" t="str">
        <f>IF([1]p49!$A$78&lt;&gt;0,[1]p49!$A$78,"")</f>
        <v/>
      </c>
      <c r="C631" s="418"/>
      <c r="D631" s="418"/>
      <c r="E631" s="418"/>
      <c r="F631" s="419"/>
      <c r="G631" s="18" t="s">
        <v>74</v>
      </c>
      <c r="H631" s="68" t="str">
        <f>IF([1]p49!$G$82&lt;&gt;0,[1]p49!$G$82,"")</f>
        <v/>
      </c>
      <c r="I631" s="18" t="s">
        <v>75</v>
      </c>
      <c r="J631" s="68" t="str">
        <f>IF([1]p49!$H$82&lt;&gt;0,[1]p49!$H$82,"")</f>
        <v/>
      </c>
      <c r="K631" s="18" t="s">
        <v>79</v>
      </c>
      <c r="L631" s="442" t="str">
        <f>IF([1]p49!$J$80&lt;&gt;0,[1]p49!$J$80,"")</f>
        <v/>
      </c>
      <c r="M631" s="442"/>
      <c r="N631" s="88" t="s">
        <v>23</v>
      </c>
      <c r="O631" s="442" t="str">
        <f>IF([1]p49!$L$80&lt;&gt;0,[1]p49!$L$80,"")</f>
        <v/>
      </c>
      <c r="P631" s="443"/>
      <c r="Q631"/>
    </row>
    <row r="632" spans="1:19" s="1" customFormat="1" ht="13.5" customHeight="1" x14ac:dyDescent="0.25">
      <c r="A632" s="17" t="s">
        <v>76</v>
      </c>
      <c r="B632" s="388" t="str">
        <f>IF([1]p49!$A$80&lt;&gt;0,[1]p49!$A$80,"")</f>
        <v/>
      </c>
      <c r="C632" s="379"/>
      <c r="D632" s="379"/>
      <c r="E632" s="379"/>
      <c r="F632" s="379"/>
      <c r="G632" s="379"/>
      <c r="H632" s="379"/>
      <c r="I632" s="380"/>
      <c r="J632" s="71" t="s">
        <v>24</v>
      </c>
      <c r="K632" s="388" t="str">
        <f>IF([1]p49!$A$82&lt;&gt;0,[1]p49!$A$82,"")</f>
        <v/>
      </c>
      <c r="L632" s="379"/>
      <c r="M632" s="379"/>
      <c r="N632" s="379"/>
      <c r="O632" s="379"/>
      <c r="P632" s="380"/>
      <c r="Q632"/>
    </row>
    <row r="633" spans="1:19" x14ac:dyDescent="0.2">
      <c r="A633" s="434"/>
      <c r="B633" s="434"/>
      <c r="C633" s="434"/>
      <c r="D633" s="434"/>
      <c r="E633" s="434"/>
      <c r="F633" s="434"/>
      <c r="G633" s="434"/>
      <c r="H633" s="434"/>
      <c r="I633" s="434"/>
      <c r="J633" s="434"/>
      <c r="K633" s="434"/>
      <c r="L633" s="434"/>
      <c r="M633" s="434"/>
      <c r="N633" s="434"/>
      <c r="O633" s="434"/>
      <c r="P633" s="434"/>
    </row>
    <row r="634" spans="1:19" s="1" customFormat="1" ht="13.5" customHeight="1" x14ac:dyDescent="0.25">
      <c r="A634" s="17" t="s">
        <v>73</v>
      </c>
      <c r="B634" s="418" t="str">
        <f>IF([1]p49!$A$85&lt;&gt;0,[1]p49!$A$85,"")</f>
        <v/>
      </c>
      <c r="C634" s="418"/>
      <c r="D634" s="418"/>
      <c r="E634" s="418"/>
      <c r="F634" s="419"/>
      <c r="G634" s="18" t="s">
        <v>74</v>
      </c>
      <c r="H634" s="68" t="str">
        <f>IF([1]p49!$G$89&lt;&gt;0,[1]p49!$G$89,"")</f>
        <v/>
      </c>
      <c r="I634" s="18" t="s">
        <v>75</v>
      </c>
      <c r="J634" s="68" t="str">
        <f>IF([1]p49!$H$89&lt;&gt;0,[1]p49!$H$89,"")</f>
        <v/>
      </c>
      <c r="K634" s="18" t="s">
        <v>79</v>
      </c>
      <c r="L634" s="442" t="str">
        <f>IF([1]p49!$J$80&lt;&gt;0,[1]p49!$J$80,"")</f>
        <v/>
      </c>
      <c r="M634" s="442"/>
      <c r="N634" s="88" t="s">
        <v>23</v>
      </c>
      <c r="O634" s="442" t="str">
        <f>IF([1]p49!$L$87&lt;&gt;0,[1]p49!$L$87,"")</f>
        <v/>
      </c>
      <c r="P634" s="443"/>
      <c r="Q634"/>
    </row>
    <row r="635" spans="1:19" s="1" customFormat="1" ht="13.5" customHeight="1" x14ac:dyDescent="0.25">
      <c r="A635" s="17" t="s">
        <v>76</v>
      </c>
      <c r="B635" s="388" t="str">
        <f>IF([1]p49!$A$87&lt;&gt;0,[1]p49!$A$87,"")</f>
        <v/>
      </c>
      <c r="C635" s="379"/>
      <c r="D635" s="379"/>
      <c r="E635" s="379"/>
      <c r="F635" s="379"/>
      <c r="G635" s="379"/>
      <c r="H635" s="379"/>
      <c r="I635" s="380"/>
      <c r="J635" s="71" t="s">
        <v>24</v>
      </c>
      <c r="K635" s="388" t="str">
        <f>IF([1]p49!$A$89&lt;&gt;0,[1]p49!$A$89,"")</f>
        <v/>
      </c>
      <c r="L635" s="379"/>
      <c r="M635" s="379"/>
      <c r="N635" s="379"/>
      <c r="O635" s="379"/>
      <c r="P635" s="380"/>
      <c r="Q635"/>
    </row>
    <row r="636" spans="1:19" x14ac:dyDescent="0.2">
      <c r="A636" s="434"/>
      <c r="B636" s="434"/>
      <c r="C636" s="434"/>
      <c r="D636" s="434"/>
      <c r="E636" s="434"/>
      <c r="F636" s="434"/>
      <c r="G636" s="434"/>
      <c r="H636" s="434"/>
      <c r="I636" s="434"/>
      <c r="J636" s="434"/>
      <c r="K636" s="434"/>
      <c r="L636" s="434"/>
      <c r="M636" s="434"/>
      <c r="N636" s="434"/>
      <c r="O636" s="434"/>
      <c r="P636" s="434"/>
    </row>
    <row r="637" spans="1:19" s="1" customFormat="1" ht="13.5" customHeight="1" x14ac:dyDescent="0.25">
      <c r="A637" s="17" t="s">
        <v>73</v>
      </c>
      <c r="B637" s="418" t="str">
        <f>IF([1]p49!$A$92&lt;&gt;0,[1]p49!$A$92,"")</f>
        <v/>
      </c>
      <c r="C637" s="418"/>
      <c r="D637" s="418"/>
      <c r="E637" s="418"/>
      <c r="F637" s="419"/>
      <c r="G637" s="18" t="s">
        <v>74</v>
      </c>
      <c r="H637" s="68" t="str">
        <f>IF([1]p49!$G$96&lt;&gt;0,[1]p49!$G$96,"")</f>
        <v/>
      </c>
      <c r="I637" s="18" t="s">
        <v>75</v>
      </c>
      <c r="J637" s="68" t="str">
        <f>IF([1]p49!$H$96&lt;&gt;0,[1]p49!$H$96,"")</f>
        <v/>
      </c>
      <c r="K637" s="18" t="s">
        <v>79</v>
      </c>
      <c r="L637" s="442" t="str">
        <f>IF([1]p49!$J$80&lt;&gt;0,[1]p49!$J$80,"")</f>
        <v/>
      </c>
      <c r="M637" s="442"/>
      <c r="N637" s="88" t="s">
        <v>23</v>
      </c>
      <c r="O637" s="442" t="str">
        <f>IF([1]p49!$L$94&lt;&gt;0,[1]p49!$L$94,"")</f>
        <v/>
      </c>
      <c r="P637" s="443"/>
      <c r="Q637"/>
    </row>
    <row r="638" spans="1:19" s="1" customFormat="1" ht="13.5" customHeight="1" x14ac:dyDescent="0.25">
      <c r="A638" s="17" t="s">
        <v>76</v>
      </c>
      <c r="B638" s="388" t="str">
        <f>IF([1]p49!$A$94&lt;&gt;0,[1]p49!$A$94,"")</f>
        <v/>
      </c>
      <c r="C638" s="379"/>
      <c r="D638" s="379"/>
      <c r="E638" s="379"/>
      <c r="F638" s="379"/>
      <c r="G638" s="379"/>
      <c r="H638" s="379"/>
      <c r="I638" s="380"/>
      <c r="J638" s="71" t="s">
        <v>24</v>
      </c>
      <c r="K638" s="388" t="str">
        <f>IF([1]p49!$A$96&lt;&gt;0,[1]p49!$A$96,"")</f>
        <v/>
      </c>
      <c r="L638" s="379"/>
      <c r="M638" s="379"/>
      <c r="N638" s="379"/>
      <c r="O638" s="379"/>
      <c r="P638" s="380"/>
      <c r="Q638"/>
    </row>
    <row r="639" spans="1:19" x14ac:dyDescent="0.2">
      <c r="A639" s="434"/>
      <c r="B639" s="434"/>
      <c r="C639" s="434"/>
      <c r="D639" s="434"/>
      <c r="E639" s="434"/>
      <c r="F639" s="434"/>
      <c r="G639" s="434"/>
      <c r="H639" s="434"/>
      <c r="I639" s="434"/>
      <c r="J639" s="434"/>
      <c r="K639" s="434"/>
      <c r="L639" s="434"/>
      <c r="M639" s="434"/>
      <c r="N639" s="434"/>
      <c r="O639" s="434"/>
      <c r="P639" s="434"/>
    </row>
    <row r="640" spans="1:19" s="1" customFormat="1" ht="13.5" customHeight="1" x14ac:dyDescent="0.25">
      <c r="A640" s="17" t="s">
        <v>73</v>
      </c>
      <c r="B640" s="418" t="str">
        <f>IF([1]p49!$A$99&lt;&gt;0,[1]p49!$A$99,"")</f>
        <v/>
      </c>
      <c r="C640" s="418"/>
      <c r="D640" s="418"/>
      <c r="E640" s="418"/>
      <c r="F640" s="419"/>
      <c r="G640" s="18" t="s">
        <v>74</v>
      </c>
      <c r="H640" s="68" t="str">
        <f>IF([1]p49!$G$103&lt;&gt;0,[1]p49!$G$103,"")</f>
        <v/>
      </c>
      <c r="I640" s="18" t="s">
        <v>75</v>
      </c>
      <c r="J640" s="68" t="str">
        <f>IF([1]p49!$H$103&lt;&gt;0,[1]p49!$H$103,"")</f>
        <v/>
      </c>
      <c r="K640" s="18" t="s">
        <v>79</v>
      </c>
      <c r="L640" s="442" t="str">
        <f>IF([1]p49!$J$80&lt;&gt;0,[1]p49!$J$80,"")</f>
        <v/>
      </c>
      <c r="M640" s="442"/>
      <c r="N640" s="88" t="s">
        <v>23</v>
      </c>
      <c r="O640" s="442" t="str">
        <f>IF([1]p49!$L$101&lt;&gt;0,[1]p49!$L$101,"")</f>
        <v/>
      </c>
      <c r="P640" s="443"/>
      <c r="Q640"/>
    </row>
    <row r="641" spans="1:19" s="1" customFormat="1" ht="13.5" customHeight="1" x14ac:dyDescent="0.25">
      <c r="A641" s="17" t="s">
        <v>76</v>
      </c>
      <c r="B641" s="388" t="str">
        <f>IF([1]p49!$A$101&lt;&gt;0,[1]p49!$A$101,"")</f>
        <v/>
      </c>
      <c r="C641" s="379"/>
      <c r="D641" s="379"/>
      <c r="E641" s="379"/>
      <c r="F641" s="379"/>
      <c r="G641" s="379"/>
      <c r="H641" s="379"/>
      <c r="I641" s="380"/>
      <c r="J641" s="71" t="s">
        <v>24</v>
      </c>
      <c r="K641" s="388" t="str">
        <f>IF([1]p49!$A$103&lt;&gt;0,[1]p49!$A$103,"")</f>
        <v/>
      </c>
      <c r="L641" s="379"/>
      <c r="M641" s="379"/>
      <c r="N641" s="379"/>
      <c r="O641" s="379"/>
      <c r="P641" s="380"/>
      <c r="Q641"/>
    </row>
    <row r="642" spans="1:19" x14ac:dyDescent="0.2">
      <c r="A642" s="439"/>
      <c r="B642" s="439"/>
      <c r="C642" s="439"/>
      <c r="D642" s="439"/>
      <c r="E642" s="439"/>
      <c r="F642" s="439"/>
      <c r="G642" s="439"/>
      <c r="H642" s="439"/>
      <c r="I642" s="439"/>
      <c r="J642" s="439"/>
      <c r="K642" s="439"/>
      <c r="L642" s="439"/>
      <c r="M642" s="439"/>
      <c r="N642" s="439"/>
      <c r="O642" s="439"/>
      <c r="P642" s="439"/>
    </row>
    <row r="643" spans="1:19" s="5" customFormat="1" x14ac:dyDescent="0.2">
      <c r="A643" s="375" t="str">
        <f>T([1]p50!$C$13:$G$13)</f>
        <v/>
      </c>
      <c r="B643" s="376"/>
      <c r="C643" s="376"/>
      <c r="D643" s="376"/>
      <c r="E643" s="377"/>
      <c r="F643" s="437"/>
      <c r="G643" s="438"/>
      <c r="H643" s="438"/>
      <c r="I643" s="438"/>
      <c r="J643" s="438"/>
      <c r="K643" s="438"/>
      <c r="L643" s="438"/>
      <c r="M643" s="438"/>
      <c r="N643" s="438"/>
      <c r="O643" s="438"/>
      <c r="P643" s="438"/>
      <c r="Q643"/>
      <c r="R643" s="6"/>
      <c r="S643" s="6"/>
    </row>
    <row r="644" spans="1:19" s="1" customFormat="1" ht="13.5" customHeight="1" x14ac:dyDescent="0.25">
      <c r="A644" s="17" t="s">
        <v>73</v>
      </c>
      <c r="B644" s="418" t="str">
        <f>IF([1]p50!$A$78&lt;&gt;0,[1]p50!$A$78,"")</f>
        <v/>
      </c>
      <c r="C644" s="418"/>
      <c r="D644" s="418"/>
      <c r="E644" s="418"/>
      <c r="F644" s="419"/>
      <c r="G644" s="18" t="s">
        <v>74</v>
      </c>
      <c r="H644" s="68" t="str">
        <f>IF([1]p50!$G$82&lt;&gt;0,[1]p50!$G$82,"")</f>
        <v/>
      </c>
      <c r="I644" s="18" t="s">
        <v>75</v>
      </c>
      <c r="J644" s="68" t="str">
        <f>IF([1]p50!$H$82&lt;&gt;0,[1]p50!$H$82,"")</f>
        <v/>
      </c>
      <c r="K644" s="18" t="s">
        <v>79</v>
      </c>
      <c r="L644" s="442" t="str">
        <f>IF([1]p50!$J$80&lt;&gt;0,[1]p50!$J$80,"")</f>
        <v/>
      </c>
      <c r="M644" s="442"/>
      <c r="N644" s="88" t="s">
        <v>23</v>
      </c>
      <c r="O644" s="442" t="str">
        <f>IF([1]p50!$L$80&lt;&gt;0,[1]p50!$L$80,"")</f>
        <v/>
      </c>
      <c r="P644" s="443"/>
      <c r="Q644"/>
    </row>
    <row r="645" spans="1:19" s="1" customFormat="1" ht="13.5" customHeight="1" x14ac:dyDescent="0.25">
      <c r="A645" s="17" t="s">
        <v>76</v>
      </c>
      <c r="B645" s="388" t="str">
        <f>IF([1]p50!$A$80&lt;&gt;0,[1]p50!$A$80,"")</f>
        <v/>
      </c>
      <c r="C645" s="379"/>
      <c r="D645" s="379"/>
      <c r="E645" s="379"/>
      <c r="F645" s="379"/>
      <c r="G645" s="379"/>
      <c r="H645" s="379"/>
      <c r="I645" s="380"/>
      <c r="J645" s="71" t="s">
        <v>24</v>
      </c>
      <c r="K645" s="388" t="str">
        <f>IF([1]p50!$A$82&lt;&gt;0,[1]p50!$A$82,"")</f>
        <v/>
      </c>
      <c r="L645" s="379"/>
      <c r="M645" s="379"/>
      <c r="N645" s="379"/>
      <c r="O645" s="379"/>
      <c r="P645" s="380"/>
      <c r="Q645"/>
    </row>
    <row r="646" spans="1:19" x14ac:dyDescent="0.2">
      <c r="A646" s="434"/>
      <c r="B646" s="434"/>
      <c r="C646" s="434"/>
      <c r="D646" s="434"/>
      <c r="E646" s="434"/>
      <c r="F646" s="434"/>
      <c r="G646" s="434"/>
      <c r="H646" s="434"/>
      <c r="I646" s="434"/>
      <c r="J646" s="434"/>
      <c r="K646" s="434"/>
      <c r="L646" s="434"/>
      <c r="M646" s="434"/>
      <c r="N646" s="434"/>
      <c r="O646" s="434"/>
      <c r="P646" s="434"/>
    </row>
    <row r="647" spans="1:19" s="1" customFormat="1" ht="13.5" customHeight="1" x14ac:dyDescent="0.25">
      <c r="A647" s="17" t="s">
        <v>73</v>
      </c>
      <c r="B647" s="418" t="str">
        <f>IF([1]p50!$A$85&lt;&gt;0,[1]p50!$A$85,"")</f>
        <v/>
      </c>
      <c r="C647" s="418"/>
      <c r="D647" s="418"/>
      <c r="E647" s="418"/>
      <c r="F647" s="419"/>
      <c r="G647" s="18" t="s">
        <v>74</v>
      </c>
      <c r="H647" s="68" t="str">
        <f>IF([1]p50!$G$89&lt;&gt;0,[1]p50!$G$89,"")</f>
        <v/>
      </c>
      <c r="I647" s="18" t="s">
        <v>75</v>
      </c>
      <c r="J647" s="68" t="str">
        <f>IF([1]p50!$H$89&lt;&gt;0,[1]p50!$H$89,"")</f>
        <v/>
      </c>
      <c r="K647" s="18" t="s">
        <v>79</v>
      </c>
      <c r="L647" s="442" t="str">
        <f>IF([1]p50!$J$80&lt;&gt;0,[1]p50!$J$80,"")</f>
        <v/>
      </c>
      <c r="M647" s="442"/>
      <c r="N647" s="88" t="s">
        <v>23</v>
      </c>
      <c r="O647" s="442" t="str">
        <f>IF([1]p50!$L$87&lt;&gt;0,[1]p50!$L$87,"")</f>
        <v/>
      </c>
      <c r="P647" s="443"/>
      <c r="Q647"/>
    </row>
    <row r="648" spans="1:19" s="1" customFormat="1" ht="13.5" customHeight="1" x14ac:dyDescent="0.25">
      <c r="A648" s="17" t="s">
        <v>76</v>
      </c>
      <c r="B648" s="388" t="str">
        <f>IF([1]p50!$A$87&lt;&gt;0,[1]p50!$A$87,"")</f>
        <v/>
      </c>
      <c r="C648" s="379"/>
      <c r="D648" s="379"/>
      <c r="E648" s="379"/>
      <c r="F648" s="379"/>
      <c r="G648" s="379"/>
      <c r="H648" s="379"/>
      <c r="I648" s="380"/>
      <c r="J648" s="71" t="s">
        <v>24</v>
      </c>
      <c r="K648" s="388" t="str">
        <f>IF([1]p50!$A$89&lt;&gt;0,[1]p50!$A$89,"")</f>
        <v/>
      </c>
      <c r="L648" s="379"/>
      <c r="M648" s="379"/>
      <c r="N648" s="379"/>
      <c r="O648" s="379"/>
      <c r="P648" s="380"/>
      <c r="Q648"/>
    </row>
    <row r="649" spans="1:19" x14ac:dyDescent="0.2">
      <c r="A649" s="434"/>
      <c r="B649" s="434"/>
      <c r="C649" s="434"/>
      <c r="D649" s="434"/>
      <c r="E649" s="434"/>
      <c r="F649" s="434"/>
      <c r="G649" s="434"/>
      <c r="H649" s="434"/>
      <c r="I649" s="434"/>
      <c r="J649" s="434"/>
      <c r="K649" s="434"/>
      <c r="L649" s="434"/>
      <c r="M649" s="434"/>
      <c r="N649" s="434"/>
      <c r="O649" s="434"/>
      <c r="P649" s="434"/>
    </row>
    <row r="650" spans="1:19" s="1" customFormat="1" ht="13.5" customHeight="1" x14ac:dyDescent="0.25">
      <c r="A650" s="17" t="s">
        <v>73</v>
      </c>
      <c r="B650" s="418" t="str">
        <f>IF([1]p50!$A$92&lt;&gt;0,[1]p50!$A$92,"")</f>
        <v/>
      </c>
      <c r="C650" s="418"/>
      <c r="D650" s="418"/>
      <c r="E650" s="418"/>
      <c r="F650" s="419"/>
      <c r="G650" s="18" t="s">
        <v>74</v>
      </c>
      <c r="H650" s="68" t="str">
        <f>IF([1]p50!$G$96&lt;&gt;0,[1]p50!$G$96,"")</f>
        <v/>
      </c>
      <c r="I650" s="18" t="s">
        <v>75</v>
      </c>
      <c r="J650" s="68" t="str">
        <f>IF([1]p50!$H$96&lt;&gt;0,[1]p50!$H$96,"")</f>
        <v/>
      </c>
      <c r="K650" s="18" t="s">
        <v>79</v>
      </c>
      <c r="L650" s="442" t="str">
        <f>IF([1]p50!$J$80&lt;&gt;0,[1]p50!$J$80,"")</f>
        <v/>
      </c>
      <c r="M650" s="442"/>
      <c r="N650" s="88" t="s">
        <v>23</v>
      </c>
      <c r="O650" s="442" t="str">
        <f>IF([1]p50!$L$94&lt;&gt;0,[1]p50!$L$94,"")</f>
        <v/>
      </c>
      <c r="P650" s="443"/>
      <c r="Q650"/>
    </row>
    <row r="651" spans="1:19" s="1" customFormat="1" ht="13.5" customHeight="1" x14ac:dyDescent="0.25">
      <c r="A651" s="17" t="s">
        <v>76</v>
      </c>
      <c r="B651" s="388" t="str">
        <f>IF([1]p50!$A$94&lt;&gt;0,[1]p50!$A$94,"")</f>
        <v/>
      </c>
      <c r="C651" s="379"/>
      <c r="D651" s="379"/>
      <c r="E651" s="379"/>
      <c r="F651" s="379"/>
      <c r="G651" s="379"/>
      <c r="H651" s="379"/>
      <c r="I651" s="380"/>
      <c r="J651" s="71" t="s">
        <v>24</v>
      </c>
      <c r="K651" s="388" t="str">
        <f>IF([1]p50!$A$96&lt;&gt;0,[1]p50!$A$96,"")</f>
        <v/>
      </c>
      <c r="L651" s="379"/>
      <c r="M651" s="379"/>
      <c r="N651" s="379"/>
      <c r="O651" s="379"/>
      <c r="P651" s="380"/>
      <c r="Q651"/>
    </row>
    <row r="652" spans="1:19" x14ac:dyDescent="0.2">
      <c r="A652" s="434"/>
      <c r="B652" s="434"/>
      <c r="C652" s="434"/>
      <c r="D652" s="434"/>
      <c r="E652" s="434"/>
      <c r="F652" s="434"/>
      <c r="G652" s="434"/>
      <c r="H652" s="434"/>
      <c r="I652" s="434"/>
      <c r="J652" s="434"/>
      <c r="K652" s="434"/>
      <c r="L652" s="434"/>
      <c r="M652" s="434"/>
      <c r="N652" s="434"/>
      <c r="O652" s="434"/>
      <c r="P652" s="434"/>
    </row>
    <row r="653" spans="1:19" s="1" customFormat="1" ht="13.5" customHeight="1" x14ac:dyDescent="0.25">
      <c r="A653" s="17" t="s">
        <v>73</v>
      </c>
      <c r="B653" s="418" t="str">
        <f>IF([1]p50!$A$99&lt;&gt;0,[1]p50!$A$99,"")</f>
        <v/>
      </c>
      <c r="C653" s="418"/>
      <c r="D653" s="418"/>
      <c r="E653" s="418"/>
      <c r="F653" s="419"/>
      <c r="G653" s="18" t="s">
        <v>74</v>
      </c>
      <c r="H653" s="68" t="str">
        <f>IF([1]p50!$G$103&lt;&gt;0,[1]p50!$G$103,"")</f>
        <v/>
      </c>
      <c r="I653" s="18" t="s">
        <v>75</v>
      </c>
      <c r="J653" s="68" t="str">
        <f>IF([1]p50!$H$103&lt;&gt;0,[1]p50!$H$103,"")</f>
        <v/>
      </c>
      <c r="K653" s="18" t="s">
        <v>79</v>
      </c>
      <c r="L653" s="442" t="str">
        <f>IF([1]p50!$J$80&lt;&gt;0,[1]p50!$J$80,"")</f>
        <v/>
      </c>
      <c r="M653" s="442"/>
      <c r="N653" s="88" t="s">
        <v>23</v>
      </c>
      <c r="O653" s="442" t="str">
        <f>IF([1]p50!$L$101&lt;&gt;0,[1]p50!$L$101,"")</f>
        <v/>
      </c>
      <c r="P653" s="443"/>
      <c r="Q653"/>
    </row>
    <row r="654" spans="1:19" s="1" customFormat="1" ht="13.5" customHeight="1" x14ac:dyDescent="0.25">
      <c r="A654" s="17" t="s">
        <v>76</v>
      </c>
      <c r="B654" s="388" t="str">
        <f>IF([1]p50!$A$101&lt;&gt;0,[1]p50!$A$101,"")</f>
        <v/>
      </c>
      <c r="C654" s="379"/>
      <c r="D654" s="379"/>
      <c r="E654" s="379"/>
      <c r="F654" s="379"/>
      <c r="G654" s="379"/>
      <c r="H654" s="379"/>
      <c r="I654" s="380"/>
      <c r="J654" s="71" t="s">
        <v>24</v>
      </c>
      <c r="K654" s="388" t="str">
        <f>IF([1]p50!$A$103&lt;&gt;0,[1]p50!$A$103,"")</f>
        <v/>
      </c>
      <c r="L654" s="379"/>
      <c r="M654" s="379"/>
      <c r="N654" s="379"/>
      <c r="O654" s="379"/>
      <c r="P654" s="380"/>
      <c r="Q654"/>
    </row>
  </sheetData>
  <mergeCells count="1306">
    <mergeCell ref="A18:P18"/>
    <mergeCell ref="A19:E19"/>
    <mergeCell ref="B79:I79"/>
    <mergeCell ref="K79:P79"/>
    <mergeCell ref="F19:P19"/>
    <mergeCell ref="B73:I73"/>
    <mergeCell ref="K73:P73"/>
    <mergeCell ref="B20:F20"/>
    <mergeCell ref="A22:P22"/>
    <mergeCell ref="B21:I21"/>
    <mergeCell ref="M3:N3"/>
    <mergeCell ref="E3:L3"/>
    <mergeCell ref="A6:E6"/>
    <mergeCell ref="B17:I17"/>
    <mergeCell ref="K17:P17"/>
    <mergeCell ref="A15:P15"/>
    <mergeCell ref="L16:M16"/>
    <mergeCell ref="O16:P16"/>
    <mergeCell ref="B16:F16"/>
    <mergeCell ref="B7:F7"/>
    <mergeCell ref="L20:M20"/>
    <mergeCell ref="O20:P20"/>
    <mergeCell ref="B23:F23"/>
    <mergeCell ref="A25:P25"/>
    <mergeCell ref="O26:P26"/>
    <mergeCell ref="B24:I24"/>
    <mergeCell ref="K24:P24"/>
    <mergeCell ref="L23:M23"/>
    <mergeCell ref="L36:M36"/>
    <mergeCell ref="O36:P36"/>
    <mergeCell ref="A35:P35"/>
    <mergeCell ref="B36:F36"/>
    <mergeCell ref="A1:P1"/>
    <mergeCell ref="F6:P6"/>
    <mergeCell ref="A4:P5"/>
    <mergeCell ref="A2:P2"/>
    <mergeCell ref="A3:D3"/>
    <mergeCell ref="O3:P3"/>
    <mergeCell ref="B8:I8"/>
    <mergeCell ref="A9:P9"/>
    <mergeCell ref="O7:P7"/>
    <mergeCell ref="B85:F85"/>
    <mergeCell ref="L85:M85"/>
    <mergeCell ref="O85:P85"/>
    <mergeCell ref="B10:F10"/>
    <mergeCell ref="B14:I14"/>
    <mergeCell ref="K14:P14"/>
    <mergeCell ref="O23:P23"/>
    <mergeCell ref="B215:F215"/>
    <mergeCell ref="L215:M215"/>
    <mergeCell ref="O215:P215"/>
    <mergeCell ref="B82:I82"/>
    <mergeCell ref="K82:P82"/>
    <mergeCell ref="A84:E84"/>
    <mergeCell ref="F84:P84"/>
    <mergeCell ref="B86:I86"/>
    <mergeCell ref="K86:P86"/>
    <mergeCell ref="O91:P91"/>
    <mergeCell ref="K21:P21"/>
    <mergeCell ref="B26:F26"/>
    <mergeCell ref="A28:P28"/>
    <mergeCell ref="B27:I27"/>
    <mergeCell ref="K27:P27"/>
    <mergeCell ref="L26:M26"/>
    <mergeCell ref="B29:F29"/>
    <mergeCell ref="A31:P31"/>
    <mergeCell ref="B30:I30"/>
    <mergeCell ref="K30:P30"/>
    <mergeCell ref="L29:M29"/>
    <mergeCell ref="O29:P29"/>
    <mergeCell ref="A32:E32"/>
    <mergeCell ref="F32:P32"/>
    <mergeCell ref="B33:F33"/>
    <mergeCell ref="L33:M33"/>
    <mergeCell ref="O33:P33"/>
    <mergeCell ref="B34:I34"/>
    <mergeCell ref="K34:P34"/>
    <mergeCell ref="B42:F42"/>
    <mergeCell ref="B37:I37"/>
    <mergeCell ref="K37:P37"/>
    <mergeCell ref="L39:M39"/>
    <mergeCell ref="O39:P39"/>
    <mergeCell ref="A38:P38"/>
    <mergeCell ref="B39:F39"/>
    <mergeCell ref="L55:M55"/>
    <mergeCell ref="O55:P55"/>
    <mergeCell ref="A58:E58"/>
    <mergeCell ref="F58:P58"/>
    <mergeCell ref="B59:F59"/>
    <mergeCell ref="L59:M59"/>
    <mergeCell ref="O59:P59"/>
    <mergeCell ref="B60:I60"/>
    <mergeCell ref="K60:P60"/>
    <mergeCell ref="A44:P44"/>
    <mergeCell ref="A45:E45"/>
    <mergeCell ref="F45:P45"/>
    <mergeCell ref="B43:I43"/>
    <mergeCell ref="K43:P43"/>
    <mergeCell ref="B40:I40"/>
    <mergeCell ref="K40:P40"/>
    <mergeCell ref="L42:M42"/>
    <mergeCell ref="O42:P42"/>
    <mergeCell ref="A41:P41"/>
    <mergeCell ref="B46:F46"/>
    <mergeCell ref="A48:P48"/>
    <mergeCell ref="B47:I47"/>
    <mergeCell ref="K47:P47"/>
    <mergeCell ref="L46:M46"/>
    <mergeCell ref="O46:P46"/>
    <mergeCell ref="B49:F49"/>
    <mergeCell ref="O65:P65"/>
    <mergeCell ref="A64:P64"/>
    <mergeCell ref="B65:F65"/>
    <mergeCell ref="A70:P70"/>
    <mergeCell ref="A71:E71"/>
    <mergeCell ref="F71:P71"/>
    <mergeCell ref="B69:I69"/>
    <mergeCell ref="K69:P69"/>
    <mergeCell ref="B66:I66"/>
    <mergeCell ref="K66:P66"/>
    <mergeCell ref="L68:M68"/>
    <mergeCell ref="O68:P68"/>
    <mergeCell ref="A67:P67"/>
    <mergeCell ref="A51:P51"/>
    <mergeCell ref="B50:I50"/>
    <mergeCell ref="K50:P50"/>
    <mergeCell ref="L49:M49"/>
    <mergeCell ref="O49:P49"/>
    <mergeCell ref="B52:F52"/>
    <mergeCell ref="A54:P54"/>
    <mergeCell ref="B53:I53"/>
    <mergeCell ref="K53:P53"/>
    <mergeCell ref="L52:M52"/>
    <mergeCell ref="O52:P52"/>
    <mergeCell ref="L62:M62"/>
    <mergeCell ref="O62:P62"/>
    <mergeCell ref="A61:P61"/>
    <mergeCell ref="B62:F62"/>
    <mergeCell ref="B55:F55"/>
    <mergeCell ref="A57:P57"/>
    <mergeCell ref="B56:I56"/>
    <mergeCell ref="K56:P56"/>
    <mergeCell ref="B72:F72"/>
    <mergeCell ref="A83:P83"/>
    <mergeCell ref="B78:F78"/>
    <mergeCell ref="A80:P80"/>
    <mergeCell ref="A74:P74"/>
    <mergeCell ref="B81:F81"/>
    <mergeCell ref="B75:F75"/>
    <mergeCell ref="B76:I76"/>
    <mergeCell ref="K76:P76"/>
    <mergeCell ref="A77:P77"/>
    <mergeCell ref="B11:I11"/>
    <mergeCell ref="L7:M7"/>
    <mergeCell ref="K8:P8"/>
    <mergeCell ref="L13:M13"/>
    <mergeCell ref="O13:P13"/>
    <mergeCell ref="L10:M10"/>
    <mergeCell ref="O10:P10"/>
    <mergeCell ref="K11:P11"/>
    <mergeCell ref="A12:P12"/>
    <mergeCell ref="B13:F13"/>
    <mergeCell ref="L72:M72"/>
    <mergeCell ref="O72:P72"/>
    <mergeCell ref="L75:M75"/>
    <mergeCell ref="O75:P75"/>
    <mergeCell ref="L78:M78"/>
    <mergeCell ref="O78:P78"/>
    <mergeCell ref="L81:M81"/>
    <mergeCell ref="O81:P81"/>
    <mergeCell ref="B68:F68"/>
    <mergeCell ref="B63:I63"/>
    <mergeCell ref="K63:P63"/>
    <mergeCell ref="L65:M65"/>
    <mergeCell ref="A87:P87"/>
    <mergeCell ref="F97:P97"/>
    <mergeCell ref="B88:F88"/>
    <mergeCell ref="L88:M88"/>
    <mergeCell ref="O88:P88"/>
    <mergeCell ref="O94:P94"/>
    <mergeCell ref="B89:I89"/>
    <mergeCell ref="K89:P89"/>
    <mergeCell ref="A90:P90"/>
    <mergeCell ref="B91:F91"/>
    <mergeCell ref="L91:M91"/>
    <mergeCell ref="O101:P101"/>
    <mergeCell ref="B92:I92"/>
    <mergeCell ref="K92:P92"/>
    <mergeCell ref="A93:P93"/>
    <mergeCell ref="B94:F94"/>
    <mergeCell ref="L94:M94"/>
    <mergeCell ref="B95:I95"/>
    <mergeCell ref="K95:P95"/>
    <mergeCell ref="A96:P96"/>
    <mergeCell ref="A97:E97"/>
    <mergeCell ref="K105:P105"/>
    <mergeCell ref="A106:P106"/>
    <mergeCell ref="B98:F98"/>
    <mergeCell ref="L98:M98"/>
    <mergeCell ref="O98:P98"/>
    <mergeCell ref="B99:I99"/>
    <mergeCell ref="K99:P99"/>
    <mergeCell ref="A100:P100"/>
    <mergeCell ref="B101:F101"/>
    <mergeCell ref="L101:M101"/>
    <mergeCell ref="O107:P107"/>
    <mergeCell ref="B107:F107"/>
    <mergeCell ref="L107:M107"/>
    <mergeCell ref="B102:I102"/>
    <mergeCell ref="K102:P102"/>
    <mergeCell ref="A103:P103"/>
    <mergeCell ref="B104:F104"/>
    <mergeCell ref="L104:M104"/>
    <mergeCell ref="O104:P104"/>
    <mergeCell ref="B105:I105"/>
    <mergeCell ref="B111:F111"/>
    <mergeCell ref="L111:M111"/>
    <mergeCell ref="O111:P111"/>
    <mergeCell ref="A116:P116"/>
    <mergeCell ref="B117:F117"/>
    <mergeCell ref="B112:I112"/>
    <mergeCell ref="K112:P112"/>
    <mergeCell ref="B108:I108"/>
    <mergeCell ref="K108:P108"/>
    <mergeCell ref="A109:P109"/>
    <mergeCell ref="A110:E110"/>
    <mergeCell ref="F110:P110"/>
    <mergeCell ref="A113:P113"/>
    <mergeCell ref="B114:F114"/>
    <mergeCell ref="L114:M114"/>
    <mergeCell ref="O114:P114"/>
    <mergeCell ref="B115:I115"/>
    <mergeCell ref="K115:P115"/>
    <mergeCell ref="A126:P126"/>
    <mergeCell ref="B121:I121"/>
    <mergeCell ref="K121:P121"/>
    <mergeCell ref="A122:P122"/>
    <mergeCell ref="A123:E123"/>
    <mergeCell ref="F123:P123"/>
    <mergeCell ref="B130:F130"/>
    <mergeCell ref="L130:M130"/>
    <mergeCell ref="O130:P130"/>
    <mergeCell ref="K125:P125"/>
    <mergeCell ref="O124:P124"/>
    <mergeCell ref="B125:I125"/>
    <mergeCell ref="B124:F124"/>
    <mergeCell ref="L117:M117"/>
    <mergeCell ref="O117:P117"/>
    <mergeCell ref="B118:I118"/>
    <mergeCell ref="K118:P118"/>
    <mergeCell ref="A119:P119"/>
    <mergeCell ref="B120:F120"/>
    <mergeCell ref="L120:M120"/>
    <mergeCell ref="O120:P120"/>
    <mergeCell ref="L124:M124"/>
    <mergeCell ref="O133:P133"/>
    <mergeCell ref="B133:F133"/>
    <mergeCell ref="L133:M133"/>
    <mergeCell ref="A132:P132"/>
    <mergeCell ref="B127:F127"/>
    <mergeCell ref="L127:M127"/>
    <mergeCell ref="O127:P127"/>
    <mergeCell ref="B128:I128"/>
    <mergeCell ref="K128:P128"/>
    <mergeCell ref="A129:P129"/>
    <mergeCell ref="B137:F137"/>
    <mergeCell ref="L137:M137"/>
    <mergeCell ref="O137:P137"/>
    <mergeCell ref="B138:I138"/>
    <mergeCell ref="K138:P138"/>
    <mergeCell ref="B134:I134"/>
    <mergeCell ref="K134:P134"/>
    <mergeCell ref="A135:P135"/>
    <mergeCell ref="A136:E136"/>
    <mergeCell ref="F136:P136"/>
    <mergeCell ref="B131:I131"/>
    <mergeCell ref="K131:P131"/>
    <mergeCell ref="B144:I144"/>
    <mergeCell ref="K144:P144"/>
    <mergeCell ref="A139:P139"/>
    <mergeCell ref="B140:F140"/>
    <mergeCell ref="L140:M140"/>
    <mergeCell ref="O140:P140"/>
    <mergeCell ref="B141:I141"/>
    <mergeCell ref="K141:P141"/>
    <mergeCell ref="A142:P142"/>
    <mergeCell ref="B143:F143"/>
    <mergeCell ref="L143:M143"/>
    <mergeCell ref="O143:P143"/>
    <mergeCell ref="B157:I157"/>
    <mergeCell ref="K157:P157"/>
    <mergeCell ref="A152:P152"/>
    <mergeCell ref="B147:I147"/>
    <mergeCell ref="K147:P147"/>
    <mergeCell ref="A148:P148"/>
    <mergeCell ref="A149:E149"/>
    <mergeCell ref="F149:P149"/>
    <mergeCell ref="A145:P145"/>
    <mergeCell ref="B146:F146"/>
    <mergeCell ref="L146:M146"/>
    <mergeCell ref="O150:P150"/>
    <mergeCell ref="B151:I151"/>
    <mergeCell ref="O146:P146"/>
    <mergeCell ref="B150:F150"/>
    <mergeCell ref="L150:M150"/>
    <mergeCell ref="K151:P151"/>
    <mergeCell ref="A158:P158"/>
    <mergeCell ref="B153:F153"/>
    <mergeCell ref="L153:M153"/>
    <mergeCell ref="O153:P153"/>
    <mergeCell ref="B154:I154"/>
    <mergeCell ref="K154:P154"/>
    <mergeCell ref="A155:P155"/>
    <mergeCell ref="B156:F156"/>
    <mergeCell ref="L156:M156"/>
    <mergeCell ref="O156:P156"/>
    <mergeCell ref="B160:I160"/>
    <mergeCell ref="K160:P160"/>
    <mergeCell ref="A161:P161"/>
    <mergeCell ref="A162:E162"/>
    <mergeCell ref="F162:P162"/>
    <mergeCell ref="O159:P159"/>
    <mergeCell ref="B159:F159"/>
    <mergeCell ref="L159:M159"/>
    <mergeCell ref="A168:P168"/>
    <mergeCell ref="B169:F169"/>
    <mergeCell ref="B163:F163"/>
    <mergeCell ref="L163:M163"/>
    <mergeCell ref="O163:P163"/>
    <mergeCell ref="B164:I164"/>
    <mergeCell ref="K164:P164"/>
    <mergeCell ref="A165:P165"/>
    <mergeCell ref="B166:F166"/>
    <mergeCell ref="L166:M166"/>
    <mergeCell ref="O166:P166"/>
    <mergeCell ref="B167:I167"/>
    <mergeCell ref="K167:P167"/>
    <mergeCell ref="B183:I183"/>
    <mergeCell ref="K183:P183"/>
    <mergeCell ref="A178:P178"/>
    <mergeCell ref="B173:I173"/>
    <mergeCell ref="K173:P173"/>
    <mergeCell ref="A174:P174"/>
    <mergeCell ref="A175:E175"/>
    <mergeCell ref="B182:F182"/>
    <mergeCell ref="L182:M182"/>
    <mergeCell ref="O182:P182"/>
    <mergeCell ref="K177:P177"/>
    <mergeCell ref="L169:M169"/>
    <mergeCell ref="O169:P169"/>
    <mergeCell ref="B170:I170"/>
    <mergeCell ref="K170:P170"/>
    <mergeCell ref="A171:P171"/>
    <mergeCell ref="B172:F172"/>
    <mergeCell ref="L172:M172"/>
    <mergeCell ref="O176:P176"/>
    <mergeCell ref="B177:I177"/>
    <mergeCell ref="O172:P172"/>
    <mergeCell ref="B176:F176"/>
    <mergeCell ref="L176:M176"/>
    <mergeCell ref="F175:P175"/>
    <mergeCell ref="O185:P185"/>
    <mergeCell ref="B185:F185"/>
    <mergeCell ref="L185:M185"/>
    <mergeCell ref="A184:P184"/>
    <mergeCell ref="B179:F179"/>
    <mergeCell ref="L179:M179"/>
    <mergeCell ref="O179:P179"/>
    <mergeCell ref="B180:I180"/>
    <mergeCell ref="K180:P180"/>
    <mergeCell ref="A181:P181"/>
    <mergeCell ref="B189:F189"/>
    <mergeCell ref="L189:M189"/>
    <mergeCell ref="O189:P189"/>
    <mergeCell ref="B190:I190"/>
    <mergeCell ref="K190:P190"/>
    <mergeCell ref="B186:I186"/>
    <mergeCell ref="K186:P186"/>
    <mergeCell ref="A187:P187"/>
    <mergeCell ref="A188:E188"/>
    <mergeCell ref="F188:P188"/>
    <mergeCell ref="B196:I196"/>
    <mergeCell ref="K196:P196"/>
    <mergeCell ref="A197:P197"/>
    <mergeCell ref="A191:P191"/>
    <mergeCell ref="B192:F192"/>
    <mergeCell ref="L192:M192"/>
    <mergeCell ref="O192:P192"/>
    <mergeCell ref="B193:I193"/>
    <mergeCell ref="K193:P193"/>
    <mergeCell ref="A194:P194"/>
    <mergeCell ref="B195:F195"/>
    <mergeCell ref="L195:M195"/>
    <mergeCell ref="O195:P195"/>
    <mergeCell ref="B198:F198"/>
    <mergeCell ref="L198:M198"/>
    <mergeCell ref="A204:P204"/>
    <mergeCell ref="B199:I199"/>
    <mergeCell ref="K199:P199"/>
    <mergeCell ref="A200:P200"/>
    <mergeCell ref="A201:E201"/>
    <mergeCell ref="F201:P201"/>
    <mergeCell ref="O198:P198"/>
    <mergeCell ref="A210:P210"/>
    <mergeCell ref="B205:F205"/>
    <mergeCell ref="L205:M205"/>
    <mergeCell ref="O205:P205"/>
    <mergeCell ref="B202:F202"/>
    <mergeCell ref="L202:M202"/>
    <mergeCell ref="O202:P202"/>
    <mergeCell ref="B203:I203"/>
    <mergeCell ref="K203:P203"/>
    <mergeCell ref="F214:P214"/>
    <mergeCell ref="O211:P211"/>
    <mergeCell ref="B206:I206"/>
    <mergeCell ref="K206:P206"/>
    <mergeCell ref="A207:P207"/>
    <mergeCell ref="B208:F208"/>
    <mergeCell ref="L208:M208"/>
    <mergeCell ref="O208:P208"/>
    <mergeCell ref="B209:I209"/>
    <mergeCell ref="K209:P209"/>
    <mergeCell ref="O221:P221"/>
    <mergeCell ref="B211:F211"/>
    <mergeCell ref="L211:M211"/>
    <mergeCell ref="A217:P217"/>
    <mergeCell ref="B216:I216"/>
    <mergeCell ref="K216:P216"/>
    <mergeCell ref="B212:I212"/>
    <mergeCell ref="K212:P212"/>
    <mergeCell ref="A213:P213"/>
    <mergeCell ref="A214:E214"/>
    <mergeCell ref="F227:P227"/>
    <mergeCell ref="B218:F218"/>
    <mergeCell ref="L218:M218"/>
    <mergeCell ref="O218:P218"/>
    <mergeCell ref="O224:P224"/>
    <mergeCell ref="B219:I219"/>
    <mergeCell ref="K219:P219"/>
    <mergeCell ref="A220:P220"/>
    <mergeCell ref="B221:F221"/>
    <mergeCell ref="L221:M221"/>
    <mergeCell ref="O231:P231"/>
    <mergeCell ref="B222:I222"/>
    <mergeCell ref="K222:P222"/>
    <mergeCell ref="A223:P223"/>
    <mergeCell ref="B224:F224"/>
    <mergeCell ref="L224:M224"/>
    <mergeCell ref="B225:I225"/>
    <mergeCell ref="K225:P225"/>
    <mergeCell ref="A226:P226"/>
    <mergeCell ref="A227:E227"/>
    <mergeCell ref="K235:P235"/>
    <mergeCell ref="A236:P236"/>
    <mergeCell ref="B228:F228"/>
    <mergeCell ref="L228:M228"/>
    <mergeCell ref="O228:P228"/>
    <mergeCell ref="B229:I229"/>
    <mergeCell ref="K229:P229"/>
    <mergeCell ref="A230:P230"/>
    <mergeCell ref="B231:F231"/>
    <mergeCell ref="L231:M231"/>
    <mergeCell ref="O237:P237"/>
    <mergeCell ref="B237:F237"/>
    <mergeCell ref="L237:M237"/>
    <mergeCell ref="B232:I232"/>
    <mergeCell ref="K232:P232"/>
    <mergeCell ref="A233:P233"/>
    <mergeCell ref="B234:F234"/>
    <mergeCell ref="L234:M234"/>
    <mergeCell ref="O234:P234"/>
    <mergeCell ref="B235:I235"/>
    <mergeCell ref="B241:F241"/>
    <mergeCell ref="L241:M241"/>
    <mergeCell ref="O241:P241"/>
    <mergeCell ref="B242:I242"/>
    <mergeCell ref="K242:P242"/>
    <mergeCell ref="B238:I238"/>
    <mergeCell ref="K238:P238"/>
    <mergeCell ref="A239:P239"/>
    <mergeCell ref="A240:E240"/>
    <mergeCell ref="F240:P240"/>
    <mergeCell ref="B248:I248"/>
    <mergeCell ref="K248:P248"/>
    <mergeCell ref="A243:P243"/>
    <mergeCell ref="B244:F244"/>
    <mergeCell ref="L244:M244"/>
    <mergeCell ref="O244:P244"/>
    <mergeCell ref="B245:I245"/>
    <mergeCell ref="K245:P245"/>
    <mergeCell ref="A246:P246"/>
    <mergeCell ref="A256:P256"/>
    <mergeCell ref="B251:I251"/>
    <mergeCell ref="K251:P251"/>
    <mergeCell ref="A252:P252"/>
    <mergeCell ref="A253:E253"/>
    <mergeCell ref="B260:F260"/>
    <mergeCell ref="L260:M260"/>
    <mergeCell ref="O260:P260"/>
    <mergeCell ref="K255:P255"/>
    <mergeCell ref="B247:F247"/>
    <mergeCell ref="L247:M247"/>
    <mergeCell ref="O247:P247"/>
    <mergeCell ref="A249:P249"/>
    <mergeCell ref="B250:F250"/>
    <mergeCell ref="L250:M250"/>
    <mergeCell ref="O254:P254"/>
    <mergeCell ref="B255:I255"/>
    <mergeCell ref="O250:P250"/>
    <mergeCell ref="F253:P253"/>
    <mergeCell ref="B254:F254"/>
    <mergeCell ref="L254:M254"/>
    <mergeCell ref="O263:P263"/>
    <mergeCell ref="B263:F263"/>
    <mergeCell ref="L263:M263"/>
    <mergeCell ref="A262:P262"/>
    <mergeCell ref="B257:F257"/>
    <mergeCell ref="L257:M257"/>
    <mergeCell ref="O257:P257"/>
    <mergeCell ref="B258:I258"/>
    <mergeCell ref="K258:P258"/>
    <mergeCell ref="A259:P259"/>
    <mergeCell ref="B267:F267"/>
    <mergeCell ref="L267:M267"/>
    <mergeCell ref="O267:P267"/>
    <mergeCell ref="B261:I261"/>
    <mergeCell ref="K261:P261"/>
    <mergeCell ref="B268:I268"/>
    <mergeCell ref="K268:P268"/>
    <mergeCell ref="B264:I264"/>
    <mergeCell ref="K264:P264"/>
    <mergeCell ref="A265:P265"/>
    <mergeCell ref="A266:E266"/>
    <mergeCell ref="F266:P266"/>
    <mergeCell ref="B274:I274"/>
    <mergeCell ref="K274:P274"/>
    <mergeCell ref="A269:P269"/>
    <mergeCell ref="B270:F270"/>
    <mergeCell ref="L270:M270"/>
    <mergeCell ref="O270:P270"/>
    <mergeCell ref="B271:I271"/>
    <mergeCell ref="K271:P271"/>
    <mergeCell ref="A272:P272"/>
    <mergeCell ref="B273:F273"/>
    <mergeCell ref="L273:M273"/>
    <mergeCell ref="O273:P273"/>
    <mergeCell ref="B287:I287"/>
    <mergeCell ref="K287:P287"/>
    <mergeCell ref="A282:P282"/>
    <mergeCell ref="B277:I277"/>
    <mergeCell ref="K277:P277"/>
    <mergeCell ref="A278:P278"/>
    <mergeCell ref="A279:E279"/>
    <mergeCell ref="F279:P279"/>
    <mergeCell ref="A275:P275"/>
    <mergeCell ref="B276:F276"/>
    <mergeCell ref="L276:M276"/>
    <mergeCell ref="O280:P280"/>
    <mergeCell ref="B281:I281"/>
    <mergeCell ref="O276:P276"/>
    <mergeCell ref="B280:F280"/>
    <mergeCell ref="L280:M280"/>
    <mergeCell ref="K281:P281"/>
    <mergeCell ref="A288:P288"/>
    <mergeCell ref="B283:F283"/>
    <mergeCell ref="L283:M283"/>
    <mergeCell ref="O283:P283"/>
    <mergeCell ref="B284:I284"/>
    <mergeCell ref="K284:P284"/>
    <mergeCell ref="A285:P285"/>
    <mergeCell ref="B286:F286"/>
    <mergeCell ref="L286:M286"/>
    <mergeCell ref="O286:P286"/>
    <mergeCell ref="B290:I290"/>
    <mergeCell ref="K290:P290"/>
    <mergeCell ref="A291:P291"/>
    <mergeCell ref="A292:E292"/>
    <mergeCell ref="F292:P292"/>
    <mergeCell ref="O289:P289"/>
    <mergeCell ref="B289:F289"/>
    <mergeCell ref="L289:M289"/>
    <mergeCell ref="A298:P298"/>
    <mergeCell ref="B299:F299"/>
    <mergeCell ref="B293:F293"/>
    <mergeCell ref="L293:M293"/>
    <mergeCell ref="O293:P293"/>
    <mergeCell ref="B294:I294"/>
    <mergeCell ref="K294:P294"/>
    <mergeCell ref="A295:P295"/>
    <mergeCell ref="B296:F296"/>
    <mergeCell ref="L296:M296"/>
    <mergeCell ref="O296:P296"/>
    <mergeCell ref="B297:I297"/>
    <mergeCell ref="K297:P297"/>
    <mergeCell ref="B313:I313"/>
    <mergeCell ref="K313:P313"/>
    <mergeCell ref="A308:P308"/>
    <mergeCell ref="B303:I303"/>
    <mergeCell ref="K303:P303"/>
    <mergeCell ref="A304:P304"/>
    <mergeCell ref="A305:E305"/>
    <mergeCell ref="B312:F312"/>
    <mergeCell ref="L312:M312"/>
    <mergeCell ref="O312:P312"/>
    <mergeCell ref="K307:P307"/>
    <mergeCell ref="L299:M299"/>
    <mergeCell ref="O299:P299"/>
    <mergeCell ref="B300:I300"/>
    <mergeCell ref="K300:P300"/>
    <mergeCell ref="A301:P301"/>
    <mergeCell ref="B302:F302"/>
    <mergeCell ref="L302:M302"/>
    <mergeCell ref="O306:P306"/>
    <mergeCell ref="B307:I307"/>
    <mergeCell ref="O302:P302"/>
    <mergeCell ref="B306:F306"/>
    <mergeCell ref="L306:M306"/>
    <mergeCell ref="F305:P305"/>
    <mergeCell ref="O315:P315"/>
    <mergeCell ref="B315:F315"/>
    <mergeCell ref="L315:M315"/>
    <mergeCell ref="A314:P314"/>
    <mergeCell ref="B309:F309"/>
    <mergeCell ref="L309:M309"/>
    <mergeCell ref="O309:P309"/>
    <mergeCell ref="B310:I310"/>
    <mergeCell ref="K310:P310"/>
    <mergeCell ref="A311:P311"/>
    <mergeCell ref="B319:F319"/>
    <mergeCell ref="L319:M319"/>
    <mergeCell ref="O319:P319"/>
    <mergeCell ref="B316:I316"/>
    <mergeCell ref="K316:P316"/>
    <mergeCell ref="A317:P317"/>
    <mergeCell ref="A318:E318"/>
    <mergeCell ref="F318:P318"/>
    <mergeCell ref="L325:M325"/>
    <mergeCell ref="O325:P325"/>
    <mergeCell ref="A334:P334"/>
    <mergeCell ref="B329:I329"/>
    <mergeCell ref="K329:P329"/>
    <mergeCell ref="A330:P330"/>
    <mergeCell ref="A331:E331"/>
    <mergeCell ref="F331:P331"/>
    <mergeCell ref="A327:P327"/>
    <mergeCell ref="B328:F328"/>
    <mergeCell ref="L328:M328"/>
    <mergeCell ref="O332:P332"/>
    <mergeCell ref="B333:I333"/>
    <mergeCell ref="O328:P328"/>
    <mergeCell ref="B332:F332"/>
    <mergeCell ref="L332:M332"/>
    <mergeCell ref="K333:P333"/>
    <mergeCell ref="B320:I320"/>
    <mergeCell ref="K320:P320"/>
    <mergeCell ref="A340:P340"/>
    <mergeCell ref="B335:F335"/>
    <mergeCell ref="L335:M335"/>
    <mergeCell ref="O335:P335"/>
    <mergeCell ref="B336:I336"/>
    <mergeCell ref="K336:P336"/>
    <mergeCell ref="A337:P337"/>
    <mergeCell ref="B338:F338"/>
    <mergeCell ref="L338:M338"/>
    <mergeCell ref="O338:P338"/>
    <mergeCell ref="B342:I342"/>
    <mergeCell ref="K342:P342"/>
    <mergeCell ref="A343:P343"/>
    <mergeCell ref="A344:E344"/>
    <mergeCell ref="F344:P344"/>
    <mergeCell ref="O341:P341"/>
    <mergeCell ref="B341:F341"/>
    <mergeCell ref="L341:M341"/>
    <mergeCell ref="B339:I339"/>
    <mergeCell ref="K339:P339"/>
    <mergeCell ref="B326:I326"/>
    <mergeCell ref="K326:P326"/>
    <mergeCell ref="A321:P321"/>
    <mergeCell ref="B322:F322"/>
    <mergeCell ref="L322:M322"/>
    <mergeCell ref="O322:P322"/>
    <mergeCell ref="B323:I323"/>
    <mergeCell ref="K323:P323"/>
    <mergeCell ref="A324:P324"/>
    <mergeCell ref="B325:F325"/>
    <mergeCell ref="A350:P350"/>
    <mergeCell ref="B351:F351"/>
    <mergeCell ref="B345:F345"/>
    <mergeCell ref="L345:M345"/>
    <mergeCell ref="O345:P345"/>
    <mergeCell ref="B346:I346"/>
    <mergeCell ref="K346:P346"/>
    <mergeCell ref="A347:P347"/>
    <mergeCell ref="B348:F348"/>
    <mergeCell ref="L348:M348"/>
    <mergeCell ref="O348:P348"/>
    <mergeCell ref="B349:I349"/>
    <mergeCell ref="K349:P349"/>
    <mergeCell ref="B365:I365"/>
    <mergeCell ref="K365:P365"/>
    <mergeCell ref="A360:P360"/>
    <mergeCell ref="B355:I355"/>
    <mergeCell ref="K355:P355"/>
    <mergeCell ref="A356:P356"/>
    <mergeCell ref="A357:E357"/>
    <mergeCell ref="B364:F364"/>
    <mergeCell ref="L364:M364"/>
    <mergeCell ref="O364:P364"/>
    <mergeCell ref="K359:P359"/>
    <mergeCell ref="L351:M351"/>
    <mergeCell ref="O351:P351"/>
    <mergeCell ref="B352:I352"/>
    <mergeCell ref="K352:P352"/>
    <mergeCell ref="A353:P353"/>
    <mergeCell ref="B354:F354"/>
    <mergeCell ref="L354:M354"/>
    <mergeCell ref="O358:P358"/>
    <mergeCell ref="B359:I359"/>
    <mergeCell ref="O354:P354"/>
    <mergeCell ref="B358:F358"/>
    <mergeCell ref="L358:M358"/>
    <mergeCell ref="F357:P357"/>
    <mergeCell ref="O367:P367"/>
    <mergeCell ref="B367:F367"/>
    <mergeCell ref="L367:M367"/>
    <mergeCell ref="A366:P366"/>
    <mergeCell ref="B361:F361"/>
    <mergeCell ref="L361:M361"/>
    <mergeCell ref="O361:P361"/>
    <mergeCell ref="B362:I362"/>
    <mergeCell ref="K362:P362"/>
    <mergeCell ref="A363:P363"/>
    <mergeCell ref="B371:F371"/>
    <mergeCell ref="L371:M371"/>
    <mergeCell ref="O371:P371"/>
    <mergeCell ref="B368:I368"/>
    <mergeCell ref="K368:P368"/>
    <mergeCell ref="A369:P369"/>
    <mergeCell ref="A370:E370"/>
    <mergeCell ref="F370:P370"/>
    <mergeCell ref="L377:M377"/>
    <mergeCell ref="O377:P377"/>
    <mergeCell ref="A386:P386"/>
    <mergeCell ref="B381:I381"/>
    <mergeCell ref="K381:P381"/>
    <mergeCell ref="A382:P382"/>
    <mergeCell ref="A383:E383"/>
    <mergeCell ref="F383:P383"/>
    <mergeCell ref="A379:P379"/>
    <mergeCell ref="B380:F380"/>
    <mergeCell ref="L380:M380"/>
    <mergeCell ref="O384:P384"/>
    <mergeCell ref="B385:I385"/>
    <mergeCell ref="O380:P380"/>
    <mergeCell ref="B384:F384"/>
    <mergeCell ref="L384:M384"/>
    <mergeCell ref="K385:P385"/>
    <mergeCell ref="B372:I372"/>
    <mergeCell ref="K372:P372"/>
    <mergeCell ref="A392:P392"/>
    <mergeCell ref="B387:F387"/>
    <mergeCell ref="L387:M387"/>
    <mergeCell ref="O387:P387"/>
    <mergeCell ref="B388:I388"/>
    <mergeCell ref="K388:P388"/>
    <mergeCell ref="A389:P389"/>
    <mergeCell ref="B390:F390"/>
    <mergeCell ref="L390:M390"/>
    <mergeCell ref="O390:P390"/>
    <mergeCell ref="B394:I394"/>
    <mergeCell ref="K394:P394"/>
    <mergeCell ref="A395:P395"/>
    <mergeCell ref="A396:E396"/>
    <mergeCell ref="F396:P396"/>
    <mergeCell ref="O393:P393"/>
    <mergeCell ref="B393:F393"/>
    <mergeCell ref="L393:M393"/>
    <mergeCell ref="B391:I391"/>
    <mergeCell ref="K391:P391"/>
    <mergeCell ref="B378:I378"/>
    <mergeCell ref="K378:P378"/>
    <mergeCell ref="A373:P373"/>
    <mergeCell ref="B374:F374"/>
    <mergeCell ref="L374:M374"/>
    <mergeCell ref="O374:P374"/>
    <mergeCell ref="B375:I375"/>
    <mergeCell ref="K375:P375"/>
    <mergeCell ref="A376:P376"/>
    <mergeCell ref="B377:F377"/>
    <mergeCell ref="A402:P402"/>
    <mergeCell ref="B403:F403"/>
    <mergeCell ref="B397:F397"/>
    <mergeCell ref="L397:M397"/>
    <mergeCell ref="O397:P397"/>
    <mergeCell ref="B398:I398"/>
    <mergeCell ref="K398:P398"/>
    <mergeCell ref="A399:P399"/>
    <mergeCell ref="B400:F400"/>
    <mergeCell ref="L400:M400"/>
    <mergeCell ref="O400:P400"/>
    <mergeCell ref="B401:I401"/>
    <mergeCell ref="K401:P401"/>
    <mergeCell ref="B417:I417"/>
    <mergeCell ref="K417:P417"/>
    <mergeCell ref="A412:P412"/>
    <mergeCell ref="B407:I407"/>
    <mergeCell ref="K407:P407"/>
    <mergeCell ref="A408:P408"/>
    <mergeCell ref="A409:E409"/>
    <mergeCell ref="B416:F416"/>
    <mergeCell ref="L416:M416"/>
    <mergeCell ref="O416:P416"/>
    <mergeCell ref="K411:P411"/>
    <mergeCell ref="L403:M403"/>
    <mergeCell ref="O403:P403"/>
    <mergeCell ref="B404:I404"/>
    <mergeCell ref="K404:P404"/>
    <mergeCell ref="A405:P405"/>
    <mergeCell ref="B406:F406"/>
    <mergeCell ref="L406:M406"/>
    <mergeCell ref="O410:P410"/>
    <mergeCell ref="B411:I411"/>
    <mergeCell ref="O406:P406"/>
    <mergeCell ref="B410:F410"/>
    <mergeCell ref="L410:M410"/>
    <mergeCell ref="F409:P409"/>
    <mergeCell ref="O419:P419"/>
    <mergeCell ref="B419:F419"/>
    <mergeCell ref="L419:M419"/>
    <mergeCell ref="A418:P418"/>
    <mergeCell ref="B413:F413"/>
    <mergeCell ref="L413:M413"/>
    <mergeCell ref="O413:P413"/>
    <mergeCell ref="B414:I414"/>
    <mergeCell ref="K414:P414"/>
    <mergeCell ref="A415:P415"/>
    <mergeCell ref="B423:F423"/>
    <mergeCell ref="L423:M423"/>
    <mergeCell ref="O423:P423"/>
    <mergeCell ref="B420:I420"/>
    <mergeCell ref="K420:P420"/>
    <mergeCell ref="A421:P421"/>
    <mergeCell ref="A422:E422"/>
    <mergeCell ref="F422:P422"/>
    <mergeCell ref="L429:M429"/>
    <mergeCell ref="O429:P429"/>
    <mergeCell ref="A438:P438"/>
    <mergeCell ref="B433:I433"/>
    <mergeCell ref="K433:P433"/>
    <mergeCell ref="A434:P434"/>
    <mergeCell ref="A435:E435"/>
    <mergeCell ref="F435:P435"/>
    <mergeCell ref="A431:P431"/>
    <mergeCell ref="B432:F432"/>
    <mergeCell ref="L432:M432"/>
    <mergeCell ref="O436:P436"/>
    <mergeCell ref="B437:I437"/>
    <mergeCell ref="O432:P432"/>
    <mergeCell ref="B436:F436"/>
    <mergeCell ref="L436:M436"/>
    <mergeCell ref="K437:P437"/>
    <mergeCell ref="B424:I424"/>
    <mergeCell ref="K424:P424"/>
    <mergeCell ref="A444:P444"/>
    <mergeCell ref="B439:F439"/>
    <mergeCell ref="L439:M439"/>
    <mergeCell ref="O439:P439"/>
    <mergeCell ref="B440:I440"/>
    <mergeCell ref="K440:P440"/>
    <mergeCell ref="A441:P441"/>
    <mergeCell ref="B442:F442"/>
    <mergeCell ref="L442:M442"/>
    <mergeCell ref="O442:P442"/>
    <mergeCell ref="B446:I446"/>
    <mergeCell ref="K446:P446"/>
    <mergeCell ref="A447:P447"/>
    <mergeCell ref="A448:E448"/>
    <mergeCell ref="F448:P448"/>
    <mergeCell ref="O445:P445"/>
    <mergeCell ref="B445:F445"/>
    <mergeCell ref="L445:M445"/>
    <mergeCell ref="B443:I443"/>
    <mergeCell ref="K443:P443"/>
    <mergeCell ref="B430:I430"/>
    <mergeCell ref="K430:P430"/>
    <mergeCell ref="A425:P425"/>
    <mergeCell ref="B426:F426"/>
    <mergeCell ref="L426:M426"/>
    <mergeCell ref="O426:P426"/>
    <mergeCell ref="B427:I427"/>
    <mergeCell ref="K427:P427"/>
    <mergeCell ref="A428:P428"/>
    <mergeCell ref="B429:F429"/>
    <mergeCell ref="A454:P454"/>
    <mergeCell ref="B455:F455"/>
    <mergeCell ref="B449:F449"/>
    <mergeCell ref="L449:M449"/>
    <mergeCell ref="O449:P449"/>
    <mergeCell ref="B450:I450"/>
    <mergeCell ref="K450:P450"/>
    <mergeCell ref="A451:P451"/>
    <mergeCell ref="B452:F452"/>
    <mergeCell ref="L452:M452"/>
    <mergeCell ref="O452:P452"/>
    <mergeCell ref="B453:I453"/>
    <mergeCell ref="K453:P453"/>
    <mergeCell ref="B469:I469"/>
    <mergeCell ref="K469:P469"/>
    <mergeCell ref="A464:P464"/>
    <mergeCell ref="B459:I459"/>
    <mergeCell ref="K459:P459"/>
    <mergeCell ref="A460:P460"/>
    <mergeCell ref="A461:E461"/>
    <mergeCell ref="B468:F468"/>
    <mergeCell ref="L468:M468"/>
    <mergeCell ref="O468:P468"/>
    <mergeCell ref="K463:P463"/>
    <mergeCell ref="L455:M455"/>
    <mergeCell ref="O455:P455"/>
    <mergeCell ref="B456:I456"/>
    <mergeCell ref="K456:P456"/>
    <mergeCell ref="A457:P457"/>
    <mergeCell ref="B458:F458"/>
    <mergeCell ref="L458:M458"/>
    <mergeCell ref="O462:P462"/>
    <mergeCell ref="B463:I463"/>
    <mergeCell ref="O458:P458"/>
    <mergeCell ref="B462:F462"/>
    <mergeCell ref="L462:M462"/>
    <mergeCell ref="F461:P461"/>
    <mergeCell ref="O471:P471"/>
    <mergeCell ref="B471:F471"/>
    <mergeCell ref="L471:M471"/>
    <mergeCell ref="A470:P470"/>
    <mergeCell ref="B465:F465"/>
    <mergeCell ref="L465:M465"/>
    <mergeCell ref="O465:P465"/>
    <mergeCell ref="B466:I466"/>
    <mergeCell ref="K466:P466"/>
    <mergeCell ref="A467:P467"/>
    <mergeCell ref="B475:F475"/>
    <mergeCell ref="L475:M475"/>
    <mergeCell ref="O475:P475"/>
    <mergeCell ref="B472:I472"/>
    <mergeCell ref="K472:P472"/>
    <mergeCell ref="A473:P473"/>
    <mergeCell ref="A474:E474"/>
    <mergeCell ref="F474:P474"/>
    <mergeCell ref="L481:M481"/>
    <mergeCell ref="O481:P481"/>
    <mergeCell ref="A490:P490"/>
    <mergeCell ref="B485:I485"/>
    <mergeCell ref="K485:P485"/>
    <mergeCell ref="A486:P486"/>
    <mergeCell ref="A487:E487"/>
    <mergeCell ref="F487:P487"/>
    <mergeCell ref="A483:P483"/>
    <mergeCell ref="B484:F484"/>
    <mergeCell ref="L484:M484"/>
    <mergeCell ref="O488:P488"/>
    <mergeCell ref="B489:I489"/>
    <mergeCell ref="O484:P484"/>
    <mergeCell ref="B488:F488"/>
    <mergeCell ref="L488:M488"/>
    <mergeCell ref="K489:P489"/>
    <mergeCell ref="B476:I476"/>
    <mergeCell ref="K476:P476"/>
    <mergeCell ref="A496:P496"/>
    <mergeCell ref="B491:F491"/>
    <mergeCell ref="L491:M491"/>
    <mergeCell ref="O491:P491"/>
    <mergeCell ref="B492:I492"/>
    <mergeCell ref="K492:P492"/>
    <mergeCell ref="A493:P493"/>
    <mergeCell ref="B494:F494"/>
    <mergeCell ref="L494:M494"/>
    <mergeCell ref="O494:P494"/>
    <mergeCell ref="B498:I498"/>
    <mergeCell ref="K498:P498"/>
    <mergeCell ref="A499:P499"/>
    <mergeCell ref="A500:E500"/>
    <mergeCell ref="F500:P500"/>
    <mergeCell ref="O497:P497"/>
    <mergeCell ref="B497:F497"/>
    <mergeCell ref="L497:M497"/>
    <mergeCell ref="B495:I495"/>
    <mergeCell ref="K495:P495"/>
    <mergeCell ref="B482:I482"/>
    <mergeCell ref="K482:P482"/>
    <mergeCell ref="A477:P477"/>
    <mergeCell ref="B478:F478"/>
    <mergeCell ref="L478:M478"/>
    <mergeCell ref="O478:P478"/>
    <mergeCell ref="B479:I479"/>
    <mergeCell ref="K479:P479"/>
    <mergeCell ref="A480:P480"/>
    <mergeCell ref="B481:F481"/>
    <mergeCell ref="A506:P506"/>
    <mergeCell ref="B507:F507"/>
    <mergeCell ref="B501:F501"/>
    <mergeCell ref="L501:M501"/>
    <mergeCell ref="O501:P501"/>
    <mergeCell ref="B502:I502"/>
    <mergeCell ref="K502:P502"/>
    <mergeCell ref="A503:P503"/>
    <mergeCell ref="B504:F504"/>
    <mergeCell ref="L504:M504"/>
    <mergeCell ref="O504:P504"/>
    <mergeCell ref="B505:I505"/>
    <mergeCell ref="K505:P505"/>
    <mergeCell ref="B521:I521"/>
    <mergeCell ref="K521:P521"/>
    <mergeCell ref="A516:P516"/>
    <mergeCell ref="B511:I511"/>
    <mergeCell ref="K511:P511"/>
    <mergeCell ref="A512:P512"/>
    <mergeCell ref="A513:E513"/>
    <mergeCell ref="B520:F520"/>
    <mergeCell ref="L520:M520"/>
    <mergeCell ref="O520:P520"/>
    <mergeCell ref="K515:P515"/>
    <mergeCell ref="L507:M507"/>
    <mergeCell ref="O507:P507"/>
    <mergeCell ref="B508:I508"/>
    <mergeCell ref="K508:P508"/>
    <mergeCell ref="A509:P509"/>
    <mergeCell ref="B510:F510"/>
    <mergeCell ref="L510:M510"/>
    <mergeCell ref="O514:P514"/>
    <mergeCell ref="B515:I515"/>
    <mergeCell ref="O510:P510"/>
    <mergeCell ref="B514:F514"/>
    <mergeCell ref="L514:M514"/>
    <mergeCell ref="F513:P513"/>
    <mergeCell ref="O523:P523"/>
    <mergeCell ref="B523:F523"/>
    <mergeCell ref="L523:M523"/>
    <mergeCell ref="A522:P522"/>
    <mergeCell ref="B517:F517"/>
    <mergeCell ref="L517:M517"/>
    <mergeCell ref="O517:P517"/>
    <mergeCell ref="B518:I518"/>
    <mergeCell ref="K518:P518"/>
    <mergeCell ref="A519:P519"/>
    <mergeCell ref="B527:F527"/>
    <mergeCell ref="L527:M527"/>
    <mergeCell ref="O527:P527"/>
    <mergeCell ref="B524:I524"/>
    <mergeCell ref="K524:P524"/>
    <mergeCell ref="A525:P525"/>
    <mergeCell ref="A526:E526"/>
    <mergeCell ref="F526:P526"/>
    <mergeCell ref="L533:M533"/>
    <mergeCell ref="O533:P533"/>
    <mergeCell ref="A542:P542"/>
    <mergeCell ref="B537:I537"/>
    <mergeCell ref="K537:P537"/>
    <mergeCell ref="A538:P538"/>
    <mergeCell ref="A539:E539"/>
    <mergeCell ref="F539:P539"/>
    <mergeCell ref="A535:P535"/>
    <mergeCell ref="B536:F536"/>
    <mergeCell ref="L536:M536"/>
    <mergeCell ref="O540:P540"/>
    <mergeCell ref="B541:I541"/>
    <mergeCell ref="O536:P536"/>
    <mergeCell ref="B540:F540"/>
    <mergeCell ref="L540:M540"/>
    <mergeCell ref="K541:P541"/>
    <mergeCell ref="B528:I528"/>
    <mergeCell ref="K528:P528"/>
    <mergeCell ref="A548:P548"/>
    <mergeCell ref="B543:F543"/>
    <mergeCell ref="L543:M543"/>
    <mergeCell ref="O543:P543"/>
    <mergeCell ref="B544:I544"/>
    <mergeCell ref="K544:P544"/>
    <mergeCell ref="A545:P545"/>
    <mergeCell ref="B546:F546"/>
    <mergeCell ref="L546:M546"/>
    <mergeCell ref="O546:P546"/>
    <mergeCell ref="B550:I550"/>
    <mergeCell ref="K550:P550"/>
    <mergeCell ref="A551:P551"/>
    <mergeCell ref="A552:E552"/>
    <mergeCell ref="F552:P552"/>
    <mergeCell ref="O549:P549"/>
    <mergeCell ref="B549:F549"/>
    <mergeCell ref="L549:M549"/>
    <mergeCell ref="B547:I547"/>
    <mergeCell ref="K547:P547"/>
    <mergeCell ref="B534:I534"/>
    <mergeCell ref="K534:P534"/>
    <mergeCell ref="A529:P529"/>
    <mergeCell ref="B530:F530"/>
    <mergeCell ref="L530:M530"/>
    <mergeCell ref="O530:P530"/>
    <mergeCell ref="B531:I531"/>
    <mergeCell ref="K531:P531"/>
    <mergeCell ref="A532:P532"/>
    <mergeCell ref="B533:F533"/>
    <mergeCell ref="A558:P558"/>
    <mergeCell ref="B559:F559"/>
    <mergeCell ref="B553:F553"/>
    <mergeCell ref="L553:M553"/>
    <mergeCell ref="O553:P553"/>
    <mergeCell ref="B554:I554"/>
    <mergeCell ref="K554:P554"/>
    <mergeCell ref="A555:P555"/>
    <mergeCell ref="B556:F556"/>
    <mergeCell ref="L556:M556"/>
    <mergeCell ref="O556:P556"/>
    <mergeCell ref="B557:I557"/>
    <mergeCell ref="K557:P557"/>
    <mergeCell ref="B573:I573"/>
    <mergeCell ref="K573:P573"/>
    <mergeCell ref="A568:P568"/>
    <mergeCell ref="B563:I563"/>
    <mergeCell ref="K563:P563"/>
    <mergeCell ref="A564:P564"/>
    <mergeCell ref="A565:E565"/>
    <mergeCell ref="B572:F572"/>
    <mergeCell ref="L572:M572"/>
    <mergeCell ref="O572:P572"/>
    <mergeCell ref="K567:P567"/>
    <mergeCell ref="L559:M559"/>
    <mergeCell ref="O559:P559"/>
    <mergeCell ref="B560:I560"/>
    <mergeCell ref="K560:P560"/>
    <mergeCell ref="A561:P561"/>
    <mergeCell ref="B562:F562"/>
    <mergeCell ref="L562:M562"/>
    <mergeCell ref="O566:P566"/>
    <mergeCell ref="B567:I567"/>
    <mergeCell ref="O562:P562"/>
    <mergeCell ref="B566:F566"/>
    <mergeCell ref="L566:M566"/>
    <mergeCell ref="F565:P565"/>
    <mergeCell ref="O575:P575"/>
    <mergeCell ref="B575:F575"/>
    <mergeCell ref="L575:M575"/>
    <mergeCell ref="A574:P574"/>
    <mergeCell ref="B569:F569"/>
    <mergeCell ref="L569:M569"/>
    <mergeCell ref="O569:P569"/>
    <mergeCell ref="B570:I570"/>
    <mergeCell ref="K570:P570"/>
    <mergeCell ref="A571:P571"/>
    <mergeCell ref="B579:F579"/>
    <mergeCell ref="L579:M579"/>
    <mergeCell ref="O579:P579"/>
    <mergeCell ref="B576:I576"/>
    <mergeCell ref="K576:P576"/>
    <mergeCell ref="A577:P577"/>
    <mergeCell ref="A578:E578"/>
    <mergeCell ref="F578:P578"/>
    <mergeCell ref="L585:M585"/>
    <mergeCell ref="O585:P585"/>
    <mergeCell ref="A594:P594"/>
    <mergeCell ref="B589:I589"/>
    <mergeCell ref="K589:P589"/>
    <mergeCell ref="A590:P590"/>
    <mergeCell ref="A591:E591"/>
    <mergeCell ref="F591:P591"/>
    <mergeCell ref="A587:P587"/>
    <mergeCell ref="B588:F588"/>
    <mergeCell ref="L588:M588"/>
    <mergeCell ref="O592:P592"/>
    <mergeCell ref="B593:I593"/>
    <mergeCell ref="O588:P588"/>
    <mergeCell ref="B592:F592"/>
    <mergeCell ref="L592:M592"/>
    <mergeCell ref="K593:P593"/>
    <mergeCell ref="B580:I580"/>
    <mergeCell ref="K580:P580"/>
    <mergeCell ref="A600:P600"/>
    <mergeCell ref="B595:F595"/>
    <mergeCell ref="L595:M595"/>
    <mergeCell ref="O595:P595"/>
    <mergeCell ref="B596:I596"/>
    <mergeCell ref="K596:P596"/>
    <mergeCell ref="A597:P597"/>
    <mergeCell ref="B598:F598"/>
    <mergeCell ref="L598:M598"/>
    <mergeCell ref="O598:P598"/>
    <mergeCell ref="B602:I602"/>
    <mergeCell ref="K602:P602"/>
    <mergeCell ref="A603:P603"/>
    <mergeCell ref="A604:E604"/>
    <mergeCell ref="F604:P604"/>
    <mergeCell ref="O601:P601"/>
    <mergeCell ref="B601:F601"/>
    <mergeCell ref="L601:M601"/>
    <mergeCell ref="B599:I599"/>
    <mergeCell ref="K599:P599"/>
    <mergeCell ref="B586:I586"/>
    <mergeCell ref="K586:P586"/>
    <mergeCell ref="A581:P581"/>
    <mergeCell ref="B582:F582"/>
    <mergeCell ref="L582:M582"/>
    <mergeCell ref="O582:P582"/>
    <mergeCell ref="B583:I583"/>
    <mergeCell ref="K583:P583"/>
    <mergeCell ref="A584:P584"/>
    <mergeCell ref="B585:F585"/>
    <mergeCell ref="A610:P610"/>
    <mergeCell ref="B611:F611"/>
    <mergeCell ref="B605:F605"/>
    <mergeCell ref="L605:M605"/>
    <mergeCell ref="O605:P605"/>
    <mergeCell ref="B606:I606"/>
    <mergeCell ref="K606:P606"/>
    <mergeCell ref="A607:P607"/>
    <mergeCell ref="B608:F608"/>
    <mergeCell ref="L608:M608"/>
    <mergeCell ref="O608:P608"/>
    <mergeCell ref="B609:I609"/>
    <mergeCell ref="K609:P609"/>
    <mergeCell ref="B625:I625"/>
    <mergeCell ref="K625:P625"/>
    <mergeCell ref="A620:P620"/>
    <mergeCell ref="B615:I615"/>
    <mergeCell ref="K615:P615"/>
    <mergeCell ref="A616:P616"/>
    <mergeCell ref="A617:E617"/>
    <mergeCell ref="B624:F624"/>
    <mergeCell ref="L624:M624"/>
    <mergeCell ref="O624:P624"/>
    <mergeCell ref="K619:P619"/>
    <mergeCell ref="L611:M611"/>
    <mergeCell ref="O611:P611"/>
    <mergeCell ref="B612:I612"/>
    <mergeCell ref="K612:P612"/>
    <mergeCell ref="A613:P613"/>
    <mergeCell ref="B614:F614"/>
    <mergeCell ref="L614:M614"/>
    <mergeCell ref="O618:P618"/>
    <mergeCell ref="B619:I619"/>
    <mergeCell ref="O614:P614"/>
    <mergeCell ref="B618:F618"/>
    <mergeCell ref="L618:M618"/>
    <mergeCell ref="F617:P617"/>
    <mergeCell ref="O627:P627"/>
    <mergeCell ref="B627:F627"/>
    <mergeCell ref="L627:M627"/>
    <mergeCell ref="A626:P626"/>
    <mergeCell ref="B621:F621"/>
    <mergeCell ref="L621:M621"/>
    <mergeCell ref="O621:P621"/>
    <mergeCell ref="B622:I622"/>
    <mergeCell ref="K622:P622"/>
    <mergeCell ref="A623:P623"/>
    <mergeCell ref="B631:F631"/>
    <mergeCell ref="L631:M631"/>
    <mergeCell ref="O631:P631"/>
    <mergeCell ref="B632:I632"/>
    <mergeCell ref="K632:P632"/>
    <mergeCell ref="B628:I628"/>
    <mergeCell ref="K628:P628"/>
    <mergeCell ref="A629:P629"/>
    <mergeCell ref="A630:E630"/>
    <mergeCell ref="F630:P630"/>
    <mergeCell ref="B638:I638"/>
    <mergeCell ref="K638:P638"/>
    <mergeCell ref="A639:P639"/>
    <mergeCell ref="A633:P633"/>
    <mergeCell ref="B634:F634"/>
    <mergeCell ref="L634:M634"/>
    <mergeCell ref="O634:P634"/>
    <mergeCell ref="B635:I635"/>
    <mergeCell ref="K635:P635"/>
    <mergeCell ref="A636:P636"/>
    <mergeCell ref="B637:F637"/>
    <mergeCell ref="L637:M637"/>
    <mergeCell ref="O637:P637"/>
    <mergeCell ref="B648:I648"/>
    <mergeCell ref="K648:P648"/>
    <mergeCell ref="A649:P649"/>
    <mergeCell ref="B650:F650"/>
    <mergeCell ref="L650:M650"/>
    <mergeCell ref="O650:P650"/>
    <mergeCell ref="B654:I654"/>
    <mergeCell ref="K654:P654"/>
    <mergeCell ref="B651:I651"/>
    <mergeCell ref="K651:P651"/>
    <mergeCell ref="A652:P652"/>
    <mergeCell ref="B653:F653"/>
    <mergeCell ref="L653:M653"/>
    <mergeCell ref="O653:P653"/>
    <mergeCell ref="B640:F640"/>
    <mergeCell ref="L640:M640"/>
    <mergeCell ref="A646:P646"/>
    <mergeCell ref="B641:I641"/>
    <mergeCell ref="K641:P641"/>
    <mergeCell ref="A642:P642"/>
    <mergeCell ref="A643:E643"/>
    <mergeCell ref="F643:P643"/>
    <mergeCell ref="O640:P640"/>
    <mergeCell ref="B647:F647"/>
    <mergeCell ref="L647:M647"/>
    <mergeCell ref="O647:P647"/>
    <mergeCell ref="B644:F644"/>
    <mergeCell ref="L644:M644"/>
    <mergeCell ref="O644:P644"/>
    <mergeCell ref="B645:I645"/>
    <mergeCell ref="K645:P645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50FA-7DEE-4197-9D08-B14DD2600E6A}">
  <dimension ref="A1:U175"/>
  <sheetViews>
    <sheetView topLeftCell="A76" zoomScaleNormal="100" workbookViewId="0">
      <selection activeCell="A70" sqref="A70"/>
    </sheetView>
  </sheetViews>
  <sheetFormatPr defaultRowHeight="12.75" x14ac:dyDescent="0.2"/>
  <cols>
    <col min="1" max="1" width="6" customWidth="1"/>
    <col min="2" max="3" width="6.7109375" customWidth="1"/>
    <col min="4" max="4" width="7.140625" customWidth="1"/>
    <col min="5" max="5" width="7.28515625" customWidth="1"/>
    <col min="6" max="6" width="7" customWidth="1"/>
    <col min="7" max="8" width="6.85546875" customWidth="1"/>
    <col min="9" max="9" width="6.5703125" customWidth="1"/>
    <col min="10" max="10" width="6.28515625" customWidth="1"/>
    <col min="11" max="11" width="5.7109375" customWidth="1"/>
    <col min="12" max="12" width="6" customWidth="1"/>
    <col min="13" max="13" width="7.85546875" customWidth="1"/>
    <col min="14" max="15" width="6.5703125" customWidth="1"/>
    <col min="16" max="17" width="6.42578125" customWidth="1"/>
    <col min="18" max="18" width="7.28515625" style="19" customWidth="1"/>
    <col min="19" max="19" width="7.7109375" style="19" customWidth="1"/>
    <col min="20" max="20" width="8.5703125" style="19" customWidth="1"/>
    <col min="21" max="21" width="7" customWidth="1"/>
  </cols>
  <sheetData>
    <row r="1" spans="1:21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21" ht="13.5" thickBot="1" x14ac:dyDescent="0.25">
      <c r="A2" s="440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1:21" ht="13.5" thickBot="1" x14ac:dyDescent="0.25">
      <c r="A3" s="185" t="s">
        <v>177</v>
      </c>
      <c r="B3" s="186"/>
      <c r="C3" s="186"/>
      <c r="D3" s="186"/>
      <c r="E3" s="186"/>
      <c r="F3" s="336"/>
      <c r="G3" s="371"/>
      <c r="H3" s="368"/>
      <c r="I3" s="368"/>
      <c r="J3" s="368"/>
      <c r="K3" s="368"/>
      <c r="L3" s="368"/>
      <c r="M3" s="382"/>
      <c r="N3" s="369" t="s">
        <v>80</v>
      </c>
      <c r="O3" s="370"/>
      <c r="P3" s="186" t="str">
        <f>[1]p1!$H$4</f>
        <v>2023.2</v>
      </c>
      <c r="Q3" s="336"/>
    </row>
    <row r="4" spans="1:21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156"/>
      <c r="S4" s="156"/>
      <c r="T4" s="156"/>
    </row>
    <row r="5" spans="1:21" x14ac:dyDescent="0.2">
      <c r="A5" s="444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</row>
    <row r="6" spans="1:21" s="1" customFormat="1" x14ac:dyDescent="0.2">
      <c r="A6" s="4" t="s">
        <v>28</v>
      </c>
      <c r="B6" s="4" t="s">
        <v>29</v>
      </c>
      <c r="C6" s="4" t="s">
        <v>30</v>
      </c>
      <c r="D6" s="4" t="s">
        <v>31</v>
      </c>
      <c r="E6" s="4" t="s">
        <v>305</v>
      </c>
      <c r="F6" s="4" t="s">
        <v>32</v>
      </c>
      <c r="G6" s="4" t="s">
        <v>306</v>
      </c>
      <c r="H6" s="4" t="s">
        <v>33</v>
      </c>
      <c r="I6" s="4" t="s">
        <v>34</v>
      </c>
      <c r="J6" s="4" t="s">
        <v>35</v>
      </c>
      <c r="K6" s="4" t="s">
        <v>36</v>
      </c>
      <c r="L6" s="4" t="s">
        <v>37</v>
      </c>
      <c r="M6" s="4" t="s">
        <v>38</v>
      </c>
      <c r="N6" s="4" t="s">
        <v>39</v>
      </c>
      <c r="O6" s="4" t="s">
        <v>40</v>
      </c>
      <c r="P6" s="4" t="s">
        <v>41</v>
      </c>
      <c r="Q6" s="4" t="s">
        <v>42</v>
      </c>
      <c r="R6" s="153" t="s">
        <v>303</v>
      </c>
      <c r="S6" s="153" t="s">
        <v>304</v>
      </c>
      <c r="T6" s="57" t="s">
        <v>302</v>
      </c>
    </row>
    <row r="7" spans="1:21" s="1" customFormat="1" x14ac:dyDescent="0.2">
      <c r="A7" s="4">
        <f t="shared" ref="A7:Q7" si="0">SUM(A10:A157)</f>
        <v>2040</v>
      </c>
      <c r="B7" s="4">
        <f t="shared" si="0"/>
        <v>200</v>
      </c>
      <c r="C7" s="4">
        <f t="shared" si="0"/>
        <v>133</v>
      </c>
      <c r="D7" s="4">
        <f t="shared" si="0"/>
        <v>3768</v>
      </c>
      <c r="E7" s="4">
        <f t="shared" si="0"/>
        <v>4994</v>
      </c>
      <c r="F7" s="4">
        <f t="shared" si="0"/>
        <v>1182</v>
      </c>
      <c r="G7" s="4">
        <f t="shared" si="0"/>
        <v>1240</v>
      </c>
      <c r="H7" s="4">
        <f t="shared" si="0"/>
        <v>1431</v>
      </c>
      <c r="I7" s="4">
        <f t="shared" si="0"/>
        <v>1340</v>
      </c>
      <c r="J7" s="4">
        <f t="shared" si="0"/>
        <v>1905</v>
      </c>
      <c r="K7" s="4">
        <f t="shared" si="0"/>
        <v>270</v>
      </c>
      <c r="L7" s="4">
        <f t="shared" si="0"/>
        <v>492</v>
      </c>
      <c r="M7" s="4">
        <f t="shared" si="0"/>
        <v>344</v>
      </c>
      <c r="N7" s="4">
        <f t="shared" si="0"/>
        <v>496</v>
      </c>
      <c r="O7" s="4">
        <f t="shared" si="0"/>
        <v>975</v>
      </c>
      <c r="P7" s="4">
        <f t="shared" si="0"/>
        <v>102</v>
      </c>
      <c r="Q7" s="4">
        <f t="shared" si="0"/>
        <v>628</v>
      </c>
      <c r="R7" s="155">
        <f>SUM(R10:R158)</f>
        <v>25080</v>
      </c>
      <c r="S7" s="155">
        <f>SUM(S10:S158)</f>
        <v>21120</v>
      </c>
      <c r="T7" s="155">
        <f>SUM(T10:T158)</f>
        <v>19300</v>
      </c>
      <c r="U7"/>
    </row>
    <row r="8" spans="1:21" s="2" customFormat="1" ht="11.25" x14ac:dyDescent="0.2">
      <c r="A8" s="135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57"/>
      <c r="S8" s="157"/>
      <c r="T8" s="157"/>
    </row>
    <row r="9" spans="1:21" s="25" customFormat="1" ht="11.25" x14ac:dyDescent="0.2">
      <c r="A9" s="47" t="str">
        <f>T([1]p1!$C$13:$G$13)</f>
        <v>Alânnio Barbosa Nóbrega</v>
      </c>
      <c r="B9" s="95"/>
      <c r="C9" s="95"/>
      <c r="D9" s="95"/>
      <c r="E9" s="137"/>
      <c r="F9" s="163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57"/>
      <c r="S9" s="157"/>
      <c r="T9" s="158"/>
      <c r="U9" s="97"/>
    </row>
    <row r="10" spans="1:21" s="2" customFormat="1" ht="11.25" x14ac:dyDescent="0.2">
      <c r="A10" s="16">
        <f>IF([1]p1!$A$406&lt;&gt;0,[1]p1!$A$406,"")</f>
        <v>520</v>
      </c>
      <c r="B10" s="16" t="str">
        <f>IF([1]p1!$B$406&lt;&gt;0,[1]p1!$B$406,"")</f>
        <v/>
      </c>
      <c r="C10" s="16" t="str">
        <f>IF([1]p1!$C$406&lt;&gt;0,[1]p1!$C$406,"")</f>
        <v/>
      </c>
      <c r="D10" s="16" t="str">
        <f>IF([1]p1!$D$406&lt;&gt;0,[1]p1!$D$406,"")</f>
        <v/>
      </c>
      <c r="E10" s="16" t="str">
        <f>IF([1]p1!$F$406&lt;&gt;0,[1]p1!$F$406,"")</f>
        <v/>
      </c>
      <c r="F10" s="16" t="str">
        <f>IF([1]p1!$E$406&lt;&gt;0,[1]p1!$E$406,"")</f>
        <v/>
      </c>
      <c r="G10" s="16" t="str">
        <f>IF([1]p1!$E$409&lt;&gt;0,[1]p1!$E$409,"")</f>
        <v/>
      </c>
      <c r="H10" s="16" t="str">
        <f>IF([1]p1!$G$406&lt;&gt;0,[1]p1!$G$406,"")</f>
        <v/>
      </c>
      <c r="I10" s="16" t="str">
        <f>IF([1]p1!$H$406&lt;&gt;0,[1]p1!$H$406,"")</f>
        <v/>
      </c>
      <c r="J10" s="16" t="str">
        <f>IF([1]p1!$I$406&lt;&gt;0,[1]p1!$I$406,"")</f>
        <v/>
      </c>
      <c r="K10" s="16" t="str">
        <f>IF([1]p1!$J$406&lt;&gt;0,[1]p1!$J$406,"")</f>
        <v/>
      </c>
      <c r="L10" s="16" t="str">
        <f>IF([1]p1!$K$406&lt;&gt;0,[1]p1!$K$406,"")</f>
        <v/>
      </c>
      <c r="M10" s="16" t="str">
        <f>IF([1]p1!$L$406&lt;&gt;0,[1]p1!$L$406,"")</f>
        <v/>
      </c>
      <c r="N10" s="16" t="str">
        <f>IF([1]p1!$A$409&lt;&gt;0,[1]p1!$A$409," " )</f>
        <v xml:space="preserve"> </v>
      </c>
      <c r="O10" s="16" t="str">
        <f>IF([1]p1!$B$409&lt;&gt;0,[1]p1!$B$409," " )</f>
        <v xml:space="preserve"> </v>
      </c>
      <c r="P10" s="16" t="str">
        <f>IF([1]p1!$C$409&lt;&gt;0,[1]p1!$C$409," " )</f>
        <v xml:space="preserve"> </v>
      </c>
      <c r="Q10" s="16" t="str">
        <f>IF([1]p1!$D$409&lt;&gt;0,[1]p1!$D$409," " )</f>
        <v xml:space="preserve"> </v>
      </c>
      <c r="R10" s="157">
        <f>IF([1]p1!$L$5&lt;&gt;0,[1]p1!$L$5," " )</f>
        <v>760</v>
      </c>
      <c r="S10" s="157">
        <f>IF([1]p1!$L$6&lt;&gt;0,[1]p1!$L$6," " )</f>
        <v>640</v>
      </c>
      <c r="T10" s="157" t="str">
        <f>IF([1]p1!$L$8&lt;&gt;0,[1]p1!$L$8," " )</f>
        <v xml:space="preserve"> </v>
      </c>
      <c r="U10" s="157"/>
    </row>
    <row r="11" spans="1:21" s="2" customFormat="1" ht="11.25" x14ac:dyDescent="0.2">
      <c r="A11" s="135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57"/>
      <c r="S11" s="157"/>
      <c r="T11" s="157"/>
    </row>
    <row r="12" spans="1:21" s="25" customFormat="1" ht="11.25" x14ac:dyDescent="0.2">
      <c r="A12" s="47" t="str">
        <f>T([1]p2!$C$13:$G$13)</f>
        <v>Angelo Roncalli Furtado de Holanda</v>
      </c>
      <c r="B12" s="95"/>
      <c r="C12" s="95"/>
      <c r="D12" s="95"/>
      <c r="E12" s="137"/>
      <c r="F12" s="163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58"/>
      <c r="S12" s="158"/>
      <c r="T12" s="158"/>
      <c r="U12" s="97"/>
    </row>
    <row r="13" spans="1:21" s="2" customFormat="1" ht="11.25" x14ac:dyDescent="0.2">
      <c r="A13" s="16" t="str">
        <f>IF([1]p2!$A$406&lt;&gt;0,[1]p2!$A$406,"")</f>
        <v/>
      </c>
      <c r="B13" s="16" t="str">
        <f>IF([1]p2!$B$406&lt;&gt;0,[1]p2!$B$406,"")</f>
        <v/>
      </c>
      <c r="C13" s="16" t="str">
        <f>IF([1]p2!$C$406&lt;&gt;0,[1]p2!$C$406,"")</f>
        <v/>
      </c>
      <c r="D13" s="16">
        <f>IF([1]p2!$D$406&lt;&gt;0,[1]p2!$D$406,"")</f>
        <v>120</v>
      </c>
      <c r="E13" s="16">
        <f>IF([1]p2!$F$406&lt;&gt;0,[1]p2!$F$406,"")</f>
        <v>120</v>
      </c>
      <c r="F13" s="16" t="str">
        <f>IF([1]p2!$E$406&lt;&gt;0,[1]p2!$E$406,"")</f>
        <v/>
      </c>
      <c r="G13" s="16" t="str">
        <f>IF([1]p2!$E$409&lt;&gt;0,[1]p2!$E$409,"")</f>
        <v/>
      </c>
      <c r="H13" s="16" t="str">
        <f>IF([1]p2!$G$406&lt;&gt;0,[1]p2!$G$406,"")</f>
        <v/>
      </c>
      <c r="I13" s="16">
        <f>IF([1]p2!$H$406&lt;&gt;0,[1]p2!$H$406,"")</f>
        <v>90</v>
      </c>
      <c r="J13" s="16">
        <f>IF([1]p2!$I$406&lt;&gt;0,[1]p2!$I$406,"")</f>
        <v>60</v>
      </c>
      <c r="K13" s="16" t="str">
        <f>IF([1]p2!$J$406&lt;&gt;0,[1]p2!$J$406,"")</f>
        <v/>
      </c>
      <c r="L13" s="16" t="str">
        <f>IF([1]p2!$K$406&lt;&gt;0,[1]p2!$K$406,"")</f>
        <v/>
      </c>
      <c r="M13" s="16" t="str">
        <f>IF([1]p2!$L$406&lt;&gt;0,[1]p2!$L$406,"")</f>
        <v/>
      </c>
      <c r="N13" s="16">
        <f>IF([1]p2!$A$409&lt;&gt;0,[1]p2!$A$409," " )</f>
        <v>256</v>
      </c>
      <c r="O13" s="16" t="str">
        <f>IF([1]p2!$B$409&lt;&gt;0,[1]p2!$B$409," " )</f>
        <v xml:space="preserve"> </v>
      </c>
      <c r="P13" s="16" t="str">
        <f>IF([1]p2!$C$409&lt;&gt;0,[1]p2!$C$409," " )</f>
        <v xml:space="preserve"> </v>
      </c>
      <c r="Q13" s="16">
        <f>IF([1]p2!$D$409&lt;&gt;0,[1]p2!$D$409," " )</f>
        <v>60</v>
      </c>
      <c r="R13" s="157">
        <f>IF([1]p2!$L$5&lt;&gt;0,[1]p2!$L$5," " )</f>
        <v>760</v>
      </c>
      <c r="S13" s="157">
        <f>IF([1]p2!$L$6&lt;&gt;0,[1]p2!$L$6," " )</f>
        <v>640</v>
      </c>
      <c r="T13" s="157">
        <f>IF([1]p2!$L$8&lt;&gt;0,[1]p2!$L$8," " )</f>
        <v>706</v>
      </c>
      <c r="U13" s="157"/>
    </row>
    <row r="14" spans="1:21" s="2" customFormat="1" ht="11.25" x14ac:dyDescent="0.2">
      <c r="A14" s="139"/>
      <c r="B14" s="131"/>
      <c r="C14" s="131"/>
      <c r="D14" s="13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57"/>
      <c r="S14" s="157"/>
      <c r="T14" s="157"/>
    </row>
    <row r="15" spans="1:21" s="25" customFormat="1" ht="11.25" x14ac:dyDescent="0.2">
      <c r="A15" s="47" t="str">
        <f>T([1]p3!$C$13:$G$13)</f>
        <v>Antônio Pereira Brandão Júnior</v>
      </c>
      <c r="B15" s="95"/>
      <c r="C15" s="95"/>
      <c r="D15" s="95"/>
      <c r="E15" s="137"/>
      <c r="F15" s="163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58"/>
      <c r="S15" s="158"/>
      <c r="T15" s="158"/>
      <c r="U15" s="97"/>
    </row>
    <row r="16" spans="1:21" s="2" customFormat="1" ht="11.25" x14ac:dyDescent="0.2">
      <c r="A16" s="16" t="str">
        <f>IF([1]p3!$A$406&lt;&gt;0,[1]p3!$A$406,"")</f>
        <v/>
      </c>
      <c r="B16" s="16" t="str">
        <f>IF([1]p3!$B$406&lt;&gt;0,[1]p3!$B$406,"")</f>
        <v/>
      </c>
      <c r="C16" s="16">
        <f>IF([1]p3!$C$406&lt;&gt;0,[1]p3!$C$406,"")</f>
        <v>133</v>
      </c>
      <c r="D16" s="16">
        <f>IF([1]p3!$D$406&lt;&gt;0,[1]p3!$D$406,"")</f>
        <v>138</v>
      </c>
      <c r="E16" s="16">
        <f>IF([1]p3!$F$406&lt;&gt;0,[1]p3!$F$406,"")</f>
        <v>138</v>
      </c>
      <c r="F16" s="16">
        <f>IF([1]p3!$E$406&lt;&gt;0,[1]p3!$E$406,"")</f>
        <v>60</v>
      </c>
      <c r="G16" s="16">
        <f>IF([1]p3!$E$409&lt;&gt;0,[1]p3!$E$409,"")</f>
        <v>60</v>
      </c>
      <c r="H16" s="16">
        <f>IF([1]p3!$G$406&lt;&gt;0,[1]p3!$G$406,"")</f>
        <v>70</v>
      </c>
      <c r="I16" s="16" t="str">
        <f>IF([1]p3!$H$406&lt;&gt;0,[1]p3!$H$406,"")</f>
        <v/>
      </c>
      <c r="J16" s="16" t="str">
        <f>IF([1]p3!$I$406&lt;&gt;0,[1]p3!$I$406,"")</f>
        <v/>
      </c>
      <c r="K16" s="16" t="str">
        <f>IF([1]p3!$J$406&lt;&gt;0,[1]p3!$J$406,"")</f>
        <v/>
      </c>
      <c r="L16" s="16">
        <f>IF([1]p3!$K$406&lt;&gt;0,[1]p3!$K$406,"")</f>
        <v>14</v>
      </c>
      <c r="M16" s="16">
        <f>IF([1]p3!$L$406&lt;&gt;0,[1]p3!$L$406,"")</f>
        <v>6</v>
      </c>
      <c r="N16" s="16" t="str">
        <f>IF([1]p3!$A$409&lt;&gt;0,[1]p3!$A$409," " )</f>
        <v xml:space="preserve"> </v>
      </c>
      <c r="O16" s="16" t="str">
        <f>IF([1]p3!$B$409&lt;&gt;0,[1]p3!$B$409," " )</f>
        <v xml:space="preserve"> </v>
      </c>
      <c r="P16" s="16" t="str">
        <f>IF([1]p3!$C$409&lt;&gt;0,[1]p3!$C$409," " )</f>
        <v xml:space="preserve"> </v>
      </c>
      <c r="Q16" s="16">
        <f>IF([1]p3!$D$409&lt;&gt;0,[1]p3!$D$409," " )</f>
        <v>26</v>
      </c>
      <c r="R16" s="157">
        <f>IF([1]p3!$L$5&lt;&gt;0,[1]p3!$L$5," " )</f>
        <v>760</v>
      </c>
      <c r="S16" s="157">
        <f>IF([1]p3!$L$6&lt;&gt;0,[1]p3!$L$6," " )</f>
        <v>640</v>
      </c>
      <c r="T16" s="157">
        <f>IF([1]p3!$L$8&lt;&gt;0,[1]p3!$L$8," " )</f>
        <v>645</v>
      </c>
      <c r="U16" s="157"/>
    </row>
    <row r="17" spans="1:21" s="2" customFormat="1" ht="11.25" x14ac:dyDescent="0.2">
      <c r="A17" s="135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57"/>
      <c r="S17" s="157"/>
      <c r="T17" s="157"/>
    </row>
    <row r="18" spans="1:21" s="25" customFormat="1" ht="11.25" x14ac:dyDescent="0.2">
      <c r="A18" s="47" t="str">
        <f>T([1]p4!$C$13:$G$13)</f>
        <v>Bruno Sérgio Vasconcelos de Araújo</v>
      </c>
      <c r="B18" s="95"/>
      <c r="C18" s="95"/>
      <c r="D18" s="95"/>
      <c r="E18" s="137"/>
      <c r="F18" s="163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58"/>
      <c r="S18" s="158"/>
      <c r="T18" s="158"/>
      <c r="U18" s="97"/>
    </row>
    <row r="19" spans="1:21" s="2" customFormat="1" ht="11.25" x14ac:dyDescent="0.2">
      <c r="A19" s="16" t="str">
        <f>IF([1]p4!$A$406&lt;&gt;0,[1]p4!$A$406,"")</f>
        <v/>
      </c>
      <c r="B19" s="16" t="str">
        <f>IF([1]p4!$B$406&lt;&gt;0,[1]p4!$B$406,"")</f>
        <v/>
      </c>
      <c r="C19" s="16" t="str">
        <f>IF([1]p4!$C$406&lt;&gt;0,[1]p4!$C$406,"")</f>
        <v/>
      </c>
      <c r="D19" s="16">
        <f>IF([1]p4!$D$406&lt;&gt;0,[1]p4!$D$406,"")</f>
        <v>120</v>
      </c>
      <c r="E19" s="16">
        <f>IF([1]p4!$F$406&lt;&gt;0,[1]p4!$F$406,"")</f>
        <v>120</v>
      </c>
      <c r="F19" s="16">
        <f>IF([1]p4!$E$406&lt;&gt;0,[1]p4!$E$406,"")</f>
        <v>60</v>
      </c>
      <c r="G19" s="16">
        <f>IF([1]p4!$E$409&lt;&gt;0,[1]p4!$E$409,"")</f>
        <v>60</v>
      </c>
      <c r="H19" s="16">
        <f>IF([1]p4!$G$406&lt;&gt;0,[1]p4!$G$406,"")</f>
        <v>60</v>
      </c>
      <c r="I19" s="16">
        <f>IF([1]p4!$H$406&lt;&gt;0,[1]p4!$H$406,"")</f>
        <v>2</v>
      </c>
      <c r="J19" s="16" t="str">
        <f>IF([1]p4!$I$406&lt;&gt;0,[1]p4!$I$406,"")</f>
        <v/>
      </c>
      <c r="K19" s="16" t="str">
        <f>IF([1]p4!$J$406&lt;&gt;0,[1]p4!$J$406,"")</f>
        <v/>
      </c>
      <c r="L19" s="16" t="str">
        <f>IF([1]p4!$K$406&lt;&gt;0,[1]p4!$K$406,"")</f>
        <v/>
      </c>
      <c r="M19" s="16">
        <f>IF([1]p4!$L$406&lt;&gt;0,[1]p4!$L$406,"")</f>
        <v>20</v>
      </c>
      <c r="N19" s="16" t="str">
        <f>IF([1]p4!$A$409&lt;&gt;0,[1]p4!$A$409," " )</f>
        <v xml:space="preserve"> </v>
      </c>
      <c r="O19" s="16">
        <f>IF([1]p4!$B$409&lt;&gt;0,[1]p4!$B$409," " )</f>
        <v>120</v>
      </c>
      <c r="P19" s="16">
        <f>IF([1]p4!$C$409&lt;&gt;0,[1]p4!$C$409," " )</f>
        <v>2</v>
      </c>
      <c r="Q19" s="16">
        <f>IF([1]p4!$D$409&lt;&gt;0,[1]p4!$D$409," " )</f>
        <v>120</v>
      </c>
      <c r="R19" s="157">
        <f>IF([1]p4!$L$5&lt;&gt;0,[1]p4!$L$5," " )</f>
        <v>760</v>
      </c>
      <c r="S19" s="157">
        <f>IF([1]p4!$L$6&lt;&gt;0,[1]p4!$L$6," " )</f>
        <v>640</v>
      </c>
      <c r="T19" s="157">
        <f>IF([1]p4!$L$8&lt;&gt;0,[1]p4!$L$8," " )</f>
        <v>684</v>
      </c>
      <c r="U19" s="157"/>
    </row>
    <row r="20" spans="1:21" s="2" customFormat="1" ht="11.25" x14ac:dyDescent="0.2">
      <c r="A20" s="135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57"/>
      <c r="S20" s="157"/>
      <c r="T20" s="157"/>
    </row>
    <row r="21" spans="1:21" s="25" customFormat="1" ht="11.25" x14ac:dyDescent="0.2">
      <c r="A21" s="47" t="str">
        <f>T([1]p5!$C$13:$G$13)</f>
        <v>Claudianor Oliveira Alves</v>
      </c>
      <c r="B21" s="95"/>
      <c r="C21" s="95"/>
      <c r="D21" s="95"/>
      <c r="E21" s="137"/>
      <c r="F21" s="163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58"/>
      <c r="S21" s="158"/>
      <c r="T21" s="158"/>
      <c r="U21" s="97"/>
    </row>
    <row r="22" spans="1:21" s="2" customFormat="1" ht="11.25" x14ac:dyDescent="0.2">
      <c r="A22" s="16" t="str">
        <f>IF([1]p5!$A$406&lt;&gt;0,[1]p5!$A$406,"")</f>
        <v/>
      </c>
      <c r="B22" s="16" t="str">
        <f>IF([1]p5!$B$406&lt;&gt;0,[1]p5!$B$406,"")</f>
        <v/>
      </c>
      <c r="C22" s="16" t="str">
        <f>IF([1]p5!$C$406&lt;&gt;0,[1]p5!$C$406,"")</f>
        <v/>
      </c>
      <c r="D22" s="16">
        <f>IF([1]p5!$D$406&lt;&gt;0,[1]p5!$D$406,"")</f>
        <v>60</v>
      </c>
      <c r="E22" s="16">
        <f>IF([1]p5!$F$406&lt;&gt;0,[1]p5!$F$406,"")</f>
        <v>60</v>
      </c>
      <c r="F22" s="16">
        <f>IF([1]p5!$E$406&lt;&gt;0,[1]p5!$E$406,"")</f>
        <v>60</v>
      </c>
      <c r="G22" s="16">
        <f>IF([1]p5!$E$409&lt;&gt;0,[1]p5!$E$409,"")</f>
        <v>70</v>
      </c>
      <c r="H22" s="16">
        <f>IF([1]p5!$G$406&lt;&gt;0,[1]p5!$G$406,"")</f>
        <v>30</v>
      </c>
      <c r="I22" s="16">
        <f>IF([1]p5!$H$406&lt;&gt;0,[1]p5!$H$406,"")</f>
        <v>90</v>
      </c>
      <c r="J22" s="16">
        <f>IF([1]p5!$I$406&lt;&gt;0,[1]p5!$I$406,"")</f>
        <v>150</v>
      </c>
      <c r="K22" s="16" t="str">
        <f>IF([1]p5!$J$406&lt;&gt;0,[1]p5!$J$406,"")</f>
        <v/>
      </c>
      <c r="L22" s="16" t="str">
        <f>IF([1]p5!$K$406&lt;&gt;0,[1]p5!$K$406,"")</f>
        <v/>
      </c>
      <c r="M22" s="16" t="str">
        <f>IF([1]p5!$L$406&lt;&gt;0,[1]p5!$L$406,"")</f>
        <v/>
      </c>
      <c r="N22" s="16" t="str">
        <f>IF([1]p5!$A$409&lt;&gt;0,[1]p5!$A$409," " )</f>
        <v xml:space="preserve"> </v>
      </c>
      <c r="O22" s="16">
        <f>IF([1]p5!$B$409&lt;&gt;0,[1]p5!$B$409," " )</f>
        <v>120</v>
      </c>
      <c r="P22" s="16" t="str">
        <f>IF([1]p5!$C$409&lt;&gt;0,[1]p5!$C$409," " )</f>
        <v xml:space="preserve"> </v>
      </c>
      <c r="Q22" s="16" t="str">
        <f>IF([1]p5!$D$409&lt;&gt;0,[1]p5!$D$409," " )</f>
        <v xml:space="preserve"> </v>
      </c>
      <c r="R22" s="157">
        <f>IF([1]p5!$L$5&lt;&gt;0,[1]p5!$L$5," " )</f>
        <v>760</v>
      </c>
      <c r="S22" s="157">
        <f>IF([1]p5!$L$6&lt;&gt;0,[1]p5!$L$6," " )</f>
        <v>640</v>
      </c>
      <c r="T22" s="157">
        <f>IF([1]p5!$L$8&lt;&gt;0,[1]p5!$L$8," " )</f>
        <v>640</v>
      </c>
      <c r="U22" s="157"/>
    </row>
    <row r="23" spans="1:21" s="2" customFormat="1" ht="11.2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57"/>
      <c r="S23" s="157"/>
      <c r="T23" s="157"/>
    </row>
    <row r="24" spans="1:21" s="25" customFormat="1" ht="11.25" x14ac:dyDescent="0.2">
      <c r="A24" s="47" t="str">
        <f>T([1]p6!$C$13:$G$13)</f>
        <v>Daniel Cordeiro de Morais Filho</v>
      </c>
      <c r="B24" s="95"/>
      <c r="C24" s="95"/>
      <c r="D24" s="95"/>
      <c r="E24" s="137"/>
      <c r="F24" s="163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58"/>
      <c r="S24" s="158"/>
      <c r="T24" s="158"/>
      <c r="U24" s="97"/>
    </row>
    <row r="25" spans="1:21" s="2" customFormat="1" ht="11.25" x14ac:dyDescent="0.2">
      <c r="A25" s="16" t="str">
        <f>IF([1]p6!$A$406&lt;&gt;0,[1]p6!$A$406,"")</f>
        <v/>
      </c>
      <c r="B25" s="16" t="str">
        <f>IF([1]p6!$B$406&lt;&gt;0,[1]p6!$B$406,"")</f>
        <v/>
      </c>
      <c r="C25" s="16" t="str">
        <f>IF([1]p6!$C$406&lt;&gt;0,[1]p6!$C$406,"")</f>
        <v/>
      </c>
      <c r="D25" s="16">
        <f>IF([1]p6!$D$406&lt;&gt;0,[1]p6!$D$406,"")</f>
        <v>60</v>
      </c>
      <c r="E25" s="16">
        <f>IF([1]p6!$F$406&lt;&gt;0,[1]p6!$F$406,"")</f>
        <v>60</v>
      </c>
      <c r="F25" s="16">
        <f>IF([1]p6!$E$406&lt;&gt;0,[1]p6!$E$406,"")</f>
        <v>60</v>
      </c>
      <c r="G25" s="16">
        <f>IF([1]p6!$E$409&lt;&gt;0,[1]p6!$E$409,"")</f>
        <v>60</v>
      </c>
      <c r="H25" s="16">
        <f>IF([1]p6!$G$406&lt;&gt;0,[1]p6!$G$406,"")</f>
        <v>6</v>
      </c>
      <c r="I25" s="16">
        <f>IF([1]p6!$H$406&lt;&gt;0,[1]p6!$H$406,"")</f>
        <v>110</v>
      </c>
      <c r="J25" s="16">
        <f>IF([1]p6!$I$406&lt;&gt;0,[1]p6!$I$406,"")</f>
        <v>280</v>
      </c>
      <c r="K25" s="16">
        <f>IF([1]p6!$J$406&lt;&gt;0,[1]p6!$J$406,"")</f>
        <v>10</v>
      </c>
      <c r="L25" s="16" t="str">
        <f>IF([1]p6!$K$406&lt;&gt;0,[1]p6!$K$406,"")</f>
        <v/>
      </c>
      <c r="M25" s="16">
        <f>IF([1]p6!$L$406&lt;&gt;0,[1]p6!$L$406,"")</f>
        <v>12</v>
      </c>
      <c r="N25" s="16" t="str">
        <f>IF([1]p6!$A$409&lt;&gt;0,[1]p6!$A$409," " )</f>
        <v xml:space="preserve"> </v>
      </c>
      <c r="O25" s="16">
        <f>IF([1]p6!$B$409&lt;&gt;0,[1]p6!$B$409," " )</f>
        <v>72</v>
      </c>
      <c r="P25" s="16" t="str">
        <f>IF([1]p6!$C$409&lt;&gt;0,[1]p6!$C$409," " )</f>
        <v xml:space="preserve"> </v>
      </c>
      <c r="Q25" s="16">
        <f>IF([1]p6!$D$409&lt;&gt;0,[1]p6!$D$409," " )</f>
        <v>40</v>
      </c>
      <c r="R25" s="157">
        <f>IF([1]p6!$L$5&lt;&gt;0,[1]p6!$L$5," " )</f>
        <v>760</v>
      </c>
      <c r="S25" s="157">
        <f>IF([1]p6!$L$6&lt;&gt;0,[1]p6!$L$6," " )</f>
        <v>640</v>
      </c>
      <c r="T25" s="157">
        <f>IF([1]p6!$L$8&lt;&gt;0,[1]p6!$L$8," " )</f>
        <v>770</v>
      </c>
      <c r="U25" s="157"/>
    </row>
    <row r="26" spans="1:21" s="2" customFormat="1" ht="11.25" x14ac:dyDescent="0.2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57"/>
      <c r="S26" s="157"/>
      <c r="T26" s="157"/>
    </row>
    <row r="27" spans="1:21" s="25" customFormat="1" ht="11.25" x14ac:dyDescent="0.2">
      <c r="A27" s="47" t="str">
        <f>T([1]p7!$C$13:$G$13)</f>
        <v>Deise Mara Barbosa de Almeida</v>
      </c>
      <c r="B27" s="95"/>
      <c r="C27" s="95"/>
      <c r="D27" s="95"/>
      <c r="E27" s="137"/>
      <c r="F27" s="163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58"/>
      <c r="S27" s="158"/>
      <c r="T27" s="158"/>
      <c r="U27" s="97"/>
    </row>
    <row r="28" spans="1:21" s="2" customFormat="1" ht="11.25" x14ac:dyDescent="0.2">
      <c r="A28" s="16" t="str">
        <f>IF([1]p7!$A$406&lt;&gt;0,[1]p7!$A$406,"")</f>
        <v/>
      </c>
      <c r="B28" s="16" t="str">
        <f>IF([1]p7!$B$406&lt;&gt;0,[1]p7!$B$406,"")</f>
        <v/>
      </c>
      <c r="C28" s="16" t="str">
        <f>IF([1]p7!$C$406&lt;&gt;0,[1]p7!$C$406,"")</f>
        <v/>
      </c>
      <c r="D28" s="16">
        <f>IF([1]p7!$D$406&lt;&gt;0,[1]p7!$D$406,"")</f>
        <v>120</v>
      </c>
      <c r="E28" s="16">
        <f>IF([1]p7!$F$406&lt;&gt;0,[1]p7!$F$406,"")</f>
        <v>180</v>
      </c>
      <c r="F28" s="16">
        <f>IF([1]p7!$E$406&lt;&gt;0,[1]p7!$E$406,"")</f>
        <v>60</v>
      </c>
      <c r="G28" s="16">
        <f>IF([1]p7!$E$409&lt;&gt;0,[1]p7!$E$409,"")</f>
        <v>90</v>
      </c>
      <c r="H28" s="16">
        <f>IF([1]p7!$G$406&lt;&gt;0,[1]p7!$G$406,"")</f>
        <v>101</v>
      </c>
      <c r="I28" s="16">
        <f>IF([1]p7!$H$406&lt;&gt;0,[1]p7!$H$406,"")</f>
        <v>32</v>
      </c>
      <c r="J28" s="16" t="str">
        <f>IF([1]p7!$I$406&lt;&gt;0,[1]p7!$I$406,"")</f>
        <v/>
      </c>
      <c r="K28" s="16" t="str">
        <f>IF([1]p7!$J$406&lt;&gt;0,[1]p7!$J$406,"")</f>
        <v/>
      </c>
      <c r="L28" s="16" t="str">
        <f>IF([1]p7!$K$406&lt;&gt;0,[1]p7!$K$406,"")</f>
        <v/>
      </c>
      <c r="M28" s="16" t="str">
        <f>IF([1]p7!$L$406&lt;&gt;0,[1]p7!$L$406,"")</f>
        <v/>
      </c>
      <c r="N28" s="16" t="str">
        <f>IF([1]p7!$A$409&lt;&gt;0,[1]p7!$A$409," " )</f>
        <v xml:space="preserve"> </v>
      </c>
      <c r="O28" s="16">
        <f>IF([1]p7!$B$409&lt;&gt;0,[1]p7!$B$409," " )</f>
        <v>128</v>
      </c>
      <c r="P28" s="16" t="str">
        <f>IF([1]p7!$C$409&lt;&gt;0,[1]p7!$C$409," " )</f>
        <v xml:space="preserve"> </v>
      </c>
      <c r="Q28" s="16">
        <f>IF([1]p7!$D$409&lt;&gt;0,[1]p7!$D$409," " )</f>
        <v>48</v>
      </c>
      <c r="R28" s="157">
        <f>IF([1]p7!$L$5&lt;&gt;0,[1]p7!$L$5," " )</f>
        <v>760</v>
      </c>
      <c r="S28" s="157">
        <f>IF([1]p7!$L$6&lt;&gt;0,[1]p7!$L$6," " )</f>
        <v>640</v>
      </c>
      <c r="T28" s="157">
        <f>IF([1]p7!$L$8&lt;&gt;0,[1]p7!$L$8," " )</f>
        <v>759</v>
      </c>
      <c r="U28" s="157"/>
    </row>
    <row r="29" spans="1:21" s="2" customFormat="1" ht="11.25" x14ac:dyDescent="0.2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57"/>
      <c r="S29" s="157"/>
      <c r="T29" s="157"/>
    </row>
    <row r="30" spans="1:21" s="25" customFormat="1" ht="11.25" x14ac:dyDescent="0.2">
      <c r="A30" s="47" t="str">
        <f>T([1]p8!$C$13:$G$13)</f>
        <v>Denilson da Silva Pereira</v>
      </c>
      <c r="B30" s="95"/>
      <c r="C30" s="95"/>
      <c r="D30" s="95"/>
      <c r="E30" s="137"/>
      <c r="F30" s="163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58"/>
      <c r="S30" s="158"/>
      <c r="T30" s="158"/>
      <c r="U30" s="97"/>
    </row>
    <row r="31" spans="1:21" s="2" customFormat="1" ht="11.25" x14ac:dyDescent="0.2">
      <c r="A31" s="16" t="str">
        <f>IF([1]p8!$A$406&lt;&gt;0,[1]p8!$A$406,"")</f>
        <v/>
      </c>
      <c r="B31" s="16" t="str">
        <f>IF([1]p8!$B$406&lt;&gt;0,[1]p8!$B$406,"")</f>
        <v/>
      </c>
      <c r="C31" s="16" t="str">
        <f>IF([1]p8!$C$406&lt;&gt;0,[1]p8!$C$406,"")</f>
        <v/>
      </c>
      <c r="D31" s="16">
        <f>IF([1]p8!$D$406&lt;&gt;0,[1]p8!$D$406,"")</f>
        <v>120</v>
      </c>
      <c r="E31" s="16">
        <f>IF([1]p8!$F$406&lt;&gt;0,[1]p8!$F$406,"")</f>
        <v>240</v>
      </c>
      <c r="F31" s="16">
        <f>IF([1]p8!$E$406&lt;&gt;0,[1]p8!$E$406,"")</f>
        <v>60</v>
      </c>
      <c r="G31" s="16">
        <f>IF([1]p8!$E$409&lt;&gt;0,[1]p8!$E$409,"")</f>
        <v>120</v>
      </c>
      <c r="H31" s="16">
        <f>IF([1]p8!$G$406&lt;&gt;0,[1]p8!$G$406,"")</f>
        <v>60</v>
      </c>
      <c r="I31" s="16" t="str">
        <f>IF([1]p8!$H$406&lt;&gt;0,[1]p8!$H$406,"")</f>
        <v/>
      </c>
      <c r="J31" s="16" t="str">
        <f>IF([1]p8!$I$406&lt;&gt;0,[1]p8!$I$406,"")</f>
        <v/>
      </c>
      <c r="K31" s="16" t="str">
        <f>IF([1]p8!$J$406&lt;&gt;0,[1]p8!$J$406,"")</f>
        <v/>
      </c>
      <c r="L31" s="16" t="str">
        <f>IF([1]p8!$K$406&lt;&gt;0,[1]p8!$K$406,"")</f>
        <v/>
      </c>
      <c r="M31" s="16" t="str">
        <f>IF([1]p8!$L$406&lt;&gt;0,[1]p8!$L$406,"")</f>
        <v/>
      </c>
      <c r="N31" s="16" t="str">
        <f>IF([1]p8!$A$409&lt;&gt;0,[1]p8!$A$409," " )</f>
        <v xml:space="preserve"> </v>
      </c>
      <c r="O31" s="16" t="str">
        <f>IF([1]p8!$B$409&lt;&gt;0,[1]p8!$B$409," " )</f>
        <v xml:space="preserve"> </v>
      </c>
      <c r="P31" s="16" t="str">
        <f>IF([1]p8!$C$409&lt;&gt;0,[1]p8!$C$409," " )</f>
        <v xml:space="preserve"> </v>
      </c>
      <c r="Q31" s="16" t="str">
        <f>IF([1]p8!$D$409&lt;&gt;0,[1]p8!$D$409," " )</f>
        <v xml:space="preserve"> </v>
      </c>
      <c r="R31" s="157">
        <f>IF([1]p8!$L$5&lt;&gt;0,[1]p8!$L$5," " )</f>
        <v>760</v>
      </c>
      <c r="S31" s="157">
        <f>IF([1]p8!$L$6&lt;&gt;0,[1]p8!$L$6," " )</f>
        <v>640</v>
      </c>
      <c r="T31" s="157">
        <f>IF([1]p8!$L$8&lt;&gt;0,[1]p8!$L$8," " )</f>
        <v>600</v>
      </c>
      <c r="U31" s="157"/>
    </row>
    <row r="32" spans="1:21" s="2" customFormat="1" ht="11.25" x14ac:dyDescent="0.2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57"/>
      <c r="S32" s="157"/>
      <c r="T32" s="157"/>
    </row>
    <row r="33" spans="1:21" s="25" customFormat="1" ht="11.25" x14ac:dyDescent="0.2">
      <c r="A33" s="47" t="str">
        <f>T([1]p9!$C$13:$G$13)</f>
        <v>Diogo de Santana Germano</v>
      </c>
      <c r="B33" s="95"/>
      <c r="C33" s="95"/>
      <c r="D33" s="95"/>
      <c r="E33" s="137"/>
      <c r="F33" s="163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58"/>
      <c r="S33" s="158"/>
      <c r="T33" s="158"/>
      <c r="U33" s="97"/>
    </row>
    <row r="34" spans="1:21" s="2" customFormat="1" ht="11.25" x14ac:dyDescent="0.2">
      <c r="A34" s="30" t="str">
        <f>IF([1]p9!$A$406&lt;&gt;0,[1]p9!$A$406,"")</f>
        <v/>
      </c>
      <c r="B34" s="16" t="str">
        <f>IF([1]p9!$B$406&lt;&gt;0,[1]p9!$B$406,"")</f>
        <v/>
      </c>
      <c r="C34" s="16" t="str">
        <f>IF([1]p9!$C$406&lt;&gt;0,[1]p9!$C$406,"")</f>
        <v/>
      </c>
      <c r="D34" s="16">
        <f>IF([1]p9!$D$406&lt;&gt;0,[1]p9!$D$406,"")</f>
        <v>120</v>
      </c>
      <c r="E34" s="16">
        <f>IF([1]p9!$F$406&lt;&gt;0,[1]p9!$F$406,"")</f>
        <v>180</v>
      </c>
      <c r="F34" s="16" t="str">
        <f>IF([1]p9!$E$406&lt;&gt;0,[1]p9!$E$406,"")</f>
        <v/>
      </c>
      <c r="G34" s="16" t="str">
        <f>IF([1]p9!$E$409&lt;&gt;0,[1]p9!$E$409,"")</f>
        <v/>
      </c>
      <c r="H34" s="16">
        <f>IF([1]p9!$G$406&lt;&gt;0,[1]p9!$G$406,"")</f>
        <v>40</v>
      </c>
      <c r="I34" s="16" t="str">
        <f>IF([1]p9!$H$406&lt;&gt;0,[1]p9!$H$406,"")</f>
        <v/>
      </c>
      <c r="J34" s="16" t="str">
        <f>IF([1]p9!$I$406&lt;&gt;0,[1]p9!$I$406,"")</f>
        <v/>
      </c>
      <c r="K34" s="16" t="str">
        <f>IF([1]p9!$J$406&lt;&gt;0,[1]p9!$J$406,"")</f>
        <v/>
      </c>
      <c r="L34" s="16" t="str">
        <f>IF([1]p9!$K$406&lt;&gt;0,[1]p9!$K$406,"")</f>
        <v/>
      </c>
      <c r="M34" s="16" t="str">
        <f>IF([1]p9!$L$406&lt;&gt;0,[1]p9!$L$406,"")</f>
        <v/>
      </c>
      <c r="N34" s="16">
        <f>IF([1]p9!$A$409&lt;&gt;0,[1]p9!$A$409," " )</f>
        <v>180</v>
      </c>
      <c r="O34" s="16">
        <f>IF([1]p9!$B$409&lt;&gt;0,[1]p9!$B$409," " )</f>
        <v>60</v>
      </c>
      <c r="P34" s="16">
        <f>IF([1]p9!$C$409&lt;&gt;0,[1]p9!$C$409," " )</f>
        <v>60</v>
      </c>
      <c r="Q34" s="16" t="str">
        <f>IF([1]p9!$D$409&lt;&gt;0,[1]p9!$D$409," " )</f>
        <v xml:space="preserve"> </v>
      </c>
      <c r="R34" s="157">
        <f>IF([1]p9!$L$5&lt;&gt;0,[1]p9!$L$5," " )</f>
        <v>760</v>
      </c>
      <c r="S34" s="157">
        <f>IF([1]p9!$L$6&lt;&gt;0,[1]p9!$L$6," " )</f>
        <v>640</v>
      </c>
      <c r="T34" s="157">
        <f>IF([1]p9!$L$8&lt;&gt;0,[1]p9!$L$8," " )</f>
        <v>640</v>
      </c>
      <c r="U34" s="157"/>
    </row>
    <row r="35" spans="1:21" s="2" customFormat="1" ht="11.25" x14ac:dyDescent="0.2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57"/>
      <c r="S35" s="157"/>
      <c r="T35" s="157"/>
    </row>
    <row r="36" spans="1:21" s="25" customFormat="1" ht="11.25" x14ac:dyDescent="0.2">
      <c r="A36" s="47" t="str">
        <f>T([1]p10!$C$13:$G$13)</f>
        <v>Diogo Diniz Pereira da Silva e Silva</v>
      </c>
      <c r="B36" s="95"/>
      <c r="C36" s="95"/>
      <c r="D36" s="95"/>
      <c r="E36" s="137"/>
      <c r="F36" s="163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58"/>
      <c r="S36" s="158"/>
      <c r="T36" s="158"/>
      <c r="U36" s="97"/>
    </row>
    <row r="37" spans="1:21" s="2" customFormat="1" ht="11.25" x14ac:dyDescent="0.2">
      <c r="A37" s="30" t="str">
        <f>IF([1]p10!$A$406&lt;&gt;0,[1]p10!$A$406,"")</f>
        <v/>
      </c>
      <c r="B37" s="30" t="str">
        <f>IF([1]p10!$B$406&lt;&gt;0,[1]p10!$B$406,"")</f>
        <v/>
      </c>
      <c r="C37" s="30" t="str">
        <f>IF([1]p10!$C$406&lt;&gt;0,[1]p10!$C$406,"")</f>
        <v/>
      </c>
      <c r="D37" s="30">
        <f>IF([1]p10!$D$406&lt;&gt;0,[1]p10!$D$406,"")</f>
        <v>60</v>
      </c>
      <c r="E37" s="16">
        <f>IF([1]p10!$F$406&lt;&gt;0,[1]p10!$F$406,"")</f>
        <v>30</v>
      </c>
      <c r="F37" s="30">
        <f>IF([1]p10!$E$406&lt;&gt;0,[1]p10!$E$406,"")</f>
        <v>120</v>
      </c>
      <c r="G37" s="16">
        <f>IF([1]p10!$E$409&lt;&gt;0,[1]p10!$E$409,"")</f>
        <v>30</v>
      </c>
      <c r="H37" s="16">
        <f>IF([1]p10!$G$406&lt;&gt;0,[1]p10!$G$406,"")</f>
        <v>120</v>
      </c>
      <c r="I37" s="16" t="str">
        <f>IF([1]p10!$H$406&lt;&gt;0,[1]p10!$H$406,"")</f>
        <v/>
      </c>
      <c r="J37" s="16">
        <f>IF([1]p10!$I$406&lt;&gt;0,[1]p10!$I$406,"")</f>
        <v>300</v>
      </c>
      <c r="K37" s="16" t="str">
        <f>IF([1]p10!$J$406&lt;&gt;0,[1]p10!$J$406,"")</f>
        <v/>
      </c>
      <c r="L37" s="16" t="str">
        <f>IF([1]p10!$K$406&lt;&gt;0,[1]p10!$K$406,"")</f>
        <v/>
      </c>
      <c r="M37" s="16">
        <f>IF([1]p10!$L$406&lt;&gt;0,[1]p10!$L$406,"")</f>
        <v>30</v>
      </c>
      <c r="N37" s="16" t="str">
        <f>IF([1]p10!$A$409&lt;&gt;0,[1]p10!$A$409," " )</f>
        <v xml:space="preserve"> </v>
      </c>
      <c r="O37" s="16" t="str">
        <f>IF([1]p10!$B$409&lt;&gt;0,[1]p10!$B$409," " )</f>
        <v xml:space="preserve"> </v>
      </c>
      <c r="P37" s="16" t="str">
        <f>IF([1]p10!$C$409&lt;&gt;0,[1]p10!$C$409," " )</f>
        <v xml:space="preserve"> </v>
      </c>
      <c r="Q37" s="16">
        <f>IF([1]p10!$D$409&lt;&gt;0,[1]p10!$D$409," " )</f>
        <v>20</v>
      </c>
      <c r="R37" s="157">
        <f>IF([1]p10!$L$5&lt;&gt;0,[1]p10!$L$5," " )</f>
        <v>760</v>
      </c>
      <c r="S37" s="157">
        <f>IF([1]p10!$L$6&lt;&gt;0,[1]p10!$L$6," " )</f>
        <v>640</v>
      </c>
      <c r="T37" s="157">
        <f>IF([1]p10!$L$8&lt;&gt;0,[1]p10!$L$8," " )</f>
        <v>710</v>
      </c>
      <c r="U37" s="157"/>
    </row>
    <row r="38" spans="1:21" s="2" customFormat="1" ht="11.25" x14ac:dyDescent="0.2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57"/>
      <c r="S38" s="157"/>
      <c r="T38" s="157"/>
    </row>
    <row r="39" spans="1:21" s="25" customFormat="1" ht="11.25" x14ac:dyDescent="0.2">
      <c r="A39" s="47" t="str">
        <f>T([1]p11!$C$13:$G$13)</f>
        <v>Henrique Fernandes de Lima</v>
      </c>
      <c r="B39" s="95"/>
      <c r="C39" s="95"/>
      <c r="D39" s="95"/>
      <c r="E39" s="137"/>
      <c r="F39" s="163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58"/>
      <c r="S39" s="158"/>
      <c r="T39" s="158"/>
      <c r="U39" s="97"/>
    </row>
    <row r="40" spans="1:21" s="2" customFormat="1" ht="11.25" x14ac:dyDescent="0.2">
      <c r="A40" s="30" t="str">
        <f>IF([1]p11!$A$406&lt;&gt;0,[1]p11!$A$406,"")</f>
        <v/>
      </c>
      <c r="B40" s="30" t="str">
        <f>IF([1]p11!$B$406&lt;&gt;0,[1]p11!$B$406,"")</f>
        <v/>
      </c>
      <c r="C40" s="30" t="str">
        <f>IF([1]p11!$C$406&lt;&gt;0,[1]p11!$C$406,"")</f>
        <v/>
      </c>
      <c r="D40" s="30">
        <f>IF([1]p11!$D$406&lt;&gt;0,[1]p11!$D$406,"")</f>
        <v>120</v>
      </c>
      <c r="E40" s="16">
        <f>IF([1]p11!$F$406&lt;&gt;0,[1]p11!$F$406,"")</f>
        <v>120</v>
      </c>
      <c r="F40" s="16">
        <f>IF([1]p11!$E$406&lt;&gt;0,[1]p11!$E$406,"")</f>
        <v>120</v>
      </c>
      <c r="G40" s="16">
        <f>IF([1]p11!$E$409&lt;&gt;0,[1]p11!$E$409,"")</f>
        <v>120</v>
      </c>
      <c r="H40" s="16" t="str">
        <f>IF([1]p11!$G$406&lt;&gt;0,[1]p11!$G$406,"")</f>
        <v/>
      </c>
      <c r="I40" s="16">
        <f>IF([1]p11!$H$406&lt;&gt;0,[1]p11!$H$406,"")</f>
        <v>180</v>
      </c>
      <c r="J40" s="16">
        <f>IF([1]p11!$I$406&lt;&gt;0,[1]p11!$I$406,"")</f>
        <v>100</v>
      </c>
      <c r="K40" s="16" t="str">
        <f>IF([1]p11!$J$406&lt;&gt;0,[1]p11!$J$406,"")</f>
        <v/>
      </c>
      <c r="L40" s="16" t="str">
        <f>IF([1]p11!$K$406&lt;&gt;0,[1]p11!$K$406,"")</f>
        <v/>
      </c>
      <c r="M40" s="16" t="str">
        <f>IF([1]p11!$L$406&lt;&gt;0,[1]p11!$L$406,"")</f>
        <v/>
      </c>
      <c r="N40" s="16" t="str">
        <f>IF([1]p11!$A$409&lt;&gt;0,[1]p11!$A$409," " )</f>
        <v xml:space="preserve"> </v>
      </c>
      <c r="O40" s="16" t="str">
        <f>IF([1]p11!$B$409&lt;&gt;0,[1]p11!$B$409," " )</f>
        <v xml:space="preserve"> </v>
      </c>
      <c r="P40" s="16" t="str">
        <f>IF([1]p11!$C$409&lt;&gt;0,[1]p11!$C$409," " )</f>
        <v xml:space="preserve"> </v>
      </c>
      <c r="Q40" s="16" t="str">
        <f>IF([1]p11!$D$409&lt;&gt;0,[1]p11!$D$409," " )</f>
        <v xml:space="preserve"> </v>
      </c>
      <c r="R40" s="157">
        <f>IF([1]p11!$L$5&lt;&gt;0,[1]p11!$L$5," " )</f>
        <v>760</v>
      </c>
      <c r="S40" s="157">
        <f>IF([1]p11!$L$6&lt;&gt;0,[1]p11!$L$6," " )</f>
        <v>640</v>
      </c>
      <c r="T40" s="157">
        <f>IF([1]p11!$L$8&lt;&gt;0,[1]p11!$L$8," " )</f>
        <v>760</v>
      </c>
      <c r="U40" s="157"/>
    </row>
    <row r="41" spans="1:21" s="2" customFormat="1" ht="11.25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57"/>
      <c r="S41" s="157"/>
      <c r="T41" s="157"/>
    </row>
    <row r="42" spans="1:21" s="2" customFormat="1" ht="11.25" x14ac:dyDescent="0.2">
      <c r="A42" s="47" t="str">
        <f>T([1]p12!$C$13:$G$13)</f>
        <v>Jacqueline Félix de Brito Diniz</v>
      </c>
      <c r="B42" s="95"/>
      <c r="C42" s="95"/>
      <c r="D42" s="95"/>
      <c r="E42" s="137"/>
      <c r="F42" s="163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57"/>
      <c r="S42" s="157"/>
      <c r="T42" s="157"/>
      <c r="U42" s="97"/>
    </row>
    <row r="43" spans="1:21" s="2" customFormat="1" ht="11.25" x14ac:dyDescent="0.2">
      <c r="A43" s="30" t="str">
        <f>IF([1]p12!$A$406&lt;&gt;0,[1]p12!$A$406,"")</f>
        <v/>
      </c>
      <c r="B43" s="30" t="str">
        <f>IF([1]p12!$B$406&lt;&gt;0,[1]p12!$B$406,"")</f>
        <v/>
      </c>
      <c r="C43" s="30" t="str">
        <f>IF([1]p12!$C$406&lt;&gt;0,[1]p12!$C$406,"")</f>
        <v/>
      </c>
      <c r="D43" s="30" t="str">
        <f>IF([1]p12!$D$406&lt;&gt;0,[1]p12!$D$406,"")</f>
        <v/>
      </c>
      <c r="E43" s="16" t="str">
        <f>IF([1]p12!$F$406&lt;&gt;0,[1]p12!$F$406,"")</f>
        <v/>
      </c>
      <c r="F43" s="30" t="str">
        <f>IF([1]p12!$E$406&lt;&gt;0,[1]p12!$E$406,"")</f>
        <v/>
      </c>
      <c r="G43" s="16" t="str">
        <f>IF([1]p12!$E$409&lt;&gt;0,[1]p12!$E$409,"")</f>
        <v/>
      </c>
      <c r="H43" s="16">
        <f>IF([1]p12!$G$406&lt;&gt;0,[1]p12!$G$406,"")</f>
        <v>90</v>
      </c>
      <c r="I43" s="16" t="str">
        <f>IF([1]p12!$H$406&lt;&gt;0,[1]p12!$H$406,"")</f>
        <v/>
      </c>
      <c r="J43" s="16" t="str">
        <f>IF([1]p12!$I$406&lt;&gt;0,[1]p12!$I$406,"")</f>
        <v/>
      </c>
      <c r="K43" s="16" t="str">
        <f>IF([1]p12!$J$406&lt;&gt;0,[1]p12!$J$406,"")</f>
        <v/>
      </c>
      <c r="L43" s="16" t="str">
        <f>IF([1]p12!$K$406&lt;&gt;0,[1]p12!$K$406,"")</f>
        <v/>
      </c>
      <c r="M43" s="16" t="str">
        <f>IF([1]p12!$L$406&lt;&gt;0,[1]p12!$L$406,"")</f>
        <v/>
      </c>
      <c r="N43" s="16" t="str">
        <f>IF([1]p12!$A$409&lt;&gt;0,[1]p12!$A$409," " )</f>
        <v xml:space="preserve"> </v>
      </c>
      <c r="O43" s="16" t="str">
        <f>IF([1]p12!$B$409&lt;&gt;0,[1]p12!$B$409," " )</f>
        <v xml:space="preserve"> </v>
      </c>
      <c r="P43" s="16" t="str">
        <f>IF([1]p12!$C$409&lt;&gt;0,[1]p12!$C$409," " )</f>
        <v xml:space="preserve"> </v>
      </c>
      <c r="Q43" s="16" t="str">
        <f>IF([1]p12!$D$409&lt;&gt;0,[1]p12!$D$409," " )</f>
        <v xml:space="preserve"> </v>
      </c>
      <c r="R43" s="157">
        <f>IF([1]p12!$L$5&lt;&gt;0,[1]p12!$L$5," " )</f>
        <v>760</v>
      </c>
      <c r="S43" s="157">
        <f>IF([1]p12!$L$6&lt;&gt;0,[1]p12!$L$6," " )</f>
        <v>640</v>
      </c>
      <c r="T43" s="157">
        <f>IF([1]p12!$L$8&lt;&gt;0,[1]p12!$L$8," " )</f>
        <v>90</v>
      </c>
      <c r="U43" s="157"/>
    </row>
    <row r="44" spans="1:21" s="2" customFormat="1" ht="11.25" x14ac:dyDescent="0.2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57"/>
      <c r="S44" s="157"/>
      <c r="T44" s="157"/>
    </row>
    <row r="45" spans="1:21" s="2" customFormat="1" ht="11.25" x14ac:dyDescent="0.2">
      <c r="A45" s="47" t="str">
        <f>T([1]p13!$C$13:$G$13)</f>
        <v>Jaime Alves Barbosa Sobrinho</v>
      </c>
      <c r="B45" s="95"/>
      <c r="C45" s="95"/>
      <c r="D45" s="95"/>
      <c r="E45" s="137"/>
      <c r="F45" s="163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57"/>
      <c r="S45" s="157"/>
      <c r="T45" s="157"/>
      <c r="U45" s="97"/>
    </row>
    <row r="46" spans="1:21" s="2" customFormat="1" ht="11.25" x14ac:dyDescent="0.2">
      <c r="A46" s="30" t="str">
        <f>IF([1]p13!$A$406&lt;&gt;0,[1]p13!$A$406,"")</f>
        <v/>
      </c>
      <c r="B46" s="30" t="str">
        <f>IF([1]p13!$B$406&lt;&gt;0,[1]p13!$B$406,"")</f>
        <v/>
      </c>
      <c r="C46" s="30" t="str">
        <f>IF([1]p13!$C$406&lt;&gt;0,[1]p13!$C$406,"")</f>
        <v/>
      </c>
      <c r="D46" s="30">
        <f>IF([1]p13!$D$406&lt;&gt;0,[1]p13!$D$406,"")</f>
        <v>120</v>
      </c>
      <c r="E46" s="16">
        <f>IF([1]p13!$F$406&lt;&gt;0,[1]p13!$F$406,"")</f>
        <v>170</v>
      </c>
      <c r="F46" s="30">
        <f>IF([1]p13!$E$406&lt;&gt;0,[1]p13!$E$406,"")</f>
        <v>60</v>
      </c>
      <c r="G46" s="16">
        <f>IF([1]p13!$E$409&lt;&gt;0,[1]p13!$E$409,"")</f>
        <v>40</v>
      </c>
      <c r="H46" s="16">
        <f>IF([1]p13!$G$406&lt;&gt;0,[1]p13!$G$406,"")</f>
        <v>8</v>
      </c>
      <c r="I46" s="16" t="str">
        <f>IF([1]p13!$H$406&lt;&gt;0,[1]p13!$H$406,"")</f>
        <v/>
      </c>
      <c r="J46" s="16">
        <f>IF([1]p13!$I$406&lt;&gt;0,[1]p13!$I$406,"")</f>
        <v>220</v>
      </c>
      <c r="K46" s="16" t="str">
        <f>IF([1]p13!$J$406&lt;&gt;0,[1]p13!$J$406,"")</f>
        <v/>
      </c>
      <c r="L46" s="16">
        <f>IF([1]p13!$K$406&lt;&gt;0,[1]p13!$K$406,"")</f>
        <v>10</v>
      </c>
      <c r="M46" s="16" t="str">
        <f>IF([1]p13!$L$406&lt;&gt;0,[1]p13!$L$406,"")</f>
        <v/>
      </c>
      <c r="N46" s="16" t="str">
        <f>IF([1]p13!$A$409&lt;&gt;0,[1]p13!$A$409," " )</f>
        <v xml:space="preserve"> </v>
      </c>
      <c r="O46" s="16" t="str">
        <f>IF([1]p13!$B$409&lt;&gt;0,[1]p13!$B$409," " )</f>
        <v xml:space="preserve"> </v>
      </c>
      <c r="P46" s="16">
        <f>IF([1]p13!$C$409&lt;&gt;0,[1]p13!$C$409," " )</f>
        <v>12</v>
      </c>
      <c r="Q46" s="16" t="str">
        <f>IF([1]p13!$D$409&lt;&gt;0,[1]p13!$D$409," " )</f>
        <v xml:space="preserve"> </v>
      </c>
      <c r="R46" s="157">
        <f>IF([1]p13!$L$5&lt;&gt;0,[1]p13!$L$5," " )</f>
        <v>760</v>
      </c>
      <c r="S46" s="157">
        <f>IF([1]p13!$L$6&lt;&gt;0,[1]p13!$L$6," " )</f>
        <v>640</v>
      </c>
      <c r="T46" s="157">
        <f>IF([1]p13!$L$8&lt;&gt;0,[1]p13!$L$8," " )</f>
        <v>640</v>
      </c>
      <c r="U46" s="157"/>
    </row>
    <row r="47" spans="1:21" s="2" customFormat="1" ht="11.25" x14ac:dyDescent="0.2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57"/>
      <c r="S47" s="157"/>
      <c r="T47" s="157"/>
    </row>
    <row r="48" spans="1:21" s="2" customFormat="1" ht="11.25" x14ac:dyDescent="0.2">
      <c r="A48" s="47" t="str">
        <f>T([1]p14!$C$13:$G$13)</f>
        <v>Jefferson Abrantes dos Santos</v>
      </c>
      <c r="B48" s="95"/>
      <c r="C48" s="95"/>
      <c r="D48" s="95"/>
      <c r="E48" s="137"/>
      <c r="F48" s="163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57"/>
      <c r="S48" s="157"/>
      <c r="T48" s="157"/>
      <c r="U48" s="97"/>
    </row>
    <row r="49" spans="1:21" s="2" customFormat="1" ht="11.25" x14ac:dyDescent="0.2">
      <c r="A49" s="30" t="str">
        <f>IF([1]p14!$A$406&lt;&gt;0,[1]p14!$A$406,"")</f>
        <v/>
      </c>
      <c r="B49" s="30" t="str">
        <f>IF([1]p14!$B$406&lt;&gt;0,[1]p14!$B$406,"")</f>
        <v/>
      </c>
      <c r="C49" s="30" t="str">
        <f>IF([1]p14!$C$406&lt;&gt;0,[1]p14!$C$406,"")</f>
        <v/>
      </c>
      <c r="D49" s="30">
        <f>IF([1]p14!$D$406&lt;&gt;0,[1]p14!$D$406,"")</f>
        <v>120</v>
      </c>
      <c r="E49" s="16">
        <f>IF([1]p14!$F$406&lt;&gt;0,[1]p14!$F$406,"")</f>
        <v>180</v>
      </c>
      <c r="F49" s="30">
        <f>IF([1]p14!$E$406&lt;&gt;0,[1]p14!$E$406,"")</f>
        <v>30</v>
      </c>
      <c r="G49" s="16" t="str">
        <f>IF([1]p14!$E$409&lt;&gt;0,[1]p14!$E$409,"")</f>
        <v/>
      </c>
      <c r="H49" s="16">
        <f>IF([1]p14!$G$406&lt;&gt;0,[1]p14!$G$406,"")</f>
        <v>120</v>
      </c>
      <c r="I49" s="16">
        <f>IF([1]p14!$H$406&lt;&gt;0,[1]p14!$H$406,"")</f>
        <v>60</v>
      </c>
      <c r="J49" s="16">
        <f>IF([1]p14!$I$406&lt;&gt;0,[1]p14!$I$406,"")</f>
        <v>90</v>
      </c>
      <c r="K49" s="16" t="str">
        <f>IF([1]p14!$J$406&lt;&gt;0,[1]p14!$J$406,"")</f>
        <v/>
      </c>
      <c r="L49" s="16" t="str">
        <f>IF([1]p14!$K$406&lt;&gt;0,[1]p14!$K$406,"")</f>
        <v/>
      </c>
      <c r="M49" s="16">
        <f>IF([1]p14!$L$406&lt;&gt;0,[1]p14!$L$406,"")</f>
        <v>8</v>
      </c>
      <c r="N49" s="16" t="str">
        <f>IF([1]p14!$A$409&lt;&gt;0,[1]p14!$A$409," " )</f>
        <v xml:space="preserve"> </v>
      </c>
      <c r="O49" s="16">
        <f>IF([1]p14!$B$409&lt;&gt;0,[1]p14!$B$409," " )</f>
        <v>60</v>
      </c>
      <c r="P49" s="16" t="str">
        <f>IF([1]p14!$C$409&lt;&gt;0,[1]p14!$C$409," " )</f>
        <v xml:space="preserve"> </v>
      </c>
      <c r="Q49" s="16" t="str">
        <f>IF([1]p14!$D$409&lt;&gt;0,[1]p14!$D$409," " )</f>
        <v xml:space="preserve"> </v>
      </c>
      <c r="R49" s="157">
        <f>IF([1]p14!$L$5&lt;&gt;0,[1]p14!$L$5," " )</f>
        <v>760</v>
      </c>
      <c r="S49" s="157">
        <f>IF([1]p14!$L$6&lt;&gt;0,[1]p14!$L$6," " )</f>
        <v>640</v>
      </c>
      <c r="T49" s="157">
        <f>IF([1]p14!$L$8&lt;&gt;0,[1]p14!$L$8," " )</f>
        <v>668</v>
      </c>
      <c r="U49" s="157"/>
    </row>
    <row r="50" spans="1:21" s="2" customFormat="1" ht="11.25" x14ac:dyDescent="0.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57"/>
      <c r="S50" s="157"/>
      <c r="T50" s="157"/>
    </row>
    <row r="51" spans="1:21" s="2" customFormat="1" ht="11.25" x14ac:dyDescent="0.2">
      <c r="A51" s="47" t="str">
        <f>T([1]p15!$C$13:$G$13)</f>
        <v>José de Arimatéia Fernandes</v>
      </c>
      <c r="B51" s="95"/>
      <c r="C51" s="95"/>
      <c r="D51" s="95"/>
      <c r="E51" s="137"/>
      <c r="F51" s="163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57"/>
      <c r="S51" s="157"/>
      <c r="T51" s="157"/>
      <c r="U51" s="97"/>
    </row>
    <row r="52" spans="1:21" s="2" customFormat="1" ht="11.25" x14ac:dyDescent="0.2">
      <c r="A52" s="30" t="str">
        <f>IF([1]p15!$A$406&lt;&gt;0,[1]p15!$A$406,"")</f>
        <v/>
      </c>
      <c r="B52" s="30" t="str">
        <f>IF([1]p15!$B$406&lt;&gt;0,[1]p15!$B$406,"")</f>
        <v/>
      </c>
      <c r="C52" s="30" t="str">
        <f>IF([1]p15!$C$406&lt;&gt;0,[1]p15!$C$406,"")</f>
        <v/>
      </c>
      <c r="D52" s="30">
        <f>IF([1]p15!$D$406&lt;&gt;0,[1]p15!$D$406,"")</f>
        <v>120</v>
      </c>
      <c r="E52" s="16">
        <f>IF([1]p15!$F$406&lt;&gt;0,[1]p15!$F$406,"")</f>
        <v>120</v>
      </c>
      <c r="F52" s="16">
        <f>IF([1]p15!$E$406&lt;&gt;0,[1]p15!$E$406,"")</f>
        <v>60</v>
      </c>
      <c r="G52" s="16">
        <f>IF([1]p15!$E$409&lt;&gt;0,[1]p15!$E$409,"")</f>
        <v>60</v>
      </c>
      <c r="H52" s="16" t="str">
        <f>IF([1]p15!$G$406&lt;&gt;0,[1]p15!$G$406,"")</f>
        <v/>
      </c>
      <c r="I52" s="16">
        <f>IF([1]p15!$H$406&lt;&gt;0,[1]p15!$H$406,"")</f>
        <v>60</v>
      </c>
      <c r="J52" s="16" t="str">
        <f>IF([1]p15!$I$406&lt;&gt;0,[1]p15!$I$406,"")</f>
        <v/>
      </c>
      <c r="K52" s="16">
        <f>IF([1]p15!$J$406&lt;&gt;0,[1]p15!$J$406,"")</f>
        <v>200</v>
      </c>
      <c r="L52" s="16" t="str">
        <f>IF([1]p15!$K$406&lt;&gt;0,[1]p15!$K$406,"")</f>
        <v/>
      </c>
      <c r="M52" s="16">
        <f>IF([1]p15!$L$406&lt;&gt;0,[1]p15!$L$406,"")</f>
        <v>30</v>
      </c>
      <c r="N52" s="16" t="str">
        <f>IF([1]p15!$A$409&lt;&gt;0,[1]p15!$A$409," " )</f>
        <v xml:space="preserve"> </v>
      </c>
      <c r="O52" s="16" t="str">
        <f>IF([1]p15!$B$409&lt;&gt;0,[1]p15!$B$409," " )</f>
        <v xml:space="preserve"> </v>
      </c>
      <c r="P52" s="16" t="str">
        <f>IF([1]p15!$C$409&lt;&gt;0,[1]p15!$C$409," " )</f>
        <v xml:space="preserve"> </v>
      </c>
      <c r="Q52" s="16" t="str">
        <f>IF([1]p15!$D$409&lt;&gt;0,[1]p15!$D$409," " )</f>
        <v xml:space="preserve"> </v>
      </c>
      <c r="R52" s="157">
        <f>IF([1]p15!$L$5&lt;&gt;0,[1]p15!$L$5," " )</f>
        <v>760</v>
      </c>
      <c r="S52" s="157">
        <f>IF([1]p15!$L$6&lt;&gt;0,[1]p15!$L$6," " )</f>
        <v>640</v>
      </c>
      <c r="T52" s="157">
        <f>IF([1]p15!$L$8&lt;&gt;0,[1]p15!$L$8," " )</f>
        <v>650</v>
      </c>
      <c r="U52" s="157"/>
    </row>
    <row r="53" spans="1:21" s="2" customFormat="1" ht="11.25" x14ac:dyDescent="0.2">
      <c r="A53" s="132"/>
      <c r="B53" s="132"/>
      <c r="C53" s="132"/>
      <c r="D53" s="132"/>
      <c r="E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57"/>
      <c r="S53" s="157"/>
      <c r="T53" s="157"/>
    </row>
    <row r="54" spans="1:21" s="2" customFormat="1" ht="11.25" x14ac:dyDescent="0.2">
      <c r="A54" s="47" t="str">
        <f>T([1]p16!$C$13:$G$13)</f>
        <v>Josefa Itailma da Rocha</v>
      </c>
      <c r="B54" s="95"/>
      <c r="C54" s="95"/>
      <c r="D54" s="95"/>
      <c r="E54" s="137"/>
      <c r="F54" s="163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58"/>
      <c r="S54" s="158"/>
      <c r="T54" s="158"/>
      <c r="U54" s="97"/>
    </row>
    <row r="55" spans="1:21" s="2" customFormat="1" ht="11.25" x14ac:dyDescent="0.2">
      <c r="A55" s="30" t="str">
        <f>IF([1]p16!$A$406&lt;&gt;0,[1]p16!$A$406,"")</f>
        <v/>
      </c>
      <c r="B55" s="30">
        <f>IF([1]p16!$B$406&lt;&gt;0,[1]p16!$B$406,"")</f>
        <v>200</v>
      </c>
      <c r="C55" s="30" t="str">
        <f>IF([1]p16!$C$406&lt;&gt;0,[1]p16!$C$406,"")</f>
        <v/>
      </c>
      <c r="D55" s="30">
        <f>IF([1]p16!$D$406&lt;&gt;0,[1]p16!$D$406,"")</f>
        <v>87</v>
      </c>
      <c r="E55" s="16">
        <f>IF([1]p16!$F$406&lt;&gt;0,[1]p16!$F$406,"")</f>
        <v>40</v>
      </c>
      <c r="F55" s="30">
        <f>IF([1]p16!$E$406&lt;&gt;0,[1]p16!$E$406,"")</f>
        <v>32</v>
      </c>
      <c r="G55" s="16">
        <f>IF([1]p16!$E$409&lt;&gt;0,[1]p16!$E$409,"")</f>
        <v>10</v>
      </c>
      <c r="H55" s="16" t="str">
        <f>IF([1]p16!$G$406&lt;&gt;0,[1]p16!$G$406,"")</f>
        <v/>
      </c>
      <c r="I55" s="16" t="str">
        <f>IF([1]p16!$H$406&lt;&gt;0,[1]p16!$H$406,"")</f>
        <v/>
      </c>
      <c r="J55" s="16">
        <f>IF([1]p16!$I$406&lt;&gt;0,[1]p16!$I$406,"")</f>
        <v>150</v>
      </c>
      <c r="K55" s="16" t="str">
        <f>IF([1]p16!$J$406&lt;&gt;0,[1]p16!$J$406,"")</f>
        <v/>
      </c>
      <c r="L55" s="16">
        <f>IF([1]p16!$K$406&lt;&gt;0,[1]p16!$K$406,"")</f>
        <v>32</v>
      </c>
      <c r="M55" s="16">
        <f>IF([1]p16!$L$406&lt;&gt;0,[1]p16!$L$406,"")</f>
        <v>20</v>
      </c>
      <c r="N55" s="16" t="str">
        <f>IF([1]p16!$A$409&lt;&gt;0,[1]p16!$A$409," " )</f>
        <v xml:space="preserve"> </v>
      </c>
      <c r="O55" s="16">
        <f>IF([1]p16!$B$409&lt;&gt;0,[1]p16!$B$409," " )</f>
        <v>150</v>
      </c>
      <c r="P55" s="16" t="str">
        <f>IF([1]p16!$C$409&lt;&gt;0,[1]p16!$C$409," " )</f>
        <v xml:space="preserve"> </v>
      </c>
      <c r="Q55" s="16" t="str">
        <f>IF([1]p16!$D$409&lt;&gt;0,[1]p16!$D$409," " )</f>
        <v xml:space="preserve"> </v>
      </c>
      <c r="R55" s="157">
        <f>IF([1]p16!$L$5&lt;&gt;0,[1]p16!$L$5," " )</f>
        <v>760</v>
      </c>
      <c r="S55" s="157">
        <f>IF([1]p16!$L$6&lt;&gt;0,[1]p16!$L$6," " )</f>
        <v>640</v>
      </c>
      <c r="T55" s="157">
        <f>IF([1]p16!$L$8&lt;&gt;0,[1]p16!$L$8," " )</f>
        <v>521</v>
      </c>
      <c r="U55" s="157"/>
    </row>
    <row r="56" spans="1:21" s="2" customFormat="1" ht="11.25" x14ac:dyDescent="0.2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57"/>
      <c r="S56" s="157"/>
      <c r="T56" s="157"/>
    </row>
    <row r="57" spans="1:21" s="2" customFormat="1" ht="11.25" x14ac:dyDescent="0.2">
      <c r="A57" s="47" t="str">
        <f>T([1]p17!$C$13:$G$13)</f>
        <v>José Fernando Leite Aires</v>
      </c>
      <c r="B57" s="95"/>
      <c r="C57" s="95"/>
      <c r="D57" s="95"/>
      <c r="E57" s="137"/>
      <c r="F57" s="163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58"/>
      <c r="S57" s="158"/>
      <c r="T57" s="158"/>
      <c r="U57" s="97"/>
    </row>
    <row r="58" spans="1:21" s="2" customFormat="1" ht="11.25" x14ac:dyDescent="0.2">
      <c r="A58" s="30" t="str">
        <f>IF([1]p17!$A$406&lt;&gt;0,[1]p17!$A$406,"")</f>
        <v/>
      </c>
      <c r="B58" s="30" t="str">
        <f>IF([1]p17!$B$406&lt;&gt;0,[1]p17!$B$406,"")</f>
        <v/>
      </c>
      <c r="C58" s="30" t="str">
        <f>IF([1]p17!$C$406&lt;&gt;0,[1]p17!$C$406,"")</f>
        <v/>
      </c>
      <c r="D58" s="30">
        <f>IF([1]p17!$D$406&lt;&gt;0,[1]p17!$D$406,"")</f>
        <v>180</v>
      </c>
      <c r="E58" s="16">
        <f>IF([1]p17!$F$406&lt;&gt;0,[1]p17!$F$406,"")</f>
        <v>360</v>
      </c>
      <c r="F58" s="30" t="str">
        <f>IF([1]p17!$E$406&lt;&gt;0,[1]p17!$E$406,"")</f>
        <v/>
      </c>
      <c r="G58" s="16" t="str">
        <f>IF([1]p17!$E$409&lt;&gt;0,[1]p17!$E$409,"")</f>
        <v/>
      </c>
      <c r="H58" s="16">
        <f>IF([1]p17!$G$406&lt;&gt;0,[1]p17!$G$406,"")</f>
        <v>60</v>
      </c>
      <c r="I58" s="16">
        <f>IF([1]p17!$H$406&lt;&gt;0,[1]p17!$H$406,"")</f>
        <v>60</v>
      </c>
      <c r="J58" s="16" t="str">
        <f>IF([1]p17!$I$406&lt;&gt;0,[1]p17!$I$406,"")</f>
        <v/>
      </c>
      <c r="K58" s="16" t="str">
        <f>IF([1]p17!$J$406&lt;&gt;0,[1]p17!$J$406,"")</f>
        <v/>
      </c>
      <c r="L58" s="16" t="str">
        <f>IF([1]p17!$K$406&lt;&gt;0,[1]p17!$K$406,"")</f>
        <v/>
      </c>
      <c r="M58" s="16" t="str">
        <f>IF([1]p17!$L$406&lt;&gt;0,[1]p17!$L$406,"")</f>
        <v/>
      </c>
      <c r="N58" s="16">
        <f>IF([1]p17!$A$409&lt;&gt;0,[1]p17!$A$409," " )</f>
        <v>60</v>
      </c>
      <c r="O58" s="16" t="str">
        <f>IF([1]p17!$B$409&lt;&gt;0,[1]p17!$B$409," " )</f>
        <v xml:space="preserve"> </v>
      </c>
      <c r="P58" s="16" t="str">
        <f>IF([1]p17!$C$409&lt;&gt;0,[1]p17!$C$409," " )</f>
        <v xml:space="preserve"> </v>
      </c>
      <c r="Q58" s="16" t="str">
        <f>IF([1]p17!$D$409&lt;&gt;0,[1]p17!$D$409," " )</f>
        <v xml:space="preserve"> </v>
      </c>
      <c r="R58" s="157">
        <f>IF([1]p17!$L$5&lt;&gt;0,[1]p17!$L$5," " )</f>
        <v>760</v>
      </c>
      <c r="S58" s="157">
        <f>IF([1]p17!$L$6&lt;&gt;0,[1]p17!$L$6," " )</f>
        <v>640</v>
      </c>
      <c r="T58" s="157">
        <f>IF([1]p17!$L$8&lt;&gt;0,[1]p17!$L$8," " )</f>
        <v>720</v>
      </c>
      <c r="U58" s="157"/>
    </row>
    <row r="59" spans="1:21" s="2" customFormat="1" ht="11.25" x14ac:dyDescent="0.2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57"/>
      <c r="S59" s="157"/>
      <c r="T59" s="157"/>
    </row>
    <row r="60" spans="1:21" s="2" customFormat="1" ht="11.25" x14ac:dyDescent="0.2">
      <c r="A60" s="47" t="str">
        <f>T([1]p18!$C$13:$G$13)</f>
        <v>Joseilson Raimundo de Lima</v>
      </c>
      <c r="B60" s="95"/>
      <c r="C60" s="95"/>
      <c r="D60" s="95"/>
      <c r="E60" s="137"/>
      <c r="F60" s="163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58"/>
      <c r="S60" s="158"/>
      <c r="T60" s="158"/>
      <c r="U60" s="97"/>
    </row>
    <row r="61" spans="1:21" s="2" customFormat="1" ht="11.25" x14ac:dyDescent="0.2">
      <c r="A61" s="30" t="str">
        <f>IF([1]p18!$A$406&lt;&gt;0,[1]p18!$A$406,"")</f>
        <v/>
      </c>
      <c r="B61" s="30" t="str">
        <f>IF([1]p18!$B$406&lt;&gt;0,[1]p18!$B$406,"")</f>
        <v/>
      </c>
      <c r="C61" s="30" t="str">
        <f>IF([1]p18!$C$406&lt;&gt;0,[1]p18!$C$406,"")</f>
        <v/>
      </c>
      <c r="D61" s="30">
        <f>IF([1]p18!$D$406&lt;&gt;0,[1]p18!$D$406,"")</f>
        <v>180</v>
      </c>
      <c r="E61" s="16">
        <f>IF([1]p18!$F$406&lt;&gt;0,[1]p18!$F$406,"")</f>
        <v>270</v>
      </c>
      <c r="F61" s="30" t="str">
        <f>IF([1]p18!$E$406&lt;&gt;0,[1]p18!$E$406,"")</f>
        <v/>
      </c>
      <c r="G61" s="16" t="str">
        <f>IF([1]p18!$E$409&lt;&gt;0,[1]p18!$E$409,"")</f>
        <v/>
      </c>
      <c r="H61" s="16" t="str">
        <f>IF([1]p18!$G$406&lt;&gt;0,[1]p18!$G$406,"")</f>
        <v/>
      </c>
      <c r="I61" s="16" t="str">
        <f>IF([1]p18!$H$406&lt;&gt;0,[1]p18!$H$406,"")</f>
        <v/>
      </c>
      <c r="J61" s="16" t="str">
        <f>IF([1]p18!$I$406&lt;&gt;0,[1]p18!$I$406,"")</f>
        <v/>
      </c>
      <c r="K61" s="16" t="str">
        <f>IF([1]p18!$J$406&lt;&gt;0,[1]p18!$J$406,"")</f>
        <v/>
      </c>
      <c r="L61" s="16">
        <f>IF([1]p18!$K$406&lt;&gt;0,[1]p18!$K$406,"")</f>
        <v>130</v>
      </c>
      <c r="M61" s="16" t="str">
        <f>IF([1]p18!$L$406&lt;&gt;0,[1]p18!$L$406,"")</f>
        <v/>
      </c>
      <c r="N61" s="16" t="str">
        <f>IF([1]p18!$A$409&lt;&gt;0,[1]p18!$A$409," " )</f>
        <v xml:space="preserve"> </v>
      </c>
      <c r="O61" s="16" t="str">
        <f>IF([1]p18!$B$409&lt;&gt;0,[1]p18!$B$409," " )</f>
        <v xml:space="preserve"> </v>
      </c>
      <c r="P61" s="16">
        <f>IF([1]p18!$C$409&lt;&gt;0,[1]p18!$C$409," " )</f>
        <v>24</v>
      </c>
      <c r="Q61" s="16" t="str">
        <f>IF([1]p18!$D$409&lt;&gt;0,[1]p18!$D$409," " )</f>
        <v xml:space="preserve"> </v>
      </c>
      <c r="R61" s="157">
        <f>IF([1]p18!$L$5&lt;&gt;0,[1]p18!$L$5," " )</f>
        <v>760</v>
      </c>
      <c r="S61" s="157">
        <f>IF([1]p18!$L$6&lt;&gt;0,[1]p18!$L$6," " )</f>
        <v>640</v>
      </c>
      <c r="T61" s="157">
        <f>IF([1]p18!$L$8&lt;&gt;0,[1]p18!$L$8," " )</f>
        <v>604</v>
      </c>
      <c r="U61" s="157"/>
    </row>
    <row r="62" spans="1:21" s="2" customFormat="1" ht="11.25" x14ac:dyDescent="0.2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57"/>
      <c r="S62" s="157"/>
      <c r="T62" s="157"/>
    </row>
    <row r="63" spans="1:21" s="2" customFormat="1" ht="11.25" x14ac:dyDescent="0.2">
      <c r="A63" s="47" t="str">
        <f>T([1]p19!$C$13:$G$13)</f>
        <v>José Lindomberg Possiano Barreiro</v>
      </c>
      <c r="B63" s="95"/>
      <c r="C63" s="95"/>
      <c r="D63" s="95"/>
      <c r="E63" s="137"/>
      <c r="F63" s="163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58"/>
      <c r="S63" s="158"/>
      <c r="T63" s="158"/>
      <c r="U63" s="97"/>
    </row>
    <row r="64" spans="1:21" s="2" customFormat="1" ht="11.25" x14ac:dyDescent="0.2">
      <c r="A64" s="30" t="str">
        <f>IF([1]p19!$A$406&lt;&gt;0,[1]p19!$A$406,"")</f>
        <v/>
      </c>
      <c r="B64" s="30" t="str">
        <f>IF([1]p19!$B$406&lt;&gt;0,[1]p19!$B$406,"")</f>
        <v/>
      </c>
      <c r="C64" s="30" t="str">
        <f>IF([1]p19!$C$406&lt;&gt;0,[1]p19!$C$406,"")</f>
        <v/>
      </c>
      <c r="D64" s="30">
        <f>IF([1]p19!$D$406&lt;&gt;0,[1]p19!$D$406,"")</f>
        <v>180</v>
      </c>
      <c r="E64" s="16">
        <f>IF([1]p19!$F$406&lt;&gt;0,[1]p19!$F$406,"")</f>
        <v>360</v>
      </c>
      <c r="F64" s="30" t="str">
        <f>IF([1]p19!$E$406&lt;&gt;0,[1]p19!$E$406,"")</f>
        <v/>
      </c>
      <c r="G64" s="16" t="str">
        <f>IF([1]p19!$E$409&lt;&gt;0,[1]p19!$E$409,"")</f>
        <v/>
      </c>
      <c r="H64" s="16">
        <f>IF([1]p19!$G$406&lt;&gt;0,[1]p19!$G$406,"")</f>
        <v>90</v>
      </c>
      <c r="I64" s="16" t="str">
        <f>IF([1]p19!$H$406&lt;&gt;0,[1]p19!$H$406,"")</f>
        <v/>
      </c>
      <c r="J64" s="16" t="str">
        <f>IF([1]p19!$I$406&lt;&gt;0,[1]p19!$I$406,"")</f>
        <v/>
      </c>
      <c r="K64" s="16" t="str">
        <f>IF([1]p19!$J$406&lt;&gt;0,[1]p19!$J$406,"")</f>
        <v/>
      </c>
      <c r="L64" s="16">
        <f>IF([1]p19!$K$406&lt;&gt;0,[1]p19!$K$406,"")</f>
        <v>15</v>
      </c>
      <c r="M64" s="16">
        <f>IF([1]p19!$L$406&lt;&gt;0,[1]p19!$L$406,"")</f>
        <v>6</v>
      </c>
      <c r="N64" s="16" t="str">
        <f>IF([1]p19!$A$409&lt;&gt;0,[1]p19!$A$409," " )</f>
        <v xml:space="preserve"> </v>
      </c>
      <c r="O64" s="16">
        <f>IF([1]p19!$B$409&lt;&gt;0,[1]p19!$B$409," " )</f>
        <v>60</v>
      </c>
      <c r="P64" s="16" t="str">
        <f>IF([1]p19!$C$409&lt;&gt;0,[1]p19!$C$409," " )</f>
        <v xml:space="preserve"> </v>
      </c>
      <c r="Q64" s="16">
        <f>IF([1]p19!$D$409&lt;&gt;0,[1]p19!$D$409," " )</f>
        <v>8</v>
      </c>
      <c r="R64" s="157">
        <f>IF([1]p19!$L$5&lt;&gt;0,[1]p19!$L$5," " )</f>
        <v>760</v>
      </c>
      <c r="S64" s="157">
        <f>IF([1]p19!$L$6&lt;&gt;0,[1]p19!$L$6," " )</f>
        <v>640</v>
      </c>
      <c r="T64" s="157">
        <f>IF([1]p19!$L$8&lt;&gt;0,[1]p19!$L$8," " )</f>
        <v>719</v>
      </c>
      <c r="U64" s="157"/>
    </row>
    <row r="65" spans="1:21" s="2" customFormat="1" ht="11.25" x14ac:dyDescent="0.2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57"/>
      <c r="S65" s="157"/>
      <c r="T65" s="157"/>
    </row>
    <row r="66" spans="1:21" s="2" customFormat="1" ht="11.25" x14ac:dyDescent="0.2">
      <c r="A66" s="47" t="str">
        <f>T([1]p20!$C$13:$G$13)</f>
        <v>José Luiz Neto</v>
      </c>
      <c r="B66" s="95"/>
      <c r="C66" s="95"/>
      <c r="D66" s="95"/>
      <c r="E66" s="137"/>
      <c r="F66" s="163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58"/>
      <c r="S66" s="158"/>
      <c r="T66" s="158"/>
      <c r="U66" s="97"/>
    </row>
    <row r="67" spans="1:21" s="2" customFormat="1" ht="11.25" x14ac:dyDescent="0.2">
      <c r="A67" s="30" t="str">
        <f>IF([1]p20!$A$406&lt;&gt;0,[1]p20!$A$406,"")</f>
        <v/>
      </c>
      <c r="B67" s="30" t="str">
        <f>IF([1]p20!$B$406&lt;&gt;0,[1]p20!$B$406,"")</f>
        <v/>
      </c>
      <c r="C67" s="30" t="str">
        <f>IF([1]p20!$C$406&lt;&gt;0,[1]p20!$C$406,"")</f>
        <v/>
      </c>
      <c r="D67" s="30">
        <f>IF([1]p20!$D$406&lt;&gt;0,[1]p20!$D$406,"")</f>
        <v>90</v>
      </c>
      <c r="E67" s="16">
        <f>IF([1]p20!$F$406&lt;&gt;0,[1]p20!$F$406,"")</f>
        <v>180</v>
      </c>
      <c r="F67" s="30" t="str">
        <f>IF([1]p20!$E$406&lt;&gt;0,[1]p20!$E$406,"")</f>
        <v/>
      </c>
      <c r="G67" s="16" t="str">
        <f>IF([1]p20!$E$409&lt;&gt;0,[1]p20!$E$409,"")</f>
        <v/>
      </c>
      <c r="H67" s="16">
        <f>IF([1]p20!$G$406&lt;&gt;0,[1]p20!$G$406,"")</f>
        <v>105</v>
      </c>
      <c r="I67" s="16" t="str">
        <f>IF([1]p20!$H$406&lt;&gt;0,[1]p20!$H$406,"")</f>
        <v/>
      </c>
      <c r="J67" s="16" t="str">
        <f>IF([1]p20!$I$406&lt;&gt;0,[1]p20!$I$406,"")</f>
        <v/>
      </c>
      <c r="K67" s="16" t="str">
        <f>IF([1]p20!$J$406&lt;&gt;0,[1]p20!$J$406,"")</f>
        <v/>
      </c>
      <c r="L67" s="16">
        <f>IF([1]p20!$K$406&lt;&gt;0,[1]p20!$K$406,"")</f>
        <v>2</v>
      </c>
      <c r="M67" s="16">
        <f>IF([1]p20!$L$406&lt;&gt;0,[1]p20!$L$406,"")</f>
        <v>20</v>
      </c>
      <c r="N67" s="16" t="str">
        <f>IF([1]p20!$A$409&lt;&gt;0,[1]p20!$A$409," " )</f>
        <v xml:space="preserve"> </v>
      </c>
      <c r="O67" s="16" t="str">
        <f>IF([1]p20!$B$409&lt;&gt;0,[1]p20!$B$409," " )</f>
        <v xml:space="preserve"> </v>
      </c>
      <c r="P67" s="16" t="str">
        <f>IF([1]p20!$C$409&lt;&gt;0,[1]p20!$C$409," " )</f>
        <v xml:space="preserve"> </v>
      </c>
      <c r="Q67" s="16" t="str">
        <f>IF([1]p20!$D$409&lt;&gt;0,[1]p20!$D$409," " )</f>
        <v xml:space="preserve"> </v>
      </c>
      <c r="R67" s="157">
        <f>IF([1]p20!$L$5&lt;&gt;0,[1]p20!$L$5," " )</f>
        <v>760</v>
      </c>
      <c r="S67" s="157">
        <f>IF([1]p20!$L$6&lt;&gt;0,[1]p20!$L$6," " )</f>
        <v>640</v>
      </c>
      <c r="T67" s="157">
        <f>IF([1]p20!$L$8&lt;&gt;0,[1]p20!$L$8," " )</f>
        <v>397</v>
      </c>
      <c r="U67" s="157"/>
    </row>
    <row r="68" spans="1:21" s="2" customFormat="1" ht="11.25" x14ac:dyDescent="0.2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57"/>
      <c r="S68" s="157"/>
      <c r="T68" s="157"/>
    </row>
    <row r="69" spans="1:21" s="25" customFormat="1" ht="11.25" x14ac:dyDescent="0.2">
      <c r="A69" s="47" t="str">
        <f>T([1]p21!$C$13:$G$13)</f>
        <v>Kennerson  Nascimento de Sousa Lima</v>
      </c>
      <c r="B69" s="95"/>
      <c r="C69" s="95"/>
      <c r="D69" s="95"/>
      <c r="E69" s="137"/>
      <c r="F69" s="163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58"/>
      <c r="S69" s="158"/>
      <c r="T69" s="158"/>
      <c r="U69" s="97"/>
    </row>
    <row r="70" spans="1:21" s="2" customFormat="1" ht="11.25" x14ac:dyDescent="0.2">
      <c r="A70" s="30">
        <f>IF([1]p21!$A$406&lt;&gt;0,[1]p21!$A$406,"")</f>
        <v>760</v>
      </c>
      <c r="B70" s="30" t="str">
        <f>IF([1]p21!$B$406&lt;&gt;0,[1]p21!$B$406,"")</f>
        <v/>
      </c>
      <c r="C70" s="30" t="str">
        <f>IF([1]p21!$C$406&lt;&gt;0,[1]p21!$C$406,"")</f>
        <v/>
      </c>
      <c r="D70" s="30" t="str">
        <f>IF([1]p21!$D$406&lt;&gt;0,[1]p21!$D$406,"")</f>
        <v/>
      </c>
      <c r="E70" s="16" t="str">
        <f>IF([1]p21!$F$406&lt;&gt;0,[1]p21!$F$406,"")</f>
        <v/>
      </c>
      <c r="F70" s="30" t="str">
        <f>IF([1]p21!$E$406&lt;&gt;0,[1]p21!$E$406,"")</f>
        <v/>
      </c>
      <c r="G70" s="16" t="str">
        <f>IF([1]p21!$E$409&lt;&gt;0,[1]p21!$E$409,"")</f>
        <v/>
      </c>
      <c r="H70" s="16" t="str">
        <f>IF([1]p21!$G$406&lt;&gt;0,[1]p21!$G$406,"")</f>
        <v/>
      </c>
      <c r="I70" s="16" t="str">
        <f>IF([1]p21!$H$406&lt;&gt;0,[1]p21!$H$406,"")</f>
        <v/>
      </c>
      <c r="J70" s="16" t="str">
        <f>IF([1]p21!$I$406&lt;&gt;0,[1]p21!$I$406,"")</f>
        <v/>
      </c>
      <c r="K70" s="16" t="str">
        <f>IF([1]p21!$J$406&lt;&gt;0,[1]p21!$J$406,"")</f>
        <v/>
      </c>
      <c r="L70" s="16" t="str">
        <f>IF([1]p21!$K$406&lt;&gt;0,[1]p21!$K$406,"")</f>
        <v/>
      </c>
      <c r="M70" s="16" t="str">
        <f>IF([1]p21!$L$406&lt;&gt;0,[1]p21!$L$406,"")</f>
        <v/>
      </c>
      <c r="N70" s="16" t="str">
        <f>IF([1]p21!$A$409&lt;&gt;0,[1]p21!$A$409," " )</f>
        <v xml:space="preserve"> </v>
      </c>
      <c r="O70" s="16" t="str">
        <f>IF([1]p21!$B$409&lt;&gt;0,[1]p21!$B$409," " )</f>
        <v xml:space="preserve"> </v>
      </c>
      <c r="P70" s="16" t="str">
        <f>IF([1]p21!$C$409&lt;&gt;0,[1]p21!$C$409," " )</f>
        <v xml:space="preserve"> </v>
      </c>
      <c r="Q70" s="16" t="str">
        <f>IF([1]p21!$D$409&lt;&gt;0,[1]p21!$D$409," " )</f>
        <v xml:space="preserve"> </v>
      </c>
      <c r="R70" s="157">
        <f>IF([1]p21!$L$5&lt;&gt;0,[1]p21!$L$5," " )</f>
        <v>760</v>
      </c>
      <c r="S70" s="157">
        <f>IF([1]p21!$L$6&lt;&gt;0,[1]p21!$L$6," " )</f>
        <v>640</v>
      </c>
      <c r="T70" s="157" t="str">
        <f>IF([1]p21!$L$8&lt;&gt;0,[1]p21!$L$8," " )</f>
        <v xml:space="preserve"> </v>
      </c>
      <c r="U70" s="157"/>
    </row>
    <row r="71" spans="1:21" s="2" customFormat="1" ht="11.25" x14ac:dyDescent="0.2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57"/>
      <c r="S71" s="157"/>
      <c r="T71" s="157"/>
    </row>
    <row r="72" spans="1:21" s="25" customFormat="1" ht="11.25" x14ac:dyDescent="0.2">
      <c r="A72" s="47" t="str">
        <f>T([1]p22!$C$13:$G$13)</f>
        <v>Leomaques Francisco Silva Bernardo</v>
      </c>
      <c r="B72" s="95"/>
      <c r="C72" s="95"/>
      <c r="D72" s="95"/>
      <c r="E72" s="137"/>
      <c r="F72" s="163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58"/>
      <c r="S72" s="158"/>
      <c r="T72" s="158"/>
      <c r="U72" s="97"/>
    </row>
    <row r="73" spans="1:21" s="2" customFormat="1" ht="11.25" x14ac:dyDescent="0.2">
      <c r="A73" s="30" t="str">
        <f>IF([1]p22!$A$406&lt;&gt;0,[1]p22!$A$406,"")</f>
        <v/>
      </c>
      <c r="B73" s="30" t="str">
        <f>IF([1]p22!$B$406&lt;&gt;0,[1]p22!$B$406,"")</f>
        <v/>
      </c>
      <c r="C73" s="30" t="str">
        <f>IF([1]p22!$C$406&lt;&gt;0,[1]p22!$C$406,"")</f>
        <v/>
      </c>
      <c r="D73" s="30">
        <f>IF([1]p22!$D$406&lt;&gt;0,[1]p22!$D$406,"")</f>
        <v>100</v>
      </c>
      <c r="E73" s="16">
        <f>IF([1]p22!$F$406&lt;&gt;0,[1]p22!$F$406,"")</f>
        <v>100</v>
      </c>
      <c r="F73" s="30">
        <f>IF([1]p22!$E$406&lt;&gt;0,[1]p22!$E$406,"")</f>
        <v>40</v>
      </c>
      <c r="G73" s="16">
        <f>IF([1]p22!$E$409&lt;&gt;0,[1]p22!$E$409,"")</f>
        <v>40</v>
      </c>
      <c r="H73" s="16">
        <f>IF([1]p22!$G$406&lt;&gt;0,[1]p22!$G$406,"")</f>
        <v>40</v>
      </c>
      <c r="I73" s="16">
        <f>IF([1]p22!$H$406&lt;&gt;0,[1]p22!$H$406,"")</f>
        <v>76</v>
      </c>
      <c r="J73" s="16" t="str">
        <f>IF([1]p22!$I$406&lt;&gt;0,[1]p22!$I$406,"")</f>
        <v/>
      </c>
      <c r="K73" s="16" t="str">
        <f>IF([1]p22!$J$406&lt;&gt;0,[1]p22!$J$406,"")</f>
        <v/>
      </c>
      <c r="L73" s="16" t="str">
        <f>IF([1]p22!$K$406&lt;&gt;0,[1]p22!$K$406,"")</f>
        <v/>
      </c>
      <c r="M73" s="16">
        <f>IF([1]p22!$L$406&lt;&gt;0,[1]p22!$L$406,"")</f>
        <v>32</v>
      </c>
      <c r="N73" s="16" t="str">
        <f>IF([1]p22!$A$409&lt;&gt;0,[1]p22!$A$409," " )</f>
        <v xml:space="preserve"> </v>
      </c>
      <c r="O73" s="16">
        <f>IF([1]p22!$B$409&lt;&gt;0,[1]p22!$B$409," " )</f>
        <v>190</v>
      </c>
      <c r="P73" s="16">
        <f>IF([1]p22!$C$409&lt;&gt;0,[1]p22!$C$409," " )</f>
        <v>4</v>
      </c>
      <c r="Q73" s="16" t="str">
        <f>IF([1]p22!$D$409&lt;&gt;0,[1]p22!$D$409," " )</f>
        <v xml:space="preserve"> </v>
      </c>
      <c r="R73" s="157">
        <f>IF([1]p22!$L$5&lt;&gt;0,[1]p22!$L$5," " )</f>
        <v>760</v>
      </c>
      <c r="S73" s="157">
        <f>IF([1]p22!$L$6&lt;&gt;0,[1]p22!$L$6," " )</f>
        <v>640</v>
      </c>
      <c r="T73" s="157">
        <f>IF([1]p22!$L$8&lt;&gt;0,[1]p22!$L$8," " )</f>
        <v>622</v>
      </c>
      <c r="U73" s="157"/>
    </row>
    <row r="74" spans="1:21" s="2" customFormat="1" ht="11.25" x14ac:dyDescent="0.2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57"/>
      <c r="S74" s="157"/>
      <c r="T74" s="157"/>
    </row>
    <row r="75" spans="1:21" s="25" customFormat="1" ht="11.25" x14ac:dyDescent="0.2">
      <c r="A75" s="47" t="str">
        <f>T([1]p23!$C$13:$G$13)</f>
        <v>José Luiz Neto</v>
      </c>
      <c r="B75" s="95"/>
      <c r="C75" s="95"/>
      <c r="D75" s="95"/>
      <c r="E75" s="137"/>
      <c r="F75" s="163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58"/>
      <c r="S75" s="158"/>
      <c r="T75" s="158"/>
      <c r="U75" s="97"/>
    </row>
    <row r="76" spans="1:21" s="2" customFormat="1" ht="11.25" x14ac:dyDescent="0.2">
      <c r="A76" s="30" t="str">
        <f>IF([1]p23!$A$406&lt;&gt;0,[1]p23!$A$406,"")</f>
        <v/>
      </c>
      <c r="B76" s="30" t="str">
        <f>IF([1]p23!$B$406&lt;&gt;0,[1]p23!$B$406,"")</f>
        <v/>
      </c>
      <c r="C76" s="30" t="str">
        <f>IF([1]p23!$C$406&lt;&gt;0,[1]p23!$C$406,"")</f>
        <v/>
      </c>
      <c r="D76" s="30">
        <f>IF([1]p23!$D$406&lt;&gt;0,[1]p23!$D$406,"")</f>
        <v>180</v>
      </c>
      <c r="E76" s="16">
        <f>IF([1]p23!$F$406&lt;&gt;0,[1]p23!$F$406,"")</f>
        <v>180</v>
      </c>
      <c r="F76" s="30" t="str">
        <f>IF([1]p23!$E$406&lt;&gt;0,[1]p23!$E$406,"")</f>
        <v/>
      </c>
      <c r="G76" s="16" t="str">
        <f>IF([1]p23!$E$409&lt;&gt;0,[1]p23!$E$409,"")</f>
        <v/>
      </c>
      <c r="H76" s="16">
        <f>IF([1]p23!$G$406&lt;&gt;0,[1]p23!$G$406,"")</f>
        <v>105</v>
      </c>
      <c r="I76" s="16" t="str">
        <f>IF([1]p23!$H$406&lt;&gt;0,[1]p23!$H$406,"")</f>
        <v/>
      </c>
      <c r="J76" s="16" t="str">
        <f>IF([1]p23!$I$406&lt;&gt;0,[1]p23!$I$406,"")</f>
        <v/>
      </c>
      <c r="K76" s="16" t="str">
        <f>IF([1]p23!$J$406&lt;&gt;0,[1]p23!$J$406,"")</f>
        <v/>
      </c>
      <c r="L76" s="16">
        <f>IF([1]p23!$K$406&lt;&gt;0,[1]p23!$K$406,"")</f>
        <v>2</v>
      </c>
      <c r="M76" s="16">
        <f>IF([1]p23!$L$406&lt;&gt;0,[1]p23!$L$406,"")</f>
        <v>20</v>
      </c>
      <c r="N76" s="16" t="str">
        <f>IF([1]p23!$A$409&lt;&gt;0,[1]p23!$A$409," " )</f>
        <v xml:space="preserve"> </v>
      </c>
      <c r="O76" s="16" t="str">
        <f>IF([1]p23!$B$409&lt;&gt;0,[1]p23!$B$409," " )</f>
        <v xml:space="preserve"> </v>
      </c>
      <c r="P76" s="16" t="str">
        <f>IF([1]p23!$C$409&lt;&gt;0,[1]p23!$C$409," " )</f>
        <v xml:space="preserve"> </v>
      </c>
      <c r="Q76" s="16" t="str">
        <f>IF([1]p23!$D$409&lt;&gt;0,[1]p23!$D$409," " )</f>
        <v xml:space="preserve"> </v>
      </c>
      <c r="R76" s="157">
        <f>IF([1]p23!$L$5&lt;&gt;0,[1]p23!$L$5," " )</f>
        <v>760</v>
      </c>
      <c r="S76" s="157">
        <f>IF([1]p23!$L$6&lt;&gt;0,[1]p23!$L$6," " )</f>
        <v>640</v>
      </c>
      <c r="T76" s="157">
        <f>IF([1]p23!$L$8&lt;&gt;0,[1]p23!$L$8," " )</f>
        <v>487</v>
      </c>
      <c r="U76" s="157"/>
    </row>
    <row r="77" spans="1:21" s="2" customFormat="1" ht="11.25" x14ac:dyDescent="0.2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57"/>
      <c r="S77" s="157"/>
      <c r="T77" s="157"/>
    </row>
    <row r="78" spans="1:21" s="25" customFormat="1" ht="11.25" x14ac:dyDescent="0.2">
      <c r="A78" s="47" t="str">
        <f>T([1]p24!$C$13:$G$13)</f>
        <v>Marcelo Carvalho Ferreira</v>
      </c>
      <c r="B78" s="95"/>
      <c r="C78" s="95"/>
      <c r="D78" s="95"/>
      <c r="E78" s="137"/>
      <c r="F78" s="163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58"/>
      <c r="S78" s="158"/>
      <c r="T78" s="158"/>
      <c r="U78" s="97"/>
    </row>
    <row r="79" spans="1:21" s="2" customFormat="1" ht="11.25" x14ac:dyDescent="0.2">
      <c r="A79" s="30" t="str">
        <f>IF([1]p24!$A$406&lt;&gt;0,[1]p24!$A$406,"")</f>
        <v/>
      </c>
      <c r="B79" s="30" t="str">
        <f>IF([1]p24!$B$406&lt;&gt;0,[1]p24!$B$406,"")</f>
        <v/>
      </c>
      <c r="C79" s="30" t="str">
        <f>IF([1]p24!$C$406&lt;&gt;0,[1]p24!$C$406,"")</f>
        <v/>
      </c>
      <c r="D79" s="30">
        <f>IF([1]p24!$D$406&lt;&gt;0,[1]p24!$D$406,"")</f>
        <v>120</v>
      </c>
      <c r="E79" s="16">
        <f>IF([1]p24!$F$406&lt;&gt;0,[1]p24!$F$406,"")</f>
        <v>120</v>
      </c>
      <c r="F79" s="30">
        <f>IF([1]p24!$E$406&lt;&gt;0,[1]p24!$E$406,"")</f>
        <v>60</v>
      </c>
      <c r="G79" s="16">
        <f>IF([1]p24!$E$409&lt;&gt;0,[1]p24!$E$409,"")</f>
        <v>90</v>
      </c>
      <c r="H79" s="16">
        <f>IF([1]p24!$G$406&lt;&gt;0,[1]p24!$G$406,"")</f>
        <v>120</v>
      </c>
      <c r="I79" s="16">
        <f>IF([1]p24!$H$406&lt;&gt;0,[1]p24!$H$406,"")</f>
        <v>30</v>
      </c>
      <c r="J79" s="16">
        <f>IF([1]p24!$I$406&lt;&gt;0,[1]p24!$I$406,"")</f>
        <v>60</v>
      </c>
      <c r="K79" s="16">
        <f>IF([1]p24!$J$406&lt;&gt;0,[1]p24!$J$406,"")</f>
        <v>60</v>
      </c>
      <c r="L79" s="16" t="str">
        <f>IF([1]p24!$K$406&lt;&gt;0,[1]p24!$K$406,"")</f>
        <v/>
      </c>
      <c r="M79" s="16" t="str">
        <f>IF([1]p24!$L$406&lt;&gt;0,[1]p24!$L$406,"")</f>
        <v/>
      </c>
      <c r="N79" s="16" t="str">
        <f>IF([1]p24!$A$409&lt;&gt;0,[1]p24!$A$409," " )</f>
        <v xml:space="preserve"> </v>
      </c>
      <c r="O79" s="16" t="str">
        <f>IF([1]p24!$B$409&lt;&gt;0,[1]p24!$B$409," " )</f>
        <v xml:space="preserve"> </v>
      </c>
      <c r="P79" s="16" t="str">
        <f>IF([1]p24!$C$409&lt;&gt;0,[1]p24!$C$409," " )</f>
        <v xml:space="preserve"> </v>
      </c>
      <c r="Q79" s="16">
        <f>IF([1]p24!$D$409&lt;&gt;0,[1]p24!$D$409," " )</f>
        <v>12</v>
      </c>
      <c r="R79" s="157">
        <f>IF([1]p24!$L$5&lt;&gt;0,[1]p24!$L$5," " )</f>
        <v>760</v>
      </c>
      <c r="S79" s="157">
        <f>IF([1]p24!$L$6&lt;&gt;0,[1]p24!$L$6," " )</f>
        <v>640</v>
      </c>
      <c r="T79" s="157">
        <f>IF([1]p24!$L$8&lt;&gt;0,[1]p24!$L$8," " )</f>
        <v>672</v>
      </c>
      <c r="U79" s="157"/>
    </row>
    <row r="80" spans="1:21" s="2" customFormat="1" ht="11.25" x14ac:dyDescent="0.2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57"/>
      <c r="S80" s="157"/>
      <c r="T80" s="157"/>
    </row>
    <row r="81" spans="1:21" s="25" customFormat="1" ht="11.25" x14ac:dyDescent="0.2">
      <c r="A81" s="47" t="str">
        <f>T([1]p25!$C$13:$G$13)</f>
        <v>Marco Antonio Lázaro Velásquez</v>
      </c>
      <c r="B81" s="95"/>
      <c r="C81" s="95"/>
      <c r="D81" s="95"/>
      <c r="E81" s="137"/>
      <c r="F81" s="163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58"/>
      <c r="S81" s="158"/>
      <c r="T81" s="158"/>
      <c r="U81" s="97"/>
    </row>
    <row r="82" spans="1:21" s="2" customFormat="1" ht="11.25" x14ac:dyDescent="0.2">
      <c r="A82" s="30" t="str">
        <f>IF([1]p25!$A$406&lt;&gt;0,[1]p25!$A$406,"")</f>
        <v/>
      </c>
      <c r="B82" s="30" t="str">
        <f>IF([1]p25!$B$406&lt;&gt;0,[1]p25!$B$406,"")</f>
        <v/>
      </c>
      <c r="C82" s="30" t="str">
        <f>IF([1]p25!$C$406&lt;&gt;0,[1]p25!$C$406,"")</f>
        <v/>
      </c>
      <c r="D82" s="30">
        <f>IF([1]p25!$D$406&lt;&gt;0,[1]p25!$D$406,"")</f>
        <v>60</v>
      </c>
      <c r="E82" s="16">
        <f>IF([1]p25!$F$406&lt;&gt;0,[1]p25!$F$406,"")</f>
        <v>90</v>
      </c>
      <c r="F82" s="30">
        <f>IF([1]p25!$E$406&lt;&gt;0,[1]p25!$E$406,"")</f>
        <v>180</v>
      </c>
      <c r="G82" s="16">
        <f>IF([1]p25!$E$409&lt;&gt;0,[1]p25!$E$409,"")</f>
        <v>270</v>
      </c>
      <c r="H82" s="16" t="str">
        <f>IF([1]p25!$G$406&lt;&gt;0,[1]p25!$G$406,"")</f>
        <v/>
      </c>
      <c r="I82" s="16">
        <f>IF([1]p25!$H$406&lt;&gt;0,[1]p25!$H$406,"")</f>
        <v>180</v>
      </c>
      <c r="J82" s="16" t="str">
        <f>IF([1]p25!$I$406&lt;&gt;0,[1]p25!$I$406,"")</f>
        <v/>
      </c>
      <c r="K82" s="16" t="str">
        <f>IF([1]p25!$J$406&lt;&gt;0,[1]p25!$J$406,"")</f>
        <v/>
      </c>
      <c r="L82" s="16" t="str">
        <f>IF([1]p25!$K$406&lt;&gt;0,[1]p25!$K$406,"")</f>
        <v/>
      </c>
      <c r="M82" s="16">
        <f>IF([1]p25!$L$406&lt;&gt;0,[1]p25!$L$406,"")</f>
        <v>90</v>
      </c>
      <c r="N82" s="16" t="str">
        <f>IF([1]p25!$A$409&lt;&gt;0,[1]p25!$A$409," " )</f>
        <v xml:space="preserve"> </v>
      </c>
      <c r="O82" s="16" t="str">
        <f>IF([1]p25!$B$409&lt;&gt;0,[1]p25!$B$409," " )</f>
        <v xml:space="preserve"> </v>
      </c>
      <c r="P82" s="16" t="str">
        <f>IF([1]p25!$C$409&lt;&gt;0,[1]p25!$C$409," " )</f>
        <v xml:space="preserve"> </v>
      </c>
      <c r="Q82" s="16" t="str">
        <f>IF([1]p25!$D$409&lt;&gt;0,[1]p25!$D$409," " )</f>
        <v xml:space="preserve"> </v>
      </c>
      <c r="R82" s="157">
        <f>IF([1]p25!$L$5&lt;&gt;0,[1]p25!$L$5," " )</f>
        <v>760</v>
      </c>
      <c r="S82" s="157">
        <f>IF([1]p25!$L$6&lt;&gt;0,[1]p25!$L$6," " )</f>
        <v>640</v>
      </c>
      <c r="T82" s="157">
        <f>IF([1]p25!$L$8&lt;&gt;0,[1]p25!$L$8," " )</f>
        <v>870</v>
      </c>
      <c r="U82" s="157"/>
    </row>
    <row r="83" spans="1:21" s="2" customFormat="1" ht="11.25" x14ac:dyDescent="0.2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57"/>
      <c r="S83" s="157"/>
      <c r="T83" s="157"/>
    </row>
    <row r="84" spans="1:21" s="25" customFormat="1" ht="11.25" x14ac:dyDescent="0.2">
      <c r="A84" s="47" t="str">
        <f>T([1]p26!$C$13:$G$13)</f>
        <v>Marco Aurélio Soares Souto</v>
      </c>
      <c r="B84" s="95"/>
      <c r="C84" s="95"/>
      <c r="D84" s="95"/>
      <c r="E84" s="137"/>
      <c r="F84" s="163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57"/>
      <c r="S84" s="157"/>
      <c r="T84" s="157"/>
      <c r="U84" s="97"/>
    </row>
    <row r="85" spans="1:21" s="2" customFormat="1" ht="11.25" x14ac:dyDescent="0.2">
      <c r="A85" s="16" t="str">
        <f>IF([1]p26!$A$406&lt;&gt;0,[1]p26!$A$406,"")</f>
        <v/>
      </c>
      <c r="B85" s="16" t="str">
        <f>IF([1]p26!$B$406&lt;&gt;0,[1]p26!$B$406,"")</f>
        <v/>
      </c>
      <c r="C85" s="16" t="str">
        <f>IF([1]p26!$C$406&lt;&gt;0,[1]p26!$C$406,"")</f>
        <v/>
      </c>
      <c r="D85" s="16">
        <f>IF([1]p26!$D$406&lt;&gt;0,[1]p26!$D$406,"")</f>
        <v>135</v>
      </c>
      <c r="E85" s="16">
        <f>IF([1]p26!$F$406&lt;&gt;0,[1]p26!$F$406,"")</f>
        <v>120</v>
      </c>
      <c r="F85" s="16" t="str">
        <f>IF([1]p26!$E$406&lt;&gt;0,[1]p26!$E$406,"")</f>
        <v/>
      </c>
      <c r="G85" s="16" t="str">
        <f>IF([1]p26!$E$409&lt;&gt;0,[1]p26!$E$409,"")</f>
        <v/>
      </c>
      <c r="H85" s="16" t="str">
        <f>IF([1]p26!$G$406&lt;&gt;0,[1]p26!$G$406,"")</f>
        <v/>
      </c>
      <c r="I85" s="16">
        <f>IF([1]p26!$H$406&lt;&gt;0,[1]p26!$H$406,"")</f>
        <v>270</v>
      </c>
      <c r="J85" s="16">
        <f>IF([1]p26!$I$406&lt;&gt;0,[1]p26!$I$406,"")</f>
        <v>240</v>
      </c>
      <c r="K85" s="16" t="str">
        <f>IF([1]p26!$J$406&lt;&gt;0,[1]p26!$J$406,"")</f>
        <v/>
      </c>
      <c r="L85" s="16" t="str">
        <f>IF([1]p26!$K$406&lt;&gt;0,[1]p26!$K$406,"")</f>
        <v/>
      </c>
      <c r="M85" s="16" t="str">
        <f>IF([1]p26!$L$406&lt;&gt;0,[1]p26!$L$406,"")</f>
        <v/>
      </c>
      <c r="N85" s="16" t="str">
        <f>IF([1]p26!$A$409&lt;&gt;0,[1]p26!$A$409," " )</f>
        <v xml:space="preserve"> </v>
      </c>
      <c r="O85" s="16" t="str">
        <f>IF([1]p26!$B$409&lt;&gt;0,[1]p26!$B$409," " )</f>
        <v xml:space="preserve"> </v>
      </c>
      <c r="P85" s="16" t="str">
        <f>IF([1]p26!$C$409&lt;&gt;0,[1]p26!$C$409," " )</f>
        <v xml:space="preserve"> </v>
      </c>
      <c r="Q85" s="16" t="str">
        <f>IF([1]p26!$D$409&lt;&gt;0,[1]p26!$D$409," " )</f>
        <v xml:space="preserve"> </v>
      </c>
      <c r="R85" s="157">
        <f>IF([1]p26!$L$5&lt;&gt;0,[1]p26!$L$5," " )</f>
        <v>760</v>
      </c>
      <c r="S85" s="157">
        <f>IF([1]p26!$L$6&lt;&gt;0,[1]p26!$L$6," " )</f>
        <v>640</v>
      </c>
      <c r="T85" s="157">
        <f>IF([1]p26!$L$8&lt;&gt;0,[1]p26!$L$8," " )</f>
        <v>765</v>
      </c>
      <c r="U85" s="157"/>
    </row>
    <row r="86" spans="1:21" s="2" customFormat="1" ht="11.25" x14ac:dyDescent="0.2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57"/>
      <c r="S86" s="157"/>
      <c r="T86" s="157"/>
    </row>
    <row r="87" spans="1:21" s="25" customFormat="1" ht="11.25" x14ac:dyDescent="0.2">
      <c r="A87" s="47" t="str">
        <f>T([1]p27!$C$13:$G$13)</f>
        <v>Maria de Sousa Leite Filha</v>
      </c>
      <c r="B87" s="95"/>
      <c r="C87" s="95"/>
      <c r="D87" s="95"/>
      <c r="E87" s="137"/>
      <c r="F87" s="16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57"/>
      <c r="S87" s="157"/>
      <c r="T87" s="157"/>
      <c r="U87" s="97"/>
    </row>
    <row r="88" spans="1:21" s="2" customFormat="1" ht="11.25" x14ac:dyDescent="0.2">
      <c r="A88" s="16" t="str">
        <f>IF([1]p27!$A$406&lt;&gt;0,[1]p27!$A$406,"")</f>
        <v/>
      </c>
      <c r="B88" s="16" t="str">
        <f>IF([1]p27!$B$406&lt;&gt;0,[1]p27!$B$406,"")</f>
        <v/>
      </c>
      <c r="C88" s="16" t="str">
        <f>IF([1]p27!$C$406&lt;&gt;0,[1]p27!$C$406,"")</f>
        <v/>
      </c>
      <c r="D88" s="16">
        <f>IF([1]p27!$D$406&lt;&gt;0,[1]p27!$D$406,"")</f>
        <v>180</v>
      </c>
      <c r="E88" s="16" t="str">
        <f>IF([1]p27!$F$406&lt;&gt;0,[1]p27!$F$406,"")</f>
        <v/>
      </c>
      <c r="F88" s="16" t="str">
        <f>IF([1]p27!$E$406&lt;&gt;0,[1]p27!$E$406,"")</f>
        <v/>
      </c>
      <c r="G88" s="16" t="str">
        <f>IF([1]p27!$E$409&lt;&gt;0,[1]p27!$E$409,"")</f>
        <v/>
      </c>
      <c r="H88" s="16" t="str">
        <f>IF([1]p27!$G$406&lt;&gt;0,[1]p27!$G$406,"")</f>
        <v/>
      </c>
      <c r="I88" s="16" t="str">
        <f>IF([1]p27!$H$406&lt;&gt;0,[1]p27!$H$406,"")</f>
        <v/>
      </c>
      <c r="J88" s="16" t="str">
        <f>IF([1]p27!$I$406&lt;&gt;0,[1]p27!$I$406,"")</f>
        <v/>
      </c>
      <c r="K88" s="16" t="str">
        <f>IF([1]p27!$J$406&lt;&gt;0,[1]p27!$J$406,"")</f>
        <v/>
      </c>
      <c r="L88" s="16">
        <f>IF([1]p27!$K$406&lt;&gt;0,[1]p27!$K$406,"")</f>
        <v>192</v>
      </c>
      <c r="M88" s="16" t="str">
        <f>IF([1]p27!$L$406&lt;&gt;0,[1]p27!$L$406,"")</f>
        <v/>
      </c>
      <c r="N88" s="16" t="str">
        <f>IF([1]p27!$A$409&lt;&gt;0,[1]p27!$A$409," " )</f>
        <v xml:space="preserve"> </v>
      </c>
      <c r="O88" s="16" t="str">
        <f>IF([1]p27!$B$409&lt;&gt;0,[1]p27!$B$409," " )</f>
        <v xml:space="preserve"> </v>
      </c>
      <c r="P88" s="16" t="str">
        <f>IF([1]p27!$C$409&lt;&gt;0,[1]p27!$C$409," " )</f>
        <v xml:space="preserve"> </v>
      </c>
      <c r="Q88" s="16">
        <f>IF([1]p27!$D$409&lt;&gt;0,[1]p27!$D$409," " )</f>
        <v>294</v>
      </c>
      <c r="R88" s="157">
        <f>IF([1]p27!$L$5&lt;&gt;0,[1]p27!$L$5," " )</f>
        <v>760</v>
      </c>
      <c r="S88" s="157">
        <f>IF([1]p27!$L$6&lt;&gt;0,[1]p27!$L$6," " )</f>
        <v>640</v>
      </c>
      <c r="T88" s="157">
        <f>IF([1]p27!$L$8&lt;&gt;0,[1]p27!$L$8," " )</f>
        <v>666</v>
      </c>
      <c r="U88" s="157"/>
    </row>
    <row r="89" spans="1:21" s="2" customFormat="1" ht="11.25" x14ac:dyDescent="0.2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57"/>
      <c r="S89" s="157"/>
      <c r="T89" s="157"/>
    </row>
    <row r="90" spans="1:21" s="25" customFormat="1" ht="11.25" x14ac:dyDescent="0.2">
      <c r="A90" s="47" t="str">
        <f>T([1]p28!$C$13:$G$13)</f>
        <v>Pammella Queiroz de Souza</v>
      </c>
      <c r="B90" s="95"/>
      <c r="C90" s="95"/>
      <c r="D90" s="95"/>
      <c r="E90" s="137"/>
      <c r="F90" s="163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57"/>
      <c r="S90" s="157"/>
      <c r="T90" s="157"/>
      <c r="U90" s="97"/>
    </row>
    <row r="91" spans="1:21" s="2" customFormat="1" ht="11.25" x14ac:dyDescent="0.2">
      <c r="A91" s="16">
        <f>IF([1]p28!$A$406&lt;&gt;0,[1]p28!$A$406,"")</f>
        <v>760</v>
      </c>
      <c r="B91" s="16" t="str">
        <f>IF([1]p28!$B$406&lt;&gt;0,[1]p28!$B$406,"")</f>
        <v/>
      </c>
      <c r="C91" s="16" t="str">
        <f>IF([1]p28!$C$406&lt;&gt;0,[1]p28!$C$406,"")</f>
        <v/>
      </c>
      <c r="D91" s="16" t="str">
        <f>IF([1]p28!$D$406&lt;&gt;0,[1]p28!$D$406,"")</f>
        <v/>
      </c>
      <c r="E91" s="16" t="str">
        <f>IF([1]p28!$F$406&lt;&gt;0,[1]p28!$F$406,"")</f>
        <v/>
      </c>
      <c r="F91" s="16" t="str">
        <f>IF([1]p28!$E$406&lt;&gt;0,[1]p28!$E$406,"")</f>
        <v/>
      </c>
      <c r="G91" s="16" t="str">
        <f>IF([1]p28!$E$409&lt;&gt;0,[1]p28!$E$409,"")</f>
        <v/>
      </c>
      <c r="H91" s="16" t="str">
        <f>IF([1]p28!$G$406&lt;&gt;0,[1]p28!$G$406,"")</f>
        <v/>
      </c>
      <c r="I91" s="16" t="str">
        <f>IF([1]p28!$H$406&lt;&gt;0,[1]p28!$H$406,"")</f>
        <v/>
      </c>
      <c r="J91" s="16" t="str">
        <f>IF([1]p28!$I$406&lt;&gt;0,[1]p28!$I$406,"")</f>
        <v/>
      </c>
      <c r="K91" s="16" t="str">
        <f>IF([1]p28!$J$406&lt;&gt;0,[1]p28!$J$406,"")</f>
        <v/>
      </c>
      <c r="L91" s="16" t="str">
        <f>IF([1]p28!$K$406&lt;&gt;0,[1]p28!$K$406,"")</f>
        <v/>
      </c>
      <c r="M91" s="16" t="str">
        <f>IF([1]p28!$L$406&lt;&gt;0,[1]p28!$L$406,"")</f>
        <v/>
      </c>
      <c r="N91" s="16" t="str">
        <f>IF([1]p28!$A$409&lt;&gt;0,[1]p28!$A$409," " )</f>
        <v xml:space="preserve"> </v>
      </c>
      <c r="O91" s="16" t="str">
        <f>IF([1]p28!$B$409&lt;&gt;0,[1]p28!$B$409," " )</f>
        <v xml:space="preserve"> </v>
      </c>
      <c r="P91" s="16" t="str">
        <f>IF([1]p28!$C$409&lt;&gt;0,[1]p28!$C$409," " )</f>
        <v xml:space="preserve"> </v>
      </c>
      <c r="Q91" s="16" t="str">
        <f>IF([1]p28!$D$409&lt;&gt;0,[1]p28!$D$409," " )</f>
        <v xml:space="preserve"> </v>
      </c>
      <c r="R91" s="157">
        <f>IF([1]p28!$L$5&lt;&gt;0,[1]p28!$L$5," " )</f>
        <v>760</v>
      </c>
      <c r="S91" s="157">
        <f>IF([1]p28!$L$6&lt;&gt;0,[1]p28!$L$6," " )</f>
        <v>640</v>
      </c>
      <c r="T91" s="157" t="str">
        <f>IF([1]p28!$L$8&lt;&gt;0,[1]p28!$L$8," " )</f>
        <v xml:space="preserve"> </v>
      </c>
      <c r="U91" s="157"/>
    </row>
    <row r="92" spans="1:21" s="2" customFormat="1" ht="11.25" x14ac:dyDescent="0.2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57"/>
      <c r="S92" s="157"/>
      <c r="T92" s="157"/>
    </row>
    <row r="93" spans="1:21" s="25" customFormat="1" ht="11.25" x14ac:dyDescent="0.2">
      <c r="A93" s="47" t="str">
        <f>T([1]p29!$C$13:$G$13)</f>
        <v>Rodrigo Cohen Mota Nemer</v>
      </c>
      <c r="B93" s="95"/>
      <c r="C93" s="95"/>
      <c r="D93" s="95"/>
      <c r="E93" s="137"/>
      <c r="F93" s="163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58"/>
      <c r="S93" s="158"/>
      <c r="T93" s="158"/>
      <c r="U93" s="97"/>
    </row>
    <row r="94" spans="1:21" s="2" customFormat="1" ht="11.25" x14ac:dyDescent="0.2">
      <c r="A94" s="30" t="str">
        <f>IF([1]p29!$A$406&lt;&gt;0,[1]p29!$A$406,"")</f>
        <v/>
      </c>
      <c r="B94" s="30" t="str">
        <f>IF([1]p29!$B$406&lt;&gt;0,[1]p29!$B$406,"")</f>
        <v/>
      </c>
      <c r="C94" s="30" t="str">
        <f>IF([1]p29!$C$406&lt;&gt;0,[1]p29!$C$406,"")</f>
        <v/>
      </c>
      <c r="D94" s="30">
        <f>IF([1]p29!$D$406&lt;&gt;0,[1]p29!$D$406,"")</f>
        <v>198</v>
      </c>
      <c r="E94" s="16">
        <f>IF([1]p29!$F$406&lt;&gt;0,[1]p29!$F$406,"")</f>
        <v>396</v>
      </c>
      <c r="F94" s="30" t="str">
        <f>IF([1]p29!$E$406&lt;&gt;0,[1]p29!$E$406,"")</f>
        <v/>
      </c>
      <c r="G94" s="16" t="str">
        <f>IF([1]p29!$E$409&lt;&gt;0,[1]p29!$E$409,"")</f>
        <v/>
      </c>
      <c r="H94" s="16">
        <f>IF([1]p29!$G$406&lt;&gt;0,[1]p29!$G$406,"")</f>
        <v>26</v>
      </c>
      <c r="I94" s="16" t="str">
        <f>IF([1]p29!$H$406&lt;&gt;0,[1]p29!$H$406,"")</f>
        <v/>
      </c>
      <c r="J94" s="16" t="str">
        <f>IF([1]p29!$I$406&lt;&gt;0,[1]p29!$I$406,"")</f>
        <v/>
      </c>
      <c r="K94" s="16" t="str">
        <f>IF([1]p29!$J$406&lt;&gt;0,[1]p29!$J$406,"")</f>
        <v/>
      </c>
      <c r="L94" s="16">
        <f>IF([1]p29!$K$406&lt;&gt;0,[1]p29!$K$406,"")</f>
        <v>50</v>
      </c>
      <c r="M94" s="16" t="str">
        <f>IF([1]p29!$L$406&lt;&gt;0,[1]p29!$L$406,"")</f>
        <v/>
      </c>
      <c r="N94" s="16" t="str">
        <f>IF([1]p29!$A$409&lt;&gt;0,[1]p29!$A$409," " )</f>
        <v xml:space="preserve"> </v>
      </c>
      <c r="O94" s="16" t="str">
        <f>IF([1]p29!$B$409&lt;&gt;0,[1]p29!$B$409," " )</f>
        <v xml:space="preserve"> </v>
      </c>
      <c r="P94" s="16" t="str">
        <f>IF([1]p29!$C$409&lt;&gt;0,[1]p29!$C$409," " )</f>
        <v xml:space="preserve"> </v>
      </c>
      <c r="Q94" s="16" t="str">
        <f>IF([1]p29!$D$409&lt;&gt;0,[1]p29!$D$409," " )</f>
        <v xml:space="preserve"> </v>
      </c>
      <c r="R94" s="157">
        <f>IF([1]p29!$L$5&lt;&gt;0,[1]p29!$L$5," " )</f>
        <v>760</v>
      </c>
      <c r="S94" s="157">
        <f>IF([1]p29!$L$6&lt;&gt;0,[1]p29!$L$6," " )</f>
        <v>640</v>
      </c>
      <c r="T94" s="157">
        <f>IF([1]p29!$L$8&lt;&gt;0,[1]p29!$L$8," " )</f>
        <v>670</v>
      </c>
      <c r="U94" s="157"/>
    </row>
    <row r="95" spans="1:21" s="2" customFormat="1" ht="11.25" x14ac:dyDescent="0.2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57"/>
      <c r="S95" s="157"/>
      <c r="T95" s="157"/>
    </row>
    <row r="96" spans="1:21" s="25" customFormat="1" ht="11.25" x14ac:dyDescent="0.2">
      <c r="A96" s="47" t="str">
        <f>T([1]p30!$C$13:$G$13)</f>
        <v>Romildo Nascimento de Lima</v>
      </c>
      <c r="B96" s="95"/>
      <c r="C96" s="95"/>
      <c r="D96" s="95"/>
      <c r="E96" s="137"/>
      <c r="F96" s="163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58"/>
      <c r="S96" s="158"/>
      <c r="T96" s="158"/>
      <c r="U96" s="97"/>
    </row>
    <row r="97" spans="1:21" s="2" customFormat="1" ht="11.25" x14ac:dyDescent="0.2">
      <c r="A97" s="30" t="str">
        <f>IF([1]p30!$A$406&lt;&gt;0,[1]p30!$A$406,"")</f>
        <v/>
      </c>
      <c r="B97" s="30" t="str">
        <f>IF([1]p30!$B$406&lt;&gt;0,[1]p30!$B$406,"")</f>
        <v/>
      </c>
      <c r="C97" s="30" t="str">
        <f>IF([1]p30!$C$406&lt;&gt;0,[1]p30!$C$406,"")</f>
        <v/>
      </c>
      <c r="D97" s="30">
        <f>IF([1]p30!$D$406&lt;&gt;0,[1]p30!$D$406,"")</f>
        <v>60</v>
      </c>
      <c r="E97" s="16">
        <f>IF([1]p30!$F$406&lt;&gt;0,[1]p30!$F$406,"")</f>
        <v>60</v>
      </c>
      <c r="F97" s="30">
        <f>IF([1]p30!$E$406&lt;&gt;0,[1]p30!$E$406,"")</f>
        <v>90</v>
      </c>
      <c r="G97" s="16">
        <f>IF([1]p30!$E$409&lt;&gt;0,[1]p30!$E$409,"")</f>
        <v>90</v>
      </c>
      <c r="H97" s="16">
        <f>IF([1]p30!$G$406&lt;&gt;0,[1]p30!$G$406,"")</f>
        <v>120</v>
      </c>
      <c r="I97" s="16">
        <f>IF([1]p30!$H$406&lt;&gt;0,[1]p30!$H$406,"")</f>
        <v>90</v>
      </c>
      <c r="J97" s="16">
        <f>IF([1]p30!$I$406&lt;&gt;0,[1]p30!$I$406,"")</f>
        <v>120</v>
      </c>
      <c r="K97" s="16" t="str">
        <f>IF([1]p30!$J$406&lt;&gt;0,[1]p30!$J$406,"")</f>
        <v/>
      </c>
      <c r="L97" s="16">
        <f>IF([1]p30!$K$406&lt;&gt;0,[1]p30!$K$406,"")</f>
        <v>30</v>
      </c>
      <c r="M97" s="16">
        <f>IF([1]p30!$L$406&lt;&gt;0,[1]p30!$L$406,"")</f>
        <v>5</v>
      </c>
      <c r="N97" s="16" t="str">
        <f>IF([1]p30!$A$409&lt;&gt;0,[1]p30!$A$409," " )</f>
        <v xml:space="preserve"> </v>
      </c>
      <c r="O97" s="16" t="str">
        <f>IF([1]p30!$B$409&lt;&gt;0,[1]p30!$B$409," " )</f>
        <v xml:space="preserve"> </v>
      </c>
      <c r="P97" s="16" t="str">
        <f>IF([1]p30!$C$409&lt;&gt;0,[1]p30!$C$409," " )</f>
        <v xml:space="preserve"> </v>
      </c>
      <c r="Q97" s="16" t="str">
        <f>IF([1]p30!$D$409&lt;&gt;0,[1]p30!$D$409," " )</f>
        <v xml:space="preserve"> </v>
      </c>
      <c r="R97" s="157">
        <f>IF([1]p30!$L$5&lt;&gt;0,[1]p30!$L$5," " )</f>
        <v>760</v>
      </c>
      <c r="S97" s="157">
        <f>IF([1]p30!$L$6&lt;&gt;0,[1]p30!$L$6," " )</f>
        <v>640</v>
      </c>
      <c r="T97" s="157">
        <f>IF([1]p30!$L$8&lt;&gt;0,[1]p30!$L$8," " )</f>
        <v>665</v>
      </c>
      <c r="U97" s="157"/>
    </row>
    <row r="98" spans="1:21" s="2" customFormat="1" ht="11.25" x14ac:dyDescent="0.2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57"/>
      <c r="S98" s="157"/>
      <c r="T98" s="157"/>
    </row>
    <row r="99" spans="1:21" s="25" customFormat="1" ht="11.25" x14ac:dyDescent="0.2">
      <c r="A99" s="47" t="str">
        <f>T([1]p31!$C$13:$G$13)</f>
        <v>Severino Horácio da Silva</v>
      </c>
      <c r="B99" s="95"/>
      <c r="C99" s="95"/>
      <c r="D99" s="95"/>
      <c r="E99" s="137"/>
      <c r="F99" s="163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58"/>
      <c r="S99" s="158"/>
      <c r="T99" s="158"/>
      <c r="U99" s="97"/>
    </row>
    <row r="100" spans="1:21" s="2" customFormat="1" ht="11.25" x14ac:dyDescent="0.2">
      <c r="A100" s="30" t="str">
        <f>IF([1]p31!$A$406&lt;&gt;0,[1]p31!$A$406,"")</f>
        <v/>
      </c>
      <c r="B100" s="30" t="str">
        <f>IF([1]p31!$B$406&lt;&gt;0,[1]p31!$B$406,"")</f>
        <v/>
      </c>
      <c r="C100" s="30" t="str">
        <f>IF([1]p31!$C$406&lt;&gt;0,[1]p31!$C$406,"")</f>
        <v/>
      </c>
      <c r="D100" s="30">
        <f>IF([1]p31!$D$406&lt;&gt;0,[1]p31!$D$406,"")</f>
        <v>140</v>
      </c>
      <c r="E100" s="16">
        <f>IF([1]p31!$F$406&lt;&gt;0,[1]p31!$F$406,"")</f>
        <v>280</v>
      </c>
      <c r="F100" s="30">
        <f>IF([1]p31!$E$406&lt;&gt;0,[1]p31!$E$406,"")</f>
        <v>30</v>
      </c>
      <c r="G100" s="16">
        <f>IF([1]p31!$E$409&lt;&gt;0,[1]p31!$E$409,"")</f>
        <v>30</v>
      </c>
      <c r="H100" s="16">
        <f>IF([1]p31!$G$406&lt;&gt;0,[1]p31!$G$406,"")</f>
        <v>60</v>
      </c>
      <c r="I100" s="16">
        <f>IF([1]p31!$H$406&lt;&gt;0,[1]p31!$H$406,"")</f>
        <v>10</v>
      </c>
      <c r="J100" s="16">
        <f>IF([1]p31!$I$406&lt;&gt;0,[1]p31!$I$406,"")</f>
        <v>135</v>
      </c>
      <c r="K100" s="16" t="str">
        <f>IF([1]p31!$J$406&lt;&gt;0,[1]p31!$J$406,"")</f>
        <v/>
      </c>
      <c r="L100" s="16">
        <f>IF([1]p31!$K$406&lt;&gt;0,[1]p31!$K$406,"")</f>
        <v>15</v>
      </c>
      <c r="M100" s="16">
        <f>IF([1]p31!$L$406&lt;&gt;0,[1]p31!$L$406,"")</f>
        <v>45</v>
      </c>
      <c r="N100" s="16" t="str">
        <f>IF([1]p31!$A$409&lt;&gt;0,[1]p31!$A$409," " )</f>
        <v xml:space="preserve"> </v>
      </c>
      <c r="O100" s="16">
        <f>IF([1]p31!$B$409&lt;&gt;0,[1]p31!$B$409," " )</f>
        <v>15</v>
      </c>
      <c r="P100" s="16" t="str">
        <f>IF([1]p31!$C$409&lt;&gt;0,[1]p31!$C$409," " )</f>
        <v xml:space="preserve"> </v>
      </c>
      <c r="Q100" s="16" t="str">
        <f>IF([1]p31!$D$409&lt;&gt;0,[1]p31!$D$409," " )</f>
        <v xml:space="preserve"> </v>
      </c>
      <c r="R100" s="157">
        <f>IF([1]p31!$L$5&lt;&gt;0,[1]p31!$L$5," " )</f>
        <v>760</v>
      </c>
      <c r="S100" s="157">
        <f>IF([1]p31!$L$6&lt;&gt;0,[1]p31!$L$6," " )</f>
        <v>640</v>
      </c>
      <c r="T100" s="157">
        <f>IF([1]p31!$L$8&lt;&gt;0,[1]p31!$L$8," " )</f>
        <v>760</v>
      </c>
      <c r="U100" s="157"/>
    </row>
    <row r="101" spans="1:21" s="2" customFormat="1" ht="11.25" x14ac:dyDescent="0.2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57"/>
      <c r="S101" s="157"/>
      <c r="T101" s="157"/>
    </row>
    <row r="102" spans="1:21" s="25" customFormat="1" ht="11.25" x14ac:dyDescent="0.2">
      <c r="A102" s="47" t="str">
        <f>T([1]p32!$C$13:$G$13)</f>
        <v>Wenia Valdevino Félix de Lima</v>
      </c>
      <c r="B102" s="95"/>
      <c r="C102" s="95"/>
      <c r="D102" s="95"/>
      <c r="E102" s="137"/>
      <c r="F102" s="163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58"/>
      <c r="S102" s="158"/>
      <c r="T102" s="158"/>
      <c r="U102" s="97"/>
    </row>
    <row r="103" spans="1:21" s="2" customFormat="1" ht="11.25" x14ac:dyDescent="0.2">
      <c r="A103" s="30" t="str">
        <f>IF([1]p32!$A$406&lt;&gt;0,[1]p32!$A$406,"")</f>
        <v/>
      </c>
      <c r="B103" s="30" t="str">
        <f>IF([1]p32!$B$406&lt;&gt;0,[1]p32!$B$406,"")</f>
        <v/>
      </c>
      <c r="C103" s="30" t="str">
        <f>IF([1]p32!$C$406&lt;&gt;0,[1]p32!$C$406,"")</f>
        <v/>
      </c>
      <c r="D103" s="30">
        <f>IF([1]p32!$D$406&lt;&gt;0,[1]p32!$D$406,"")</f>
        <v>240</v>
      </c>
      <c r="E103" s="16">
        <f>IF([1]p32!$F$406&lt;&gt;0,[1]p32!$F$406,"")</f>
        <v>360</v>
      </c>
      <c r="F103" s="30" t="str">
        <f>IF([1]p32!$E$406&lt;&gt;0,[1]p32!$E$406,"")</f>
        <v/>
      </c>
      <c r="G103" s="16" t="str">
        <f>IF([1]p32!$E$409&lt;&gt;0,[1]p32!$E$409,"")</f>
        <v/>
      </c>
      <c r="H103" s="16" t="str">
        <f>IF([1]p32!$G$406&lt;&gt;0,[1]p32!$G$406,"")</f>
        <v/>
      </c>
      <c r="I103" s="16" t="str">
        <f>IF([1]p32!$H$406&lt;&gt;0,[1]p32!$H$406,"")</f>
        <v/>
      </c>
      <c r="J103" s="16" t="str">
        <f>IF([1]p32!$I$406&lt;&gt;0,[1]p32!$I$406,"")</f>
        <v/>
      </c>
      <c r="K103" s="16" t="str">
        <f>IF([1]p32!$J$406&lt;&gt;0,[1]p32!$J$406,"")</f>
        <v/>
      </c>
      <c r="L103" s="16" t="str">
        <f>IF([1]p32!$K$406&lt;&gt;0,[1]p32!$K$406,"")</f>
        <v/>
      </c>
      <c r="M103" s="16" t="str">
        <f>IF([1]p32!$L$406&lt;&gt;0,[1]p32!$L$406,"")</f>
        <v/>
      </c>
      <c r="N103" s="16" t="str">
        <f>IF([1]p32!$A$409&lt;&gt;0,[1]p32!$A$409," " )</f>
        <v xml:space="preserve"> </v>
      </c>
      <c r="O103" s="16" t="str">
        <f>IF([1]p32!$B$409&lt;&gt;0,[1]p32!$B$409," " )</f>
        <v xml:space="preserve"> </v>
      </c>
      <c r="P103" s="16" t="str">
        <f>IF([1]p32!$C$409&lt;&gt;0,[1]p32!$C$409," " )</f>
        <v xml:space="preserve"> </v>
      </c>
      <c r="Q103" s="16" t="str">
        <f>IF([1]p32!$D$409&lt;&gt;0,[1]p32!$D$409," " )</f>
        <v xml:space="preserve"> </v>
      </c>
      <c r="R103" s="157">
        <f>IF([1]p32!$L$5&lt;&gt;0,[1]p32!$L$5," " )</f>
        <v>760</v>
      </c>
      <c r="S103" s="157">
        <f>IF([1]p32!$L$6&lt;&gt;0,[1]p32!$L$6," " )</f>
        <v>640</v>
      </c>
      <c r="T103" s="157">
        <f>IF([1]p32!$L$8&lt;&gt;0,[1]p32!$L$8," " )</f>
        <v>600</v>
      </c>
      <c r="U103" s="157"/>
    </row>
    <row r="104" spans="1:21" s="2" customFormat="1" ht="11.25" x14ac:dyDescent="0.2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57"/>
      <c r="S104" s="157"/>
      <c r="T104" s="157"/>
    </row>
    <row r="105" spans="1:21" s="2" customFormat="1" ht="11.25" x14ac:dyDescent="0.2">
      <c r="A105" s="47" t="str">
        <f>T([1]p33!$C$13:$G$13)</f>
        <v>Lucas Siebra Rocha</v>
      </c>
      <c r="B105" s="95"/>
      <c r="C105" s="95"/>
      <c r="D105" s="95"/>
      <c r="E105" s="137"/>
      <c r="F105" s="163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58"/>
      <c r="S105" s="158"/>
      <c r="T105" s="158"/>
      <c r="U105" s="97"/>
    </row>
    <row r="106" spans="1:21" s="2" customFormat="1" ht="11.25" x14ac:dyDescent="0.2">
      <c r="A106" s="30" t="str">
        <f>IF([1]p33!$A$406&lt;&gt;0,[1]p33!$A$406,"")</f>
        <v/>
      </c>
      <c r="B106" s="30" t="str">
        <f>IF([1]p33!$B$406&lt;&gt;0,[1]p33!$B$406,"")</f>
        <v/>
      </c>
      <c r="C106" s="30" t="str">
        <f>IF([1]p33!$C$406&lt;&gt;0,[1]p33!$C$406,"")</f>
        <v/>
      </c>
      <c r="D106" s="30">
        <f>IF([1]p33!$D$406&lt;&gt;0,[1]p33!$D$406,"")</f>
        <v>240</v>
      </c>
      <c r="E106" s="16">
        <f>IF([1]p33!$F$406&lt;&gt;0,[1]p33!$F$406,"")</f>
        <v>360</v>
      </c>
      <c r="F106" s="30" t="str">
        <f>IF([1]p33!$E$406&lt;&gt;0,[1]p33!$E$406,"")</f>
        <v/>
      </c>
      <c r="G106" s="16" t="str">
        <f>IF([1]p33!$E$409&lt;&gt;0,[1]p33!$E$409,"")</f>
        <v/>
      </c>
      <c r="H106" s="16" t="str">
        <f>IF([1]p33!$G$406&lt;&gt;0,[1]p33!$G$406,"")</f>
        <v/>
      </c>
      <c r="I106" s="16" t="str">
        <f>IF([1]p33!$H$406&lt;&gt;0,[1]p33!$H$406,"")</f>
        <v/>
      </c>
      <c r="J106" s="16" t="str">
        <f>IF([1]p33!$I$406&lt;&gt;0,[1]p33!$I$406,"")</f>
        <v/>
      </c>
      <c r="K106" s="16" t="str">
        <f>IF([1]p33!$J$406&lt;&gt;0,[1]p33!$J$406,"")</f>
        <v/>
      </c>
      <c r="L106" s="16" t="str">
        <f>IF([1]p33!$K$406&lt;&gt;0,[1]p33!$K$406,"")</f>
        <v/>
      </c>
      <c r="M106" s="16" t="str">
        <f>IF([1]p33!$L$406&lt;&gt;0,[1]p33!$L$406,"")</f>
        <v/>
      </c>
      <c r="N106" s="16" t="str">
        <f>IF([1]p33!$A$409&lt;&gt;0,[1]p33!$A$409," " )</f>
        <v xml:space="preserve"> </v>
      </c>
      <c r="O106" s="16" t="str">
        <f>IF([1]p33!$B$409&lt;&gt;0,[1]p33!$B$409," " )</f>
        <v xml:space="preserve"> </v>
      </c>
      <c r="P106" s="16" t="str">
        <f>IF([1]p33!$C$409&lt;&gt;0,[1]p33!$C$409," " )</f>
        <v xml:space="preserve"> </v>
      </c>
      <c r="Q106" s="16" t="str">
        <f>IF([1]p33!$D$409&lt;&gt;0,[1]p33!$D$409," " )</f>
        <v xml:space="preserve"> </v>
      </c>
      <c r="R106" s="157">
        <f>IF([1]p33!$L$5&lt;&gt;0,[1]p33!$L$5," " )</f>
        <v>760</v>
      </c>
      <c r="S106" s="157">
        <f>IF([1]p33!$L$6&lt;&gt;0,[1]p33!$L$6," " )</f>
        <v>640</v>
      </c>
      <c r="T106" s="157">
        <f>IF([1]p33!$L$8&lt;&gt;0,[1]p33!$L$8," " )</f>
        <v>600</v>
      </c>
      <c r="U106" s="157"/>
    </row>
    <row r="107" spans="1:21" s="2" customFormat="1" ht="11.25" x14ac:dyDescent="0.2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57"/>
      <c r="S107" s="157"/>
      <c r="T107" s="157"/>
    </row>
    <row r="108" spans="1:21" s="2" customFormat="1" ht="11.25" x14ac:dyDescent="0.2">
      <c r="A108" s="47" t="str">
        <f>T([1]p34!$C$13:$G$13)</f>
        <v/>
      </c>
      <c r="B108" s="95"/>
      <c r="C108" s="95"/>
      <c r="D108" s="95"/>
      <c r="E108" s="137"/>
      <c r="F108" s="163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58"/>
      <c r="S108" s="158"/>
      <c r="T108" s="158"/>
      <c r="U108" s="97"/>
    </row>
    <row r="109" spans="1:21" s="2" customFormat="1" ht="11.25" x14ac:dyDescent="0.2">
      <c r="A109" s="30" t="str">
        <f>IF([1]p34!$A$406&lt;&gt;0,[1]p34!$A$406,"")</f>
        <v/>
      </c>
      <c r="B109" s="30" t="str">
        <f>IF([1]p34!$B$406&lt;&gt;0,[1]p34!$B$406,"")</f>
        <v/>
      </c>
      <c r="C109" s="30" t="str">
        <f>IF([1]p34!$C$406&lt;&gt;0,[1]p34!$C$406,"")</f>
        <v/>
      </c>
      <c r="D109" s="30" t="str">
        <f>IF([1]p34!$D$406&lt;&gt;0,[1]p34!$D$406,"")</f>
        <v/>
      </c>
      <c r="E109" s="16" t="str">
        <f>IF([1]p34!$F$406&lt;&gt;0,[1]p34!$F$406,"")</f>
        <v/>
      </c>
      <c r="F109" s="30" t="str">
        <f>IF([1]p34!$E$406&lt;&gt;0,[1]p34!$E$406,"")</f>
        <v/>
      </c>
      <c r="G109" s="16" t="str">
        <f>IF([1]p34!$E$409&lt;&gt;0,[1]p34!$E$409,"")</f>
        <v/>
      </c>
      <c r="H109" s="16" t="str">
        <f>IF([1]p34!$G$406&lt;&gt;0,[1]p34!$G$406,"")</f>
        <v/>
      </c>
      <c r="I109" s="16" t="str">
        <f>IF([1]p34!$H$406&lt;&gt;0,[1]p34!$H$406,"")</f>
        <v/>
      </c>
      <c r="J109" s="16" t="str">
        <f>IF([1]p34!$I$406&lt;&gt;0,[1]p34!$I$406,"")</f>
        <v/>
      </c>
      <c r="K109" s="16" t="str">
        <f>IF([1]p34!$J$406&lt;&gt;0,[1]p34!$J$406,"")</f>
        <v/>
      </c>
      <c r="L109" s="16" t="str">
        <f>IF([1]p34!$K$406&lt;&gt;0,[1]p34!$K$406,"")</f>
        <v/>
      </c>
      <c r="M109" s="16" t="str">
        <f>IF([1]p34!$L$406&lt;&gt;0,[1]p34!$L$406,"")</f>
        <v/>
      </c>
      <c r="N109" s="16" t="str">
        <f>IF([1]p34!$A$409&lt;&gt;0,[1]p34!$A$409," " )</f>
        <v xml:space="preserve"> </v>
      </c>
      <c r="O109" s="16" t="str">
        <f>IF([1]p34!$B$409&lt;&gt;0,[1]p34!$B$409," " )</f>
        <v xml:space="preserve"> </v>
      </c>
      <c r="P109" s="16" t="str">
        <f>IF([1]p34!$C$409&lt;&gt;0,[1]p34!$C$409," " )</f>
        <v xml:space="preserve"> </v>
      </c>
      <c r="Q109" s="16" t="str">
        <f>IF([1]p34!$D$409&lt;&gt;0,[1]p34!$D$409," " )</f>
        <v xml:space="preserve"> </v>
      </c>
      <c r="R109" s="157" t="str">
        <f>IF([1]p34!$L$5&lt;&gt;0,[1]p34!$L$5," " )</f>
        <v xml:space="preserve"> </v>
      </c>
      <c r="S109" s="157" t="str">
        <f>IF([1]p34!$L$6&lt;&gt;0,[1]p34!$L$6," " )</f>
        <v xml:space="preserve"> </v>
      </c>
      <c r="T109" s="157" t="str">
        <f>IF([1]p34!$L$8&lt;&gt;0,[1]p34!$L$8," " )</f>
        <v xml:space="preserve"> </v>
      </c>
      <c r="U109" s="157"/>
    </row>
    <row r="110" spans="1:21" s="2" customFormat="1" ht="11.25" x14ac:dyDescent="0.2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57"/>
      <c r="S110" s="157"/>
      <c r="T110" s="157"/>
    </row>
    <row r="111" spans="1:21" s="2" customFormat="1" ht="11.25" x14ac:dyDescent="0.2">
      <c r="A111" s="47" t="str">
        <f>T([1]p35!$C$13:$G$13)</f>
        <v/>
      </c>
      <c r="B111" s="95"/>
      <c r="C111" s="95"/>
      <c r="D111" s="95"/>
      <c r="E111" s="137"/>
      <c r="F111" s="163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58"/>
      <c r="S111" s="158"/>
      <c r="T111" s="158"/>
      <c r="U111" s="97"/>
    </row>
    <row r="112" spans="1:21" s="2" customFormat="1" ht="11.25" x14ac:dyDescent="0.2">
      <c r="A112" s="30" t="str">
        <f>IF([1]p35!$A$406&lt;&gt;0,[1]p35!$A$406,"")</f>
        <v/>
      </c>
      <c r="B112" s="30" t="str">
        <f>IF([1]p35!$B$406&lt;&gt;0,[1]p35!$B$406,"")</f>
        <v/>
      </c>
      <c r="C112" s="30" t="str">
        <f>IF([1]p35!$C$406&lt;&gt;0,[1]p35!$C$406,"")</f>
        <v/>
      </c>
      <c r="D112" s="30" t="str">
        <f>IF([1]p35!$D$406&lt;&gt;0,[1]p35!$D$406,"")</f>
        <v/>
      </c>
      <c r="E112" s="16" t="str">
        <f>IF([1]p35!$F$406&lt;&gt;0,[1]p35!$F$406,"")</f>
        <v/>
      </c>
      <c r="F112" s="30" t="str">
        <f>IF([1]p35!$E$406&lt;&gt;0,[1]p35!$E$406,"")</f>
        <v/>
      </c>
      <c r="G112" s="16" t="str">
        <f>IF([1]p35!$E$409&lt;&gt;0,[1]p35!$E$409,"")</f>
        <v/>
      </c>
      <c r="H112" s="16" t="str">
        <f>IF([1]p35!$G$406&lt;&gt;0,[1]p35!$G$406,"")</f>
        <v/>
      </c>
      <c r="I112" s="16" t="str">
        <f>IF([1]p35!$H$406&lt;&gt;0,[1]p35!$H$406,"")</f>
        <v/>
      </c>
      <c r="J112" s="16" t="str">
        <f>IF([1]p35!$I$406&lt;&gt;0,[1]p35!$I$406,"")</f>
        <v/>
      </c>
      <c r="K112" s="16" t="str">
        <f>IF([1]p35!$J$406&lt;&gt;0,[1]p35!$J$406,"")</f>
        <v/>
      </c>
      <c r="L112" s="16" t="str">
        <f>IF([1]p35!$K$406&lt;&gt;0,[1]p35!$K$406,"")</f>
        <v/>
      </c>
      <c r="M112" s="16" t="str">
        <f>IF([1]p35!$L$406&lt;&gt;0,[1]p35!$L$406,"")</f>
        <v/>
      </c>
      <c r="N112" s="16" t="str">
        <f>IF([1]p35!$A$409&lt;&gt;0,[1]p35!$A$409," " )</f>
        <v xml:space="preserve"> </v>
      </c>
      <c r="O112" s="16" t="str">
        <f>IF([1]p35!$B$409&lt;&gt;0,[1]p35!$B$409," " )</f>
        <v xml:space="preserve"> </v>
      </c>
      <c r="P112" s="16" t="str">
        <f>IF([1]p35!$C$409&lt;&gt;0,[1]p35!$C$409," " )</f>
        <v xml:space="preserve"> </v>
      </c>
      <c r="Q112" s="16" t="str">
        <f>IF([1]p35!$D$409&lt;&gt;0,[1]p35!$D$409," " )</f>
        <v xml:space="preserve"> </v>
      </c>
      <c r="R112" s="157" t="str">
        <f>IF([1]p35!$L$5&lt;&gt;0,[1]p35!$L$5," " )</f>
        <v xml:space="preserve"> </v>
      </c>
      <c r="S112" s="157" t="str">
        <f>IF([1]p35!$L$6&lt;&gt;0,[1]p35!$L$6," " )</f>
        <v xml:space="preserve"> </v>
      </c>
      <c r="T112" s="157" t="str">
        <f>IF([1]p35!$L$8&lt;&gt;0,[1]p35!$L$8," " )</f>
        <v xml:space="preserve"> </v>
      </c>
      <c r="U112" s="157"/>
    </row>
    <row r="113" spans="1:21" s="2" customFormat="1" ht="11.25" x14ac:dyDescent="0.2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57"/>
      <c r="S113" s="157"/>
      <c r="T113" s="157"/>
    </row>
    <row r="114" spans="1:21" s="2" customFormat="1" ht="11.25" x14ac:dyDescent="0.2">
      <c r="A114" s="47" t="str">
        <f>T([1]p36!$C$13:$G$13)</f>
        <v/>
      </c>
      <c r="B114" s="95"/>
      <c r="C114" s="95"/>
      <c r="D114" s="95"/>
      <c r="E114" s="137"/>
      <c r="F114" s="163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58"/>
      <c r="S114" s="158"/>
      <c r="T114" s="158"/>
      <c r="U114" s="97"/>
    </row>
    <row r="115" spans="1:21" s="2" customFormat="1" ht="11.25" x14ac:dyDescent="0.2">
      <c r="A115" s="30" t="str">
        <f>IF([1]p36!$A$406&lt;&gt;0,[1]p36!$A$406,"")</f>
        <v/>
      </c>
      <c r="B115" s="30" t="str">
        <f>IF([1]p36!$B$406&lt;&gt;0,[1]p36!$B$406,"")</f>
        <v/>
      </c>
      <c r="C115" s="30" t="str">
        <f>IF([1]p36!$C$406&lt;&gt;0,[1]p36!$C$406,"")</f>
        <v/>
      </c>
      <c r="D115" s="30" t="str">
        <f>IF([1]p36!$D$406&lt;&gt;0,[1]p36!$D$406,"")</f>
        <v/>
      </c>
      <c r="E115" s="16" t="str">
        <f>IF([1]p36!$F$406&lt;&gt;0,[1]p36!$F$406,"")</f>
        <v/>
      </c>
      <c r="F115" s="30" t="str">
        <f>IF([1]p36!$E$406&lt;&gt;0,[1]p36!$E$406,"")</f>
        <v/>
      </c>
      <c r="G115" s="16" t="str">
        <f>IF([1]p36!$E$409&lt;&gt;0,[1]p36!$E$409,"")</f>
        <v/>
      </c>
      <c r="H115" s="16" t="str">
        <f>IF([1]p36!$G$406&lt;&gt;0,[1]p36!$G$406,"")</f>
        <v/>
      </c>
      <c r="I115" s="16" t="str">
        <f>IF([1]p36!$H$406&lt;&gt;0,[1]p36!$H$406,"")</f>
        <v/>
      </c>
      <c r="J115" s="16" t="str">
        <f>IF([1]p36!$I$406&lt;&gt;0,[1]p36!$I$406,"")</f>
        <v/>
      </c>
      <c r="K115" s="16" t="str">
        <f>IF([1]p36!$J$406&lt;&gt;0,[1]p36!$J$406,"")</f>
        <v/>
      </c>
      <c r="L115" s="16" t="str">
        <f>IF([1]p36!$K$406&lt;&gt;0,[1]p36!$K$406,"")</f>
        <v/>
      </c>
      <c r="M115" s="16" t="str">
        <f>IF([1]p36!$L$406&lt;&gt;0,[1]p36!$L$406,"")</f>
        <v/>
      </c>
      <c r="N115" s="16" t="str">
        <f>IF([1]p36!$A$409&lt;&gt;0,[1]p36!$A$409," " )</f>
        <v xml:space="preserve"> </v>
      </c>
      <c r="O115" s="16" t="str">
        <f>IF([1]p36!$B$409&lt;&gt;0,[1]p36!$B$409," " )</f>
        <v xml:space="preserve"> </v>
      </c>
      <c r="P115" s="16" t="str">
        <f>IF([1]p36!$C$409&lt;&gt;0,[1]p36!$C$409," " )</f>
        <v xml:space="preserve"> </v>
      </c>
      <c r="Q115" s="16" t="str">
        <f>IF([1]p36!$D$409&lt;&gt;0,[1]p36!$D$409," " )</f>
        <v xml:space="preserve"> </v>
      </c>
      <c r="R115" s="157" t="str">
        <f>IF([1]p36!$L$5&lt;&gt;0,[1]p36!$L$5," " )</f>
        <v xml:space="preserve"> </v>
      </c>
      <c r="S115" s="157" t="str">
        <f>IF([1]p36!$L$6&lt;&gt;0,[1]p36!$L$6," " )</f>
        <v xml:space="preserve"> </v>
      </c>
      <c r="T115" s="157" t="str">
        <f>IF([1]p36!$L$8&lt;&gt;0,[1]p36!$L$8," " )</f>
        <v xml:space="preserve"> </v>
      </c>
      <c r="U115" s="157"/>
    </row>
    <row r="116" spans="1:21" s="2" customFormat="1" ht="11.25" x14ac:dyDescent="0.2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57"/>
      <c r="S116" s="157"/>
      <c r="T116" s="157"/>
    </row>
    <row r="117" spans="1:21" s="2" customFormat="1" ht="11.25" x14ac:dyDescent="0.2">
      <c r="A117" s="47" t="str">
        <f>T([1]p37!$C$13:$G$13)</f>
        <v/>
      </c>
      <c r="B117" s="95"/>
      <c r="C117" s="95"/>
      <c r="D117" s="95"/>
      <c r="E117" s="137"/>
      <c r="F117" s="163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58"/>
      <c r="S117" s="158"/>
      <c r="T117" s="158"/>
      <c r="U117" s="97"/>
    </row>
    <row r="118" spans="1:21" s="2" customFormat="1" ht="11.25" x14ac:dyDescent="0.2">
      <c r="A118" s="30" t="str">
        <f>IF([1]p37!$A$406&lt;&gt;0,[1]p37!$A$406,"")</f>
        <v/>
      </c>
      <c r="B118" s="30" t="str">
        <f>IF([1]p37!$B$406&lt;&gt;0,[1]p37!$B$406,"")</f>
        <v/>
      </c>
      <c r="C118" s="30" t="str">
        <f>IF([1]p37!$C$406&lt;&gt;0,[1]p37!$C$406,"")</f>
        <v/>
      </c>
      <c r="D118" s="30" t="str">
        <f>IF([1]p37!$D$406&lt;&gt;0,[1]p37!$D$406,"")</f>
        <v/>
      </c>
      <c r="E118" s="16" t="str">
        <f>IF([1]p37!$F$406&lt;&gt;0,[1]p37!$F$406,"")</f>
        <v/>
      </c>
      <c r="F118" s="30" t="str">
        <f>IF([1]p37!$E$406&lt;&gt;0,[1]p37!$E$406,"")</f>
        <v/>
      </c>
      <c r="G118" s="16" t="str">
        <f>IF([1]p37!$E$409&lt;&gt;0,[1]p37!$E$409,"")</f>
        <v/>
      </c>
      <c r="H118" s="16" t="str">
        <f>IF([1]p37!$G$406&lt;&gt;0,[1]p37!$G$406,"")</f>
        <v/>
      </c>
      <c r="I118" s="16" t="str">
        <f>IF([1]p37!$H$406&lt;&gt;0,[1]p37!$H$406,"")</f>
        <v/>
      </c>
      <c r="J118" s="16" t="str">
        <f>IF([1]p37!$I$406&lt;&gt;0,[1]p37!$I$406,"")</f>
        <v/>
      </c>
      <c r="K118" s="16" t="str">
        <f>IF([1]p37!$J$406&lt;&gt;0,[1]p37!$J$406,"")</f>
        <v/>
      </c>
      <c r="L118" s="16" t="str">
        <f>IF([1]p37!$K$406&lt;&gt;0,[1]p37!$K$406,"")</f>
        <v/>
      </c>
      <c r="M118" s="16" t="str">
        <f>IF([1]p37!$L$406&lt;&gt;0,[1]p37!$L$406,"")</f>
        <v/>
      </c>
      <c r="N118" s="16" t="str">
        <f>IF([1]p37!$A$409&lt;&gt;0,[1]p37!$A$409," " )</f>
        <v xml:space="preserve"> </v>
      </c>
      <c r="O118" s="16" t="str">
        <f>IF([1]p37!$B$409&lt;&gt;0,[1]p37!$B$409," " )</f>
        <v xml:space="preserve"> </v>
      </c>
      <c r="P118" s="16" t="str">
        <f>IF([1]p37!$C$409&lt;&gt;0,[1]p37!$C$409," " )</f>
        <v xml:space="preserve"> </v>
      </c>
      <c r="Q118" s="16" t="str">
        <f>IF([1]p37!$D$409&lt;&gt;0,[1]p37!$D$409," " )</f>
        <v xml:space="preserve"> </v>
      </c>
      <c r="R118" s="157" t="str">
        <f>IF([1]p37!$L$5&lt;&gt;0,[1]p37!$L$5," " )</f>
        <v xml:space="preserve"> </v>
      </c>
      <c r="S118" s="157" t="str">
        <f>IF([1]p37!$L$6&lt;&gt;0,[1]p37!$L$6," " )</f>
        <v xml:space="preserve"> </v>
      </c>
      <c r="T118" s="157" t="str">
        <f>IF([1]p37!$L$8&lt;&gt;0,[1]p37!$L$8," " )</f>
        <v xml:space="preserve"> </v>
      </c>
      <c r="U118" s="157"/>
    </row>
    <row r="119" spans="1:21" s="2" customFormat="1" ht="11.25" x14ac:dyDescent="0.2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57"/>
      <c r="S119" s="157"/>
      <c r="T119" s="157"/>
    </row>
    <row r="120" spans="1:21" s="2" customFormat="1" ht="11.25" x14ac:dyDescent="0.2">
      <c r="A120" s="47" t="str">
        <f>T([1]p38!$C$13:$G$13)</f>
        <v/>
      </c>
      <c r="B120" s="95"/>
      <c r="C120" s="95"/>
      <c r="D120" s="95"/>
      <c r="E120" s="137"/>
      <c r="F120" s="163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58"/>
      <c r="S120" s="158"/>
      <c r="T120" s="158"/>
      <c r="U120" s="97"/>
    </row>
    <row r="121" spans="1:21" s="2" customFormat="1" ht="11.25" x14ac:dyDescent="0.2">
      <c r="A121" s="30" t="str">
        <f>IF([1]p38!$A$406&lt;&gt;0,[1]p38!$A$406,"")</f>
        <v/>
      </c>
      <c r="B121" s="30" t="str">
        <f>IF([1]p38!$B$406&lt;&gt;0,[1]p38!$B$406,"")</f>
        <v/>
      </c>
      <c r="C121" s="30" t="str">
        <f>IF([1]p38!$C$406&lt;&gt;0,[1]p38!$C$406,"")</f>
        <v/>
      </c>
      <c r="D121" s="30" t="str">
        <f>IF([1]p38!$D$406&lt;&gt;0,[1]p38!$D$406,"")</f>
        <v/>
      </c>
      <c r="E121" s="16" t="str">
        <f>IF([1]p38!$F$406&lt;&gt;0,[1]p38!$F$406,"")</f>
        <v/>
      </c>
      <c r="F121" s="30" t="str">
        <f>IF([1]p38!$E$406&lt;&gt;0,[1]p38!$E$406,"")</f>
        <v/>
      </c>
      <c r="G121" s="16" t="str">
        <f>IF([1]p38!$E$409&lt;&gt;0,[1]p38!$E$409,"")</f>
        <v/>
      </c>
      <c r="H121" s="16" t="str">
        <f>IF([1]p38!$G$406&lt;&gt;0,[1]p38!$G$406,"")</f>
        <v/>
      </c>
      <c r="I121" s="16" t="str">
        <f>IF([1]p38!$H$406&lt;&gt;0,[1]p38!$H$406,"")</f>
        <v/>
      </c>
      <c r="J121" s="16" t="str">
        <f>IF([1]p38!$I$406&lt;&gt;0,[1]p38!$I$406,"")</f>
        <v/>
      </c>
      <c r="K121" s="16" t="str">
        <f>IF([1]p38!$J$406&lt;&gt;0,[1]p38!$J$406,"")</f>
        <v/>
      </c>
      <c r="L121" s="16" t="str">
        <f>IF([1]p38!$K$406&lt;&gt;0,[1]p38!$K$406,"")</f>
        <v/>
      </c>
      <c r="M121" s="16" t="str">
        <f>IF([1]p38!$L$406&lt;&gt;0,[1]p38!$L$406,"")</f>
        <v/>
      </c>
      <c r="N121" s="16" t="str">
        <f>IF([1]p38!$A$409&lt;&gt;0,[1]p38!$A$409," " )</f>
        <v xml:space="preserve"> </v>
      </c>
      <c r="O121" s="16" t="str">
        <f>IF([1]p38!$B$409&lt;&gt;0,[1]p38!$B$409," " )</f>
        <v xml:space="preserve"> </v>
      </c>
      <c r="P121" s="16" t="str">
        <f>IF([1]p38!$C$409&lt;&gt;0,[1]p38!$C$409," " )</f>
        <v xml:space="preserve"> </v>
      </c>
      <c r="Q121" s="16" t="str">
        <f>IF([1]p38!$D$409&lt;&gt;0,[1]p38!$D$409," " )</f>
        <v xml:space="preserve"> </v>
      </c>
      <c r="R121" s="157" t="str">
        <f>IF([1]p38!$L$5&lt;&gt;0,[1]p38!$L$5," " )</f>
        <v xml:space="preserve"> </v>
      </c>
      <c r="S121" s="157" t="str">
        <f>IF([1]p38!$L$6&lt;&gt;0,[1]p38!$L$6," " )</f>
        <v xml:space="preserve"> </v>
      </c>
      <c r="T121" s="157" t="str">
        <f>IF([1]p38!$L$8&lt;&gt;0,[1]p38!$L$8," " )</f>
        <v xml:space="preserve"> </v>
      </c>
      <c r="U121" s="157"/>
    </row>
    <row r="122" spans="1:21" s="2" customFormat="1" ht="11.25" x14ac:dyDescent="0.2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57"/>
      <c r="S122" s="157"/>
      <c r="T122" s="157"/>
    </row>
    <row r="123" spans="1:21" s="2" customFormat="1" ht="11.25" x14ac:dyDescent="0.2">
      <c r="A123" s="47" t="str">
        <f>T([1]p39!$C$13:$G$13)</f>
        <v/>
      </c>
      <c r="B123" s="95"/>
      <c r="C123" s="95"/>
      <c r="D123" s="95"/>
      <c r="E123" s="137"/>
      <c r="F123" s="163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58"/>
      <c r="S123" s="158"/>
      <c r="T123" s="158"/>
      <c r="U123" s="97"/>
    </row>
    <row r="124" spans="1:21" s="2" customFormat="1" ht="11.25" x14ac:dyDescent="0.2">
      <c r="A124" s="30" t="str">
        <f>IF([1]p39!$A$406&lt;&gt;0,[1]p39!$A$406,"")</f>
        <v/>
      </c>
      <c r="B124" s="30" t="str">
        <f>IF([1]p39!$B$406&lt;&gt;0,[1]p39!$B$406,"")</f>
        <v/>
      </c>
      <c r="C124" s="30" t="str">
        <f>IF([1]p39!$C$406&lt;&gt;0,[1]p39!$C$406,"")</f>
        <v/>
      </c>
      <c r="D124" s="30" t="str">
        <f>IF([1]p39!$D$406&lt;&gt;0,[1]p39!$D$406,"")</f>
        <v/>
      </c>
      <c r="E124" s="16" t="str">
        <f>IF([1]p39!$F$406&lt;&gt;0,[1]p39!$F$406,"")</f>
        <v/>
      </c>
      <c r="F124" s="30" t="str">
        <f>IF([1]p39!$E$406&lt;&gt;0,[1]p39!$E$406,"")</f>
        <v/>
      </c>
      <c r="G124" s="16" t="str">
        <f>IF([1]p39!$E$409&lt;&gt;0,[1]p39!$E$409,"")</f>
        <v/>
      </c>
      <c r="H124" s="16" t="str">
        <f>IF([1]p39!$G$406&lt;&gt;0,[1]p39!$G$406,"")</f>
        <v/>
      </c>
      <c r="I124" s="16" t="str">
        <f>IF([1]p39!$H$406&lt;&gt;0,[1]p39!$H$406,"")</f>
        <v/>
      </c>
      <c r="J124" s="16" t="str">
        <f>IF([1]p39!$I$406&lt;&gt;0,[1]p39!$I$406,"")</f>
        <v/>
      </c>
      <c r="K124" s="16" t="str">
        <f>IF([1]p39!$J$406&lt;&gt;0,[1]p39!$J$406,"")</f>
        <v/>
      </c>
      <c r="L124" s="16" t="str">
        <f>IF([1]p39!$K$406&lt;&gt;0,[1]p39!$K$406,"")</f>
        <v/>
      </c>
      <c r="M124" s="16" t="str">
        <f>IF([1]p39!$L$406&lt;&gt;0,[1]p39!$L$406,"")</f>
        <v/>
      </c>
      <c r="N124" s="16" t="str">
        <f>IF([1]p39!$A$409&lt;&gt;0,[1]p39!$A$409," " )</f>
        <v xml:space="preserve"> </v>
      </c>
      <c r="O124" s="16" t="str">
        <f>IF([1]p39!$B$409&lt;&gt;0,[1]p39!$B$409," " )</f>
        <v xml:space="preserve"> </v>
      </c>
      <c r="P124" s="16" t="str">
        <f>IF([1]p39!$C$409&lt;&gt;0,[1]p39!$C$409," " )</f>
        <v xml:space="preserve"> </v>
      </c>
      <c r="Q124" s="16" t="str">
        <f>IF([1]p39!$D$409&lt;&gt;0,[1]p39!$D$409," " )</f>
        <v xml:space="preserve"> </v>
      </c>
      <c r="R124" s="157" t="str">
        <f>IF([1]p39!$L$5&lt;&gt;0,[1]p39!$L$5," " )</f>
        <v xml:space="preserve"> </v>
      </c>
      <c r="S124" s="157" t="str">
        <f>IF([1]p39!$L$6&lt;&gt;0,[1]p39!$L$6," " )</f>
        <v xml:space="preserve"> </v>
      </c>
      <c r="T124" s="157" t="str">
        <f>IF([1]p39!$L$8&lt;&gt;0,[1]p39!$L$8," " )</f>
        <v xml:space="preserve"> </v>
      </c>
      <c r="U124" s="157"/>
    </row>
    <row r="125" spans="1:21" s="2" customFormat="1" ht="11.25" x14ac:dyDescent="0.2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57"/>
      <c r="S125" s="157"/>
      <c r="T125" s="157"/>
    </row>
    <row r="126" spans="1:21" s="2" customFormat="1" ht="11.25" x14ac:dyDescent="0.2">
      <c r="A126" s="47" t="str">
        <f>T([1]p40!$C$13:$G$13)</f>
        <v/>
      </c>
      <c r="B126" s="95"/>
      <c r="C126" s="95"/>
      <c r="D126" s="95"/>
      <c r="E126" s="137"/>
      <c r="F126" s="163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57"/>
      <c r="S126" s="157"/>
      <c r="T126" s="157"/>
      <c r="U126" s="97"/>
    </row>
    <row r="127" spans="1:21" s="2" customFormat="1" ht="11.25" x14ac:dyDescent="0.2">
      <c r="A127" s="16" t="str">
        <f>IF([1]p40!$A$406&lt;&gt;0,[1]p40!$A$406,"")</f>
        <v/>
      </c>
      <c r="B127" s="16" t="str">
        <f>IF([1]p40!$B$406&lt;&gt;0,[1]p40!$B$406,"")</f>
        <v/>
      </c>
      <c r="C127" s="16" t="str">
        <f>IF([1]p40!$C$406&lt;&gt;0,[1]p40!$C$406,"")</f>
        <v/>
      </c>
      <c r="D127" s="16" t="str">
        <f>IF([1]p40!$D$406&lt;&gt;0,[1]p40!$D$406,"")</f>
        <v/>
      </c>
      <c r="E127" s="16" t="str">
        <f>IF([1]p40!$F$406&lt;&gt;0,[1]p40!$F$406,"")</f>
        <v/>
      </c>
      <c r="F127" s="16" t="str">
        <f>IF([1]p40!$E$406&lt;&gt;0,[1]p40!$E$406,"")</f>
        <v/>
      </c>
      <c r="G127" s="16" t="str">
        <f>IF([1]p40!$E$409&lt;&gt;0,[1]p40!$E$409,"")</f>
        <v/>
      </c>
      <c r="H127" s="16" t="str">
        <f>IF([1]p40!$G$406&lt;&gt;0,[1]p40!$G$406,"")</f>
        <v/>
      </c>
      <c r="I127" s="16" t="str">
        <f>IF([1]p40!$H$406&lt;&gt;0,[1]p40!$H$406,"")</f>
        <v/>
      </c>
      <c r="J127" s="16" t="str">
        <f>IF([1]p40!$I$406&lt;&gt;0,[1]p40!$I$406,"")</f>
        <v/>
      </c>
      <c r="K127" s="16" t="str">
        <f>IF([1]p40!$J$406&lt;&gt;0,[1]p40!$J$406,"")</f>
        <v/>
      </c>
      <c r="L127" s="16" t="str">
        <f>IF([1]p40!$K$406&lt;&gt;0,[1]p40!$K$406,"")</f>
        <v/>
      </c>
      <c r="M127" s="16" t="str">
        <f>IF([1]p40!$L$406&lt;&gt;0,[1]p40!$L$406,"")</f>
        <v/>
      </c>
      <c r="N127" s="16" t="str">
        <f>IF([1]p40!$A$409&lt;&gt;0,[1]p40!$A$409," " )</f>
        <v xml:space="preserve"> </v>
      </c>
      <c r="O127" s="16" t="str">
        <f>IF([1]p40!$B$409&lt;&gt;0,[1]p40!$B$409," " )</f>
        <v xml:space="preserve"> </v>
      </c>
      <c r="P127" s="16" t="str">
        <f>IF([1]p40!$C$409&lt;&gt;0,[1]p40!$C$409," " )</f>
        <v xml:space="preserve"> </v>
      </c>
      <c r="Q127" s="16" t="str">
        <f>IF([1]p40!$D$409&lt;&gt;0,[1]p40!$D$409," " )</f>
        <v xml:space="preserve"> </v>
      </c>
      <c r="R127" s="157" t="str">
        <f>IF([1]p40!$L$5&lt;&gt;0,[1]p40!$L$5," " )</f>
        <v xml:space="preserve"> </v>
      </c>
      <c r="S127" s="157" t="str">
        <f>IF([1]p40!$L$6&lt;&gt;0,[1]p40!$L$6," " )</f>
        <v xml:space="preserve"> </v>
      </c>
      <c r="T127" s="157" t="str">
        <f>IF([1]p40!$L$8&lt;&gt;0,[1]p40!$L$8," " )</f>
        <v xml:space="preserve"> </v>
      </c>
      <c r="U127" s="157"/>
    </row>
    <row r="128" spans="1:21" s="2" customFormat="1" ht="11.25" x14ac:dyDescent="0.2">
      <c r="A128" s="135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57"/>
      <c r="S128" s="157"/>
      <c r="T128" s="157"/>
    </row>
    <row r="129" spans="1:21" s="25" customFormat="1" ht="11.25" x14ac:dyDescent="0.2">
      <c r="A129" s="47" t="str">
        <f>T([1]p41!$C$13:$G$13)</f>
        <v/>
      </c>
      <c r="B129" s="95"/>
      <c r="C129" s="95"/>
      <c r="D129" s="95"/>
      <c r="E129" s="137"/>
      <c r="F129" s="163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57"/>
      <c r="S129" s="157"/>
      <c r="T129" s="157"/>
      <c r="U129" s="97"/>
    </row>
    <row r="130" spans="1:21" s="2" customFormat="1" ht="11.25" x14ac:dyDescent="0.2">
      <c r="A130" s="16" t="str">
        <f>IF([1]p41!$A$406&lt;&gt;0,[1]p41!$A$406,"")</f>
        <v/>
      </c>
      <c r="B130" s="16" t="str">
        <f>IF([1]p41!$B$406&lt;&gt;0,[1]p41!$B$406,"")</f>
        <v/>
      </c>
      <c r="C130" s="16" t="str">
        <f>IF([1]p41!$C$406&lt;&gt;0,[1]p41!$C$406,"")</f>
        <v/>
      </c>
      <c r="D130" s="16" t="str">
        <f>IF([1]p41!$D$406&lt;&gt;0,[1]p41!$D$406,"")</f>
        <v/>
      </c>
      <c r="E130" s="16" t="str">
        <f>IF([1]p41!$F$406&lt;&gt;0,[1]p41!$F$406,"")</f>
        <v/>
      </c>
      <c r="F130" s="16" t="str">
        <f>IF([1]p41!$E$406&lt;&gt;0,[1]p41!$E$406,"")</f>
        <v/>
      </c>
      <c r="G130" s="16" t="str">
        <f>IF([1]p41!$E$409&lt;&gt;0,[1]p41!$E$409,"")</f>
        <v/>
      </c>
      <c r="H130" s="16" t="str">
        <f>IF([1]p41!$G$406&lt;&gt;0,[1]p41!$G$406,"")</f>
        <v/>
      </c>
      <c r="I130" s="16" t="str">
        <f>IF([1]p41!$H$406&lt;&gt;0,[1]p41!$H$406,"")</f>
        <v/>
      </c>
      <c r="J130" s="16" t="str">
        <f>IF([1]p41!$I$406&lt;&gt;0,[1]p41!$I$406,"")</f>
        <v/>
      </c>
      <c r="K130" s="16" t="str">
        <f>IF([1]p41!$J$406&lt;&gt;0,[1]p41!$J$406,"")</f>
        <v/>
      </c>
      <c r="L130" s="16" t="str">
        <f>IF([1]p41!$K$406&lt;&gt;0,[1]p41!$K$406,"")</f>
        <v/>
      </c>
      <c r="M130" s="16" t="str">
        <f>IF([1]p41!$L$406&lt;&gt;0,[1]p41!$L$406,"")</f>
        <v/>
      </c>
      <c r="N130" s="16" t="str">
        <f>IF([1]p41!$A$409&lt;&gt;0,[1]p41!$A$409," " )</f>
        <v xml:space="preserve"> </v>
      </c>
      <c r="O130" s="16" t="str">
        <f>IF([1]p41!$B$409&lt;&gt;0,[1]p41!$B$409," " )</f>
        <v xml:space="preserve"> </v>
      </c>
      <c r="P130" s="16" t="str">
        <f>IF([1]p41!$C$409&lt;&gt;0,[1]p41!$C$409," " )</f>
        <v xml:space="preserve"> </v>
      </c>
      <c r="Q130" s="16" t="str">
        <f>IF([1]p41!$D$409&lt;&gt;0,[1]p41!$D$409," " )</f>
        <v xml:space="preserve"> </v>
      </c>
      <c r="R130" s="157" t="str">
        <f>IF([1]p41!$L$5&lt;&gt;0,[1]p41!$L$5," " )</f>
        <v xml:space="preserve"> </v>
      </c>
      <c r="S130" s="157" t="str">
        <f>IF([1]p41!$L$6&lt;&gt;0,[1]p41!$L$6," " )</f>
        <v xml:space="preserve"> </v>
      </c>
      <c r="T130" s="157" t="str">
        <f>IF([1]p41!$L$8&lt;&gt;0,[1]p41!$L$8," " )</f>
        <v xml:space="preserve"> </v>
      </c>
      <c r="U130" s="157"/>
    </row>
    <row r="131" spans="1:21" s="2" customFormat="1" ht="11.25" x14ac:dyDescent="0.2">
      <c r="A131" s="135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57"/>
      <c r="S131" s="157"/>
      <c r="T131" s="157"/>
    </row>
    <row r="132" spans="1:21" s="25" customFormat="1" ht="11.25" x14ac:dyDescent="0.2">
      <c r="A132" s="47" t="str">
        <f>T([1]p42!$C$13:$G$13)</f>
        <v/>
      </c>
      <c r="B132" s="95"/>
      <c r="C132" s="95"/>
      <c r="D132" s="95"/>
      <c r="E132" s="137"/>
      <c r="F132" s="163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57"/>
      <c r="S132" s="157"/>
      <c r="T132" s="157"/>
      <c r="U132" s="97"/>
    </row>
    <row r="133" spans="1:21" s="2" customFormat="1" ht="11.25" x14ac:dyDescent="0.2">
      <c r="A133" s="16" t="str">
        <f>IF([1]p42!$A$406&lt;&gt;0,[1]p42!$A$406,"")</f>
        <v/>
      </c>
      <c r="B133" s="16" t="str">
        <f>IF([1]p42!$B$406&lt;&gt;0,[1]p42!$B$406,"")</f>
        <v/>
      </c>
      <c r="C133" s="16" t="str">
        <f>IF([1]p42!$C$406&lt;&gt;0,[1]p42!$C$406,"")</f>
        <v/>
      </c>
      <c r="D133" s="16" t="str">
        <f>IF([1]p42!$D$406&lt;&gt;0,[1]p42!$D$406,"")</f>
        <v/>
      </c>
      <c r="E133" s="16" t="str">
        <f>IF([1]p42!$F$406&lt;&gt;0,[1]p42!$F$406,"")</f>
        <v/>
      </c>
      <c r="F133" s="16" t="str">
        <f>IF([1]p42!$E$406&lt;&gt;0,[1]p42!$E$406,"")</f>
        <v/>
      </c>
      <c r="G133" s="16" t="str">
        <f>IF([1]p42!$E$409&lt;&gt;0,[1]p42!$E$409,"")</f>
        <v/>
      </c>
      <c r="H133" s="16" t="str">
        <f>IF([1]p42!$G$406&lt;&gt;0,[1]p42!$G$406,"")</f>
        <v/>
      </c>
      <c r="I133" s="16" t="str">
        <f>IF([1]p42!$H$406&lt;&gt;0,[1]p42!$H$406,"")</f>
        <v/>
      </c>
      <c r="J133" s="16" t="str">
        <f>IF([1]p42!$I$406&lt;&gt;0,[1]p42!$I$406,"")</f>
        <v/>
      </c>
      <c r="K133" s="16" t="str">
        <f>IF([1]p42!$J$406&lt;&gt;0,[1]p42!$J$406,"")</f>
        <v/>
      </c>
      <c r="L133" s="16" t="str">
        <f>IF([1]p42!$K$406&lt;&gt;0,[1]p42!$K$406,"")</f>
        <v/>
      </c>
      <c r="M133" s="16" t="str">
        <f>IF([1]p42!$L$406&lt;&gt;0,[1]p42!$L$406,"")</f>
        <v/>
      </c>
      <c r="N133" s="16" t="str">
        <f>IF([1]p42!$A$409&lt;&gt;0,[1]p42!$A$409," " )</f>
        <v xml:space="preserve"> </v>
      </c>
      <c r="O133" s="16" t="str">
        <f>IF([1]p42!$B$409&lt;&gt;0,[1]p42!$B$409," " )</f>
        <v xml:space="preserve"> </v>
      </c>
      <c r="P133" s="16" t="str">
        <f>IF([1]p42!$C$409&lt;&gt;0,[1]p42!$C$409," " )</f>
        <v xml:space="preserve"> </v>
      </c>
      <c r="Q133" s="16" t="str">
        <f>IF([1]p42!$D$409&lt;&gt;0,[1]p42!$D$409," " )</f>
        <v xml:space="preserve"> </v>
      </c>
      <c r="R133" s="157" t="str">
        <f>IF([1]p42!$L$5&lt;&gt;0,[1]p42!$L$5," " )</f>
        <v xml:space="preserve"> </v>
      </c>
      <c r="S133" s="157" t="str">
        <f>IF([1]p42!$L$6&lt;&gt;0,[1]p42!$L$6," " )</f>
        <v xml:space="preserve"> </v>
      </c>
      <c r="T133" s="157" t="str">
        <f>IF([1]p42!$L$8&lt;&gt;0,[1]p42!$L$8," " )</f>
        <v xml:space="preserve"> </v>
      </c>
      <c r="U133" s="157"/>
    </row>
    <row r="134" spans="1:21" s="2" customFormat="1" ht="11.25" x14ac:dyDescent="0.2">
      <c r="A134" s="135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57"/>
      <c r="S134" s="157"/>
      <c r="T134" s="157"/>
    </row>
    <row r="135" spans="1:21" s="25" customFormat="1" ht="11.25" x14ac:dyDescent="0.2">
      <c r="A135" s="47" t="str">
        <f>T([1]p43!$C$13:$G$13)</f>
        <v/>
      </c>
      <c r="B135" s="95"/>
      <c r="C135" s="95"/>
      <c r="D135" s="95"/>
      <c r="E135" s="137"/>
      <c r="F135" s="163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58"/>
      <c r="S135" s="158"/>
      <c r="T135" s="158"/>
      <c r="U135" s="97"/>
    </row>
    <row r="136" spans="1:21" s="2" customFormat="1" ht="11.25" x14ac:dyDescent="0.2">
      <c r="A136" s="16" t="str">
        <f>IF([1]p43!$A$406&lt;&gt;0,[1]p43!$A$406,"")</f>
        <v/>
      </c>
      <c r="B136" s="16" t="str">
        <f>IF([1]p43!$B$406&lt;&gt;0,[1]p43!$B$406,"")</f>
        <v/>
      </c>
      <c r="C136" s="16" t="str">
        <f>IF([1]p43!$C$406&lt;&gt;0,[1]p43!$C$406,"")</f>
        <v/>
      </c>
      <c r="D136" s="16" t="str">
        <f>IF([1]p43!$D$406&lt;&gt;0,[1]p43!$D$406,"")</f>
        <v/>
      </c>
      <c r="E136" s="16" t="str">
        <f>IF([1]p43!$F$406&lt;&gt;0,[1]p43!$F$406,"")</f>
        <v/>
      </c>
      <c r="F136" s="16" t="str">
        <f>IF([1]p43!$E$406&lt;&gt;0,[1]p43!$E$406,"")</f>
        <v/>
      </c>
      <c r="G136" s="16" t="str">
        <f>IF([1]p43!$E$409&lt;&gt;0,[1]p43!$E$409,"")</f>
        <v/>
      </c>
      <c r="H136" s="16" t="str">
        <f>IF([1]p43!$G$406&lt;&gt;0,[1]p43!$G$406,"")</f>
        <v/>
      </c>
      <c r="I136" s="16" t="str">
        <f>IF([1]p43!$H$406&lt;&gt;0,[1]p43!$H$406,"")</f>
        <v/>
      </c>
      <c r="J136" s="16" t="str">
        <f>IF([1]p43!$I$406&lt;&gt;0,[1]p43!$I$406,"")</f>
        <v/>
      </c>
      <c r="K136" s="16" t="str">
        <f>IF([1]p43!$J$406&lt;&gt;0,[1]p43!$J$406,"")</f>
        <v/>
      </c>
      <c r="L136" s="16" t="str">
        <f>IF([1]p43!$K$406&lt;&gt;0,[1]p43!$K$406,"")</f>
        <v/>
      </c>
      <c r="M136" s="16" t="str">
        <f>IF([1]p43!$L$406&lt;&gt;0,[1]p43!$L$406,"")</f>
        <v/>
      </c>
      <c r="N136" s="16" t="str">
        <f>IF([1]p43!$A$409&lt;&gt;0,[1]p43!$A$409," " )</f>
        <v xml:space="preserve"> </v>
      </c>
      <c r="O136" s="16" t="str">
        <f>IF([1]p43!$B$409&lt;&gt;0,[1]p43!$B$409," " )</f>
        <v xml:space="preserve"> </v>
      </c>
      <c r="P136" s="16" t="str">
        <f>IF([1]p43!$C$409&lt;&gt;0,[1]p43!$C$409," " )</f>
        <v xml:space="preserve"> </v>
      </c>
      <c r="Q136" s="16" t="str">
        <f>IF([1]p43!$D$409&lt;&gt;0,[1]p43!$D$409," " )</f>
        <v xml:space="preserve"> </v>
      </c>
      <c r="R136" s="157" t="str">
        <f>IF([1]p43!$L$5&lt;&gt;0,[1]p43!$L$5," " )</f>
        <v xml:space="preserve"> </v>
      </c>
      <c r="S136" s="157" t="str">
        <f>IF([1]p43!$L$6&lt;&gt;0,[1]p43!$L$6," " )</f>
        <v xml:space="preserve"> </v>
      </c>
      <c r="T136" s="157" t="str">
        <f>IF([1]p43!$L$8&lt;&gt;0,[1]p43!$L$8," " )</f>
        <v xml:space="preserve"> </v>
      </c>
      <c r="U136" s="157"/>
    </row>
    <row r="137" spans="1:21" s="2" customFormat="1" ht="11.25" x14ac:dyDescent="0.2">
      <c r="A137" s="135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57"/>
      <c r="S137" s="157"/>
      <c r="T137" s="157"/>
    </row>
    <row r="138" spans="1:21" s="25" customFormat="1" ht="11.25" x14ac:dyDescent="0.2">
      <c r="A138" s="47" t="str">
        <f>T([1]p44!$C$13:$G$13)</f>
        <v/>
      </c>
      <c r="B138" s="95"/>
      <c r="C138" s="95"/>
      <c r="D138" s="95"/>
      <c r="E138" s="137"/>
      <c r="F138" s="163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58"/>
      <c r="S138" s="158"/>
      <c r="T138" s="158"/>
      <c r="U138" s="97"/>
    </row>
    <row r="139" spans="1:21" s="2" customFormat="1" ht="11.25" x14ac:dyDescent="0.2">
      <c r="A139" s="16" t="str">
        <f>IF([1]p44!$A$406&lt;&gt;0,[1]p44!$A$406,"")</f>
        <v/>
      </c>
      <c r="B139" s="16" t="str">
        <f>IF([1]p44!$B$406&lt;&gt;0,[1]p44!$B$406,"")</f>
        <v/>
      </c>
      <c r="C139" s="16" t="str">
        <f>IF([1]p44!$C$406&lt;&gt;0,[1]p44!$C$406,"")</f>
        <v/>
      </c>
      <c r="D139" s="16" t="str">
        <f>IF([1]p44!$D$406&lt;&gt;0,[1]p44!$D$406,"")</f>
        <v/>
      </c>
      <c r="E139" s="16" t="str">
        <f>IF([1]p44!$F$406&lt;&gt;0,[1]p44!$F$406,"")</f>
        <v/>
      </c>
      <c r="F139" s="16" t="str">
        <f>IF([1]p44!$E$406&lt;&gt;0,[1]p44!$E$406,"")</f>
        <v/>
      </c>
      <c r="G139" s="16" t="str">
        <f>IF([1]p44!$E$409&lt;&gt;0,[1]p44!$E$409,"")</f>
        <v/>
      </c>
      <c r="H139" s="16" t="str">
        <f>IF([1]p44!$G$406&lt;&gt;0,[1]p44!$G$406,"")</f>
        <v/>
      </c>
      <c r="I139" s="16" t="str">
        <f>IF([1]p44!$H$406&lt;&gt;0,[1]p44!$H$406,"")</f>
        <v/>
      </c>
      <c r="J139" s="16" t="str">
        <f>IF([1]p44!$I$406&lt;&gt;0,[1]p44!$I$406,"")</f>
        <v/>
      </c>
      <c r="K139" s="16" t="str">
        <f>IF([1]p44!$J$406&lt;&gt;0,[1]p44!$J$406,"")</f>
        <v/>
      </c>
      <c r="L139" s="16" t="str">
        <f>IF([1]p44!$K$406&lt;&gt;0,[1]p44!$K$406,"")</f>
        <v/>
      </c>
      <c r="M139" s="16" t="str">
        <f>IF([1]p44!$L$406&lt;&gt;0,[1]p44!$L$406,"")</f>
        <v/>
      </c>
      <c r="N139" s="16" t="str">
        <f>IF([1]p44!$A$409&lt;&gt;0,[1]p44!$A$409," " )</f>
        <v xml:space="preserve"> </v>
      </c>
      <c r="O139" s="16" t="str">
        <f>IF([1]p44!$B$409&lt;&gt;0,[1]p44!$B$409," " )</f>
        <v xml:space="preserve"> </v>
      </c>
      <c r="P139" s="16" t="str">
        <f>IF([1]p44!$C$409&lt;&gt;0,[1]p44!$C$409," " )</f>
        <v xml:space="preserve"> </v>
      </c>
      <c r="Q139" s="16" t="str">
        <f>IF([1]p44!$D$409&lt;&gt;0,[1]p44!$D$409," " )</f>
        <v xml:space="preserve"> </v>
      </c>
      <c r="R139" s="157" t="str">
        <f>IF([1]p44!$L$5&lt;&gt;0,[1]p44!$L$5," " )</f>
        <v xml:space="preserve"> </v>
      </c>
      <c r="S139" s="157" t="str">
        <f>IF([1]p44!$L$6&lt;&gt;0,[1]p44!$L$6," " )</f>
        <v xml:space="preserve"> </v>
      </c>
      <c r="T139" s="157" t="str">
        <f>IF([1]p44!$L$8&lt;&gt;0,[1]p44!$L$8," " )</f>
        <v xml:space="preserve"> </v>
      </c>
      <c r="U139" s="157"/>
    </row>
    <row r="140" spans="1:21" s="2" customFormat="1" ht="11.25" x14ac:dyDescent="0.2">
      <c r="A140" s="135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57"/>
      <c r="S140" s="157"/>
      <c r="T140" s="157"/>
    </row>
    <row r="141" spans="1:21" s="25" customFormat="1" ht="11.25" x14ac:dyDescent="0.2">
      <c r="A141" s="47" t="str">
        <f>T([1]p45!$C$13:$G$13)</f>
        <v/>
      </c>
      <c r="B141" s="95"/>
      <c r="C141" s="95"/>
      <c r="D141" s="95"/>
      <c r="E141" s="137"/>
      <c r="F141" s="163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58"/>
      <c r="S141" s="158"/>
      <c r="T141" s="158"/>
      <c r="U141" s="97"/>
    </row>
    <row r="142" spans="1:21" s="2" customFormat="1" ht="11.25" x14ac:dyDescent="0.2">
      <c r="A142" s="16" t="str">
        <f>IF([1]p45!$A$406&lt;&gt;0,[1]p45!$A$406,"")</f>
        <v/>
      </c>
      <c r="B142" s="16" t="str">
        <f>IF([1]p45!$B$406&lt;&gt;0,[1]p45!$B$406,"")</f>
        <v/>
      </c>
      <c r="C142" s="16" t="str">
        <f>IF([1]p45!$C$406&lt;&gt;0,[1]p45!$C$406,"")</f>
        <v/>
      </c>
      <c r="D142" s="16" t="str">
        <f>IF([1]p45!$D$406&lt;&gt;0,[1]p45!$D$406,"")</f>
        <v/>
      </c>
      <c r="E142" s="16" t="str">
        <f>IF([1]p45!$F$406&lt;&gt;0,[1]p45!$F$406,"")</f>
        <v/>
      </c>
      <c r="F142" s="16" t="str">
        <f>IF([1]p45!$E$406&lt;&gt;0,[1]p45!$E$406,"")</f>
        <v/>
      </c>
      <c r="G142" s="16" t="str">
        <f>IF([1]p45!$E$409&lt;&gt;0,[1]p45!$E$409,"")</f>
        <v/>
      </c>
      <c r="H142" s="16" t="str">
        <f>IF([1]p45!$G$406&lt;&gt;0,[1]p45!$G$406,"")</f>
        <v/>
      </c>
      <c r="I142" s="16" t="str">
        <f>IF([1]p45!$H$406&lt;&gt;0,[1]p45!$H$406,"")</f>
        <v/>
      </c>
      <c r="J142" s="16" t="str">
        <f>IF([1]p45!$I$406&lt;&gt;0,[1]p45!$I$406,"")</f>
        <v/>
      </c>
      <c r="K142" s="16" t="str">
        <f>IF([1]p45!$J$406&lt;&gt;0,[1]p45!$J$406,"")</f>
        <v/>
      </c>
      <c r="L142" s="16" t="str">
        <f>IF([1]p45!$K$406&lt;&gt;0,[1]p45!$K$406,"")</f>
        <v/>
      </c>
      <c r="M142" s="16" t="str">
        <f>IF([1]p45!$L$406&lt;&gt;0,[1]p45!$L$406,"")</f>
        <v/>
      </c>
      <c r="N142" s="16" t="str">
        <f>IF([1]p45!$A$409&lt;&gt;0,[1]p45!$A$409," " )</f>
        <v xml:space="preserve"> </v>
      </c>
      <c r="O142" s="16" t="str">
        <f>IF([1]p45!$B$409&lt;&gt;0,[1]p45!$B$409," " )</f>
        <v xml:space="preserve"> </v>
      </c>
      <c r="P142" s="16" t="str">
        <f>IF([1]p45!$C$409&lt;&gt;0,[1]p45!$C$409," " )</f>
        <v xml:space="preserve"> </v>
      </c>
      <c r="Q142" s="16" t="str">
        <f>IF([1]p45!$D$409&lt;&gt;0,[1]p45!$D$409," " )</f>
        <v xml:space="preserve"> </v>
      </c>
      <c r="R142" s="157" t="str">
        <f>IF([1]p45!$L$5&lt;&gt;0,[1]p45!$L$5," " )</f>
        <v xml:space="preserve"> </v>
      </c>
      <c r="S142" s="157" t="str">
        <f>IF([1]p45!$L$6&lt;&gt;0,[1]p45!$L$6," " )</f>
        <v xml:space="preserve"> </v>
      </c>
      <c r="T142" s="157" t="str">
        <f>IF([1]p45!$L$8&lt;&gt;0,[1]p45!$L$8," " )</f>
        <v xml:space="preserve"> </v>
      </c>
      <c r="U142" s="157"/>
    </row>
    <row r="143" spans="1:21" s="2" customFormat="1" ht="11.25" x14ac:dyDescent="0.2">
      <c r="A143" s="135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57"/>
      <c r="S143" s="157"/>
      <c r="T143" s="157"/>
    </row>
    <row r="144" spans="1:21" s="25" customFormat="1" ht="11.25" x14ac:dyDescent="0.2">
      <c r="A144" s="47" t="str">
        <f>T([1]p46!$C$13:$G$13)</f>
        <v/>
      </c>
      <c r="B144" s="95"/>
      <c r="C144" s="95"/>
      <c r="D144" s="95"/>
      <c r="E144" s="137"/>
      <c r="F144" s="163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58"/>
      <c r="S144" s="158"/>
      <c r="T144" s="158"/>
      <c r="U144" s="97"/>
    </row>
    <row r="145" spans="1:21" s="2" customFormat="1" ht="11.25" x14ac:dyDescent="0.2">
      <c r="A145" s="16" t="str">
        <f>IF([1]p46!$A$406&lt;&gt;0,[1]p46!$A$406,"")</f>
        <v/>
      </c>
      <c r="B145" s="16" t="str">
        <f>IF([1]p46!$B$406&lt;&gt;0,[1]p46!$B$406,"")</f>
        <v/>
      </c>
      <c r="C145" s="16" t="str">
        <f>IF([1]p46!$C$406&lt;&gt;0,[1]p46!$C$406,"")</f>
        <v/>
      </c>
      <c r="D145" s="16" t="str">
        <f>IF([1]p46!$D$406&lt;&gt;0,[1]p46!$D$406,"")</f>
        <v/>
      </c>
      <c r="E145" s="16" t="str">
        <f>IF([1]p46!$F$406&lt;&gt;0,[1]p46!$F$406,"")</f>
        <v/>
      </c>
      <c r="F145" s="16" t="str">
        <f>IF([1]p46!$E$406&lt;&gt;0,[1]p46!$E$406,"")</f>
        <v/>
      </c>
      <c r="G145" s="16" t="str">
        <f>IF([1]p46!$E$409&lt;&gt;0,[1]p46!$E$409,"")</f>
        <v/>
      </c>
      <c r="H145" s="16" t="str">
        <f>IF([1]p46!$G$406&lt;&gt;0,[1]p46!$G$406,"")</f>
        <v/>
      </c>
      <c r="I145" s="16" t="str">
        <f>IF([1]p46!$H$406&lt;&gt;0,[1]p46!$H$406,"")</f>
        <v/>
      </c>
      <c r="J145" s="16" t="str">
        <f>IF([1]p46!$I$406&lt;&gt;0,[1]p46!$I$406,"")</f>
        <v/>
      </c>
      <c r="K145" s="16" t="str">
        <f>IF([1]p46!$J$406&lt;&gt;0,[1]p46!$J$406,"")</f>
        <v/>
      </c>
      <c r="L145" s="16" t="str">
        <f>IF([1]p46!$K$406&lt;&gt;0,[1]p46!$K$406,"")</f>
        <v/>
      </c>
      <c r="M145" s="16" t="str">
        <f>IF([1]p46!$L$406&lt;&gt;0,[1]p46!$L$406,"")</f>
        <v/>
      </c>
      <c r="N145" s="16" t="str">
        <f>IF([1]p46!$A$409&lt;&gt;0,[1]p46!$A$409," " )</f>
        <v xml:space="preserve"> </v>
      </c>
      <c r="O145" s="16" t="str">
        <f>IF([1]p46!$B$409&lt;&gt;0,[1]p46!$B$409," " )</f>
        <v xml:space="preserve"> </v>
      </c>
      <c r="P145" s="16" t="str">
        <f>IF([1]p46!$C$409&lt;&gt;0,[1]p46!$C$409," " )</f>
        <v xml:space="preserve"> </v>
      </c>
      <c r="Q145" s="16" t="str">
        <f>IF([1]p46!$D$409&lt;&gt;0,[1]p46!$D$409," " )</f>
        <v xml:space="preserve"> </v>
      </c>
      <c r="R145" s="157" t="str">
        <f>IF([1]p46!$L$5&lt;&gt;0,[1]p46!$L$5," " )</f>
        <v xml:space="preserve"> </v>
      </c>
      <c r="S145" s="157" t="str">
        <f>IF([1]p46!$L$6&lt;&gt;0,[1]p46!$L$6," " )</f>
        <v xml:space="preserve"> </v>
      </c>
      <c r="T145" s="157" t="str">
        <f>IF([1]p46!$L$8&lt;&gt;0,[1]p46!$L$8," " )</f>
        <v xml:space="preserve"> </v>
      </c>
      <c r="U145" s="157"/>
    </row>
    <row r="146" spans="1:21" s="2" customFormat="1" ht="11.25" x14ac:dyDescent="0.2">
      <c r="A146" s="135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57"/>
      <c r="S146" s="157"/>
      <c r="T146" s="157"/>
    </row>
    <row r="147" spans="1:21" s="25" customFormat="1" ht="11.25" x14ac:dyDescent="0.2">
      <c r="A147" s="47" t="str">
        <f>T([1]p47!$C$13:$G$13)</f>
        <v/>
      </c>
      <c r="B147" s="95"/>
      <c r="C147" s="95"/>
      <c r="D147" s="95"/>
      <c r="E147" s="137"/>
      <c r="F147" s="163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58"/>
      <c r="S147" s="158"/>
      <c r="T147" s="158"/>
      <c r="U147" s="97"/>
    </row>
    <row r="148" spans="1:21" s="2" customFormat="1" ht="11.25" x14ac:dyDescent="0.2">
      <c r="A148" s="16" t="str">
        <f>IF([1]p47!$A$406&lt;&gt;0,[1]p47!$A$406,"")</f>
        <v/>
      </c>
      <c r="B148" s="16" t="str">
        <f>IF([1]p47!$B$406&lt;&gt;0,[1]p47!$B$406,"")</f>
        <v/>
      </c>
      <c r="C148" s="16" t="str">
        <f>IF([1]p47!$C$406&lt;&gt;0,[1]p47!$C$406,"")</f>
        <v/>
      </c>
      <c r="D148" s="16" t="str">
        <f>IF([1]p47!$D$406&lt;&gt;0,[1]p47!$D$406,"")</f>
        <v/>
      </c>
      <c r="E148" s="16" t="str">
        <f>IF([1]p47!$F$406&lt;&gt;0,[1]p47!$F$406,"")</f>
        <v/>
      </c>
      <c r="F148" s="16" t="str">
        <f>IF([1]p47!$E$406&lt;&gt;0,[1]p47!$E$406,"")</f>
        <v/>
      </c>
      <c r="G148" s="16" t="str">
        <f>IF([1]p47!$E$409&lt;&gt;0,[1]p47!$E$409,"")</f>
        <v/>
      </c>
      <c r="H148" s="16" t="str">
        <f>IF([1]p47!$G$406&lt;&gt;0,[1]p47!$G$406,"")</f>
        <v/>
      </c>
      <c r="I148" s="16" t="str">
        <f>IF([1]p47!$H$406&lt;&gt;0,[1]p47!$H$406,"")</f>
        <v/>
      </c>
      <c r="J148" s="16" t="str">
        <f>IF([1]p47!$I$406&lt;&gt;0,[1]p47!$I$406,"")</f>
        <v/>
      </c>
      <c r="K148" s="16" t="str">
        <f>IF([1]p47!$J$406&lt;&gt;0,[1]p47!$J$406,"")</f>
        <v/>
      </c>
      <c r="L148" s="16" t="str">
        <f>IF([1]p47!$K$406&lt;&gt;0,[1]p47!$K$406,"")</f>
        <v/>
      </c>
      <c r="M148" s="16" t="str">
        <f>IF([1]p47!$L$406&lt;&gt;0,[1]p47!$L$406,"")</f>
        <v/>
      </c>
      <c r="N148" s="16" t="str">
        <f>IF([1]p47!$A$409&lt;&gt;0,[1]p47!$A$409," " )</f>
        <v xml:space="preserve"> </v>
      </c>
      <c r="O148" s="16" t="str">
        <f>IF([1]p47!$B$409&lt;&gt;0,[1]p47!$B$409," " )</f>
        <v xml:space="preserve"> </v>
      </c>
      <c r="P148" s="16" t="str">
        <f>IF([1]p47!$C$409&lt;&gt;0,[1]p47!$C$409," " )</f>
        <v xml:space="preserve"> </v>
      </c>
      <c r="Q148" s="16" t="str">
        <f>IF([1]p47!$D$409&lt;&gt;0,[1]p47!$D$409," " )</f>
        <v xml:space="preserve"> </v>
      </c>
      <c r="R148" s="157" t="str">
        <f>IF([1]p47!$L$5&lt;&gt;0,[1]p47!$L$5," " )</f>
        <v xml:space="preserve"> </v>
      </c>
      <c r="S148" s="157" t="str">
        <f>IF([1]p47!$L$6&lt;&gt;0,[1]p47!$L$6," " )</f>
        <v xml:space="preserve"> </v>
      </c>
      <c r="T148" s="157" t="str">
        <f>IF([1]p47!$L$8&lt;&gt;0,[1]p47!$L$8," " )</f>
        <v xml:space="preserve"> </v>
      </c>
      <c r="U148" s="157"/>
    </row>
    <row r="149" spans="1:21" s="2" customFormat="1" ht="11.25" x14ac:dyDescent="0.2">
      <c r="A149" s="135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57"/>
      <c r="S149" s="157"/>
      <c r="T149" s="157"/>
    </row>
    <row r="150" spans="1:21" s="25" customFormat="1" ht="11.25" x14ac:dyDescent="0.2">
      <c r="A150" s="47" t="str">
        <f>T([1]p48!$C$13:$G$13)</f>
        <v/>
      </c>
      <c r="B150" s="95"/>
      <c r="C150" s="95"/>
      <c r="D150" s="95"/>
      <c r="E150" s="137"/>
      <c r="F150" s="163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58"/>
      <c r="S150" s="158"/>
      <c r="T150" s="158"/>
      <c r="U150" s="97"/>
    </row>
    <row r="151" spans="1:21" s="2" customFormat="1" ht="11.25" x14ac:dyDescent="0.2">
      <c r="A151" s="16" t="str">
        <f>IF([1]p48!$A$406&lt;&gt;0,[1]p48!$A$406,"")</f>
        <v/>
      </c>
      <c r="B151" s="16" t="str">
        <f>IF([1]p48!$B$406&lt;&gt;0,[1]p48!$B$406,"")</f>
        <v/>
      </c>
      <c r="C151" s="16" t="str">
        <f>IF([1]p48!$C$406&lt;&gt;0,[1]p48!$C$406,"")</f>
        <v/>
      </c>
      <c r="D151" s="16" t="str">
        <f>IF([1]p48!$D$406&lt;&gt;0,[1]p48!$D$406,"")</f>
        <v/>
      </c>
      <c r="E151" s="16" t="str">
        <f>IF([1]p48!$F$406&lt;&gt;0,[1]p48!$F$406,"")</f>
        <v/>
      </c>
      <c r="F151" s="16" t="str">
        <f>IF([1]p48!$E$406&lt;&gt;0,[1]p48!$E$406,"")</f>
        <v/>
      </c>
      <c r="G151" s="16" t="str">
        <f>IF([1]p48!$E$409&lt;&gt;0,[1]p48!$E$409,"")</f>
        <v/>
      </c>
      <c r="H151" s="16" t="str">
        <f>IF([1]p48!$G$406&lt;&gt;0,[1]p48!$G$406,"")</f>
        <v/>
      </c>
      <c r="I151" s="16" t="str">
        <f>IF([1]p48!$H$406&lt;&gt;0,[1]p48!$H$406,"")</f>
        <v/>
      </c>
      <c r="J151" s="16" t="str">
        <f>IF([1]p48!$I$406&lt;&gt;0,[1]p48!$I$406,"")</f>
        <v/>
      </c>
      <c r="K151" s="16" t="str">
        <f>IF([1]p48!$J$406&lt;&gt;0,[1]p48!$J$406,"")</f>
        <v/>
      </c>
      <c r="L151" s="16" t="str">
        <f>IF([1]p48!$K$406&lt;&gt;0,[1]p48!$K$406,"")</f>
        <v/>
      </c>
      <c r="M151" s="16" t="str">
        <f>IF([1]p48!$L$406&lt;&gt;0,[1]p48!$L$406,"")</f>
        <v/>
      </c>
      <c r="N151" s="16" t="str">
        <f>IF([1]p48!$A$409&lt;&gt;0,[1]p48!$A$409," " )</f>
        <v xml:space="preserve"> </v>
      </c>
      <c r="O151" s="16" t="str">
        <f>IF([1]p48!$B$409&lt;&gt;0,[1]p48!$B$409," " )</f>
        <v xml:space="preserve"> </v>
      </c>
      <c r="P151" s="16" t="str">
        <f>IF([1]p48!$C$409&lt;&gt;0,[1]p48!$C$409," " )</f>
        <v xml:space="preserve"> </v>
      </c>
      <c r="Q151" s="16" t="str">
        <f>IF([1]p48!$D$409&lt;&gt;0,[1]p48!$D$409," " )</f>
        <v xml:space="preserve"> </v>
      </c>
      <c r="R151" s="157" t="str">
        <f>IF([1]p48!$L$5&lt;&gt;0,[1]p48!$L$5," " )</f>
        <v xml:space="preserve"> </v>
      </c>
      <c r="S151" s="157" t="str">
        <f>IF([1]p48!$L$6&lt;&gt;0,[1]p48!$L$6," " )</f>
        <v xml:space="preserve"> </v>
      </c>
      <c r="T151" s="157" t="str">
        <f>IF([1]p48!$L$8&lt;&gt;0,[1]p48!$L$8," " )</f>
        <v xml:space="preserve"> </v>
      </c>
      <c r="U151" s="157"/>
    </row>
    <row r="152" spans="1:21" s="2" customFormat="1" ht="11.25" x14ac:dyDescent="0.2">
      <c r="A152" s="135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57"/>
      <c r="S152" s="157"/>
      <c r="T152" s="157"/>
    </row>
    <row r="153" spans="1:21" s="25" customFormat="1" ht="11.25" x14ac:dyDescent="0.2">
      <c r="A153" s="47" t="str">
        <f>T([1]p49!$C$13:$G$13)</f>
        <v/>
      </c>
      <c r="B153" s="95"/>
      <c r="C153" s="95"/>
      <c r="D153" s="95"/>
      <c r="E153" s="137"/>
      <c r="F153" s="163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58"/>
      <c r="S153" s="158"/>
      <c r="T153" s="158"/>
      <c r="U153" s="97"/>
    </row>
    <row r="154" spans="1:21" s="2" customFormat="1" ht="11.25" x14ac:dyDescent="0.2">
      <c r="A154" s="16" t="str">
        <f>IF([1]p49!$A$406&lt;&gt;0,[1]p49!$A$406,"")</f>
        <v/>
      </c>
      <c r="B154" s="16" t="str">
        <f>IF([1]p49!$B$406&lt;&gt;0,[1]p49!$B$406,"")</f>
        <v/>
      </c>
      <c r="C154" s="16" t="str">
        <f>IF([1]p49!$C$406&lt;&gt;0,[1]p49!$C$406,"")</f>
        <v/>
      </c>
      <c r="D154" s="16" t="str">
        <f>IF([1]p49!$D$406&lt;&gt;0,[1]p49!$D$406,"")</f>
        <v/>
      </c>
      <c r="E154" s="16" t="str">
        <f>IF([1]p49!$F$406&lt;&gt;0,[1]p49!$F$406,"")</f>
        <v/>
      </c>
      <c r="F154" s="16" t="str">
        <f>IF([1]p49!$E$406&lt;&gt;0,[1]p49!$E$406,"")</f>
        <v/>
      </c>
      <c r="G154" s="16" t="str">
        <f>IF([1]p49!$E$409&lt;&gt;0,[1]p49!$E$409,"")</f>
        <v/>
      </c>
      <c r="H154" s="16" t="str">
        <f>IF([1]p49!$G$406&lt;&gt;0,[1]p49!$G$406,"")</f>
        <v/>
      </c>
      <c r="I154" s="16" t="str">
        <f>IF([1]p49!$H$406&lt;&gt;0,[1]p49!$H$406,"")</f>
        <v/>
      </c>
      <c r="J154" s="16" t="str">
        <f>IF([1]p49!$I$406&lt;&gt;0,[1]p49!$I$406,"")</f>
        <v/>
      </c>
      <c r="K154" s="16" t="str">
        <f>IF([1]p49!$J$406&lt;&gt;0,[1]p49!$J$406,"")</f>
        <v/>
      </c>
      <c r="L154" s="16" t="str">
        <f>IF([1]p49!$K$406&lt;&gt;0,[1]p49!$K$406,"")</f>
        <v/>
      </c>
      <c r="M154" s="16" t="str">
        <f>IF([1]p49!$L$406&lt;&gt;0,[1]p49!$L$406,"")</f>
        <v/>
      </c>
      <c r="N154" s="16" t="str">
        <f>IF([1]p49!$A$409&lt;&gt;0,[1]p49!$A$409," " )</f>
        <v xml:space="preserve"> </v>
      </c>
      <c r="O154" s="16" t="str">
        <f>IF([1]p49!$B$409&lt;&gt;0,[1]p49!$B$409," " )</f>
        <v xml:space="preserve"> </v>
      </c>
      <c r="P154" s="16" t="str">
        <f>IF([1]p49!$C$409&lt;&gt;0,[1]p49!$C$409," " )</f>
        <v xml:space="preserve"> </v>
      </c>
      <c r="Q154" s="16" t="str">
        <f>IF([1]p49!$D$409&lt;&gt;0,[1]p49!$D$409," " )</f>
        <v xml:space="preserve"> </v>
      </c>
      <c r="R154" s="157" t="str">
        <f>IF([1]p49!$L$5&lt;&gt;0,[1]p49!$L$5," " )</f>
        <v xml:space="preserve"> </v>
      </c>
      <c r="S154" s="157" t="str">
        <f>IF([1]p49!$L$6&lt;&gt;0,[1]p49!$L$6," " )</f>
        <v xml:space="preserve"> </v>
      </c>
      <c r="T154" s="157" t="str">
        <f>IF([1]p49!$L$8&lt;&gt;0,[1]p49!$L$8," " )</f>
        <v xml:space="preserve"> </v>
      </c>
      <c r="U154" s="157"/>
    </row>
    <row r="155" spans="1:21" s="2" customFormat="1" ht="11.25" x14ac:dyDescent="0.2">
      <c r="A155" s="135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57"/>
      <c r="S155" s="157"/>
      <c r="T155" s="157"/>
    </row>
    <row r="156" spans="1:21" s="25" customFormat="1" ht="11.25" x14ac:dyDescent="0.2">
      <c r="A156" s="47" t="str">
        <f>T([1]p50!$C$13:$G$13)</f>
        <v/>
      </c>
      <c r="B156" s="95"/>
      <c r="C156" s="95"/>
      <c r="D156" s="95"/>
      <c r="E156" s="137"/>
      <c r="F156" s="163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58"/>
      <c r="S156" s="158"/>
      <c r="T156" s="158"/>
      <c r="U156" s="97"/>
    </row>
    <row r="157" spans="1:21" s="2" customFormat="1" ht="11.25" x14ac:dyDescent="0.2">
      <c r="A157" s="16" t="str">
        <f>IF([1]p50!$A$406&lt;&gt;0,[1]p50!$A$406,"")</f>
        <v/>
      </c>
      <c r="B157" s="16" t="str">
        <f>IF([1]p50!$B$406&lt;&gt;0,[1]p50!$B$406,"")</f>
        <v/>
      </c>
      <c r="C157" s="16" t="str">
        <f>IF([1]p50!$C$406&lt;&gt;0,[1]p50!$C$406,"")</f>
        <v/>
      </c>
      <c r="D157" s="16" t="str">
        <f>IF([1]p50!$D$406&lt;&gt;0,[1]p50!$D$406,"")</f>
        <v/>
      </c>
      <c r="E157" s="16" t="str">
        <f>IF([1]p50!$F$406&lt;&gt;0,[1]p50!$F$406,"")</f>
        <v/>
      </c>
      <c r="F157" s="16" t="str">
        <f>IF([1]p50!$E$406&lt;&gt;0,[1]p50!$E$406,"")</f>
        <v/>
      </c>
      <c r="G157" s="16" t="str">
        <f>IF([1]p50!$E$409&lt;&gt;0,[1]p50!$E$409,"")</f>
        <v/>
      </c>
      <c r="H157" s="16" t="str">
        <f>IF([1]p50!$G$406&lt;&gt;0,[1]p50!$G$406,"")</f>
        <v/>
      </c>
      <c r="I157" s="16" t="str">
        <f>IF([1]p50!$H$406&lt;&gt;0,[1]p50!$H$406,"")</f>
        <v/>
      </c>
      <c r="J157" s="16" t="str">
        <f>IF([1]p50!$I$406&lt;&gt;0,[1]p50!$I$406,"")</f>
        <v/>
      </c>
      <c r="K157" s="16" t="str">
        <f>IF([1]p50!$J$406&lt;&gt;0,[1]p50!$J$406,"")</f>
        <v/>
      </c>
      <c r="L157" s="16" t="str">
        <f>IF([1]p50!$K$406&lt;&gt;0,[1]p50!$K$406,"")</f>
        <v/>
      </c>
      <c r="M157" s="16" t="str">
        <f>IF([1]p50!$L$406&lt;&gt;0,[1]p50!$L$406,"")</f>
        <v/>
      </c>
      <c r="N157" s="16" t="str">
        <f>IF([1]p50!$A$409&lt;&gt;0,[1]p50!$A$409," " )</f>
        <v xml:space="preserve"> </v>
      </c>
      <c r="O157" s="16" t="str">
        <f>IF([1]p50!$B$409&lt;&gt;0,[1]p50!$B$409," " )</f>
        <v xml:space="preserve"> </v>
      </c>
      <c r="P157" s="16" t="str">
        <f>IF([1]p50!$C$409&lt;&gt;0,[1]p50!$C$409," " )</f>
        <v xml:space="preserve"> </v>
      </c>
      <c r="Q157" s="16" t="str">
        <f>IF([1]p50!$D$409&lt;&gt;0,[1]p50!$D$409," " )</f>
        <v xml:space="preserve"> </v>
      </c>
      <c r="R157" s="157" t="str">
        <f>IF([1]p50!$L$5&lt;&gt;0,[1]p50!$L$5," " )</f>
        <v xml:space="preserve"> </v>
      </c>
      <c r="S157" s="157" t="str">
        <f>IF([1]p50!$L$6&lt;&gt;0,[1]p50!$L$6," " )</f>
        <v xml:space="preserve"> </v>
      </c>
      <c r="T157" s="157" t="str">
        <f>IF([1]p50!$L$8&lt;&gt;0,[1]p50!$L$8," " )</f>
        <v xml:space="preserve"> </v>
      </c>
      <c r="U157" s="157"/>
    </row>
    <row r="158" spans="1:21" s="2" customFormat="1" ht="11.25" x14ac:dyDescent="0.2">
      <c r="A158" s="139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57"/>
      <c r="S158" s="157"/>
      <c r="T158" s="157"/>
    </row>
    <row r="159" spans="1:21" x14ac:dyDescent="0.2">
      <c r="R159" s="158"/>
      <c r="S159" s="158"/>
      <c r="T159" s="158"/>
    </row>
    <row r="160" spans="1:21" x14ac:dyDescent="0.2">
      <c r="R160" s="157"/>
      <c r="S160" s="157"/>
      <c r="T160" s="157"/>
    </row>
    <row r="161" spans="18:20" x14ac:dyDescent="0.2">
      <c r="R161" s="157"/>
      <c r="S161" s="157"/>
      <c r="T161" s="157"/>
    </row>
    <row r="162" spans="18:20" x14ac:dyDescent="0.2">
      <c r="R162" s="158"/>
      <c r="S162" s="158"/>
      <c r="T162" s="158"/>
    </row>
    <row r="163" spans="18:20" x14ac:dyDescent="0.2">
      <c r="R163" s="157"/>
      <c r="S163" s="157"/>
      <c r="T163" s="157"/>
    </row>
    <row r="164" spans="18:20" x14ac:dyDescent="0.2">
      <c r="R164" s="157"/>
      <c r="S164" s="157"/>
      <c r="T164" s="157"/>
    </row>
    <row r="165" spans="18:20" x14ac:dyDescent="0.2">
      <c r="R165" s="158"/>
      <c r="S165" s="158"/>
      <c r="T165" s="158"/>
    </row>
    <row r="166" spans="18:20" x14ac:dyDescent="0.2">
      <c r="R166" s="157"/>
      <c r="S166" s="157"/>
      <c r="T166" s="157"/>
    </row>
    <row r="167" spans="18:20" x14ac:dyDescent="0.2">
      <c r="R167" s="157"/>
      <c r="S167" s="157"/>
      <c r="T167" s="157"/>
    </row>
    <row r="168" spans="18:20" x14ac:dyDescent="0.2">
      <c r="R168" s="157"/>
      <c r="S168" s="157"/>
      <c r="T168" s="157"/>
    </row>
    <row r="169" spans="18:20" x14ac:dyDescent="0.2">
      <c r="R169" s="157"/>
      <c r="S169" s="157"/>
      <c r="T169" s="157"/>
    </row>
    <row r="170" spans="18:20" x14ac:dyDescent="0.2">
      <c r="R170" s="157"/>
      <c r="S170" s="157"/>
      <c r="T170" s="157"/>
    </row>
    <row r="171" spans="18:20" x14ac:dyDescent="0.2">
      <c r="R171" s="157"/>
      <c r="S171" s="157"/>
      <c r="T171" s="157"/>
    </row>
    <row r="172" spans="18:20" x14ac:dyDescent="0.2">
      <c r="R172" s="157"/>
      <c r="S172" s="157"/>
      <c r="T172" s="157"/>
    </row>
    <row r="173" spans="18:20" x14ac:dyDescent="0.2">
      <c r="R173" s="157"/>
      <c r="S173" s="157"/>
      <c r="T173" s="157"/>
    </row>
    <row r="174" spans="18:20" x14ac:dyDescent="0.2">
      <c r="R174" s="157"/>
      <c r="S174" s="157"/>
      <c r="T174" s="157"/>
    </row>
    <row r="175" spans="18:20" x14ac:dyDescent="0.2">
      <c r="R175" s="157"/>
      <c r="S175" s="157"/>
      <c r="T175" s="157"/>
    </row>
  </sheetData>
  <mergeCells count="7">
    <mergeCell ref="A4:Q5"/>
    <mergeCell ref="A1:Q1"/>
    <mergeCell ref="N3:O3"/>
    <mergeCell ref="P3:Q3"/>
    <mergeCell ref="G3:M3"/>
    <mergeCell ref="A2:Q2"/>
    <mergeCell ref="A3:F3"/>
  </mergeCells>
  <phoneticPr fontId="10" type="noConversion"/>
  <pageMargins left="1.5748031496062993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8EFE-CB8E-4552-A18D-74B2B2F59096}">
  <dimension ref="A1:S655"/>
  <sheetViews>
    <sheetView workbookViewId="0">
      <selection activeCell="A58" sqref="A58:E58"/>
    </sheetView>
  </sheetViews>
  <sheetFormatPr defaultRowHeight="12.75" x14ac:dyDescent="0.2"/>
  <cols>
    <col min="1" max="1" width="5.85546875" customWidth="1"/>
    <col min="2" max="2" width="3.85546875" customWidth="1"/>
    <col min="3" max="3" width="6.7109375" customWidth="1"/>
    <col min="4" max="4" width="7.140625" customWidth="1"/>
    <col min="5" max="5" width="19" customWidth="1"/>
    <col min="6" max="6" width="8" customWidth="1"/>
    <col min="7" max="7" width="5.85546875" customWidth="1"/>
    <col min="8" max="8" width="6.28515625" customWidth="1"/>
    <col min="9" max="9" width="6.42578125" customWidth="1"/>
    <col min="10" max="10" width="7" customWidth="1"/>
    <col min="11" max="11" width="7.5703125" customWidth="1"/>
    <col min="12" max="12" width="7.7109375" customWidth="1"/>
    <col min="13" max="14" width="6.5703125" customWidth="1"/>
    <col min="15" max="15" width="7.5703125" customWidth="1"/>
    <col min="16" max="16" width="5.5703125" customWidth="1"/>
    <col min="17" max="17" width="6.2851562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252</v>
      </c>
      <c r="B3" s="186"/>
      <c r="C3" s="186"/>
      <c r="D3" s="186"/>
      <c r="E3" s="336"/>
      <c r="F3" s="450"/>
      <c r="G3" s="367"/>
      <c r="H3" s="367"/>
      <c r="I3" s="367"/>
      <c r="J3" s="367"/>
      <c r="K3" s="367"/>
      <c r="L3" s="367"/>
      <c r="M3" s="367"/>
      <c r="N3" s="451"/>
      <c r="O3" s="319" t="s">
        <v>80</v>
      </c>
      <c r="P3" s="320"/>
      <c r="Q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29" customFormat="1" ht="13.5" customHeight="1" x14ac:dyDescent="0.2">
      <c r="A6" s="375" t="str">
        <f>T([1]p1!$C$13:$G$13)</f>
        <v>Alânnio Barbosa Nóbrega</v>
      </c>
      <c r="B6" s="402"/>
      <c r="C6" s="402"/>
      <c r="D6" s="402"/>
      <c r="E6" s="403"/>
      <c r="F6" s="383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28"/>
      <c r="S6" s="28"/>
    </row>
    <row r="7" spans="1:19" s="2" customFormat="1" ht="13.5" customHeight="1" x14ac:dyDescent="0.25">
      <c r="A7" s="421" t="s">
        <v>170</v>
      </c>
      <c r="B7" s="422"/>
      <c r="C7" s="384" t="str">
        <f>IF([1]p1!$A$36&lt;&gt;0,[1]p1!$A$36,"")</f>
        <v/>
      </c>
      <c r="D7" s="384"/>
      <c r="E7" s="384"/>
      <c r="F7" s="384"/>
      <c r="G7" s="384"/>
      <c r="H7" s="384"/>
      <c r="I7" s="384"/>
      <c r="J7" s="384"/>
      <c r="K7" s="445"/>
      <c r="L7" s="87" t="s">
        <v>74</v>
      </c>
      <c r="M7" s="446" t="str">
        <f>IF([1]p1!$K$36&lt;&gt;0,[1]p1!$K$36,"")</f>
        <v/>
      </c>
      <c r="N7" s="447"/>
      <c r="O7" s="87" t="s">
        <v>75</v>
      </c>
      <c r="P7" s="448" t="str">
        <f>IF([1]p1!$L$36&lt;&gt;0,[1]p1!$L$36,"")</f>
        <v/>
      </c>
      <c r="Q7" s="449"/>
    </row>
    <row r="8" spans="1:19" s="2" customFormat="1" ht="13.5" customHeight="1" x14ac:dyDescent="0.25">
      <c r="A8" s="421" t="s">
        <v>253</v>
      </c>
      <c r="B8" s="422"/>
      <c r="C8" s="384" t="str">
        <f>IF([1]p1!$A$38&lt;&gt;0,[1]p1!$A$38,"")</f>
        <v/>
      </c>
      <c r="D8" s="384"/>
      <c r="E8" s="384"/>
      <c r="F8" s="384"/>
      <c r="G8" s="384"/>
      <c r="H8" s="384"/>
      <c r="I8" s="384"/>
      <c r="J8" s="384"/>
      <c r="K8" s="445"/>
      <c r="L8" s="95" t="s">
        <v>24</v>
      </c>
      <c r="M8" s="384" t="str">
        <f>IF([1]p1!$F$36&lt;&gt;0,[1]p1!$F$36,"")</f>
        <v/>
      </c>
      <c r="N8" s="384"/>
      <c r="O8" s="384"/>
      <c r="P8" s="384"/>
      <c r="Q8" s="445"/>
    </row>
    <row r="9" spans="1:19" x14ac:dyDescent="0.2">
      <c r="A9" s="392"/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</row>
    <row r="10" spans="1:19" s="2" customFormat="1" ht="13.5" customHeight="1" x14ac:dyDescent="0.25">
      <c r="A10" s="421" t="s">
        <v>170</v>
      </c>
      <c r="B10" s="422"/>
      <c r="C10" s="384" t="str">
        <f>IF([1]p1!$A$40&lt;&gt;0,[1]p1!$A$40,"")</f>
        <v/>
      </c>
      <c r="D10" s="384"/>
      <c r="E10" s="384"/>
      <c r="F10" s="384"/>
      <c r="G10" s="384"/>
      <c r="H10" s="384"/>
      <c r="I10" s="384"/>
      <c r="J10" s="384"/>
      <c r="K10" s="445"/>
      <c r="L10" s="87" t="s">
        <v>74</v>
      </c>
      <c r="M10" s="446" t="str">
        <f>IF([1]p1!$K$40&lt;&gt;0,[1]p1!$K$40,"")</f>
        <v/>
      </c>
      <c r="N10" s="447"/>
      <c r="O10" s="87" t="s">
        <v>75</v>
      </c>
      <c r="P10" s="448" t="str">
        <f>IF([1]p1!$L$40&lt;&gt;0,[1]p1!$L$40,"")</f>
        <v/>
      </c>
      <c r="Q10" s="449"/>
    </row>
    <row r="11" spans="1:19" s="2" customFormat="1" ht="13.5" customHeight="1" x14ac:dyDescent="0.25">
      <c r="A11" s="421" t="s">
        <v>253</v>
      </c>
      <c r="B11" s="422"/>
      <c r="C11" s="384" t="str">
        <f>IF([1]p1!$A$42&lt;&gt;0,[1]p1!$A$42,"")</f>
        <v/>
      </c>
      <c r="D11" s="384"/>
      <c r="E11" s="384"/>
      <c r="F11" s="384"/>
      <c r="G11" s="384"/>
      <c r="H11" s="384"/>
      <c r="I11" s="384"/>
      <c r="J11" s="384"/>
      <c r="K11" s="445"/>
      <c r="L11" s="95" t="s">
        <v>24</v>
      </c>
      <c r="M11" s="384" t="str">
        <f>IF([1]p1!$F$40&lt;&gt;0,[1]p1!$F$40,"")</f>
        <v/>
      </c>
      <c r="N11" s="384"/>
      <c r="O11" s="384"/>
      <c r="P11" s="384"/>
      <c r="Q11" s="445"/>
    </row>
    <row r="12" spans="1:19" x14ac:dyDescent="0.2">
      <c r="A12" s="392"/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</row>
    <row r="13" spans="1:19" s="2" customFormat="1" ht="13.5" customHeight="1" x14ac:dyDescent="0.25">
      <c r="A13" s="421" t="s">
        <v>170</v>
      </c>
      <c r="B13" s="422"/>
      <c r="C13" s="384" t="str">
        <f>IF([1]p1!$A$44&lt;&gt;0,[1]p1!$A$44,"")</f>
        <v/>
      </c>
      <c r="D13" s="384"/>
      <c r="E13" s="384"/>
      <c r="F13" s="384"/>
      <c r="G13" s="384"/>
      <c r="H13" s="384"/>
      <c r="I13" s="384"/>
      <c r="J13" s="384"/>
      <c r="K13" s="445"/>
      <c r="L13" s="87" t="s">
        <v>74</v>
      </c>
      <c r="M13" s="446" t="str">
        <f>IF([1]p1!$K$44&lt;&gt;0,[1]p1!$K$44,"")</f>
        <v/>
      </c>
      <c r="N13" s="447"/>
      <c r="O13" s="87" t="s">
        <v>75</v>
      </c>
      <c r="P13" s="448" t="str">
        <f>IF([1]p1!$L$44&lt;&gt;0,[1]p1!$L$44,"")</f>
        <v/>
      </c>
      <c r="Q13" s="449"/>
    </row>
    <row r="14" spans="1:19" s="2" customFormat="1" ht="13.5" customHeight="1" x14ac:dyDescent="0.25">
      <c r="A14" s="421" t="s">
        <v>253</v>
      </c>
      <c r="B14" s="422"/>
      <c r="C14" s="384" t="str">
        <f>IF([1]p1!$A$46&lt;&gt;0,[1]p1!$A$46,"")</f>
        <v/>
      </c>
      <c r="D14" s="384"/>
      <c r="E14" s="384"/>
      <c r="F14" s="384"/>
      <c r="G14" s="384"/>
      <c r="H14" s="384"/>
      <c r="I14" s="384"/>
      <c r="J14" s="384"/>
      <c r="K14" s="445"/>
      <c r="L14" s="95" t="s">
        <v>24</v>
      </c>
      <c r="M14" s="384" t="str">
        <f>IF([1]p1!$F$44&lt;&gt;0,[1]p1!$F$44,"")</f>
        <v/>
      </c>
      <c r="N14" s="384"/>
      <c r="O14" s="384"/>
      <c r="P14" s="384"/>
      <c r="Q14" s="445"/>
    </row>
    <row r="15" spans="1:19" x14ac:dyDescent="0.2">
      <c r="A15" s="392"/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</row>
    <row r="16" spans="1:19" s="2" customFormat="1" ht="13.5" customHeight="1" x14ac:dyDescent="0.25">
      <c r="A16" s="421" t="s">
        <v>170</v>
      </c>
      <c r="B16" s="422"/>
      <c r="C16" s="384" t="str">
        <f>IF([1]p1!$A$48&lt;&gt;0,[1]p1!$A$48,"")</f>
        <v/>
      </c>
      <c r="D16" s="384"/>
      <c r="E16" s="384"/>
      <c r="F16" s="384"/>
      <c r="G16" s="384"/>
      <c r="H16" s="384"/>
      <c r="I16" s="384"/>
      <c r="J16" s="384"/>
      <c r="K16" s="445"/>
      <c r="L16" s="87" t="s">
        <v>74</v>
      </c>
      <c r="M16" s="446" t="str">
        <f>IF([1]p1!$K$48&lt;&gt;0,[1]p1!$K$48,"")</f>
        <v/>
      </c>
      <c r="N16" s="447"/>
      <c r="O16" s="87" t="s">
        <v>75</v>
      </c>
      <c r="P16" s="448" t="str">
        <f>IF([1]p1!$L$48&lt;&gt;0,[1]p1!$L$48,"")</f>
        <v/>
      </c>
      <c r="Q16" s="449"/>
    </row>
    <row r="17" spans="1:19" s="2" customFormat="1" ht="13.5" customHeight="1" x14ac:dyDescent="0.25">
      <c r="A17" s="421" t="s">
        <v>253</v>
      </c>
      <c r="B17" s="422"/>
      <c r="C17" s="384" t="str">
        <f>IF([1]p1!$A$50&lt;&gt;0,[1]p1!$A$50,"")</f>
        <v/>
      </c>
      <c r="D17" s="384"/>
      <c r="E17" s="384"/>
      <c r="F17" s="384"/>
      <c r="G17" s="384"/>
      <c r="H17" s="384"/>
      <c r="I17" s="384"/>
      <c r="J17" s="384"/>
      <c r="K17" s="445"/>
      <c r="L17" s="95" t="s">
        <v>24</v>
      </c>
      <c r="M17" s="384" t="str">
        <f>IF([1]p1!$F$48&lt;&gt;0,[1]p1!$F$48,"")</f>
        <v/>
      </c>
      <c r="N17" s="384"/>
      <c r="O17" s="384"/>
      <c r="P17" s="384"/>
      <c r="Q17" s="445"/>
    </row>
    <row r="18" spans="1:19" x14ac:dyDescent="0.2">
      <c r="A18" s="392"/>
      <c r="B18" s="392"/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</row>
    <row r="19" spans="1:19" s="29" customFormat="1" ht="13.5" customHeight="1" x14ac:dyDescent="0.2">
      <c r="A19" s="375" t="str">
        <f>T([1]p2!$C$13:$G$13)</f>
        <v>Angelo Roncalli Furtado de Holanda</v>
      </c>
      <c r="B19" s="376"/>
      <c r="C19" s="376"/>
      <c r="D19" s="376"/>
      <c r="E19" s="377"/>
      <c r="F19" s="383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28"/>
      <c r="S19" s="28"/>
    </row>
    <row r="20" spans="1:19" s="2" customFormat="1" ht="13.5" customHeight="1" x14ac:dyDescent="0.25">
      <c r="A20" s="421" t="s">
        <v>170</v>
      </c>
      <c r="B20" s="422"/>
      <c r="C20" s="384" t="str">
        <f>IF([1]p2!$A$36&lt;&gt;0,[1]p2!$A$36,"")</f>
        <v/>
      </c>
      <c r="D20" s="384"/>
      <c r="E20" s="384"/>
      <c r="F20" s="384"/>
      <c r="G20" s="384"/>
      <c r="H20" s="384"/>
      <c r="I20" s="384"/>
      <c r="J20" s="384"/>
      <c r="K20" s="445"/>
      <c r="L20" s="87" t="s">
        <v>74</v>
      </c>
      <c r="M20" s="446" t="str">
        <f>IF([1]p2!$K$36&lt;&gt;0,[1]p2!$K$36,"")</f>
        <v/>
      </c>
      <c r="N20" s="447"/>
      <c r="O20" s="87" t="s">
        <v>75</v>
      </c>
      <c r="P20" s="448" t="str">
        <f>IF([1]p2!$L$36&lt;&gt;0,[1]p2!$L$36,"")</f>
        <v/>
      </c>
      <c r="Q20" s="449"/>
    </row>
    <row r="21" spans="1:19" s="2" customFormat="1" ht="13.5" customHeight="1" x14ac:dyDescent="0.25">
      <c r="A21" s="421" t="s">
        <v>253</v>
      </c>
      <c r="B21" s="422"/>
      <c r="C21" s="384" t="str">
        <f>IF([1]p2!$A$38&lt;&gt;0,[1]p2!$A$38,"")</f>
        <v/>
      </c>
      <c r="D21" s="384"/>
      <c r="E21" s="384"/>
      <c r="F21" s="384"/>
      <c r="G21" s="384"/>
      <c r="H21" s="384"/>
      <c r="I21" s="384"/>
      <c r="J21" s="384"/>
      <c r="K21" s="445"/>
      <c r="L21" s="95" t="s">
        <v>24</v>
      </c>
      <c r="M21" s="384" t="str">
        <f>IF([1]p2!$F$36&lt;&gt;0,[1]p2!$F$36,"")</f>
        <v/>
      </c>
      <c r="N21" s="384"/>
      <c r="O21" s="384"/>
      <c r="P21" s="384"/>
      <c r="Q21" s="445"/>
    </row>
    <row r="22" spans="1:19" x14ac:dyDescent="0.2">
      <c r="A22" s="392"/>
      <c r="B22" s="392"/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</row>
    <row r="23" spans="1:19" s="2" customFormat="1" ht="13.5" customHeight="1" x14ac:dyDescent="0.25">
      <c r="A23" s="421" t="s">
        <v>170</v>
      </c>
      <c r="B23" s="422"/>
      <c r="C23" s="384" t="str">
        <f>IF([1]p2!$A$40&lt;&gt;0,[1]p2!$A$40,"")</f>
        <v/>
      </c>
      <c r="D23" s="384"/>
      <c r="E23" s="384"/>
      <c r="F23" s="384"/>
      <c r="G23" s="384"/>
      <c r="H23" s="384"/>
      <c r="I23" s="384"/>
      <c r="J23" s="384"/>
      <c r="K23" s="445"/>
      <c r="L23" s="87" t="s">
        <v>74</v>
      </c>
      <c r="M23" s="446" t="str">
        <f>IF([1]p2!$K$40&lt;&gt;0,[1]p2!$K$40,"")</f>
        <v/>
      </c>
      <c r="N23" s="447"/>
      <c r="O23" s="87" t="s">
        <v>75</v>
      </c>
      <c r="P23" s="448" t="str">
        <f>IF([1]p2!$L$40&lt;&gt;0,[1]p2!$L$40,"")</f>
        <v/>
      </c>
      <c r="Q23" s="449"/>
    </row>
    <row r="24" spans="1:19" s="2" customFormat="1" ht="13.5" customHeight="1" x14ac:dyDescent="0.25">
      <c r="A24" s="421" t="s">
        <v>253</v>
      </c>
      <c r="B24" s="422"/>
      <c r="C24" s="384" t="str">
        <f>IF([1]p2!$A$42&lt;&gt;0,[1]p2!$A$42,"")</f>
        <v/>
      </c>
      <c r="D24" s="384"/>
      <c r="E24" s="384"/>
      <c r="F24" s="384"/>
      <c r="G24" s="384"/>
      <c r="H24" s="384"/>
      <c r="I24" s="384"/>
      <c r="J24" s="384"/>
      <c r="K24" s="445"/>
      <c r="L24" s="95" t="s">
        <v>24</v>
      </c>
      <c r="M24" s="384" t="str">
        <f>IF([1]p2!$F$40&lt;&gt;0,[1]p2!$F$40,"")</f>
        <v/>
      </c>
      <c r="N24" s="384"/>
      <c r="O24" s="384"/>
      <c r="P24" s="384"/>
      <c r="Q24" s="445"/>
    </row>
    <row r="25" spans="1:19" x14ac:dyDescent="0.2">
      <c r="A25" s="392"/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</row>
    <row r="26" spans="1:19" s="2" customFormat="1" ht="13.5" customHeight="1" x14ac:dyDescent="0.25">
      <c r="A26" s="421" t="s">
        <v>170</v>
      </c>
      <c r="B26" s="422"/>
      <c r="C26" s="384" t="str">
        <f>IF([1]p2!$A$44&lt;&gt;0,[1]p2!$A$44,"")</f>
        <v/>
      </c>
      <c r="D26" s="384"/>
      <c r="E26" s="384"/>
      <c r="F26" s="384"/>
      <c r="G26" s="384"/>
      <c r="H26" s="384"/>
      <c r="I26" s="384"/>
      <c r="J26" s="384"/>
      <c r="K26" s="445"/>
      <c r="L26" s="87" t="s">
        <v>74</v>
      </c>
      <c r="M26" s="446" t="str">
        <f>IF([1]p2!$K$44&lt;&gt;0,[1]p2!$K$44,"")</f>
        <v/>
      </c>
      <c r="N26" s="447"/>
      <c r="O26" s="87" t="s">
        <v>75</v>
      </c>
      <c r="P26" s="448" t="str">
        <f>IF([1]p2!$L$44&lt;&gt;0,[1]p2!$L$44,"")</f>
        <v/>
      </c>
      <c r="Q26" s="449"/>
    </row>
    <row r="27" spans="1:19" s="2" customFormat="1" ht="13.5" customHeight="1" x14ac:dyDescent="0.25">
      <c r="A27" s="421" t="s">
        <v>253</v>
      </c>
      <c r="B27" s="422"/>
      <c r="C27" s="384" t="str">
        <f>IF([1]p2!$A$46&lt;&gt;0,[1]p2!$A$46,"")</f>
        <v/>
      </c>
      <c r="D27" s="384"/>
      <c r="E27" s="384"/>
      <c r="F27" s="384"/>
      <c r="G27" s="384"/>
      <c r="H27" s="384"/>
      <c r="I27" s="384"/>
      <c r="J27" s="384"/>
      <c r="K27" s="445"/>
      <c r="L27" s="95" t="s">
        <v>24</v>
      </c>
      <c r="M27" s="384" t="str">
        <f>IF([1]p2!$F$44&lt;&gt;0,[1]p2!$F$44,"")</f>
        <v/>
      </c>
      <c r="N27" s="384"/>
      <c r="O27" s="384"/>
      <c r="P27" s="384"/>
      <c r="Q27" s="445"/>
    </row>
    <row r="28" spans="1:19" x14ac:dyDescent="0.2">
      <c r="A28" s="392"/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</row>
    <row r="29" spans="1:19" s="2" customFormat="1" ht="13.5" customHeight="1" x14ac:dyDescent="0.25">
      <c r="A29" s="421" t="s">
        <v>170</v>
      </c>
      <c r="B29" s="422"/>
      <c r="C29" s="384" t="str">
        <f>IF([1]p2!$A$48&lt;&gt;0,[1]p2!$A$48,"")</f>
        <v/>
      </c>
      <c r="D29" s="384"/>
      <c r="E29" s="384"/>
      <c r="F29" s="384"/>
      <c r="G29" s="384"/>
      <c r="H29" s="384"/>
      <c r="I29" s="384"/>
      <c r="J29" s="384"/>
      <c r="K29" s="445"/>
      <c r="L29" s="87" t="s">
        <v>74</v>
      </c>
      <c r="M29" s="446" t="str">
        <f>IF([1]p2!$K$48&lt;&gt;0,[1]p2!$K$48,"")</f>
        <v/>
      </c>
      <c r="N29" s="447"/>
      <c r="O29" s="87" t="s">
        <v>75</v>
      </c>
      <c r="P29" s="448" t="str">
        <f>IF([1]p2!$L$48&lt;&gt;0,[1]p2!$L$48,"")</f>
        <v/>
      </c>
      <c r="Q29" s="449"/>
    </row>
    <row r="30" spans="1:19" s="2" customFormat="1" ht="13.5" customHeight="1" x14ac:dyDescent="0.25">
      <c r="A30" s="421" t="s">
        <v>253</v>
      </c>
      <c r="B30" s="422"/>
      <c r="C30" s="384" t="str">
        <f>IF([1]p2!$A$50&lt;&gt;0,[1]p2!$A$50,"")</f>
        <v/>
      </c>
      <c r="D30" s="384"/>
      <c r="E30" s="384"/>
      <c r="F30" s="384"/>
      <c r="G30" s="384"/>
      <c r="H30" s="384"/>
      <c r="I30" s="384"/>
      <c r="J30" s="384"/>
      <c r="K30" s="445"/>
      <c r="L30" s="95" t="s">
        <v>24</v>
      </c>
      <c r="M30" s="384" t="str">
        <f>IF([1]p2!$F$48&lt;&gt;0,[1]p2!$F$48,"")</f>
        <v/>
      </c>
      <c r="N30" s="384"/>
      <c r="O30" s="384"/>
      <c r="P30" s="384"/>
      <c r="Q30" s="445"/>
    </row>
    <row r="31" spans="1:19" x14ac:dyDescent="0.2">
      <c r="A31" s="392"/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</row>
    <row r="32" spans="1:19" s="29" customFormat="1" ht="13.5" customHeight="1" x14ac:dyDescent="0.2">
      <c r="A32" s="375" t="str">
        <f>T([1]p3!$C$13:$G$13)</f>
        <v>Antônio Pereira Brandão Júnior</v>
      </c>
      <c r="B32" s="376"/>
      <c r="C32" s="376"/>
      <c r="D32" s="376"/>
      <c r="E32" s="377"/>
      <c r="F32" s="383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28"/>
      <c r="S32" s="28"/>
    </row>
    <row r="33" spans="1:19" s="2" customFormat="1" ht="13.5" customHeight="1" x14ac:dyDescent="0.25">
      <c r="A33" s="421" t="s">
        <v>170</v>
      </c>
      <c r="B33" s="422"/>
      <c r="C33" s="384" t="str">
        <f>IF([1]p3!$A$36&lt;&gt;0,[1]p3!$A$36,"")</f>
        <v>Universidade Federal de Campina grande</v>
      </c>
      <c r="D33" s="384"/>
      <c r="E33" s="384"/>
      <c r="F33" s="384"/>
      <c r="G33" s="384"/>
      <c r="H33" s="384"/>
      <c r="I33" s="384"/>
      <c r="J33" s="384"/>
      <c r="K33" s="445"/>
      <c r="L33" s="87" t="s">
        <v>74</v>
      </c>
      <c r="M33" s="446">
        <f>IF([1]p3!$K$36&lt;&gt;0,[1]p3!$K$36,"")</f>
        <v>45323</v>
      </c>
      <c r="N33" s="447"/>
      <c r="O33" s="87" t="s">
        <v>75</v>
      </c>
      <c r="P33" s="448">
        <f>IF([1]p3!$L$36&lt;&gt;0,[1]p3!$L$36,"")</f>
        <v>45457</v>
      </c>
      <c r="Q33" s="449"/>
    </row>
    <row r="34" spans="1:19" s="2" customFormat="1" ht="13.5" customHeight="1" x14ac:dyDescent="0.25">
      <c r="A34" s="421" t="s">
        <v>253</v>
      </c>
      <c r="B34" s="422"/>
      <c r="C34" s="384" t="str">
        <f>IF([1]p3!$A$38&lt;&gt;0,[1]p3!$A$38,"")</f>
        <v>Estudos individuais sobre álgebra</v>
      </c>
      <c r="D34" s="384"/>
      <c r="E34" s="384"/>
      <c r="F34" s="384"/>
      <c r="G34" s="384"/>
      <c r="H34" s="384"/>
      <c r="I34" s="384"/>
      <c r="J34" s="384"/>
      <c r="K34" s="445"/>
      <c r="L34" s="95" t="s">
        <v>24</v>
      </c>
      <c r="M34" s="384" t="str">
        <f>IF([1]p3!$F$36&lt;&gt;0,[1]p3!$F$36,"")</f>
        <v>Estudo Individual</v>
      </c>
      <c r="N34" s="384"/>
      <c r="O34" s="384"/>
      <c r="P34" s="384"/>
      <c r="Q34" s="445"/>
    </row>
    <row r="35" spans="1:19" x14ac:dyDescent="0.2">
      <c r="A35" s="392"/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</row>
    <row r="36" spans="1:19" s="2" customFormat="1" ht="13.5" customHeight="1" x14ac:dyDescent="0.25">
      <c r="A36" s="421" t="s">
        <v>170</v>
      </c>
      <c r="B36" s="422"/>
      <c r="C36" s="384" t="str">
        <f>IF([1]p3!$A$40&lt;&gt;0,[1]p3!$A$40,"")</f>
        <v/>
      </c>
      <c r="D36" s="384"/>
      <c r="E36" s="384"/>
      <c r="F36" s="384"/>
      <c r="G36" s="384"/>
      <c r="H36" s="384"/>
      <c r="I36" s="384"/>
      <c r="J36" s="384"/>
      <c r="K36" s="445"/>
      <c r="L36" s="87" t="s">
        <v>74</v>
      </c>
      <c r="M36" s="446" t="str">
        <f>IF([1]p3!$K$40&lt;&gt;0,[1]p3!$K$40,"")</f>
        <v/>
      </c>
      <c r="N36" s="447"/>
      <c r="O36" s="87" t="s">
        <v>75</v>
      </c>
      <c r="P36" s="448" t="str">
        <f>IF([1]p3!$L$40&lt;&gt;0,[1]p3!$L$40,"")</f>
        <v/>
      </c>
      <c r="Q36" s="449"/>
    </row>
    <row r="37" spans="1:19" s="2" customFormat="1" ht="13.5" customHeight="1" x14ac:dyDescent="0.25">
      <c r="A37" s="421" t="s">
        <v>253</v>
      </c>
      <c r="B37" s="422"/>
      <c r="C37" s="384" t="str">
        <f>IF([1]p3!$A$42&lt;&gt;0,[1]p3!$A$42,"")</f>
        <v/>
      </c>
      <c r="D37" s="384"/>
      <c r="E37" s="384"/>
      <c r="F37" s="384"/>
      <c r="G37" s="384"/>
      <c r="H37" s="384"/>
      <c r="I37" s="384"/>
      <c r="J37" s="384"/>
      <c r="K37" s="445"/>
      <c r="L37" s="95" t="s">
        <v>24</v>
      </c>
      <c r="M37" s="384" t="str">
        <f>IF([1]p3!$F$40&lt;&gt;0,[1]p3!$F$40,"")</f>
        <v/>
      </c>
      <c r="N37" s="384"/>
      <c r="O37" s="384"/>
      <c r="P37" s="384"/>
      <c r="Q37" s="445"/>
    </row>
    <row r="38" spans="1:19" x14ac:dyDescent="0.2">
      <c r="A38" s="392"/>
      <c r="B38" s="392"/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</row>
    <row r="39" spans="1:19" s="2" customFormat="1" ht="13.5" customHeight="1" x14ac:dyDescent="0.25">
      <c r="A39" s="421" t="s">
        <v>170</v>
      </c>
      <c r="B39" s="422"/>
      <c r="C39" s="384" t="str">
        <f>IF([1]p3!$A$44&lt;&gt;0,[1]p3!$A$44,"")</f>
        <v/>
      </c>
      <c r="D39" s="384"/>
      <c r="E39" s="384"/>
      <c r="F39" s="384"/>
      <c r="G39" s="384"/>
      <c r="H39" s="384"/>
      <c r="I39" s="384"/>
      <c r="J39" s="384"/>
      <c r="K39" s="445"/>
      <c r="L39" s="87" t="s">
        <v>74</v>
      </c>
      <c r="M39" s="446" t="str">
        <f>IF([1]p3!$K$44&lt;&gt;0,[1]p3!$K$44,"")</f>
        <v/>
      </c>
      <c r="N39" s="447"/>
      <c r="O39" s="87" t="s">
        <v>75</v>
      </c>
      <c r="P39" s="448" t="str">
        <f>IF([1]p3!$L$44&lt;&gt;0,[1]p3!$L$44,"")</f>
        <v/>
      </c>
      <c r="Q39" s="449"/>
    </row>
    <row r="40" spans="1:19" s="2" customFormat="1" ht="13.5" customHeight="1" x14ac:dyDescent="0.25">
      <c r="A40" s="421" t="s">
        <v>253</v>
      </c>
      <c r="B40" s="422"/>
      <c r="C40" s="384" t="str">
        <f>IF([1]p3!$A$46&lt;&gt;0,[1]p3!$A$46,"")</f>
        <v/>
      </c>
      <c r="D40" s="384"/>
      <c r="E40" s="384"/>
      <c r="F40" s="384"/>
      <c r="G40" s="384"/>
      <c r="H40" s="384"/>
      <c r="I40" s="384"/>
      <c r="J40" s="384"/>
      <c r="K40" s="445"/>
      <c r="L40" s="95" t="s">
        <v>24</v>
      </c>
      <c r="M40" s="384" t="str">
        <f>IF([1]p3!$F$44&lt;&gt;0,[1]p3!$F$44,"")</f>
        <v/>
      </c>
      <c r="N40" s="384"/>
      <c r="O40" s="384"/>
      <c r="P40" s="384"/>
      <c r="Q40" s="445"/>
    </row>
    <row r="41" spans="1:19" x14ac:dyDescent="0.2">
      <c r="A41" s="392"/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</row>
    <row r="42" spans="1:19" s="2" customFormat="1" ht="13.5" customHeight="1" x14ac:dyDescent="0.25">
      <c r="A42" s="421" t="s">
        <v>170</v>
      </c>
      <c r="B42" s="422"/>
      <c r="C42" s="384" t="str">
        <f>IF([1]p3!$A$48&lt;&gt;0,[1]p3!$A$48,"")</f>
        <v/>
      </c>
      <c r="D42" s="384"/>
      <c r="E42" s="384"/>
      <c r="F42" s="384"/>
      <c r="G42" s="384"/>
      <c r="H42" s="384"/>
      <c r="I42" s="384"/>
      <c r="J42" s="384"/>
      <c r="K42" s="445"/>
      <c r="L42" s="87" t="s">
        <v>74</v>
      </c>
      <c r="M42" s="446" t="str">
        <f>IF([1]p3!$K$48&lt;&gt;0,[1]p3!$K$48,"")</f>
        <v/>
      </c>
      <c r="N42" s="447"/>
      <c r="O42" s="87" t="s">
        <v>75</v>
      </c>
      <c r="P42" s="448" t="str">
        <f>IF([1]p3!$L$48&lt;&gt;0,[1]p3!$L$48,"")</f>
        <v/>
      </c>
      <c r="Q42" s="449"/>
    </row>
    <row r="43" spans="1:19" s="2" customFormat="1" ht="13.5" customHeight="1" x14ac:dyDescent="0.25">
      <c r="A43" s="421" t="s">
        <v>253</v>
      </c>
      <c r="B43" s="422"/>
      <c r="C43" s="384" t="str">
        <f>IF([1]p3!$A$50&lt;&gt;0,[1]p3!$A$50,"")</f>
        <v/>
      </c>
      <c r="D43" s="384"/>
      <c r="E43" s="384"/>
      <c r="F43" s="384"/>
      <c r="G43" s="384"/>
      <c r="H43" s="384"/>
      <c r="I43" s="384"/>
      <c r="J43" s="384"/>
      <c r="K43" s="445"/>
      <c r="L43" s="95" t="s">
        <v>24</v>
      </c>
      <c r="M43" s="384" t="str">
        <f>IF([1]p3!$F$48&lt;&gt;0,[1]p3!$F$48,"")</f>
        <v/>
      </c>
      <c r="N43" s="384"/>
      <c r="O43" s="384"/>
      <c r="P43" s="384"/>
      <c r="Q43" s="445"/>
    </row>
    <row r="44" spans="1:19" x14ac:dyDescent="0.2">
      <c r="A44" s="392"/>
      <c r="B44" s="392"/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</row>
    <row r="45" spans="1:19" s="29" customFormat="1" ht="13.5" customHeight="1" x14ac:dyDescent="0.2">
      <c r="A45" s="375" t="str">
        <f>T([1]p4!$C$13:$G$13)</f>
        <v>Bruno Sérgio Vasconcelos de Araújo</v>
      </c>
      <c r="B45" s="376"/>
      <c r="C45" s="376"/>
      <c r="D45" s="376"/>
      <c r="E45" s="377"/>
      <c r="F45" s="383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28"/>
      <c r="S45" s="28"/>
    </row>
    <row r="46" spans="1:19" s="2" customFormat="1" ht="13.5" customHeight="1" x14ac:dyDescent="0.25">
      <c r="A46" s="421" t="s">
        <v>170</v>
      </c>
      <c r="B46" s="422"/>
      <c r="C46" s="384" t="str">
        <f>IF([1]p4!$A$36&lt;&gt;0,[1]p4!$A$36,"")</f>
        <v/>
      </c>
      <c r="D46" s="384"/>
      <c r="E46" s="384"/>
      <c r="F46" s="384"/>
      <c r="G46" s="384"/>
      <c r="H46" s="384"/>
      <c r="I46" s="384"/>
      <c r="J46" s="384"/>
      <c r="K46" s="445"/>
      <c r="L46" s="87" t="s">
        <v>74</v>
      </c>
      <c r="M46" s="446" t="str">
        <f>IF([1]p4!$K$36&lt;&gt;0,[1]p4!$K$36,"")</f>
        <v/>
      </c>
      <c r="N46" s="447"/>
      <c r="O46" s="87" t="s">
        <v>75</v>
      </c>
      <c r="P46" s="448" t="str">
        <f>IF([1]p4!$L$36&lt;&gt;0,[1]p4!$L$36,"")</f>
        <v/>
      </c>
      <c r="Q46" s="449"/>
    </row>
    <row r="47" spans="1:19" s="2" customFormat="1" ht="13.5" customHeight="1" x14ac:dyDescent="0.25">
      <c r="A47" s="421" t="s">
        <v>253</v>
      </c>
      <c r="B47" s="422"/>
      <c r="C47" s="384" t="str">
        <f>IF([1]p4!$A$38&lt;&gt;0,[1]p4!$A$38,"")</f>
        <v/>
      </c>
      <c r="D47" s="384"/>
      <c r="E47" s="384"/>
      <c r="F47" s="384"/>
      <c r="G47" s="384"/>
      <c r="H47" s="384"/>
      <c r="I47" s="384"/>
      <c r="J47" s="384"/>
      <c r="K47" s="445"/>
      <c r="L47" s="95" t="s">
        <v>24</v>
      </c>
      <c r="M47" s="384" t="str">
        <f>IF([1]p4!$F$36&lt;&gt;0,[1]p4!$F$36,"")</f>
        <v/>
      </c>
      <c r="N47" s="384"/>
      <c r="O47" s="384"/>
      <c r="P47" s="384"/>
      <c r="Q47" s="445"/>
    </row>
    <row r="48" spans="1:19" x14ac:dyDescent="0.2">
      <c r="A48" s="392"/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  <c r="O48" s="392"/>
      <c r="P48" s="392"/>
      <c r="Q48" s="392"/>
    </row>
    <row r="49" spans="1:19" s="2" customFormat="1" ht="13.5" customHeight="1" x14ac:dyDescent="0.25">
      <c r="A49" s="421" t="s">
        <v>170</v>
      </c>
      <c r="B49" s="422"/>
      <c r="C49" s="384" t="str">
        <f>IF([1]p4!$A$40&lt;&gt;0,[1]p4!$A$40,"")</f>
        <v/>
      </c>
      <c r="D49" s="384"/>
      <c r="E49" s="384"/>
      <c r="F49" s="384"/>
      <c r="G49" s="384"/>
      <c r="H49" s="384"/>
      <c r="I49" s="384"/>
      <c r="J49" s="384"/>
      <c r="K49" s="445"/>
      <c r="L49" s="87" t="s">
        <v>74</v>
      </c>
      <c r="M49" s="446" t="str">
        <f>IF([1]p4!$K$40&lt;&gt;0,[1]p4!$K$40,"")</f>
        <v/>
      </c>
      <c r="N49" s="447"/>
      <c r="O49" s="87" t="s">
        <v>75</v>
      </c>
      <c r="P49" s="448" t="str">
        <f>IF([1]p4!$L$40&lt;&gt;0,[1]p4!$L$40,"")</f>
        <v/>
      </c>
      <c r="Q49" s="449"/>
    </row>
    <row r="50" spans="1:19" s="2" customFormat="1" ht="13.5" customHeight="1" x14ac:dyDescent="0.25">
      <c r="A50" s="421" t="s">
        <v>253</v>
      </c>
      <c r="B50" s="422"/>
      <c r="C50" s="384" t="str">
        <f>IF([1]p4!$A$42&lt;&gt;0,[1]p4!$A$42,"")</f>
        <v/>
      </c>
      <c r="D50" s="384"/>
      <c r="E50" s="384"/>
      <c r="F50" s="384"/>
      <c r="G50" s="384"/>
      <c r="H50" s="384"/>
      <c r="I50" s="384"/>
      <c r="J50" s="384"/>
      <c r="K50" s="445"/>
      <c r="L50" s="95" t="s">
        <v>24</v>
      </c>
      <c r="M50" s="384" t="str">
        <f>IF([1]p4!$F$40&lt;&gt;0,[1]p4!$F$40,"")</f>
        <v/>
      </c>
      <c r="N50" s="384"/>
      <c r="O50" s="384"/>
      <c r="P50" s="384"/>
      <c r="Q50" s="445"/>
    </row>
    <row r="51" spans="1:19" x14ac:dyDescent="0.2">
      <c r="A51" s="392"/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</row>
    <row r="52" spans="1:19" s="2" customFormat="1" ht="13.5" customHeight="1" x14ac:dyDescent="0.25">
      <c r="A52" s="421" t="s">
        <v>170</v>
      </c>
      <c r="B52" s="422"/>
      <c r="C52" s="384" t="str">
        <f>IF([1]p4!$A$44&lt;&gt;0,[1]p4!$A$44,"")</f>
        <v/>
      </c>
      <c r="D52" s="384"/>
      <c r="E52" s="384"/>
      <c r="F52" s="384"/>
      <c r="G52" s="384"/>
      <c r="H52" s="384"/>
      <c r="I52" s="384"/>
      <c r="J52" s="384"/>
      <c r="K52" s="445"/>
      <c r="L52" s="87" t="s">
        <v>74</v>
      </c>
      <c r="M52" s="446" t="str">
        <f>IF([1]p4!$K$44&lt;&gt;0,[1]p4!$K$44,"")</f>
        <v/>
      </c>
      <c r="N52" s="447"/>
      <c r="O52" s="87" t="s">
        <v>75</v>
      </c>
      <c r="P52" s="448" t="str">
        <f>IF([1]p4!$L$44&lt;&gt;0,[1]p4!$L$44,"")</f>
        <v/>
      </c>
      <c r="Q52" s="449"/>
    </row>
    <row r="53" spans="1:19" s="2" customFormat="1" ht="13.5" customHeight="1" x14ac:dyDescent="0.25">
      <c r="A53" s="421" t="s">
        <v>253</v>
      </c>
      <c r="B53" s="422"/>
      <c r="C53" s="384" t="str">
        <f>IF([1]p4!$A$46&lt;&gt;0,[1]p4!$A$46,"")</f>
        <v/>
      </c>
      <c r="D53" s="384"/>
      <c r="E53" s="384"/>
      <c r="F53" s="384"/>
      <c r="G53" s="384"/>
      <c r="H53" s="384"/>
      <c r="I53" s="384"/>
      <c r="J53" s="384"/>
      <c r="K53" s="445"/>
      <c r="L53" s="95" t="s">
        <v>24</v>
      </c>
      <c r="M53" s="384" t="str">
        <f>IF([1]p4!$F$44&lt;&gt;0,[1]p4!$F$44,"")</f>
        <v/>
      </c>
      <c r="N53" s="384"/>
      <c r="O53" s="384"/>
      <c r="P53" s="384"/>
      <c r="Q53" s="445"/>
    </row>
    <row r="54" spans="1:19" x14ac:dyDescent="0.2">
      <c r="A54" s="392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</row>
    <row r="55" spans="1:19" s="2" customFormat="1" ht="13.5" customHeight="1" x14ac:dyDescent="0.25">
      <c r="A55" s="421" t="s">
        <v>170</v>
      </c>
      <c r="B55" s="422"/>
      <c r="C55" s="384" t="str">
        <f>IF([1]p4!$A$48&lt;&gt;0,[1]p4!$A$48,"")</f>
        <v/>
      </c>
      <c r="D55" s="384"/>
      <c r="E55" s="384"/>
      <c r="F55" s="384"/>
      <c r="G55" s="384"/>
      <c r="H55" s="384"/>
      <c r="I55" s="384"/>
      <c r="J55" s="384"/>
      <c r="K55" s="445"/>
      <c r="L55" s="87" t="s">
        <v>74</v>
      </c>
      <c r="M55" s="446" t="str">
        <f>IF([1]p4!$K$48&lt;&gt;0,[1]p4!$K$48,"")</f>
        <v/>
      </c>
      <c r="N55" s="447"/>
      <c r="O55" s="87" t="s">
        <v>75</v>
      </c>
      <c r="P55" s="448" t="str">
        <f>IF([1]p4!$L$48&lt;&gt;0,[1]p4!$L$48,"")</f>
        <v/>
      </c>
      <c r="Q55" s="449"/>
    </row>
    <row r="56" spans="1:19" s="2" customFormat="1" ht="13.5" customHeight="1" x14ac:dyDescent="0.25">
      <c r="A56" s="421" t="s">
        <v>253</v>
      </c>
      <c r="B56" s="422"/>
      <c r="C56" s="384" t="str">
        <f>IF([1]p4!$A$50&lt;&gt;0,[1]p4!$A$50,"")</f>
        <v/>
      </c>
      <c r="D56" s="384"/>
      <c r="E56" s="384"/>
      <c r="F56" s="384"/>
      <c r="G56" s="384"/>
      <c r="H56" s="384"/>
      <c r="I56" s="384"/>
      <c r="J56" s="384"/>
      <c r="K56" s="445"/>
      <c r="L56" s="95" t="s">
        <v>24</v>
      </c>
      <c r="M56" s="384" t="str">
        <f>IF([1]p4!$F$48&lt;&gt;0,[1]p4!$F$48,"")</f>
        <v/>
      </c>
      <c r="N56" s="384"/>
      <c r="O56" s="384"/>
      <c r="P56" s="384"/>
      <c r="Q56" s="445"/>
    </row>
    <row r="57" spans="1:19" x14ac:dyDescent="0.2">
      <c r="A57" s="392"/>
      <c r="B57" s="392"/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</row>
    <row r="58" spans="1:19" s="29" customFormat="1" ht="13.5" customHeight="1" x14ac:dyDescent="0.2">
      <c r="A58" s="375" t="str">
        <f>T([1]p5!$C$13:$G$13)</f>
        <v>Claudianor Oliveira Alves</v>
      </c>
      <c r="B58" s="376"/>
      <c r="C58" s="376"/>
      <c r="D58" s="376"/>
      <c r="E58" s="377"/>
      <c r="F58" s="383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28"/>
      <c r="S58" s="28"/>
    </row>
    <row r="59" spans="1:19" s="2" customFormat="1" ht="13.5" customHeight="1" x14ac:dyDescent="0.25">
      <c r="A59" s="421" t="s">
        <v>170</v>
      </c>
      <c r="B59" s="422"/>
      <c r="C59" s="384" t="str">
        <f>IF([1]p5!$A$36&lt;&gt;0,[1]p5!$A$36,"")</f>
        <v/>
      </c>
      <c r="D59" s="384"/>
      <c r="E59" s="384"/>
      <c r="F59" s="384"/>
      <c r="G59" s="384"/>
      <c r="H59" s="384"/>
      <c r="I59" s="384"/>
      <c r="J59" s="384"/>
      <c r="K59" s="445"/>
      <c r="L59" s="87" t="s">
        <v>74</v>
      </c>
      <c r="M59" s="446" t="str">
        <f>IF([1]p5!$K$36&lt;&gt;0,[1]p5!$K$36,"")</f>
        <v/>
      </c>
      <c r="N59" s="447"/>
      <c r="O59" s="87" t="s">
        <v>75</v>
      </c>
      <c r="P59" s="448" t="str">
        <f>IF([1]p5!$L$36&lt;&gt;0,[1]p5!$L$36,"")</f>
        <v/>
      </c>
      <c r="Q59" s="449"/>
    </row>
    <row r="60" spans="1:19" s="2" customFormat="1" ht="13.5" customHeight="1" x14ac:dyDescent="0.25">
      <c r="A60" s="421" t="s">
        <v>253</v>
      </c>
      <c r="B60" s="422"/>
      <c r="C60" s="384" t="str">
        <f>IF([1]p5!$A$38&lt;&gt;0,[1]p5!$A$38,"")</f>
        <v/>
      </c>
      <c r="D60" s="384"/>
      <c r="E60" s="384"/>
      <c r="F60" s="384"/>
      <c r="G60" s="384"/>
      <c r="H60" s="384"/>
      <c r="I60" s="384"/>
      <c r="J60" s="384"/>
      <c r="K60" s="445"/>
      <c r="L60" s="95" t="s">
        <v>24</v>
      </c>
      <c r="M60" s="384" t="str">
        <f>IF([1]p5!$F$36&lt;&gt;0,[1]p5!$F$36,"")</f>
        <v/>
      </c>
      <c r="N60" s="384"/>
      <c r="O60" s="384"/>
      <c r="P60" s="384"/>
      <c r="Q60" s="445"/>
    </row>
    <row r="61" spans="1:19" x14ac:dyDescent="0.2">
      <c r="A61" s="392"/>
      <c r="B61" s="392"/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392"/>
      <c r="P61" s="392"/>
      <c r="Q61" s="392"/>
    </row>
    <row r="62" spans="1:19" s="2" customFormat="1" ht="13.5" customHeight="1" x14ac:dyDescent="0.25">
      <c r="A62" s="421" t="s">
        <v>170</v>
      </c>
      <c r="B62" s="422"/>
      <c r="C62" s="384" t="str">
        <f>IF([1]p5!$A$40&lt;&gt;0,[1]p5!$A$40,"")</f>
        <v/>
      </c>
      <c r="D62" s="384"/>
      <c r="E62" s="384"/>
      <c r="F62" s="384"/>
      <c r="G62" s="384"/>
      <c r="H62" s="384"/>
      <c r="I62" s="384"/>
      <c r="J62" s="384"/>
      <c r="K62" s="445"/>
      <c r="L62" s="87" t="s">
        <v>74</v>
      </c>
      <c r="M62" s="446" t="str">
        <f>IF([1]p5!$K$40&lt;&gt;0,[1]p5!$K$40,"")</f>
        <v/>
      </c>
      <c r="N62" s="447"/>
      <c r="O62" s="87" t="s">
        <v>75</v>
      </c>
      <c r="P62" s="448" t="str">
        <f>IF([1]p5!$L$40&lt;&gt;0,[1]p5!$L$40,"")</f>
        <v/>
      </c>
      <c r="Q62" s="449"/>
    </row>
    <row r="63" spans="1:19" s="2" customFormat="1" ht="13.5" customHeight="1" x14ac:dyDescent="0.25">
      <c r="A63" s="421" t="s">
        <v>253</v>
      </c>
      <c r="B63" s="422"/>
      <c r="C63" s="384" t="str">
        <f>IF([1]p5!$A$42&lt;&gt;0,[1]p5!$A$42,"")</f>
        <v/>
      </c>
      <c r="D63" s="384"/>
      <c r="E63" s="384"/>
      <c r="F63" s="384"/>
      <c r="G63" s="384"/>
      <c r="H63" s="384"/>
      <c r="I63" s="384"/>
      <c r="J63" s="384"/>
      <c r="K63" s="445"/>
      <c r="L63" s="95" t="s">
        <v>24</v>
      </c>
      <c r="M63" s="384" t="str">
        <f>IF([1]p5!$F$40&lt;&gt;0,[1]p5!$F$40,"")</f>
        <v/>
      </c>
      <c r="N63" s="384"/>
      <c r="O63" s="384"/>
      <c r="P63" s="384"/>
      <c r="Q63" s="445"/>
    </row>
    <row r="64" spans="1:19" x14ac:dyDescent="0.2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92"/>
      <c r="Q64" s="392"/>
    </row>
    <row r="65" spans="1:19" s="2" customFormat="1" ht="13.5" customHeight="1" x14ac:dyDescent="0.25">
      <c r="A65" s="421" t="s">
        <v>170</v>
      </c>
      <c r="B65" s="422"/>
      <c r="C65" s="384" t="str">
        <f>IF([1]p5!$A$44&lt;&gt;0,[1]p5!$A$44,"")</f>
        <v/>
      </c>
      <c r="D65" s="384"/>
      <c r="E65" s="384"/>
      <c r="F65" s="384"/>
      <c r="G65" s="384"/>
      <c r="H65" s="384"/>
      <c r="I65" s="384"/>
      <c r="J65" s="384"/>
      <c r="K65" s="445"/>
      <c r="L65" s="87" t="s">
        <v>74</v>
      </c>
      <c r="M65" s="446" t="str">
        <f>IF([1]p5!$K$44&lt;&gt;0,[1]p5!$K$44,"")</f>
        <v/>
      </c>
      <c r="N65" s="447"/>
      <c r="O65" s="87" t="s">
        <v>75</v>
      </c>
      <c r="P65" s="448" t="str">
        <f>IF([1]p5!$L$44&lt;&gt;0,[1]p5!$L$44,"")</f>
        <v/>
      </c>
      <c r="Q65" s="449"/>
    </row>
    <row r="66" spans="1:19" s="2" customFormat="1" ht="13.5" customHeight="1" x14ac:dyDescent="0.25">
      <c r="A66" s="421" t="s">
        <v>253</v>
      </c>
      <c r="B66" s="422"/>
      <c r="C66" s="384" t="str">
        <f>IF([1]p5!$A$46&lt;&gt;0,[1]p5!$A$46,"")</f>
        <v/>
      </c>
      <c r="D66" s="384"/>
      <c r="E66" s="384"/>
      <c r="F66" s="384"/>
      <c r="G66" s="384"/>
      <c r="H66" s="384"/>
      <c r="I66" s="384"/>
      <c r="J66" s="384"/>
      <c r="K66" s="445"/>
      <c r="L66" s="95" t="s">
        <v>24</v>
      </c>
      <c r="M66" s="384" t="str">
        <f>IF([1]p5!$F$44&lt;&gt;0,[1]p5!$F$44,"")</f>
        <v/>
      </c>
      <c r="N66" s="384"/>
      <c r="O66" s="384"/>
      <c r="P66" s="384"/>
      <c r="Q66" s="445"/>
    </row>
    <row r="67" spans="1:19" x14ac:dyDescent="0.2">
      <c r="A67" s="392"/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</row>
    <row r="68" spans="1:19" s="2" customFormat="1" ht="13.5" customHeight="1" x14ac:dyDescent="0.25">
      <c r="A68" s="421" t="s">
        <v>170</v>
      </c>
      <c r="B68" s="422"/>
      <c r="C68" s="384" t="str">
        <f>IF([1]p5!$A$48&lt;&gt;0,[1]p5!$A$48,"")</f>
        <v/>
      </c>
      <c r="D68" s="384"/>
      <c r="E68" s="384"/>
      <c r="F68" s="384"/>
      <c r="G68" s="384"/>
      <c r="H68" s="384"/>
      <c r="I68" s="384"/>
      <c r="J68" s="384"/>
      <c r="K68" s="445"/>
      <c r="L68" s="87" t="s">
        <v>74</v>
      </c>
      <c r="M68" s="446" t="str">
        <f>IF([1]p5!$K$48&lt;&gt;0,[1]p5!$K$48,"")</f>
        <v/>
      </c>
      <c r="N68" s="447"/>
      <c r="O68" s="87" t="s">
        <v>75</v>
      </c>
      <c r="P68" s="448" t="str">
        <f>IF([1]p5!$L$48&lt;&gt;0,[1]p5!$L$48,"")</f>
        <v/>
      </c>
      <c r="Q68" s="449"/>
    </row>
    <row r="69" spans="1:19" s="2" customFormat="1" ht="13.5" customHeight="1" x14ac:dyDescent="0.25">
      <c r="A69" s="421" t="s">
        <v>253</v>
      </c>
      <c r="B69" s="422"/>
      <c r="C69" s="384" t="str">
        <f>IF([1]p5!$A$50&lt;&gt;0,[1]p5!$A$50,"")</f>
        <v/>
      </c>
      <c r="D69" s="384"/>
      <c r="E69" s="384"/>
      <c r="F69" s="384"/>
      <c r="G69" s="384"/>
      <c r="H69" s="384"/>
      <c r="I69" s="384"/>
      <c r="J69" s="384"/>
      <c r="K69" s="445"/>
      <c r="L69" s="95" t="s">
        <v>24</v>
      </c>
      <c r="M69" s="384" t="str">
        <f>IF([1]p5!$F$48&lt;&gt;0,[1]p5!$F$48,"")</f>
        <v/>
      </c>
      <c r="N69" s="384"/>
      <c r="O69" s="384"/>
      <c r="P69" s="384"/>
      <c r="Q69" s="445"/>
    </row>
    <row r="70" spans="1:19" x14ac:dyDescent="0.2">
      <c r="A70" s="392"/>
      <c r="B70" s="392"/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392"/>
      <c r="P70" s="392"/>
      <c r="Q70" s="392"/>
    </row>
    <row r="71" spans="1:19" s="29" customFormat="1" ht="13.5" customHeight="1" x14ac:dyDescent="0.2">
      <c r="A71" s="375" t="str">
        <f>T([1]p6!$C$13:$G$13)</f>
        <v>Daniel Cordeiro de Morais Filho</v>
      </c>
      <c r="B71" s="376"/>
      <c r="C71" s="376"/>
      <c r="D71" s="376"/>
      <c r="E71" s="377"/>
      <c r="F71" s="383"/>
      <c r="G71" s="381"/>
      <c r="H71" s="381"/>
      <c r="I71" s="381"/>
      <c r="J71" s="381"/>
      <c r="K71" s="381"/>
      <c r="L71" s="381"/>
      <c r="M71" s="381"/>
      <c r="N71" s="381"/>
      <c r="O71" s="381"/>
      <c r="P71" s="381"/>
      <c r="Q71" s="381"/>
      <c r="R71" s="28"/>
      <c r="S71" s="28"/>
    </row>
    <row r="72" spans="1:19" s="2" customFormat="1" ht="13.5" customHeight="1" x14ac:dyDescent="0.25">
      <c r="A72" s="421" t="s">
        <v>170</v>
      </c>
      <c r="B72" s="422"/>
      <c r="C72" s="384" t="str">
        <f>IF([1]p6!$A$36&lt;&gt;0,[1]p6!$A$36,"")</f>
        <v/>
      </c>
      <c r="D72" s="384"/>
      <c r="E72" s="384"/>
      <c r="F72" s="384"/>
      <c r="G72" s="384"/>
      <c r="H72" s="384"/>
      <c r="I72" s="384"/>
      <c r="J72" s="384"/>
      <c r="K72" s="445"/>
      <c r="L72" s="87" t="s">
        <v>74</v>
      </c>
      <c r="M72" s="446" t="str">
        <f>IF([1]p6!$K$36&lt;&gt;0,[1]p6!$K$36,"")</f>
        <v/>
      </c>
      <c r="N72" s="447"/>
      <c r="O72" s="87" t="s">
        <v>75</v>
      </c>
      <c r="P72" s="448" t="str">
        <f>IF([1]p6!$L$36&lt;&gt;0,[1]p6!$L$36,"")</f>
        <v/>
      </c>
      <c r="Q72" s="449"/>
    </row>
    <row r="73" spans="1:19" s="2" customFormat="1" ht="13.5" customHeight="1" x14ac:dyDescent="0.25">
      <c r="A73" s="421" t="s">
        <v>253</v>
      </c>
      <c r="B73" s="422"/>
      <c r="C73" s="384" t="str">
        <f>IF([1]p6!$A$38&lt;&gt;0,[1]p6!$A$38,"")</f>
        <v/>
      </c>
      <c r="D73" s="384"/>
      <c r="E73" s="384"/>
      <c r="F73" s="384"/>
      <c r="G73" s="384"/>
      <c r="H73" s="384"/>
      <c r="I73" s="384"/>
      <c r="J73" s="384"/>
      <c r="K73" s="445"/>
      <c r="L73" s="95" t="s">
        <v>24</v>
      </c>
      <c r="M73" s="384" t="str">
        <f>IF([1]p6!$F$36&lt;&gt;0,[1]p6!$F$36,"")</f>
        <v/>
      </c>
      <c r="N73" s="384"/>
      <c r="O73" s="384"/>
      <c r="P73" s="384"/>
      <c r="Q73" s="445"/>
    </row>
    <row r="74" spans="1:19" x14ac:dyDescent="0.2">
      <c r="A74" s="392"/>
      <c r="B74" s="392"/>
      <c r="C74" s="392"/>
      <c r="D74" s="392"/>
      <c r="E74" s="392"/>
      <c r="F74" s="392"/>
      <c r="G74" s="392"/>
      <c r="H74" s="392"/>
      <c r="I74" s="392"/>
      <c r="J74" s="392"/>
      <c r="K74" s="392"/>
      <c r="L74" s="392"/>
      <c r="M74" s="392"/>
      <c r="N74" s="392"/>
      <c r="O74" s="392"/>
      <c r="P74" s="392"/>
      <c r="Q74" s="392"/>
    </row>
    <row r="75" spans="1:19" s="2" customFormat="1" ht="13.5" customHeight="1" x14ac:dyDescent="0.25">
      <c r="A75" s="421" t="s">
        <v>170</v>
      </c>
      <c r="B75" s="422"/>
      <c r="C75" s="384" t="str">
        <f>IF([1]p6!$A$40&lt;&gt;0,[1]p6!$A$40,"")</f>
        <v/>
      </c>
      <c r="D75" s="384"/>
      <c r="E75" s="384"/>
      <c r="F75" s="384"/>
      <c r="G75" s="384"/>
      <c r="H75" s="384"/>
      <c r="I75" s="384"/>
      <c r="J75" s="384"/>
      <c r="K75" s="445"/>
      <c r="L75" s="87" t="s">
        <v>74</v>
      </c>
      <c r="M75" s="446" t="str">
        <f>IF([1]p6!$K$40&lt;&gt;0,[1]p6!$K$40,"")</f>
        <v/>
      </c>
      <c r="N75" s="447"/>
      <c r="O75" s="87" t="s">
        <v>75</v>
      </c>
      <c r="P75" s="448" t="str">
        <f>IF([1]p6!$L$40&lt;&gt;0,[1]p6!$L$40,"")</f>
        <v/>
      </c>
      <c r="Q75" s="449"/>
    </row>
    <row r="76" spans="1:19" s="2" customFormat="1" ht="13.5" customHeight="1" x14ac:dyDescent="0.25">
      <c r="A76" s="421" t="s">
        <v>253</v>
      </c>
      <c r="B76" s="422"/>
      <c r="C76" s="384" t="str">
        <f>IF([1]p6!$A$42&lt;&gt;0,[1]p6!$A$42,"")</f>
        <v/>
      </c>
      <c r="D76" s="384"/>
      <c r="E76" s="384"/>
      <c r="F76" s="384"/>
      <c r="G76" s="384"/>
      <c r="H76" s="384"/>
      <c r="I76" s="384"/>
      <c r="J76" s="384"/>
      <c r="K76" s="445"/>
      <c r="L76" s="95" t="s">
        <v>24</v>
      </c>
      <c r="M76" s="384" t="str">
        <f>IF([1]p6!$F$40&lt;&gt;0,[1]p6!$F$40,"")</f>
        <v/>
      </c>
      <c r="N76" s="384"/>
      <c r="O76" s="384"/>
      <c r="P76" s="384"/>
      <c r="Q76" s="445"/>
    </row>
    <row r="77" spans="1:19" x14ac:dyDescent="0.2">
      <c r="A77" s="392"/>
      <c r="B77" s="392"/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92"/>
      <c r="Q77" s="392"/>
    </row>
    <row r="78" spans="1:19" s="2" customFormat="1" ht="13.5" customHeight="1" x14ac:dyDescent="0.25">
      <c r="A78" s="421" t="s">
        <v>170</v>
      </c>
      <c r="B78" s="422"/>
      <c r="C78" s="384" t="str">
        <f>IF([1]p6!$A$44&lt;&gt;0,[1]p6!$A$44,"")</f>
        <v/>
      </c>
      <c r="D78" s="384"/>
      <c r="E78" s="384"/>
      <c r="F78" s="384"/>
      <c r="G78" s="384"/>
      <c r="H78" s="384"/>
      <c r="I78" s="384"/>
      <c r="J78" s="384"/>
      <c r="K78" s="445"/>
      <c r="L78" s="87" t="s">
        <v>74</v>
      </c>
      <c r="M78" s="446" t="str">
        <f>IF([1]p6!$K$44&lt;&gt;0,[1]p6!$K$44,"")</f>
        <v/>
      </c>
      <c r="N78" s="447"/>
      <c r="O78" s="87" t="s">
        <v>75</v>
      </c>
      <c r="P78" s="448" t="str">
        <f>IF([1]p6!$L$44&lt;&gt;0,[1]p6!$L$44,"")</f>
        <v/>
      </c>
      <c r="Q78" s="449"/>
    </row>
    <row r="79" spans="1:19" s="2" customFormat="1" ht="13.5" customHeight="1" x14ac:dyDescent="0.25">
      <c r="A79" s="421" t="s">
        <v>253</v>
      </c>
      <c r="B79" s="422"/>
      <c r="C79" s="384" t="str">
        <f>IF([1]p6!$A$46&lt;&gt;0,[1]p6!$A$46,"")</f>
        <v/>
      </c>
      <c r="D79" s="384"/>
      <c r="E79" s="384"/>
      <c r="F79" s="384"/>
      <c r="G79" s="384"/>
      <c r="H79" s="384"/>
      <c r="I79" s="384"/>
      <c r="J79" s="384"/>
      <c r="K79" s="445"/>
      <c r="L79" s="95" t="s">
        <v>24</v>
      </c>
      <c r="M79" s="384" t="str">
        <f>IF([1]p6!$F$44&lt;&gt;0,[1]p6!$F$44,"")</f>
        <v/>
      </c>
      <c r="N79" s="384"/>
      <c r="O79" s="384"/>
      <c r="P79" s="384"/>
      <c r="Q79" s="445"/>
    </row>
    <row r="80" spans="1:19" x14ac:dyDescent="0.2">
      <c r="A80" s="392"/>
      <c r="B80" s="392"/>
      <c r="C80" s="392"/>
      <c r="D80" s="392"/>
      <c r="E80" s="392"/>
      <c r="F80" s="392"/>
      <c r="G80" s="392"/>
      <c r="H80" s="392"/>
      <c r="I80" s="392"/>
      <c r="J80" s="392"/>
      <c r="K80" s="392"/>
      <c r="L80" s="392"/>
      <c r="M80" s="392"/>
      <c r="N80" s="392"/>
      <c r="O80" s="392"/>
      <c r="P80" s="392"/>
      <c r="Q80" s="392"/>
    </row>
    <row r="81" spans="1:19" s="2" customFormat="1" ht="13.5" customHeight="1" x14ac:dyDescent="0.25">
      <c r="A81" s="421" t="s">
        <v>170</v>
      </c>
      <c r="B81" s="422"/>
      <c r="C81" s="384" t="str">
        <f>IF([1]p6!$A$48&lt;&gt;0,[1]p6!$A$48,"")</f>
        <v/>
      </c>
      <c r="D81" s="384"/>
      <c r="E81" s="384"/>
      <c r="F81" s="384"/>
      <c r="G81" s="384"/>
      <c r="H81" s="384"/>
      <c r="I81" s="384"/>
      <c r="J81" s="384"/>
      <c r="K81" s="445"/>
      <c r="L81" s="87" t="s">
        <v>74</v>
      </c>
      <c r="M81" s="446" t="str">
        <f>IF([1]p6!$K$48&lt;&gt;0,[1]p6!$K$48,"")</f>
        <v/>
      </c>
      <c r="N81" s="447"/>
      <c r="O81" s="87" t="s">
        <v>75</v>
      </c>
      <c r="P81" s="448" t="str">
        <f>IF([1]p6!$L$48&lt;&gt;0,[1]p6!$L$48,"")</f>
        <v/>
      </c>
      <c r="Q81" s="449"/>
    </row>
    <row r="82" spans="1:19" s="2" customFormat="1" ht="13.5" customHeight="1" x14ac:dyDescent="0.25">
      <c r="A82" s="421" t="s">
        <v>253</v>
      </c>
      <c r="B82" s="422"/>
      <c r="C82" s="384" t="str">
        <f>IF([1]p6!$A$50&lt;&gt;0,[1]p6!$A$50,"")</f>
        <v/>
      </c>
      <c r="D82" s="384"/>
      <c r="E82" s="384"/>
      <c r="F82" s="384"/>
      <c r="G82" s="384"/>
      <c r="H82" s="384"/>
      <c r="I82" s="384"/>
      <c r="J82" s="384"/>
      <c r="K82" s="445"/>
      <c r="L82" s="95" t="s">
        <v>24</v>
      </c>
      <c r="M82" s="384" t="str">
        <f>IF([1]p6!$F$48&lt;&gt;0,[1]p6!$F$48,"")</f>
        <v/>
      </c>
      <c r="N82" s="384"/>
      <c r="O82" s="384"/>
      <c r="P82" s="384"/>
      <c r="Q82" s="445"/>
    </row>
    <row r="83" spans="1:19" x14ac:dyDescent="0.2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</row>
    <row r="84" spans="1:19" s="29" customFormat="1" ht="13.5" customHeight="1" x14ac:dyDescent="0.2">
      <c r="A84" s="375" t="str">
        <f>T([1]p7!$C$13:$G$13)</f>
        <v>Deise Mara Barbosa de Almeida</v>
      </c>
      <c r="B84" s="376"/>
      <c r="C84" s="376"/>
      <c r="D84" s="376"/>
      <c r="E84" s="377"/>
      <c r="F84" s="383"/>
      <c r="G84" s="381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28"/>
      <c r="S84" s="28"/>
    </row>
    <row r="85" spans="1:19" s="2" customFormat="1" ht="13.5" customHeight="1" x14ac:dyDescent="0.25">
      <c r="A85" s="421" t="s">
        <v>170</v>
      </c>
      <c r="B85" s="422"/>
      <c r="C85" s="384" t="str">
        <f>IF([1]p7!$A$36&lt;&gt;0,[1]p7!$A$36,"")</f>
        <v/>
      </c>
      <c r="D85" s="384"/>
      <c r="E85" s="384"/>
      <c r="F85" s="384"/>
      <c r="G85" s="384"/>
      <c r="H85" s="384"/>
      <c r="I85" s="384"/>
      <c r="J85" s="384"/>
      <c r="K85" s="445"/>
      <c r="L85" s="87" t="s">
        <v>74</v>
      </c>
      <c r="M85" s="446" t="str">
        <f>IF([1]p7!$K$36&lt;&gt;0,[1]p7!$K$36,"")</f>
        <v/>
      </c>
      <c r="N85" s="447"/>
      <c r="O85" s="87" t="s">
        <v>75</v>
      </c>
      <c r="P85" s="448" t="str">
        <f>IF([1]p7!$L$36&lt;&gt;0,[1]p7!$L$36,"")</f>
        <v/>
      </c>
      <c r="Q85" s="449"/>
    </row>
    <row r="86" spans="1:19" s="2" customFormat="1" ht="13.5" customHeight="1" x14ac:dyDescent="0.25">
      <c r="A86" s="421" t="s">
        <v>253</v>
      </c>
      <c r="B86" s="422"/>
      <c r="C86" s="384" t="str">
        <f>IF([1]p7!$A$38&lt;&gt;0,[1]p7!$A$38,"")</f>
        <v/>
      </c>
      <c r="D86" s="384"/>
      <c r="E86" s="384"/>
      <c r="F86" s="384"/>
      <c r="G86" s="384"/>
      <c r="H86" s="384"/>
      <c r="I86" s="384"/>
      <c r="J86" s="384"/>
      <c r="K86" s="445"/>
      <c r="L86" s="95" t="s">
        <v>24</v>
      </c>
      <c r="M86" s="384" t="str">
        <f>IF([1]p7!$F$36&lt;&gt;0,[1]p7!$F$36,"")</f>
        <v/>
      </c>
      <c r="N86" s="384"/>
      <c r="O86" s="384"/>
      <c r="P86" s="384"/>
      <c r="Q86" s="445"/>
    </row>
    <row r="87" spans="1:19" x14ac:dyDescent="0.2">
      <c r="A87" s="392"/>
      <c r="B87" s="392"/>
      <c r="C87" s="392"/>
      <c r="D87" s="392"/>
      <c r="E87" s="392"/>
      <c r="F87" s="392"/>
      <c r="G87" s="392"/>
      <c r="H87" s="392"/>
      <c r="I87" s="392"/>
      <c r="J87" s="392"/>
      <c r="K87" s="392"/>
      <c r="L87" s="392"/>
      <c r="M87" s="392"/>
      <c r="N87" s="392"/>
      <c r="O87" s="392"/>
      <c r="P87" s="392"/>
      <c r="Q87" s="392"/>
    </row>
    <row r="88" spans="1:19" s="2" customFormat="1" ht="13.5" customHeight="1" x14ac:dyDescent="0.25">
      <c r="A88" s="421" t="s">
        <v>170</v>
      </c>
      <c r="B88" s="422"/>
      <c r="C88" s="384" t="str">
        <f>IF([1]p7!$A$40&lt;&gt;0,[1]p7!$A$40,"")</f>
        <v/>
      </c>
      <c r="D88" s="384"/>
      <c r="E88" s="384"/>
      <c r="F88" s="384"/>
      <c r="G88" s="384"/>
      <c r="H88" s="384"/>
      <c r="I88" s="384"/>
      <c r="J88" s="384"/>
      <c r="K88" s="445"/>
      <c r="L88" s="87" t="s">
        <v>74</v>
      </c>
      <c r="M88" s="446" t="str">
        <f>IF([1]p7!$K$40&lt;&gt;0,[1]p7!$K$40,"")</f>
        <v/>
      </c>
      <c r="N88" s="447"/>
      <c r="O88" s="87" t="s">
        <v>75</v>
      </c>
      <c r="P88" s="448" t="str">
        <f>IF([1]p7!$L$40&lt;&gt;0,[1]p7!$L$40,"")</f>
        <v/>
      </c>
      <c r="Q88" s="449"/>
    </row>
    <row r="89" spans="1:19" s="2" customFormat="1" ht="13.5" customHeight="1" x14ac:dyDescent="0.25">
      <c r="A89" s="421" t="s">
        <v>253</v>
      </c>
      <c r="B89" s="422"/>
      <c r="C89" s="384" t="str">
        <f>IF([1]p7!$A$42&lt;&gt;0,[1]p7!$A$42,"")</f>
        <v/>
      </c>
      <c r="D89" s="384"/>
      <c r="E89" s="384"/>
      <c r="F89" s="384"/>
      <c r="G89" s="384"/>
      <c r="H89" s="384"/>
      <c r="I89" s="384"/>
      <c r="J89" s="384"/>
      <c r="K89" s="445"/>
      <c r="L89" s="95" t="s">
        <v>24</v>
      </c>
      <c r="M89" s="384" t="str">
        <f>IF([1]p7!$F$40&lt;&gt;0,[1]p7!$F$40,"")</f>
        <v/>
      </c>
      <c r="N89" s="384"/>
      <c r="O89" s="384"/>
      <c r="P89" s="384"/>
      <c r="Q89" s="445"/>
    </row>
    <row r="90" spans="1:19" x14ac:dyDescent="0.2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</row>
    <row r="91" spans="1:19" s="2" customFormat="1" ht="13.5" customHeight="1" x14ac:dyDescent="0.25">
      <c r="A91" s="421" t="s">
        <v>170</v>
      </c>
      <c r="B91" s="422"/>
      <c r="C91" s="384" t="str">
        <f>IF([1]p7!$A$44&lt;&gt;0,[1]p7!$A$44,"")</f>
        <v/>
      </c>
      <c r="D91" s="384"/>
      <c r="E91" s="384"/>
      <c r="F91" s="384"/>
      <c r="G91" s="384"/>
      <c r="H91" s="384"/>
      <c r="I91" s="384"/>
      <c r="J91" s="384"/>
      <c r="K91" s="445"/>
      <c r="L91" s="87" t="s">
        <v>74</v>
      </c>
      <c r="M91" s="446" t="str">
        <f>IF([1]p7!$K$44&lt;&gt;0,[1]p7!$K$44,"")</f>
        <v/>
      </c>
      <c r="N91" s="447"/>
      <c r="O91" s="87" t="s">
        <v>75</v>
      </c>
      <c r="P91" s="448" t="str">
        <f>IF([1]p7!$L$44&lt;&gt;0,[1]p7!$L$44,"")</f>
        <v/>
      </c>
      <c r="Q91" s="449"/>
    </row>
    <row r="92" spans="1:19" s="2" customFormat="1" ht="13.5" customHeight="1" x14ac:dyDescent="0.25">
      <c r="A92" s="421" t="s">
        <v>253</v>
      </c>
      <c r="B92" s="422"/>
      <c r="C92" s="384" t="str">
        <f>IF([1]p7!$A$46&lt;&gt;0,[1]p7!$A$46,"")</f>
        <v/>
      </c>
      <c r="D92" s="384"/>
      <c r="E92" s="384"/>
      <c r="F92" s="384"/>
      <c r="G92" s="384"/>
      <c r="H92" s="384"/>
      <c r="I92" s="384"/>
      <c r="J92" s="384"/>
      <c r="K92" s="445"/>
      <c r="L92" s="95" t="s">
        <v>24</v>
      </c>
      <c r="M92" s="384" t="str">
        <f>IF([1]p7!$F$44&lt;&gt;0,[1]p7!$F$44,"")</f>
        <v/>
      </c>
      <c r="N92" s="384"/>
      <c r="O92" s="384"/>
      <c r="P92" s="384"/>
      <c r="Q92" s="445"/>
    </row>
    <row r="93" spans="1:19" x14ac:dyDescent="0.2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</row>
    <row r="94" spans="1:19" s="2" customFormat="1" ht="13.5" customHeight="1" x14ac:dyDescent="0.25">
      <c r="A94" s="421" t="s">
        <v>170</v>
      </c>
      <c r="B94" s="422"/>
      <c r="C94" s="384" t="str">
        <f>IF([1]p7!$A$48&lt;&gt;0,[1]p7!$A$48,"")</f>
        <v/>
      </c>
      <c r="D94" s="384"/>
      <c r="E94" s="384"/>
      <c r="F94" s="384"/>
      <c r="G94" s="384"/>
      <c r="H94" s="384"/>
      <c r="I94" s="384"/>
      <c r="J94" s="384"/>
      <c r="K94" s="445"/>
      <c r="L94" s="87" t="s">
        <v>74</v>
      </c>
      <c r="M94" s="446" t="str">
        <f>IF([1]p7!$K$48&lt;&gt;0,[1]p7!$K$48,"")</f>
        <v/>
      </c>
      <c r="N94" s="447"/>
      <c r="O94" s="87" t="s">
        <v>75</v>
      </c>
      <c r="P94" s="448" t="str">
        <f>IF([1]p7!$L$48&lt;&gt;0,[1]p7!$L$48,"")</f>
        <v/>
      </c>
      <c r="Q94" s="449"/>
    </row>
    <row r="95" spans="1:19" s="2" customFormat="1" ht="13.5" customHeight="1" x14ac:dyDescent="0.25">
      <c r="A95" s="421" t="s">
        <v>253</v>
      </c>
      <c r="B95" s="422"/>
      <c r="C95" s="384" t="str">
        <f>IF([1]p7!$A$50&lt;&gt;0,[1]p7!$A$50,"")</f>
        <v/>
      </c>
      <c r="D95" s="384"/>
      <c r="E95" s="384"/>
      <c r="F95" s="384"/>
      <c r="G95" s="384"/>
      <c r="H95" s="384"/>
      <c r="I95" s="384"/>
      <c r="J95" s="384"/>
      <c r="K95" s="445"/>
      <c r="L95" s="95" t="s">
        <v>24</v>
      </c>
      <c r="M95" s="384" t="str">
        <f>IF([1]p7!$F$48&lt;&gt;0,[1]p7!$F$48,"")</f>
        <v/>
      </c>
      <c r="N95" s="384"/>
      <c r="O95" s="384"/>
      <c r="P95" s="384"/>
      <c r="Q95" s="445"/>
    </row>
    <row r="96" spans="1:19" x14ac:dyDescent="0.2">
      <c r="A96" s="392"/>
      <c r="B96" s="392"/>
      <c r="C96" s="392"/>
      <c r="D96" s="392"/>
      <c r="E96" s="392"/>
      <c r="F96" s="392"/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2"/>
    </row>
    <row r="97" spans="1:19" s="29" customFormat="1" ht="13.5" customHeight="1" x14ac:dyDescent="0.2">
      <c r="A97" s="375" t="str">
        <f>T([1]p8!$C$13:$G$13)</f>
        <v>Denilson da Silva Pereira</v>
      </c>
      <c r="B97" s="376"/>
      <c r="C97" s="376"/>
      <c r="D97" s="376"/>
      <c r="E97" s="377"/>
      <c r="F97" s="383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28"/>
      <c r="S97" s="28"/>
    </row>
    <row r="98" spans="1:19" s="2" customFormat="1" ht="13.5" customHeight="1" x14ac:dyDescent="0.25">
      <c r="A98" s="421" t="s">
        <v>170</v>
      </c>
      <c r="B98" s="422"/>
      <c r="C98" s="384" t="str">
        <f>IF([1]p8!$A$36&lt;&gt;0,[1]p8!$A$36,"")</f>
        <v/>
      </c>
      <c r="D98" s="384"/>
      <c r="E98" s="384"/>
      <c r="F98" s="384"/>
      <c r="G98" s="384"/>
      <c r="H98" s="384"/>
      <c r="I98" s="384"/>
      <c r="J98" s="384"/>
      <c r="K98" s="445"/>
      <c r="L98" s="87" t="s">
        <v>74</v>
      </c>
      <c r="M98" s="446" t="str">
        <f>IF([1]p8!$K$36&lt;&gt;0,[1]p8!$K$36,"")</f>
        <v/>
      </c>
      <c r="N98" s="447"/>
      <c r="O98" s="87" t="s">
        <v>75</v>
      </c>
      <c r="P98" s="448" t="str">
        <f>IF([1]p8!$L$36&lt;&gt;0,[1]p8!$L$36,"")</f>
        <v/>
      </c>
      <c r="Q98" s="449"/>
    </row>
    <row r="99" spans="1:19" s="2" customFormat="1" ht="13.5" customHeight="1" x14ac:dyDescent="0.25">
      <c r="A99" s="421" t="s">
        <v>253</v>
      </c>
      <c r="B99" s="422"/>
      <c r="C99" s="384" t="str">
        <f>IF([1]p8!$A$38&lt;&gt;0,[1]p8!$A$38,"")</f>
        <v/>
      </c>
      <c r="D99" s="384"/>
      <c r="E99" s="384"/>
      <c r="F99" s="384"/>
      <c r="G99" s="384"/>
      <c r="H99" s="384"/>
      <c r="I99" s="384"/>
      <c r="J99" s="384"/>
      <c r="K99" s="445"/>
      <c r="L99" s="95" t="s">
        <v>24</v>
      </c>
      <c r="M99" s="384" t="str">
        <f>IF([1]p8!$F$36&lt;&gt;0,[1]p8!$F$36,"")</f>
        <v/>
      </c>
      <c r="N99" s="384"/>
      <c r="O99" s="384"/>
      <c r="P99" s="384"/>
      <c r="Q99" s="445"/>
    </row>
    <row r="100" spans="1:19" x14ac:dyDescent="0.2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</row>
    <row r="101" spans="1:19" s="2" customFormat="1" ht="13.5" customHeight="1" x14ac:dyDescent="0.25">
      <c r="A101" s="421" t="s">
        <v>170</v>
      </c>
      <c r="B101" s="422"/>
      <c r="C101" s="384" t="str">
        <f>IF([1]p8!$A$40&lt;&gt;0,[1]p8!$A$40,"")</f>
        <v/>
      </c>
      <c r="D101" s="384"/>
      <c r="E101" s="384"/>
      <c r="F101" s="384"/>
      <c r="G101" s="384"/>
      <c r="H101" s="384"/>
      <c r="I101" s="384"/>
      <c r="J101" s="384"/>
      <c r="K101" s="445"/>
      <c r="L101" s="87" t="s">
        <v>74</v>
      </c>
      <c r="M101" s="446" t="str">
        <f>IF([1]p8!$K$40&lt;&gt;0,[1]p8!$K$40,"")</f>
        <v/>
      </c>
      <c r="N101" s="447"/>
      <c r="O101" s="87" t="s">
        <v>75</v>
      </c>
      <c r="P101" s="448" t="str">
        <f>IF([1]p8!$L$40&lt;&gt;0,[1]p8!$L$40,"")</f>
        <v/>
      </c>
      <c r="Q101" s="449"/>
    </row>
    <row r="102" spans="1:19" s="2" customFormat="1" ht="13.5" customHeight="1" x14ac:dyDescent="0.25">
      <c r="A102" s="421" t="s">
        <v>253</v>
      </c>
      <c r="B102" s="422"/>
      <c r="C102" s="384" t="str">
        <f>IF([1]p8!$A$42&lt;&gt;0,[1]p8!$A$42,"")</f>
        <v/>
      </c>
      <c r="D102" s="384"/>
      <c r="E102" s="384"/>
      <c r="F102" s="384"/>
      <c r="G102" s="384"/>
      <c r="H102" s="384"/>
      <c r="I102" s="384"/>
      <c r="J102" s="384"/>
      <c r="K102" s="445"/>
      <c r="L102" s="95" t="s">
        <v>24</v>
      </c>
      <c r="M102" s="384" t="str">
        <f>IF([1]p8!$F$40&lt;&gt;0,[1]p8!$F$40,"")</f>
        <v/>
      </c>
      <c r="N102" s="384"/>
      <c r="O102" s="384"/>
      <c r="P102" s="384"/>
      <c r="Q102" s="445"/>
    </row>
    <row r="103" spans="1:19" x14ac:dyDescent="0.2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</row>
    <row r="104" spans="1:19" s="2" customFormat="1" ht="13.5" customHeight="1" x14ac:dyDescent="0.25">
      <c r="A104" s="421" t="s">
        <v>170</v>
      </c>
      <c r="B104" s="422"/>
      <c r="C104" s="384" t="str">
        <f>IF([1]p8!$A$44&lt;&gt;0,[1]p8!$A$44,"")</f>
        <v/>
      </c>
      <c r="D104" s="384"/>
      <c r="E104" s="384"/>
      <c r="F104" s="384"/>
      <c r="G104" s="384"/>
      <c r="H104" s="384"/>
      <c r="I104" s="384"/>
      <c r="J104" s="384"/>
      <c r="K104" s="445"/>
      <c r="L104" s="87" t="s">
        <v>74</v>
      </c>
      <c r="M104" s="446" t="str">
        <f>IF([1]p8!$K$44&lt;&gt;0,[1]p8!$K$44,"")</f>
        <v/>
      </c>
      <c r="N104" s="447"/>
      <c r="O104" s="87" t="s">
        <v>75</v>
      </c>
      <c r="P104" s="448" t="str">
        <f>IF([1]p8!$L$44&lt;&gt;0,[1]p8!$L$44,"")</f>
        <v/>
      </c>
      <c r="Q104" s="449"/>
    </row>
    <row r="105" spans="1:19" s="2" customFormat="1" ht="13.5" customHeight="1" x14ac:dyDescent="0.25">
      <c r="A105" s="421" t="s">
        <v>253</v>
      </c>
      <c r="B105" s="422"/>
      <c r="C105" s="384" t="str">
        <f>IF([1]p8!$A$46&lt;&gt;0,[1]p8!$A$46,"")</f>
        <v/>
      </c>
      <c r="D105" s="384"/>
      <c r="E105" s="384"/>
      <c r="F105" s="384"/>
      <c r="G105" s="384"/>
      <c r="H105" s="384"/>
      <c r="I105" s="384"/>
      <c r="J105" s="384"/>
      <c r="K105" s="445"/>
      <c r="L105" s="95" t="s">
        <v>24</v>
      </c>
      <c r="M105" s="384" t="str">
        <f>IF([1]p8!$F$44&lt;&gt;0,[1]p8!$F$44,"")</f>
        <v/>
      </c>
      <c r="N105" s="384"/>
      <c r="O105" s="384"/>
      <c r="P105" s="384"/>
      <c r="Q105" s="445"/>
    </row>
    <row r="106" spans="1:19" x14ac:dyDescent="0.2">
      <c r="A106" s="392"/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2"/>
      <c r="M106" s="392"/>
      <c r="N106" s="392"/>
      <c r="O106" s="392"/>
      <c r="P106" s="392"/>
      <c r="Q106" s="392"/>
    </row>
    <row r="107" spans="1:19" s="2" customFormat="1" ht="13.5" customHeight="1" x14ac:dyDescent="0.25">
      <c r="A107" s="421" t="s">
        <v>170</v>
      </c>
      <c r="B107" s="422"/>
      <c r="C107" s="384" t="str">
        <f>IF([1]p8!$A$48&lt;&gt;0,[1]p8!$A$48,"")</f>
        <v/>
      </c>
      <c r="D107" s="384"/>
      <c r="E107" s="384"/>
      <c r="F107" s="384"/>
      <c r="G107" s="384"/>
      <c r="H107" s="384"/>
      <c r="I107" s="384"/>
      <c r="J107" s="384"/>
      <c r="K107" s="445"/>
      <c r="L107" s="87" t="s">
        <v>74</v>
      </c>
      <c r="M107" s="446" t="str">
        <f>IF([1]p8!$K$48&lt;&gt;0,[1]p8!$K$48,"")</f>
        <v/>
      </c>
      <c r="N107" s="447"/>
      <c r="O107" s="87" t="s">
        <v>75</v>
      </c>
      <c r="P107" s="448" t="str">
        <f>IF([1]p8!$L$48&lt;&gt;0,[1]p8!$L$48,"")</f>
        <v/>
      </c>
      <c r="Q107" s="449"/>
    </row>
    <row r="108" spans="1:19" s="2" customFormat="1" ht="13.5" customHeight="1" x14ac:dyDescent="0.25">
      <c r="A108" s="421" t="s">
        <v>253</v>
      </c>
      <c r="B108" s="422"/>
      <c r="C108" s="384" t="str">
        <f>IF([1]p8!$A$50&lt;&gt;0,[1]p8!$A$50,"")</f>
        <v/>
      </c>
      <c r="D108" s="384"/>
      <c r="E108" s="384"/>
      <c r="F108" s="384"/>
      <c r="G108" s="384"/>
      <c r="H108" s="384"/>
      <c r="I108" s="384"/>
      <c r="J108" s="384"/>
      <c r="K108" s="445"/>
      <c r="L108" s="95" t="s">
        <v>24</v>
      </c>
      <c r="M108" s="384" t="str">
        <f>IF([1]p8!$F$48&lt;&gt;0,[1]p8!$F$48,"")</f>
        <v/>
      </c>
      <c r="N108" s="384"/>
      <c r="O108" s="384"/>
      <c r="P108" s="384"/>
      <c r="Q108" s="445"/>
    </row>
    <row r="109" spans="1:19" x14ac:dyDescent="0.2">
      <c r="A109" s="392"/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</row>
    <row r="110" spans="1:19" s="29" customFormat="1" ht="13.5" customHeight="1" x14ac:dyDescent="0.2">
      <c r="A110" s="375" t="str">
        <f>T([1]p9!$C$13:$G$13)</f>
        <v>Diogo de Santana Germano</v>
      </c>
      <c r="B110" s="376"/>
      <c r="C110" s="376"/>
      <c r="D110" s="376"/>
      <c r="E110" s="377"/>
      <c r="F110" s="383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28"/>
      <c r="S110" s="28"/>
    </row>
    <row r="111" spans="1:19" s="2" customFormat="1" ht="13.5" customHeight="1" x14ac:dyDescent="0.25">
      <c r="A111" s="421" t="s">
        <v>170</v>
      </c>
      <c r="B111" s="422"/>
      <c r="C111" s="384" t="str">
        <f>IF([1]p9!$A$36&lt;&gt;0,[1]p9!$A$36,"")</f>
        <v/>
      </c>
      <c r="D111" s="384"/>
      <c r="E111" s="384"/>
      <c r="F111" s="384"/>
      <c r="G111" s="384"/>
      <c r="H111" s="384"/>
      <c r="I111" s="384"/>
      <c r="J111" s="384"/>
      <c r="K111" s="445"/>
      <c r="L111" s="87" t="s">
        <v>74</v>
      </c>
      <c r="M111" s="446" t="str">
        <f>IF([1]p9!$K$36&lt;&gt;0,[1]p9!$K$36,"")</f>
        <v/>
      </c>
      <c r="N111" s="447"/>
      <c r="O111" s="87" t="s">
        <v>75</v>
      </c>
      <c r="P111" s="448" t="str">
        <f>IF([1]p9!$L$36&lt;&gt;0,[1]p9!$L$36,"")</f>
        <v/>
      </c>
      <c r="Q111" s="449"/>
    </row>
    <row r="112" spans="1:19" s="2" customFormat="1" ht="13.5" customHeight="1" x14ac:dyDescent="0.25">
      <c r="A112" s="421" t="s">
        <v>253</v>
      </c>
      <c r="B112" s="422"/>
      <c r="C112" s="384" t="str">
        <f>IF([1]p9!$A$38&lt;&gt;0,[1]p9!$A$38,"")</f>
        <v/>
      </c>
      <c r="D112" s="384"/>
      <c r="E112" s="384"/>
      <c r="F112" s="384"/>
      <c r="G112" s="384"/>
      <c r="H112" s="384"/>
      <c r="I112" s="384"/>
      <c r="J112" s="384"/>
      <c r="K112" s="445"/>
      <c r="L112" s="95" t="s">
        <v>24</v>
      </c>
      <c r="M112" s="384" t="str">
        <f>IF([1]p9!$F$36&lt;&gt;0,[1]p9!$F$36,"")</f>
        <v/>
      </c>
      <c r="N112" s="384"/>
      <c r="O112" s="384"/>
      <c r="P112" s="384"/>
      <c r="Q112" s="445"/>
    </row>
    <row r="113" spans="1:19" x14ac:dyDescent="0.2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</row>
    <row r="114" spans="1:19" s="2" customFormat="1" ht="13.5" customHeight="1" x14ac:dyDescent="0.25">
      <c r="A114" s="421" t="s">
        <v>170</v>
      </c>
      <c r="B114" s="422"/>
      <c r="C114" s="384" t="str">
        <f>IF([1]p9!$A$40&lt;&gt;0,[1]p9!$A$40,"")</f>
        <v/>
      </c>
      <c r="D114" s="384"/>
      <c r="E114" s="384"/>
      <c r="F114" s="384"/>
      <c r="G114" s="384"/>
      <c r="H114" s="384"/>
      <c r="I114" s="384"/>
      <c r="J114" s="384"/>
      <c r="K114" s="445"/>
      <c r="L114" s="87" t="s">
        <v>74</v>
      </c>
      <c r="M114" s="446" t="str">
        <f>IF([1]p9!$K$40&lt;&gt;0,[1]p9!$K$40,"")</f>
        <v/>
      </c>
      <c r="N114" s="447"/>
      <c r="O114" s="87" t="s">
        <v>75</v>
      </c>
      <c r="P114" s="448" t="str">
        <f>IF([1]p9!$L$40&lt;&gt;0,[1]p9!$L$40,"")</f>
        <v/>
      </c>
      <c r="Q114" s="449"/>
    </row>
    <row r="115" spans="1:19" s="2" customFormat="1" ht="13.5" customHeight="1" x14ac:dyDescent="0.25">
      <c r="A115" s="421" t="s">
        <v>253</v>
      </c>
      <c r="B115" s="422"/>
      <c r="C115" s="384" t="str">
        <f>IF([1]p9!$A$42&lt;&gt;0,[1]p9!$A$42,"")</f>
        <v/>
      </c>
      <c r="D115" s="384"/>
      <c r="E115" s="384"/>
      <c r="F115" s="384"/>
      <c r="G115" s="384"/>
      <c r="H115" s="384"/>
      <c r="I115" s="384"/>
      <c r="J115" s="384"/>
      <c r="K115" s="445"/>
      <c r="L115" s="95" t="s">
        <v>24</v>
      </c>
      <c r="M115" s="384" t="str">
        <f>IF([1]p9!$F$40&lt;&gt;0,[1]p9!$F$40,"")</f>
        <v/>
      </c>
      <c r="N115" s="384"/>
      <c r="O115" s="384"/>
      <c r="P115" s="384"/>
      <c r="Q115" s="445"/>
    </row>
    <row r="116" spans="1:19" x14ac:dyDescent="0.2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</row>
    <row r="117" spans="1:19" s="2" customFormat="1" ht="13.5" customHeight="1" x14ac:dyDescent="0.25">
      <c r="A117" s="421" t="s">
        <v>170</v>
      </c>
      <c r="B117" s="422"/>
      <c r="C117" s="384" t="str">
        <f>IF([1]p9!$A$44&lt;&gt;0,[1]p9!$A$44,"")</f>
        <v/>
      </c>
      <c r="D117" s="384"/>
      <c r="E117" s="384"/>
      <c r="F117" s="384"/>
      <c r="G117" s="384"/>
      <c r="H117" s="384"/>
      <c r="I117" s="384"/>
      <c r="J117" s="384"/>
      <c r="K117" s="445"/>
      <c r="L117" s="87" t="s">
        <v>74</v>
      </c>
      <c r="M117" s="446" t="str">
        <f>IF([1]p9!$K$44&lt;&gt;0,[1]p9!$K$44,"")</f>
        <v/>
      </c>
      <c r="N117" s="447"/>
      <c r="O117" s="87" t="s">
        <v>75</v>
      </c>
      <c r="P117" s="448" t="str">
        <f>IF([1]p9!$L$44&lt;&gt;0,[1]p9!$L$44,"")</f>
        <v/>
      </c>
      <c r="Q117" s="449"/>
    </row>
    <row r="118" spans="1:19" s="2" customFormat="1" ht="13.5" customHeight="1" x14ac:dyDescent="0.25">
      <c r="A118" s="421" t="s">
        <v>253</v>
      </c>
      <c r="B118" s="422"/>
      <c r="C118" s="384" t="str">
        <f>IF([1]p9!$A$46&lt;&gt;0,[1]p9!$A$46,"")</f>
        <v/>
      </c>
      <c r="D118" s="384"/>
      <c r="E118" s="384"/>
      <c r="F118" s="384"/>
      <c r="G118" s="384"/>
      <c r="H118" s="384"/>
      <c r="I118" s="384"/>
      <c r="J118" s="384"/>
      <c r="K118" s="445"/>
      <c r="L118" s="95" t="s">
        <v>24</v>
      </c>
      <c r="M118" s="384" t="str">
        <f>IF([1]p9!$F$44&lt;&gt;0,[1]p9!$F$44,"")</f>
        <v/>
      </c>
      <c r="N118" s="384"/>
      <c r="O118" s="384"/>
      <c r="P118" s="384"/>
      <c r="Q118" s="445"/>
    </row>
    <row r="119" spans="1:19" x14ac:dyDescent="0.2">
      <c r="A119" s="392"/>
      <c r="B119" s="392"/>
      <c r="C119" s="392"/>
      <c r="D119" s="392"/>
      <c r="E119" s="392"/>
      <c r="F119" s="392"/>
      <c r="G119" s="392"/>
      <c r="H119" s="392"/>
      <c r="I119" s="392"/>
      <c r="J119" s="392"/>
      <c r="K119" s="392"/>
      <c r="L119" s="392"/>
      <c r="M119" s="392"/>
      <c r="N119" s="392"/>
      <c r="O119" s="392"/>
      <c r="P119" s="392"/>
      <c r="Q119" s="392"/>
    </row>
    <row r="120" spans="1:19" s="2" customFormat="1" ht="13.5" customHeight="1" x14ac:dyDescent="0.25">
      <c r="A120" s="421" t="s">
        <v>170</v>
      </c>
      <c r="B120" s="422"/>
      <c r="C120" s="384" t="str">
        <f>IF([1]p9!$A$48&lt;&gt;0,[1]p9!$A$48,"")</f>
        <v/>
      </c>
      <c r="D120" s="384"/>
      <c r="E120" s="384"/>
      <c r="F120" s="384"/>
      <c r="G120" s="384"/>
      <c r="H120" s="384"/>
      <c r="I120" s="384"/>
      <c r="J120" s="384"/>
      <c r="K120" s="445"/>
      <c r="L120" s="87" t="s">
        <v>74</v>
      </c>
      <c r="M120" s="446" t="str">
        <f>IF([1]p9!$K$48&lt;&gt;0,[1]p9!$K$48,"")</f>
        <v/>
      </c>
      <c r="N120" s="447"/>
      <c r="O120" s="87" t="s">
        <v>75</v>
      </c>
      <c r="P120" s="448" t="str">
        <f>IF([1]p9!$L$48&lt;&gt;0,[1]p9!$L$48,"")</f>
        <v/>
      </c>
      <c r="Q120" s="449"/>
    </row>
    <row r="121" spans="1:19" s="2" customFormat="1" ht="13.5" customHeight="1" x14ac:dyDescent="0.25">
      <c r="A121" s="421" t="s">
        <v>253</v>
      </c>
      <c r="B121" s="422"/>
      <c r="C121" s="384" t="str">
        <f>IF([1]p9!$A$50&lt;&gt;0,[1]p9!$A$50,"")</f>
        <v/>
      </c>
      <c r="D121" s="384"/>
      <c r="E121" s="384"/>
      <c r="F121" s="384"/>
      <c r="G121" s="384"/>
      <c r="H121" s="384"/>
      <c r="I121" s="384"/>
      <c r="J121" s="384"/>
      <c r="K121" s="445"/>
      <c r="L121" s="95" t="s">
        <v>24</v>
      </c>
      <c r="M121" s="384" t="str">
        <f>IF([1]p9!$F$48&lt;&gt;0,[1]p9!$F$48,"")</f>
        <v/>
      </c>
      <c r="N121" s="384"/>
      <c r="O121" s="384"/>
      <c r="P121" s="384"/>
      <c r="Q121" s="445"/>
    </row>
    <row r="122" spans="1:19" x14ac:dyDescent="0.2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</row>
    <row r="123" spans="1:19" s="29" customFormat="1" ht="13.5" customHeight="1" x14ac:dyDescent="0.2">
      <c r="A123" s="375" t="str">
        <f>T([1]p10!$C$13:$G$13)</f>
        <v>Diogo Diniz Pereira da Silva e Silva</v>
      </c>
      <c r="B123" s="376"/>
      <c r="C123" s="376"/>
      <c r="D123" s="376"/>
      <c r="E123" s="377"/>
      <c r="F123" s="383"/>
      <c r="G123" s="381"/>
      <c r="H123" s="381"/>
      <c r="I123" s="381"/>
      <c r="J123" s="381"/>
      <c r="K123" s="381"/>
      <c r="L123" s="381"/>
      <c r="M123" s="381"/>
      <c r="N123" s="381"/>
      <c r="O123" s="381"/>
      <c r="P123" s="381"/>
      <c r="Q123" s="381"/>
      <c r="R123" s="28"/>
      <c r="S123" s="28"/>
    </row>
    <row r="124" spans="1:19" s="2" customFormat="1" ht="13.5" customHeight="1" x14ac:dyDescent="0.25">
      <c r="A124" s="421" t="s">
        <v>170</v>
      </c>
      <c r="B124" s="422"/>
      <c r="C124" s="384" t="str">
        <f>IF([1]p10!$A$36&lt;&gt;0,[1]p10!$A$36,"")</f>
        <v/>
      </c>
      <c r="D124" s="384"/>
      <c r="E124" s="384"/>
      <c r="F124" s="384"/>
      <c r="G124" s="384"/>
      <c r="H124" s="384"/>
      <c r="I124" s="384"/>
      <c r="J124" s="384"/>
      <c r="K124" s="445"/>
      <c r="L124" s="87" t="s">
        <v>74</v>
      </c>
      <c r="M124" s="446" t="str">
        <f>IF([1]p10!$K$36&lt;&gt;0,[1]p10!$K$36,"")</f>
        <v/>
      </c>
      <c r="N124" s="447"/>
      <c r="O124" s="87" t="s">
        <v>75</v>
      </c>
      <c r="P124" s="448" t="str">
        <f>IF([1]p10!$L$36&lt;&gt;0,[1]p10!$L$36,"")</f>
        <v/>
      </c>
      <c r="Q124" s="449"/>
    </row>
    <row r="125" spans="1:19" s="2" customFormat="1" ht="13.5" customHeight="1" x14ac:dyDescent="0.25">
      <c r="A125" s="421" t="s">
        <v>253</v>
      </c>
      <c r="B125" s="422"/>
      <c r="C125" s="384" t="str">
        <f>IF([1]p10!$A$38&lt;&gt;0,[1]p10!$A$38,"")</f>
        <v/>
      </c>
      <c r="D125" s="384"/>
      <c r="E125" s="384"/>
      <c r="F125" s="384"/>
      <c r="G125" s="384"/>
      <c r="H125" s="384"/>
      <c r="I125" s="384"/>
      <c r="J125" s="384"/>
      <c r="K125" s="445"/>
      <c r="L125" s="95" t="s">
        <v>24</v>
      </c>
      <c r="M125" s="384" t="str">
        <f>IF([1]p10!$F$36&lt;&gt;0,[1]p10!$F$36,"")</f>
        <v/>
      </c>
      <c r="N125" s="384"/>
      <c r="O125" s="384"/>
      <c r="P125" s="384"/>
      <c r="Q125" s="445"/>
    </row>
    <row r="126" spans="1:19" x14ac:dyDescent="0.2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</row>
    <row r="127" spans="1:19" s="2" customFormat="1" ht="13.5" customHeight="1" x14ac:dyDescent="0.25">
      <c r="A127" s="421" t="s">
        <v>170</v>
      </c>
      <c r="B127" s="422"/>
      <c r="C127" s="384" t="str">
        <f>IF([1]p10!$A$40&lt;&gt;0,[1]p10!$A$40,"")</f>
        <v/>
      </c>
      <c r="D127" s="384"/>
      <c r="E127" s="384"/>
      <c r="F127" s="384"/>
      <c r="G127" s="384"/>
      <c r="H127" s="384"/>
      <c r="I127" s="384"/>
      <c r="J127" s="384"/>
      <c r="K127" s="445"/>
      <c r="L127" s="87" t="s">
        <v>74</v>
      </c>
      <c r="M127" s="446" t="str">
        <f>IF([1]p10!$K$40&lt;&gt;0,[1]p10!$K$40,"")</f>
        <v/>
      </c>
      <c r="N127" s="447"/>
      <c r="O127" s="87" t="s">
        <v>75</v>
      </c>
      <c r="P127" s="448" t="str">
        <f>IF([1]p10!$L$40&lt;&gt;0,[1]p10!$L$40,"")</f>
        <v/>
      </c>
      <c r="Q127" s="449"/>
    </row>
    <row r="128" spans="1:19" s="2" customFormat="1" ht="13.5" customHeight="1" x14ac:dyDescent="0.25">
      <c r="A128" s="421" t="s">
        <v>253</v>
      </c>
      <c r="B128" s="422"/>
      <c r="C128" s="384" t="str">
        <f>IF([1]p10!$A$42&lt;&gt;0,[1]p10!$A$42,"")</f>
        <v/>
      </c>
      <c r="D128" s="384"/>
      <c r="E128" s="384"/>
      <c r="F128" s="384"/>
      <c r="G128" s="384"/>
      <c r="H128" s="384"/>
      <c r="I128" s="384"/>
      <c r="J128" s="384"/>
      <c r="K128" s="445"/>
      <c r="L128" s="95" t="s">
        <v>24</v>
      </c>
      <c r="M128" s="384" t="str">
        <f>IF([1]p10!$F$40&lt;&gt;0,[1]p10!$F$40,"")</f>
        <v/>
      </c>
      <c r="N128" s="384"/>
      <c r="O128" s="384"/>
      <c r="P128" s="384"/>
      <c r="Q128" s="445"/>
    </row>
    <row r="129" spans="1:19" x14ac:dyDescent="0.2">
      <c r="A129" s="392"/>
      <c r="B129" s="392"/>
      <c r="C129" s="392"/>
      <c r="D129" s="392"/>
      <c r="E129" s="392"/>
      <c r="F129" s="392"/>
      <c r="G129" s="392"/>
      <c r="H129" s="392"/>
      <c r="I129" s="392"/>
      <c r="J129" s="392"/>
      <c r="K129" s="392"/>
      <c r="L129" s="392"/>
      <c r="M129" s="392"/>
      <c r="N129" s="392"/>
      <c r="O129" s="392"/>
      <c r="P129" s="392"/>
      <c r="Q129" s="392"/>
    </row>
    <row r="130" spans="1:19" s="2" customFormat="1" ht="13.5" customHeight="1" x14ac:dyDescent="0.25">
      <c r="A130" s="421" t="s">
        <v>170</v>
      </c>
      <c r="B130" s="422"/>
      <c r="C130" s="384" t="str">
        <f>IF([1]p10!$A$44&lt;&gt;0,[1]p10!$A$44,"")</f>
        <v/>
      </c>
      <c r="D130" s="384"/>
      <c r="E130" s="384"/>
      <c r="F130" s="384"/>
      <c r="G130" s="384"/>
      <c r="H130" s="384"/>
      <c r="I130" s="384"/>
      <c r="J130" s="384"/>
      <c r="K130" s="445"/>
      <c r="L130" s="87" t="s">
        <v>74</v>
      </c>
      <c r="M130" s="446" t="str">
        <f>IF([1]p10!$K$44&lt;&gt;0,[1]p10!$K$44,"")</f>
        <v/>
      </c>
      <c r="N130" s="447"/>
      <c r="O130" s="87" t="s">
        <v>75</v>
      </c>
      <c r="P130" s="448" t="str">
        <f>IF([1]p10!$L$44&lt;&gt;0,[1]p10!$L$44,"")</f>
        <v/>
      </c>
      <c r="Q130" s="449"/>
    </row>
    <row r="131" spans="1:19" s="2" customFormat="1" ht="13.5" customHeight="1" x14ac:dyDescent="0.25">
      <c r="A131" s="421" t="s">
        <v>253</v>
      </c>
      <c r="B131" s="422"/>
      <c r="C131" s="384" t="str">
        <f>IF([1]p10!$A$46&lt;&gt;0,[1]p10!$A$46,"")</f>
        <v/>
      </c>
      <c r="D131" s="384"/>
      <c r="E131" s="384"/>
      <c r="F131" s="384"/>
      <c r="G131" s="384"/>
      <c r="H131" s="384"/>
      <c r="I131" s="384"/>
      <c r="J131" s="384"/>
      <c r="K131" s="445"/>
      <c r="L131" s="95" t="s">
        <v>24</v>
      </c>
      <c r="M131" s="384" t="str">
        <f>IF([1]p10!$F$44&lt;&gt;0,[1]p10!$F$44,"")</f>
        <v/>
      </c>
      <c r="N131" s="384"/>
      <c r="O131" s="384"/>
      <c r="P131" s="384"/>
      <c r="Q131" s="445"/>
    </row>
    <row r="132" spans="1:19" x14ac:dyDescent="0.2">
      <c r="A132" s="392"/>
      <c r="B132" s="392"/>
      <c r="C132" s="392"/>
      <c r="D132" s="392"/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</row>
    <row r="133" spans="1:19" s="2" customFormat="1" ht="13.5" customHeight="1" x14ac:dyDescent="0.25">
      <c r="A133" s="421" t="s">
        <v>170</v>
      </c>
      <c r="B133" s="422"/>
      <c r="C133" s="384" t="str">
        <f>IF([1]p10!$A$48&lt;&gt;0,[1]p10!$A$48,"")</f>
        <v/>
      </c>
      <c r="D133" s="384"/>
      <c r="E133" s="384"/>
      <c r="F133" s="384"/>
      <c r="G133" s="384"/>
      <c r="H133" s="384"/>
      <c r="I133" s="384"/>
      <c r="J133" s="384"/>
      <c r="K133" s="445"/>
      <c r="L133" s="87" t="s">
        <v>74</v>
      </c>
      <c r="M133" s="446" t="str">
        <f>IF([1]p10!$K$48&lt;&gt;0,[1]p10!$K$48,"")</f>
        <v/>
      </c>
      <c r="N133" s="447"/>
      <c r="O133" s="87" t="s">
        <v>75</v>
      </c>
      <c r="P133" s="448" t="str">
        <f>IF([1]p10!$L$48&lt;&gt;0,[1]p10!$L$48,"")</f>
        <v/>
      </c>
      <c r="Q133" s="449"/>
    </row>
    <row r="134" spans="1:19" s="2" customFormat="1" ht="13.5" customHeight="1" x14ac:dyDescent="0.25">
      <c r="A134" s="421" t="s">
        <v>253</v>
      </c>
      <c r="B134" s="422"/>
      <c r="C134" s="384" t="str">
        <f>IF([1]p10!$A$50&lt;&gt;0,[1]p10!$A$50,"")</f>
        <v/>
      </c>
      <c r="D134" s="384"/>
      <c r="E134" s="384"/>
      <c r="F134" s="384"/>
      <c r="G134" s="384"/>
      <c r="H134" s="384"/>
      <c r="I134" s="384"/>
      <c r="J134" s="384"/>
      <c r="K134" s="445"/>
      <c r="L134" s="95" t="s">
        <v>24</v>
      </c>
      <c r="M134" s="384" t="str">
        <f>IF([1]p10!$F$48&lt;&gt;0,[1]p10!$F$48,"")</f>
        <v/>
      </c>
      <c r="N134" s="384"/>
      <c r="O134" s="384"/>
      <c r="P134" s="384"/>
      <c r="Q134" s="445"/>
    </row>
    <row r="135" spans="1:19" x14ac:dyDescent="0.2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</row>
    <row r="136" spans="1:19" s="29" customFormat="1" ht="13.5" customHeight="1" x14ac:dyDescent="0.2">
      <c r="A136" s="375" t="str">
        <f>T([1]p11!$C$13:$G$13)</f>
        <v>Henrique Fernandes de Lima</v>
      </c>
      <c r="B136" s="376"/>
      <c r="C136" s="376"/>
      <c r="D136" s="376"/>
      <c r="E136" s="377"/>
      <c r="F136" s="383"/>
      <c r="G136" s="381"/>
      <c r="H136" s="381"/>
      <c r="I136" s="381"/>
      <c r="J136" s="381"/>
      <c r="K136" s="381"/>
      <c r="L136" s="381"/>
      <c r="M136" s="381"/>
      <c r="N136" s="381"/>
      <c r="O136" s="381"/>
      <c r="P136" s="381"/>
      <c r="Q136" s="381"/>
      <c r="R136" s="28"/>
      <c r="S136" s="28"/>
    </row>
    <row r="137" spans="1:19" s="2" customFormat="1" ht="13.5" customHeight="1" x14ac:dyDescent="0.25">
      <c r="A137" s="421" t="s">
        <v>170</v>
      </c>
      <c r="B137" s="422"/>
      <c r="C137" s="384" t="str">
        <f>IF([1]p11!$A$36&lt;&gt;0,[1]p11!$A$36,"")</f>
        <v/>
      </c>
      <c r="D137" s="384"/>
      <c r="E137" s="384"/>
      <c r="F137" s="384"/>
      <c r="G137" s="384"/>
      <c r="H137" s="384"/>
      <c r="I137" s="384"/>
      <c r="J137" s="384"/>
      <c r="K137" s="445"/>
      <c r="L137" s="87" t="s">
        <v>74</v>
      </c>
      <c r="M137" s="446" t="str">
        <f>IF([1]p11!$K$36&lt;&gt;0,[1]p11!$K$36,"")</f>
        <v/>
      </c>
      <c r="N137" s="447"/>
      <c r="O137" s="87" t="s">
        <v>75</v>
      </c>
      <c r="P137" s="448" t="str">
        <f>IF([1]p11!$L$36&lt;&gt;0,[1]p11!$L$36,"")</f>
        <v/>
      </c>
      <c r="Q137" s="449"/>
    </row>
    <row r="138" spans="1:19" s="2" customFormat="1" ht="13.5" customHeight="1" x14ac:dyDescent="0.25">
      <c r="A138" s="421" t="s">
        <v>253</v>
      </c>
      <c r="B138" s="422"/>
      <c r="C138" s="384" t="str">
        <f>IF([1]p11!$A$38&lt;&gt;0,[1]p11!$A$38,"")</f>
        <v/>
      </c>
      <c r="D138" s="384"/>
      <c r="E138" s="384"/>
      <c r="F138" s="384"/>
      <c r="G138" s="384"/>
      <c r="H138" s="384"/>
      <c r="I138" s="384"/>
      <c r="J138" s="384"/>
      <c r="K138" s="445"/>
      <c r="L138" s="95" t="s">
        <v>24</v>
      </c>
      <c r="M138" s="384" t="str">
        <f>IF([1]p11!$F$36&lt;&gt;0,[1]p11!$F$36,"")</f>
        <v/>
      </c>
      <c r="N138" s="384"/>
      <c r="O138" s="384"/>
      <c r="P138" s="384"/>
      <c r="Q138" s="445"/>
    </row>
    <row r="139" spans="1:19" x14ac:dyDescent="0.2">
      <c r="A139" s="392"/>
      <c r="B139" s="392"/>
      <c r="C139" s="392"/>
      <c r="D139" s="392"/>
      <c r="E139" s="392"/>
      <c r="F139" s="392"/>
      <c r="G139" s="392"/>
      <c r="H139" s="392"/>
      <c r="I139" s="392"/>
      <c r="J139" s="392"/>
      <c r="K139" s="392"/>
      <c r="L139" s="392"/>
      <c r="M139" s="392"/>
      <c r="N139" s="392"/>
      <c r="O139" s="392"/>
      <c r="P139" s="392"/>
      <c r="Q139" s="392"/>
    </row>
    <row r="140" spans="1:19" s="2" customFormat="1" ht="13.5" customHeight="1" x14ac:dyDescent="0.25">
      <c r="A140" s="421" t="s">
        <v>170</v>
      </c>
      <c r="B140" s="422"/>
      <c r="C140" s="384" t="str">
        <f>IF([1]p11!$A$40&lt;&gt;0,[1]p11!$A$40,"")</f>
        <v/>
      </c>
      <c r="D140" s="384"/>
      <c r="E140" s="384"/>
      <c r="F140" s="384"/>
      <c r="G140" s="384"/>
      <c r="H140" s="384"/>
      <c r="I140" s="384"/>
      <c r="J140" s="384"/>
      <c r="K140" s="445"/>
      <c r="L140" s="87" t="s">
        <v>74</v>
      </c>
      <c r="M140" s="446" t="str">
        <f>IF([1]p11!$K$40&lt;&gt;0,[1]p11!$K$40,"")</f>
        <v/>
      </c>
      <c r="N140" s="447"/>
      <c r="O140" s="87" t="s">
        <v>75</v>
      </c>
      <c r="P140" s="448" t="str">
        <f>IF([1]p11!$L$40&lt;&gt;0,[1]p11!$L$40,"")</f>
        <v/>
      </c>
      <c r="Q140" s="449"/>
    </row>
    <row r="141" spans="1:19" s="2" customFormat="1" ht="13.5" customHeight="1" x14ac:dyDescent="0.25">
      <c r="A141" s="421" t="s">
        <v>253</v>
      </c>
      <c r="B141" s="422"/>
      <c r="C141" s="384" t="str">
        <f>IF([1]p11!$A$42&lt;&gt;0,[1]p11!$A$42,"")</f>
        <v/>
      </c>
      <c r="D141" s="384"/>
      <c r="E141" s="384"/>
      <c r="F141" s="384"/>
      <c r="G141" s="384"/>
      <c r="H141" s="384"/>
      <c r="I141" s="384"/>
      <c r="J141" s="384"/>
      <c r="K141" s="445"/>
      <c r="L141" s="95" t="s">
        <v>24</v>
      </c>
      <c r="M141" s="384" t="str">
        <f>IF([1]p11!$F$40&lt;&gt;0,[1]p11!$F$40,"")</f>
        <v/>
      </c>
      <c r="N141" s="384"/>
      <c r="O141" s="384"/>
      <c r="P141" s="384"/>
      <c r="Q141" s="445"/>
    </row>
    <row r="142" spans="1:19" x14ac:dyDescent="0.2">
      <c r="A142" s="392"/>
      <c r="B142" s="392"/>
      <c r="C142" s="392"/>
      <c r="D142" s="392"/>
      <c r="E142" s="392"/>
      <c r="F142" s="392"/>
      <c r="G142" s="392"/>
      <c r="H142" s="392"/>
      <c r="I142" s="392"/>
      <c r="J142" s="392"/>
      <c r="K142" s="392"/>
      <c r="L142" s="392"/>
      <c r="M142" s="392"/>
      <c r="N142" s="392"/>
      <c r="O142" s="392"/>
      <c r="P142" s="392"/>
      <c r="Q142" s="392"/>
    </row>
    <row r="143" spans="1:19" s="2" customFormat="1" ht="13.5" customHeight="1" x14ac:dyDescent="0.25">
      <c r="A143" s="421" t="s">
        <v>170</v>
      </c>
      <c r="B143" s="422"/>
      <c r="C143" s="384" t="str">
        <f>IF([1]p11!$A$44&lt;&gt;0,[1]p11!$A$44,"")</f>
        <v/>
      </c>
      <c r="D143" s="384"/>
      <c r="E143" s="384"/>
      <c r="F143" s="384"/>
      <c r="G143" s="384"/>
      <c r="H143" s="384"/>
      <c r="I143" s="384"/>
      <c r="J143" s="384"/>
      <c r="K143" s="445"/>
      <c r="L143" s="87" t="s">
        <v>74</v>
      </c>
      <c r="M143" s="446" t="str">
        <f>IF([1]p11!$K$44&lt;&gt;0,[1]p11!$K$44,"")</f>
        <v/>
      </c>
      <c r="N143" s="447"/>
      <c r="O143" s="87" t="s">
        <v>75</v>
      </c>
      <c r="P143" s="448" t="str">
        <f>IF([1]p11!$L$44&lt;&gt;0,[1]p11!$L$44,"")</f>
        <v/>
      </c>
      <c r="Q143" s="449"/>
    </row>
    <row r="144" spans="1:19" s="2" customFormat="1" ht="13.5" customHeight="1" x14ac:dyDescent="0.25">
      <c r="A144" s="421" t="s">
        <v>253</v>
      </c>
      <c r="B144" s="422"/>
      <c r="C144" s="384" t="str">
        <f>IF([1]p11!$A$46&lt;&gt;0,[1]p11!$A$46,"")</f>
        <v/>
      </c>
      <c r="D144" s="384"/>
      <c r="E144" s="384"/>
      <c r="F144" s="384"/>
      <c r="G144" s="384"/>
      <c r="H144" s="384"/>
      <c r="I144" s="384"/>
      <c r="J144" s="384"/>
      <c r="K144" s="445"/>
      <c r="L144" s="95" t="s">
        <v>24</v>
      </c>
      <c r="M144" s="384" t="str">
        <f>IF([1]p11!$F$44&lt;&gt;0,[1]p11!$F$44,"")</f>
        <v/>
      </c>
      <c r="N144" s="384"/>
      <c r="O144" s="384"/>
      <c r="P144" s="384"/>
      <c r="Q144" s="445"/>
    </row>
    <row r="145" spans="1:19" x14ac:dyDescent="0.2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</row>
    <row r="146" spans="1:19" s="2" customFormat="1" ht="13.5" customHeight="1" x14ac:dyDescent="0.25">
      <c r="A146" s="421" t="s">
        <v>170</v>
      </c>
      <c r="B146" s="422"/>
      <c r="C146" s="384" t="str">
        <f>IF([1]p11!$A$48&lt;&gt;0,[1]p11!$A$48,"")</f>
        <v/>
      </c>
      <c r="D146" s="384"/>
      <c r="E146" s="384"/>
      <c r="F146" s="384"/>
      <c r="G146" s="384"/>
      <c r="H146" s="384"/>
      <c r="I146" s="384"/>
      <c r="J146" s="384"/>
      <c r="K146" s="445"/>
      <c r="L146" s="87" t="s">
        <v>74</v>
      </c>
      <c r="M146" s="446" t="str">
        <f>IF([1]p11!$K$48&lt;&gt;0,[1]p11!$K$48,"")</f>
        <v/>
      </c>
      <c r="N146" s="447"/>
      <c r="O146" s="87" t="s">
        <v>75</v>
      </c>
      <c r="P146" s="448" t="str">
        <f>IF([1]p11!$L$48&lt;&gt;0,[1]p11!$L$48,"")</f>
        <v/>
      </c>
      <c r="Q146" s="449"/>
    </row>
    <row r="147" spans="1:19" s="2" customFormat="1" ht="13.5" customHeight="1" x14ac:dyDescent="0.25">
      <c r="A147" s="421" t="s">
        <v>253</v>
      </c>
      <c r="B147" s="422"/>
      <c r="C147" s="384" t="str">
        <f>IF([1]p11!$A$50&lt;&gt;0,[1]p11!$A$50,"")</f>
        <v/>
      </c>
      <c r="D147" s="384"/>
      <c r="E147" s="384"/>
      <c r="F147" s="384"/>
      <c r="G147" s="384"/>
      <c r="H147" s="384"/>
      <c r="I147" s="384"/>
      <c r="J147" s="384"/>
      <c r="K147" s="445"/>
      <c r="L147" s="95" t="s">
        <v>24</v>
      </c>
      <c r="M147" s="384" t="str">
        <f>IF([1]p11!$F$48&lt;&gt;0,[1]p11!$F$48,"")</f>
        <v/>
      </c>
      <c r="N147" s="384"/>
      <c r="O147" s="384"/>
      <c r="P147" s="384"/>
      <c r="Q147" s="445"/>
    </row>
    <row r="148" spans="1:19" x14ac:dyDescent="0.2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</row>
    <row r="149" spans="1:19" s="29" customFormat="1" ht="13.5" customHeight="1" x14ac:dyDescent="0.2">
      <c r="A149" s="375" t="str">
        <f>T([1]p12!$C$13:$G$13)</f>
        <v>Jacqueline Félix de Brito Diniz</v>
      </c>
      <c r="B149" s="376"/>
      <c r="C149" s="376"/>
      <c r="D149" s="376"/>
      <c r="E149" s="377"/>
      <c r="F149" s="383"/>
      <c r="G149" s="381"/>
      <c r="H149" s="381"/>
      <c r="I149" s="381"/>
      <c r="J149" s="381"/>
      <c r="K149" s="381"/>
      <c r="L149" s="381"/>
      <c r="M149" s="381"/>
      <c r="N149" s="381"/>
      <c r="O149" s="381"/>
      <c r="P149" s="381"/>
      <c r="Q149" s="381"/>
      <c r="R149" s="28"/>
      <c r="S149" s="28"/>
    </row>
    <row r="150" spans="1:19" s="2" customFormat="1" ht="13.5" customHeight="1" x14ac:dyDescent="0.25">
      <c r="A150" s="421" t="s">
        <v>170</v>
      </c>
      <c r="B150" s="422"/>
      <c r="C150" s="384" t="str">
        <f>IF([1]p12!$A$36&lt;&gt;0,[1]p12!$A$36,"")</f>
        <v/>
      </c>
      <c r="D150" s="384"/>
      <c r="E150" s="384"/>
      <c r="F150" s="384"/>
      <c r="G150" s="384"/>
      <c r="H150" s="384"/>
      <c r="I150" s="384"/>
      <c r="J150" s="384"/>
      <c r="K150" s="445"/>
      <c r="L150" s="87" t="s">
        <v>74</v>
      </c>
      <c r="M150" s="446" t="str">
        <f>IF([1]p12!$K$36&lt;&gt;0,[1]p12!$K$36,"")</f>
        <v/>
      </c>
      <c r="N150" s="447"/>
      <c r="O150" s="87" t="s">
        <v>75</v>
      </c>
      <c r="P150" s="448" t="str">
        <f>IF([1]p12!$L$36&lt;&gt;0,[1]p12!$L$36,"")</f>
        <v/>
      </c>
      <c r="Q150" s="449"/>
    </row>
    <row r="151" spans="1:19" s="2" customFormat="1" ht="13.5" customHeight="1" x14ac:dyDescent="0.25">
      <c r="A151" s="421" t="s">
        <v>253</v>
      </c>
      <c r="B151" s="422"/>
      <c r="C151" s="384" t="str">
        <f>IF([1]p12!$A$38&lt;&gt;0,[1]p12!$A$38,"")</f>
        <v/>
      </c>
      <c r="D151" s="384"/>
      <c r="E151" s="384"/>
      <c r="F151" s="384"/>
      <c r="G151" s="384"/>
      <c r="H151" s="384"/>
      <c r="I151" s="384"/>
      <c r="J151" s="384"/>
      <c r="K151" s="445"/>
      <c r="L151" s="95" t="s">
        <v>24</v>
      </c>
      <c r="M151" s="384" t="str">
        <f>IF([1]p12!$F$36&lt;&gt;0,[1]p12!$F$36,"")</f>
        <v/>
      </c>
      <c r="N151" s="384"/>
      <c r="O151" s="384"/>
      <c r="P151" s="384"/>
      <c r="Q151" s="445"/>
    </row>
    <row r="152" spans="1:19" x14ac:dyDescent="0.2">
      <c r="A152" s="392"/>
      <c r="B152" s="392"/>
      <c r="C152" s="392"/>
      <c r="D152" s="392"/>
      <c r="E152" s="392"/>
      <c r="F152" s="392"/>
      <c r="G152" s="392"/>
      <c r="H152" s="392"/>
      <c r="I152" s="392"/>
      <c r="J152" s="392"/>
      <c r="K152" s="392"/>
      <c r="L152" s="392"/>
      <c r="M152" s="392"/>
      <c r="N152" s="392"/>
      <c r="O152" s="392"/>
      <c r="P152" s="392"/>
      <c r="Q152" s="392"/>
    </row>
    <row r="153" spans="1:19" s="2" customFormat="1" ht="13.5" customHeight="1" x14ac:dyDescent="0.25">
      <c r="A153" s="421" t="s">
        <v>170</v>
      </c>
      <c r="B153" s="422"/>
      <c r="C153" s="384" t="str">
        <f>IF([1]p12!$A$40&lt;&gt;0,[1]p12!$A$40,"")</f>
        <v/>
      </c>
      <c r="D153" s="384"/>
      <c r="E153" s="384"/>
      <c r="F153" s="384"/>
      <c r="G153" s="384"/>
      <c r="H153" s="384"/>
      <c r="I153" s="384"/>
      <c r="J153" s="384"/>
      <c r="K153" s="445"/>
      <c r="L153" s="87" t="s">
        <v>74</v>
      </c>
      <c r="M153" s="446" t="str">
        <f>IF([1]p12!$K$40&lt;&gt;0,[1]p12!$K$40,"")</f>
        <v/>
      </c>
      <c r="N153" s="447"/>
      <c r="O153" s="87" t="s">
        <v>75</v>
      </c>
      <c r="P153" s="448" t="str">
        <f>IF([1]p12!$L$40&lt;&gt;0,[1]p12!$L$40,"")</f>
        <v/>
      </c>
      <c r="Q153" s="449"/>
    </row>
    <row r="154" spans="1:19" s="2" customFormat="1" ht="13.5" customHeight="1" x14ac:dyDescent="0.25">
      <c r="A154" s="421" t="s">
        <v>253</v>
      </c>
      <c r="B154" s="422"/>
      <c r="C154" s="384" t="str">
        <f>IF([1]p12!$A$42&lt;&gt;0,[1]p12!$A$42,"")</f>
        <v/>
      </c>
      <c r="D154" s="384"/>
      <c r="E154" s="384"/>
      <c r="F154" s="384"/>
      <c r="G154" s="384"/>
      <c r="H154" s="384"/>
      <c r="I154" s="384"/>
      <c r="J154" s="384"/>
      <c r="K154" s="445"/>
      <c r="L154" s="95" t="s">
        <v>24</v>
      </c>
      <c r="M154" s="384" t="str">
        <f>IF([1]p12!$F$40&lt;&gt;0,[1]p12!$F$40,"")</f>
        <v/>
      </c>
      <c r="N154" s="384"/>
      <c r="O154" s="384"/>
      <c r="P154" s="384"/>
      <c r="Q154" s="445"/>
    </row>
    <row r="155" spans="1:19" x14ac:dyDescent="0.2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</row>
    <row r="156" spans="1:19" s="2" customFormat="1" ht="13.5" customHeight="1" x14ac:dyDescent="0.25">
      <c r="A156" s="421" t="s">
        <v>170</v>
      </c>
      <c r="B156" s="422"/>
      <c r="C156" s="384" t="str">
        <f>IF([1]p12!$A$44&lt;&gt;0,[1]p12!$A$44,"")</f>
        <v/>
      </c>
      <c r="D156" s="384"/>
      <c r="E156" s="384"/>
      <c r="F156" s="384"/>
      <c r="G156" s="384"/>
      <c r="H156" s="384"/>
      <c r="I156" s="384"/>
      <c r="J156" s="384"/>
      <c r="K156" s="445"/>
      <c r="L156" s="87" t="s">
        <v>74</v>
      </c>
      <c r="M156" s="446" t="str">
        <f>IF([1]p12!$K$44&lt;&gt;0,[1]p12!$K$44,"")</f>
        <v/>
      </c>
      <c r="N156" s="447"/>
      <c r="O156" s="87" t="s">
        <v>75</v>
      </c>
      <c r="P156" s="448" t="str">
        <f>IF([1]p12!$L$44&lt;&gt;0,[1]p12!$L$44,"")</f>
        <v/>
      </c>
      <c r="Q156" s="449"/>
    </row>
    <row r="157" spans="1:19" s="2" customFormat="1" ht="13.5" customHeight="1" x14ac:dyDescent="0.25">
      <c r="A157" s="421" t="s">
        <v>253</v>
      </c>
      <c r="B157" s="422"/>
      <c r="C157" s="384" t="str">
        <f>IF([1]p12!$A$46&lt;&gt;0,[1]p12!$A$46,"")</f>
        <v/>
      </c>
      <c r="D157" s="384"/>
      <c r="E157" s="384"/>
      <c r="F157" s="384"/>
      <c r="G157" s="384"/>
      <c r="H157" s="384"/>
      <c r="I157" s="384"/>
      <c r="J157" s="384"/>
      <c r="K157" s="445"/>
      <c r="L157" s="95" t="s">
        <v>24</v>
      </c>
      <c r="M157" s="384" t="str">
        <f>IF([1]p12!$F$44&lt;&gt;0,[1]p12!$F$44,"")</f>
        <v/>
      </c>
      <c r="N157" s="384"/>
      <c r="O157" s="384"/>
      <c r="P157" s="384"/>
      <c r="Q157" s="445"/>
    </row>
    <row r="158" spans="1:19" x14ac:dyDescent="0.2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</row>
    <row r="159" spans="1:19" s="2" customFormat="1" ht="13.5" customHeight="1" x14ac:dyDescent="0.25">
      <c r="A159" s="421" t="s">
        <v>170</v>
      </c>
      <c r="B159" s="422"/>
      <c r="C159" s="384" t="str">
        <f>IF([1]p12!$A$48&lt;&gt;0,[1]p12!$A$48,"")</f>
        <v/>
      </c>
      <c r="D159" s="384"/>
      <c r="E159" s="384"/>
      <c r="F159" s="384"/>
      <c r="G159" s="384"/>
      <c r="H159" s="384"/>
      <c r="I159" s="384"/>
      <c r="J159" s="384"/>
      <c r="K159" s="445"/>
      <c r="L159" s="87" t="s">
        <v>74</v>
      </c>
      <c r="M159" s="446" t="str">
        <f>IF([1]p12!$K$48&lt;&gt;0,[1]p12!$K$48,"")</f>
        <v/>
      </c>
      <c r="N159" s="447"/>
      <c r="O159" s="87" t="s">
        <v>75</v>
      </c>
      <c r="P159" s="448" t="str">
        <f>IF([1]p12!$L$48&lt;&gt;0,[1]p12!$L$48,"")</f>
        <v/>
      </c>
      <c r="Q159" s="449"/>
    </row>
    <row r="160" spans="1:19" s="2" customFormat="1" ht="13.5" customHeight="1" x14ac:dyDescent="0.25">
      <c r="A160" s="421" t="s">
        <v>253</v>
      </c>
      <c r="B160" s="422"/>
      <c r="C160" s="384" t="str">
        <f>IF([1]p12!$A$50&lt;&gt;0,[1]p12!$A$50,"")</f>
        <v/>
      </c>
      <c r="D160" s="384"/>
      <c r="E160" s="384"/>
      <c r="F160" s="384"/>
      <c r="G160" s="384"/>
      <c r="H160" s="384"/>
      <c r="I160" s="384"/>
      <c r="J160" s="384"/>
      <c r="K160" s="445"/>
      <c r="L160" s="95" t="s">
        <v>24</v>
      </c>
      <c r="M160" s="384" t="str">
        <f>IF([1]p12!$F$48&lt;&gt;0,[1]p12!$F$48,"")</f>
        <v/>
      </c>
      <c r="N160" s="384"/>
      <c r="O160" s="384"/>
      <c r="P160" s="384"/>
      <c r="Q160" s="445"/>
    </row>
    <row r="161" spans="1:19" x14ac:dyDescent="0.2">
      <c r="A161" s="392"/>
      <c r="B161" s="392"/>
      <c r="C161" s="392"/>
      <c r="D161" s="392"/>
      <c r="E161" s="392"/>
      <c r="F161" s="392"/>
      <c r="G161" s="392"/>
      <c r="H161" s="392"/>
      <c r="I161" s="392"/>
      <c r="J161" s="392"/>
      <c r="K161" s="392"/>
      <c r="L161" s="392"/>
      <c r="M161" s="392"/>
      <c r="N161" s="392"/>
      <c r="O161" s="392"/>
      <c r="P161" s="392"/>
      <c r="Q161" s="392"/>
    </row>
    <row r="162" spans="1:19" s="29" customFormat="1" ht="13.5" customHeight="1" x14ac:dyDescent="0.2">
      <c r="A162" s="375" t="str">
        <f>T([1]p13!$C$13:$G$13)</f>
        <v>Jaime Alves Barbosa Sobrinho</v>
      </c>
      <c r="B162" s="376"/>
      <c r="C162" s="376"/>
      <c r="D162" s="376"/>
      <c r="E162" s="377"/>
      <c r="F162" s="383"/>
      <c r="G162" s="381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28"/>
      <c r="S162" s="28"/>
    </row>
    <row r="163" spans="1:19" s="2" customFormat="1" ht="13.5" customHeight="1" x14ac:dyDescent="0.25">
      <c r="A163" s="421" t="s">
        <v>170</v>
      </c>
      <c r="B163" s="422"/>
      <c r="C163" s="384" t="str">
        <f>IF([1]p13!$A$36&lt;&gt;0,[1]p13!$A$36,"")</f>
        <v/>
      </c>
      <c r="D163" s="384"/>
      <c r="E163" s="384"/>
      <c r="F163" s="384"/>
      <c r="G163" s="384"/>
      <c r="H163" s="384"/>
      <c r="I163" s="384"/>
      <c r="J163" s="384"/>
      <c r="K163" s="445"/>
      <c r="L163" s="87" t="s">
        <v>74</v>
      </c>
      <c r="M163" s="446" t="str">
        <f>IF([1]p13!$K$36&lt;&gt;0,[1]p13!$K$36,"")</f>
        <v/>
      </c>
      <c r="N163" s="447"/>
      <c r="O163" s="87" t="s">
        <v>75</v>
      </c>
      <c r="P163" s="448" t="str">
        <f>IF([1]p13!$L$36&lt;&gt;0,[1]p13!$L$36,"")</f>
        <v/>
      </c>
      <c r="Q163" s="449"/>
    </row>
    <row r="164" spans="1:19" s="2" customFormat="1" ht="13.5" customHeight="1" x14ac:dyDescent="0.25">
      <c r="A164" s="421" t="s">
        <v>253</v>
      </c>
      <c r="B164" s="422"/>
      <c r="C164" s="384" t="str">
        <f>IF([1]p13!$A$38&lt;&gt;0,[1]p13!$A$38,"")</f>
        <v/>
      </c>
      <c r="D164" s="384"/>
      <c r="E164" s="384"/>
      <c r="F164" s="384"/>
      <c r="G164" s="384"/>
      <c r="H164" s="384"/>
      <c r="I164" s="384"/>
      <c r="J164" s="384"/>
      <c r="K164" s="445"/>
      <c r="L164" s="95" t="s">
        <v>24</v>
      </c>
      <c r="M164" s="384" t="str">
        <f>IF([1]p13!$F$36&lt;&gt;0,[1]p13!$F$36,"")</f>
        <v/>
      </c>
      <c r="N164" s="384"/>
      <c r="O164" s="384"/>
      <c r="P164" s="384"/>
      <c r="Q164" s="445"/>
    </row>
    <row r="165" spans="1:19" x14ac:dyDescent="0.2">
      <c r="A165" s="392"/>
      <c r="B165" s="392"/>
      <c r="C165" s="392"/>
      <c r="D165" s="392"/>
      <c r="E165" s="392"/>
      <c r="F165" s="392"/>
      <c r="G165" s="392"/>
      <c r="H165" s="392"/>
      <c r="I165" s="392"/>
      <c r="J165" s="392"/>
      <c r="K165" s="392"/>
      <c r="L165" s="392"/>
      <c r="M165" s="392"/>
      <c r="N165" s="392"/>
      <c r="O165" s="392"/>
      <c r="P165" s="392"/>
      <c r="Q165" s="392"/>
    </row>
    <row r="166" spans="1:19" s="2" customFormat="1" ht="13.5" customHeight="1" x14ac:dyDescent="0.25">
      <c r="A166" s="421" t="s">
        <v>170</v>
      </c>
      <c r="B166" s="422"/>
      <c r="C166" s="384" t="str">
        <f>IF([1]p13!$A$40&lt;&gt;0,[1]p13!$A$40,"")</f>
        <v/>
      </c>
      <c r="D166" s="384"/>
      <c r="E166" s="384"/>
      <c r="F166" s="384"/>
      <c r="G166" s="384"/>
      <c r="H166" s="384"/>
      <c r="I166" s="384"/>
      <c r="J166" s="384"/>
      <c r="K166" s="445"/>
      <c r="L166" s="87" t="s">
        <v>74</v>
      </c>
      <c r="M166" s="446" t="str">
        <f>IF([1]p13!$K$40&lt;&gt;0,[1]p13!$K$40,"")</f>
        <v/>
      </c>
      <c r="N166" s="447"/>
      <c r="O166" s="87" t="s">
        <v>75</v>
      </c>
      <c r="P166" s="448" t="str">
        <f>IF([1]p13!$L$40&lt;&gt;0,[1]p13!$L$40,"")</f>
        <v/>
      </c>
      <c r="Q166" s="449"/>
    </row>
    <row r="167" spans="1:19" s="2" customFormat="1" ht="13.5" customHeight="1" x14ac:dyDescent="0.25">
      <c r="A167" s="421" t="s">
        <v>253</v>
      </c>
      <c r="B167" s="422"/>
      <c r="C167" s="384" t="str">
        <f>IF([1]p13!$A$42&lt;&gt;0,[1]p13!$A$42,"")</f>
        <v/>
      </c>
      <c r="D167" s="384"/>
      <c r="E167" s="384"/>
      <c r="F167" s="384"/>
      <c r="G167" s="384"/>
      <c r="H167" s="384"/>
      <c r="I167" s="384"/>
      <c r="J167" s="384"/>
      <c r="K167" s="445"/>
      <c r="L167" s="95" t="s">
        <v>24</v>
      </c>
      <c r="M167" s="384" t="str">
        <f>IF([1]p13!$F$40&lt;&gt;0,[1]p13!$F$40,"")</f>
        <v/>
      </c>
      <c r="N167" s="384"/>
      <c r="O167" s="384"/>
      <c r="P167" s="384"/>
      <c r="Q167" s="445"/>
    </row>
    <row r="168" spans="1:19" x14ac:dyDescent="0.2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</row>
    <row r="169" spans="1:19" s="2" customFormat="1" ht="13.5" customHeight="1" x14ac:dyDescent="0.25">
      <c r="A169" s="421" t="s">
        <v>170</v>
      </c>
      <c r="B169" s="422"/>
      <c r="C169" s="384" t="str">
        <f>IF([1]p13!$A$44&lt;&gt;0,[1]p13!$A$44,"")</f>
        <v/>
      </c>
      <c r="D169" s="384"/>
      <c r="E169" s="384"/>
      <c r="F169" s="384"/>
      <c r="G169" s="384"/>
      <c r="H169" s="384"/>
      <c r="I169" s="384"/>
      <c r="J169" s="384"/>
      <c r="K169" s="445"/>
      <c r="L169" s="87" t="s">
        <v>74</v>
      </c>
      <c r="M169" s="446" t="str">
        <f>IF([1]p13!$K$44&lt;&gt;0,[1]p13!$K$44,"")</f>
        <v/>
      </c>
      <c r="N169" s="447"/>
      <c r="O169" s="87" t="s">
        <v>75</v>
      </c>
      <c r="P169" s="448" t="str">
        <f>IF([1]p13!$L$44&lt;&gt;0,[1]p13!$L$44,"")</f>
        <v/>
      </c>
      <c r="Q169" s="449"/>
    </row>
    <row r="170" spans="1:19" s="2" customFormat="1" ht="13.5" customHeight="1" x14ac:dyDescent="0.25">
      <c r="A170" s="421" t="s">
        <v>253</v>
      </c>
      <c r="B170" s="422"/>
      <c r="C170" s="384" t="str">
        <f>IF([1]p13!$A$46&lt;&gt;0,[1]p13!$A$46,"")</f>
        <v/>
      </c>
      <c r="D170" s="384"/>
      <c r="E170" s="384"/>
      <c r="F170" s="384"/>
      <c r="G170" s="384"/>
      <c r="H170" s="384"/>
      <c r="I170" s="384"/>
      <c r="J170" s="384"/>
      <c r="K170" s="445"/>
      <c r="L170" s="95" t="s">
        <v>24</v>
      </c>
      <c r="M170" s="384" t="str">
        <f>IF([1]p13!$F$44&lt;&gt;0,[1]p13!$F$44,"")</f>
        <v/>
      </c>
      <c r="N170" s="384"/>
      <c r="O170" s="384"/>
      <c r="P170" s="384"/>
      <c r="Q170" s="445"/>
    </row>
    <row r="171" spans="1:19" x14ac:dyDescent="0.2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</row>
    <row r="172" spans="1:19" s="2" customFormat="1" ht="13.5" customHeight="1" x14ac:dyDescent="0.25">
      <c r="A172" s="421" t="s">
        <v>170</v>
      </c>
      <c r="B172" s="422"/>
      <c r="C172" s="384" t="str">
        <f>IF([1]p13!$A$48&lt;&gt;0,[1]p13!$A$48,"")</f>
        <v/>
      </c>
      <c r="D172" s="384"/>
      <c r="E172" s="384"/>
      <c r="F172" s="384"/>
      <c r="G172" s="384"/>
      <c r="H172" s="384"/>
      <c r="I172" s="384"/>
      <c r="J172" s="384"/>
      <c r="K172" s="445"/>
      <c r="L172" s="87" t="s">
        <v>74</v>
      </c>
      <c r="M172" s="446" t="str">
        <f>IF([1]p13!$K$48&lt;&gt;0,[1]p13!$K$48,"")</f>
        <v/>
      </c>
      <c r="N172" s="447"/>
      <c r="O172" s="87" t="s">
        <v>75</v>
      </c>
      <c r="P172" s="448" t="str">
        <f>IF([1]p13!$L$48&lt;&gt;0,[1]p13!$L$48,"")</f>
        <v/>
      </c>
      <c r="Q172" s="449"/>
    </row>
    <row r="173" spans="1:19" s="2" customFormat="1" ht="13.5" customHeight="1" x14ac:dyDescent="0.25">
      <c r="A173" s="421" t="s">
        <v>253</v>
      </c>
      <c r="B173" s="422"/>
      <c r="C173" s="384" t="str">
        <f>IF([1]p13!$A$50&lt;&gt;0,[1]p13!$A$50,"")</f>
        <v/>
      </c>
      <c r="D173" s="384"/>
      <c r="E173" s="384"/>
      <c r="F173" s="384"/>
      <c r="G173" s="384"/>
      <c r="H173" s="384"/>
      <c r="I173" s="384"/>
      <c r="J173" s="384"/>
      <c r="K173" s="445"/>
      <c r="L173" s="95" t="s">
        <v>24</v>
      </c>
      <c r="M173" s="384" t="str">
        <f>IF([1]p13!$F$48&lt;&gt;0,[1]p13!$F$48,"")</f>
        <v/>
      </c>
      <c r="N173" s="384"/>
      <c r="O173" s="384"/>
      <c r="P173" s="384"/>
      <c r="Q173" s="445"/>
    </row>
    <row r="174" spans="1:19" x14ac:dyDescent="0.2">
      <c r="A174" s="392"/>
      <c r="B174" s="392"/>
      <c r="C174" s="392"/>
      <c r="D174" s="392"/>
      <c r="E174" s="392"/>
      <c r="F174" s="392"/>
      <c r="G174" s="392"/>
      <c r="H174" s="392"/>
      <c r="I174" s="392"/>
      <c r="J174" s="392"/>
      <c r="K174" s="392"/>
      <c r="L174" s="392"/>
      <c r="M174" s="392"/>
      <c r="N174" s="392"/>
      <c r="O174" s="392"/>
      <c r="P174" s="392"/>
      <c r="Q174" s="392"/>
    </row>
    <row r="175" spans="1:19" s="29" customFormat="1" ht="13.5" customHeight="1" x14ac:dyDescent="0.2">
      <c r="A175" s="375" t="str">
        <f>T([1]p14!$C$13:$G$13)</f>
        <v>Jefferson Abrantes dos Santos</v>
      </c>
      <c r="B175" s="376"/>
      <c r="C175" s="376"/>
      <c r="D175" s="376"/>
      <c r="E175" s="377"/>
      <c r="F175" s="383"/>
      <c r="G175" s="381"/>
      <c r="H175" s="381"/>
      <c r="I175" s="381"/>
      <c r="J175" s="381"/>
      <c r="K175" s="381"/>
      <c r="L175" s="381"/>
      <c r="M175" s="381"/>
      <c r="N175" s="381"/>
      <c r="O175" s="381"/>
      <c r="P175" s="381"/>
      <c r="Q175" s="381"/>
      <c r="R175" s="28"/>
      <c r="S175" s="28"/>
    </row>
    <row r="176" spans="1:19" s="2" customFormat="1" ht="13.5" customHeight="1" x14ac:dyDescent="0.25">
      <c r="A176" s="421" t="s">
        <v>170</v>
      </c>
      <c r="B176" s="422"/>
      <c r="C176" s="384" t="str">
        <f>IF([1]p14!$A$36&lt;&gt;0,[1]p14!$A$36,"")</f>
        <v/>
      </c>
      <c r="D176" s="384"/>
      <c r="E176" s="384"/>
      <c r="F176" s="384"/>
      <c r="G176" s="384"/>
      <c r="H176" s="384"/>
      <c r="I176" s="384"/>
      <c r="J176" s="384"/>
      <c r="K176" s="445"/>
      <c r="L176" s="87" t="s">
        <v>74</v>
      </c>
      <c r="M176" s="446" t="str">
        <f>IF([1]p14!$K$36&lt;&gt;0,[1]p14!$K$36,"")</f>
        <v/>
      </c>
      <c r="N176" s="447"/>
      <c r="O176" s="87" t="s">
        <v>75</v>
      </c>
      <c r="P176" s="448" t="str">
        <f>IF([1]p14!$L$36&lt;&gt;0,[1]p14!$L$36,"")</f>
        <v/>
      </c>
      <c r="Q176" s="449"/>
    </row>
    <row r="177" spans="1:19" s="2" customFormat="1" ht="13.5" customHeight="1" x14ac:dyDescent="0.25">
      <c r="A177" s="421" t="s">
        <v>253</v>
      </c>
      <c r="B177" s="422"/>
      <c r="C177" s="384" t="str">
        <f>IF([1]p14!$A$38&lt;&gt;0,[1]p14!$A$38,"")</f>
        <v/>
      </c>
      <c r="D177" s="384"/>
      <c r="E177" s="384"/>
      <c r="F177" s="384"/>
      <c r="G177" s="384"/>
      <c r="H177" s="384"/>
      <c r="I177" s="384"/>
      <c r="J177" s="384"/>
      <c r="K177" s="445"/>
      <c r="L177" s="95" t="s">
        <v>24</v>
      </c>
      <c r="M177" s="384" t="str">
        <f>IF([1]p14!$F$36&lt;&gt;0,[1]p14!$F$36,"")</f>
        <v/>
      </c>
      <c r="N177" s="384"/>
      <c r="O177" s="384"/>
      <c r="P177" s="384"/>
      <c r="Q177" s="445"/>
    </row>
    <row r="178" spans="1:19" x14ac:dyDescent="0.2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</row>
    <row r="179" spans="1:19" s="2" customFormat="1" ht="13.5" customHeight="1" x14ac:dyDescent="0.25">
      <c r="A179" s="421" t="s">
        <v>170</v>
      </c>
      <c r="B179" s="422"/>
      <c r="C179" s="384" t="str">
        <f>IF([1]p14!$A$40&lt;&gt;0,[1]p14!$A$40,"")</f>
        <v/>
      </c>
      <c r="D179" s="384"/>
      <c r="E179" s="384"/>
      <c r="F179" s="384"/>
      <c r="G179" s="384"/>
      <c r="H179" s="384"/>
      <c r="I179" s="384"/>
      <c r="J179" s="384"/>
      <c r="K179" s="445"/>
      <c r="L179" s="87" t="s">
        <v>74</v>
      </c>
      <c r="M179" s="446" t="str">
        <f>IF([1]p14!$K$40&lt;&gt;0,[1]p14!$K$40,"")</f>
        <v/>
      </c>
      <c r="N179" s="447"/>
      <c r="O179" s="87" t="s">
        <v>75</v>
      </c>
      <c r="P179" s="448" t="str">
        <f>IF([1]p14!$L$40&lt;&gt;0,[1]p14!$L$40,"")</f>
        <v/>
      </c>
      <c r="Q179" s="449"/>
    </row>
    <row r="180" spans="1:19" s="2" customFormat="1" ht="13.5" customHeight="1" x14ac:dyDescent="0.25">
      <c r="A180" s="421" t="s">
        <v>253</v>
      </c>
      <c r="B180" s="422"/>
      <c r="C180" s="384" t="str">
        <f>IF([1]p14!$A$42&lt;&gt;0,[1]p14!$A$42,"")</f>
        <v/>
      </c>
      <c r="D180" s="384"/>
      <c r="E180" s="384"/>
      <c r="F180" s="384"/>
      <c r="G180" s="384"/>
      <c r="H180" s="384"/>
      <c r="I180" s="384"/>
      <c r="J180" s="384"/>
      <c r="K180" s="445"/>
      <c r="L180" s="95" t="s">
        <v>24</v>
      </c>
      <c r="M180" s="384" t="str">
        <f>IF([1]p14!$F$40&lt;&gt;0,[1]p14!$F$40,"")</f>
        <v/>
      </c>
      <c r="N180" s="384"/>
      <c r="O180" s="384"/>
      <c r="P180" s="384"/>
      <c r="Q180" s="445"/>
    </row>
    <row r="181" spans="1:19" x14ac:dyDescent="0.2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</row>
    <row r="182" spans="1:19" s="2" customFormat="1" ht="13.5" customHeight="1" x14ac:dyDescent="0.25">
      <c r="A182" s="421" t="s">
        <v>170</v>
      </c>
      <c r="B182" s="422"/>
      <c r="C182" s="384" t="str">
        <f>IF([1]p14!$A$44&lt;&gt;0,[1]p14!$A$44,"")</f>
        <v/>
      </c>
      <c r="D182" s="384"/>
      <c r="E182" s="384"/>
      <c r="F182" s="384"/>
      <c r="G182" s="384"/>
      <c r="H182" s="384"/>
      <c r="I182" s="384"/>
      <c r="J182" s="384"/>
      <c r="K182" s="445"/>
      <c r="L182" s="87" t="s">
        <v>74</v>
      </c>
      <c r="M182" s="446" t="str">
        <f>IF([1]p14!$K$44&lt;&gt;0,[1]p14!$K$44,"")</f>
        <v/>
      </c>
      <c r="N182" s="447"/>
      <c r="O182" s="87" t="s">
        <v>75</v>
      </c>
      <c r="P182" s="448" t="str">
        <f>IF([1]p14!$L$44&lt;&gt;0,[1]p14!$L$44,"")</f>
        <v/>
      </c>
      <c r="Q182" s="449"/>
    </row>
    <row r="183" spans="1:19" s="2" customFormat="1" ht="13.5" customHeight="1" x14ac:dyDescent="0.25">
      <c r="A183" s="421" t="s">
        <v>253</v>
      </c>
      <c r="B183" s="422"/>
      <c r="C183" s="384" t="str">
        <f>IF([1]p14!$A$46&lt;&gt;0,[1]p14!$A$46,"")</f>
        <v/>
      </c>
      <c r="D183" s="384"/>
      <c r="E183" s="384"/>
      <c r="F183" s="384"/>
      <c r="G183" s="384"/>
      <c r="H183" s="384"/>
      <c r="I183" s="384"/>
      <c r="J183" s="384"/>
      <c r="K183" s="445"/>
      <c r="L183" s="95" t="s">
        <v>24</v>
      </c>
      <c r="M183" s="384" t="str">
        <f>IF([1]p14!$F$44&lt;&gt;0,[1]p14!$F$44,"")</f>
        <v/>
      </c>
      <c r="N183" s="384"/>
      <c r="O183" s="384"/>
      <c r="P183" s="384"/>
      <c r="Q183" s="445"/>
    </row>
    <row r="184" spans="1:19" x14ac:dyDescent="0.2">
      <c r="A184" s="392"/>
      <c r="B184" s="392"/>
      <c r="C184" s="392"/>
      <c r="D184" s="392"/>
      <c r="E184" s="392"/>
      <c r="F184" s="392"/>
      <c r="G184" s="392"/>
      <c r="H184" s="392"/>
      <c r="I184" s="392"/>
      <c r="J184" s="392"/>
      <c r="K184" s="392"/>
      <c r="L184" s="392"/>
      <c r="M184" s="392"/>
      <c r="N184" s="392"/>
      <c r="O184" s="392"/>
      <c r="P184" s="392"/>
      <c r="Q184" s="392"/>
    </row>
    <row r="185" spans="1:19" s="2" customFormat="1" ht="13.5" customHeight="1" x14ac:dyDescent="0.25">
      <c r="A185" s="421" t="s">
        <v>170</v>
      </c>
      <c r="B185" s="422"/>
      <c r="C185" s="384" t="str">
        <f>IF([1]p14!$A$48&lt;&gt;0,[1]p14!$A$48,"")</f>
        <v/>
      </c>
      <c r="D185" s="384"/>
      <c r="E185" s="384"/>
      <c r="F185" s="384"/>
      <c r="G185" s="384"/>
      <c r="H185" s="384"/>
      <c r="I185" s="384"/>
      <c r="J185" s="384"/>
      <c r="K185" s="445"/>
      <c r="L185" s="87" t="s">
        <v>74</v>
      </c>
      <c r="M185" s="446" t="str">
        <f>IF([1]p14!$K$48&lt;&gt;0,[1]p14!$K$48,"")</f>
        <v/>
      </c>
      <c r="N185" s="447"/>
      <c r="O185" s="87" t="s">
        <v>75</v>
      </c>
      <c r="P185" s="448" t="str">
        <f>IF([1]p14!$L$48&lt;&gt;0,[1]p14!$L$48,"")</f>
        <v/>
      </c>
      <c r="Q185" s="449"/>
    </row>
    <row r="186" spans="1:19" s="2" customFormat="1" ht="13.5" customHeight="1" x14ac:dyDescent="0.25">
      <c r="A186" s="421" t="s">
        <v>253</v>
      </c>
      <c r="B186" s="422"/>
      <c r="C186" s="384" t="str">
        <f>IF([1]p14!$A$50&lt;&gt;0,[1]p14!$A$50,"")</f>
        <v/>
      </c>
      <c r="D186" s="384"/>
      <c r="E186" s="384"/>
      <c r="F186" s="384"/>
      <c r="G186" s="384"/>
      <c r="H186" s="384"/>
      <c r="I186" s="384"/>
      <c r="J186" s="384"/>
      <c r="K186" s="445"/>
      <c r="L186" s="95" t="s">
        <v>24</v>
      </c>
      <c r="M186" s="384" t="str">
        <f>IF([1]p14!$F$48&lt;&gt;0,[1]p14!$F$48,"")</f>
        <v/>
      </c>
      <c r="N186" s="384"/>
      <c r="O186" s="384"/>
      <c r="P186" s="384"/>
      <c r="Q186" s="445"/>
    </row>
    <row r="187" spans="1:19" x14ac:dyDescent="0.2">
      <c r="A187" s="392"/>
      <c r="B187" s="392"/>
      <c r="C187" s="392"/>
      <c r="D187" s="392"/>
      <c r="E187" s="392"/>
      <c r="F187" s="392"/>
      <c r="G187" s="392"/>
      <c r="H187" s="392"/>
      <c r="I187" s="392"/>
      <c r="J187" s="392"/>
      <c r="K187" s="392"/>
      <c r="L187" s="392"/>
      <c r="M187" s="392"/>
      <c r="N187" s="392"/>
      <c r="O187" s="392"/>
      <c r="P187" s="392"/>
      <c r="Q187" s="392"/>
    </row>
    <row r="188" spans="1:19" s="29" customFormat="1" ht="13.5" customHeight="1" x14ac:dyDescent="0.2">
      <c r="A188" s="375" t="str">
        <f>T([1]p15!$C$13:$G$13)</f>
        <v>José de Arimatéia Fernandes</v>
      </c>
      <c r="B188" s="376"/>
      <c r="C188" s="376"/>
      <c r="D188" s="376"/>
      <c r="E188" s="377"/>
      <c r="F188" s="383"/>
      <c r="G188" s="381"/>
      <c r="H188" s="381"/>
      <c r="I188" s="381"/>
      <c r="J188" s="381"/>
      <c r="K188" s="381"/>
      <c r="L188" s="381"/>
      <c r="M188" s="381"/>
      <c r="N188" s="381"/>
      <c r="O188" s="381"/>
      <c r="P188" s="381"/>
      <c r="Q188" s="381"/>
      <c r="R188" s="28"/>
      <c r="S188" s="28"/>
    </row>
    <row r="189" spans="1:19" s="2" customFormat="1" ht="13.5" customHeight="1" x14ac:dyDescent="0.25">
      <c r="A189" s="421" t="s">
        <v>170</v>
      </c>
      <c r="B189" s="422"/>
      <c r="C189" s="384" t="str">
        <f>IF([1]p15!$A$36&lt;&gt;0,[1]p15!$A$36,"")</f>
        <v/>
      </c>
      <c r="D189" s="384"/>
      <c r="E189" s="384"/>
      <c r="F189" s="384"/>
      <c r="G189" s="384"/>
      <c r="H189" s="384"/>
      <c r="I189" s="384"/>
      <c r="J189" s="384"/>
      <c r="K189" s="445"/>
      <c r="L189" s="87" t="s">
        <v>74</v>
      </c>
      <c r="M189" s="446" t="str">
        <f>IF([1]p15!$K$36&lt;&gt;0,[1]p15!$K$36,"")</f>
        <v/>
      </c>
      <c r="N189" s="447"/>
      <c r="O189" s="87" t="s">
        <v>75</v>
      </c>
      <c r="P189" s="448" t="str">
        <f>IF([1]p15!$L$36&lt;&gt;0,[1]p15!$L$36,"")</f>
        <v/>
      </c>
      <c r="Q189" s="449"/>
    </row>
    <row r="190" spans="1:19" s="2" customFormat="1" ht="13.5" customHeight="1" x14ac:dyDescent="0.25">
      <c r="A190" s="421" t="s">
        <v>253</v>
      </c>
      <c r="B190" s="422"/>
      <c r="C190" s="384" t="str">
        <f>IF([1]p15!$A$38&lt;&gt;0,[1]p15!$A$38,"")</f>
        <v/>
      </c>
      <c r="D190" s="384"/>
      <c r="E190" s="384"/>
      <c r="F190" s="384"/>
      <c r="G190" s="384"/>
      <c r="H190" s="384"/>
      <c r="I190" s="384"/>
      <c r="J190" s="384"/>
      <c r="K190" s="445"/>
      <c r="L190" s="95" t="s">
        <v>24</v>
      </c>
      <c r="M190" s="384" t="str">
        <f>IF([1]p15!$F$36&lt;&gt;0,[1]p15!$F$36,"")</f>
        <v/>
      </c>
      <c r="N190" s="384"/>
      <c r="O190" s="384"/>
      <c r="P190" s="384"/>
      <c r="Q190" s="445"/>
    </row>
    <row r="191" spans="1:19" x14ac:dyDescent="0.2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</row>
    <row r="192" spans="1:19" s="2" customFormat="1" ht="13.5" customHeight="1" x14ac:dyDescent="0.25">
      <c r="A192" s="421" t="s">
        <v>170</v>
      </c>
      <c r="B192" s="422"/>
      <c r="C192" s="384" t="str">
        <f>IF([1]p15!$A$40&lt;&gt;0,[1]p15!$A$40,"")</f>
        <v/>
      </c>
      <c r="D192" s="384"/>
      <c r="E192" s="384"/>
      <c r="F192" s="384"/>
      <c r="G192" s="384"/>
      <c r="H192" s="384"/>
      <c r="I192" s="384"/>
      <c r="J192" s="384"/>
      <c r="K192" s="445"/>
      <c r="L192" s="87" t="s">
        <v>74</v>
      </c>
      <c r="M192" s="446" t="str">
        <f>IF([1]p15!$K$40&lt;&gt;0,[1]p15!$K$40,"")</f>
        <v/>
      </c>
      <c r="N192" s="447"/>
      <c r="O192" s="87" t="s">
        <v>75</v>
      </c>
      <c r="P192" s="448" t="str">
        <f>IF([1]p15!$L$40&lt;&gt;0,[1]p15!$L$40,"")</f>
        <v/>
      </c>
      <c r="Q192" s="449"/>
    </row>
    <row r="193" spans="1:19" s="2" customFormat="1" ht="13.5" customHeight="1" x14ac:dyDescent="0.25">
      <c r="A193" s="421" t="s">
        <v>253</v>
      </c>
      <c r="B193" s="422"/>
      <c r="C193" s="384" t="str">
        <f>IF([1]p15!$A$42&lt;&gt;0,[1]p15!$A$42,"")</f>
        <v/>
      </c>
      <c r="D193" s="384"/>
      <c r="E193" s="384"/>
      <c r="F193" s="384"/>
      <c r="G193" s="384"/>
      <c r="H193" s="384"/>
      <c r="I193" s="384"/>
      <c r="J193" s="384"/>
      <c r="K193" s="445"/>
      <c r="L193" s="95" t="s">
        <v>24</v>
      </c>
      <c r="M193" s="384" t="str">
        <f>IF([1]p15!$F$40&lt;&gt;0,[1]p15!$F$40,"")</f>
        <v/>
      </c>
      <c r="N193" s="384"/>
      <c r="O193" s="384"/>
      <c r="P193" s="384"/>
      <c r="Q193" s="445"/>
    </row>
    <row r="194" spans="1:19" x14ac:dyDescent="0.2">
      <c r="A194" s="392"/>
      <c r="B194" s="392"/>
      <c r="C194" s="392"/>
      <c r="D194" s="392"/>
      <c r="E194" s="392"/>
      <c r="F194" s="392"/>
      <c r="G194" s="392"/>
      <c r="H194" s="392"/>
      <c r="I194" s="392"/>
      <c r="J194" s="392"/>
      <c r="K194" s="392"/>
      <c r="L194" s="392"/>
      <c r="M194" s="392"/>
      <c r="N194" s="392"/>
      <c r="O194" s="392"/>
      <c r="P194" s="392"/>
      <c r="Q194" s="392"/>
    </row>
    <row r="195" spans="1:19" s="2" customFormat="1" ht="13.5" customHeight="1" x14ac:dyDescent="0.25">
      <c r="A195" s="421" t="s">
        <v>170</v>
      </c>
      <c r="B195" s="422"/>
      <c r="C195" s="384" t="str">
        <f>IF([1]p15!$A$44&lt;&gt;0,[1]p15!$A$44,"")</f>
        <v/>
      </c>
      <c r="D195" s="384"/>
      <c r="E195" s="384"/>
      <c r="F195" s="384"/>
      <c r="G195" s="384"/>
      <c r="H195" s="384"/>
      <c r="I195" s="384"/>
      <c r="J195" s="384"/>
      <c r="K195" s="445"/>
      <c r="L195" s="87" t="s">
        <v>74</v>
      </c>
      <c r="M195" s="446" t="str">
        <f>IF([1]p15!$K$44&lt;&gt;0,[1]p15!$K$44,"")</f>
        <v/>
      </c>
      <c r="N195" s="447"/>
      <c r="O195" s="87" t="s">
        <v>75</v>
      </c>
      <c r="P195" s="448" t="str">
        <f>IF([1]p15!$L$44&lt;&gt;0,[1]p15!$L$44,"")</f>
        <v/>
      </c>
      <c r="Q195" s="449"/>
    </row>
    <row r="196" spans="1:19" s="2" customFormat="1" ht="13.5" customHeight="1" x14ac:dyDescent="0.25">
      <c r="A196" s="421" t="s">
        <v>253</v>
      </c>
      <c r="B196" s="422"/>
      <c r="C196" s="384" t="str">
        <f>IF([1]p15!$A$46&lt;&gt;0,[1]p15!$A$46,"")</f>
        <v/>
      </c>
      <c r="D196" s="384"/>
      <c r="E196" s="384"/>
      <c r="F196" s="384"/>
      <c r="G196" s="384"/>
      <c r="H196" s="384"/>
      <c r="I196" s="384"/>
      <c r="J196" s="384"/>
      <c r="K196" s="445"/>
      <c r="L196" s="95" t="s">
        <v>24</v>
      </c>
      <c r="M196" s="384" t="str">
        <f>IF([1]p15!$F$44&lt;&gt;0,[1]p15!$F$44,"")</f>
        <v/>
      </c>
      <c r="N196" s="384"/>
      <c r="O196" s="384"/>
      <c r="P196" s="384"/>
      <c r="Q196" s="445"/>
    </row>
    <row r="197" spans="1:19" x14ac:dyDescent="0.2">
      <c r="A197" s="392"/>
      <c r="B197" s="392"/>
      <c r="C197" s="392"/>
      <c r="D197" s="392"/>
      <c r="E197" s="392"/>
      <c r="F197" s="392"/>
      <c r="G197" s="392"/>
      <c r="H197" s="392"/>
      <c r="I197" s="392"/>
      <c r="J197" s="392"/>
      <c r="K197" s="392"/>
      <c r="L197" s="392"/>
      <c r="M197" s="392"/>
      <c r="N197" s="392"/>
      <c r="O197" s="392"/>
      <c r="P197" s="392"/>
      <c r="Q197" s="392"/>
    </row>
    <row r="198" spans="1:19" s="2" customFormat="1" ht="13.5" customHeight="1" x14ac:dyDescent="0.25">
      <c r="A198" s="421" t="s">
        <v>170</v>
      </c>
      <c r="B198" s="422"/>
      <c r="C198" s="384" t="str">
        <f>IF([1]p15!$A$48&lt;&gt;0,[1]p15!$A$48,"")</f>
        <v/>
      </c>
      <c r="D198" s="384"/>
      <c r="E198" s="384"/>
      <c r="F198" s="384"/>
      <c r="G198" s="384"/>
      <c r="H198" s="384"/>
      <c r="I198" s="384"/>
      <c r="J198" s="384"/>
      <c r="K198" s="445"/>
      <c r="L198" s="87" t="s">
        <v>74</v>
      </c>
      <c r="M198" s="446" t="str">
        <f>IF([1]p15!$K$48&lt;&gt;0,[1]p15!$K$48,"")</f>
        <v/>
      </c>
      <c r="N198" s="447"/>
      <c r="O198" s="87" t="s">
        <v>75</v>
      </c>
      <c r="P198" s="448" t="str">
        <f>IF([1]p15!$L$48&lt;&gt;0,[1]p15!$L$48,"")</f>
        <v/>
      </c>
      <c r="Q198" s="449"/>
    </row>
    <row r="199" spans="1:19" s="2" customFormat="1" ht="13.5" customHeight="1" x14ac:dyDescent="0.25">
      <c r="A199" s="421" t="s">
        <v>253</v>
      </c>
      <c r="B199" s="422"/>
      <c r="C199" s="384" t="str">
        <f>IF([1]p15!$A$50&lt;&gt;0,[1]p15!$A$50,"")</f>
        <v/>
      </c>
      <c r="D199" s="384"/>
      <c r="E199" s="384"/>
      <c r="F199" s="384"/>
      <c r="G199" s="384"/>
      <c r="H199" s="384"/>
      <c r="I199" s="384"/>
      <c r="J199" s="384"/>
      <c r="K199" s="445"/>
      <c r="L199" s="95" t="s">
        <v>24</v>
      </c>
      <c r="M199" s="384" t="str">
        <f>IF([1]p15!$F$48&lt;&gt;0,[1]p15!$F$48,"")</f>
        <v/>
      </c>
      <c r="N199" s="384"/>
      <c r="O199" s="384"/>
      <c r="P199" s="384"/>
      <c r="Q199" s="445"/>
    </row>
    <row r="200" spans="1:19" x14ac:dyDescent="0.2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</row>
    <row r="201" spans="1:19" s="29" customFormat="1" ht="13.5" customHeight="1" x14ac:dyDescent="0.2">
      <c r="A201" s="375" t="str">
        <f>T([1]p16!$C$13:$G$13)</f>
        <v>Josefa Itailma da Rocha</v>
      </c>
      <c r="B201" s="376"/>
      <c r="C201" s="376"/>
      <c r="D201" s="376"/>
      <c r="E201" s="377"/>
      <c r="F201" s="383"/>
      <c r="G201" s="381"/>
      <c r="H201" s="381"/>
      <c r="I201" s="381"/>
      <c r="J201" s="381"/>
      <c r="K201" s="381"/>
      <c r="L201" s="381"/>
      <c r="M201" s="381"/>
      <c r="N201" s="381"/>
      <c r="O201" s="381"/>
      <c r="P201" s="381"/>
      <c r="Q201" s="381"/>
      <c r="R201" s="28"/>
      <c r="S201" s="28"/>
    </row>
    <row r="202" spans="1:19" s="2" customFormat="1" ht="13.5" customHeight="1" x14ac:dyDescent="0.25">
      <c r="A202" s="421" t="s">
        <v>170</v>
      </c>
      <c r="B202" s="422"/>
      <c r="C202" s="384" t="str">
        <f>IF([1]p16!$A$36&lt;&gt;0,[1]p16!$A$36,"")</f>
        <v/>
      </c>
      <c r="D202" s="384"/>
      <c r="E202" s="384"/>
      <c r="F202" s="384"/>
      <c r="G202" s="384"/>
      <c r="H202" s="384"/>
      <c r="I202" s="384"/>
      <c r="J202" s="384"/>
      <c r="K202" s="445"/>
      <c r="L202" s="87" t="s">
        <v>74</v>
      </c>
      <c r="M202" s="446" t="str">
        <f>IF([1]p16!$K$36&lt;&gt;0,[1]p16!$K$36,"")</f>
        <v/>
      </c>
      <c r="N202" s="447"/>
      <c r="O202" s="87" t="s">
        <v>75</v>
      </c>
      <c r="P202" s="448" t="str">
        <f>IF([1]p16!$L$36&lt;&gt;0,[1]p16!$L$36,"")</f>
        <v/>
      </c>
      <c r="Q202" s="449"/>
    </row>
    <row r="203" spans="1:19" s="2" customFormat="1" ht="13.5" customHeight="1" x14ac:dyDescent="0.25">
      <c r="A203" s="421" t="s">
        <v>253</v>
      </c>
      <c r="B203" s="422"/>
      <c r="C203" s="384" t="str">
        <f>IF([1]p16!$A$38&lt;&gt;0,[1]p16!$A$38,"")</f>
        <v/>
      </c>
      <c r="D203" s="384"/>
      <c r="E203" s="384"/>
      <c r="F203" s="384"/>
      <c r="G203" s="384"/>
      <c r="H203" s="384"/>
      <c r="I203" s="384"/>
      <c r="J203" s="384"/>
      <c r="K203" s="445"/>
      <c r="L203" s="95" t="s">
        <v>24</v>
      </c>
      <c r="M203" s="384" t="str">
        <f>IF([1]p16!$F$36&lt;&gt;0,[1]p16!$F$36,"")</f>
        <v/>
      </c>
      <c r="N203" s="384"/>
      <c r="O203" s="384"/>
      <c r="P203" s="384"/>
      <c r="Q203" s="445"/>
    </row>
    <row r="204" spans="1:19" x14ac:dyDescent="0.2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</row>
    <row r="205" spans="1:19" s="2" customFormat="1" ht="13.5" customHeight="1" x14ac:dyDescent="0.25">
      <c r="A205" s="421" t="s">
        <v>170</v>
      </c>
      <c r="B205" s="422"/>
      <c r="C205" s="384" t="str">
        <f>IF([1]p16!$A$40&lt;&gt;0,[1]p16!$A$40,"")</f>
        <v/>
      </c>
      <c r="D205" s="384"/>
      <c r="E205" s="384"/>
      <c r="F205" s="384"/>
      <c r="G205" s="384"/>
      <c r="H205" s="384"/>
      <c r="I205" s="384"/>
      <c r="J205" s="384"/>
      <c r="K205" s="445"/>
      <c r="L205" s="87" t="s">
        <v>74</v>
      </c>
      <c r="M205" s="446" t="str">
        <f>IF([1]p16!$K$40&lt;&gt;0,[1]p16!$K$40,"")</f>
        <v/>
      </c>
      <c r="N205" s="447"/>
      <c r="O205" s="87" t="s">
        <v>75</v>
      </c>
      <c r="P205" s="448" t="str">
        <f>IF([1]p16!$L$40&lt;&gt;0,[1]p16!$L$40,"")</f>
        <v/>
      </c>
      <c r="Q205" s="449"/>
    </row>
    <row r="206" spans="1:19" s="2" customFormat="1" ht="13.5" customHeight="1" x14ac:dyDescent="0.25">
      <c r="A206" s="421" t="s">
        <v>253</v>
      </c>
      <c r="B206" s="422"/>
      <c r="C206" s="384" t="str">
        <f>IF([1]p16!$A$42&lt;&gt;0,[1]p16!$A$42,"")</f>
        <v/>
      </c>
      <c r="D206" s="384"/>
      <c r="E206" s="384"/>
      <c r="F206" s="384"/>
      <c r="G206" s="384"/>
      <c r="H206" s="384"/>
      <c r="I206" s="384"/>
      <c r="J206" s="384"/>
      <c r="K206" s="445"/>
      <c r="L206" s="95" t="s">
        <v>24</v>
      </c>
      <c r="M206" s="384" t="str">
        <f>IF([1]p16!$F$40&lt;&gt;0,[1]p16!$F$40,"")</f>
        <v/>
      </c>
      <c r="N206" s="384"/>
      <c r="O206" s="384"/>
      <c r="P206" s="384"/>
      <c r="Q206" s="445"/>
    </row>
    <row r="207" spans="1:19" x14ac:dyDescent="0.2">
      <c r="A207" s="392"/>
      <c r="B207" s="392"/>
      <c r="C207" s="392"/>
      <c r="D207" s="392"/>
      <c r="E207" s="392"/>
      <c r="F207" s="392"/>
      <c r="G207" s="392"/>
      <c r="H207" s="392"/>
      <c r="I207" s="392"/>
      <c r="J207" s="392"/>
      <c r="K207" s="392"/>
      <c r="L207" s="392"/>
      <c r="M207" s="392"/>
      <c r="N207" s="392"/>
      <c r="O207" s="392"/>
      <c r="P207" s="392"/>
      <c r="Q207" s="392"/>
    </row>
    <row r="208" spans="1:19" s="2" customFormat="1" ht="13.5" customHeight="1" x14ac:dyDescent="0.25">
      <c r="A208" s="421" t="s">
        <v>170</v>
      </c>
      <c r="B208" s="422"/>
      <c r="C208" s="384" t="str">
        <f>IF([1]p16!$A$44&lt;&gt;0,[1]p16!$A$44,"")</f>
        <v/>
      </c>
      <c r="D208" s="384"/>
      <c r="E208" s="384"/>
      <c r="F208" s="384"/>
      <c r="G208" s="384"/>
      <c r="H208" s="384"/>
      <c r="I208" s="384"/>
      <c r="J208" s="384"/>
      <c r="K208" s="445"/>
      <c r="L208" s="87" t="s">
        <v>74</v>
      </c>
      <c r="M208" s="446" t="str">
        <f>IF([1]p16!$K$44&lt;&gt;0,[1]p16!$K$44,"")</f>
        <v/>
      </c>
      <c r="N208" s="447"/>
      <c r="O208" s="87" t="s">
        <v>75</v>
      </c>
      <c r="P208" s="448" t="str">
        <f>IF([1]p16!$L$44&lt;&gt;0,[1]p16!$L$44,"")</f>
        <v/>
      </c>
      <c r="Q208" s="449"/>
    </row>
    <row r="209" spans="1:19" s="2" customFormat="1" ht="13.5" customHeight="1" x14ac:dyDescent="0.25">
      <c r="A209" s="421" t="s">
        <v>253</v>
      </c>
      <c r="B209" s="422"/>
      <c r="C209" s="384" t="str">
        <f>IF([1]p16!$A$46&lt;&gt;0,[1]p16!$A$46,"")</f>
        <v/>
      </c>
      <c r="D209" s="384"/>
      <c r="E209" s="384"/>
      <c r="F209" s="384"/>
      <c r="G209" s="384"/>
      <c r="H209" s="384"/>
      <c r="I209" s="384"/>
      <c r="J209" s="384"/>
      <c r="K209" s="445"/>
      <c r="L209" s="95" t="s">
        <v>24</v>
      </c>
      <c r="M209" s="384" t="str">
        <f>IF([1]p16!$F$44&lt;&gt;0,[1]p16!$F$44,"")</f>
        <v/>
      </c>
      <c r="N209" s="384"/>
      <c r="O209" s="384"/>
      <c r="P209" s="384"/>
      <c r="Q209" s="445"/>
    </row>
    <row r="210" spans="1:19" x14ac:dyDescent="0.2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</row>
    <row r="211" spans="1:19" s="2" customFormat="1" ht="13.5" customHeight="1" x14ac:dyDescent="0.25">
      <c r="A211" s="421" t="s">
        <v>170</v>
      </c>
      <c r="B211" s="422"/>
      <c r="C211" s="384" t="str">
        <f>IF([1]p16!$A$48&lt;&gt;0,[1]p16!$A$48,"")</f>
        <v/>
      </c>
      <c r="D211" s="384"/>
      <c r="E211" s="384"/>
      <c r="F211" s="384"/>
      <c r="G211" s="384"/>
      <c r="H211" s="384"/>
      <c r="I211" s="384"/>
      <c r="J211" s="384"/>
      <c r="K211" s="445"/>
      <c r="L211" s="87" t="s">
        <v>74</v>
      </c>
      <c r="M211" s="446" t="str">
        <f>IF([1]p16!$K$48&lt;&gt;0,[1]p16!$K$48,"")</f>
        <v/>
      </c>
      <c r="N211" s="447"/>
      <c r="O211" s="87" t="s">
        <v>75</v>
      </c>
      <c r="P211" s="448" t="str">
        <f>IF([1]p16!$L$48&lt;&gt;0,[1]p16!$L$48,"")</f>
        <v/>
      </c>
      <c r="Q211" s="449"/>
    </row>
    <row r="212" spans="1:19" s="2" customFormat="1" ht="13.5" customHeight="1" x14ac:dyDescent="0.25">
      <c r="A212" s="421" t="s">
        <v>253</v>
      </c>
      <c r="B212" s="422"/>
      <c r="C212" s="384" t="str">
        <f>IF([1]p16!$A$50&lt;&gt;0,[1]p16!$A$50,"")</f>
        <v/>
      </c>
      <c r="D212" s="384"/>
      <c r="E212" s="384"/>
      <c r="F212" s="384"/>
      <c r="G212" s="384"/>
      <c r="H212" s="384"/>
      <c r="I212" s="384"/>
      <c r="J212" s="384"/>
      <c r="K212" s="445"/>
      <c r="L212" s="95" t="s">
        <v>24</v>
      </c>
      <c r="M212" s="384" t="str">
        <f>IF([1]p16!$F$48&lt;&gt;0,[1]p16!$F$48,"")</f>
        <v/>
      </c>
      <c r="N212" s="384"/>
      <c r="O212" s="384"/>
      <c r="P212" s="384"/>
      <c r="Q212" s="445"/>
    </row>
    <row r="213" spans="1:19" x14ac:dyDescent="0.2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</row>
    <row r="214" spans="1:19" s="29" customFormat="1" ht="13.5" customHeight="1" x14ac:dyDescent="0.2">
      <c r="A214" s="375" t="str">
        <f>T([1]p17!$C$13:$G$13)</f>
        <v>José Fernando Leite Aires</v>
      </c>
      <c r="B214" s="376"/>
      <c r="C214" s="376"/>
      <c r="D214" s="376"/>
      <c r="E214" s="377"/>
      <c r="F214" s="383"/>
      <c r="G214" s="381"/>
      <c r="H214" s="381"/>
      <c r="I214" s="381"/>
      <c r="J214" s="381"/>
      <c r="K214" s="381"/>
      <c r="L214" s="381"/>
      <c r="M214" s="381"/>
      <c r="N214" s="381"/>
      <c r="O214" s="381"/>
      <c r="P214" s="381"/>
      <c r="Q214" s="381"/>
      <c r="R214" s="28"/>
      <c r="S214" s="28"/>
    </row>
    <row r="215" spans="1:19" s="2" customFormat="1" ht="13.5" customHeight="1" x14ac:dyDescent="0.25">
      <c r="A215" s="421" t="s">
        <v>170</v>
      </c>
      <c r="B215" s="422"/>
      <c r="C215" s="384" t="str">
        <f>IF([1]p17!$A$36&lt;&gt;0,[1]p17!$A$36,"")</f>
        <v/>
      </c>
      <c r="D215" s="384"/>
      <c r="E215" s="384"/>
      <c r="F215" s="384"/>
      <c r="G215" s="384"/>
      <c r="H215" s="384"/>
      <c r="I215" s="384"/>
      <c r="J215" s="384"/>
      <c r="K215" s="445"/>
      <c r="L215" s="87" t="s">
        <v>74</v>
      </c>
      <c r="M215" s="446" t="str">
        <f>IF([1]p17!$K$36&lt;&gt;0,[1]p17!$K$36,"")</f>
        <v/>
      </c>
      <c r="N215" s="447"/>
      <c r="O215" s="87" t="s">
        <v>75</v>
      </c>
      <c r="P215" s="448" t="str">
        <f>IF([1]p17!$L$36&lt;&gt;0,[1]p17!$L$36,"")</f>
        <v/>
      </c>
      <c r="Q215" s="449"/>
    </row>
    <row r="216" spans="1:19" s="2" customFormat="1" ht="13.5" customHeight="1" x14ac:dyDescent="0.25">
      <c r="A216" s="421" t="s">
        <v>253</v>
      </c>
      <c r="B216" s="422"/>
      <c r="C216" s="384" t="str">
        <f>IF([1]p17!$A$38&lt;&gt;0,[1]p17!$A$38,"")</f>
        <v/>
      </c>
      <c r="D216" s="384"/>
      <c r="E216" s="384"/>
      <c r="F216" s="384"/>
      <c r="G216" s="384"/>
      <c r="H216" s="384"/>
      <c r="I216" s="384"/>
      <c r="J216" s="384"/>
      <c r="K216" s="445"/>
      <c r="L216" s="95" t="s">
        <v>24</v>
      </c>
      <c r="M216" s="384" t="str">
        <f>IF([1]p17!$F$36&lt;&gt;0,[1]p17!$F$36,"")</f>
        <v/>
      </c>
      <c r="N216" s="384"/>
      <c r="O216" s="384"/>
      <c r="P216" s="384"/>
      <c r="Q216" s="445"/>
    </row>
    <row r="217" spans="1:19" x14ac:dyDescent="0.2">
      <c r="A217" s="392"/>
      <c r="B217" s="392"/>
      <c r="C217" s="392"/>
      <c r="D217" s="392"/>
      <c r="E217" s="392"/>
      <c r="F217" s="392"/>
      <c r="G217" s="392"/>
      <c r="H217" s="392"/>
      <c r="I217" s="392"/>
      <c r="J217" s="392"/>
      <c r="K217" s="392"/>
      <c r="L217" s="392"/>
      <c r="M217" s="392"/>
      <c r="N217" s="392"/>
      <c r="O217" s="392"/>
      <c r="P217" s="392"/>
      <c r="Q217" s="392"/>
    </row>
    <row r="218" spans="1:19" s="2" customFormat="1" ht="13.5" customHeight="1" x14ac:dyDescent="0.25">
      <c r="A218" s="421" t="s">
        <v>170</v>
      </c>
      <c r="B218" s="422"/>
      <c r="C218" s="384" t="str">
        <f>IF([1]p17!$A$40&lt;&gt;0,[1]p17!$A$40,"")</f>
        <v/>
      </c>
      <c r="D218" s="384"/>
      <c r="E218" s="384"/>
      <c r="F218" s="384"/>
      <c r="G218" s="384"/>
      <c r="H218" s="384"/>
      <c r="I218" s="384"/>
      <c r="J218" s="384"/>
      <c r="K218" s="445"/>
      <c r="L218" s="87" t="s">
        <v>74</v>
      </c>
      <c r="M218" s="446" t="str">
        <f>IF([1]p17!$K$40&lt;&gt;0,[1]p17!$K$40,"")</f>
        <v/>
      </c>
      <c r="N218" s="447"/>
      <c r="O218" s="87" t="s">
        <v>75</v>
      </c>
      <c r="P218" s="448" t="str">
        <f>IF([1]p17!$L$40&lt;&gt;0,[1]p17!$L$40,"")</f>
        <v/>
      </c>
      <c r="Q218" s="449"/>
    </row>
    <row r="219" spans="1:19" s="2" customFormat="1" ht="13.5" customHeight="1" x14ac:dyDescent="0.25">
      <c r="A219" s="421" t="s">
        <v>253</v>
      </c>
      <c r="B219" s="422"/>
      <c r="C219" s="384" t="str">
        <f>IF([1]p17!$A$42&lt;&gt;0,[1]p17!$A$42,"")</f>
        <v/>
      </c>
      <c r="D219" s="384"/>
      <c r="E219" s="384"/>
      <c r="F219" s="384"/>
      <c r="G219" s="384"/>
      <c r="H219" s="384"/>
      <c r="I219" s="384"/>
      <c r="J219" s="384"/>
      <c r="K219" s="445"/>
      <c r="L219" s="95" t="s">
        <v>24</v>
      </c>
      <c r="M219" s="384" t="str">
        <f>IF([1]p17!$F$40&lt;&gt;0,[1]p17!$F$40,"")</f>
        <v/>
      </c>
      <c r="N219" s="384"/>
      <c r="O219" s="384"/>
      <c r="P219" s="384"/>
      <c r="Q219" s="445"/>
    </row>
    <row r="220" spans="1:19" x14ac:dyDescent="0.2">
      <c r="A220" s="392"/>
      <c r="B220" s="392"/>
      <c r="C220" s="392"/>
      <c r="D220" s="392"/>
      <c r="E220" s="392"/>
      <c r="F220" s="392"/>
      <c r="G220" s="392"/>
      <c r="H220" s="392"/>
      <c r="I220" s="392"/>
      <c r="J220" s="392"/>
      <c r="K220" s="392"/>
      <c r="L220" s="392"/>
      <c r="M220" s="392"/>
      <c r="N220" s="392"/>
      <c r="O220" s="392"/>
      <c r="P220" s="392"/>
      <c r="Q220" s="392"/>
    </row>
    <row r="221" spans="1:19" s="2" customFormat="1" ht="13.5" customHeight="1" x14ac:dyDescent="0.25">
      <c r="A221" s="421" t="s">
        <v>170</v>
      </c>
      <c r="B221" s="422"/>
      <c r="C221" s="384" t="str">
        <f>IF([1]p17!$A$44&lt;&gt;0,[1]p17!$A$44,"")</f>
        <v/>
      </c>
      <c r="D221" s="384"/>
      <c r="E221" s="384"/>
      <c r="F221" s="384"/>
      <c r="G221" s="384"/>
      <c r="H221" s="384"/>
      <c r="I221" s="384"/>
      <c r="J221" s="384"/>
      <c r="K221" s="445"/>
      <c r="L221" s="87" t="s">
        <v>74</v>
      </c>
      <c r="M221" s="446" t="str">
        <f>IF([1]p17!$K$44&lt;&gt;0,[1]p17!$K$44,"")</f>
        <v/>
      </c>
      <c r="N221" s="447"/>
      <c r="O221" s="87" t="s">
        <v>75</v>
      </c>
      <c r="P221" s="448" t="str">
        <f>IF([1]p17!$L$44&lt;&gt;0,[1]p17!$L$44,"")</f>
        <v/>
      </c>
      <c r="Q221" s="449"/>
    </row>
    <row r="222" spans="1:19" s="2" customFormat="1" ht="13.5" customHeight="1" x14ac:dyDescent="0.25">
      <c r="A222" s="421" t="s">
        <v>253</v>
      </c>
      <c r="B222" s="422"/>
      <c r="C222" s="384" t="str">
        <f>IF([1]p17!$A$46&lt;&gt;0,[1]p17!$A$46,"")</f>
        <v/>
      </c>
      <c r="D222" s="384"/>
      <c r="E222" s="384"/>
      <c r="F222" s="384"/>
      <c r="G222" s="384"/>
      <c r="H222" s="384"/>
      <c r="I222" s="384"/>
      <c r="J222" s="384"/>
      <c r="K222" s="445"/>
      <c r="L222" s="95" t="s">
        <v>24</v>
      </c>
      <c r="M222" s="384" t="str">
        <f>IF([1]p17!$F$44&lt;&gt;0,[1]p17!$F$44,"")</f>
        <v/>
      </c>
      <c r="N222" s="384"/>
      <c r="O222" s="384"/>
      <c r="P222" s="384"/>
      <c r="Q222" s="445"/>
    </row>
    <row r="223" spans="1:19" x14ac:dyDescent="0.2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</row>
    <row r="224" spans="1:19" s="2" customFormat="1" ht="13.5" customHeight="1" x14ac:dyDescent="0.25">
      <c r="A224" s="421" t="s">
        <v>170</v>
      </c>
      <c r="B224" s="422"/>
      <c r="C224" s="384" t="str">
        <f>IF([1]p17!$A$48&lt;&gt;0,[1]p17!$A$48,"")</f>
        <v/>
      </c>
      <c r="D224" s="384"/>
      <c r="E224" s="384"/>
      <c r="F224" s="384"/>
      <c r="G224" s="384"/>
      <c r="H224" s="384"/>
      <c r="I224" s="384"/>
      <c r="J224" s="384"/>
      <c r="K224" s="445"/>
      <c r="L224" s="87" t="s">
        <v>74</v>
      </c>
      <c r="M224" s="446" t="str">
        <f>IF([1]p17!$K$48&lt;&gt;0,[1]p17!$K$48,"")</f>
        <v/>
      </c>
      <c r="N224" s="447"/>
      <c r="O224" s="87" t="s">
        <v>75</v>
      </c>
      <c r="P224" s="448" t="str">
        <f>IF([1]p17!$L$48&lt;&gt;0,[1]p17!$L$48,"")</f>
        <v/>
      </c>
      <c r="Q224" s="449"/>
    </row>
    <row r="225" spans="1:19" s="2" customFormat="1" ht="13.5" customHeight="1" x14ac:dyDescent="0.25">
      <c r="A225" s="421" t="s">
        <v>253</v>
      </c>
      <c r="B225" s="422"/>
      <c r="C225" s="384" t="str">
        <f>IF([1]p17!$A$50&lt;&gt;0,[1]p17!$A$50,"")</f>
        <v/>
      </c>
      <c r="D225" s="384"/>
      <c r="E225" s="384"/>
      <c r="F225" s="384"/>
      <c r="G225" s="384"/>
      <c r="H225" s="384"/>
      <c r="I225" s="384"/>
      <c r="J225" s="384"/>
      <c r="K225" s="445"/>
      <c r="L225" s="95" t="s">
        <v>24</v>
      </c>
      <c r="M225" s="384" t="str">
        <f>IF([1]p17!$F$48&lt;&gt;0,[1]p17!$F$48,"")</f>
        <v/>
      </c>
      <c r="N225" s="384"/>
      <c r="O225" s="384"/>
      <c r="P225" s="384"/>
      <c r="Q225" s="445"/>
    </row>
    <row r="226" spans="1:19" x14ac:dyDescent="0.2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</row>
    <row r="227" spans="1:19" s="29" customFormat="1" ht="13.5" customHeight="1" x14ac:dyDescent="0.2">
      <c r="A227" s="375" t="str">
        <f>T([1]p18!$C$13:$G$13)</f>
        <v>Joseilson Raimundo de Lima</v>
      </c>
      <c r="B227" s="376"/>
      <c r="C227" s="376"/>
      <c r="D227" s="376"/>
      <c r="E227" s="377"/>
      <c r="F227" s="383"/>
      <c r="G227" s="381"/>
      <c r="H227" s="381"/>
      <c r="I227" s="381"/>
      <c r="J227" s="381"/>
      <c r="K227" s="381"/>
      <c r="L227" s="381"/>
      <c r="M227" s="381"/>
      <c r="N227" s="381"/>
      <c r="O227" s="381"/>
      <c r="P227" s="381"/>
      <c r="Q227" s="381"/>
      <c r="R227" s="28"/>
      <c r="S227" s="28"/>
    </row>
    <row r="228" spans="1:19" s="2" customFormat="1" ht="13.5" customHeight="1" x14ac:dyDescent="0.25">
      <c r="A228" s="421" t="s">
        <v>170</v>
      </c>
      <c r="B228" s="422"/>
      <c r="C228" s="384" t="str">
        <f>IF([1]p18!$A$36&lt;&gt;0,[1]p18!$A$36,"")</f>
        <v/>
      </c>
      <c r="D228" s="384"/>
      <c r="E228" s="384"/>
      <c r="F228" s="384"/>
      <c r="G228" s="384"/>
      <c r="H228" s="384"/>
      <c r="I228" s="384"/>
      <c r="J228" s="384"/>
      <c r="K228" s="445"/>
      <c r="L228" s="87" t="s">
        <v>74</v>
      </c>
      <c r="M228" s="446" t="str">
        <f>IF([1]p18!$K$36&lt;&gt;0,[1]p18!$K$36,"")</f>
        <v/>
      </c>
      <c r="N228" s="447"/>
      <c r="O228" s="87" t="s">
        <v>75</v>
      </c>
      <c r="P228" s="448" t="str">
        <f>IF([1]p18!$L$36&lt;&gt;0,[1]p18!$L$36,"")</f>
        <v/>
      </c>
      <c r="Q228" s="449"/>
    </row>
    <row r="229" spans="1:19" s="2" customFormat="1" ht="13.5" customHeight="1" x14ac:dyDescent="0.25">
      <c r="A229" s="421" t="s">
        <v>253</v>
      </c>
      <c r="B229" s="422"/>
      <c r="C229" s="384" t="str">
        <f>IF([1]p18!$A$38&lt;&gt;0,[1]p18!$A$38,"")</f>
        <v/>
      </c>
      <c r="D229" s="384"/>
      <c r="E229" s="384"/>
      <c r="F229" s="384"/>
      <c r="G229" s="384"/>
      <c r="H229" s="384"/>
      <c r="I229" s="384"/>
      <c r="J229" s="384"/>
      <c r="K229" s="445"/>
      <c r="L229" s="95" t="s">
        <v>24</v>
      </c>
      <c r="M229" s="384" t="str">
        <f>IF([1]p18!$F$36&lt;&gt;0,[1]p18!$F$36,"")</f>
        <v/>
      </c>
      <c r="N229" s="384"/>
      <c r="O229" s="384"/>
      <c r="P229" s="384"/>
      <c r="Q229" s="445"/>
    </row>
    <row r="230" spans="1:19" x14ac:dyDescent="0.2">
      <c r="A230" s="392"/>
      <c r="B230" s="392"/>
      <c r="C230" s="392"/>
      <c r="D230" s="392"/>
      <c r="E230" s="392"/>
      <c r="F230" s="392"/>
      <c r="G230" s="392"/>
      <c r="H230" s="392"/>
      <c r="I230" s="392"/>
      <c r="J230" s="392"/>
      <c r="K230" s="392"/>
      <c r="L230" s="392"/>
      <c r="M230" s="392"/>
      <c r="N230" s="392"/>
      <c r="O230" s="392"/>
      <c r="P230" s="392"/>
      <c r="Q230" s="392"/>
    </row>
    <row r="231" spans="1:19" s="2" customFormat="1" ht="13.5" customHeight="1" x14ac:dyDescent="0.25">
      <c r="A231" s="421" t="s">
        <v>170</v>
      </c>
      <c r="B231" s="422"/>
      <c r="C231" s="384" t="str">
        <f>IF([1]p18!$A$40&lt;&gt;0,[1]p18!$A$40,"")</f>
        <v/>
      </c>
      <c r="D231" s="384"/>
      <c r="E231" s="384"/>
      <c r="F231" s="384"/>
      <c r="G231" s="384"/>
      <c r="H231" s="384"/>
      <c r="I231" s="384"/>
      <c r="J231" s="384"/>
      <c r="K231" s="445"/>
      <c r="L231" s="87" t="s">
        <v>74</v>
      </c>
      <c r="M231" s="446" t="str">
        <f>IF([1]p18!$K$40&lt;&gt;0,[1]p18!$K$40,"")</f>
        <v/>
      </c>
      <c r="N231" s="447"/>
      <c r="O231" s="87" t="s">
        <v>75</v>
      </c>
      <c r="P231" s="448" t="str">
        <f>IF([1]p18!$L$40&lt;&gt;0,[1]p18!$L$40,"")</f>
        <v/>
      </c>
      <c r="Q231" s="449"/>
    </row>
    <row r="232" spans="1:19" s="2" customFormat="1" ht="13.5" customHeight="1" x14ac:dyDescent="0.25">
      <c r="A232" s="421" t="s">
        <v>253</v>
      </c>
      <c r="B232" s="422"/>
      <c r="C232" s="384" t="str">
        <f>IF([1]p18!$A$42&lt;&gt;0,[1]p18!$A$42,"")</f>
        <v/>
      </c>
      <c r="D232" s="384"/>
      <c r="E232" s="384"/>
      <c r="F232" s="384"/>
      <c r="G232" s="384"/>
      <c r="H232" s="384"/>
      <c r="I232" s="384"/>
      <c r="J232" s="384"/>
      <c r="K232" s="445"/>
      <c r="L232" s="95" t="s">
        <v>24</v>
      </c>
      <c r="M232" s="384" t="str">
        <f>IF([1]p18!$F$40&lt;&gt;0,[1]p18!$F$40,"")</f>
        <v/>
      </c>
      <c r="N232" s="384"/>
      <c r="O232" s="384"/>
      <c r="P232" s="384"/>
      <c r="Q232" s="445"/>
    </row>
    <row r="233" spans="1:19" x14ac:dyDescent="0.2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</row>
    <row r="234" spans="1:19" s="2" customFormat="1" ht="13.5" customHeight="1" x14ac:dyDescent="0.25">
      <c r="A234" s="421" t="s">
        <v>170</v>
      </c>
      <c r="B234" s="422"/>
      <c r="C234" s="384" t="str">
        <f>IF([1]p18!$A$44&lt;&gt;0,[1]p18!$A$44,"")</f>
        <v/>
      </c>
      <c r="D234" s="384"/>
      <c r="E234" s="384"/>
      <c r="F234" s="384"/>
      <c r="G234" s="384"/>
      <c r="H234" s="384"/>
      <c r="I234" s="384"/>
      <c r="J234" s="384"/>
      <c r="K234" s="445"/>
      <c r="L234" s="87" t="s">
        <v>74</v>
      </c>
      <c r="M234" s="446" t="str">
        <f>IF([1]p18!$K$44&lt;&gt;0,[1]p18!$K$44,"")</f>
        <v/>
      </c>
      <c r="N234" s="447"/>
      <c r="O234" s="87" t="s">
        <v>75</v>
      </c>
      <c r="P234" s="448" t="str">
        <f>IF([1]p18!$L$44&lt;&gt;0,[1]p18!$L$44,"")</f>
        <v/>
      </c>
      <c r="Q234" s="449"/>
    </row>
    <row r="235" spans="1:19" s="2" customFormat="1" ht="13.5" customHeight="1" x14ac:dyDescent="0.25">
      <c r="A235" s="421" t="s">
        <v>253</v>
      </c>
      <c r="B235" s="422"/>
      <c r="C235" s="384" t="str">
        <f>IF([1]p18!$A$46&lt;&gt;0,[1]p18!$A$46,"")</f>
        <v/>
      </c>
      <c r="D235" s="384"/>
      <c r="E235" s="384"/>
      <c r="F235" s="384"/>
      <c r="G235" s="384"/>
      <c r="H235" s="384"/>
      <c r="I235" s="384"/>
      <c r="J235" s="384"/>
      <c r="K235" s="445"/>
      <c r="L235" s="95" t="s">
        <v>24</v>
      </c>
      <c r="M235" s="384" t="str">
        <f>IF([1]p18!$F$44&lt;&gt;0,[1]p18!$F$44,"")</f>
        <v/>
      </c>
      <c r="N235" s="384"/>
      <c r="O235" s="384"/>
      <c r="P235" s="384"/>
      <c r="Q235" s="445"/>
    </row>
    <row r="236" spans="1:19" x14ac:dyDescent="0.2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</row>
    <row r="237" spans="1:19" s="2" customFormat="1" ht="13.5" customHeight="1" x14ac:dyDescent="0.25">
      <c r="A237" s="421" t="s">
        <v>170</v>
      </c>
      <c r="B237" s="422"/>
      <c r="C237" s="384" t="str">
        <f>IF([1]p18!$A$48&lt;&gt;0,[1]p18!$A$48,"")</f>
        <v/>
      </c>
      <c r="D237" s="384"/>
      <c r="E237" s="384"/>
      <c r="F237" s="384"/>
      <c r="G237" s="384"/>
      <c r="H237" s="384"/>
      <c r="I237" s="384"/>
      <c r="J237" s="384"/>
      <c r="K237" s="445"/>
      <c r="L237" s="87" t="s">
        <v>74</v>
      </c>
      <c r="M237" s="446" t="str">
        <f>IF([1]p18!$K$48&lt;&gt;0,[1]p18!$K$48,"")</f>
        <v/>
      </c>
      <c r="N237" s="447"/>
      <c r="O237" s="87" t="s">
        <v>75</v>
      </c>
      <c r="P237" s="448" t="str">
        <f>IF([1]p18!$L$48&lt;&gt;0,[1]p18!$L$48,"")</f>
        <v/>
      </c>
      <c r="Q237" s="449"/>
    </row>
    <row r="238" spans="1:19" s="2" customFormat="1" ht="13.5" customHeight="1" x14ac:dyDescent="0.25">
      <c r="A238" s="421" t="s">
        <v>253</v>
      </c>
      <c r="B238" s="422"/>
      <c r="C238" s="384" t="str">
        <f>IF([1]p18!$A$50&lt;&gt;0,[1]p18!$A$50,"")</f>
        <v/>
      </c>
      <c r="D238" s="384"/>
      <c r="E238" s="384"/>
      <c r="F238" s="384"/>
      <c r="G238" s="384"/>
      <c r="H238" s="384"/>
      <c r="I238" s="384"/>
      <c r="J238" s="384"/>
      <c r="K238" s="445"/>
      <c r="L238" s="95" t="s">
        <v>24</v>
      </c>
      <c r="M238" s="384" t="str">
        <f>IF([1]p18!$F$48&lt;&gt;0,[1]p18!$F$48,"")</f>
        <v/>
      </c>
      <c r="N238" s="384"/>
      <c r="O238" s="384"/>
      <c r="P238" s="384"/>
      <c r="Q238" s="445"/>
    </row>
    <row r="239" spans="1:19" x14ac:dyDescent="0.2">
      <c r="A239" s="392"/>
      <c r="B239" s="392"/>
      <c r="C239" s="392"/>
      <c r="D239" s="392"/>
      <c r="E239" s="392"/>
      <c r="F239" s="392"/>
      <c r="G239" s="392"/>
      <c r="H239" s="392"/>
      <c r="I239" s="392"/>
      <c r="J239" s="392"/>
      <c r="K239" s="392"/>
      <c r="L239" s="392"/>
      <c r="M239" s="392"/>
      <c r="N239" s="392"/>
      <c r="O239" s="392"/>
      <c r="P239" s="392"/>
      <c r="Q239" s="392"/>
    </row>
    <row r="240" spans="1:19" s="29" customFormat="1" ht="13.5" customHeight="1" x14ac:dyDescent="0.2">
      <c r="A240" s="375" t="str">
        <f>T([1]p19!$C$13:$G$13)</f>
        <v>José Lindomberg Possiano Barreiro</v>
      </c>
      <c r="B240" s="376"/>
      <c r="C240" s="376"/>
      <c r="D240" s="376"/>
      <c r="E240" s="377"/>
      <c r="F240" s="383"/>
      <c r="G240" s="381"/>
      <c r="H240" s="381"/>
      <c r="I240" s="381"/>
      <c r="J240" s="381"/>
      <c r="K240" s="381"/>
      <c r="L240" s="381"/>
      <c r="M240" s="381"/>
      <c r="N240" s="381"/>
      <c r="O240" s="381"/>
      <c r="P240" s="381"/>
      <c r="Q240" s="381"/>
      <c r="R240" s="28"/>
      <c r="S240" s="28"/>
    </row>
    <row r="241" spans="1:19" s="2" customFormat="1" ht="13.5" customHeight="1" x14ac:dyDescent="0.25">
      <c r="A241" s="421" t="s">
        <v>170</v>
      </c>
      <c r="B241" s="422"/>
      <c r="C241" s="384" t="str">
        <f>IF([1]p19!$A$36&lt;&gt;0,[1]p19!$A$36,"")</f>
        <v/>
      </c>
      <c r="D241" s="384"/>
      <c r="E241" s="384"/>
      <c r="F241" s="384"/>
      <c r="G241" s="384"/>
      <c r="H241" s="384"/>
      <c r="I241" s="384"/>
      <c r="J241" s="384"/>
      <c r="K241" s="445"/>
      <c r="L241" s="87" t="s">
        <v>74</v>
      </c>
      <c r="M241" s="446" t="str">
        <f>IF([1]p19!$K$36&lt;&gt;0,[1]p19!$K$36,"")</f>
        <v/>
      </c>
      <c r="N241" s="447"/>
      <c r="O241" s="87" t="s">
        <v>75</v>
      </c>
      <c r="P241" s="448" t="str">
        <f>IF([1]p19!$L$36&lt;&gt;0,[1]p19!$L$36,"")</f>
        <v/>
      </c>
      <c r="Q241" s="449"/>
    </row>
    <row r="242" spans="1:19" s="2" customFormat="1" ht="13.5" customHeight="1" x14ac:dyDescent="0.25">
      <c r="A242" s="421" t="s">
        <v>253</v>
      </c>
      <c r="B242" s="422"/>
      <c r="C242" s="384" t="str">
        <f>IF([1]p19!$A$38&lt;&gt;0,[1]p19!$A$38,"")</f>
        <v/>
      </c>
      <c r="D242" s="384"/>
      <c r="E242" s="384"/>
      <c r="F242" s="384"/>
      <c r="G242" s="384"/>
      <c r="H242" s="384"/>
      <c r="I242" s="384"/>
      <c r="J242" s="384"/>
      <c r="K242" s="445"/>
      <c r="L242" s="95" t="s">
        <v>24</v>
      </c>
      <c r="M242" s="384" t="str">
        <f>IF([1]p19!$F$36&lt;&gt;0,[1]p19!$F$36,"")</f>
        <v/>
      </c>
      <c r="N242" s="384"/>
      <c r="O242" s="384"/>
      <c r="P242" s="384"/>
      <c r="Q242" s="445"/>
    </row>
    <row r="243" spans="1:19" x14ac:dyDescent="0.2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</row>
    <row r="244" spans="1:19" s="2" customFormat="1" ht="13.5" customHeight="1" x14ac:dyDescent="0.25">
      <c r="A244" s="421" t="s">
        <v>170</v>
      </c>
      <c r="B244" s="422"/>
      <c r="C244" s="384" t="str">
        <f>IF([1]p19!$A$40&lt;&gt;0,[1]p19!$A$40,"")</f>
        <v/>
      </c>
      <c r="D244" s="384"/>
      <c r="E244" s="384"/>
      <c r="F244" s="384"/>
      <c r="G244" s="384"/>
      <c r="H244" s="384"/>
      <c r="I244" s="384"/>
      <c r="J244" s="384"/>
      <c r="K244" s="445"/>
      <c r="L244" s="87" t="s">
        <v>74</v>
      </c>
      <c r="M244" s="446" t="str">
        <f>IF([1]p19!$K$40&lt;&gt;0,[1]p19!$K$40,"")</f>
        <v/>
      </c>
      <c r="N244" s="447"/>
      <c r="O244" s="87" t="s">
        <v>75</v>
      </c>
      <c r="P244" s="448" t="str">
        <f>IF([1]p19!$L$40&lt;&gt;0,[1]p19!$L$40,"")</f>
        <v/>
      </c>
      <c r="Q244" s="449"/>
    </row>
    <row r="245" spans="1:19" s="2" customFormat="1" ht="13.5" customHeight="1" x14ac:dyDescent="0.25">
      <c r="A245" s="421" t="s">
        <v>253</v>
      </c>
      <c r="B245" s="422"/>
      <c r="C245" s="384" t="str">
        <f>IF([1]p19!$A$42&lt;&gt;0,[1]p19!$A$42,"")</f>
        <v/>
      </c>
      <c r="D245" s="384"/>
      <c r="E245" s="384"/>
      <c r="F245" s="384"/>
      <c r="G245" s="384"/>
      <c r="H245" s="384"/>
      <c r="I245" s="384"/>
      <c r="J245" s="384"/>
      <c r="K245" s="445"/>
      <c r="L245" s="95" t="s">
        <v>24</v>
      </c>
      <c r="M245" s="384" t="str">
        <f>IF([1]p19!$F$40&lt;&gt;0,[1]p19!$F$40,"")</f>
        <v/>
      </c>
      <c r="N245" s="384"/>
      <c r="O245" s="384"/>
      <c r="P245" s="384"/>
      <c r="Q245" s="445"/>
    </row>
    <row r="246" spans="1:19" x14ac:dyDescent="0.2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</row>
    <row r="247" spans="1:19" s="2" customFormat="1" ht="13.5" customHeight="1" x14ac:dyDescent="0.25">
      <c r="A247" s="421" t="s">
        <v>170</v>
      </c>
      <c r="B247" s="422"/>
      <c r="C247" s="384" t="str">
        <f>IF([1]p19!$A$44&lt;&gt;0,[1]p19!$A$44,"")</f>
        <v/>
      </c>
      <c r="D247" s="384"/>
      <c r="E247" s="384"/>
      <c r="F247" s="384"/>
      <c r="G247" s="384"/>
      <c r="H247" s="384"/>
      <c r="I247" s="384"/>
      <c r="J247" s="384"/>
      <c r="K247" s="445"/>
      <c r="L247" s="87" t="s">
        <v>74</v>
      </c>
      <c r="M247" s="446" t="str">
        <f>IF([1]p19!$K$44&lt;&gt;0,[1]p19!$K$44,"")</f>
        <v/>
      </c>
      <c r="N247" s="447"/>
      <c r="O247" s="87" t="s">
        <v>75</v>
      </c>
      <c r="P247" s="448" t="str">
        <f>IF([1]p19!$L$44&lt;&gt;0,[1]p19!$L$44,"")</f>
        <v/>
      </c>
      <c r="Q247" s="449"/>
    </row>
    <row r="248" spans="1:19" s="2" customFormat="1" ht="13.5" customHeight="1" x14ac:dyDescent="0.25">
      <c r="A248" s="421" t="s">
        <v>253</v>
      </c>
      <c r="B248" s="422"/>
      <c r="C248" s="384" t="str">
        <f>IF([1]p19!$A$46&lt;&gt;0,[1]p19!$A$46,"")</f>
        <v/>
      </c>
      <c r="D248" s="384"/>
      <c r="E248" s="384"/>
      <c r="F248" s="384"/>
      <c r="G248" s="384"/>
      <c r="H248" s="384"/>
      <c r="I248" s="384"/>
      <c r="J248" s="384"/>
      <c r="K248" s="445"/>
      <c r="L248" s="95" t="s">
        <v>24</v>
      </c>
      <c r="M248" s="384" t="str">
        <f>IF([1]p19!$F$44&lt;&gt;0,[1]p19!$F$44,"")</f>
        <v/>
      </c>
      <c r="N248" s="384"/>
      <c r="O248" s="384"/>
      <c r="P248" s="384"/>
      <c r="Q248" s="445"/>
    </row>
    <row r="249" spans="1:19" x14ac:dyDescent="0.2">
      <c r="A249" s="392"/>
      <c r="B249" s="392"/>
      <c r="C249" s="392"/>
      <c r="D249" s="392"/>
      <c r="E249" s="392"/>
      <c r="F249" s="392"/>
      <c r="G249" s="392"/>
      <c r="H249" s="392"/>
      <c r="I249" s="392"/>
      <c r="J249" s="392"/>
      <c r="K249" s="392"/>
      <c r="L249" s="392"/>
      <c r="M249" s="392"/>
      <c r="N249" s="392"/>
      <c r="O249" s="392"/>
      <c r="P249" s="392"/>
      <c r="Q249" s="392"/>
    </row>
    <row r="250" spans="1:19" s="2" customFormat="1" ht="13.5" customHeight="1" x14ac:dyDescent="0.25">
      <c r="A250" s="421" t="s">
        <v>170</v>
      </c>
      <c r="B250" s="422"/>
      <c r="C250" s="384" t="str">
        <f>IF([1]p19!$A$48&lt;&gt;0,[1]p19!$A$48,"")</f>
        <v/>
      </c>
      <c r="D250" s="384"/>
      <c r="E250" s="384"/>
      <c r="F250" s="384"/>
      <c r="G250" s="384"/>
      <c r="H250" s="384"/>
      <c r="I250" s="384"/>
      <c r="J250" s="384"/>
      <c r="K250" s="445"/>
      <c r="L250" s="87" t="s">
        <v>74</v>
      </c>
      <c r="M250" s="446" t="str">
        <f>IF([1]p19!$K$48&lt;&gt;0,[1]p19!$K$48,"")</f>
        <v/>
      </c>
      <c r="N250" s="447"/>
      <c r="O250" s="87" t="s">
        <v>75</v>
      </c>
      <c r="P250" s="448" t="str">
        <f>IF([1]p19!$L$48&lt;&gt;0,[1]p19!$L$48,"")</f>
        <v/>
      </c>
      <c r="Q250" s="449"/>
    </row>
    <row r="251" spans="1:19" s="2" customFormat="1" ht="13.5" customHeight="1" x14ac:dyDescent="0.25">
      <c r="A251" s="421" t="s">
        <v>253</v>
      </c>
      <c r="B251" s="422"/>
      <c r="C251" s="384" t="str">
        <f>IF([1]p19!$A$50&lt;&gt;0,[1]p19!$A$50,"")</f>
        <v/>
      </c>
      <c r="D251" s="384"/>
      <c r="E251" s="384"/>
      <c r="F251" s="384"/>
      <c r="G251" s="384"/>
      <c r="H251" s="384"/>
      <c r="I251" s="384"/>
      <c r="J251" s="384"/>
      <c r="K251" s="445"/>
      <c r="L251" s="95" t="s">
        <v>24</v>
      </c>
      <c r="M251" s="384" t="str">
        <f>IF([1]p19!$F$48&lt;&gt;0,[1]p19!$F$48,"")</f>
        <v/>
      </c>
      <c r="N251" s="384"/>
      <c r="O251" s="384"/>
      <c r="P251" s="384"/>
      <c r="Q251" s="445"/>
    </row>
    <row r="252" spans="1:19" x14ac:dyDescent="0.2">
      <c r="A252" s="392"/>
      <c r="B252" s="392"/>
      <c r="C252" s="392"/>
      <c r="D252" s="392"/>
      <c r="E252" s="392"/>
      <c r="F252" s="392"/>
      <c r="G252" s="392"/>
      <c r="H252" s="392"/>
      <c r="I252" s="392"/>
      <c r="J252" s="392"/>
      <c r="K252" s="392"/>
      <c r="L252" s="392"/>
      <c r="M252" s="392"/>
      <c r="N252" s="392"/>
      <c r="O252" s="392"/>
      <c r="P252" s="392"/>
      <c r="Q252" s="392"/>
    </row>
    <row r="253" spans="1:19" s="29" customFormat="1" ht="13.5" customHeight="1" x14ac:dyDescent="0.2">
      <c r="A253" s="375" t="str">
        <f>T([1]p20!$C$13:$G$13)</f>
        <v>José Luiz Neto</v>
      </c>
      <c r="B253" s="376"/>
      <c r="C253" s="376"/>
      <c r="D253" s="376"/>
      <c r="E253" s="377"/>
      <c r="F253" s="383"/>
      <c r="G253" s="381"/>
      <c r="H253" s="381"/>
      <c r="I253" s="381"/>
      <c r="J253" s="381"/>
      <c r="K253" s="381"/>
      <c r="L253" s="381"/>
      <c r="M253" s="381"/>
      <c r="N253" s="381"/>
      <c r="O253" s="381"/>
      <c r="P253" s="381"/>
      <c r="Q253" s="381"/>
      <c r="R253" s="28"/>
      <c r="S253" s="28"/>
    </row>
    <row r="254" spans="1:19" s="2" customFormat="1" ht="13.5" customHeight="1" x14ac:dyDescent="0.25">
      <c r="A254" s="421" t="s">
        <v>170</v>
      </c>
      <c r="B254" s="422"/>
      <c r="C254" s="384" t="str">
        <f>IF([1]p20!$A$36&lt;&gt;0,[1]p20!$A$36,"")</f>
        <v/>
      </c>
      <c r="D254" s="384"/>
      <c r="E254" s="384"/>
      <c r="F254" s="384"/>
      <c r="G254" s="384"/>
      <c r="H254" s="384"/>
      <c r="I254" s="384"/>
      <c r="J254" s="384"/>
      <c r="K254" s="445"/>
      <c r="L254" s="87" t="s">
        <v>74</v>
      </c>
      <c r="M254" s="446" t="str">
        <f>IF([1]p20!$K$36&lt;&gt;0,[1]p20!$K$36,"")</f>
        <v/>
      </c>
      <c r="N254" s="447"/>
      <c r="O254" s="87" t="s">
        <v>75</v>
      </c>
      <c r="P254" s="448" t="str">
        <f>IF([1]p20!$L$36&lt;&gt;0,[1]p20!$L$36,"")</f>
        <v/>
      </c>
      <c r="Q254" s="449"/>
    </row>
    <row r="255" spans="1:19" s="2" customFormat="1" ht="13.5" customHeight="1" x14ac:dyDescent="0.25">
      <c r="A255" s="421" t="s">
        <v>253</v>
      </c>
      <c r="B255" s="422"/>
      <c r="C255" s="384" t="str">
        <f>IF([1]p20!$A$38&lt;&gt;0,[1]p20!$A$38,"")</f>
        <v/>
      </c>
      <c r="D255" s="384"/>
      <c r="E255" s="384"/>
      <c r="F255" s="384"/>
      <c r="G255" s="384"/>
      <c r="H255" s="384"/>
      <c r="I255" s="384"/>
      <c r="J255" s="384"/>
      <c r="K255" s="445"/>
      <c r="L255" s="95" t="s">
        <v>24</v>
      </c>
      <c r="M255" s="384" t="str">
        <f>IF([1]p20!$F$36&lt;&gt;0,[1]p20!$F$36,"")</f>
        <v/>
      </c>
      <c r="N255" s="384"/>
      <c r="O255" s="384"/>
      <c r="P255" s="384"/>
      <c r="Q255" s="445"/>
    </row>
    <row r="256" spans="1:19" x14ac:dyDescent="0.2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</row>
    <row r="257" spans="1:19" s="2" customFormat="1" ht="13.5" customHeight="1" x14ac:dyDescent="0.25">
      <c r="A257" s="421" t="s">
        <v>170</v>
      </c>
      <c r="B257" s="422"/>
      <c r="C257" s="384" t="str">
        <f>IF([1]p20!$A$40&lt;&gt;0,[1]p20!$A$40,"")</f>
        <v/>
      </c>
      <c r="D257" s="384"/>
      <c r="E257" s="384"/>
      <c r="F257" s="384"/>
      <c r="G257" s="384"/>
      <c r="H257" s="384"/>
      <c r="I257" s="384"/>
      <c r="J257" s="384"/>
      <c r="K257" s="445"/>
      <c r="L257" s="87" t="s">
        <v>74</v>
      </c>
      <c r="M257" s="446" t="str">
        <f>IF([1]p20!$K$40&lt;&gt;0,[1]p20!$K$40,"")</f>
        <v/>
      </c>
      <c r="N257" s="447"/>
      <c r="O257" s="87" t="s">
        <v>75</v>
      </c>
      <c r="P257" s="448" t="str">
        <f>IF([1]p20!$L$40&lt;&gt;0,[1]p20!$L$40,"")</f>
        <v/>
      </c>
      <c r="Q257" s="449"/>
    </row>
    <row r="258" spans="1:19" s="2" customFormat="1" ht="13.5" customHeight="1" x14ac:dyDescent="0.25">
      <c r="A258" s="421" t="s">
        <v>253</v>
      </c>
      <c r="B258" s="422"/>
      <c r="C258" s="384" t="str">
        <f>IF([1]p20!$A$42&lt;&gt;0,[1]p20!$A$42,"")</f>
        <v/>
      </c>
      <c r="D258" s="384"/>
      <c r="E258" s="384"/>
      <c r="F258" s="384"/>
      <c r="G258" s="384"/>
      <c r="H258" s="384"/>
      <c r="I258" s="384"/>
      <c r="J258" s="384"/>
      <c r="K258" s="445"/>
      <c r="L258" s="95" t="s">
        <v>24</v>
      </c>
      <c r="M258" s="384" t="str">
        <f>IF([1]p20!$F$40&lt;&gt;0,[1]p20!$F$40,"")</f>
        <v/>
      </c>
      <c r="N258" s="384"/>
      <c r="O258" s="384"/>
      <c r="P258" s="384"/>
      <c r="Q258" s="445"/>
    </row>
    <row r="259" spans="1:19" x14ac:dyDescent="0.2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</row>
    <row r="260" spans="1:19" s="2" customFormat="1" ht="13.5" customHeight="1" x14ac:dyDescent="0.25">
      <c r="A260" s="421" t="s">
        <v>170</v>
      </c>
      <c r="B260" s="422"/>
      <c r="C260" s="384" t="str">
        <f>IF([1]p20!$A$44&lt;&gt;0,[1]p20!$A$44,"")</f>
        <v/>
      </c>
      <c r="D260" s="384"/>
      <c r="E260" s="384"/>
      <c r="F260" s="384"/>
      <c r="G260" s="384"/>
      <c r="H260" s="384"/>
      <c r="I260" s="384"/>
      <c r="J260" s="384"/>
      <c r="K260" s="445"/>
      <c r="L260" s="87" t="s">
        <v>74</v>
      </c>
      <c r="M260" s="446" t="str">
        <f>IF([1]p20!$K$44&lt;&gt;0,[1]p20!$K$44,"")</f>
        <v/>
      </c>
      <c r="N260" s="447"/>
      <c r="O260" s="87" t="s">
        <v>75</v>
      </c>
      <c r="P260" s="448" t="str">
        <f>IF([1]p20!$L$44&lt;&gt;0,[1]p20!$L$44,"")</f>
        <v/>
      </c>
      <c r="Q260" s="449"/>
    </row>
    <row r="261" spans="1:19" s="2" customFormat="1" ht="13.5" customHeight="1" x14ac:dyDescent="0.25">
      <c r="A261" s="421" t="s">
        <v>253</v>
      </c>
      <c r="B261" s="422"/>
      <c r="C261" s="384" t="str">
        <f>IF([1]p20!$A$46&lt;&gt;0,[1]p20!$A$46,"")</f>
        <v/>
      </c>
      <c r="D261" s="384"/>
      <c r="E261" s="384"/>
      <c r="F261" s="384"/>
      <c r="G261" s="384"/>
      <c r="H261" s="384"/>
      <c r="I261" s="384"/>
      <c r="J261" s="384"/>
      <c r="K261" s="445"/>
      <c r="L261" s="95" t="s">
        <v>24</v>
      </c>
      <c r="M261" s="384" t="str">
        <f>IF([1]p20!$F$44&lt;&gt;0,[1]p20!$F$44,"")</f>
        <v/>
      </c>
      <c r="N261" s="384"/>
      <c r="O261" s="384"/>
      <c r="P261" s="384"/>
      <c r="Q261" s="445"/>
    </row>
    <row r="262" spans="1:19" x14ac:dyDescent="0.2">
      <c r="A262" s="392"/>
      <c r="B262" s="392"/>
      <c r="C262" s="392"/>
      <c r="D262" s="392"/>
      <c r="E262" s="392"/>
      <c r="F262" s="392"/>
      <c r="G262" s="392"/>
      <c r="H262" s="392"/>
      <c r="I262" s="392"/>
      <c r="J262" s="392"/>
      <c r="K262" s="392"/>
      <c r="L262" s="392"/>
      <c r="M262" s="392"/>
      <c r="N262" s="392"/>
      <c r="O262" s="392"/>
      <c r="P262" s="392"/>
      <c r="Q262" s="392"/>
    </row>
    <row r="263" spans="1:19" s="2" customFormat="1" ht="13.5" customHeight="1" x14ac:dyDescent="0.25">
      <c r="A263" s="421" t="s">
        <v>170</v>
      </c>
      <c r="B263" s="422"/>
      <c r="C263" s="384" t="str">
        <f>IF([1]p20!$A$48&lt;&gt;0,[1]p20!$A$48,"")</f>
        <v/>
      </c>
      <c r="D263" s="384"/>
      <c r="E263" s="384"/>
      <c r="F263" s="384"/>
      <c r="G263" s="384"/>
      <c r="H263" s="384"/>
      <c r="I263" s="384"/>
      <c r="J263" s="384"/>
      <c r="K263" s="445"/>
      <c r="L263" s="87" t="s">
        <v>74</v>
      </c>
      <c r="M263" s="446" t="str">
        <f>IF([1]p20!$K$48&lt;&gt;0,[1]p20!$K$48,"")</f>
        <v/>
      </c>
      <c r="N263" s="447"/>
      <c r="O263" s="87" t="s">
        <v>75</v>
      </c>
      <c r="P263" s="448" t="str">
        <f>IF([1]p20!$L$48&lt;&gt;0,[1]p20!$L$48,"")</f>
        <v/>
      </c>
      <c r="Q263" s="449"/>
    </row>
    <row r="264" spans="1:19" s="2" customFormat="1" ht="13.5" customHeight="1" x14ac:dyDescent="0.25">
      <c r="A264" s="421" t="s">
        <v>253</v>
      </c>
      <c r="B264" s="422"/>
      <c r="C264" s="384" t="str">
        <f>IF([1]p20!$A$50&lt;&gt;0,[1]p20!$A$50,"")</f>
        <v/>
      </c>
      <c r="D264" s="384"/>
      <c r="E264" s="384"/>
      <c r="F264" s="384"/>
      <c r="G264" s="384"/>
      <c r="H264" s="384"/>
      <c r="I264" s="384"/>
      <c r="J264" s="384"/>
      <c r="K264" s="445"/>
      <c r="L264" s="95" t="s">
        <v>24</v>
      </c>
      <c r="M264" s="384" t="str">
        <f>IF([1]p20!$F$48&lt;&gt;0,[1]p20!$F$48,"")</f>
        <v/>
      </c>
      <c r="N264" s="384"/>
      <c r="O264" s="384"/>
      <c r="P264" s="384"/>
      <c r="Q264" s="445"/>
    </row>
    <row r="265" spans="1:19" x14ac:dyDescent="0.2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</row>
    <row r="266" spans="1:19" s="29" customFormat="1" ht="13.5" customHeight="1" x14ac:dyDescent="0.2">
      <c r="A266" s="375" t="str">
        <f>T([1]p21!$C$13:$G$13)</f>
        <v>Kennerson  Nascimento de Sousa Lima</v>
      </c>
      <c r="B266" s="376"/>
      <c r="C266" s="376"/>
      <c r="D266" s="376"/>
      <c r="E266" s="377"/>
      <c r="F266" s="383"/>
      <c r="G266" s="381"/>
      <c r="H266" s="381"/>
      <c r="I266" s="381"/>
      <c r="J266" s="381"/>
      <c r="K266" s="381"/>
      <c r="L266" s="381"/>
      <c r="M266" s="381"/>
      <c r="N266" s="381"/>
      <c r="O266" s="381"/>
      <c r="P266" s="381"/>
      <c r="Q266" s="381"/>
      <c r="R266" s="28"/>
      <c r="S266" s="28"/>
    </row>
    <row r="267" spans="1:19" s="2" customFormat="1" ht="13.5" customHeight="1" x14ac:dyDescent="0.25">
      <c r="A267" s="421" t="s">
        <v>170</v>
      </c>
      <c r="B267" s="422"/>
      <c r="C267" s="384" t="str">
        <f>IF([1]p21!$A$36&lt;&gt;0,[1]p21!$A$36,"")</f>
        <v/>
      </c>
      <c r="D267" s="384"/>
      <c r="E267" s="384"/>
      <c r="F267" s="384"/>
      <c r="G267" s="384"/>
      <c r="H267" s="384"/>
      <c r="I267" s="384"/>
      <c r="J267" s="384"/>
      <c r="K267" s="445"/>
      <c r="L267" s="87" t="s">
        <v>74</v>
      </c>
      <c r="M267" s="446" t="str">
        <f>IF([1]p21!$K$36&lt;&gt;0,[1]p21!$K$36,"")</f>
        <v/>
      </c>
      <c r="N267" s="447"/>
      <c r="O267" s="87" t="s">
        <v>75</v>
      </c>
      <c r="P267" s="448" t="str">
        <f>IF([1]p21!$L$36&lt;&gt;0,[1]p21!$L$36,"")</f>
        <v/>
      </c>
      <c r="Q267" s="449"/>
    </row>
    <row r="268" spans="1:19" s="2" customFormat="1" ht="13.5" customHeight="1" x14ac:dyDescent="0.25">
      <c r="A268" s="421" t="s">
        <v>253</v>
      </c>
      <c r="B268" s="422"/>
      <c r="C268" s="384" t="str">
        <f>IF([1]p21!$A$38&lt;&gt;0,[1]p21!$A$38,"")</f>
        <v/>
      </c>
      <c r="D268" s="384"/>
      <c r="E268" s="384"/>
      <c r="F268" s="384"/>
      <c r="G268" s="384"/>
      <c r="H268" s="384"/>
      <c r="I268" s="384"/>
      <c r="J268" s="384"/>
      <c r="K268" s="445"/>
      <c r="L268" s="95" t="s">
        <v>24</v>
      </c>
      <c r="M268" s="384" t="str">
        <f>IF([1]p21!$F$36&lt;&gt;0,[1]p21!$F$36,"")</f>
        <v/>
      </c>
      <c r="N268" s="384"/>
      <c r="O268" s="384"/>
      <c r="P268" s="384"/>
      <c r="Q268" s="445"/>
    </row>
    <row r="269" spans="1:19" x14ac:dyDescent="0.2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</row>
    <row r="270" spans="1:19" s="2" customFormat="1" ht="13.5" customHeight="1" x14ac:dyDescent="0.25">
      <c r="A270" s="421" t="s">
        <v>170</v>
      </c>
      <c r="B270" s="422"/>
      <c r="C270" s="384" t="str">
        <f>IF([1]p21!$A$40&lt;&gt;0,[1]p21!$A$40,"")</f>
        <v/>
      </c>
      <c r="D270" s="384"/>
      <c r="E270" s="384"/>
      <c r="F270" s="384"/>
      <c r="G270" s="384"/>
      <c r="H270" s="384"/>
      <c r="I270" s="384"/>
      <c r="J270" s="384"/>
      <c r="K270" s="445"/>
      <c r="L270" s="87" t="s">
        <v>74</v>
      </c>
      <c r="M270" s="446" t="str">
        <f>IF([1]p21!$K$40&lt;&gt;0,[1]p21!$K$40,"")</f>
        <v/>
      </c>
      <c r="N270" s="447"/>
      <c r="O270" s="87" t="s">
        <v>75</v>
      </c>
      <c r="P270" s="448" t="str">
        <f>IF([1]p21!$L$40&lt;&gt;0,[1]p21!$L$40,"")</f>
        <v/>
      </c>
      <c r="Q270" s="449"/>
    </row>
    <row r="271" spans="1:19" s="2" customFormat="1" ht="13.5" customHeight="1" x14ac:dyDescent="0.25">
      <c r="A271" s="421" t="s">
        <v>253</v>
      </c>
      <c r="B271" s="422"/>
      <c r="C271" s="384" t="str">
        <f>IF([1]p21!$A$42&lt;&gt;0,[1]p21!$A$42,"")</f>
        <v/>
      </c>
      <c r="D271" s="384"/>
      <c r="E271" s="384"/>
      <c r="F271" s="384"/>
      <c r="G271" s="384"/>
      <c r="H271" s="384"/>
      <c r="I271" s="384"/>
      <c r="J271" s="384"/>
      <c r="K271" s="445"/>
      <c r="L271" s="95" t="s">
        <v>24</v>
      </c>
      <c r="M271" s="384" t="str">
        <f>IF([1]p21!$F$40&lt;&gt;0,[1]p21!$F$40,"")</f>
        <v/>
      </c>
      <c r="N271" s="384"/>
      <c r="O271" s="384"/>
      <c r="P271" s="384"/>
      <c r="Q271" s="445"/>
    </row>
    <row r="272" spans="1:19" x14ac:dyDescent="0.2">
      <c r="A272" s="392"/>
      <c r="B272" s="392"/>
      <c r="C272" s="392"/>
      <c r="D272" s="392"/>
      <c r="E272" s="392"/>
      <c r="F272" s="392"/>
      <c r="G272" s="392"/>
      <c r="H272" s="392"/>
      <c r="I272" s="392"/>
      <c r="J272" s="392"/>
      <c r="K272" s="392"/>
      <c r="L272" s="392"/>
      <c r="M272" s="392"/>
      <c r="N272" s="392"/>
      <c r="O272" s="392"/>
      <c r="P272" s="392"/>
      <c r="Q272" s="392"/>
    </row>
    <row r="273" spans="1:19" s="2" customFormat="1" ht="13.5" customHeight="1" x14ac:dyDescent="0.25">
      <c r="A273" s="421" t="s">
        <v>170</v>
      </c>
      <c r="B273" s="422"/>
      <c r="C273" s="384" t="str">
        <f>IF([1]p21!$A$44&lt;&gt;0,[1]p21!$A$44,"")</f>
        <v/>
      </c>
      <c r="D273" s="384"/>
      <c r="E273" s="384"/>
      <c r="F273" s="384"/>
      <c r="G273" s="384"/>
      <c r="H273" s="384"/>
      <c r="I273" s="384"/>
      <c r="J273" s="384"/>
      <c r="K273" s="445"/>
      <c r="L273" s="87" t="s">
        <v>74</v>
      </c>
      <c r="M273" s="446" t="str">
        <f>IF([1]p21!$K$44&lt;&gt;0,[1]p21!$K$44,"")</f>
        <v/>
      </c>
      <c r="N273" s="447"/>
      <c r="O273" s="87" t="s">
        <v>75</v>
      </c>
      <c r="P273" s="448" t="str">
        <f>IF([1]p21!$L$44&lt;&gt;0,[1]p21!$L$44,"")</f>
        <v/>
      </c>
      <c r="Q273" s="449"/>
    </row>
    <row r="274" spans="1:19" s="2" customFormat="1" ht="13.5" customHeight="1" x14ac:dyDescent="0.25">
      <c r="A274" s="421" t="s">
        <v>253</v>
      </c>
      <c r="B274" s="422"/>
      <c r="C274" s="384" t="str">
        <f>IF([1]p21!$A$46&lt;&gt;0,[1]p21!$A$46,"")</f>
        <v/>
      </c>
      <c r="D274" s="384"/>
      <c r="E274" s="384"/>
      <c r="F274" s="384"/>
      <c r="G274" s="384"/>
      <c r="H274" s="384"/>
      <c r="I274" s="384"/>
      <c r="J274" s="384"/>
      <c r="K274" s="445"/>
      <c r="L274" s="95" t="s">
        <v>24</v>
      </c>
      <c r="M274" s="384" t="str">
        <f>IF([1]p21!$F$44&lt;&gt;0,[1]p21!$F$44,"")</f>
        <v/>
      </c>
      <c r="N274" s="384"/>
      <c r="O274" s="384"/>
      <c r="P274" s="384"/>
      <c r="Q274" s="445"/>
    </row>
    <row r="275" spans="1:19" x14ac:dyDescent="0.2">
      <c r="A275" s="392"/>
      <c r="B275" s="392"/>
      <c r="C275" s="392"/>
      <c r="D275" s="392"/>
      <c r="E275" s="392"/>
      <c r="F275" s="392"/>
      <c r="G275" s="392"/>
      <c r="H275" s="392"/>
      <c r="I275" s="392"/>
      <c r="J275" s="392"/>
      <c r="K275" s="392"/>
      <c r="L275" s="392"/>
      <c r="M275" s="392"/>
      <c r="N275" s="392"/>
      <c r="O275" s="392"/>
      <c r="P275" s="392"/>
      <c r="Q275" s="392"/>
    </row>
    <row r="276" spans="1:19" s="2" customFormat="1" ht="13.5" customHeight="1" x14ac:dyDescent="0.25">
      <c r="A276" s="421" t="s">
        <v>170</v>
      </c>
      <c r="B276" s="422"/>
      <c r="C276" s="384" t="str">
        <f>IF([1]p21!$A$48&lt;&gt;0,[1]p21!$A$48,"")</f>
        <v/>
      </c>
      <c r="D276" s="384"/>
      <c r="E276" s="384"/>
      <c r="F276" s="384"/>
      <c r="G276" s="384"/>
      <c r="H276" s="384"/>
      <c r="I276" s="384"/>
      <c r="J276" s="384"/>
      <c r="K276" s="445"/>
      <c r="L276" s="87" t="s">
        <v>74</v>
      </c>
      <c r="M276" s="446" t="str">
        <f>IF([1]p21!$K$48&lt;&gt;0,[1]p21!$K$48,"")</f>
        <v/>
      </c>
      <c r="N276" s="447"/>
      <c r="O276" s="87" t="s">
        <v>75</v>
      </c>
      <c r="P276" s="448" t="str">
        <f>IF([1]p21!$L$48&lt;&gt;0,[1]p21!$L$48,"")</f>
        <v/>
      </c>
      <c r="Q276" s="449"/>
    </row>
    <row r="277" spans="1:19" s="2" customFormat="1" ht="13.5" customHeight="1" x14ac:dyDescent="0.25">
      <c r="A277" s="421" t="s">
        <v>253</v>
      </c>
      <c r="B277" s="422"/>
      <c r="C277" s="384" t="str">
        <f>IF([1]p21!$A$50&lt;&gt;0,[1]p21!$A$50,"")</f>
        <v/>
      </c>
      <c r="D277" s="384"/>
      <c r="E277" s="384"/>
      <c r="F277" s="384"/>
      <c r="G277" s="384"/>
      <c r="H277" s="384"/>
      <c r="I277" s="384"/>
      <c r="J277" s="384"/>
      <c r="K277" s="445"/>
      <c r="L277" s="95" t="s">
        <v>24</v>
      </c>
      <c r="M277" s="384" t="str">
        <f>IF([1]p21!$F$48&lt;&gt;0,[1]p21!$F$48,"")</f>
        <v/>
      </c>
      <c r="N277" s="384"/>
      <c r="O277" s="384"/>
      <c r="P277" s="384"/>
      <c r="Q277" s="445"/>
    </row>
    <row r="278" spans="1:19" x14ac:dyDescent="0.2">
      <c r="A278" s="392"/>
      <c r="B278" s="392"/>
      <c r="C278" s="392"/>
      <c r="D278" s="392"/>
      <c r="E278" s="392"/>
      <c r="F278" s="392"/>
      <c r="G278" s="392"/>
      <c r="H278" s="392"/>
      <c r="I278" s="392"/>
      <c r="J278" s="392"/>
      <c r="K278" s="392"/>
      <c r="L278" s="392"/>
      <c r="M278" s="392"/>
      <c r="N278" s="392"/>
      <c r="O278" s="392"/>
      <c r="P278" s="392"/>
      <c r="Q278" s="392"/>
    </row>
    <row r="279" spans="1:19" s="29" customFormat="1" ht="13.5" customHeight="1" x14ac:dyDescent="0.2">
      <c r="A279" s="375" t="str">
        <f>T([1]p22!$C$13:$G$13)</f>
        <v>Leomaques Francisco Silva Bernardo</v>
      </c>
      <c r="B279" s="376"/>
      <c r="C279" s="376"/>
      <c r="D279" s="376"/>
      <c r="E279" s="377"/>
      <c r="F279" s="383"/>
      <c r="G279" s="381"/>
      <c r="H279" s="381"/>
      <c r="I279" s="381"/>
      <c r="J279" s="381"/>
      <c r="K279" s="381"/>
      <c r="L279" s="381"/>
      <c r="M279" s="381"/>
      <c r="N279" s="381"/>
      <c r="O279" s="381"/>
      <c r="P279" s="381"/>
      <c r="Q279" s="381"/>
      <c r="R279" s="28"/>
      <c r="S279" s="28"/>
    </row>
    <row r="280" spans="1:19" s="2" customFormat="1" ht="13.5" customHeight="1" x14ac:dyDescent="0.25">
      <c r="A280" s="421" t="s">
        <v>170</v>
      </c>
      <c r="B280" s="422"/>
      <c r="C280" s="384" t="str">
        <f>IF([1]p22!$A$36&lt;&gt;0,[1]p22!$A$36,"")</f>
        <v/>
      </c>
      <c r="D280" s="384"/>
      <c r="E280" s="384"/>
      <c r="F280" s="384"/>
      <c r="G280" s="384"/>
      <c r="H280" s="384"/>
      <c r="I280" s="384"/>
      <c r="J280" s="384"/>
      <c r="K280" s="445"/>
      <c r="L280" s="87" t="s">
        <v>74</v>
      </c>
      <c r="M280" s="446" t="str">
        <f>IF([1]p22!$K$36&lt;&gt;0,[1]p22!$K$36,"")</f>
        <v/>
      </c>
      <c r="N280" s="447"/>
      <c r="O280" s="87" t="s">
        <v>75</v>
      </c>
      <c r="P280" s="448" t="str">
        <f>IF([1]p22!$L$36&lt;&gt;0,[1]p22!$L$36,"")</f>
        <v/>
      </c>
      <c r="Q280" s="449"/>
    </row>
    <row r="281" spans="1:19" s="2" customFormat="1" ht="13.5" customHeight="1" x14ac:dyDescent="0.25">
      <c r="A281" s="421" t="s">
        <v>253</v>
      </c>
      <c r="B281" s="422"/>
      <c r="C281" s="384" t="str">
        <f>IF([1]p22!$A$38&lt;&gt;0,[1]p22!$A$38,"")</f>
        <v/>
      </c>
      <c r="D281" s="384"/>
      <c r="E281" s="384"/>
      <c r="F281" s="384"/>
      <c r="G281" s="384"/>
      <c r="H281" s="384"/>
      <c r="I281" s="384"/>
      <c r="J281" s="384"/>
      <c r="K281" s="445"/>
      <c r="L281" s="95" t="s">
        <v>24</v>
      </c>
      <c r="M281" s="384" t="str">
        <f>IF([1]p22!$F$36&lt;&gt;0,[1]p22!$F$36,"")</f>
        <v/>
      </c>
      <c r="N281" s="384"/>
      <c r="O281" s="384"/>
      <c r="P281" s="384"/>
      <c r="Q281" s="445"/>
    </row>
    <row r="282" spans="1:19" x14ac:dyDescent="0.2">
      <c r="A282" s="392"/>
      <c r="B282" s="392"/>
      <c r="C282" s="392"/>
      <c r="D282" s="392"/>
      <c r="E282" s="392"/>
      <c r="F282" s="392"/>
      <c r="G282" s="392"/>
      <c r="H282" s="392"/>
      <c r="I282" s="392"/>
      <c r="J282" s="392"/>
      <c r="K282" s="392"/>
      <c r="L282" s="392"/>
      <c r="M282" s="392"/>
      <c r="N282" s="392"/>
      <c r="O282" s="392"/>
      <c r="P282" s="392"/>
      <c r="Q282" s="392"/>
    </row>
    <row r="283" spans="1:19" s="2" customFormat="1" ht="13.5" customHeight="1" x14ac:dyDescent="0.25">
      <c r="A283" s="421" t="s">
        <v>170</v>
      </c>
      <c r="B283" s="422"/>
      <c r="C283" s="384" t="str">
        <f>IF([1]p22!$A$40&lt;&gt;0,[1]p22!$A$40,"")</f>
        <v/>
      </c>
      <c r="D283" s="384"/>
      <c r="E283" s="384"/>
      <c r="F283" s="384"/>
      <c r="G283" s="384"/>
      <c r="H283" s="384"/>
      <c r="I283" s="384"/>
      <c r="J283" s="384"/>
      <c r="K283" s="445"/>
      <c r="L283" s="87" t="s">
        <v>74</v>
      </c>
      <c r="M283" s="446" t="str">
        <f>IF([1]p22!$K$40&lt;&gt;0,[1]p22!$K$40,"")</f>
        <v/>
      </c>
      <c r="N283" s="447"/>
      <c r="O283" s="87" t="s">
        <v>75</v>
      </c>
      <c r="P283" s="448" t="str">
        <f>IF([1]p22!$L$40&lt;&gt;0,[1]p22!$L$40,"")</f>
        <v/>
      </c>
      <c r="Q283" s="449"/>
    </row>
    <row r="284" spans="1:19" s="2" customFormat="1" ht="13.5" customHeight="1" x14ac:dyDescent="0.25">
      <c r="A284" s="421" t="s">
        <v>253</v>
      </c>
      <c r="B284" s="422"/>
      <c r="C284" s="384" t="str">
        <f>IF([1]p22!$A$42&lt;&gt;0,[1]p22!$A$42,"")</f>
        <v/>
      </c>
      <c r="D284" s="384"/>
      <c r="E284" s="384"/>
      <c r="F284" s="384"/>
      <c r="G284" s="384"/>
      <c r="H284" s="384"/>
      <c r="I284" s="384"/>
      <c r="J284" s="384"/>
      <c r="K284" s="445"/>
      <c r="L284" s="95" t="s">
        <v>24</v>
      </c>
      <c r="M284" s="384" t="str">
        <f>IF([1]p22!$F$40&lt;&gt;0,[1]p22!$F$40,"")</f>
        <v/>
      </c>
      <c r="N284" s="384"/>
      <c r="O284" s="384"/>
      <c r="P284" s="384"/>
      <c r="Q284" s="445"/>
    </row>
    <row r="285" spans="1:19" x14ac:dyDescent="0.2">
      <c r="A285" s="392"/>
      <c r="B285" s="392"/>
      <c r="C285" s="392"/>
      <c r="D285" s="392"/>
      <c r="E285" s="392"/>
      <c r="F285" s="392"/>
      <c r="G285" s="392"/>
      <c r="H285" s="392"/>
      <c r="I285" s="392"/>
      <c r="J285" s="392"/>
      <c r="K285" s="392"/>
      <c r="L285" s="392"/>
      <c r="M285" s="392"/>
      <c r="N285" s="392"/>
      <c r="O285" s="392"/>
      <c r="P285" s="392"/>
      <c r="Q285" s="392"/>
    </row>
    <row r="286" spans="1:19" s="2" customFormat="1" ht="13.5" customHeight="1" x14ac:dyDescent="0.25">
      <c r="A286" s="421" t="s">
        <v>170</v>
      </c>
      <c r="B286" s="422"/>
      <c r="C286" s="384" t="str">
        <f>IF([1]p22!$A$44&lt;&gt;0,[1]p22!$A$44,"")</f>
        <v/>
      </c>
      <c r="D286" s="384"/>
      <c r="E286" s="384"/>
      <c r="F286" s="384"/>
      <c r="G286" s="384"/>
      <c r="H286" s="384"/>
      <c r="I286" s="384"/>
      <c r="J286" s="384"/>
      <c r="K286" s="445"/>
      <c r="L286" s="87" t="s">
        <v>74</v>
      </c>
      <c r="M286" s="446" t="str">
        <f>IF([1]p22!$K$44&lt;&gt;0,[1]p22!$K$44,"")</f>
        <v/>
      </c>
      <c r="N286" s="447"/>
      <c r="O286" s="87" t="s">
        <v>75</v>
      </c>
      <c r="P286" s="448" t="str">
        <f>IF([1]p22!$L$44&lt;&gt;0,[1]p22!$L$44,"")</f>
        <v/>
      </c>
      <c r="Q286" s="449"/>
    </row>
    <row r="287" spans="1:19" s="2" customFormat="1" ht="13.5" customHeight="1" x14ac:dyDescent="0.25">
      <c r="A287" s="421" t="s">
        <v>253</v>
      </c>
      <c r="B287" s="422"/>
      <c r="C287" s="384" t="str">
        <f>IF([1]p22!$A$46&lt;&gt;0,[1]p22!$A$46,"")</f>
        <v/>
      </c>
      <c r="D287" s="384"/>
      <c r="E287" s="384"/>
      <c r="F287" s="384"/>
      <c r="G287" s="384"/>
      <c r="H287" s="384"/>
      <c r="I287" s="384"/>
      <c r="J287" s="384"/>
      <c r="K287" s="445"/>
      <c r="L287" s="95" t="s">
        <v>24</v>
      </c>
      <c r="M287" s="384" t="str">
        <f>IF([1]p22!$F$44&lt;&gt;0,[1]p22!$F$44,"")</f>
        <v/>
      </c>
      <c r="N287" s="384"/>
      <c r="O287" s="384"/>
      <c r="P287" s="384"/>
      <c r="Q287" s="445"/>
    </row>
    <row r="288" spans="1:19" x14ac:dyDescent="0.2">
      <c r="A288" s="392"/>
      <c r="B288" s="392"/>
      <c r="C288" s="392"/>
      <c r="D288" s="392"/>
      <c r="E288" s="392"/>
      <c r="F288" s="392"/>
      <c r="G288" s="392"/>
      <c r="H288" s="392"/>
      <c r="I288" s="392"/>
      <c r="J288" s="392"/>
      <c r="K288" s="392"/>
      <c r="L288" s="392"/>
      <c r="M288" s="392"/>
      <c r="N288" s="392"/>
      <c r="O288" s="392"/>
      <c r="P288" s="392"/>
      <c r="Q288" s="392"/>
    </row>
    <row r="289" spans="1:19" s="2" customFormat="1" ht="13.5" customHeight="1" x14ac:dyDescent="0.25">
      <c r="A289" s="421" t="s">
        <v>170</v>
      </c>
      <c r="B289" s="422"/>
      <c r="C289" s="384" t="str">
        <f>IF([1]p22!$A$48&lt;&gt;0,[1]p22!$A$48,"")</f>
        <v/>
      </c>
      <c r="D289" s="384"/>
      <c r="E289" s="384"/>
      <c r="F289" s="384"/>
      <c r="G289" s="384"/>
      <c r="H289" s="384"/>
      <c r="I289" s="384"/>
      <c r="J289" s="384"/>
      <c r="K289" s="445"/>
      <c r="L289" s="87" t="s">
        <v>74</v>
      </c>
      <c r="M289" s="446" t="str">
        <f>IF([1]p22!$K$48&lt;&gt;0,[1]p22!$K$48,"")</f>
        <v/>
      </c>
      <c r="N289" s="447"/>
      <c r="O289" s="87" t="s">
        <v>75</v>
      </c>
      <c r="P289" s="448" t="str">
        <f>IF([1]p22!$L$48&lt;&gt;0,[1]p22!$L$48,"")</f>
        <v/>
      </c>
      <c r="Q289" s="449"/>
    </row>
    <row r="290" spans="1:19" s="2" customFormat="1" ht="13.5" customHeight="1" x14ac:dyDescent="0.25">
      <c r="A290" s="421" t="s">
        <v>253</v>
      </c>
      <c r="B290" s="422"/>
      <c r="C290" s="384" t="str">
        <f>IF([1]p22!$A$50&lt;&gt;0,[1]p22!$A$50,"")</f>
        <v/>
      </c>
      <c r="D290" s="384"/>
      <c r="E290" s="384"/>
      <c r="F290" s="384"/>
      <c r="G290" s="384"/>
      <c r="H290" s="384"/>
      <c r="I290" s="384"/>
      <c r="J290" s="384"/>
      <c r="K290" s="445"/>
      <c r="L290" s="95" t="s">
        <v>24</v>
      </c>
      <c r="M290" s="384" t="str">
        <f>IF([1]p22!$F$48&lt;&gt;0,[1]p22!$F$48,"")</f>
        <v/>
      </c>
      <c r="N290" s="384"/>
      <c r="O290" s="384"/>
      <c r="P290" s="384"/>
      <c r="Q290" s="445"/>
    </row>
    <row r="291" spans="1:19" x14ac:dyDescent="0.2">
      <c r="A291" s="392"/>
      <c r="B291" s="392"/>
      <c r="C291" s="392"/>
      <c r="D291" s="392"/>
      <c r="E291" s="392"/>
      <c r="F291" s="392"/>
      <c r="G291" s="392"/>
      <c r="H291" s="392"/>
      <c r="I291" s="392"/>
      <c r="J291" s="392"/>
      <c r="K291" s="392"/>
      <c r="L291" s="392"/>
      <c r="M291" s="392"/>
      <c r="N291" s="392"/>
      <c r="O291" s="392"/>
      <c r="P291" s="392"/>
      <c r="Q291" s="392"/>
    </row>
    <row r="292" spans="1:19" s="29" customFormat="1" ht="13.5" customHeight="1" x14ac:dyDescent="0.2">
      <c r="A292" s="375" t="str">
        <f>T([1]p23!$C$13:$G$13)</f>
        <v>José Luiz Neto</v>
      </c>
      <c r="B292" s="376"/>
      <c r="C292" s="376"/>
      <c r="D292" s="376"/>
      <c r="E292" s="377"/>
      <c r="F292" s="383"/>
      <c r="G292" s="381"/>
      <c r="H292" s="381"/>
      <c r="I292" s="381"/>
      <c r="J292" s="381"/>
      <c r="K292" s="381"/>
      <c r="L292" s="381"/>
      <c r="M292" s="381"/>
      <c r="N292" s="381"/>
      <c r="O292" s="381"/>
      <c r="P292" s="381"/>
      <c r="Q292" s="381"/>
      <c r="R292" s="28"/>
      <c r="S292" s="28"/>
    </row>
    <row r="293" spans="1:19" s="2" customFormat="1" ht="13.5" customHeight="1" x14ac:dyDescent="0.25">
      <c r="A293" s="421" t="s">
        <v>170</v>
      </c>
      <c r="B293" s="422"/>
      <c r="C293" s="384" t="str">
        <f>IF([1]p23!$A$36&lt;&gt;0,[1]p23!$A$36,"")</f>
        <v/>
      </c>
      <c r="D293" s="384"/>
      <c r="E293" s="384"/>
      <c r="F293" s="384"/>
      <c r="G293" s="384"/>
      <c r="H293" s="384"/>
      <c r="I293" s="384"/>
      <c r="J293" s="384"/>
      <c r="K293" s="445"/>
      <c r="L293" s="87" t="s">
        <v>74</v>
      </c>
      <c r="M293" s="446" t="str">
        <f>IF([1]p23!$K$36&lt;&gt;0,[1]p23!$K$36,"")</f>
        <v/>
      </c>
      <c r="N293" s="447"/>
      <c r="O293" s="87" t="s">
        <v>75</v>
      </c>
      <c r="P293" s="448" t="str">
        <f>IF([1]p23!$L$36&lt;&gt;0,[1]p23!$L$36,"")</f>
        <v/>
      </c>
      <c r="Q293" s="449"/>
    </row>
    <row r="294" spans="1:19" s="2" customFormat="1" ht="13.5" customHeight="1" x14ac:dyDescent="0.25">
      <c r="A294" s="421" t="s">
        <v>253</v>
      </c>
      <c r="B294" s="422"/>
      <c r="C294" s="384" t="str">
        <f>IF([1]p23!$A$38&lt;&gt;0,[1]p23!$A$38,"")</f>
        <v/>
      </c>
      <c r="D294" s="384"/>
      <c r="E294" s="384"/>
      <c r="F294" s="384"/>
      <c r="G294" s="384"/>
      <c r="H294" s="384"/>
      <c r="I294" s="384"/>
      <c r="J294" s="384"/>
      <c r="K294" s="445"/>
      <c r="L294" s="95" t="s">
        <v>24</v>
      </c>
      <c r="M294" s="384" t="str">
        <f>IF([1]p23!$F$36&lt;&gt;0,[1]p23!$F$36,"")</f>
        <v/>
      </c>
      <c r="N294" s="384"/>
      <c r="O294" s="384"/>
      <c r="P294" s="384"/>
      <c r="Q294" s="445"/>
    </row>
    <row r="295" spans="1:19" x14ac:dyDescent="0.2">
      <c r="A295" s="392"/>
      <c r="B295" s="392"/>
      <c r="C295" s="392"/>
      <c r="D295" s="392"/>
      <c r="E295" s="392"/>
      <c r="F295" s="392"/>
      <c r="G295" s="392"/>
      <c r="H295" s="392"/>
      <c r="I295" s="392"/>
      <c r="J295" s="392"/>
      <c r="K295" s="392"/>
      <c r="L295" s="392"/>
      <c r="M295" s="392"/>
      <c r="N295" s="392"/>
      <c r="O295" s="392"/>
      <c r="P295" s="392"/>
      <c r="Q295" s="392"/>
    </row>
    <row r="296" spans="1:19" s="2" customFormat="1" ht="13.5" customHeight="1" x14ac:dyDescent="0.25">
      <c r="A296" s="421" t="s">
        <v>170</v>
      </c>
      <c r="B296" s="422"/>
      <c r="C296" s="384" t="str">
        <f>IF([1]p23!$A$40&lt;&gt;0,[1]p23!$A$40,"")</f>
        <v/>
      </c>
      <c r="D296" s="384"/>
      <c r="E296" s="384"/>
      <c r="F296" s="384"/>
      <c r="G296" s="384"/>
      <c r="H296" s="384"/>
      <c r="I296" s="384"/>
      <c r="J296" s="384"/>
      <c r="K296" s="445"/>
      <c r="L296" s="87" t="s">
        <v>74</v>
      </c>
      <c r="M296" s="446" t="str">
        <f>IF([1]p23!$K$40&lt;&gt;0,[1]p23!$K$40,"")</f>
        <v/>
      </c>
      <c r="N296" s="447"/>
      <c r="O296" s="87" t="s">
        <v>75</v>
      </c>
      <c r="P296" s="448" t="str">
        <f>IF([1]p23!$L$40&lt;&gt;0,[1]p23!$L$40,"")</f>
        <v/>
      </c>
      <c r="Q296" s="449"/>
    </row>
    <row r="297" spans="1:19" s="2" customFormat="1" ht="13.5" customHeight="1" x14ac:dyDescent="0.25">
      <c r="A297" s="421" t="s">
        <v>253</v>
      </c>
      <c r="B297" s="422"/>
      <c r="C297" s="384" t="str">
        <f>IF([1]p23!$A$42&lt;&gt;0,[1]p23!$A$42,"")</f>
        <v/>
      </c>
      <c r="D297" s="384"/>
      <c r="E297" s="384"/>
      <c r="F297" s="384"/>
      <c r="G297" s="384"/>
      <c r="H297" s="384"/>
      <c r="I297" s="384"/>
      <c r="J297" s="384"/>
      <c r="K297" s="445"/>
      <c r="L297" s="95" t="s">
        <v>24</v>
      </c>
      <c r="M297" s="384" t="str">
        <f>IF([1]p23!$F$40&lt;&gt;0,[1]p23!$F$40,"")</f>
        <v/>
      </c>
      <c r="N297" s="384"/>
      <c r="O297" s="384"/>
      <c r="P297" s="384"/>
      <c r="Q297" s="445"/>
    </row>
    <row r="298" spans="1:19" x14ac:dyDescent="0.2">
      <c r="A298" s="392"/>
      <c r="B298" s="392"/>
      <c r="C298" s="392"/>
      <c r="D298" s="392"/>
      <c r="E298" s="392"/>
      <c r="F298" s="392"/>
      <c r="G298" s="392"/>
      <c r="H298" s="392"/>
      <c r="I298" s="392"/>
      <c r="J298" s="392"/>
      <c r="K298" s="392"/>
      <c r="L298" s="392"/>
      <c r="M298" s="392"/>
      <c r="N298" s="392"/>
      <c r="O298" s="392"/>
      <c r="P298" s="392"/>
      <c r="Q298" s="392"/>
    </row>
    <row r="299" spans="1:19" s="2" customFormat="1" ht="13.5" customHeight="1" x14ac:dyDescent="0.25">
      <c r="A299" s="421" t="s">
        <v>170</v>
      </c>
      <c r="B299" s="422"/>
      <c r="C299" s="384" t="str">
        <f>IF([1]p23!$A$44&lt;&gt;0,[1]p23!$A$44,"")</f>
        <v/>
      </c>
      <c r="D299" s="384"/>
      <c r="E299" s="384"/>
      <c r="F299" s="384"/>
      <c r="G299" s="384"/>
      <c r="H299" s="384"/>
      <c r="I299" s="384"/>
      <c r="J299" s="384"/>
      <c r="K299" s="445"/>
      <c r="L299" s="87" t="s">
        <v>74</v>
      </c>
      <c r="M299" s="446" t="str">
        <f>IF([1]p23!$K$44&lt;&gt;0,[1]p23!$K$44,"")</f>
        <v/>
      </c>
      <c r="N299" s="447"/>
      <c r="O299" s="87" t="s">
        <v>75</v>
      </c>
      <c r="P299" s="448" t="str">
        <f>IF([1]p23!$L$44&lt;&gt;0,[1]p23!$L$44,"")</f>
        <v/>
      </c>
      <c r="Q299" s="449"/>
    </row>
    <row r="300" spans="1:19" s="2" customFormat="1" ht="13.5" customHeight="1" x14ac:dyDescent="0.25">
      <c r="A300" s="421" t="s">
        <v>253</v>
      </c>
      <c r="B300" s="422"/>
      <c r="C300" s="384" t="str">
        <f>IF([1]p23!$A$46&lt;&gt;0,[1]p23!$A$46,"")</f>
        <v/>
      </c>
      <c r="D300" s="384"/>
      <c r="E300" s="384"/>
      <c r="F300" s="384"/>
      <c r="G300" s="384"/>
      <c r="H300" s="384"/>
      <c r="I300" s="384"/>
      <c r="J300" s="384"/>
      <c r="K300" s="445"/>
      <c r="L300" s="95" t="s">
        <v>24</v>
      </c>
      <c r="M300" s="384" t="str">
        <f>IF([1]p23!$F$44&lt;&gt;0,[1]p23!$F$44,"")</f>
        <v/>
      </c>
      <c r="N300" s="384"/>
      <c r="O300" s="384"/>
      <c r="P300" s="384"/>
      <c r="Q300" s="445"/>
    </row>
    <row r="301" spans="1:19" x14ac:dyDescent="0.2">
      <c r="A301" s="392"/>
      <c r="B301" s="392"/>
      <c r="C301" s="392"/>
      <c r="D301" s="392"/>
      <c r="E301" s="392"/>
      <c r="F301" s="392"/>
      <c r="G301" s="392"/>
      <c r="H301" s="392"/>
      <c r="I301" s="392"/>
      <c r="J301" s="392"/>
      <c r="K301" s="392"/>
      <c r="L301" s="392"/>
      <c r="M301" s="392"/>
      <c r="N301" s="392"/>
      <c r="O301" s="392"/>
      <c r="P301" s="392"/>
      <c r="Q301" s="392"/>
    </row>
    <row r="302" spans="1:19" s="2" customFormat="1" ht="13.5" customHeight="1" x14ac:dyDescent="0.25">
      <c r="A302" s="421" t="s">
        <v>170</v>
      </c>
      <c r="B302" s="422"/>
      <c r="C302" s="384" t="str">
        <f>IF([1]p23!$A$48&lt;&gt;0,[1]p23!$A$48,"")</f>
        <v/>
      </c>
      <c r="D302" s="384"/>
      <c r="E302" s="384"/>
      <c r="F302" s="384"/>
      <c r="G302" s="384"/>
      <c r="H302" s="384"/>
      <c r="I302" s="384"/>
      <c r="J302" s="384"/>
      <c r="K302" s="445"/>
      <c r="L302" s="87" t="s">
        <v>74</v>
      </c>
      <c r="M302" s="446" t="str">
        <f>IF([1]p23!$K$48&lt;&gt;0,[1]p23!$K$48,"")</f>
        <v/>
      </c>
      <c r="N302" s="447"/>
      <c r="O302" s="87" t="s">
        <v>75</v>
      </c>
      <c r="P302" s="448" t="str">
        <f>IF([1]p23!$L$48&lt;&gt;0,[1]p23!$L$48,"")</f>
        <v/>
      </c>
      <c r="Q302" s="449"/>
    </row>
    <row r="303" spans="1:19" s="2" customFormat="1" ht="13.5" customHeight="1" x14ac:dyDescent="0.25">
      <c r="A303" s="421" t="s">
        <v>253</v>
      </c>
      <c r="B303" s="422"/>
      <c r="C303" s="384" t="str">
        <f>IF([1]p23!$A$50&lt;&gt;0,[1]p23!$A$50,"")</f>
        <v/>
      </c>
      <c r="D303" s="384"/>
      <c r="E303" s="384"/>
      <c r="F303" s="384"/>
      <c r="G303" s="384"/>
      <c r="H303" s="384"/>
      <c r="I303" s="384"/>
      <c r="J303" s="384"/>
      <c r="K303" s="445"/>
      <c r="L303" s="95" t="s">
        <v>24</v>
      </c>
      <c r="M303" s="384" t="str">
        <f>IF([1]p23!$F$48&lt;&gt;0,[1]p23!$F$48,"")</f>
        <v/>
      </c>
      <c r="N303" s="384"/>
      <c r="O303" s="384"/>
      <c r="P303" s="384"/>
      <c r="Q303" s="445"/>
    </row>
    <row r="304" spans="1:19" x14ac:dyDescent="0.2">
      <c r="A304" s="392"/>
      <c r="B304" s="392"/>
      <c r="C304" s="392"/>
      <c r="D304" s="392"/>
      <c r="E304" s="392"/>
      <c r="F304" s="392"/>
      <c r="G304" s="392"/>
      <c r="H304" s="392"/>
      <c r="I304" s="392"/>
      <c r="J304" s="392"/>
      <c r="K304" s="392"/>
      <c r="L304" s="392"/>
      <c r="M304" s="392"/>
      <c r="N304" s="392"/>
      <c r="O304" s="392"/>
      <c r="P304" s="392"/>
      <c r="Q304" s="392"/>
    </row>
    <row r="305" spans="1:19" s="29" customFormat="1" ht="13.5" customHeight="1" x14ac:dyDescent="0.2">
      <c r="A305" s="375" t="str">
        <f>T([1]p24!$C$13:$G$13)</f>
        <v>Marcelo Carvalho Ferreira</v>
      </c>
      <c r="B305" s="376"/>
      <c r="C305" s="376"/>
      <c r="D305" s="376"/>
      <c r="E305" s="377"/>
      <c r="F305" s="383"/>
      <c r="G305" s="381"/>
      <c r="H305" s="381"/>
      <c r="I305" s="381"/>
      <c r="J305" s="381"/>
      <c r="K305" s="381"/>
      <c r="L305" s="381"/>
      <c r="M305" s="381"/>
      <c r="N305" s="381"/>
      <c r="O305" s="381"/>
      <c r="P305" s="381"/>
      <c r="Q305" s="381"/>
      <c r="R305" s="28"/>
      <c r="S305" s="28"/>
    </row>
    <row r="306" spans="1:19" s="2" customFormat="1" ht="13.5" customHeight="1" x14ac:dyDescent="0.25">
      <c r="A306" s="421" t="s">
        <v>170</v>
      </c>
      <c r="B306" s="422"/>
      <c r="C306" s="384" t="str">
        <f>IF([1]p24!$A$36&lt;&gt;0,[1]p24!$A$36,"")</f>
        <v/>
      </c>
      <c r="D306" s="384"/>
      <c r="E306" s="384"/>
      <c r="F306" s="384"/>
      <c r="G306" s="384"/>
      <c r="H306" s="384"/>
      <c r="I306" s="384"/>
      <c r="J306" s="384"/>
      <c r="K306" s="445"/>
      <c r="L306" s="87" t="s">
        <v>74</v>
      </c>
      <c r="M306" s="446" t="str">
        <f>IF([1]p24!$K$36&lt;&gt;0,[1]p24!$K$36,"")</f>
        <v/>
      </c>
      <c r="N306" s="447"/>
      <c r="O306" s="87" t="s">
        <v>75</v>
      </c>
      <c r="P306" s="448" t="str">
        <f>IF([1]p24!$L$36&lt;&gt;0,[1]p24!$L$36,"")</f>
        <v/>
      </c>
      <c r="Q306" s="449"/>
    </row>
    <row r="307" spans="1:19" s="2" customFormat="1" ht="13.5" customHeight="1" x14ac:dyDescent="0.25">
      <c r="A307" s="421" t="s">
        <v>253</v>
      </c>
      <c r="B307" s="422"/>
      <c r="C307" s="384" t="str">
        <f>IF([1]p24!$A$38&lt;&gt;0,[1]p24!$A$38,"")</f>
        <v/>
      </c>
      <c r="D307" s="384"/>
      <c r="E307" s="384"/>
      <c r="F307" s="384"/>
      <c r="G307" s="384"/>
      <c r="H307" s="384"/>
      <c r="I307" s="384"/>
      <c r="J307" s="384"/>
      <c r="K307" s="445"/>
      <c r="L307" s="95" t="s">
        <v>24</v>
      </c>
      <c r="M307" s="384" t="str">
        <f>IF([1]p24!$F$36&lt;&gt;0,[1]p24!$F$36,"")</f>
        <v/>
      </c>
      <c r="N307" s="384"/>
      <c r="O307" s="384"/>
      <c r="P307" s="384"/>
      <c r="Q307" s="445"/>
    </row>
    <row r="308" spans="1:19" x14ac:dyDescent="0.2">
      <c r="A308" s="392"/>
      <c r="B308" s="392"/>
      <c r="C308" s="392"/>
      <c r="D308" s="392"/>
      <c r="E308" s="392"/>
      <c r="F308" s="392"/>
      <c r="G308" s="392"/>
      <c r="H308" s="392"/>
      <c r="I308" s="392"/>
      <c r="J308" s="392"/>
      <c r="K308" s="392"/>
      <c r="L308" s="392"/>
      <c r="M308" s="392"/>
      <c r="N308" s="392"/>
      <c r="O308" s="392"/>
      <c r="P308" s="392"/>
      <c r="Q308" s="392"/>
    </row>
    <row r="309" spans="1:19" s="2" customFormat="1" ht="13.5" customHeight="1" x14ac:dyDescent="0.25">
      <c r="A309" s="421" t="s">
        <v>170</v>
      </c>
      <c r="B309" s="422"/>
      <c r="C309" s="384" t="str">
        <f>IF([1]p24!$A$40&lt;&gt;0,[1]p24!$A$40,"")</f>
        <v/>
      </c>
      <c r="D309" s="384"/>
      <c r="E309" s="384"/>
      <c r="F309" s="384"/>
      <c r="G309" s="384"/>
      <c r="H309" s="384"/>
      <c r="I309" s="384"/>
      <c r="J309" s="384"/>
      <c r="K309" s="445"/>
      <c r="L309" s="87" t="s">
        <v>74</v>
      </c>
      <c r="M309" s="446" t="str">
        <f>IF([1]p24!$K$40&lt;&gt;0,[1]p24!$K$40,"")</f>
        <v/>
      </c>
      <c r="N309" s="447"/>
      <c r="O309" s="87" t="s">
        <v>75</v>
      </c>
      <c r="P309" s="448" t="str">
        <f>IF([1]p24!$L$40&lt;&gt;0,[1]p24!$L$40,"")</f>
        <v/>
      </c>
      <c r="Q309" s="449"/>
    </row>
    <row r="310" spans="1:19" s="2" customFormat="1" ht="13.5" customHeight="1" x14ac:dyDescent="0.25">
      <c r="A310" s="421" t="s">
        <v>253</v>
      </c>
      <c r="B310" s="422"/>
      <c r="C310" s="384" t="str">
        <f>IF([1]p24!$A$42&lt;&gt;0,[1]p24!$A$42,"")</f>
        <v/>
      </c>
      <c r="D310" s="384"/>
      <c r="E310" s="384"/>
      <c r="F310" s="384"/>
      <c r="G310" s="384"/>
      <c r="H310" s="384"/>
      <c r="I310" s="384"/>
      <c r="J310" s="384"/>
      <c r="K310" s="445"/>
      <c r="L310" s="95" t="s">
        <v>24</v>
      </c>
      <c r="M310" s="384" t="str">
        <f>IF([1]p24!$F$40&lt;&gt;0,[1]p24!$F$40,"")</f>
        <v/>
      </c>
      <c r="N310" s="384"/>
      <c r="O310" s="384"/>
      <c r="P310" s="384"/>
      <c r="Q310" s="445"/>
    </row>
    <row r="311" spans="1:19" x14ac:dyDescent="0.2">
      <c r="A311" s="392"/>
      <c r="B311" s="392"/>
      <c r="C311" s="392"/>
      <c r="D311" s="392"/>
      <c r="E311" s="392"/>
      <c r="F311" s="392"/>
      <c r="G311" s="392"/>
      <c r="H311" s="392"/>
      <c r="I311" s="392"/>
      <c r="J311" s="392"/>
      <c r="K311" s="392"/>
      <c r="L311" s="392"/>
      <c r="M311" s="392"/>
      <c r="N311" s="392"/>
      <c r="O311" s="392"/>
      <c r="P311" s="392"/>
      <c r="Q311" s="392"/>
    </row>
    <row r="312" spans="1:19" s="2" customFormat="1" ht="13.5" customHeight="1" x14ac:dyDescent="0.25">
      <c r="A312" s="421" t="s">
        <v>170</v>
      </c>
      <c r="B312" s="422"/>
      <c r="C312" s="384" t="str">
        <f>IF([1]p24!$A$44&lt;&gt;0,[1]p24!$A$44,"")</f>
        <v/>
      </c>
      <c r="D312" s="384"/>
      <c r="E312" s="384"/>
      <c r="F312" s="384"/>
      <c r="G312" s="384"/>
      <c r="H312" s="384"/>
      <c r="I312" s="384"/>
      <c r="J312" s="384"/>
      <c r="K312" s="445"/>
      <c r="L312" s="87" t="s">
        <v>74</v>
      </c>
      <c r="M312" s="446" t="str">
        <f>IF([1]p24!$K$44&lt;&gt;0,[1]p24!$K$44,"")</f>
        <v/>
      </c>
      <c r="N312" s="447"/>
      <c r="O312" s="87" t="s">
        <v>75</v>
      </c>
      <c r="P312" s="448" t="str">
        <f>IF([1]p24!$L$44&lt;&gt;0,[1]p24!$L$44,"")</f>
        <v/>
      </c>
      <c r="Q312" s="449"/>
    </row>
    <row r="313" spans="1:19" s="2" customFormat="1" ht="13.5" customHeight="1" x14ac:dyDescent="0.25">
      <c r="A313" s="421" t="s">
        <v>253</v>
      </c>
      <c r="B313" s="422"/>
      <c r="C313" s="384" t="str">
        <f>IF([1]p24!$A$46&lt;&gt;0,[1]p24!$A$46,"")</f>
        <v/>
      </c>
      <c r="D313" s="384"/>
      <c r="E313" s="384"/>
      <c r="F313" s="384"/>
      <c r="G313" s="384"/>
      <c r="H313" s="384"/>
      <c r="I313" s="384"/>
      <c r="J313" s="384"/>
      <c r="K313" s="445"/>
      <c r="L313" s="95" t="s">
        <v>24</v>
      </c>
      <c r="M313" s="384" t="str">
        <f>IF([1]p24!$F$44&lt;&gt;0,[1]p24!$F$44,"")</f>
        <v/>
      </c>
      <c r="N313" s="384"/>
      <c r="O313" s="384"/>
      <c r="P313" s="384"/>
      <c r="Q313" s="445"/>
    </row>
    <row r="314" spans="1:19" x14ac:dyDescent="0.2">
      <c r="A314" s="392"/>
      <c r="B314" s="392"/>
      <c r="C314" s="392"/>
      <c r="D314" s="392"/>
      <c r="E314" s="392"/>
      <c r="F314" s="392"/>
      <c r="G314" s="392"/>
      <c r="H314" s="392"/>
      <c r="I314" s="392"/>
      <c r="J314" s="392"/>
      <c r="K314" s="392"/>
      <c r="L314" s="392"/>
      <c r="M314" s="392"/>
      <c r="N314" s="392"/>
      <c r="O314" s="392"/>
      <c r="P314" s="392"/>
      <c r="Q314" s="392"/>
    </row>
    <row r="315" spans="1:19" s="2" customFormat="1" ht="13.5" customHeight="1" x14ac:dyDescent="0.25">
      <c r="A315" s="421" t="s">
        <v>170</v>
      </c>
      <c r="B315" s="422"/>
      <c r="C315" s="384" t="str">
        <f>IF([1]p24!$A$48&lt;&gt;0,[1]p24!$A$48,"")</f>
        <v/>
      </c>
      <c r="D315" s="384"/>
      <c r="E315" s="384"/>
      <c r="F315" s="384"/>
      <c r="G315" s="384"/>
      <c r="H315" s="384"/>
      <c r="I315" s="384"/>
      <c r="J315" s="384"/>
      <c r="K315" s="445"/>
      <c r="L315" s="87" t="s">
        <v>74</v>
      </c>
      <c r="M315" s="446" t="str">
        <f>IF([1]p24!$K$48&lt;&gt;0,[1]p24!$K$48,"")</f>
        <v/>
      </c>
      <c r="N315" s="447"/>
      <c r="O315" s="87" t="s">
        <v>75</v>
      </c>
      <c r="P315" s="448" t="str">
        <f>IF([1]p24!$L$48&lt;&gt;0,[1]p24!$L$48,"")</f>
        <v/>
      </c>
      <c r="Q315" s="449"/>
    </row>
    <row r="316" spans="1:19" s="2" customFormat="1" ht="13.5" customHeight="1" x14ac:dyDescent="0.25">
      <c r="A316" s="421" t="s">
        <v>253</v>
      </c>
      <c r="B316" s="422"/>
      <c r="C316" s="384" t="str">
        <f>IF([1]p24!$A$50&lt;&gt;0,[1]p24!$A$50,"")</f>
        <v/>
      </c>
      <c r="D316" s="384"/>
      <c r="E316" s="384"/>
      <c r="F316" s="384"/>
      <c r="G316" s="384"/>
      <c r="H316" s="384"/>
      <c r="I316" s="384"/>
      <c r="J316" s="384"/>
      <c r="K316" s="445"/>
      <c r="L316" s="95" t="s">
        <v>24</v>
      </c>
      <c r="M316" s="384" t="str">
        <f>IF([1]p24!$F$48&lt;&gt;0,[1]p24!$F$48,"")</f>
        <v/>
      </c>
      <c r="N316" s="384"/>
      <c r="O316" s="384"/>
      <c r="P316" s="384"/>
      <c r="Q316" s="445"/>
    </row>
    <row r="317" spans="1:19" x14ac:dyDescent="0.2">
      <c r="A317" s="392"/>
      <c r="B317" s="392"/>
      <c r="C317" s="392"/>
      <c r="D317" s="392"/>
      <c r="E317" s="392"/>
      <c r="F317" s="392"/>
      <c r="G317" s="392"/>
      <c r="H317" s="392"/>
      <c r="I317" s="392"/>
      <c r="J317" s="392"/>
      <c r="K317" s="392"/>
      <c r="L317" s="392"/>
      <c r="M317" s="392"/>
      <c r="N317" s="392"/>
      <c r="O317" s="392"/>
      <c r="P317" s="392"/>
      <c r="Q317" s="392"/>
    </row>
    <row r="318" spans="1:19" s="29" customFormat="1" ht="13.5" customHeight="1" x14ac:dyDescent="0.2">
      <c r="A318" s="375" t="str">
        <f>T([1]p25!$C$13:$G$13)</f>
        <v>Marco Antonio Lázaro Velásquez</v>
      </c>
      <c r="B318" s="376"/>
      <c r="C318" s="376"/>
      <c r="D318" s="376"/>
      <c r="E318" s="377"/>
      <c r="F318" s="383"/>
      <c r="G318" s="381"/>
      <c r="H318" s="381"/>
      <c r="I318" s="381"/>
      <c r="J318" s="381"/>
      <c r="K318" s="381"/>
      <c r="L318" s="381"/>
      <c r="M318" s="381"/>
      <c r="N318" s="381"/>
      <c r="O318" s="381"/>
      <c r="P318" s="381"/>
      <c r="Q318" s="381"/>
      <c r="R318" s="28"/>
      <c r="S318" s="28"/>
    </row>
    <row r="319" spans="1:19" s="2" customFormat="1" ht="13.5" customHeight="1" x14ac:dyDescent="0.25">
      <c r="A319" s="421" t="s">
        <v>170</v>
      </c>
      <c r="B319" s="422"/>
      <c r="C319" s="384" t="str">
        <f>IF([1]p25!$A$36&lt;&gt;0,[1]p25!$A$36,"")</f>
        <v/>
      </c>
      <c r="D319" s="384"/>
      <c r="E319" s="384"/>
      <c r="F319" s="384"/>
      <c r="G319" s="384"/>
      <c r="H319" s="384"/>
      <c r="I319" s="384"/>
      <c r="J319" s="384"/>
      <c r="K319" s="445"/>
      <c r="L319" s="87" t="s">
        <v>74</v>
      </c>
      <c r="M319" s="446" t="str">
        <f>IF([1]p25!$K$36&lt;&gt;0,[1]p25!$K$36,"")</f>
        <v/>
      </c>
      <c r="N319" s="447"/>
      <c r="O319" s="87" t="s">
        <v>75</v>
      </c>
      <c r="P319" s="448" t="str">
        <f>IF([1]p25!$L$36&lt;&gt;0,[1]p25!$L$36,"")</f>
        <v/>
      </c>
      <c r="Q319" s="449"/>
    </row>
    <row r="320" spans="1:19" s="2" customFormat="1" ht="13.5" customHeight="1" x14ac:dyDescent="0.25">
      <c r="A320" s="421" t="s">
        <v>253</v>
      </c>
      <c r="B320" s="422"/>
      <c r="C320" s="384" t="str">
        <f>IF([1]p25!$A$38&lt;&gt;0,[1]p25!$A$38,"")</f>
        <v/>
      </c>
      <c r="D320" s="384"/>
      <c r="E320" s="384"/>
      <c r="F320" s="384"/>
      <c r="G320" s="384"/>
      <c r="H320" s="384"/>
      <c r="I320" s="384"/>
      <c r="J320" s="384"/>
      <c r="K320" s="445"/>
      <c r="L320" s="95" t="s">
        <v>24</v>
      </c>
      <c r="M320" s="384" t="str">
        <f>IF([1]p25!$F$36&lt;&gt;0,[1]p25!$F$36,"")</f>
        <v/>
      </c>
      <c r="N320" s="384"/>
      <c r="O320" s="384"/>
      <c r="P320" s="384"/>
      <c r="Q320" s="445"/>
    </row>
    <row r="321" spans="1:19" x14ac:dyDescent="0.2">
      <c r="A321" s="392"/>
      <c r="B321" s="392"/>
      <c r="C321" s="392"/>
      <c r="D321" s="392"/>
      <c r="E321" s="392"/>
      <c r="F321" s="392"/>
      <c r="G321" s="392"/>
      <c r="H321" s="392"/>
      <c r="I321" s="392"/>
      <c r="J321" s="392"/>
      <c r="K321" s="392"/>
      <c r="L321" s="392"/>
      <c r="M321" s="392"/>
      <c r="N321" s="392"/>
      <c r="O321" s="392"/>
      <c r="P321" s="392"/>
      <c r="Q321" s="392"/>
    </row>
    <row r="322" spans="1:19" s="2" customFormat="1" ht="13.5" customHeight="1" x14ac:dyDescent="0.25">
      <c r="A322" s="421" t="s">
        <v>170</v>
      </c>
      <c r="B322" s="422"/>
      <c r="C322" s="384" t="str">
        <f>IF([1]p25!$A$40&lt;&gt;0,[1]p25!$A$40,"")</f>
        <v/>
      </c>
      <c r="D322" s="384"/>
      <c r="E322" s="384"/>
      <c r="F322" s="384"/>
      <c r="G322" s="384"/>
      <c r="H322" s="384"/>
      <c r="I322" s="384"/>
      <c r="J322" s="384"/>
      <c r="K322" s="445"/>
      <c r="L322" s="87" t="s">
        <v>74</v>
      </c>
      <c r="M322" s="446" t="str">
        <f>IF([1]p25!$K$40&lt;&gt;0,[1]p25!$K$40,"")</f>
        <v/>
      </c>
      <c r="N322" s="447"/>
      <c r="O322" s="87" t="s">
        <v>75</v>
      </c>
      <c r="P322" s="448" t="str">
        <f>IF([1]p25!$L$40&lt;&gt;0,[1]p25!$L$40,"")</f>
        <v/>
      </c>
      <c r="Q322" s="449"/>
    </row>
    <row r="323" spans="1:19" s="2" customFormat="1" ht="13.5" customHeight="1" x14ac:dyDescent="0.25">
      <c r="A323" s="421" t="s">
        <v>253</v>
      </c>
      <c r="B323" s="422"/>
      <c r="C323" s="384" t="str">
        <f>IF([1]p25!$A$42&lt;&gt;0,[1]p25!$A$42,"")</f>
        <v/>
      </c>
      <c r="D323" s="384"/>
      <c r="E323" s="384"/>
      <c r="F323" s="384"/>
      <c r="G323" s="384"/>
      <c r="H323" s="384"/>
      <c r="I323" s="384"/>
      <c r="J323" s="384"/>
      <c r="K323" s="445"/>
      <c r="L323" s="95" t="s">
        <v>24</v>
      </c>
      <c r="M323" s="384" t="str">
        <f>IF([1]p25!$F$40&lt;&gt;0,[1]p25!$F$40,"")</f>
        <v/>
      </c>
      <c r="N323" s="384"/>
      <c r="O323" s="384"/>
      <c r="P323" s="384"/>
      <c r="Q323" s="445"/>
    </row>
    <row r="324" spans="1:19" x14ac:dyDescent="0.2">
      <c r="A324" s="392"/>
      <c r="B324" s="392"/>
      <c r="C324" s="392"/>
      <c r="D324" s="392"/>
      <c r="E324" s="392"/>
      <c r="F324" s="392"/>
      <c r="G324" s="392"/>
      <c r="H324" s="392"/>
      <c r="I324" s="392"/>
      <c r="J324" s="392"/>
      <c r="K324" s="392"/>
      <c r="L324" s="392"/>
      <c r="M324" s="392"/>
      <c r="N324" s="392"/>
      <c r="O324" s="392"/>
      <c r="P324" s="392"/>
      <c r="Q324" s="392"/>
    </row>
    <row r="325" spans="1:19" s="2" customFormat="1" ht="13.5" customHeight="1" x14ac:dyDescent="0.25">
      <c r="A325" s="421" t="s">
        <v>170</v>
      </c>
      <c r="B325" s="422"/>
      <c r="C325" s="384" t="str">
        <f>IF([1]p25!$A$44&lt;&gt;0,[1]p25!$A$44,"")</f>
        <v/>
      </c>
      <c r="D325" s="384"/>
      <c r="E325" s="384"/>
      <c r="F325" s="384"/>
      <c r="G325" s="384"/>
      <c r="H325" s="384"/>
      <c r="I325" s="384"/>
      <c r="J325" s="384"/>
      <c r="K325" s="445"/>
      <c r="L325" s="87" t="s">
        <v>74</v>
      </c>
      <c r="M325" s="446" t="str">
        <f>IF([1]p25!$K$44&lt;&gt;0,[1]p25!$K$44,"")</f>
        <v/>
      </c>
      <c r="N325" s="447"/>
      <c r="O325" s="87" t="s">
        <v>75</v>
      </c>
      <c r="P325" s="448" t="str">
        <f>IF([1]p25!$L$44&lt;&gt;0,[1]p25!$L$44,"")</f>
        <v/>
      </c>
      <c r="Q325" s="449"/>
    </row>
    <row r="326" spans="1:19" s="2" customFormat="1" ht="13.5" customHeight="1" x14ac:dyDescent="0.25">
      <c r="A326" s="421" t="s">
        <v>253</v>
      </c>
      <c r="B326" s="422"/>
      <c r="C326" s="384" t="str">
        <f>IF([1]p25!$A$46&lt;&gt;0,[1]p25!$A$46,"")</f>
        <v/>
      </c>
      <c r="D326" s="384"/>
      <c r="E326" s="384"/>
      <c r="F326" s="384"/>
      <c r="G326" s="384"/>
      <c r="H326" s="384"/>
      <c r="I326" s="384"/>
      <c r="J326" s="384"/>
      <c r="K326" s="445"/>
      <c r="L326" s="95" t="s">
        <v>24</v>
      </c>
      <c r="M326" s="384" t="str">
        <f>IF([1]p25!$F$44&lt;&gt;0,[1]p25!$F$44,"")</f>
        <v/>
      </c>
      <c r="N326" s="384"/>
      <c r="O326" s="384"/>
      <c r="P326" s="384"/>
      <c r="Q326" s="445"/>
    </row>
    <row r="327" spans="1:19" x14ac:dyDescent="0.2">
      <c r="A327" s="392"/>
      <c r="B327" s="392"/>
      <c r="C327" s="392"/>
      <c r="D327" s="392"/>
      <c r="E327" s="392"/>
      <c r="F327" s="392"/>
      <c r="G327" s="392"/>
      <c r="H327" s="392"/>
      <c r="I327" s="392"/>
      <c r="J327" s="392"/>
      <c r="K327" s="392"/>
      <c r="L327" s="392"/>
      <c r="M327" s="392"/>
      <c r="N327" s="392"/>
      <c r="O327" s="392"/>
      <c r="P327" s="392"/>
      <c r="Q327" s="392"/>
    </row>
    <row r="328" spans="1:19" s="2" customFormat="1" ht="13.5" customHeight="1" x14ac:dyDescent="0.25">
      <c r="A328" s="421" t="s">
        <v>170</v>
      </c>
      <c r="B328" s="422"/>
      <c r="C328" s="384" t="str">
        <f>IF([1]p25!$A$48&lt;&gt;0,[1]p25!$A$48,"")</f>
        <v/>
      </c>
      <c r="D328" s="384"/>
      <c r="E328" s="384"/>
      <c r="F328" s="384"/>
      <c r="G328" s="384"/>
      <c r="H328" s="384"/>
      <c r="I328" s="384"/>
      <c r="J328" s="384"/>
      <c r="K328" s="445"/>
      <c r="L328" s="87" t="s">
        <v>74</v>
      </c>
      <c r="M328" s="446" t="str">
        <f>IF([1]p25!$K$48&lt;&gt;0,[1]p25!$K$48,"")</f>
        <v/>
      </c>
      <c r="N328" s="447"/>
      <c r="O328" s="87" t="s">
        <v>75</v>
      </c>
      <c r="P328" s="448" t="str">
        <f>IF([1]p25!$L$48&lt;&gt;0,[1]p25!$L$48,"")</f>
        <v/>
      </c>
      <c r="Q328" s="449"/>
    </row>
    <row r="329" spans="1:19" s="2" customFormat="1" ht="13.5" customHeight="1" x14ac:dyDescent="0.25">
      <c r="A329" s="421" t="s">
        <v>253</v>
      </c>
      <c r="B329" s="422"/>
      <c r="C329" s="384" t="str">
        <f>IF([1]p25!$A$50&lt;&gt;0,[1]p25!$A$50,"")</f>
        <v/>
      </c>
      <c r="D329" s="384"/>
      <c r="E329" s="384"/>
      <c r="F329" s="384"/>
      <c r="G329" s="384"/>
      <c r="H329" s="384"/>
      <c r="I329" s="384"/>
      <c r="J329" s="384"/>
      <c r="K329" s="445"/>
      <c r="L329" s="95" t="s">
        <v>24</v>
      </c>
      <c r="M329" s="384" t="str">
        <f>IF([1]p25!$F$48&lt;&gt;0,[1]p25!$F$48,"")</f>
        <v/>
      </c>
      <c r="N329" s="384"/>
      <c r="O329" s="384"/>
      <c r="P329" s="384"/>
      <c r="Q329" s="445"/>
    </row>
    <row r="330" spans="1:19" x14ac:dyDescent="0.2">
      <c r="A330" s="392"/>
      <c r="B330" s="392"/>
      <c r="C330" s="392"/>
      <c r="D330" s="392"/>
      <c r="E330" s="392"/>
      <c r="F330" s="392"/>
      <c r="G330" s="392"/>
      <c r="H330" s="392"/>
      <c r="I330" s="392"/>
      <c r="J330" s="392"/>
      <c r="K330" s="392"/>
      <c r="L330" s="392"/>
      <c r="M330" s="392"/>
      <c r="N330" s="392"/>
      <c r="O330" s="392"/>
      <c r="P330" s="392"/>
      <c r="Q330" s="392"/>
    </row>
    <row r="331" spans="1:19" s="29" customFormat="1" ht="13.5" customHeight="1" x14ac:dyDescent="0.2">
      <c r="A331" s="375" t="str">
        <f>T([1]p26!$C$13:$G$13)</f>
        <v>Marco Aurélio Soares Souto</v>
      </c>
      <c r="B331" s="376"/>
      <c r="C331" s="376"/>
      <c r="D331" s="376"/>
      <c r="E331" s="377"/>
      <c r="F331" s="383"/>
      <c r="G331" s="381"/>
      <c r="H331" s="381"/>
      <c r="I331" s="381"/>
      <c r="J331" s="381"/>
      <c r="K331" s="381"/>
      <c r="L331" s="381"/>
      <c r="M331" s="381"/>
      <c r="N331" s="381"/>
      <c r="O331" s="381"/>
      <c r="P331" s="381"/>
      <c r="Q331" s="381"/>
      <c r="R331" s="28"/>
      <c r="S331" s="28"/>
    </row>
    <row r="332" spans="1:19" s="2" customFormat="1" ht="13.5" customHeight="1" x14ac:dyDescent="0.25">
      <c r="A332" s="421" t="s">
        <v>170</v>
      </c>
      <c r="B332" s="422"/>
      <c r="C332" s="384" t="str">
        <f>IF([1]p26!$A$36&lt;&gt;0,[1]p26!$A$36,"")</f>
        <v/>
      </c>
      <c r="D332" s="384"/>
      <c r="E332" s="384"/>
      <c r="F332" s="384"/>
      <c r="G332" s="384"/>
      <c r="H332" s="384"/>
      <c r="I332" s="384"/>
      <c r="J332" s="384"/>
      <c r="K332" s="445"/>
      <c r="L332" s="87" t="s">
        <v>74</v>
      </c>
      <c r="M332" s="446" t="str">
        <f>IF([1]p26!$K$36&lt;&gt;0,[1]p26!$K$36,"")</f>
        <v/>
      </c>
      <c r="N332" s="447"/>
      <c r="O332" s="87" t="s">
        <v>75</v>
      </c>
      <c r="P332" s="448" t="str">
        <f>IF([1]p26!$L$36&lt;&gt;0,[1]p26!$L$36,"")</f>
        <v/>
      </c>
      <c r="Q332" s="449"/>
    </row>
    <row r="333" spans="1:19" s="2" customFormat="1" ht="13.5" customHeight="1" x14ac:dyDescent="0.25">
      <c r="A333" s="421" t="s">
        <v>253</v>
      </c>
      <c r="B333" s="422"/>
      <c r="C333" s="384" t="str">
        <f>IF([1]p26!$A$38&lt;&gt;0,[1]p26!$A$38,"")</f>
        <v/>
      </c>
      <c r="D333" s="384"/>
      <c r="E333" s="384"/>
      <c r="F333" s="384"/>
      <c r="G333" s="384"/>
      <c r="H333" s="384"/>
      <c r="I333" s="384"/>
      <c r="J333" s="384"/>
      <c r="K333" s="445"/>
      <c r="L333" s="95" t="s">
        <v>24</v>
      </c>
      <c r="M333" s="384" t="str">
        <f>IF([1]p26!$F$36&lt;&gt;0,[1]p26!$F$36,"")</f>
        <v/>
      </c>
      <c r="N333" s="384"/>
      <c r="O333" s="384"/>
      <c r="P333" s="384"/>
      <c r="Q333" s="445"/>
    </row>
    <row r="334" spans="1:19" x14ac:dyDescent="0.2">
      <c r="A334" s="392"/>
      <c r="B334" s="392"/>
      <c r="C334" s="392"/>
      <c r="D334" s="392"/>
      <c r="E334" s="392"/>
      <c r="F334" s="392"/>
      <c r="G334" s="392"/>
      <c r="H334" s="392"/>
      <c r="I334" s="392"/>
      <c r="J334" s="392"/>
      <c r="K334" s="392"/>
      <c r="L334" s="392"/>
      <c r="M334" s="392"/>
      <c r="N334" s="392"/>
      <c r="O334" s="392"/>
      <c r="P334" s="392"/>
      <c r="Q334" s="392"/>
    </row>
    <row r="335" spans="1:19" s="2" customFormat="1" ht="13.5" customHeight="1" x14ac:dyDescent="0.25">
      <c r="A335" s="421" t="s">
        <v>170</v>
      </c>
      <c r="B335" s="422"/>
      <c r="C335" s="384" t="str">
        <f>IF([1]p26!$A$40&lt;&gt;0,[1]p26!$A$40,"")</f>
        <v/>
      </c>
      <c r="D335" s="384"/>
      <c r="E335" s="384"/>
      <c r="F335" s="384"/>
      <c r="G335" s="384"/>
      <c r="H335" s="384"/>
      <c r="I335" s="384"/>
      <c r="J335" s="384"/>
      <c r="K335" s="445"/>
      <c r="L335" s="87" t="s">
        <v>74</v>
      </c>
      <c r="M335" s="446" t="str">
        <f>IF([1]p26!$K$40&lt;&gt;0,[1]p26!$K$40,"")</f>
        <v/>
      </c>
      <c r="N335" s="447"/>
      <c r="O335" s="87" t="s">
        <v>75</v>
      </c>
      <c r="P335" s="448" t="str">
        <f>IF([1]p26!$L$40&lt;&gt;0,[1]p26!$L$40,"")</f>
        <v/>
      </c>
      <c r="Q335" s="449"/>
    </row>
    <row r="336" spans="1:19" s="2" customFormat="1" ht="13.5" customHeight="1" x14ac:dyDescent="0.25">
      <c r="A336" s="421" t="s">
        <v>253</v>
      </c>
      <c r="B336" s="422"/>
      <c r="C336" s="384" t="str">
        <f>IF([1]p26!$A$42&lt;&gt;0,[1]p26!$A$42,"")</f>
        <v/>
      </c>
      <c r="D336" s="384"/>
      <c r="E336" s="384"/>
      <c r="F336" s="384"/>
      <c r="G336" s="384"/>
      <c r="H336" s="384"/>
      <c r="I336" s="384"/>
      <c r="J336" s="384"/>
      <c r="K336" s="445"/>
      <c r="L336" s="95" t="s">
        <v>24</v>
      </c>
      <c r="M336" s="384" t="str">
        <f>IF([1]p26!$F$40&lt;&gt;0,[1]p26!$F$40,"")</f>
        <v/>
      </c>
      <c r="N336" s="384"/>
      <c r="O336" s="384"/>
      <c r="P336" s="384"/>
      <c r="Q336" s="445"/>
    </row>
    <row r="337" spans="1:19" x14ac:dyDescent="0.2">
      <c r="A337" s="392"/>
      <c r="B337" s="392"/>
      <c r="C337" s="392"/>
      <c r="D337" s="392"/>
      <c r="E337" s="392"/>
      <c r="F337" s="392"/>
      <c r="G337" s="392"/>
      <c r="H337" s="392"/>
      <c r="I337" s="392"/>
      <c r="J337" s="392"/>
      <c r="K337" s="392"/>
      <c r="L337" s="392"/>
      <c r="M337" s="392"/>
      <c r="N337" s="392"/>
      <c r="O337" s="392"/>
      <c r="P337" s="392"/>
      <c r="Q337" s="392"/>
    </row>
    <row r="338" spans="1:19" s="2" customFormat="1" ht="13.5" customHeight="1" x14ac:dyDescent="0.25">
      <c r="A338" s="421" t="s">
        <v>170</v>
      </c>
      <c r="B338" s="422"/>
      <c r="C338" s="384" t="str">
        <f>IF([1]p26!$A$44&lt;&gt;0,[1]p26!$A$44,"")</f>
        <v/>
      </c>
      <c r="D338" s="384"/>
      <c r="E338" s="384"/>
      <c r="F338" s="384"/>
      <c r="G338" s="384"/>
      <c r="H338" s="384"/>
      <c r="I338" s="384"/>
      <c r="J338" s="384"/>
      <c r="K338" s="445"/>
      <c r="L338" s="87" t="s">
        <v>74</v>
      </c>
      <c r="M338" s="446" t="str">
        <f>IF([1]p26!$K$44&lt;&gt;0,[1]p26!$K$44,"")</f>
        <v/>
      </c>
      <c r="N338" s="447"/>
      <c r="O338" s="87" t="s">
        <v>75</v>
      </c>
      <c r="P338" s="448" t="str">
        <f>IF([1]p26!$L$44&lt;&gt;0,[1]p26!$L$44,"")</f>
        <v/>
      </c>
      <c r="Q338" s="449"/>
    </row>
    <row r="339" spans="1:19" s="2" customFormat="1" ht="13.5" customHeight="1" x14ac:dyDescent="0.25">
      <c r="A339" s="421" t="s">
        <v>253</v>
      </c>
      <c r="B339" s="422"/>
      <c r="C339" s="384" t="str">
        <f>IF([1]p26!$A$46&lt;&gt;0,[1]p26!$A$46,"")</f>
        <v/>
      </c>
      <c r="D339" s="384"/>
      <c r="E339" s="384"/>
      <c r="F339" s="384"/>
      <c r="G339" s="384"/>
      <c r="H339" s="384"/>
      <c r="I339" s="384"/>
      <c r="J339" s="384"/>
      <c r="K339" s="445"/>
      <c r="L339" s="95" t="s">
        <v>24</v>
      </c>
      <c r="M339" s="384" t="str">
        <f>IF([1]p26!$F$44&lt;&gt;0,[1]p26!$F$44,"")</f>
        <v/>
      </c>
      <c r="N339" s="384"/>
      <c r="O339" s="384"/>
      <c r="P339" s="384"/>
      <c r="Q339" s="445"/>
    </row>
    <row r="340" spans="1:19" x14ac:dyDescent="0.2">
      <c r="A340" s="392"/>
      <c r="B340" s="392"/>
      <c r="C340" s="392"/>
      <c r="D340" s="392"/>
      <c r="E340" s="392"/>
      <c r="F340" s="392"/>
      <c r="G340" s="392"/>
      <c r="H340" s="392"/>
      <c r="I340" s="392"/>
      <c r="J340" s="392"/>
      <c r="K340" s="392"/>
      <c r="L340" s="392"/>
      <c r="M340" s="392"/>
      <c r="N340" s="392"/>
      <c r="O340" s="392"/>
      <c r="P340" s="392"/>
      <c r="Q340" s="392"/>
    </row>
    <row r="341" spans="1:19" s="2" customFormat="1" ht="13.5" customHeight="1" x14ac:dyDescent="0.25">
      <c r="A341" s="421" t="s">
        <v>170</v>
      </c>
      <c r="B341" s="422"/>
      <c r="C341" s="384" t="str">
        <f>IF([1]p26!$A$48&lt;&gt;0,[1]p26!$A$48,"")</f>
        <v/>
      </c>
      <c r="D341" s="384"/>
      <c r="E341" s="384"/>
      <c r="F341" s="384"/>
      <c r="G341" s="384"/>
      <c r="H341" s="384"/>
      <c r="I341" s="384"/>
      <c r="J341" s="384"/>
      <c r="K341" s="445"/>
      <c r="L341" s="87" t="s">
        <v>74</v>
      </c>
      <c r="M341" s="446" t="str">
        <f>IF([1]p26!$K$48&lt;&gt;0,[1]p26!$K$48,"")</f>
        <v/>
      </c>
      <c r="N341" s="447"/>
      <c r="O341" s="87" t="s">
        <v>75</v>
      </c>
      <c r="P341" s="448" t="str">
        <f>IF([1]p26!$L$48&lt;&gt;0,[1]p26!$L$48,"")</f>
        <v/>
      </c>
      <c r="Q341" s="449"/>
    </row>
    <row r="342" spans="1:19" s="2" customFormat="1" ht="13.5" customHeight="1" x14ac:dyDescent="0.25">
      <c r="A342" s="421" t="s">
        <v>253</v>
      </c>
      <c r="B342" s="422"/>
      <c r="C342" s="384" t="str">
        <f>IF([1]p26!$A$50&lt;&gt;0,[1]p26!$A$50,"")</f>
        <v/>
      </c>
      <c r="D342" s="384"/>
      <c r="E342" s="384"/>
      <c r="F342" s="384"/>
      <c r="G342" s="384"/>
      <c r="H342" s="384"/>
      <c r="I342" s="384"/>
      <c r="J342" s="384"/>
      <c r="K342" s="445"/>
      <c r="L342" s="95" t="s">
        <v>24</v>
      </c>
      <c r="M342" s="384" t="str">
        <f>IF([1]p26!$F$48&lt;&gt;0,[1]p26!$F$48,"")</f>
        <v/>
      </c>
      <c r="N342" s="384"/>
      <c r="O342" s="384"/>
      <c r="P342" s="384"/>
      <c r="Q342" s="445"/>
    </row>
    <row r="343" spans="1:19" x14ac:dyDescent="0.2">
      <c r="A343" s="392"/>
      <c r="B343" s="392"/>
      <c r="C343" s="392"/>
      <c r="D343" s="392"/>
      <c r="E343" s="392"/>
      <c r="F343" s="392"/>
      <c r="G343" s="392"/>
      <c r="H343" s="392"/>
      <c r="I343" s="392"/>
      <c r="J343" s="392"/>
      <c r="K343" s="392"/>
      <c r="L343" s="392"/>
      <c r="M343" s="392"/>
      <c r="N343" s="392"/>
      <c r="O343" s="392"/>
      <c r="P343" s="392"/>
      <c r="Q343" s="392"/>
    </row>
    <row r="344" spans="1:19" s="29" customFormat="1" ht="13.5" customHeight="1" x14ac:dyDescent="0.2">
      <c r="A344" s="375" t="str">
        <f>T([1]p27!$C$13:$G$13)</f>
        <v>Maria de Sousa Leite Filha</v>
      </c>
      <c r="B344" s="376"/>
      <c r="C344" s="376"/>
      <c r="D344" s="376"/>
      <c r="E344" s="377"/>
      <c r="F344" s="383"/>
      <c r="G344" s="381"/>
      <c r="H344" s="381"/>
      <c r="I344" s="381"/>
      <c r="J344" s="381"/>
      <c r="K344" s="381"/>
      <c r="L344" s="381"/>
      <c r="M344" s="381"/>
      <c r="N344" s="381"/>
      <c r="O344" s="381"/>
      <c r="P344" s="381"/>
      <c r="Q344" s="381"/>
      <c r="R344" s="28"/>
      <c r="S344" s="28"/>
    </row>
    <row r="345" spans="1:19" s="2" customFormat="1" ht="13.5" customHeight="1" x14ac:dyDescent="0.25">
      <c r="A345" s="421" t="s">
        <v>170</v>
      </c>
      <c r="B345" s="422"/>
      <c r="C345" s="384" t="str">
        <f>IF([1]p27!$A$36&lt;&gt;0,[1]p27!$A$36,"")</f>
        <v/>
      </c>
      <c r="D345" s="384"/>
      <c r="E345" s="384"/>
      <c r="F345" s="384"/>
      <c r="G345" s="384"/>
      <c r="H345" s="384"/>
      <c r="I345" s="384"/>
      <c r="J345" s="384"/>
      <c r="K345" s="445"/>
      <c r="L345" s="87" t="s">
        <v>74</v>
      </c>
      <c r="M345" s="446" t="str">
        <f>IF([1]p27!$K$36&lt;&gt;0,[1]p27!$K$36,"")</f>
        <v/>
      </c>
      <c r="N345" s="447"/>
      <c r="O345" s="87" t="s">
        <v>75</v>
      </c>
      <c r="P345" s="448" t="str">
        <f>IF([1]p27!$L$36&lt;&gt;0,[1]p27!$L$36,"")</f>
        <v/>
      </c>
      <c r="Q345" s="449"/>
    </row>
    <row r="346" spans="1:19" s="2" customFormat="1" ht="13.5" customHeight="1" x14ac:dyDescent="0.25">
      <c r="A346" s="421" t="s">
        <v>253</v>
      </c>
      <c r="B346" s="422"/>
      <c r="C346" s="384" t="str">
        <f>IF([1]p27!$A$38&lt;&gt;0,[1]p27!$A$38,"")</f>
        <v/>
      </c>
      <c r="D346" s="384"/>
      <c r="E346" s="384"/>
      <c r="F346" s="384"/>
      <c r="G346" s="384"/>
      <c r="H346" s="384"/>
      <c r="I346" s="384"/>
      <c r="J346" s="384"/>
      <c r="K346" s="445"/>
      <c r="L346" s="95" t="s">
        <v>24</v>
      </c>
      <c r="M346" s="384" t="str">
        <f>IF([1]p27!$F$36&lt;&gt;0,[1]p27!$F$36,"")</f>
        <v/>
      </c>
      <c r="N346" s="384"/>
      <c r="O346" s="384"/>
      <c r="P346" s="384"/>
      <c r="Q346" s="445"/>
    </row>
    <row r="347" spans="1:19" x14ac:dyDescent="0.2">
      <c r="A347" s="392"/>
      <c r="B347" s="392"/>
      <c r="C347" s="392"/>
      <c r="D347" s="392"/>
      <c r="E347" s="392"/>
      <c r="F347" s="392"/>
      <c r="G347" s="392"/>
      <c r="H347" s="392"/>
      <c r="I347" s="392"/>
      <c r="J347" s="392"/>
      <c r="K347" s="392"/>
      <c r="L347" s="392"/>
      <c r="M347" s="392"/>
      <c r="N347" s="392"/>
      <c r="O347" s="392"/>
      <c r="P347" s="392"/>
      <c r="Q347" s="392"/>
    </row>
    <row r="348" spans="1:19" s="2" customFormat="1" ht="13.5" customHeight="1" x14ac:dyDescent="0.25">
      <c r="A348" s="421" t="s">
        <v>170</v>
      </c>
      <c r="B348" s="422"/>
      <c r="C348" s="384" t="str">
        <f>IF([1]p27!$A$40&lt;&gt;0,[1]p27!$A$40,"")</f>
        <v/>
      </c>
      <c r="D348" s="384"/>
      <c r="E348" s="384"/>
      <c r="F348" s="384"/>
      <c r="G348" s="384"/>
      <c r="H348" s="384"/>
      <c r="I348" s="384"/>
      <c r="J348" s="384"/>
      <c r="K348" s="445"/>
      <c r="L348" s="87" t="s">
        <v>74</v>
      </c>
      <c r="M348" s="446" t="str">
        <f>IF([1]p27!$K$40&lt;&gt;0,[1]p27!$K$40,"")</f>
        <v/>
      </c>
      <c r="N348" s="447"/>
      <c r="O348" s="87" t="s">
        <v>75</v>
      </c>
      <c r="P348" s="448" t="str">
        <f>IF([1]p27!$L$40&lt;&gt;0,[1]p27!$L$40,"")</f>
        <v/>
      </c>
      <c r="Q348" s="449"/>
    </row>
    <row r="349" spans="1:19" s="2" customFormat="1" ht="13.5" customHeight="1" x14ac:dyDescent="0.25">
      <c r="A349" s="421" t="s">
        <v>253</v>
      </c>
      <c r="B349" s="422"/>
      <c r="C349" s="384" t="str">
        <f>IF([1]p27!$A$42&lt;&gt;0,[1]p27!$A$42,"")</f>
        <v/>
      </c>
      <c r="D349" s="384"/>
      <c r="E349" s="384"/>
      <c r="F349" s="384"/>
      <c r="G349" s="384"/>
      <c r="H349" s="384"/>
      <c r="I349" s="384"/>
      <c r="J349" s="384"/>
      <c r="K349" s="445"/>
      <c r="L349" s="95" t="s">
        <v>24</v>
      </c>
      <c r="M349" s="384" t="str">
        <f>IF([1]p27!$F$40&lt;&gt;0,[1]p27!$F$40,"")</f>
        <v/>
      </c>
      <c r="N349" s="384"/>
      <c r="O349" s="384"/>
      <c r="P349" s="384"/>
      <c r="Q349" s="445"/>
    </row>
    <row r="350" spans="1:19" x14ac:dyDescent="0.2">
      <c r="A350" s="392"/>
      <c r="B350" s="392"/>
      <c r="C350" s="392"/>
      <c r="D350" s="392"/>
      <c r="E350" s="392"/>
      <c r="F350" s="392"/>
      <c r="G350" s="392"/>
      <c r="H350" s="392"/>
      <c r="I350" s="392"/>
      <c r="J350" s="392"/>
      <c r="K350" s="392"/>
      <c r="L350" s="392"/>
      <c r="M350" s="392"/>
      <c r="N350" s="392"/>
      <c r="O350" s="392"/>
      <c r="P350" s="392"/>
      <c r="Q350" s="392"/>
    </row>
    <row r="351" spans="1:19" s="2" customFormat="1" ht="13.5" customHeight="1" x14ac:dyDescent="0.25">
      <c r="A351" s="421" t="s">
        <v>170</v>
      </c>
      <c r="B351" s="422"/>
      <c r="C351" s="384" t="str">
        <f>IF([1]p27!$A$44&lt;&gt;0,[1]p27!$A$44,"")</f>
        <v/>
      </c>
      <c r="D351" s="384"/>
      <c r="E351" s="384"/>
      <c r="F351" s="384"/>
      <c r="G351" s="384"/>
      <c r="H351" s="384"/>
      <c r="I351" s="384"/>
      <c r="J351" s="384"/>
      <c r="K351" s="445"/>
      <c r="L351" s="87" t="s">
        <v>74</v>
      </c>
      <c r="M351" s="446" t="str">
        <f>IF([1]p27!$K$44&lt;&gt;0,[1]p27!$K$44,"")</f>
        <v/>
      </c>
      <c r="N351" s="447"/>
      <c r="O351" s="87" t="s">
        <v>75</v>
      </c>
      <c r="P351" s="448" t="str">
        <f>IF([1]p27!$L$44&lt;&gt;0,[1]p27!$L$44,"")</f>
        <v/>
      </c>
      <c r="Q351" s="449"/>
    </row>
    <row r="352" spans="1:19" s="2" customFormat="1" ht="13.5" customHeight="1" x14ac:dyDescent="0.25">
      <c r="A352" s="421" t="s">
        <v>253</v>
      </c>
      <c r="B352" s="422"/>
      <c r="C352" s="384" t="str">
        <f>IF([1]p27!$A$46&lt;&gt;0,[1]p27!$A$46,"")</f>
        <v/>
      </c>
      <c r="D352" s="384"/>
      <c r="E352" s="384"/>
      <c r="F352" s="384"/>
      <c r="G352" s="384"/>
      <c r="H352" s="384"/>
      <c r="I352" s="384"/>
      <c r="J352" s="384"/>
      <c r="K352" s="445"/>
      <c r="L352" s="95" t="s">
        <v>24</v>
      </c>
      <c r="M352" s="384" t="str">
        <f>IF([1]p27!$F$44&lt;&gt;0,[1]p27!$F$44,"")</f>
        <v/>
      </c>
      <c r="N352" s="384"/>
      <c r="O352" s="384"/>
      <c r="P352" s="384"/>
      <c r="Q352" s="445"/>
    </row>
    <row r="353" spans="1:19" x14ac:dyDescent="0.2">
      <c r="A353" s="392"/>
      <c r="B353" s="392"/>
      <c r="C353" s="392"/>
      <c r="D353" s="392"/>
      <c r="E353" s="392"/>
      <c r="F353" s="392"/>
      <c r="G353" s="392"/>
      <c r="H353" s="392"/>
      <c r="I353" s="392"/>
      <c r="J353" s="392"/>
      <c r="K353" s="392"/>
      <c r="L353" s="392"/>
      <c r="M353" s="392"/>
      <c r="N353" s="392"/>
      <c r="O353" s="392"/>
      <c r="P353" s="392"/>
      <c r="Q353" s="392"/>
    </row>
    <row r="354" spans="1:19" s="2" customFormat="1" ht="13.5" customHeight="1" x14ac:dyDescent="0.25">
      <c r="A354" s="421" t="s">
        <v>170</v>
      </c>
      <c r="B354" s="422"/>
      <c r="C354" s="384" t="str">
        <f>IF([1]p27!$A$48&lt;&gt;0,[1]p27!$A$48,"")</f>
        <v/>
      </c>
      <c r="D354" s="384"/>
      <c r="E354" s="384"/>
      <c r="F354" s="384"/>
      <c r="G354" s="384"/>
      <c r="H354" s="384"/>
      <c r="I354" s="384"/>
      <c r="J354" s="384"/>
      <c r="K354" s="445"/>
      <c r="L354" s="87" t="s">
        <v>74</v>
      </c>
      <c r="M354" s="446" t="str">
        <f>IF([1]p27!$K$48&lt;&gt;0,[1]p27!$K$48,"")</f>
        <v/>
      </c>
      <c r="N354" s="447"/>
      <c r="O354" s="87" t="s">
        <v>75</v>
      </c>
      <c r="P354" s="448" t="str">
        <f>IF([1]p27!$L$48&lt;&gt;0,[1]p27!$L$48,"")</f>
        <v/>
      </c>
      <c r="Q354" s="449"/>
    </row>
    <row r="355" spans="1:19" s="2" customFormat="1" ht="13.5" customHeight="1" x14ac:dyDescent="0.25">
      <c r="A355" s="421" t="s">
        <v>253</v>
      </c>
      <c r="B355" s="422"/>
      <c r="C355" s="384" t="str">
        <f>IF([1]p27!$A$50&lt;&gt;0,[1]p27!$A$50,"")</f>
        <v/>
      </c>
      <c r="D355" s="384"/>
      <c r="E355" s="384"/>
      <c r="F355" s="384"/>
      <c r="G355" s="384"/>
      <c r="H355" s="384"/>
      <c r="I355" s="384"/>
      <c r="J355" s="384"/>
      <c r="K355" s="445"/>
      <c r="L355" s="95" t="s">
        <v>24</v>
      </c>
      <c r="M355" s="384" t="str">
        <f>IF([1]p27!$F$48&lt;&gt;0,[1]p27!$F$48,"")</f>
        <v/>
      </c>
      <c r="N355" s="384"/>
      <c r="O355" s="384"/>
      <c r="P355" s="384"/>
      <c r="Q355" s="445"/>
    </row>
    <row r="356" spans="1:19" x14ac:dyDescent="0.2">
      <c r="A356" s="392"/>
      <c r="B356" s="392"/>
      <c r="C356" s="392"/>
      <c r="D356" s="392"/>
      <c r="E356" s="392"/>
      <c r="F356" s="392"/>
      <c r="G356" s="392"/>
      <c r="H356" s="392"/>
      <c r="I356" s="392"/>
      <c r="J356" s="392"/>
      <c r="K356" s="392"/>
      <c r="L356" s="392"/>
      <c r="M356" s="392"/>
      <c r="N356" s="392"/>
      <c r="O356" s="392"/>
      <c r="P356" s="392"/>
      <c r="Q356" s="392"/>
    </row>
    <row r="357" spans="1:19" s="29" customFormat="1" ht="13.5" customHeight="1" x14ac:dyDescent="0.2">
      <c r="A357" s="375" t="str">
        <f>T([1]p28!$C$13:$G$13)</f>
        <v>Pammella Queiroz de Souza</v>
      </c>
      <c r="B357" s="376"/>
      <c r="C357" s="376"/>
      <c r="D357" s="376"/>
      <c r="E357" s="377"/>
      <c r="F357" s="383"/>
      <c r="G357" s="381"/>
      <c r="H357" s="381"/>
      <c r="I357" s="381"/>
      <c r="J357" s="381"/>
      <c r="K357" s="381"/>
      <c r="L357" s="381"/>
      <c r="M357" s="381"/>
      <c r="N357" s="381"/>
      <c r="O357" s="381"/>
      <c r="P357" s="381"/>
      <c r="Q357" s="381"/>
      <c r="R357" s="28"/>
      <c r="S357" s="28"/>
    </row>
    <row r="358" spans="1:19" s="2" customFormat="1" ht="13.5" customHeight="1" x14ac:dyDescent="0.25">
      <c r="A358" s="421" t="s">
        <v>170</v>
      </c>
      <c r="B358" s="422"/>
      <c r="C358" s="384" t="str">
        <f>IF([1]p28!$A$36&lt;&gt;0,[1]p28!$A$36,"")</f>
        <v/>
      </c>
      <c r="D358" s="384"/>
      <c r="E358" s="384"/>
      <c r="F358" s="384"/>
      <c r="G358" s="384"/>
      <c r="H358" s="384"/>
      <c r="I358" s="384"/>
      <c r="J358" s="384"/>
      <c r="K358" s="445"/>
      <c r="L358" s="87" t="s">
        <v>74</v>
      </c>
      <c r="M358" s="446" t="str">
        <f>IF([1]p28!$K$36&lt;&gt;0,[1]p28!$K$36,"")</f>
        <v/>
      </c>
      <c r="N358" s="447"/>
      <c r="O358" s="87" t="s">
        <v>75</v>
      </c>
      <c r="P358" s="448" t="str">
        <f>IF([1]p28!$L$36&lt;&gt;0,[1]p28!$L$36,"")</f>
        <v/>
      </c>
      <c r="Q358" s="449"/>
    </row>
    <row r="359" spans="1:19" s="2" customFormat="1" ht="13.5" customHeight="1" x14ac:dyDescent="0.25">
      <c r="A359" s="421" t="s">
        <v>253</v>
      </c>
      <c r="B359" s="422"/>
      <c r="C359" s="384" t="str">
        <f>IF([1]p28!$A$38&lt;&gt;0,[1]p28!$A$38,"")</f>
        <v/>
      </c>
      <c r="D359" s="384"/>
      <c r="E359" s="384"/>
      <c r="F359" s="384"/>
      <c r="G359" s="384"/>
      <c r="H359" s="384"/>
      <c r="I359" s="384"/>
      <c r="J359" s="384"/>
      <c r="K359" s="445"/>
      <c r="L359" s="95" t="s">
        <v>24</v>
      </c>
      <c r="M359" s="384" t="str">
        <f>IF([1]p28!$F$36&lt;&gt;0,[1]p28!$F$36,"")</f>
        <v/>
      </c>
      <c r="N359" s="384"/>
      <c r="O359" s="384"/>
      <c r="P359" s="384"/>
      <c r="Q359" s="445"/>
    </row>
    <row r="360" spans="1:19" x14ac:dyDescent="0.2">
      <c r="A360" s="392"/>
      <c r="B360" s="392"/>
      <c r="C360" s="392"/>
      <c r="D360" s="392"/>
      <c r="E360" s="392"/>
      <c r="F360" s="392"/>
      <c r="G360" s="392"/>
      <c r="H360" s="392"/>
      <c r="I360" s="392"/>
      <c r="J360" s="392"/>
      <c r="K360" s="392"/>
      <c r="L360" s="392"/>
      <c r="M360" s="392"/>
      <c r="N360" s="392"/>
      <c r="O360" s="392"/>
      <c r="P360" s="392"/>
      <c r="Q360" s="392"/>
    </row>
    <row r="361" spans="1:19" s="2" customFormat="1" ht="13.5" customHeight="1" x14ac:dyDescent="0.25">
      <c r="A361" s="421" t="s">
        <v>170</v>
      </c>
      <c r="B361" s="422"/>
      <c r="C361" s="384" t="str">
        <f>IF([1]p28!$A$40&lt;&gt;0,[1]p28!$A$40,"")</f>
        <v/>
      </c>
      <c r="D361" s="384"/>
      <c r="E361" s="384"/>
      <c r="F361" s="384"/>
      <c r="G361" s="384"/>
      <c r="H361" s="384"/>
      <c r="I361" s="384"/>
      <c r="J361" s="384"/>
      <c r="K361" s="445"/>
      <c r="L361" s="87" t="s">
        <v>74</v>
      </c>
      <c r="M361" s="446" t="str">
        <f>IF([1]p28!$K$40&lt;&gt;0,[1]p28!$K$40,"")</f>
        <v/>
      </c>
      <c r="N361" s="447"/>
      <c r="O361" s="87" t="s">
        <v>75</v>
      </c>
      <c r="P361" s="448" t="str">
        <f>IF([1]p28!$L$40&lt;&gt;0,[1]p28!$L$40,"")</f>
        <v/>
      </c>
      <c r="Q361" s="449"/>
    </row>
    <row r="362" spans="1:19" s="2" customFormat="1" ht="13.5" customHeight="1" x14ac:dyDescent="0.25">
      <c r="A362" s="421" t="s">
        <v>253</v>
      </c>
      <c r="B362" s="422"/>
      <c r="C362" s="384" t="str">
        <f>IF([1]p28!$A$42&lt;&gt;0,[1]p28!$A$42,"")</f>
        <v/>
      </c>
      <c r="D362" s="384"/>
      <c r="E362" s="384"/>
      <c r="F362" s="384"/>
      <c r="G362" s="384"/>
      <c r="H362" s="384"/>
      <c r="I362" s="384"/>
      <c r="J362" s="384"/>
      <c r="K362" s="445"/>
      <c r="L362" s="95" t="s">
        <v>24</v>
      </c>
      <c r="M362" s="384" t="str">
        <f>IF([1]p28!$F$40&lt;&gt;0,[1]p28!$F$40,"")</f>
        <v/>
      </c>
      <c r="N362" s="384"/>
      <c r="O362" s="384"/>
      <c r="P362" s="384"/>
      <c r="Q362" s="445"/>
    </row>
    <row r="363" spans="1:19" x14ac:dyDescent="0.2">
      <c r="A363" s="392"/>
      <c r="B363" s="392"/>
      <c r="C363" s="392"/>
      <c r="D363" s="392"/>
      <c r="E363" s="392"/>
      <c r="F363" s="392"/>
      <c r="G363" s="392"/>
      <c r="H363" s="392"/>
      <c r="I363" s="392"/>
      <c r="J363" s="392"/>
      <c r="K363" s="392"/>
      <c r="L363" s="392"/>
      <c r="M363" s="392"/>
      <c r="N363" s="392"/>
      <c r="O363" s="392"/>
      <c r="P363" s="392"/>
      <c r="Q363" s="392"/>
    </row>
    <row r="364" spans="1:19" s="2" customFormat="1" ht="13.5" customHeight="1" x14ac:dyDescent="0.25">
      <c r="A364" s="421" t="s">
        <v>170</v>
      </c>
      <c r="B364" s="422"/>
      <c r="C364" s="384" t="str">
        <f>IF([1]p28!$A$44&lt;&gt;0,[1]p28!$A$44,"")</f>
        <v/>
      </c>
      <c r="D364" s="384"/>
      <c r="E364" s="384"/>
      <c r="F364" s="384"/>
      <c r="G364" s="384"/>
      <c r="H364" s="384"/>
      <c r="I364" s="384"/>
      <c r="J364" s="384"/>
      <c r="K364" s="445"/>
      <c r="L364" s="87" t="s">
        <v>74</v>
      </c>
      <c r="M364" s="446" t="str">
        <f>IF([1]p28!$K$44&lt;&gt;0,[1]p28!$K$44,"")</f>
        <v/>
      </c>
      <c r="N364" s="447"/>
      <c r="O364" s="87" t="s">
        <v>75</v>
      </c>
      <c r="P364" s="448" t="str">
        <f>IF([1]p28!$L$44&lt;&gt;0,[1]p28!$L$44,"")</f>
        <v/>
      </c>
      <c r="Q364" s="449"/>
    </row>
    <row r="365" spans="1:19" s="2" customFormat="1" ht="13.5" customHeight="1" x14ac:dyDescent="0.25">
      <c r="A365" s="421" t="s">
        <v>253</v>
      </c>
      <c r="B365" s="422"/>
      <c r="C365" s="384" t="str">
        <f>IF([1]p28!$A$46&lt;&gt;0,[1]p28!$A$46,"")</f>
        <v/>
      </c>
      <c r="D365" s="384"/>
      <c r="E365" s="384"/>
      <c r="F365" s="384"/>
      <c r="G365" s="384"/>
      <c r="H365" s="384"/>
      <c r="I365" s="384"/>
      <c r="J365" s="384"/>
      <c r="K365" s="445"/>
      <c r="L365" s="95" t="s">
        <v>24</v>
      </c>
      <c r="M365" s="384" t="str">
        <f>IF([1]p28!$F$44&lt;&gt;0,[1]p28!$F$44,"")</f>
        <v/>
      </c>
      <c r="N365" s="384"/>
      <c r="O365" s="384"/>
      <c r="P365" s="384"/>
      <c r="Q365" s="445"/>
    </row>
    <row r="366" spans="1:19" x14ac:dyDescent="0.2">
      <c r="A366" s="392"/>
      <c r="B366" s="392"/>
      <c r="C366" s="392"/>
      <c r="D366" s="392"/>
      <c r="E366" s="392"/>
      <c r="F366" s="392"/>
      <c r="G366" s="392"/>
      <c r="H366" s="392"/>
      <c r="I366" s="392"/>
      <c r="J366" s="392"/>
      <c r="K366" s="392"/>
      <c r="L366" s="392"/>
      <c r="M366" s="392"/>
      <c r="N366" s="392"/>
      <c r="O366" s="392"/>
      <c r="P366" s="392"/>
      <c r="Q366" s="392"/>
    </row>
    <row r="367" spans="1:19" s="2" customFormat="1" ht="13.5" customHeight="1" x14ac:dyDescent="0.25">
      <c r="A367" s="421" t="s">
        <v>170</v>
      </c>
      <c r="B367" s="422"/>
      <c r="C367" s="384" t="str">
        <f>IF([1]p28!$A$48&lt;&gt;0,[1]p28!$A$48,"")</f>
        <v/>
      </c>
      <c r="D367" s="384"/>
      <c r="E367" s="384"/>
      <c r="F367" s="384"/>
      <c r="G367" s="384"/>
      <c r="H367" s="384"/>
      <c r="I367" s="384"/>
      <c r="J367" s="384"/>
      <c r="K367" s="445"/>
      <c r="L367" s="87" t="s">
        <v>74</v>
      </c>
      <c r="M367" s="446" t="str">
        <f>IF([1]p28!$K$48&lt;&gt;0,[1]p28!$K$48,"")</f>
        <v/>
      </c>
      <c r="N367" s="447"/>
      <c r="O367" s="87" t="s">
        <v>75</v>
      </c>
      <c r="P367" s="448" t="str">
        <f>IF([1]p28!$L$48&lt;&gt;0,[1]p28!$L$48,"")</f>
        <v/>
      </c>
      <c r="Q367" s="449"/>
    </row>
    <row r="368" spans="1:19" s="2" customFormat="1" ht="13.5" customHeight="1" x14ac:dyDescent="0.25">
      <c r="A368" s="421" t="s">
        <v>253</v>
      </c>
      <c r="B368" s="422"/>
      <c r="C368" s="384" t="str">
        <f>IF([1]p28!$A$50&lt;&gt;0,[1]p28!$A$50,"")</f>
        <v/>
      </c>
      <c r="D368" s="384"/>
      <c r="E368" s="384"/>
      <c r="F368" s="384"/>
      <c r="G368" s="384"/>
      <c r="H368" s="384"/>
      <c r="I368" s="384"/>
      <c r="J368" s="384"/>
      <c r="K368" s="445"/>
      <c r="L368" s="95" t="s">
        <v>24</v>
      </c>
      <c r="M368" s="384" t="str">
        <f>IF([1]p28!$F$48&lt;&gt;0,[1]p28!$F$48,"")</f>
        <v/>
      </c>
      <c r="N368" s="384"/>
      <c r="O368" s="384"/>
      <c r="P368" s="384"/>
      <c r="Q368" s="445"/>
    </row>
    <row r="369" spans="1:19" x14ac:dyDescent="0.2">
      <c r="A369" s="392"/>
      <c r="B369" s="392"/>
      <c r="C369" s="392"/>
      <c r="D369" s="392"/>
      <c r="E369" s="392"/>
      <c r="F369" s="392"/>
      <c r="G369" s="392"/>
      <c r="H369" s="392"/>
      <c r="I369" s="392"/>
      <c r="J369" s="392"/>
      <c r="K369" s="392"/>
      <c r="L369" s="392"/>
      <c r="M369" s="392"/>
      <c r="N369" s="392"/>
      <c r="O369" s="392"/>
      <c r="P369" s="392"/>
      <c r="Q369" s="392"/>
    </row>
    <row r="370" spans="1:19" s="29" customFormat="1" ht="13.5" customHeight="1" x14ac:dyDescent="0.2">
      <c r="A370" s="375" t="str">
        <f>T([1]p29!$C$13:$G$13)</f>
        <v>Rodrigo Cohen Mota Nemer</v>
      </c>
      <c r="B370" s="376"/>
      <c r="C370" s="376"/>
      <c r="D370" s="376"/>
      <c r="E370" s="377"/>
      <c r="F370" s="383"/>
      <c r="G370" s="381"/>
      <c r="H370" s="381"/>
      <c r="I370" s="381"/>
      <c r="J370" s="381"/>
      <c r="K370" s="381"/>
      <c r="L370" s="381"/>
      <c r="M370" s="381"/>
      <c r="N370" s="381"/>
      <c r="O370" s="381"/>
      <c r="P370" s="381"/>
      <c r="Q370" s="381"/>
      <c r="R370" s="28"/>
      <c r="S370" s="28"/>
    </row>
    <row r="371" spans="1:19" s="2" customFormat="1" ht="13.5" customHeight="1" x14ac:dyDescent="0.25">
      <c r="A371" s="421" t="s">
        <v>170</v>
      </c>
      <c r="B371" s="422"/>
      <c r="C371" s="384" t="str">
        <f>IF([1]p29!$A$36&lt;&gt;0,[1]p29!$A$36,"")</f>
        <v/>
      </c>
      <c r="D371" s="384"/>
      <c r="E371" s="384"/>
      <c r="F371" s="384"/>
      <c r="G371" s="384"/>
      <c r="H371" s="384"/>
      <c r="I371" s="384"/>
      <c r="J371" s="384"/>
      <c r="K371" s="445"/>
      <c r="L371" s="87" t="s">
        <v>74</v>
      </c>
      <c r="M371" s="446" t="str">
        <f>IF([1]p29!$K$36&lt;&gt;0,[1]p29!$K$36,"")</f>
        <v/>
      </c>
      <c r="N371" s="447"/>
      <c r="O371" s="87" t="s">
        <v>75</v>
      </c>
      <c r="P371" s="448" t="str">
        <f>IF([1]p29!$L$36&lt;&gt;0,[1]p29!$L$36,"")</f>
        <v/>
      </c>
      <c r="Q371" s="449"/>
    </row>
    <row r="372" spans="1:19" s="2" customFormat="1" ht="13.5" customHeight="1" x14ac:dyDescent="0.25">
      <c r="A372" s="421" t="s">
        <v>253</v>
      </c>
      <c r="B372" s="422"/>
      <c r="C372" s="384" t="str">
        <f>IF([1]p29!$A$38&lt;&gt;0,[1]p29!$A$38,"")</f>
        <v/>
      </c>
      <c r="D372" s="384"/>
      <c r="E372" s="384"/>
      <c r="F372" s="384"/>
      <c r="G372" s="384"/>
      <c r="H372" s="384"/>
      <c r="I372" s="384"/>
      <c r="J372" s="384"/>
      <c r="K372" s="445"/>
      <c r="L372" s="95" t="s">
        <v>24</v>
      </c>
      <c r="M372" s="384" t="str">
        <f>IF([1]p29!$F$36&lt;&gt;0,[1]p29!$F$36,"")</f>
        <v/>
      </c>
      <c r="N372" s="384"/>
      <c r="O372" s="384"/>
      <c r="P372" s="384"/>
      <c r="Q372" s="445"/>
    </row>
    <row r="373" spans="1:19" x14ac:dyDescent="0.2">
      <c r="A373" s="392"/>
      <c r="B373" s="392"/>
      <c r="C373" s="392"/>
      <c r="D373" s="392"/>
      <c r="E373" s="392"/>
      <c r="F373" s="392"/>
      <c r="G373" s="392"/>
      <c r="H373" s="392"/>
      <c r="I373" s="392"/>
      <c r="J373" s="392"/>
      <c r="K373" s="392"/>
      <c r="L373" s="392"/>
      <c r="M373" s="392"/>
      <c r="N373" s="392"/>
      <c r="O373" s="392"/>
      <c r="P373" s="392"/>
      <c r="Q373" s="392"/>
    </row>
    <row r="374" spans="1:19" s="2" customFormat="1" ht="13.5" customHeight="1" x14ac:dyDescent="0.25">
      <c r="A374" s="421" t="s">
        <v>170</v>
      </c>
      <c r="B374" s="422"/>
      <c r="C374" s="384" t="str">
        <f>IF([1]p29!$A$40&lt;&gt;0,[1]p29!$A$40,"")</f>
        <v/>
      </c>
      <c r="D374" s="384"/>
      <c r="E374" s="384"/>
      <c r="F374" s="384"/>
      <c r="G374" s="384"/>
      <c r="H374" s="384"/>
      <c r="I374" s="384"/>
      <c r="J374" s="384"/>
      <c r="K374" s="445"/>
      <c r="L374" s="87" t="s">
        <v>74</v>
      </c>
      <c r="M374" s="446" t="str">
        <f>IF([1]p29!$K$40&lt;&gt;0,[1]p29!$K$40,"")</f>
        <v/>
      </c>
      <c r="N374" s="447"/>
      <c r="O374" s="87" t="s">
        <v>75</v>
      </c>
      <c r="P374" s="448" t="str">
        <f>IF([1]p29!$L$40&lt;&gt;0,[1]p29!$L$40,"")</f>
        <v/>
      </c>
      <c r="Q374" s="449"/>
    </row>
    <row r="375" spans="1:19" s="2" customFormat="1" ht="13.5" customHeight="1" x14ac:dyDescent="0.25">
      <c r="A375" s="421" t="s">
        <v>253</v>
      </c>
      <c r="B375" s="422"/>
      <c r="C375" s="384" t="str">
        <f>IF([1]p29!$A$42&lt;&gt;0,[1]p29!$A$42,"")</f>
        <v/>
      </c>
      <c r="D375" s="384"/>
      <c r="E375" s="384"/>
      <c r="F375" s="384"/>
      <c r="G375" s="384"/>
      <c r="H375" s="384"/>
      <c r="I375" s="384"/>
      <c r="J375" s="384"/>
      <c r="K375" s="445"/>
      <c r="L375" s="95" t="s">
        <v>24</v>
      </c>
      <c r="M375" s="384" t="str">
        <f>IF([1]p29!$F$40&lt;&gt;0,[1]p29!$F$40,"")</f>
        <v/>
      </c>
      <c r="N375" s="384"/>
      <c r="O375" s="384"/>
      <c r="P375" s="384"/>
      <c r="Q375" s="445"/>
    </row>
    <row r="376" spans="1:19" x14ac:dyDescent="0.2">
      <c r="A376" s="392"/>
      <c r="B376" s="392"/>
      <c r="C376" s="392"/>
      <c r="D376" s="392"/>
      <c r="E376" s="392"/>
      <c r="F376" s="392"/>
      <c r="G376" s="392"/>
      <c r="H376" s="392"/>
      <c r="I376" s="392"/>
      <c r="J376" s="392"/>
      <c r="K376" s="392"/>
      <c r="L376" s="392"/>
      <c r="M376" s="392"/>
      <c r="N376" s="392"/>
      <c r="O376" s="392"/>
      <c r="P376" s="392"/>
      <c r="Q376" s="392"/>
    </row>
    <row r="377" spans="1:19" s="2" customFormat="1" ht="13.5" customHeight="1" x14ac:dyDescent="0.25">
      <c r="A377" s="421" t="s">
        <v>170</v>
      </c>
      <c r="B377" s="422"/>
      <c r="C377" s="384" t="str">
        <f>IF([1]p29!$A$44&lt;&gt;0,[1]p29!$A$44,"")</f>
        <v/>
      </c>
      <c r="D377" s="384"/>
      <c r="E377" s="384"/>
      <c r="F377" s="384"/>
      <c r="G377" s="384"/>
      <c r="H377" s="384"/>
      <c r="I377" s="384"/>
      <c r="J377" s="384"/>
      <c r="K377" s="445"/>
      <c r="L377" s="87" t="s">
        <v>74</v>
      </c>
      <c r="M377" s="446" t="str">
        <f>IF([1]p29!$K$44&lt;&gt;0,[1]p29!$K$44,"")</f>
        <v/>
      </c>
      <c r="N377" s="447"/>
      <c r="O377" s="87" t="s">
        <v>75</v>
      </c>
      <c r="P377" s="448" t="str">
        <f>IF([1]p29!$L$44&lt;&gt;0,[1]p29!$L$44,"")</f>
        <v/>
      </c>
      <c r="Q377" s="449"/>
    </row>
    <row r="378" spans="1:19" s="2" customFormat="1" ht="13.5" customHeight="1" x14ac:dyDescent="0.25">
      <c r="A378" s="421" t="s">
        <v>253</v>
      </c>
      <c r="B378" s="422"/>
      <c r="C378" s="384" t="str">
        <f>IF([1]p29!$A$46&lt;&gt;0,[1]p29!$A$46,"")</f>
        <v/>
      </c>
      <c r="D378" s="384"/>
      <c r="E378" s="384"/>
      <c r="F378" s="384"/>
      <c r="G378" s="384"/>
      <c r="H378" s="384"/>
      <c r="I378" s="384"/>
      <c r="J378" s="384"/>
      <c r="K378" s="445"/>
      <c r="L378" s="95" t="s">
        <v>24</v>
      </c>
      <c r="M378" s="384" t="str">
        <f>IF([1]p29!$F$44&lt;&gt;0,[1]p29!$F$44,"")</f>
        <v/>
      </c>
      <c r="N378" s="384"/>
      <c r="O378" s="384"/>
      <c r="P378" s="384"/>
      <c r="Q378" s="445"/>
    </row>
    <row r="379" spans="1:19" x14ac:dyDescent="0.2">
      <c r="A379" s="392"/>
      <c r="B379" s="392"/>
      <c r="C379" s="392"/>
      <c r="D379" s="392"/>
      <c r="E379" s="392"/>
      <c r="F379" s="392"/>
      <c r="G379" s="392"/>
      <c r="H379" s="392"/>
      <c r="I379" s="392"/>
      <c r="J379" s="392"/>
      <c r="K379" s="392"/>
      <c r="L379" s="392"/>
      <c r="M379" s="392"/>
      <c r="N379" s="392"/>
      <c r="O379" s="392"/>
      <c r="P379" s="392"/>
      <c r="Q379" s="392"/>
    </row>
    <row r="380" spans="1:19" s="2" customFormat="1" ht="13.5" customHeight="1" x14ac:dyDescent="0.25">
      <c r="A380" s="421" t="s">
        <v>170</v>
      </c>
      <c r="B380" s="422"/>
      <c r="C380" s="384" t="str">
        <f>IF([1]p29!$A$48&lt;&gt;0,[1]p29!$A$48,"")</f>
        <v/>
      </c>
      <c r="D380" s="384"/>
      <c r="E380" s="384"/>
      <c r="F380" s="384"/>
      <c r="G380" s="384"/>
      <c r="H380" s="384"/>
      <c r="I380" s="384"/>
      <c r="J380" s="384"/>
      <c r="K380" s="445"/>
      <c r="L380" s="87" t="s">
        <v>74</v>
      </c>
      <c r="M380" s="446" t="str">
        <f>IF([1]p29!$K$48&lt;&gt;0,[1]p29!$K$48,"")</f>
        <v/>
      </c>
      <c r="N380" s="447"/>
      <c r="O380" s="87" t="s">
        <v>75</v>
      </c>
      <c r="P380" s="448" t="str">
        <f>IF([1]p29!$L$48&lt;&gt;0,[1]p29!$L$48,"")</f>
        <v/>
      </c>
      <c r="Q380" s="449"/>
    </row>
    <row r="381" spans="1:19" s="2" customFormat="1" ht="13.5" customHeight="1" x14ac:dyDescent="0.25">
      <c r="A381" s="421" t="s">
        <v>253</v>
      </c>
      <c r="B381" s="422"/>
      <c r="C381" s="384" t="str">
        <f>IF([1]p29!$A$50&lt;&gt;0,[1]p29!$A$50,"")</f>
        <v/>
      </c>
      <c r="D381" s="384"/>
      <c r="E381" s="384"/>
      <c r="F381" s="384"/>
      <c r="G381" s="384"/>
      <c r="H381" s="384"/>
      <c r="I381" s="384"/>
      <c r="J381" s="384"/>
      <c r="K381" s="445"/>
      <c r="L381" s="95" t="s">
        <v>24</v>
      </c>
      <c r="M381" s="384" t="str">
        <f>IF([1]p29!$F$48&lt;&gt;0,[1]p29!$F$48,"")</f>
        <v/>
      </c>
      <c r="N381" s="384"/>
      <c r="O381" s="384"/>
      <c r="P381" s="384"/>
      <c r="Q381" s="445"/>
    </row>
    <row r="382" spans="1:19" x14ac:dyDescent="0.2">
      <c r="A382" s="392"/>
      <c r="B382" s="392"/>
      <c r="C382" s="392"/>
      <c r="D382" s="392"/>
      <c r="E382" s="392"/>
      <c r="F382" s="392"/>
      <c r="G382" s="392"/>
      <c r="H382" s="392"/>
      <c r="I382" s="392"/>
      <c r="J382" s="392"/>
      <c r="K382" s="392"/>
      <c r="L382" s="392"/>
      <c r="M382" s="392"/>
      <c r="N382" s="392"/>
      <c r="O382" s="392"/>
      <c r="P382" s="392"/>
      <c r="Q382" s="392"/>
    </row>
    <row r="383" spans="1:19" s="29" customFormat="1" ht="13.5" customHeight="1" x14ac:dyDescent="0.2">
      <c r="A383" s="375" t="str">
        <f>T([1]p30!$C$13:$G$13)</f>
        <v>Romildo Nascimento de Lima</v>
      </c>
      <c r="B383" s="376"/>
      <c r="C383" s="376"/>
      <c r="D383" s="376"/>
      <c r="E383" s="377"/>
      <c r="F383" s="383"/>
      <c r="G383" s="381"/>
      <c r="H383" s="381"/>
      <c r="I383" s="381"/>
      <c r="J383" s="381"/>
      <c r="K383" s="381"/>
      <c r="L383" s="381"/>
      <c r="M383" s="381"/>
      <c r="N383" s="381"/>
      <c r="O383" s="381"/>
      <c r="P383" s="381"/>
      <c r="Q383" s="381"/>
      <c r="R383" s="28"/>
      <c r="S383" s="28"/>
    </row>
    <row r="384" spans="1:19" s="2" customFormat="1" ht="13.5" customHeight="1" x14ac:dyDescent="0.25">
      <c r="A384" s="421" t="s">
        <v>170</v>
      </c>
      <c r="B384" s="422"/>
      <c r="C384" s="384" t="str">
        <f>IF([1]p30!$A$36&lt;&gt;0,[1]p30!$A$36,"")</f>
        <v/>
      </c>
      <c r="D384" s="384"/>
      <c r="E384" s="384"/>
      <c r="F384" s="384"/>
      <c r="G384" s="384"/>
      <c r="H384" s="384"/>
      <c r="I384" s="384"/>
      <c r="J384" s="384"/>
      <c r="K384" s="445"/>
      <c r="L384" s="87" t="s">
        <v>74</v>
      </c>
      <c r="M384" s="446" t="str">
        <f>IF([1]p30!$K$36&lt;&gt;0,[1]p30!$K$36,"")</f>
        <v/>
      </c>
      <c r="N384" s="447"/>
      <c r="O384" s="87" t="s">
        <v>75</v>
      </c>
      <c r="P384" s="448" t="str">
        <f>IF([1]p30!$L$36&lt;&gt;0,[1]p30!$L$36,"")</f>
        <v/>
      </c>
      <c r="Q384" s="449"/>
    </row>
    <row r="385" spans="1:19" s="2" customFormat="1" ht="13.5" customHeight="1" x14ac:dyDescent="0.25">
      <c r="A385" s="421" t="s">
        <v>253</v>
      </c>
      <c r="B385" s="422"/>
      <c r="C385" s="384" t="str">
        <f>IF([1]p30!$A$38&lt;&gt;0,[1]p30!$A$38,"")</f>
        <v/>
      </c>
      <c r="D385" s="384"/>
      <c r="E385" s="384"/>
      <c r="F385" s="384"/>
      <c r="G385" s="384"/>
      <c r="H385" s="384"/>
      <c r="I385" s="384"/>
      <c r="J385" s="384"/>
      <c r="K385" s="445"/>
      <c r="L385" s="95" t="s">
        <v>24</v>
      </c>
      <c r="M385" s="384" t="str">
        <f>IF([1]p30!$F$36&lt;&gt;0,[1]p30!$F$36,"")</f>
        <v/>
      </c>
      <c r="N385" s="384"/>
      <c r="O385" s="384"/>
      <c r="P385" s="384"/>
      <c r="Q385" s="445"/>
    </row>
    <row r="386" spans="1:19" x14ac:dyDescent="0.2">
      <c r="A386" s="392"/>
      <c r="B386" s="392"/>
      <c r="C386" s="392"/>
      <c r="D386" s="392"/>
      <c r="E386" s="392"/>
      <c r="F386" s="392"/>
      <c r="G386" s="392"/>
      <c r="H386" s="392"/>
      <c r="I386" s="392"/>
      <c r="J386" s="392"/>
      <c r="K386" s="392"/>
      <c r="L386" s="392"/>
      <c r="M386" s="392"/>
      <c r="N386" s="392"/>
      <c r="O386" s="392"/>
      <c r="P386" s="392"/>
      <c r="Q386" s="392"/>
    </row>
    <row r="387" spans="1:19" s="2" customFormat="1" ht="13.5" customHeight="1" x14ac:dyDescent="0.25">
      <c r="A387" s="421" t="s">
        <v>170</v>
      </c>
      <c r="B387" s="422"/>
      <c r="C387" s="384" t="str">
        <f>IF([1]p30!$A$40&lt;&gt;0,[1]p30!$A$40,"")</f>
        <v/>
      </c>
      <c r="D387" s="384"/>
      <c r="E387" s="384"/>
      <c r="F387" s="384"/>
      <c r="G387" s="384"/>
      <c r="H387" s="384"/>
      <c r="I387" s="384"/>
      <c r="J387" s="384"/>
      <c r="K387" s="445"/>
      <c r="L387" s="87" t="s">
        <v>74</v>
      </c>
      <c r="M387" s="446" t="str">
        <f>IF([1]p30!$K$40&lt;&gt;0,[1]p30!$K$40,"")</f>
        <v/>
      </c>
      <c r="N387" s="447"/>
      <c r="O387" s="87" t="s">
        <v>75</v>
      </c>
      <c r="P387" s="448" t="str">
        <f>IF([1]p30!$L$40&lt;&gt;0,[1]p30!$L$40,"")</f>
        <v/>
      </c>
      <c r="Q387" s="449"/>
    </row>
    <row r="388" spans="1:19" s="2" customFormat="1" ht="13.5" customHeight="1" x14ac:dyDescent="0.25">
      <c r="A388" s="421" t="s">
        <v>253</v>
      </c>
      <c r="B388" s="422"/>
      <c r="C388" s="384" t="str">
        <f>IF([1]p30!$A$42&lt;&gt;0,[1]p30!$A$42,"")</f>
        <v/>
      </c>
      <c r="D388" s="384"/>
      <c r="E388" s="384"/>
      <c r="F388" s="384"/>
      <c r="G388" s="384"/>
      <c r="H388" s="384"/>
      <c r="I388" s="384"/>
      <c r="J388" s="384"/>
      <c r="K388" s="445"/>
      <c r="L388" s="95" t="s">
        <v>24</v>
      </c>
      <c r="M388" s="384" t="str">
        <f>IF([1]p30!$F$40&lt;&gt;0,[1]p30!$F$40,"")</f>
        <v/>
      </c>
      <c r="N388" s="384"/>
      <c r="O388" s="384"/>
      <c r="P388" s="384"/>
      <c r="Q388" s="445"/>
    </row>
    <row r="389" spans="1:19" x14ac:dyDescent="0.2">
      <c r="A389" s="392"/>
      <c r="B389" s="392"/>
      <c r="C389" s="392"/>
      <c r="D389" s="392"/>
      <c r="E389" s="392"/>
      <c r="F389" s="392"/>
      <c r="G389" s="392"/>
      <c r="H389" s="392"/>
      <c r="I389" s="392"/>
      <c r="J389" s="392"/>
      <c r="K389" s="392"/>
      <c r="L389" s="392"/>
      <c r="M389" s="392"/>
      <c r="N389" s="392"/>
      <c r="O389" s="392"/>
      <c r="P389" s="392"/>
      <c r="Q389" s="392"/>
    </row>
    <row r="390" spans="1:19" s="2" customFormat="1" ht="13.5" customHeight="1" x14ac:dyDescent="0.25">
      <c r="A390" s="421" t="s">
        <v>170</v>
      </c>
      <c r="B390" s="422"/>
      <c r="C390" s="384" t="str">
        <f>IF([1]p30!$A$44&lt;&gt;0,[1]p30!$A$44,"")</f>
        <v/>
      </c>
      <c r="D390" s="384"/>
      <c r="E390" s="384"/>
      <c r="F390" s="384"/>
      <c r="G390" s="384"/>
      <c r="H390" s="384"/>
      <c r="I390" s="384"/>
      <c r="J390" s="384"/>
      <c r="K390" s="445"/>
      <c r="L390" s="87" t="s">
        <v>74</v>
      </c>
      <c r="M390" s="446" t="str">
        <f>IF([1]p30!$K$44&lt;&gt;0,[1]p30!$K$44,"")</f>
        <v/>
      </c>
      <c r="N390" s="447"/>
      <c r="O390" s="87" t="s">
        <v>75</v>
      </c>
      <c r="P390" s="448" t="str">
        <f>IF([1]p30!$L$44&lt;&gt;0,[1]p30!$L$44,"")</f>
        <v/>
      </c>
      <c r="Q390" s="449"/>
    </row>
    <row r="391" spans="1:19" s="2" customFormat="1" ht="13.5" customHeight="1" x14ac:dyDescent="0.25">
      <c r="A391" s="421" t="s">
        <v>253</v>
      </c>
      <c r="B391" s="422"/>
      <c r="C391" s="384" t="str">
        <f>IF([1]p30!$A$46&lt;&gt;0,[1]p30!$A$46,"")</f>
        <v/>
      </c>
      <c r="D391" s="384"/>
      <c r="E391" s="384"/>
      <c r="F391" s="384"/>
      <c r="G391" s="384"/>
      <c r="H391" s="384"/>
      <c r="I391" s="384"/>
      <c r="J391" s="384"/>
      <c r="K391" s="445"/>
      <c r="L391" s="95" t="s">
        <v>24</v>
      </c>
      <c r="M391" s="384" t="str">
        <f>IF([1]p30!$F$44&lt;&gt;0,[1]p30!$F$44,"")</f>
        <v/>
      </c>
      <c r="N391" s="384"/>
      <c r="O391" s="384"/>
      <c r="P391" s="384"/>
      <c r="Q391" s="445"/>
    </row>
    <row r="392" spans="1:19" x14ac:dyDescent="0.2">
      <c r="A392" s="392"/>
      <c r="B392" s="392"/>
      <c r="C392" s="392"/>
      <c r="D392" s="392"/>
      <c r="E392" s="392"/>
      <c r="F392" s="392"/>
      <c r="G392" s="392"/>
      <c r="H392" s="392"/>
      <c r="I392" s="392"/>
      <c r="J392" s="392"/>
      <c r="K392" s="392"/>
      <c r="L392" s="392"/>
      <c r="M392" s="392"/>
      <c r="N392" s="392"/>
      <c r="O392" s="392"/>
      <c r="P392" s="392"/>
      <c r="Q392" s="392"/>
    </row>
    <row r="393" spans="1:19" s="2" customFormat="1" ht="13.5" customHeight="1" x14ac:dyDescent="0.25">
      <c r="A393" s="421" t="s">
        <v>170</v>
      </c>
      <c r="B393" s="422"/>
      <c r="C393" s="384" t="str">
        <f>IF([1]p30!$A$48&lt;&gt;0,[1]p30!$A$48,"")</f>
        <v/>
      </c>
      <c r="D393" s="384"/>
      <c r="E393" s="384"/>
      <c r="F393" s="384"/>
      <c r="G393" s="384"/>
      <c r="H393" s="384"/>
      <c r="I393" s="384"/>
      <c r="J393" s="384"/>
      <c r="K393" s="445"/>
      <c r="L393" s="87" t="s">
        <v>74</v>
      </c>
      <c r="M393" s="446" t="str">
        <f>IF([1]p30!$K$48&lt;&gt;0,[1]p30!$K$48,"")</f>
        <v/>
      </c>
      <c r="N393" s="447"/>
      <c r="O393" s="87" t="s">
        <v>75</v>
      </c>
      <c r="P393" s="448" t="str">
        <f>IF([1]p30!$L$48&lt;&gt;0,[1]p30!$L$48,"")</f>
        <v/>
      </c>
      <c r="Q393" s="449"/>
    </row>
    <row r="394" spans="1:19" s="2" customFormat="1" ht="13.5" customHeight="1" x14ac:dyDescent="0.25">
      <c r="A394" s="421" t="s">
        <v>253</v>
      </c>
      <c r="B394" s="422"/>
      <c r="C394" s="384" t="str">
        <f>IF([1]p30!$A$50&lt;&gt;0,[1]p30!$A$50,"")</f>
        <v/>
      </c>
      <c r="D394" s="384"/>
      <c r="E394" s="384"/>
      <c r="F394" s="384"/>
      <c r="G394" s="384"/>
      <c r="H394" s="384"/>
      <c r="I394" s="384"/>
      <c r="J394" s="384"/>
      <c r="K394" s="445"/>
      <c r="L394" s="95" t="s">
        <v>24</v>
      </c>
      <c r="M394" s="384" t="str">
        <f>IF([1]p30!$F$48&lt;&gt;0,[1]p30!$F$48,"")</f>
        <v/>
      </c>
      <c r="N394" s="384"/>
      <c r="O394" s="384"/>
      <c r="P394" s="384"/>
      <c r="Q394" s="445"/>
    </row>
    <row r="395" spans="1:19" x14ac:dyDescent="0.2">
      <c r="A395" s="392"/>
      <c r="B395" s="392"/>
      <c r="C395" s="392"/>
      <c r="D395" s="392"/>
      <c r="E395" s="392"/>
      <c r="F395" s="392"/>
      <c r="G395" s="392"/>
      <c r="H395" s="392"/>
      <c r="I395" s="392"/>
      <c r="J395" s="392"/>
      <c r="K395" s="392"/>
      <c r="L395" s="392"/>
      <c r="M395" s="392"/>
      <c r="N395" s="392"/>
      <c r="O395" s="392"/>
      <c r="P395" s="392"/>
      <c r="Q395" s="392"/>
    </row>
    <row r="396" spans="1:19" s="29" customFormat="1" ht="13.5" customHeight="1" x14ac:dyDescent="0.2">
      <c r="A396" s="375" t="str">
        <f>T([1]p31!$C$13:$G$13)</f>
        <v>Severino Horácio da Silva</v>
      </c>
      <c r="B396" s="376"/>
      <c r="C396" s="376"/>
      <c r="D396" s="376"/>
      <c r="E396" s="377"/>
      <c r="F396" s="383"/>
      <c r="G396" s="381"/>
      <c r="H396" s="381"/>
      <c r="I396" s="381"/>
      <c r="J396" s="381"/>
      <c r="K396" s="381"/>
      <c r="L396" s="381"/>
      <c r="M396" s="381"/>
      <c r="N396" s="381"/>
      <c r="O396" s="381"/>
      <c r="P396" s="381"/>
      <c r="Q396" s="381"/>
      <c r="R396" s="28"/>
      <c r="S396" s="28"/>
    </row>
    <row r="397" spans="1:19" s="2" customFormat="1" ht="13.5" customHeight="1" x14ac:dyDescent="0.25">
      <c r="A397" s="421" t="s">
        <v>170</v>
      </c>
      <c r="B397" s="422"/>
      <c r="C397" s="384" t="str">
        <f>IF([1]p31!$A$36&lt;&gt;0,[1]p31!$A$36,"")</f>
        <v/>
      </c>
      <c r="D397" s="384"/>
      <c r="E397" s="384"/>
      <c r="F397" s="384"/>
      <c r="G397" s="384"/>
      <c r="H397" s="384"/>
      <c r="I397" s="384"/>
      <c r="J397" s="384"/>
      <c r="K397" s="445"/>
      <c r="L397" s="87" t="s">
        <v>74</v>
      </c>
      <c r="M397" s="446" t="str">
        <f>IF([1]p31!$K$36&lt;&gt;0,[1]p31!$K$36,"")</f>
        <v/>
      </c>
      <c r="N397" s="447"/>
      <c r="O397" s="87" t="s">
        <v>75</v>
      </c>
      <c r="P397" s="448" t="str">
        <f>IF([1]p31!$L$36&lt;&gt;0,[1]p31!$L$36,"")</f>
        <v/>
      </c>
      <c r="Q397" s="449"/>
    </row>
    <row r="398" spans="1:19" s="2" customFormat="1" ht="13.5" customHeight="1" x14ac:dyDescent="0.25">
      <c r="A398" s="421" t="s">
        <v>253</v>
      </c>
      <c r="B398" s="422"/>
      <c r="C398" s="384" t="str">
        <f>IF([1]p31!$A$38&lt;&gt;0,[1]p31!$A$38,"")</f>
        <v/>
      </c>
      <c r="D398" s="384"/>
      <c r="E398" s="384"/>
      <c r="F398" s="384"/>
      <c r="G398" s="384"/>
      <c r="H398" s="384"/>
      <c r="I398" s="384"/>
      <c r="J398" s="384"/>
      <c r="K398" s="445"/>
      <c r="L398" s="95" t="s">
        <v>24</v>
      </c>
      <c r="M398" s="384" t="str">
        <f>IF([1]p31!$F$36&lt;&gt;0,[1]p31!$F$36,"")</f>
        <v/>
      </c>
      <c r="N398" s="384"/>
      <c r="O398" s="384"/>
      <c r="P398" s="384"/>
      <c r="Q398" s="445"/>
    </row>
    <row r="399" spans="1:19" x14ac:dyDescent="0.2">
      <c r="A399" s="392"/>
      <c r="B399" s="392"/>
      <c r="C399" s="392"/>
      <c r="D399" s="392"/>
      <c r="E399" s="392"/>
      <c r="F399" s="392"/>
      <c r="G399" s="392"/>
      <c r="H399" s="392"/>
      <c r="I399" s="392"/>
      <c r="J399" s="392"/>
      <c r="K399" s="392"/>
      <c r="L399" s="392"/>
      <c r="M399" s="392"/>
      <c r="N399" s="392"/>
      <c r="O399" s="392"/>
      <c r="P399" s="392"/>
      <c r="Q399" s="392"/>
    </row>
    <row r="400" spans="1:19" s="2" customFormat="1" ht="13.5" customHeight="1" x14ac:dyDescent="0.25">
      <c r="A400" s="421" t="s">
        <v>170</v>
      </c>
      <c r="B400" s="422"/>
      <c r="C400" s="384" t="str">
        <f>IF([1]p31!$A$40&lt;&gt;0,[1]p31!$A$40,"")</f>
        <v/>
      </c>
      <c r="D400" s="384"/>
      <c r="E400" s="384"/>
      <c r="F400" s="384"/>
      <c r="G400" s="384"/>
      <c r="H400" s="384"/>
      <c r="I400" s="384"/>
      <c r="J400" s="384"/>
      <c r="K400" s="445"/>
      <c r="L400" s="87" t="s">
        <v>74</v>
      </c>
      <c r="M400" s="446" t="str">
        <f>IF([1]p31!$K$40&lt;&gt;0,[1]p31!$K$40,"")</f>
        <v/>
      </c>
      <c r="N400" s="447"/>
      <c r="O400" s="87" t="s">
        <v>75</v>
      </c>
      <c r="P400" s="448" t="str">
        <f>IF([1]p31!$L$40&lt;&gt;0,[1]p31!$L$40,"")</f>
        <v/>
      </c>
      <c r="Q400" s="449"/>
    </row>
    <row r="401" spans="1:19" s="2" customFormat="1" ht="13.5" customHeight="1" x14ac:dyDescent="0.25">
      <c r="A401" s="421" t="s">
        <v>253</v>
      </c>
      <c r="B401" s="422"/>
      <c r="C401" s="384" t="str">
        <f>IF([1]p31!$A$42&lt;&gt;0,[1]p31!$A$42,"")</f>
        <v/>
      </c>
      <c r="D401" s="384"/>
      <c r="E401" s="384"/>
      <c r="F401" s="384"/>
      <c r="G401" s="384"/>
      <c r="H401" s="384"/>
      <c r="I401" s="384"/>
      <c r="J401" s="384"/>
      <c r="K401" s="445"/>
      <c r="L401" s="95" t="s">
        <v>24</v>
      </c>
      <c r="M401" s="384" t="str">
        <f>IF([1]p31!$F$40&lt;&gt;0,[1]p31!$F$40,"")</f>
        <v/>
      </c>
      <c r="N401" s="384"/>
      <c r="O401" s="384"/>
      <c r="P401" s="384"/>
      <c r="Q401" s="445"/>
    </row>
    <row r="402" spans="1:19" x14ac:dyDescent="0.2">
      <c r="A402" s="392"/>
      <c r="B402" s="392"/>
      <c r="C402" s="392"/>
      <c r="D402" s="392"/>
      <c r="E402" s="392"/>
      <c r="F402" s="392"/>
      <c r="G402" s="392"/>
      <c r="H402" s="392"/>
      <c r="I402" s="392"/>
      <c r="J402" s="392"/>
      <c r="K402" s="392"/>
      <c r="L402" s="392"/>
      <c r="M402" s="392"/>
      <c r="N402" s="392"/>
      <c r="O402" s="392"/>
      <c r="P402" s="392"/>
      <c r="Q402" s="392"/>
    </row>
    <row r="403" spans="1:19" s="2" customFormat="1" ht="13.5" customHeight="1" x14ac:dyDescent="0.25">
      <c r="A403" s="421" t="s">
        <v>170</v>
      </c>
      <c r="B403" s="422"/>
      <c r="C403" s="384" t="str">
        <f>IF([1]p31!$A$44&lt;&gt;0,[1]p31!$A$44,"")</f>
        <v/>
      </c>
      <c r="D403" s="384"/>
      <c r="E403" s="384"/>
      <c r="F403" s="384"/>
      <c r="G403" s="384"/>
      <c r="H403" s="384"/>
      <c r="I403" s="384"/>
      <c r="J403" s="384"/>
      <c r="K403" s="445"/>
      <c r="L403" s="87" t="s">
        <v>74</v>
      </c>
      <c r="M403" s="446" t="str">
        <f>IF([1]p31!$K$44&lt;&gt;0,[1]p31!$K$44,"")</f>
        <v/>
      </c>
      <c r="N403" s="447"/>
      <c r="O403" s="87" t="s">
        <v>75</v>
      </c>
      <c r="P403" s="448" t="str">
        <f>IF([1]p31!$L$44&lt;&gt;0,[1]p31!$L$44,"")</f>
        <v/>
      </c>
      <c r="Q403" s="449"/>
    </row>
    <row r="404" spans="1:19" s="2" customFormat="1" ht="13.5" customHeight="1" x14ac:dyDescent="0.25">
      <c r="A404" s="421" t="s">
        <v>253</v>
      </c>
      <c r="B404" s="422"/>
      <c r="C404" s="384" t="str">
        <f>IF([1]p31!$A$46&lt;&gt;0,[1]p31!$A$46,"")</f>
        <v/>
      </c>
      <c r="D404" s="384"/>
      <c r="E404" s="384"/>
      <c r="F404" s="384"/>
      <c r="G404" s="384"/>
      <c r="H404" s="384"/>
      <c r="I404" s="384"/>
      <c r="J404" s="384"/>
      <c r="K404" s="445"/>
      <c r="L404" s="95" t="s">
        <v>24</v>
      </c>
      <c r="M404" s="384" t="str">
        <f>IF([1]p31!$F$44&lt;&gt;0,[1]p31!$F$44,"")</f>
        <v/>
      </c>
      <c r="N404" s="384"/>
      <c r="O404" s="384"/>
      <c r="P404" s="384"/>
      <c r="Q404" s="445"/>
    </row>
    <row r="405" spans="1:19" x14ac:dyDescent="0.2">
      <c r="A405" s="392"/>
      <c r="B405" s="392"/>
      <c r="C405" s="392"/>
      <c r="D405" s="392"/>
      <c r="E405" s="392"/>
      <c r="F405" s="392"/>
      <c r="G405" s="392"/>
      <c r="H405" s="392"/>
      <c r="I405" s="392"/>
      <c r="J405" s="392"/>
      <c r="K405" s="392"/>
      <c r="L405" s="392"/>
      <c r="M405" s="392"/>
      <c r="N405" s="392"/>
      <c r="O405" s="392"/>
      <c r="P405" s="392"/>
      <c r="Q405" s="392"/>
    </row>
    <row r="406" spans="1:19" s="2" customFormat="1" ht="13.5" customHeight="1" x14ac:dyDescent="0.25">
      <c r="A406" s="421" t="s">
        <v>170</v>
      </c>
      <c r="B406" s="422"/>
      <c r="C406" s="384" t="str">
        <f>IF([1]p31!$A$48&lt;&gt;0,[1]p31!$A$48,"")</f>
        <v/>
      </c>
      <c r="D406" s="384"/>
      <c r="E406" s="384"/>
      <c r="F406" s="384"/>
      <c r="G406" s="384"/>
      <c r="H406" s="384"/>
      <c r="I406" s="384"/>
      <c r="J406" s="384"/>
      <c r="K406" s="445"/>
      <c r="L406" s="87" t="s">
        <v>74</v>
      </c>
      <c r="M406" s="446" t="str">
        <f>IF([1]p31!$K$48&lt;&gt;0,[1]p31!$K$48,"")</f>
        <v/>
      </c>
      <c r="N406" s="447"/>
      <c r="O406" s="87" t="s">
        <v>75</v>
      </c>
      <c r="P406" s="448" t="str">
        <f>IF([1]p31!$L$48&lt;&gt;0,[1]p31!$L$48,"")</f>
        <v/>
      </c>
      <c r="Q406" s="449"/>
    </row>
    <row r="407" spans="1:19" s="2" customFormat="1" ht="13.5" customHeight="1" x14ac:dyDescent="0.25">
      <c r="A407" s="421" t="s">
        <v>253</v>
      </c>
      <c r="B407" s="422"/>
      <c r="C407" s="384" t="str">
        <f>IF([1]p31!$A$50&lt;&gt;0,[1]p31!$A$50,"")</f>
        <v/>
      </c>
      <c r="D407" s="384"/>
      <c r="E407" s="384"/>
      <c r="F407" s="384"/>
      <c r="G407" s="384"/>
      <c r="H407" s="384"/>
      <c r="I407" s="384"/>
      <c r="J407" s="384"/>
      <c r="K407" s="445"/>
      <c r="L407" s="95" t="s">
        <v>24</v>
      </c>
      <c r="M407" s="384" t="str">
        <f>IF([1]p31!$F$48&lt;&gt;0,[1]p31!$F$48,"")</f>
        <v/>
      </c>
      <c r="N407" s="384"/>
      <c r="O407" s="384"/>
      <c r="P407" s="384"/>
      <c r="Q407" s="445"/>
    </row>
    <row r="408" spans="1:19" x14ac:dyDescent="0.2">
      <c r="A408" s="392"/>
      <c r="B408" s="392"/>
      <c r="C408" s="392"/>
      <c r="D408" s="392"/>
      <c r="E408" s="392"/>
      <c r="F408" s="392"/>
      <c r="G408" s="392"/>
      <c r="H408" s="392"/>
      <c r="I408" s="392"/>
      <c r="J408" s="392"/>
      <c r="K408" s="392"/>
      <c r="L408" s="392"/>
      <c r="M408" s="392"/>
      <c r="N408" s="392"/>
      <c r="O408" s="392"/>
      <c r="P408" s="392"/>
      <c r="Q408" s="392"/>
    </row>
    <row r="409" spans="1:19" s="29" customFormat="1" ht="13.5" customHeight="1" x14ac:dyDescent="0.2">
      <c r="A409" s="375" t="str">
        <f>T([1]p32!$C$13:$G$13)</f>
        <v>Wenia Valdevino Félix de Lima</v>
      </c>
      <c r="B409" s="376"/>
      <c r="C409" s="376"/>
      <c r="D409" s="376"/>
      <c r="E409" s="377"/>
      <c r="F409" s="383"/>
      <c r="G409" s="381"/>
      <c r="H409" s="381"/>
      <c r="I409" s="381"/>
      <c r="J409" s="381"/>
      <c r="K409" s="381"/>
      <c r="L409" s="381"/>
      <c r="M409" s="381"/>
      <c r="N409" s="381"/>
      <c r="O409" s="381"/>
      <c r="P409" s="381"/>
      <c r="Q409" s="381"/>
      <c r="R409" s="28"/>
      <c r="S409" s="28"/>
    </row>
    <row r="410" spans="1:19" s="2" customFormat="1" ht="13.5" customHeight="1" x14ac:dyDescent="0.25">
      <c r="A410" s="421" t="s">
        <v>170</v>
      </c>
      <c r="B410" s="422"/>
      <c r="C410" s="384" t="str">
        <f>IF([1]p32!$A$36&lt;&gt;0,[1]p32!$A$36,"")</f>
        <v/>
      </c>
      <c r="D410" s="384"/>
      <c r="E410" s="384"/>
      <c r="F410" s="384"/>
      <c r="G410" s="384"/>
      <c r="H410" s="384"/>
      <c r="I410" s="384"/>
      <c r="J410" s="384"/>
      <c r="K410" s="445"/>
      <c r="L410" s="87" t="s">
        <v>74</v>
      </c>
      <c r="M410" s="446" t="str">
        <f>IF([1]p32!$K$36&lt;&gt;0,[1]p32!$K$36,"")</f>
        <v/>
      </c>
      <c r="N410" s="447"/>
      <c r="O410" s="87" t="s">
        <v>75</v>
      </c>
      <c r="P410" s="448" t="str">
        <f>IF([1]p32!$L$36&lt;&gt;0,[1]p32!$L$36,"")</f>
        <v/>
      </c>
      <c r="Q410" s="449"/>
    </row>
    <row r="411" spans="1:19" s="2" customFormat="1" ht="13.5" customHeight="1" x14ac:dyDescent="0.25">
      <c r="A411" s="421" t="s">
        <v>253</v>
      </c>
      <c r="B411" s="422"/>
      <c r="C411" s="384" t="str">
        <f>IF([1]p32!$A$38&lt;&gt;0,[1]p32!$A$38,"")</f>
        <v/>
      </c>
      <c r="D411" s="384"/>
      <c r="E411" s="384"/>
      <c r="F411" s="384"/>
      <c r="G411" s="384"/>
      <c r="H411" s="384"/>
      <c r="I411" s="384"/>
      <c r="J411" s="384"/>
      <c r="K411" s="445"/>
      <c r="L411" s="95" t="s">
        <v>24</v>
      </c>
      <c r="M411" s="384" t="str">
        <f>IF([1]p32!$F$36&lt;&gt;0,[1]p32!$F$36,"")</f>
        <v/>
      </c>
      <c r="N411" s="384"/>
      <c r="O411" s="384"/>
      <c r="P411" s="384"/>
      <c r="Q411" s="445"/>
    </row>
    <row r="412" spans="1:19" x14ac:dyDescent="0.2">
      <c r="A412" s="392"/>
      <c r="B412" s="392"/>
      <c r="C412" s="392"/>
      <c r="D412" s="392"/>
      <c r="E412" s="392"/>
      <c r="F412" s="392"/>
      <c r="G412" s="392"/>
      <c r="H412" s="392"/>
      <c r="I412" s="392"/>
      <c r="J412" s="392"/>
      <c r="K412" s="392"/>
      <c r="L412" s="392"/>
      <c r="M412" s="392"/>
      <c r="N412" s="392"/>
      <c r="O412" s="392"/>
      <c r="P412" s="392"/>
      <c r="Q412" s="392"/>
    </row>
    <row r="413" spans="1:19" s="2" customFormat="1" ht="13.5" customHeight="1" x14ac:dyDescent="0.25">
      <c r="A413" s="421" t="s">
        <v>170</v>
      </c>
      <c r="B413" s="422"/>
      <c r="C413" s="384" t="str">
        <f>IF([1]p32!$A$40&lt;&gt;0,[1]p32!$A$40,"")</f>
        <v/>
      </c>
      <c r="D413" s="384"/>
      <c r="E413" s="384"/>
      <c r="F413" s="384"/>
      <c r="G413" s="384"/>
      <c r="H413" s="384"/>
      <c r="I413" s="384"/>
      <c r="J413" s="384"/>
      <c r="K413" s="445"/>
      <c r="L413" s="87" t="s">
        <v>74</v>
      </c>
      <c r="M413" s="446" t="str">
        <f>IF([1]p32!$K$40&lt;&gt;0,[1]p32!$K$40,"")</f>
        <v/>
      </c>
      <c r="N413" s="447"/>
      <c r="O413" s="87" t="s">
        <v>75</v>
      </c>
      <c r="P413" s="448" t="str">
        <f>IF([1]p32!$L$40&lt;&gt;0,[1]p32!$L$40,"")</f>
        <v/>
      </c>
      <c r="Q413" s="449"/>
    </row>
    <row r="414" spans="1:19" s="2" customFormat="1" ht="13.5" customHeight="1" x14ac:dyDescent="0.25">
      <c r="A414" s="421" t="s">
        <v>253</v>
      </c>
      <c r="B414" s="422"/>
      <c r="C414" s="384" t="str">
        <f>IF([1]p32!$A$42&lt;&gt;0,[1]p32!$A$42,"")</f>
        <v/>
      </c>
      <c r="D414" s="384"/>
      <c r="E414" s="384"/>
      <c r="F414" s="384"/>
      <c r="G414" s="384"/>
      <c r="H414" s="384"/>
      <c r="I414" s="384"/>
      <c r="J414" s="384"/>
      <c r="K414" s="445"/>
      <c r="L414" s="95" t="s">
        <v>24</v>
      </c>
      <c r="M414" s="384" t="str">
        <f>IF([1]p32!$F$40&lt;&gt;0,[1]p32!$F$40,"")</f>
        <v/>
      </c>
      <c r="N414" s="384"/>
      <c r="O414" s="384"/>
      <c r="P414" s="384"/>
      <c r="Q414" s="445"/>
    </row>
    <row r="415" spans="1:19" x14ac:dyDescent="0.2">
      <c r="A415" s="392"/>
      <c r="B415" s="392"/>
      <c r="C415" s="392"/>
      <c r="D415" s="392"/>
      <c r="E415" s="392"/>
      <c r="F415" s="392"/>
      <c r="G415" s="392"/>
      <c r="H415" s="392"/>
      <c r="I415" s="392"/>
      <c r="J415" s="392"/>
      <c r="K415" s="392"/>
      <c r="L415" s="392"/>
      <c r="M415" s="392"/>
      <c r="N415" s="392"/>
      <c r="O415" s="392"/>
      <c r="P415" s="392"/>
      <c r="Q415" s="392"/>
    </row>
    <row r="416" spans="1:19" s="2" customFormat="1" ht="13.5" customHeight="1" x14ac:dyDescent="0.25">
      <c r="A416" s="421" t="s">
        <v>170</v>
      </c>
      <c r="B416" s="422"/>
      <c r="C416" s="384" t="str">
        <f>IF([1]p32!$A$44&lt;&gt;0,[1]p32!$A$44,"")</f>
        <v/>
      </c>
      <c r="D416" s="384"/>
      <c r="E416" s="384"/>
      <c r="F416" s="384"/>
      <c r="G416" s="384"/>
      <c r="H416" s="384"/>
      <c r="I416" s="384"/>
      <c r="J416" s="384"/>
      <c r="K416" s="445"/>
      <c r="L416" s="87" t="s">
        <v>74</v>
      </c>
      <c r="M416" s="446" t="str">
        <f>IF([1]p32!$K$44&lt;&gt;0,[1]p32!$K$44,"")</f>
        <v/>
      </c>
      <c r="N416" s="447"/>
      <c r="O416" s="87" t="s">
        <v>75</v>
      </c>
      <c r="P416" s="448" t="str">
        <f>IF([1]p32!$L$44&lt;&gt;0,[1]p32!$L$44,"")</f>
        <v/>
      </c>
      <c r="Q416" s="449"/>
    </row>
    <row r="417" spans="1:19" s="2" customFormat="1" ht="13.5" customHeight="1" x14ac:dyDescent="0.25">
      <c r="A417" s="421" t="s">
        <v>253</v>
      </c>
      <c r="B417" s="422"/>
      <c r="C417" s="384" t="str">
        <f>IF([1]p32!$A$46&lt;&gt;0,[1]p32!$A$46,"")</f>
        <v/>
      </c>
      <c r="D417" s="384"/>
      <c r="E417" s="384"/>
      <c r="F417" s="384"/>
      <c r="G417" s="384"/>
      <c r="H417" s="384"/>
      <c r="I417" s="384"/>
      <c r="J417" s="384"/>
      <c r="K417" s="445"/>
      <c r="L417" s="95" t="s">
        <v>24</v>
      </c>
      <c r="M417" s="384" t="str">
        <f>IF([1]p32!$F$44&lt;&gt;0,[1]p32!$F$44,"")</f>
        <v/>
      </c>
      <c r="N417" s="384"/>
      <c r="O417" s="384"/>
      <c r="P417" s="384"/>
      <c r="Q417" s="445"/>
    </row>
    <row r="418" spans="1:19" x14ac:dyDescent="0.2">
      <c r="A418" s="392"/>
      <c r="B418" s="392"/>
      <c r="C418" s="392"/>
      <c r="D418" s="392"/>
      <c r="E418" s="392"/>
      <c r="F418" s="392"/>
      <c r="G418" s="392"/>
      <c r="H418" s="392"/>
      <c r="I418" s="392"/>
      <c r="J418" s="392"/>
      <c r="K418" s="392"/>
      <c r="L418" s="392"/>
      <c r="M418" s="392"/>
      <c r="N418" s="392"/>
      <c r="O418" s="392"/>
      <c r="P418" s="392"/>
      <c r="Q418" s="392"/>
    </row>
    <row r="419" spans="1:19" s="2" customFormat="1" ht="13.5" customHeight="1" x14ac:dyDescent="0.25">
      <c r="A419" s="421" t="s">
        <v>170</v>
      </c>
      <c r="B419" s="422"/>
      <c r="C419" s="384" t="str">
        <f>IF([1]p32!$A$48&lt;&gt;0,[1]p32!$A$48,"")</f>
        <v/>
      </c>
      <c r="D419" s="384"/>
      <c r="E419" s="384"/>
      <c r="F419" s="384"/>
      <c r="G419" s="384"/>
      <c r="H419" s="384"/>
      <c r="I419" s="384"/>
      <c r="J419" s="384"/>
      <c r="K419" s="445"/>
      <c r="L419" s="87" t="s">
        <v>74</v>
      </c>
      <c r="M419" s="446" t="str">
        <f>IF([1]p32!$K$48&lt;&gt;0,[1]p32!$K$48,"")</f>
        <v/>
      </c>
      <c r="N419" s="447"/>
      <c r="O419" s="87" t="s">
        <v>75</v>
      </c>
      <c r="P419" s="448" t="str">
        <f>IF([1]p32!$L$48&lt;&gt;0,[1]p32!$L$48,"")</f>
        <v/>
      </c>
      <c r="Q419" s="449"/>
    </row>
    <row r="420" spans="1:19" s="2" customFormat="1" ht="13.5" customHeight="1" x14ac:dyDescent="0.25">
      <c r="A420" s="421" t="s">
        <v>253</v>
      </c>
      <c r="B420" s="422"/>
      <c r="C420" s="384" t="str">
        <f>IF([1]p32!$A$50&lt;&gt;0,[1]p32!$A$50,"")</f>
        <v/>
      </c>
      <c r="D420" s="384"/>
      <c r="E420" s="384"/>
      <c r="F420" s="384"/>
      <c r="G420" s="384"/>
      <c r="H420" s="384"/>
      <c r="I420" s="384"/>
      <c r="J420" s="384"/>
      <c r="K420" s="445"/>
      <c r="L420" s="95" t="s">
        <v>24</v>
      </c>
      <c r="M420" s="384" t="str">
        <f>IF([1]p32!$F$48&lt;&gt;0,[1]p32!$F$48,"")</f>
        <v/>
      </c>
      <c r="N420" s="384"/>
      <c r="O420" s="384"/>
      <c r="P420" s="384"/>
      <c r="Q420" s="445"/>
    </row>
    <row r="421" spans="1:19" x14ac:dyDescent="0.2">
      <c r="A421" s="392"/>
      <c r="B421" s="392"/>
      <c r="C421" s="392"/>
      <c r="D421" s="392"/>
      <c r="E421" s="392"/>
      <c r="F421" s="392"/>
      <c r="G421" s="392"/>
      <c r="H421" s="392"/>
      <c r="I421" s="392"/>
      <c r="J421" s="392"/>
      <c r="K421" s="392"/>
      <c r="L421" s="392"/>
      <c r="M421" s="392"/>
      <c r="N421" s="392"/>
      <c r="O421" s="392"/>
      <c r="P421" s="392"/>
      <c r="Q421" s="392"/>
    </row>
    <row r="422" spans="1:19" s="29" customFormat="1" ht="13.5" customHeight="1" x14ac:dyDescent="0.2">
      <c r="A422" s="375" t="str">
        <f>T([1]p33!$C$13:$G$13)</f>
        <v>Lucas Siebra Rocha</v>
      </c>
      <c r="B422" s="376"/>
      <c r="C422" s="376"/>
      <c r="D422" s="376"/>
      <c r="E422" s="377"/>
      <c r="F422" s="383"/>
      <c r="G422" s="381"/>
      <c r="H422" s="381"/>
      <c r="I422" s="381"/>
      <c r="J422" s="381"/>
      <c r="K422" s="381"/>
      <c r="L422" s="381"/>
      <c r="M422" s="381"/>
      <c r="N422" s="381"/>
      <c r="O422" s="381"/>
      <c r="P422" s="381"/>
      <c r="Q422" s="381"/>
      <c r="R422" s="28"/>
      <c r="S422" s="28"/>
    </row>
    <row r="423" spans="1:19" s="2" customFormat="1" ht="13.5" customHeight="1" x14ac:dyDescent="0.25">
      <c r="A423" s="421" t="s">
        <v>170</v>
      </c>
      <c r="B423" s="422"/>
      <c r="C423" s="384" t="str">
        <f>IF([1]p33!$A$36&lt;&gt;0,[1]p33!$A$36,"")</f>
        <v/>
      </c>
      <c r="D423" s="384"/>
      <c r="E423" s="384"/>
      <c r="F423" s="384"/>
      <c r="G423" s="384"/>
      <c r="H423" s="384"/>
      <c r="I423" s="384"/>
      <c r="J423" s="384"/>
      <c r="K423" s="445"/>
      <c r="L423" s="87" t="s">
        <v>74</v>
      </c>
      <c r="M423" s="446" t="str">
        <f>IF([1]p33!$K$36&lt;&gt;0,[1]p33!$K$36,"")</f>
        <v/>
      </c>
      <c r="N423" s="447"/>
      <c r="O423" s="87" t="s">
        <v>75</v>
      </c>
      <c r="P423" s="448" t="str">
        <f>IF([1]p33!$L$36&lt;&gt;0,[1]p33!$L$36,"")</f>
        <v/>
      </c>
      <c r="Q423" s="449"/>
    </row>
    <row r="424" spans="1:19" s="2" customFormat="1" ht="13.5" customHeight="1" x14ac:dyDescent="0.25">
      <c r="A424" s="421" t="s">
        <v>253</v>
      </c>
      <c r="B424" s="422"/>
      <c r="C424" s="384" t="str">
        <f>IF([1]p33!$A$38&lt;&gt;0,[1]p33!$A$38,"")</f>
        <v/>
      </c>
      <c r="D424" s="384"/>
      <c r="E424" s="384"/>
      <c r="F424" s="384"/>
      <c r="G424" s="384"/>
      <c r="H424" s="384"/>
      <c r="I424" s="384"/>
      <c r="J424" s="384"/>
      <c r="K424" s="445"/>
      <c r="L424" s="95" t="s">
        <v>24</v>
      </c>
      <c r="M424" s="384" t="str">
        <f>IF([1]p33!$F$36&lt;&gt;0,[1]p33!$F$36,"")</f>
        <v/>
      </c>
      <c r="N424" s="384"/>
      <c r="O424" s="384"/>
      <c r="P424" s="384"/>
      <c r="Q424" s="445"/>
    </row>
    <row r="425" spans="1:19" x14ac:dyDescent="0.2">
      <c r="A425" s="392"/>
      <c r="B425" s="392"/>
      <c r="C425" s="392"/>
      <c r="D425" s="392"/>
      <c r="E425" s="392"/>
      <c r="F425" s="392"/>
      <c r="G425" s="392"/>
      <c r="H425" s="392"/>
      <c r="I425" s="392"/>
      <c r="J425" s="392"/>
      <c r="K425" s="392"/>
      <c r="L425" s="392"/>
      <c r="M425" s="392"/>
      <c r="N425" s="392"/>
      <c r="O425" s="392"/>
      <c r="P425" s="392"/>
      <c r="Q425" s="392"/>
    </row>
    <row r="426" spans="1:19" s="2" customFormat="1" ht="13.5" customHeight="1" x14ac:dyDescent="0.25">
      <c r="A426" s="421" t="s">
        <v>170</v>
      </c>
      <c r="B426" s="422"/>
      <c r="C426" s="384" t="str">
        <f>IF([1]p33!$A$40&lt;&gt;0,[1]p33!$A$40,"")</f>
        <v/>
      </c>
      <c r="D426" s="384"/>
      <c r="E426" s="384"/>
      <c r="F426" s="384"/>
      <c r="G426" s="384"/>
      <c r="H426" s="384"/>
      <c r="I426" s="384"/>
      <c r="J426" s="384"/>
      <c r="K426" s="445"/>
      <c r="L426" s="87" t="s">
        <v>74</v>
      </c>
      <c r="M426" s="446" t="str">
        <f>IF([1]p33!$K$40&lt;&gt;0,[1]p33!$K$40,"")</f>
        <v/>
      </c>
      <c r="N426" s="447"/>
      <c r="O426" s="87" t="s">
        <v>75</v>
      </c>
      <c r="P426" s="448" t="str">
        <f>IF([1]p33!$L$40&lt;&gt;0,[1]p33!$L$40,"")</f>
        <v/>
      </c>
      <c r="Q426" s="449"/>
    </row>
    <row r="427" spans="1:19" s="2" customFormat="1" ht="13.5" customHeight="1" x14ac:dyDescent="0.25">
      <c r="A427" s="421" t="s">
        <v>253</v>
      </c>
      <c r="B427" s="422"/>
      <c r="C427" s="384" t="str">
        <f>IF([1]p33!$A$42&lt;&gt;0,[1]p33!$A$42,"")</f>
        <v/>
      </c>
      <c r="D427" s="384"/>
      <c r="E427" s="384"/>
      <c r="F427" s="384"/>
      <c r="G427" s="384"/>
      <c r="H427" s="384"/>
      <c r="I427" s="384"/>
      <c r="J427" s="384"/>
      <c r="K427" s="445"/>
      <c r="L427" s="95" t="s">
        <v>24</v>
      </c>
      <c r="M427" s="384" t="str">
        <f>IF([1]p33!$F$40&lt;&gt;0,[1]p33!$F$40,"")</f>
        <v/>
      </c>
      <c r="N427" s="384"/>
      <c r="O427" s="384"/>
      <c r="P427" s="384"/>
      <c r="Q427" s="445"/>
    </row>
    <row r="428" spans="1:19" x14ac:dyDescent="0.2">
      <c r="A428" s="392"/>
      <c r="B428" s="392"/>
      <c r="C428" s="392"/>
      <c r="D428" s="392"/>
      <c r="E428" s="392"/>
      <c r="F428" s="392"/>
      <c r="G428" s="392"/>
      <c r="H428" s="392"/>
      <c r="I428" s="392"/>
      <c r="J428" s="392"/>
      <c r="K428" s="392"/>
      <c r="L428" s="392"/>
      <c r="M428" s="392"/>
      <c r="N428" s="392"/>
      <c r="O428" s="392"/>
      <c r="P428" s="392"/>
      <c r="Q428" s="392"/>
    </row>
    <row r="429" spans="1:19" s="2" customFormat="1" ht="13.5" customHeight="1" x14ac:dyDescent="0.25">
      <c r="A429" s="421" t="s">
        <v>170</v>
      </c>
      <c r="B429" s="422"/>
      <c r="C429" s="384" t="str">
        <f>IF([1]p33!$A$44&lt;&gt;0,[1]p33!$A$44,"")</f>
        <v/>
      </c>
      <c r="D429" s="384"/>
      <c r="E429" s="384"/>
      <c r="F429" s="384"/>
      <c r="G429" s="384"/>
      <c r="H429" s="384"/>
      <c r="I429" s="384"/>
      <c r="J429" s="384"/>
      <c r="K429" s="445"/>
      <c r="L429" s="87" t="s">
        <v>74</v>
      </c>
      <c r="M429" s="446" t="str">
        <f>IF([1]p33!$K$44&lt;&gt;0,[1]p33!$K$44,"")</f>
        <v/>
      </c>
      <c r="N429" s="447"/>
      <c r="O429" s="87" t="s">
        <v>75</v>
      </c>
      <c r="P429" s="448" t="str">
        <f>IF([1]p33!$L$44&lt;&gt;0,[1]p33!$L$44,"")</f>
        <v/>
      </c>
      <c r="Q429" s="449"/>
    </row>
    <row r="430" spans="1:19" s="2" customFormat="1" ht="13.5" customHeight="1" x14ac:dyDescent="0.25">
      <c r="A430" s="421" t="s">
        <v>253</v>
      </c>
      <c r="B430" s="422"/>
      <c r="C430" s="384" t="str">
        <f>IF([1]p33!$A$46&lt;&gt;0,[1]p33!$A$46,"")</f>
        <v/>
      </c>
      <c r="D430" s="384"/>
      <c r="E430" s="384"/>
      <c r="F430" s="384"/>
      <c r="G430" s="384"/>
      <c r="H430" s="384"/>
      <c r="I430" s="384"/>
      <c r="J430" s="384"/>
      <c r="K430" s="445"/>
      <c r="L430" s="95" t="s">
        <v>24</v>
      </c>
      <c r="M430" s="384" t="str">
        <f>IF([1]p33!$F$44&lt;&gt;0,[1]p33!$F$44,"")</f>
        <v/>
      </c>
      <c r="N430" s="384"/>
      <c r="O430" s="384"/>
      <c r="P430" s="384"/>
      <c r="Q430" s="445"/>
    </row>
    <row r="431" spans="1:19" x14ac:dyDescent="0.2">
      <c r="A431" s="392"/>
      <c r="B431" s="392"/>
      <c r="C431" s="392"/>
      <c r="D431" s="392"/>
      <c r="E431" s="392"/>
      <c r="F431" s="392"/>
      <c r="G431" s="392"/>
      <c r="H431" s="392"/>
      <c r="I431" s="392"/>
      <c r="J431" s="392"/>
      <c r="K431" s="392"/>
      <c r="L431" s="392"/>
      <c r="M431" s="392"/>
      <c r="N431" s="392"/>
      <c r="O431" s="392"/>
      <c r="P431" s="392"/>
      <c r="Q431" s="392"/>
    </row>
    <row r="432" spans="1:19" s="2" customFormat="1" ht="13.5" customHeight="1" x14ac:dyDescent="0.25">
      <c r="A432" s="421" t="s">
        <v>170</v>
      </c>
      <c r="B432" s="422"/>
      <c r="C432" s="384" t="str">
        <f>IF([1]p33!$A$48&lt;&gt;0,[1]p33!$A$48,"")</f>
        <v/>
      </c>
      <c r="D432" s="384"/>
      <c r="E432" s="384"/>
      <c r="F432" s="384"/>
      <c r="G432" s="384"/>
      <c r="H432" s="384"/>
      <c r="I432" s="384"/>
      <c r="J432" s="384"/>
      <c r="K432" s="445"/>
      <c r="L432" s="87" t="s">
        <v>74</v>
      </c>
      <c r="M432" s="446" t="str">
        <f>IF([1]p33!$K$48&lt;&gt;0,[1]p33!$K$48,"")</f>
        <v/>
      </c>
      <c r="N432" s="447"/>
      <c r="O432" s="87" t="s">
        <v>75</v>
      </c>
      <c r="P432" s="448" t="str">
        <f>IF([1]p33!$L$48&lt;&gt;0,[1]p33!$L$48,"")</f>
        <v/>
      </c>
      <c r="Q432" s="449"/>
    </row>
    <row r="433" spans="1:19" s="2" customFormat="1" ht="13.5" customHeight="1" x14ac:dyDescent="0.25">
      <c r="A433" s="421" t="s">
        <v>253</v>
      </c>
      <c r="B433" s="422"/>
      <c r="C433" s="384" t="str">
        <f>IF([1]p33!$A$50&lt;&gt;0,[1]p33!$A$50,"")</f>
        <v/>
      </c>
      <c r="D433" s="384"/>
      <c r="E433" s="384"/>
      <c r="F433" s="384"/>
      <c r="G433" s="384"/>
      <c r="H433" s="384"/>
      <c r="I433" s="384"/>
      <c r="J433" s="384"/>
      <c r="K433" s="445"/>
      <c r="L433" s="95" t="s">
        <v>24</v>
      </c>
      <c r="M433" s="384" t="str">
        <f>IF([1]p33!$F$48&lt;&gt;0,[1]p33!$F$48,"")</f>
        <v/>
      </c>
      <c r="N433" s="384"/>
      <c r="O433" s="384"/>
      <c r="P433" s="384"/>
      <c r="Q433" s="445"/>
    </row>
    <row r="434" spans="1:19" x14ac:dyDescent="0.2">
      <c r="A434" s="392"/>
      <c r="B434" s="392"/>
      <c r="C434" s="392"/>
      <c r="D434" s="392"/>
      <c r="E434" s="392"/>
      <c r="F434" s="392"/>
      <c r="G434" s="392"/>
      <c r="H434" s="392"/>
      <c r="I434" s="392"/>
      <c r="J434" s="392"/>
      <c r="K434" s="392"/>
      <c r="L434" s="392"/>
      <c r="M434" s="392"/>
      <c r="N434" s="392"/>
      <c r="O434" s="392"/>
      <c r="P434" s="392"/>
      <c r="Q434" s="392"/>
    </row>
    <row r="435" spans="1:19" s="29" customFormat="1" ht="13.5" customHeight="1" x14ac:dyDescent="0.2">
      <c r="A435" s="375" t="str">
        <f>T([1]p34!$C$13:$G$13)</f>
        <v/>
      </c>
      <c r="B435" s="376"/>
      <c r="C435" s="376"/>
      <c r="D435" s="376"/>
      <c r="E435" s="377"/>
      <c r="F435" s="383"/>
      <c r="G435" s="381"/>
      <c r="H435" s="381"/>
      <c r="I435" s="381"/>
      <c r="J435" s="381"/>
      <c r="K435" s="381"/>
      <c r="L435" s="381"/>
      <c r="M435" s="381"/>
      <c r="N435" s="381"/>
      <c r="O435" s="381"/>
      <c r="P435" s="381"/>
      <c r="Q435" s="381"/>
      <c r="R435" s="28"/>
      <c r="S435" s="28"/>
    </row>
    <row r="436" spans="1:19" s="2" customFormat="1" ht="13.5" customHeight="1" x14ac:dyDescent="0.25">
      <c r="A436" s="421" t="s">
        <v>170</v>
      </c>
      <c r="B436" s="422"/>
      <c r="C436" s="384" t="str">
        <f>IF([1]p34!$A$36&lt;&gt;0,[1]p34!$A$36,"")</f>
        <v/>
      </c>
      <c r="D436" s="384"/>
      <c r="E436" s="384"/>
      <c r="F436" s="384"/>
      <c r="G436" s="384"/>
      <c r="H436" s="384"/>
      <c r="I436" s="384"/>
      <c r="J436" s="384"/>
      <c r="K436" s="445"/>
      <c r="L436" s="87" t="s">
        <v>74</v>
      </c>
      <c r="M436" s="446" t="str">
        <f>IF([1]p34!$K$36&lt;&gt;0,[1]p34!$K$36,"")</f>
        <v/>
      </c>
      <c r="N436" s="447"/>
      <c r="O436" s="87" t="s">
        <v>75</v>
      </c>
      <c r="P436" s="448" t="str">
        <f>IF([1]p34!$L$36&lt;&gt;0,[1]p34!$L$36,"")</f>
        <v/>
      </c>
      <c r="Q436" s="449"/>
    </row>
    <row r="437" spans="1:19" s="2" customFormat="1" ht="13.5" customHeight="1" x14ac:dyDescent="0.25">
      <c r="A437" s="421" t="s">
        <v>253</v>
      </c>
      <c r="B437" s="422"/>
      <c r="C437" s="384" t="str">
        <f>IF([1]p34!$A$38&lt;&gt;0,[1]p34!$A$38,"")</f>
        <v/>
      </c>
      <c r="D437" s="384"/>
      <c r="E437" s="384"/>
      <c r="F437" s="384"/>
      <c r="G437" s="384"/>
      <c r="H437" s="384"/>
      <c r="I437" s="384"/>
      <c r="J437" s="384"/>
      <c r="K437" s="445"/>
      <c r="L437" s="95" t="s">
        <v>24</v>
      </c>
      <c r="M437" s="384" t="str">
        <f>IF([1]p34!$F$36&lt;&gt;0,[1]p34!$F$36,"")</f>
        <v/>
      </c>
      <c r="N437" s="384"/>
      <c r="O437" s="384"/>
      <c r="P437" s="384"/>
      <c r="Q437" s="445"/>
    </row>
    <row r="438" spans="1:19" x14ac:dyDescent="0.2">
      <c r="A438" s="392"/>
      <c r="B438" s="392"/>
      <c r="C438" s="392"/>
      <c r="D438" s="392"/>
      <c r="E438" s="392"/>
      <c r="F438" s="392"/>
      <c r="G438" s="392"/>
      <c r="H438" s="392"/>
      <c r="I438" s="392"/>
      <c r="J438" s="392"/>
      <c r="K438" s="392"/>
      <c r="L438" s="392"/>
      <c r="M438" s="392"/>
      <c r="N438" s="392"/>
      <c r="O438" s="392"/>
      <c r="P438" s="392"/>
      <c r="Q438" s="392"/>
    </row>
    <row r="439" spans="1:19" s="2" customFormat="1" ht="13.5" customHeight="1" x14ac:dyDescent="0.25">
      <c r="A439" s="421" t="s">
        <v>170</v>
      </c>
      <c r="B439" s="422"/>
      <c r="C439" s="384" t="str">
        <f>IF([1]p34!$A$40&lt;&gt;0,[1]p34!$A$40,"")</f>
        <v/>
      </c>
      <c r="D439" s="384"/>
      <c r="E439" s="384"/>
      <c r="F439" s="384"/>
      <c r="G439" s="384"/>
      <c r="H439" s="384"/>
      <c r="I439" s="384"/>
      <c r="J439" s="384"/>
      <c r="K439" s="445"/>
      <c r="L439" s="87" t="s">
        <v>74</v>
      </c>
      <c r="M439" s="446" t="str">
        <f>IF([1]p34!$K$40&lt;&gt;0,[1]p34!$K$40,"")</f>
        <v/>
      </c>
      <c r="N439" s="447"/>
      <c r="O439" s="87" t="s">
        <v>75</v>
      </c>
      <c r="P439" s="448" t="str">
        <f>IF([1]p34!$L$40&lt;&gt;0,[1]p34!$L$40,"")</f>
        <v/>
      </c>
      <c r="Q439" s="449"/>
    </row>
    <row r="440" spans="1:19" s="2" customFormat="1" ht="13.5" customHeight="1" x14ac:dyDescent="0.25">
      <c r="A440" s="421" t="s">
        <v>253</v>
      </c>
      <c r="B440" s="422"/>
      <c r="C440" s="384" t="str">
        <f>IF([1]p34!$A$42&lt;&gt;0,[1]p34!$A$42,"")</f>
        <v/>
      </c>
      <c r="D440" s="384"/>
      <c r="E440" s="384"/>
      <c r="F440" s="384"/>
      <c r="G440" s="384"/>
      <c r="H440" s="384"/>
      <c r="I440" s="384"/>
      <c r="J440" s="384"/>
      <c r="K440" s="445"/>
      <c r="L440" s="95" t="s">
        <v>24</v>
      </c>
      <c r="M440" s="384" t="str">
        <f>IF([1]p34!$F$40&lt;&gt;0,[1]p34!$F$40,"")</f>
        <v/>
      </c>
      <c r="N440" s="384"/>
      <c r="O440" s="384"/>
      <c r="P440" s="384"/>
      <c r="Q440" s="445"/>
    </row>
    <row r="441" spans="1:19" x14ac:dyDescent="0.2">
      <c r="A441" s="392"/>
      <c r="B441" s="392"/>
      <c r="C441" s="392"/>
      <c r="D441" s="392"/>
      <c r="E441" s="392"/>
      <c r="F441" s="392"/>
      <c r="G441" s="392"/>
      <c r="H441" s="392"/>
      <c r="I441" s="392"/>
      <c r="J441" s="392"/>
      <c r="K441" s="392"/>
      <c r="L441" s="392"/>
      <c r="M441" s="392"/>
      <c r="N441" s="392"/>
      <c r="O441" s="392"/>
      <c r="P441" s="392"/>
      <c r="Q441" s="392"/>
    </row>
    <row r="442" spans="1:19" s="2" customFormat="1" ht="13.5" customHeight="1" x14ac:dyDescent="0.25">
      <c r="A442" s="421" t="s">
        <v>170</v>
      </c>
      <c r="B442" s="422"/>
      <c r="C442" s="384" t="str">
        <f>IF([1]p34!$A$44&lt;&gt;0,[1]p34!$A$44,"")</f>
        <v/>
      </c>
      <c r="D442" s="384"/>
      <c r="E442" s="384"/>
      <c r="F442" s="384"/>
      <c r="G442" s="384"/>
      <c r="H442" s="384"/>
      <c r="I442" s="384"/>
      <c r="J442" s="384"/>
      <c r="K442" s="445"/>
      <c r="L442" s="87" t="s">
        <v>74</v>
      </c>
      <c r="M442" s="446" t="str">
        <f>IF([1]p34!$K$44&lt;&gt;0,[1]p34!$K$44,"")</f>
        <v/>
      </c>
      <c r="N442" s="447"/>
      <c r="O442" s="87" t="s">
        <v>75</v>
      </c>
      <c r="P442" s="448" t="str">
        <f>IF([1]p34!$L$44&lt;&gt;0,[1]p34!$L$44,"")</f>
        <v/>
      </c>
      <c r="Q442" s="449"/>
    </row>
    <row r="443" spans="1:19" s="2" customFormat="1" ht="13.5" customHeight="1" x14ac:dyDescent="0.25">
      <c r="A443" s="421" t="s">
        <v>253</v>
      </c>
      <c r="B443" s="422"/>
      <c r="C443" s="384" t="str">
        <f>IF([1]p34!$A$46&lt;&gt;0,[1]p34!$A$46,"")</f>
        <v/>
      </c>
      <c r="D443" s="384"/>
      <c r="E443" s="384"/>
      <c r="F443" s="384"/>
      <c r="G443" s="384"/>
      <c r="H443" s="384"/>
      <c r="I443" s="384"/>
      <c r="J443" s="384"/>
      <c r="K443" s="445"/>
      <c r="L443" s="95" t="s">
        <v>24</v>
      </c>
      <c r="M443" s="384" t="str">
        <f>IF([1]p34!$F$44&lt;&gt;0,[1]p34!$F$44,"")</f>
        <v/>
      </c>
      <c r="N443" s="384"/>
      <c r="O443" s="384"/>
      <c r="P443" s="384"/>
      <c r="Q443" s="445"/>
    </row>
    <row r="444" spans="1:19" x14ac:dyDescent="0.2">
      <c r="A444" s="392"/>
      <c r="B444" s="392"/>
      <c r="C444" s="392"/>
      <c r="D444" s="392"/>
      <c r="E444" s="392"/>
      <c r="F444" s="392"/>
      <c r="G444" s="392"/>
      <c r="H444" s="392"/>
      <c r="I444" s="392"/>
      <c r="J444" s="392"/>
      <c r="K444" s="392"/>
      <c r="L444" s="392"/>
      <c r="M444" s="392"/>
      <c r="N444" s="392"/>
      <c r="O444" s="392"/>
      <c r="P444" s="392"/>
      <c r="Q444" s="392"/>
    </row>
    <row r="445" spans="1:19" s="2" customFormat="1" ht="13.5" customHeight="1" x14ac:dyDescent="0.25">
      <c r="A445" s="421" t="s">
        <v>170</v>
      </c>
      <c r="B445" s="422"/>
      <c r="C445" s="384" t="str">
        <f>IF([1]p34!$A$48&lt;&gt;0,[1]p34!$A$48,"")</f>
        <v/>
      </c>
      <c r="D445" s="384"/>
      <c r="E445" s="384"/>
      <c r="F445" s="384"/>
      <c r="G445" s="384"/>
      <c r="H445" s="384"/>
      <c r="I445" s="384"/>
      <c r="J445" s="384"/>
      <c r="K445" s="445"/>
      <c r="L445" s="87" t="s">
        <v>74</v>
      </c>
      <c r="M445" s="446" t="str">
        <f>IF([1]p34!$K$48&lt;&gt;0,[1]p34!$K$48,"")</f>
        <v/>
      </c>
      <c r="N445" s="447"/>
      <c r="O445" s="87" t="s">
        <v>75</v>
      </c>
      <c r="P445" s="448" t="str">
        <f>IF([1]p34!$L$48&lt;&gt;0,[1]p34!$L$48,"")</f>
        <v/>
      </c>
      <c r="Q445" s="449"/>
    </row>
    <row r="446" spans="1:19" s="2" customFormat="1" ht="13.5" customHeight="1" x14ac:dyDescent="0.25">
      <c r="A446" s="421" t="s">
        <v>253</v>
      </c>
      <c r="B446" s="422"/>
      <c r="C446" s="384" t="str">
        <f>IF([1]p34!$A$50&lt;&gt;0,[1]p34!$A$50,"")</f>
        <v/>
      </c>
      <c r="D446" s="384"/>
      <c r="E446" s="384"/>
      <c r="F446" s="384"/>
      <c r="G446" s="384"/>
      <c r="H446" s="384"/>
      <c r="I446" s="384"/>
      <c r="J446" s="384"/>
      <c r="K446" s="445"/>
      <c r="L446" s="95" t="s">
        <v>24</v>
      </c>
      <c r="M446" s="384" t="str">
        <f>IF([1]p34!$F$48&lt;&gt;0,[1]p34!$F$48,"")</f>
        <v/>
      </c>
      <c r="N446" s="384"/>
      <c r="O446" s="384"/>
      <c r="P446" s="384"/>
      <c r="Q446" s="445"/>
    </row>
    <row r="447" spans="1:19" x14ac:dyDescent="0.2">
      <c r="A447" s="392"/>
      <c r="B447" s="392"/>
      <c r="C447" s="392"/>
      <c r="D447" s="392"/>
      <c r="E447" s="392"/>
      <c r="F447" s="392"/>
      <c r="G447" s="392"/>
      <c r="H447" s="392"/>
      <c r="I447" s="392"/>
      <c r="J447" s="392"/>
      <c r="K447" s="392"/>
      <c r="L447" s="392"/>
      <c r="M447" s="392"/>
      <c r="N447" s="392"/>
      <c r="O447" s="392"/>
      <c r="P447" s="392"/>
      <c r="Q447" s="392"/>
    </row>
    <row r="448" spans="1:19" s="29" customFormat="1" ht="13.5" customHeight="1" x14ac:dyDescent="0.2">
      <c r="A448" s="375" t="str">
        <f>T([1]p35!$C$13:$G$13)</f>
        <v/>
      </c>
      <c r="B448" s="376"/>
      <c r="C448" s="376"/>
      <c r="D448" s="376"/>
      <c r="E448" s="377"/>
      <c r="F448" s="383"/>
      <c r="G448" s="381"/>
      <c r="H448" s="381"/>
      <c r="I448" s="381"/>
      <c r="J448" s="381"/>
      <c r="K448" s="381"/>
      <c r="L448" s="381"/>
      <c r="M448" s="381"/>
      <c r="N448" s="381"/>
      <c r="O448" s="381"/>
      <c r="P448" s="381"/>
      <c r="Q448" s="381"/>
      <c r="R448" s="28"/>
      <c r="S448" s="28"/>
    </row>
    <row r="449" spans="1:19" s="2" customFormat="1" ht="13.5" customHeight="1" x14ac:dyDescent="0.25">
      <c r="A449" s="421" t="s">
        <v>170</v>
      </c>
      <c r="B449" s="422"/>
      <c r="C449" s="384" t="str">
        <f>IF([1]p35!$A$36&lt;&gt;0,[1]p35!$A$36,"")</f>
        <v/>
      </c>
      <c r="D449" s="384"/>
      <c r="E449" s="384"/>
      <c r="F449" s="384"/>
      <c r="G449" s="384"/>
      <c r="H449" s="384"/>
      <c r="I449" s="384"/>
      <c r="J449" s="384"/>
      <c r="K449" s="445"/>
      <c r="L449" s="87" t="s">
        <v>74</v>
      </c>
      <c r="M449" s="446" t="str">
        <f>IF([1]p35!$K$36&lt;&gt;0,[1]p35!$K$36,"")</f>
        <v/>
      </c>
      <c r="N449" s="447"/>
      <c r="O449" s="87" t="s">
        <v>75</v>
      </c>
      <c r="P449" s="448" t="str">
        <f>IF([1]p35!$L$36&lt;&gt;0,[1]p35!$L$36,"")</f>
        <v/>
      </c>
      <c r="Q449" s="449"/>
    </row>
    <row r="450" spans="1:19" s="2" customFormat="1" ht="13.5" customHeight="1" x14ac:dyDescent="0.25">
      <c r="A450" s="421" t="s">
        <v>253</v>
      </c>
      <c r="B450" s="422"/>
      <c r="C450" s="384" t="str">
        <f>IF([1]p35!$A$38&lt;&gt;0,[1]p35!$A$38,"")</f>
        <v/>
      </c>
      <c r="D450" s="384"/>
      <c r="E450" s="384"/>
      <c r="F450" s="384"/>
      <c r="G450" s="384"/>
      <c r="H450" s="384"/>
      <c r="I450" s="384"/>
      <c r="J450" s="384"/>
      <c r="K450" s="445"/>
      <c r="L450" s="95" t="s">
        <v>24</v>
      </c>
      <c r="M450" s="384" t="str">
        <f>IF([1]p35!$F$36&lt;&gt;0,[1]p35!$F$36,"")</f>
        <v/>
      </c>
      <c r="N450" s="384"/>
      <c r="O450" s="384"/>
      <c r="P450" s="384"/>
      <c r="Q450" s="445"/>
    </row>
    <row r="451" spans="1:19" x14ac:dyDescent="0.2">
      <c r="A451" s="392"/>
      <c r="B451" s="392"/>
      <c r="C451" s="392"/>
      <c r="D451" s="392"/>
      <c r="E451" s="392"/>
      <c r="F451" s="392"/>
      <c r="G451" s="392"/>
      <c r="H451" s="392"/>
      <c r="I451" s="392"/>
      <c r="J451" s="392"/>
      <c r="K451" s="392"/>
      <c r="L451" s="392"/>
      <c r="M451" s="392"/>
      <c r="N451" s="392"/>
      <c r="O451" s="392"/>
      <c r="P451" s="392"/>
      <c r="Q451" s="392"/>
    </row>
    <row r="452" spans="1:19" s="2" customFormat="1" ht="13.5" customHeight="1" x14ac:dyDescent="0.25">
      <c r="A452" s="421" t="s">
        <v>170</v>
      </c>
      <c r="B452" s="422"/>
      <c r="C452" s="384" t="str">
        <f>IF([1]p35!$A$40&lt;&gt;0,[1]p35!$A$40,"")</f>
        <v/>
      </c>
      <c r="D452" s="384"/>
      <c r="E452" s="384"/>
      <c r="F452" s="384"/>
      <c r="G452" s="384"/>
      <c r="H452" s="384"/>
      <c r="I452" s="384"/>
      <c r="J452" s="384"/>
      <c r="K452" s="445"/>
      <c r="L452" s="87" t="s">
        <v>74</v>
      </c>
      <c r="M452" s="446" t="str">
        <f>IF([1]p35!$K$40&lt;&gt;0,[1]p35!$K$40,"")</f>
        <v/>
      </c>
      <c r="N452" s="447"/>
      <c r="O452" s="87" t="s">
        <v>75</v>
      </c>
      <c r="P452" s="448" t="str">
        <f>IF([1]p35!$L$40&lt;&gt;0,[1]p35!$L$40,"")</f>
        <v/>
      </c>
      <c r="Q452" s="449"/>
    </row>
    <row r="453" spans="1:19" s="2" customFormat="1" ht="13.5" customHeight="1" x14ac:dyDescent="0.25">
      <c r="A453" s="421" t="s">
        <v>253</v>
      </c>
      <c r="B453" s="422"/>
      <c r="C453" s="384" t="str">
        <f>IF([1]p35!$A$42&lt;&gt;0,[1]p35!$A$42,"")</f>
        <v/>
      </c>
      <c r="D453" s="384"/>
      <c r="E453" s="384"/>
      <c r="F453" s="384"/>
      <c r="G453" s="384"/>
      <c r="H453" s="384"/>
      <c r="I453" s="384"/>
      <c r="J453" s="384"/>
      <c r="K453" s="445"/>
      <c r="L453" s="95" t="s">
        <v>24</v>
      </c>
      <c r="M453" s="384" t="str">
        <f>IF([1]p35!$F$40&lt;&gt;0,[1]p35!$F$40,"")</f>
        <v/>
      </c>
      <c r="N453" s="384"/>
      <c r="O453" s="384"/>
      <c r="P453" s="384"/>
      <c r="Q453" s="445"/>
    </row>
    <row r="454" spans="1:19" x14ac:dyDescent="0.2">
      <c r="A454" s="392"/>
      <c r="B454" s="392"/>
      <c r="C454" s="392"/>
      <c r="D454" s="392"/>
      <c r="E454" s="392"/>
      <c r="F454" s="392"/>
      <c r="G454" s="392"/>
      <c r="H454" s="392"/>
      <c r="I454" s="392"/>
      <c r="J454" s="392"/>
      <c r="K454" s="392"/>
      <c r="L454" s="392"/>
      <c r="M454" s="392"/>
      <c r="N454" s="392"/>
      <c r="O454" s="392"/>
      <c r="P454" s="392"/>
      <c r="Q454" s="392"/>
    </row>
    <row r="455" spans="1:19" s="2" customFormat="1" ht="13.5" customHeight="1" x14ac:dyDescent="0.25">
      <c r="A455" s="421" t="s">
        <v>170</v>
      </c>
      <c r="B455" s="422"/>
      <c r="C455" s="384" t="str">
        <f>IF([1]p35!$A$44&lt;&gt;0,[1]p35!$A$44,"")</f>
        <v/>
      </c>
      <c r="D455" s="384"/>
      <c r="E455" s="384"/>
      <c r="F455" s="384"/>
      <c r="G455" s="384"/>
      <c r="H455" s="384"/>
      <c r="I455" s="384"/>
      <c r="J455" s="384"/>
      <c r="K455" s="445"/>
      <c r="L455" s="87" t="s">
        <v>74</v>
      </c>
      <c r="M455" s="446" t="str">
        <f>IF([1]p35!$K$44&lt;&gt;0,[1]p35!$K$44,"")</f>
        <v/>
      </c>
      <c r="N455" s="447"/>
      <c r="O455" s="87" t="s">
        <v>75</v>
      </c>
      <c r="P455" s="448" t="str">
        <f>IF([1]p35!$L$44&lt;&gt;0,[1]p35!$L$44,"")</f>
        <v/>
      </c>
      <c r="Q455" s="449"/>
    </row>
    <row r="456" spans="1:19" s="2" customFormat="1" ht="13.5" customHeight="1" x14ac:dyDescent="0.25">
      <c r="A456" s="421" t="s">
        <v>253</v>
      </c>
      <c r="B456" s="422"/>
      <c r="C456" s="384" t="str">
        <f>IF([1]p35!$A$46&lt;&gt;0,[1]p35!$A$46,"")</f>
        <v/>
      </c>
      <c r="D456" s="384"/>
      <c r="E456" s="384"/>
      <c r="F456" s="384"/>
      <c r="G456" s="384"/>
      <c r="H456" s="384"/>
      <c r="I456" s="384"/>
      <c r="J456" s="384"/>
      <c r="K456" s="445"/>
      <c r="L456" s="95" t="s">
        <v>24</v>
      </c>
      <c r="M456" s="384" t="str">
        <f>IF([1]p35!$F$44&lt;&gt;0,[1]p35!$F$44,"")</f>
        <v/>
      </c>
      <c r="N456" s="384"/>
      <c r="O456" s="384"/>
      <c r="P456" s="384"/>
      <c r="Q456" s="445"/>
    </row>
    <row r="457" spans="1:19" x14ac:dyDescent="0.2">
      <c r="A457" s="392"/>
      <c r="B457" s="392"/>
      <c r="C457" s="392"/>
      <c r="D457" s="392"/>
      <c r="E457" s="392"/>
      <c r="F457" s="392"/>
      <c r="G457" s="392"/>
      <c r="H457" s="392"/>
      <c r="I457" s="392"/>
      <c r="J457" s="392"/>
      <c r="K457" s="392"/>
      <c r="L457" s="392"/>
      <c r="M457" s="392"/>
      <c r="N457" s="392"/>
      <c r="O457" s="392"/>
      <c r="P457" s="392"/>
      <c r="Q457" s="392"/>
    </row>
    <row r="458" spans="1:19" s="2" customFormat="1" ht="13.5" customHeight="1" x14ac:dyDescent="0.25">
      <c r="A458" s="421" t="s">
        <v>170</v>
      </c>
      <c r="B458" s="422"/>
      <c r="C458" s="384" t="str">
        <f>IF([1]p35!$A$48&lt;&gt;0,[1]p35!$A$48,"")</f>
        <v/>
      </c>
      <c r="D458" s="384"/>
      <c r="E458" s="384"/>
      <c r="F458" s="384"/>
      <c r="G458" s="384"/>
      <c r="H458" s="384"/>
      <c r="I458" s="384"/>
      <c r="J458" s="384"/>
      <c r="K458" s="445"/>
      <c r="L458" s="87" t="s">
        <v>74</v>
      </c>
      <c r="M458" s="446" t="str">
        <f>IF([1]p35!$K$48&lt;&gt;0,[1]p35!$K$48,"")</f>
        <v/>
      </c>
      <c r="N458" s="447"/>
      <c r="O458" s="87" t="s">
        <v>75</v>
      </c>
      <c r="P458" s="448" t="str">
        <f>IF([1]p35!$L$48&lt;&gt;0,[1]p35!$L$48,"")</f>
        <v/>
      </c>
      <c r="Q458" s="449"/>
    </row>
    <row r="459" spans="1:19" s="2" customFormat="1" ht="13.5" customHeight="1" x14ac:dyDescent="0.25">
      <c r="A459" s="421" t="s">
        <v>253</v>
      </c>
      <c r="B459" s="422"/>
      <c r="C459" s="384" t="str">
        <f>IF([1]p35!$A$50&lt;&gt;0,[1]p35!$A$50,"")</f>
        <v/>
      </c>
      <c r="D459" s="384"/>
      <c r="E459" s="384"/>
      <c r="F459" s="384"/>
      <c r="G459" s="384"/>
      <c r="H459" s="384"/>
      <c r="I459" s="384"/>
      <c r="J459" s="384"/>
      <c r="K459" s="445"/>
      <c r="L459" s="95" t="s">
        <v>24</v>
      </c>
      <c r="M459" s="384" t="str">
        <f>IF([1]p35!$F$48&lt;&gt;0,[1]p35!$F$48,"")</f>
        <v/>
      </c>
      <c r="N459" s="384"/>
      <c r="O459" s="384"/>
      <c r="P459" s="384"/>
      <c r="Q459" s="445"/>
    </row>
    <row r="460" spans="1:19" x14ac:dyDescent="0.2">
      <c r="A460" s="392"/>
      <c r="B460" s="392"/>
      <c r="C460" s="392"/>
      <c r="D460" s="392"/>
      <c r="E460" s="392"/>
      <c r="F460" s="392"/>
      <c r="G460" s="392"/>
      <c r="H460" s="392"/>
      <c r="I460" s="392"/>
      <c r="J460" s="392"/>
      <c r="K460" s="392"/>
      <c r="L460" s="392"/>
      <c r="M460" s="392"/>
      <c r="N460" s="392"/>
      <c r="O460" s="392"/>
      <c r="P460" s="392"/>
      <c r="Q460" s="392"/>
    </row>
    <row r="461" spans="1:19" s="29" customFormat="1" ht="13.5" customHeight="1" x14ac:dyDescent="0.2">
      <c r="A461" s="375" t="str">
        <f>T([1]p36!$C$13:$G$13)</f>
        <v/>
      </c>
      <c r="B461" s="376"/>
      <c r="C461" s="376"/>
      <c r="D461" s="376"/>
      <c r="E461" s="377"/>
      <c r="F461" s="383"/>
      <c r="G461" s="381"/>
      <c r="H461" s="381"/>
      <c r="I461" s="381"/>
      <c r="J461" s="381"/>
      <c r="K461" s="381"/>
      <c r="L461" s="381"/>
      <c r="M461" s="381"/>
      <c r="N461" s="381"/>
      <c r="O461" s="381"/>
      <c r="P461" s="381"/>
      <c r="Q461" s="381"/>
      <c r="R461" s="28"/>
      <c r="S461" s="28"/>
    </row>
    <row r="462" spans="1:19" s="2" customFormat="1" ht="13.5" customHeight="1" x14ac:dyDescent="0.25">
      <c r="A462" s="421" t="s">
        <v>170</v>
      </c>
      <c r="B462" s="422"/>
      <c r="C462" s="384" t="str">
        <f>IF([1]p36!$A$36&lt;&gt;0,[1]p36!$A$36,"")</f>
        <v/>
      </c>
      <c r="D462" s="384"/>
      <c r="E462" s="384"/>
      <c r="F462" s="384"/>
      <c r="G462" s="384"/>
      <c r="H462" s="384"/>
      <c r="I462" s="384"/>
      <c r="J462" s="384"/>
      <c r="K462" s="445"/>
      <c r="L462" s="87" t="s">
        <v>74</v>
      </c>
      <c r="M462" s="446" t="str">
        <f>IF([1]p36!$K$36&lt;&gt;0,[1]p36!$K$36,"")</f>
        <v/>
      </c>
      <c r="N462" s="447"/>
      <c r="O462" s="87" t="s">
        <v>75</v>
      </c>
      <c r="P462" s="448" t="str">
        <f>IF([1]p36!$L$36&lt;&gt;0,[1]p36!$L$36,"")</f>
        <v/>
      </c>
      <c r="Q462" s="449"/>
    </row>
    <row r="463" spans="1:19" s="2" customFormat="1" ht="13.5" customHeight="1" x14ac:dyDescent="0.25">
      <c r="A463" s="421" t="s">
        <v>253</v>
      </c>
      <c r="B463" s="422"/>
      <c r="C463" s="384" t="str">
        <f>IF([1]p36!$A$38&lt;&gt;0,[1]p36!$A$38,"")</f>
        <v/>
      </c>
      <c r="D463" s="384"/>
      <c r="E463" s="384"/>
      <c r="F463" s="384"/>
      <c r="G463" s="384"/>
      <c r="H463" s="384"/>
      <c r="I463" s="384"/>
      <c r="J463" s="384"/>
      <c r="K463" s="445"/>
      <c r="L463" s="95" t="s">
        <v>24</v>
      </c>
      <c r="M463" s="384" t="str">
        <f>IF([1]p36!$F$36&lt;&gt;0,[1]p36!$F$36,"")</f>
        <v/>
      </c>
      <c r="N463" s="384"/>
      <c r="O463" s="384"/>
      <c r="P463" s="384"/>
      <c r="Q463" s="445"/>
    </row>
    <row r="464" spans="1:19" x14ac:dyDescent="0.2">
      <c r="A464" s="392"/>
      <c r="B464" s="392"/>
      <c r="C464" s="392"/>
      <c r="D464" s="392"/>
      <c r="E464" s="392"/>
      <c r="F464" s="392"/>
      <c r="G464" s="392"/>
      <c r="H464" s="392"/>
      <c r="I464" s="392"/>
      <c r="J464" s="392"/>
      <c r="K464" s="392"/>
      <c r="L464" s="392"/>
      <c r="M464" s="392"/>
      <c r="N464" s="392"/>
      <c r="O464" s="392"/>
      <c r="P464" s="392"/>
      <c r="Q464" s="392"/>
    </row>
    <row r="465" spans="1:19" s="2" customFormat="1" ht="13.5" customHeight="1" x14ac:dyDescent="0.25">
      <c r="A465" s="421" t="s">
        <v>170</v>
      </c>
      <c r="B465" s="422"/>
      <c r="C465" s="384" t="str">
        <f>IF([1]p36!$A$40&lt;&gt;0,[1]p36!$A$40,"")</f>
        <v/>
      </c>
      <c r="D465" s="384"/>
      <c r="E465" s="384"/>
      <c r="F465" s="384"/>
      <c r="G465" s="384"/>
      <c r="H465" s="384"/>
      <c r="I465" s="384"/>
      <c r="J465" s="384"/>
      <c r="K465" s="445"/>
      <c r="L465" s="87" t="s">
        <v>74</v>
      </c>
      <c r="M465" s="446" t="str">
        <f>IF([1]p36!$K$40&lt;&gt;0,[1]p36!$K$40,"")</f>
        <v/>
      </c>
      <c r="N465" s="447"/>
      <c r="O465" s="87" t="s">
        <v>75</v>
      </c>
      <c r="P465" s="448" t="str">
        <f>IF([1]p36!$L$40&lt;&gt;0,[1]p36!$L$40,"")</f>
        <v/>
      </c>
      <c r="Q465" s="449"/>
    </row>
    <row r="466" spans="1:19" s="2" customFormat="1" ht="13.5" customHeight="1" x14ac:dyDescent="0.25">
      <c r="A466" s="421" t="s">
        <v>253</v>
      </c>
      <c r="B466" s="422"/>
      <c r="C466" s="384" t="str">
        <f>IF([1]p36!$A$42&lt;&gt;0,[1]p36!$A$42,"")</f>
        <v/>
      </c>
      <c r="D466" s="384"/>
      <c r="E466" s="384"/>
      <c r="F466" s="384"/>
      <c r="G466" s="384"/>
      <c r="H466" s="384"/>
      <c r="I466" s="384"/>
      <c r="J466" s="384"/>
      <c r="K466" s="445"/>
      <c r="L466" s="95" t="s">
        <v>24</v>
      </c>
      <c r="M466" s="384" t="str">
        <f>IF([1]p36!$F$40&lt;&gt;0,[1]p36!$F$40,"")</f>
        <v/>
      </c>
      <c r="N466" s="384"/>
      <c r="O466" s="384"/>
      <c r="P466" s="384"/>
      <c r="Q466" s="445"/>
    </row>
    <row r="467" spans="1:19" x14ac:dyDescent="0.2">
      <c r="A467" s="392"/>
      <c r="B467" s="392"/>
      <c r="C467" s="392"/>
      <c r="D467" s="392"/>
      <c r="E467" s="392"/>
      <c r="F467" s="392"/>
      <c r="G467" s="392"/>
      <c r="H467" s="392"/>
      <c r="I467" s="392"/>
      <c r="J467" s="392"/>
      <c r="K467" s="392"/>
      <c r="L467" s="392"/>
      <c r="M467" s="392"/>
      <c r="N467" s="392"/>
      <c r="O467" s="392"/>
      <c r="P467" s="392"/>
      <c r="Q467" s="392"/>
    </row>
    <row r="468" spans="1:19" s="2" customFormat="1" ht="13.5" customHeight="1" x14ac:dyDescent="0.25">
      <c r="A468" s="421" t="s">
        <v>170</v>
      </c>
      <c r="B468" s="422"/>
      <c r="C468" s="384" t="str">
        <f>IF([1]p36!$A$44&lt;&gt;0,[1]p36!$A$44,"")</f>
        <v/>
      </c>
      <c r="D468" s="384"/>
      <c r="E468" s="384"/>
      <c r="F468" s="384"/>
      <c r="G468" s="384"/>
      <c r="H468" s="384"/>
      <c r="I468" s="384"/>
      <c r="J468" s="384"/>
      <c r="K468" s="445"/>
      <c r="L468" s="87" t="s">
        <v>74</v>
      </c>
      <c r="M468" s="446" t="str">
        <f>IF([1]p36!$K$44&lt;&gt;0,[1]p36!$K$44,"")</f>
        <v/>
      </c>
      <c r="N468" s="447"/>
      <c r="O468" s="87" t="s">
        <v>75</v>
      </c>
      <c r="P468" s="448" t="str">
        <f>IF([1]p36!$L$44&lt;&gt;0,[1]p36!$L$44,"")</f>
        <v/>
      </c>
      <c r="Q468" s="449"/>
    </row>
    <row r="469" spans="1:19" s="2" customFormat="1" ht="13.5" customHeight="1" x14ac:dyDescent="0.25">
      <c r="A469" s="421" t="s">
        <v>253</v>
      </c>
      <c r="B469" s="422"/>
      <c r="C469" s="384" t="str">
        <f>IF([1]p36!$A$46&lt;&gt;0,[1]p36!$A$46,"")</f>
        <v/>
      </c>
      <c r="D469" s="384"/>
      <c r="E469" s="384"/>
      <c r="F469" s="384"/>
      <c r="G469" s="384"/>
      <c r="H469" s="384"/>
      <c r="I469" s="384"/>
      <c r="J469" s="384"/>
      <c r="K469" s="445"/>
      <c r="L469" s="95" t="s">
        <v>24</v>
      </c>
      <c r="M469" s="384" t="str">
        <f>IF([1]p36!$F$44&lt;&gt;0,[1]p36!$F$44,"")</f>
        <v/>
      </c>
      <c r="N469" s="384"/>
      <c r="O469" s="384"/>
      <c r="P469" s="384"/>
      <c r="Q469" s="445"/>
    </row>
    <row r="470" spans="1:19" x14ac:dyDescent="0.2">
      <c r="A470" s="392"/>
      <c r="B470" s="392"/>
      <c r="C470" s="392"/>
      <c r="D470" s="392"/>
      <c r="E470" s="392"/>
      <c r="F470" s="392"/>
      <c r="G470" s="392"/>
      <c r="H470" s="392"/>
      <c r="I470" s="392"/>
      <c r="J470" s="392"/>
      <c r="K470" s="392"/>
      <c r="L470" s="392"/>
      <c r="M470" s="392"/>
      <c r="N470" s="392"/>
      <c r="O470" s="392"/>
      <c r="P470" s="392"/>
      <c r="Q470" s="392"/>
    </row>
    <row r="471" spans="1:19" s="2" customFormat="1" ht="13.5" customHeight="1" x14ac:dyDescent="0.25">
      <c r="A471" s="421" t="s">
        <v>170</v>
      </c>
      <c r="B471" s="422"/>
      <c r="C471" s="384" t="str">
        <f>IF([1]p36!$A$48&lt;&gt;0,[1]p36!$A$48,"")</f>
        <v/>
      </c>
      <c r="D471" s="384"/>
      <c r="E471" s="384"/>
      <c r="F471" s="384"/>
      <c r="G471" s="384"/>
      <c r="H471" s="384"/>
      <c r="I471" s="384"/>
      <c r="J471" s="384"/>
      <c r="K471" s="445"/>
      <c r="L471" s="87" t="s">
        <v>74</v>
      </c>
      <c r="M471" s="446" t="str">
        <f>IF([1]p36!$K$48&lt;&gt;0,[1]p36!$K$48,"")</f>
        <v/>
      </c>
      <c r="N471" s="447"/>
      <c r="O471" s="87" t="s">
        <v>75</v>
      </c>
      <c r="P471" s="448" t="str">
        <f>IF([1]p36!$L$48&lt;&gt;0,[1]p36!$L$48,"")</f>
        <v/>
      </c>
      <c r="Q471" s="449"/>
    </row>
    <row r="472" spans="1:19" s="2" customFormat="1" ht="13.5" customHeight="1" x14ac:dyDescent="0.25">
      <c r="A472" s="421" t="s">
        <v>253</v>
      </c>
      <c r="B472" s="422"/>
      <c r="C472" s="384" t="str">
        <f>IF([1]p36!$A$50&lt;&gt;0,[1]p36!$A$50,"")</f>
        <v/>
      </c>
      <c r="D472" s="384"/>
      <c r="E472" s="384"/>
      <c r="F472" s="384"/>
      <c r="G472" s="384"/>
      <c r="H472" s="384"/>
      <c r="I472" s="384"/>
      <c r="J472" s="384"/>
      <c r="K472" s="445"/>
      <c r="L472" s="95" t="s">
        <v>24</v>
      </c>
      <c r="M472" s="384" t="str">
        <f>IF([1]p36!$F$48&lt;&gt;0,[1]p36!$F$48,"")</f>
        <v/>
      </c>
      <c r="N472" s="384"/>
      <c r="O472" s="384"/>
      <c r="P472" s="384"/>
      <c r="Q472" s="445"/>
    </row>
    <row r="473" spans="1:19" x14ac:dyDescent="0.2">
      <c r="A473" s="392"/>
      <c r="B473" s="392"/>
      <c r="C473" s="392"/>
      <c r="D473" s="392"/>
      <c r="E473" s="392"/>
      <c r="F473" s="392"/>
      <c r="G473" s="392"/>
      <c r="H473" s="392"/>
      <c r="I473" s="392"/>
      <c r="J473" s="392"/>
      <c r="K473" s="392"/>
      <c r="L473" s="392"/>
      <c r="M473" s="392"/>
      <c r="N473" s="392"/>
      <c r="O473" s="392"/>
      <c r="P473" s="392"/>
      <c r="Q473" s="392"/>
    </row>
    <row r="474" spans="1:19" s="29" customFormat="1" ht="13.5" customHeight="1" x14ac:dyDescent="0.2">
      <c r="A474" s="375" t="str">
        <f>T([1]p37!$C$13:$G$13)</f>
        <v/>
      </c>
      <c r="B474" s="376"/>
      <c r="C474" s="376"/>
      <c r="D474" s="376"/>
      <c r="E474" s="377"/>
      <c r="F474" s="383"/>
      <c r="G474" s="381"/>
      <c r="H474" s="381"/>
      <c r="I474" s="381"/>
      <c r="J474" s="381"/>
      <c r="K474" s="381"/>
      <c r="L474" s="381"/>
      <c r="M474" s="381"/>
      <c r="N474" s="381"/>
      <c r="O474" s="381"/>
      <c r="P474" s="381"/>
      <c r="Q474" s="381"/>
      <c r="R474" s="28"/>
      <c r="S474" s="28"/>
    </row>
    <row r="475" spans="1:19" s="2" customFormat="1" ht="13.5" customHeight="1" x14ac:dyDescent="0.25">
      <c r="A475" s="421" t="s">
        <v>170</v>
      </c>
      <c r="B475" s="422"/>
      <c r="C475" s="384" t="str">
        <f>IF([1]p37!$A$36&lt;&gt;0,[1]p37!$A$36,"")</f>
        <v/>
      </c>
      <c r="D475" s="384"/>
      <c r="E475" s="384"/>
      <c r="F475" s="384"/>
      <c r="G475" s="384"/>
      <c r="H475" s="384"/>
      <c r="I475" s="384"/>
      <c r="J475" s="384"/>
      <c r="K475" s="445"/>
      <c r="L475" s="87" t="s">
        <v>74</v>
      </c>
      <c r="M475" s="446" t="str">
        <f>IF([1]p37!$K$36&lt;&gt;0,[1]p37!$K$36,"")</f>
        <v/>
      </c>
      <c r="N475" s="447"/>
      <c r="O475" s="87" t="s">
        <v>75</v>
      </c>
      <c r="P475" s="448" t="str">
        <f>IF([1]p37!$L$36&lt;&gt;0,[1]p37!$L$36,"")</f>
        <v/>
      </c>
      <c r="Q475" s="449"/>
    </row>
    <row r="476" spans="1:19" s="2" customFormat="1" ht="13.5" customHeight="1" x14ac:dyDescent="0.25">
      <c r="A476" s="421" t="s">
        <v>253</v>
      </c>
      <c r="B476" s="422"/>
      <c r="C476" s="384" t="str">
        <f>IF([1]p37!$A$38&lt;&gt;0,[1]p37!$A$38,"")</f>
        <v/>
      </c>
      <c r="D476" s="384"/>
      <c r="E476" s="384"/>
      <c r="F476" s="384"/>
      <c r="G476" s="384"/>
      <c r="H476" s="384"/>
      <c r="I476" s="384"/>
      <c r="J476" s="384"/>
      <c r="K476" s="445"/>
      <c r="L476" s="95" t="s">
        <v>24</v>
      </c>
      <c r="M476" s="384" t="str">
        <f>IF([1]p37!$F$36&lt;&gt;0,[1]p37!$F$36,"")</f>
        <v/>
      </c>
      <c r="N476" s="384"/>
      <c r="O476" s="384"/>
      <c r="P476" s="384"/>
      <c r="Q476" s="445"/>
    </row>
    <row r="477" spans="1:19" x14ac:dyDescent="0.2">
      <c r="A477" s="392"/>
      <c r="B477" s="392"/>
      <c r="C477" s="392"/>
      <c r="D477" s="392"/>
      <c r="E477" s="392"/>
      <c r="F477" s="392"/>
      <c r="G477" s="392"/>
      <c r="H477" s="392"/>
      <c r="I477" s="392"/>
      <c r="J477" s="392"/>
      <c r="K477" s="392"/>
      <c r="L477" s="392"/>
      <c r="M477" s="392"/>
      <c r="N477" s="392"/>
      <c r="O477" s="392"/>
      <c r="P477" s="392"/>
      <c r="Q477" s="392"/>
    </row>
    <row r="478" spans="1:19" s="2" customFormat="1" ht="13.5" customHeight="1" x14ac:dyDescent="0.25">
      <c r="A478" s="421" t="s">
        <v>170</v>
      </c>
      <c r="B478" s="422"/>
      <c r="C478" s="384" t="str">
        <f>IF([1]p37!$A$40&lt;&gt;0,[1]p37!$A$40,"")</f>
        <v/>
      </c>
      <c r="D478" s="384"/>
      <c r="E478" s="384"/>
      <c r="F478" s="384"/>
      <c r="G478" s="384"/>
      <c r="H478" s="384"/>
      <c r="I478" s="384"/>
      <c r="J478" s="384"/>
      <c r="K478" s="445"/>
      <c r="L478" s="87" t="s">
        <v>74</v>
      </c>
      <c r="M478" s="446" t="str">
        <f>IF([1]p37!$K$40&lt;&gt;0,[1]p37!$K$40,"")</f>
        <v/>
      </c>
      <c r="N478" s="447"/>
      <c r="O478" s="87" t="s">
        <v>75</v>
      </c>
      <c r="P478" s="448" t="str">
        <f>IF([1]p37!$L$40&lt;&gt;0,[1]p37!$L$40,"")</f>
        <v/>
      </c>
      <c r="Q478" s="449"/>
    </row>
    <row r="479" spans="1:19" s="2" customFormat="1" ht="13.5" customHeight="1" x14ac:dyDescent="0.25">
      <c r="A479" s="421" t="s">
        <v>253</v>
      </c>
      <c r="B479" s="422"/>
      <c r="C479" s="384" t="str">
        <f>IF([1]p37!$A$42&lt;&gt;0,[1]p37!$A$42,"")</f>
        <v/>
      </c>
      <c r="D479" s="384"/>
      <c r="E479" s="384"/>
      <c r="F479" s="384"/>
      <c r="G479" s="384"/>
      <c r="H479" s="384"/>
      <c r="I479" s="384"/>
      <c r="J479" s="384"/>
      <c r="K479" s="445"/>
      <c r="L479" s="95" t="s">
        <v>24</v>
      </c>
      <c r="M479" s="384" t="str">
        <f>IF([1]p37!$F$40&lt;&gt;0,[1]p37!$F$40,"")</f>
        <v/>
      </c>
      <c r="N479" s="384"/>
      <c r="O479" s="384"/>
      <c r="P479" s="384"/>
      <c r="Q479" s="445"/>
    </row>
    <row r="480" spans="1:19" x14ac:dyDescent="0.2">
      <c r="A480" s="392"/>
      <c r="B480" s="392"/>
      <c r="C480" s="392"/>
      <c r="D480" s="392"/>
      <c r="E480" s="392"/>
      <c r="F480" s="392"/>
      <c r="G480" s="392"/>
      <c r="H480" s="392"/>
      <c r="I480" s="392"/>
      <c r="J480" s="392"/>
      <c r="K480" s="392"/>
      <c r="L480" s="392"/>
      <c r="M480" s="392"/>
      <c r="N480" s="392"/>
      <c r="O480" s="392"/>
      <c r="P480" s="392"/>
      <c r="Q480" s="392"/>
    </row>
    <row r="481" spans="1:19" s="2" customFormat="1" ht="13.5" customHeight="1" x14ac:dyDescent="0.25">
      <c r="A481" s="421" t="s">
        <v>170</v>
      </c>
      <c r="B481" s="422"/>
      <c r="C481" s="384" t="str">
        <f>IF([1]p37!$A$44&lt;&gt;0,[1]p37!$A$44,"")</f>
        <v/>
      </c>
      <c r="D481" s="384"/>
      <c r="E481" s="384"/>
      <c r="F481" s="384"/>
      <c r="G481" s="384"/>
      <c r="H481" s="384"/>
      <c r="I481" s="384"/>
      <c r="J481" s="384"/>
      <c r="K481" s="445"/>
      <c r="L481" s="87" t="s">
        <v>74</v>
      </c>
      <c r="M481" s="446" t="str">
        <f>IF([1]p37!$K$44&lt;&gt;0,[1]p37!$K$44,"")</f>
        <v/>
      </c>
      <c r="N481" s="447"/>
      <c r="O481" s="87" t="s">
        <v>75</v>
      </c>
      <c r="P481" s="448" t="str">
        <f>IF([1]p37!$L$44&lt;&gt;0,[1]p37!$L$44,"")</f>
        <v/>
      </c>
      <c r="Q481" s="449"/>
    </row>
    <row r="482" spans="1:19" s="2" customFormat="1" ht="13.5" customHeight="1" x14ac:dyDescent="0.25">
      <c r="A482" s="421" t="s">
        <v>253</v>
      </c>
      <c r="B482" s="422"/>
      <c r="C482" s="384" t="str">
        <f>IF([1]p37!$A$46&lt;&gt;0,[1]p37!$A$46,"")</f>
        <v/>
      </c>
      <c r="D482" s="384"/>
      <c r="E482" s="384"/>
      <c r="F482" s="384"/>
      <c r="G482" s="384"/>
      <c r="H482" s="384"/>
      <c r="I482" s="384"/>
      <c r="J482" s="384"/>
      <c r="K482" s="445"/>
      <c r="L482" s="95" t="s">
        <v>24</v>
      </c>
      <c r="M482" s="384" t="str">
        <f>IF([1]p37!$F$44&lt;&gt;0,[1]p37!$F$44,"")</f>
        <v/>
      </c>
      <c r="N482" s="384"/>
      <c r="O482" s="384"/>
      <c r="P482" s="384"/>
      <c r="Q482" s="445"/>
    </row>
    <row r="483" spans="1:19" x14ac:dyDescent="0.2">
      <c r="A483" s="392"/>
      <c r="B483" s="392"/>
      <c r="C483" s="392"/>
      <c r="D483" s="392"/>
      <c r="E483" s="392"/>
      <c r="F483" s="392"/>
      <c r="G483" s="392"/>
      <c r="H483" s="392"/>
      <c r="I483" s="392"/>
      <c r="J483" s="392"/>
      <c r="K483" s="392"/>
      <c r="L483" s="392"/>
      <c r="M483" s="392"/>
      <c r="N483" s="392"/>
      <c r="O483" s="392"/>
      <c r="P483" s="392"/>
      <c r="Q483" s="392"/>
    </row>
    <row r="484" spans="1:19" s="2" customFormat="1" ht="13.5" customHeight="1" x14ac:dyDescent="0.25">
      <c r="A484" s="421" t="s">
        <v>170</v>
      </c>
      <c r="B484" s="422"/>
      <c r="C484" s="384" t="str">
        <f>IF([1]p37!$A$48&lt;&gt;0,[1]p37!$A$48,"")</f>
        <v/>
      </c>
      <c r="D484" s="384"/>
      <c r="E484" s="384"/>
      <c r="F484" s="384"/>
      <c r="G484" s="384"/>
      <c r="H484" s="384"/>
      <c r="I484" s="384"/>
      <c r="J484" s="384"/>
      <c r="K484" s="445"/>
      <c r="L484" s="87" t="s">
        <v>74</v>
      </c>
      <c r="M484" s="446" t="str">
        <f>IF([1]p37!$K$48&lt;&gt;0,[1]p37!$K$48,"")</f>
        <v/>
      </c>
      <c r="N484" s="447"/>
      <c r="O484" s="87" t="s">
        <v>75</v>
      </c>
      <c r="P484" s="448" t="str">
        <f>IF([1]p37!$L$48&lt;&gt;0,[1]p37!$L$48,"")</f>
        <v/>
      </c>
      <c r="Q484" s="449"/>
    </row>
    <row r="485" spans="1:19" s="2" customFormat="1" ht="13.5" customHeight="1" x14ac:dyDescent="0.25">
      <c r="A485" s="421" t="s">
        <v>253</v>
      </c>
      <c r="B485" s="422"/>
      <c r="C485" s="384" t="str">
        <f>IF([1]p37!$A$50&lt;&gt;0,[1]p37!$A$50,"")</f>
        <v/>
      </c>
      <c r="D485" s="384"/>
      <c r="E485" s="384"/>
      <c r="F485" s="384"/>
      <c r="G485" s="384"/>
      <c r="H485" s="384"/>
      <c r="I485" s="384"/>
      <c r="J485" s="384"/>
      <c r="K485" s="445"/>
      <c r="L485" s="95" t="s">
        <v>24</v>
      </c>
      <c r="M485" s="384" t="str">
        <f>IF([1]p37!$F$48&lt;&gt;0,[1]p37!$F$48,"")</f>
        <v/>
      </c>
      <c r="N485" s="384"/>
      <c r="O485" s="384"/>
      <c r="P485" s="384"/>
      <c r="Q485" s="445"/>
    </row>
    <row r="486" spans="1:19" x14ac:dyDescent="0.2">
      <c r="A486" s="392"/>
      <c r="B486" s="392"/>
      <c r="C486" s="392"/>
      <c r="D486" s="392"/>
      <c r="E486" s="392"/>
      <c r="F486" s="392"/>
      <c r="G486" s="392"/>
      <c r="H486" s="392"/>
      <c r="I486" s="392"/>
      <c r="J486" s="392"/>
      <c r="K486" s="392"/>
      <c r="L486" s="392"/>
      <c r="M486" s="392"/>
      <c r="N486" s="392"/>
      <c r="O486" s="392"/>
      <c r="P486" s="392"/>
      <c r="Q486" s="392"/>
    </row>
    <row r="487" spans="1:19" s="29" customFormat="1" ht="13.5" customHeight="1" x14ac:dyDescent="0.2">
      <c r="A487" s="375" t="str">
        <f>T([1]p38!$C$13:$G$13)</f>
        <v/>
      </c>
      <c r="B487" s="376"/>
      <c r="C487" s="376"/>
      <c r="D487" s="376"/>
      <c r="E487" s="377"/>
      <c r="F487" s="383"/>
      <c r="G487" s="381"/>
      <c r="H487" s="381"/>
      <c r="I487" s="381"/>
      <c r="J487" s="381"/>
      <c r="K487" s="381"/>
      <c r="L487" s="381"/>
      <c r="M487" s="381"/>
      <c r="N487" s="381"/>
      <c r="O487" s="381"/>
      <c r="P487" s="381"/>
      <c r="Q487" s="381"/>
      <c r="R487" s="28"/>
      <c r="S487" s="28"/>
    </row>
    <row r="488" spans="1:19" s="2" customFormat="1" ht="13.5" customHeight="1" x14ac:dyDescent="0.25">
      <c r="A488" s="421" t="s">
        <v>170</v>
      </c>
      <c r="B488" s="422"/>
      <c r="C488" s="384" t="str">
        <f>IF([1]p38!$A$36&lt;&gt;0,[1]p38!$A$36,"")</f>
        <v/>
      </c>
      <c r="D488" s="384"/>
      <c r="E488" s="384"/>
      <c r="F488" s="384"/>
      <c r="G488" s="384"/>
      <c r="H488" s="384"/>
      <c r="I488" s="384"/>
      <c r="J488" s="384"/>
      <c r="K488" s="445"/>
      <c r="L488" s="87" t="s">
        <v>74</v>
      </c>
      <c r="M488" s="446" t="str">
        <f>IF([1]p38!$K$36&lt;&gt;0,[1]p38!$K$36,"")</f>
        <v/>
      </c>
      <c r="N488" s="447"/>
      <c r="O488" s="87" t="s">
        <v>75</v>
      </c>
      <c r="P488" s="448" t="str">
        <f>IF([1]p38!$L$36&lt;&gt;0,[1]p38!$L$36,"")</f>
        <v/>
      </c>
      <c r="Q488" s="449"/>
    </row>
    <row r="489" spans="1:19" s="2" customFormat="1" ht="13.5" customHeight="1" x14ac:dyDescent="0.25">
      <c r="A489" s="421" t="s">
        <v>253</v>
      </c>
      <c r="B489" s="422"/>
      <c r="C489" s="384" t="str">
        <f>IF([1]p38!$A$38&lt;&gt;0,[1]p38!$A$38,"")</f>
        <v/>
      </c>
      <c r="D489" s="384"/>
      <c r="E489" s="384"/>
      <c r="F489" s="384"/>
      <c r="G489" s="384"/>
      <c r="H489" s="384"/>
      <c r="I489" s="384"/>
      <c r="J489" s="384"/>
      <c r="K489" s="445"/>
      <c r="L489" s="95" t="s">
        <v>24</v>
      </c>
      <c r="M489" s="384" t="str">
        <f>IF([1]p38!$F$36&lt;&gt;0,[1]p38!$F$36,"")</f>
        <v/>
      </c>
      <c r="N489" s="384"/>
      <c r="O489" s="384"/>
      <c r="P489" s="384"/>
      <c r="Q489" s="445"/>
    </row>
    <row r="490" spans="1:19" x14ac:dyDescent="0.2">
      <c r="A490" s="392"/>
      <c r="B490" s="392"/>
      <c r="C490" s="392"/>
      <c r="D490" s="392"/>
      <c r="E490" s="392"/>
      <c r="F490" s="392"/>
      <c r="G490" s="392"/>
      <c r="H490" s="392"/>
      <c r="I490" s="392"/>
      <c r="J490" s="392"/>
      <c r="K490" s="392"/>
      <c r="L490" s="392"/>
      <c r="M490" s="392"/>
      <c r="N490" s="392"/>
      <c r="O490" s="392"/>
      <c r="P490" s="392"/>
      <c r="Q490" s="392"/>
    </row>
    <row r="491" spans="1:19" s="2" customFormat="1" ht="13.5" customHeight="1" x14ac:dyDescent="0.25">
      <c r="A491" s="421" t="s">
        <v>170</v>
      </c>
      <c r="B491" s="422"/>
      <c r="C491" s="384" t="str">
        <f>IF([1]p38!$A$40&lt;&gt;0,[1]p38!$A$40,"")</f>
        <v/>
      </c>
      <c r="D491" s="384"/>
      <c r="E491" s="384"/>
      <c r="F491" s="384"/>
      <c r="G491" s="384"/>
      <c r="H491" s="384"/>
      <c r="I491" s="384"/>
      <c r="J491" s="384"/>
      <c r="K491" s="445"/>
      <c r="L491" s="87" t="s">
        <v>74</v>
      </c>
      <c r="M491" s="446" t="str">
        <f>IF([1]p38!$K$40&lt;&gt;0,[1]p38!$K$40,"")</f>
        <v/>
      </c>
      <c r="N491" s="447"/>
      <c r="O491" s="87" t="s">
        <v>75</v>
      </c>
      <c r="P491" s="448" t="str">
        <f>IF([1]p38!$L$40&lt;&gt;0,[1]p38!$L$40,"")</f>
        <v/>
      </c>
      <c r="Q491" s="449"/>
    </row>
    <row r="492" spans="1:19" s="2" customFormat="1" ht="13.5" customHeight="1" x14ac:dyDescent="0.25">
      <c r="A492" s="421" t="s">
        <v>253</v>
      </c>
      <c r="B492" s="422"/>
      <c r="C492" s="384" t="str">
        <f>IF([1]p38!$A$42&lt;&gt;0,[1]p38!$A$42,"")</f>
        <v/>
      </c>
      <c r="D492" s="384"/>
      <c r="E492" s="384"/>
      <c r="F492" s="384"/>
      <c r="G492" s="384"/>
      <c r="H492" s="384"/>
      <c r="I492" s="384"/>
      <c r="J492" s="384"/>
      <c r="K492" s="445"/>
      <c r="L492" s="95" t="s">
        <v>24</v>
      </c>
      <c r="M492" s="384" t="str">
        <f>IF([1]p38!$F$40&lt;&gt;0,[1]p38!$F$40,"")</f>
        <v/>
      </c>
      <c r="N492" s="384"/>
      <c r="O492" s="384"/>
      <c r="P492" s="384"/>
      <c r="Q492" s="445"/>
    </row>
    <row r="493" spans="1:19" x14ac:dyDescent="0.2">
      <c r="A493" s="392"/>
      <c r="B493" s="392"/>
      <c r="C493" s="392"/>
      <c r="D493" s="392"/>
      <c r="E493" s="392"/>
      <c r="F493" s="392"/>
      <c r="G493" s="392"/>
      <c r="H493" s="392"/>
      <c r="I493" s="392"/>
      <c r="J493" s="392"/>
      <c r="K493" s="392"/>
      <c r="L493" s="392"/>
      <c r="M493" s="392"/>
      <c r="N493" s="392"/>
      <c r="O493" s="392"/>
      <c r="P493" s="392"/>
      <c r="Q493" s="392"/>
    </row>
    <row r="494" spans="1:19" s="2" customFormat="1" ht="13.5" customHeight="1" x14ac:dyDescent="0.25">
      <c r="A494" s="421" t="s">
        <v>170</v>
      </c>
      <c r="B494" s="422"/>
      <c r="C494" s="384" t="str">
        <f>IF([1]p38!$A$44&lt;&gt;0,[1]p38!$A$44,"")</f>
        <v/>
      </c>
      <c r="D494" s="384"/>
      <c r="E494" s="384"/>
      <c r="F494" s="384"/>
      <c r="G494" s="384"/>
      <c r="H494" s="384"/>
      <c r="I494" s="384"/>
      <c r="J494" s="384"/>
      <c r="K494" s="445"/>
      <c r="L494" s="87" t="s">
        <v>74</v>
      </c>
      <c r="M494" s="446" t="str">
        <f>IF([1]p38!$K$44&lt;&gt;0,[1]p38!$K$44,"")</f>
        <v/>
      </c>
      <c r="N494" s="447"/>
      <c r="O494" s="87" t="s">
        <v>75</v>
      </c>
      <c r="P494" s="448" t="str">
        <f>IF([1]p38!$L$44&lt;&gt;0,[1]p38!$L$44,"")</f>
        <v/>
      </c>
      <c r="Q494" s="449"/>
    </row>
    <row r="495" spans="1:19" s="2" customFormat="1" ht="13.5" customHeight="1" x14ac:dyDescent="0.25">
      <c r="A495" s="421" t="s">
        <v>253</v>
      </c>
      <c r="B495" s="422"/>
      <c r="C495" s="384" t="str">
        <f>IF([1]p38!$A$46&lt;&gt;0,[1]p38!$A$46,"")</f>
        <v/>
      </c>
      <c r="D495" s="384"/>
      <c r="E495" s="384"/>
      <c r="F495" s="384"/>
      <c r="G495" s="384"/>
      <c r="H495" s="384"/>
      <c r="I495" s="384"/>
      <c r="J495" s="384"/>
      <c r="K495" s="445"/>
      <c r="L495" s="95" t="s">
        <v>24</v>
      </c>
      <c r="M495" s="384" t="str">
        <f>IF([1]p38!$F$44&lt;&gt;0,[1]p38!$F$44,"")</f>
        <v/>
      </c>
      <c r="N495" s="384"/>
      <c r="O495" s="384"/>
      <c r="P495" s="384"/>
      <c r="Q495" s="445"/>
    </row>
    <row r="496" spans="1:19" x14ac:dyDescent="0.2">
      <c r="A496" s="392"/>
      <c r="B496" s="392"/>
      <c r="C496" s="392"/>
      <c r="D496" s="392"/>
      <c r="E496" s="392"/>
      <c r="F496" s="392"/>
      <c r="G496" s="392"/>
      <c r="H496" s="392"/>
      <c r="I496" s="392"/>
      <c r="J496" s="392"/>
      <c r="K496" s="392"/>
      <c r="L496" s="392"/>
      <c r="M496" s="392"/>
      <c r="N496" s="392"/>
      <c r="O496" s="392"/>
      <c r="P496" s="392"/>
      <c r="Q496" s="392"/>
    </row>
    <row r="497" spans="1:19" s="2" customFormat="1" ht="13.5" customHeight="1" x14ac:dyDescent="0.25">
      <c r="A497" s="421" t="s">
        <v>170</v>
      </c>
      <c r="B497" s="422"/>
      <c r="C497" s="384" t="str">
        <f>IF([1]p38!$A$48&lt;&gt;0,[1]p38!$A$48,"")</f>
        <v/>
      </c>
      <c r="D497" s="384"/>
      <c r="E497" s="384"/>
      <c r="F497" s="384"/>
      <c r="G497" s="384"/>
      <c r="H497" s="384"/>
      <c r="I497" s="384"/>
      <c r="J497" s="384"/>
      <c r="K497" s="445"/>
      <c r="L497" s="87" t="s">
        <v>74</v>
      </c>
      <c r="M497" s="446" t="str">
        <f>IF([1]p38!$K$48&lt;&gt;0,[1]p38!$K$48,"")</f>
        <v/>
      </c>
      <c r="N497" s="447"/>
      <c r="O497" s="87" t="s">
        <v>75</v>
      </c>
      <c r="P497" s="448" t="str">
        <f>IF([1]p38!$L$48&lt;&gt;0,[1]p38!$L$48,"")</f>
        <v/>
      </c>
      <c r="Q497" s="449"/>
    </row>
    <row r="498" spans="1:19" s="2" customFormat="1" ht="13.5" customHeight="1" x14ac:dyDescent="0.25">
      <c r="A498" s="421" t="s">
        <v>253</v>
      </c>
      <c r="B498" s="422"/>
      <c r="C498" s="384" t="str">
        <f>IF([1]p38!$A$50&lt;&gt;0,[1]p38!$A$50,"")</f>
        <v/>
      </c>
      <c r="D498" s="384"/>
      <c r="E498" s="384"/>
      <c r="F498" s="384"/>
      <c r="G498" s="384"/>
      <c r="H498" s="384"/>
      <c r="I498" s="384"/>
      <c r="J498" s="384"/>
      <c r="K498" s="445"/>
      <c r="L498" s="95" t="s">
        <v>24</v>
      </c>
      <c r="M498" s="384" t="str">
        <f>IF([1]p38!$F$48&lt;&gt;0,[1]p38!$F$48,"")</f>
        <v/>
      </c>
      <c r="N498" s="384"/>
      <c r="O498" s="384"/>
      <c r="P498" s="384"/>
      <c r="Q498" s="445"/>
    </row>
    <row r="499" spans="1:19" x14ac:dyDescent="0.2">
      <c r="A499" s="392"/>
      <c r="B499" s="392"/>
      <c r="C499" s="392"/>
      <c r="D499" s="392"/>
      <c r="E499" s="392"/>
      <c r="F499" s="392"/>
      <c r="G499" s="392"/>
      <c r="H499" s="392"/>
      <c r="I499" s="392"/>
      <c r="J499" s="392"/>
      <c r="K499" s="392"/>
      <c r="L499" s="392"/>
      <c r="M499" s="392"/>
      <c r="N499" s="392"/>
      <c r="O499" s="392"/>
      <c r="P499" s="392"/>
      <c r="Q499" s="392"/>
    </row>
    <row r="500" spans="1:19" s="29" customFormat="1" ht="13.5" customHeight="1" x14ac:dyDescent="0.2">
      <c r="A500" s="375" t="str">
        <f>T([1]p39!$C$13:$G$13)</f>
        <v/>
      </c>
      <c r="B500" s="376"/>
      <c r="C500" s="376"/>
      <c r="D500" s="376"/>
      <c r="E500" s="377"/>
      <c r="F500" s="383"/>
      <c r="G500" s="381"/>
      <c r="H500" s="381"/>
      <c r="I500" s="381"/>
      <c r="J500" s="381"/>
      <c r="K500" s="381"/>
      <c r="L500" s="381"/>
      <c r="M500" s="381"/>
      <c r="N500" s="381"/>
      <c r="O500" s="381"/>
      <c r="P500" s="381"/>
      <c r="Q500" s="381"/>
      <c r="R500" s="28"/>
      <c r="S500" s="28"/>
    </row>
    <row r="501" spans="1:19" s="2" customFormat="1" ht="13.5" customHeight="1" x14ac:dyDescent="0.25">
      <c r="A501" s="421" t="s">
        <v>170</v>
      </c>
      <c r="B501" s="422"/>
      <c r="C501" s="384" t="str">
        <f>IF([1]p39!$A$36&lt;&gt;0,[1]p39!$A$36,"")</f>
        <v/>
      </c>
      <c r="D501" s="384"/>
      <c r="E501" s="384"/>
      <c r="F501" s="384"/>
      <c r="G501" s="384"/>
      <c r="H501" s="384"/>
      <c r="I501" s="384"/>
      <c r="J501" s="384"/>
      <c r="K501" s="445"/>
      <c r="L501" s="87" t="s">
        <v>74</v>
      </c>
      <c r="M501" s="446" t="str">
        <f>IF([1]p39!$K$36&lt;&gt;0,[1]p39!$K$36,"")</f>
        <v/>
      </c>
      <c r="N501" s="447"/>
      <c r="O501" s="87" t="s">
        <v>75</v>
      </c>
      <c r="P501" s="448" t="str">
        <f>IF([1]p39!$L$36&lt;&gt;0,[1]p39!$L$36,"")</f>
        <v/>
      </c>
      <c r="Q501" s="449"/>
    </row>
    <row r="502" spans="1:19" s="2" customFormat="1" ht="13.5" customHeight="1" x14ac:dyDescent="0.25">
      <c r="A502" s="421" t="s">
        <v>253</v>
      </c>
      <c r="B502" s="422"/>
      <c r="C502" s="384" t="str">
        <f>IF([1]p39!$A$38&lt;&gt;0,[1]p39!$A$38,"")</f>
        <v/>
      </c>
      <c r="D502" s="384"/>
      <c r="E502" s="384"/>
      <c r="F502" s="384"/>
      <c r="G502" s="384"/>
      <c r="H502" s="384"/>
      <c r="I502" s="384"/>
      <c r="J502" s="384"/>
      <c r="K502" s="445"/>
      <c r="L502" s="95" t="s">
        <v>24</v>
      </c>
      <c r="M502" s="384" t="str">
        <f>IF([1]p39!$F$36&lt;&gt;0,[1]p39!$F$36,"")</f>
        <v/>
      </c>
      <c r="N502" s="384"/>
      <c r="O502" s="384"/>
      <c r="P502" s="384"/>
      <c r="Q502" s="445"/>
    </row>
    <row r="503" spans="1:19" x14ac:dyDescent="0.2">
      <c r="A503" s="392"/>
      <c r="B503" s="392"/>
      <c r="C503" s="392"/>
      <c r="D503" s="392"/>
      <c r="E503" s="392"/>
      <c r="F503" s="392"/>
      <c r="G503" s="392"/>
      <c r="H503" s="392"/>
      <c r="I503" s="392"/>
      <c r="J503" s="392"/>
      <c r="K503" s="392"/>
      <c r="L503" s="392"/>
      <c r="M503" s="392"/>
      <c r="N503" s="392"/>
      <c r="O503" s="392"/>
      <c r="P503" s="392"/>
      <c r="Q503" s="392"/>
    </row>
    <row r="504" spans="1:19" s="2" customFormat="1" ht="13.5" customHeight="1" x14ac:dyDescent="0.25">
      <c r="A504" s="421" t="s">
        <v>170</v>
      </c>
      <c r="B504" s="422"/>
      <c r="C504" s="384" t="str">
        <f>IF([1]p39!$A$40&lt;&gt;0,[1]p39!$A$40,"")</f>
        <v/>
      </c>
      <c r="D504" s="384"/>
      <c r="E504" s="384"/>
      <c r="F504" s="384"/>
      <c r="G504" s="384"/>
      <c r="H504" s="384"/>
      <c r="I504" s="384"/>
      <c r="J504" s="384"/>
      <c r="K504" s="445"/>
      <c r="L504" s="87" t="s">
        <v>74</v>
      </c>
      <c r="M504" s="446" t="str">
        <f>IF([1]p39!$K$40&lt;&gt;0,[1]p39!$K$40,"")</f>
        <v/>
      </c>
      <c r="N504" s="447"/>
      <c r="O504" s="87" t="s">
        <v>75</v>
      </c>
      <c r="P504" s="448" t="str">
        <f>IF([1]p39!$L$40&lt;&gt;0,[1]p39!$L$40,"")</f>
        <v/>
      </c>
      <c r="Q504" s="449"/>
    </row>
    <row r="505" spans="1:19" s="2" customFormat="1" ht="13.5" customHeight="1" x14ac:dyDescent="0.25">
      <c r="A505" s="421" t="s">
        <v>253</v>
      </c>
      <c r="B505" s="422"/>
      <c r="C505" s="384" t="str">
        <f>IF([1]p39!$A$42&lt;&gt;0,[1]p39!$A$42,"")</f>
        <v/>
      </c>
      <c r="D505" s="384"/>
      <c r="E505" s="384"/>
      <c r="F505" s="384"/>
      <c r="G505" s="384"/>
      <c r="H505" s="384"/>
      <c r="I505" s="384"/>
      <c r="J505" s="384"/>
      <c r="K505" s="445"/>
      <c r="L505" s="95" t="s">
        <v>24</v>
      </c>
      <c r="M505" s="384" t="str">
        <f>IF([1]p39!$F$40&lt;&gt;0,[1]p39!$F$40,"")</f>
        <v/>
      </c>
      <c r="N505" s="384"/>
      <c r="O505" s="384"/>
      <c r="P505" s="384"/>
      <c r="Q505" s="445"/>
    </row>
    <row r="506" spans="1:19" x14ac:dyDescent="0.2">
      <c r="A506" s="392"/>
      <c r="B506" s="392"/>
      <c r="C506" s="392"/>
      <c r="D506" s="392"/>
      <c r="E506" s="392"/>
      <c r="F506" s="392"/>
      <c r="G506" s="392"/>
      <c r="H506" s="392"/>
      <c r="I506" s="392"/>
      <c r="J506" s="392"/>
      <c r="K506" s="392"/>
      <c r="L506" s="392"/>
      <c r="M506" s="392"/>
      <c r="N506" s="392"/>
      <c r="O506" s="392"/>
      <c r="P506" s="392"/>
      <c r="Q506" s="392"/>
    </row>
    <row r="507" spans="1:19" s="2" customFormat="1" ht="13.5" customHeight="1" x14ac:dyDescent="0.25">
      <c r="A507" s="421" t="s">
        <v>170</v>
      </c>
      <c r="B507" s="422"/>
      <c r="C507" s="384" t="str">
        <f>IF([1]p39!$A$44&lt;&gt;0,[1]p39!$A$44,"")</f>
        <v/>
      </c>
      <c r="D507" s="384"/>
      <c r="E507" s="384"/>
      <c r="F507" s="384"/>
      <c r="G507" s="384"/>
      <c r="H507" s="384"/>
      <c r="I507" s="384"/>
      <c r="J507" s="384"/>
      <c r="K507" s="445"/>
      <c r="L507" s="87" t="s">
        <v>74</v>
      </c>
      <c r="M507" s="446" t="str">
        <f>IF([1]p39!$K$44&lt;&gt;0,[1]p39!$K$44,"")</f>
        <v/>
      </c>
      <c r="N507" s="447"/>
      <c r="O507" s="87" t="s">
        <v>75</v>
      </c>
      <c r="P507" s="448" t="str">
        <f>IF([1]p39!$L$44&lt;&gt;0,[1]p39!$L$44,"")</f>
        <v/>
      </c>
      <c r="Q507" s="449"/>
    </row>
    <row r="508" spans="1:19" s="2" customFormat="1" ht="13.5" customHeight="1" x14ac:dyDescent="0.25">
      <c r="A508" s="421" t="s">
        <v>253</v>
      </c>
      <c r="B508" s="422"/>
      <c r="C508" s="384" t="str">
        <f>IF([1]p39!$A$46&lt;&gt;0,[1]p39!$A$46,"")</f>
        <v/>
      </c>
      <c r="D508" s="384"/>
      <c r="E508" s="384"/>
      <c r="F508" s="384"/>
      <c r="G508" s="384"/>
      <c r="H508" s="384"/>
      <c r="I508" s="384"/>
      <c r="J508" s="384"/>
      <c r="K508" s="445"/>
      <c r="L508" s="95" t="s">
        <v>24</v>
      </c>
      <c r="M508" s="384" t="str">
        <f>IF([1]p39!$F$44&lt;&gt;0,[1]p39!$F$44,"")</f>
        <v/>
      </c>
      <c r="N508" s="384"/>
      <c r="O508" s="384"/>
      <c r="P508" s="384"/>
      <c r="Q508" s="445"/>
    </row>
    <row r="509" spans="1:19" x14ac:dyDescent="0.2">
      <c r="A509" s="392"/>
      <c r="B509" s="392"/>
      <c r="C509" s="392"/>
      <c r="D509" s="392"/>
      <c r="E509" s="392"/>
      <c r="F509" s="392"/>
      <c r="G509" s="392"/>
      <c r="H509" s="392"/>
      <c r="I509" s="392"/>
      <c r="J509" s="392"/>
      <c r="K509" s="392"/>
      <c r="L509" s="392"/>
      <c r="M509" s="392"/>
      <c r="N509" s="392"/>
      <c r="O509" s="392"/>
      <c r="P509" s="392"/>
      <c r="Q509" s="392"/>
    </row>
    <row r="510" spans="1:19" s="2" customFormat="1" ht="13.5" customHeight="1" x14ac:dyDescent="0.25">
      <c r="A510" s="421" t="s">
        <v>170</v>
      </c>
      <c r="B510" s="422"/>
      <c r="C510" s="384" t="str">
        <f>IF([1]p39!$A$48&lt;&gt;0,[1]p39!$A$48,"")</f>
        <v/>
      </c>
      <c r="D510" s="384"/>
      <c r="E510" s="384"/>
      <c r="F510" s="384"/>
      <c r="G510" s="384"/>
      <c r="H510" s="384"/>
      <c r="I510" s="384"/>
      <c r="J510" s="384"/>
      <c r="K510" s="445"/>
      <c r="L510" s="87" t="s">
        <v>74</v>
      </c>
      <c r="M510" s="446" t="str">
        <f>IF([1]p39!$K$48&lt;&gt;0,[1]p39!$K$48,"")</f>
        <v/>
      </c>
      <c r="N510" s="447"/>
      <c r="O510" s="87" t="s">
        <v>75</v>
      </c>
      <c r="P510" s="448" t="str">
        <f>IF([1]p39!$L$48&lt;&gt;0,[1]p39!$L$48,"")</f>
        <v/>
      </c>
      <c r="Q510" s="449"/>
    </row>
    <row r="511" spans="1:19" s="2" customFormat="1" ht="13.5" customHeight="1" x14ac:dyDescent="0.25">
      <c r="A511" s="421" t="s">
        <v>253</v>
      </c>
      <c r="B511" s="422"/>
      <c r="C511" s="384" t="str">
        <f>IF([1]p39!$A$50&lt;&gt;0,[1]p39!$A$50,"")</f>
        <v/>
      </c>
      <c r="D511" s="384"/>
      <c r="E511" s="384"/>
      <c r="F511" s="384"/>
      <c r="G511" s="384"/>
      <c r="H511" s="384"/>
      <c r="I511" s="384"/>
      <c r="J511" s="384"/>
      <c r="K511" s="445"/>
      <c r="L511" s="95" t="s">
        <v>24</v>
      </c>
      <c r="M511" s="384" t="str">
        <f>IF([1]p39!$F$48&lt;&gt;0,[1]p39!$F$48,"")</f>
        <v/>
      </c>
      <c r="N511" s="384"/>
      <c r="O511" s="384"/>
      <c r="P511" s="384"/>
      <c r="Q511" s="445"/>
    </row>
    <row r="512" spans="1:19" x14ac:dyDescent="0.2">
      <c r="A512" s="392"/>
      <c r="B512" s="392"/>
      <c r="C512" s="392"/>
      <c r="D512" s="392"/>
      <c r="E512" s="392"/>
      <c r="F512" s="392"/>
      <c r="G512" s="392"/>
      <c r="H512" s="392"/>
      <c r="I512" s="392"/>
      <c r="J512" s="392"/>
      <c r="K512" s="392"/>
      <c r="L512" s="392"/>
      <c r="M512" s="392"/>
      <c r="N512" s="392"/>
      <c r="O512" s="392"/>
      <c r="P512" s="392"/>
      <c r="Q512" s="392"/>
    </row>
    <row r="513" spans="1:19" s="29" customFormat="1" ht="13.5" customHeight="1" x14ac:dyDescent="0.2">
      <c r="A513" s="375" t="str">
        <f>T([1]p40!$C$13:$G$13)</f>
        <v/>
      </c>
      <c r="B513" s="376"/>
      <c r="C513" s="376"/>
      <c r="D513" s="376"/>
      <c r="E513" s="377"/>
      <c r="F513" s="383"/>
      <c r="G513" s="381"/>
      <c r="H513" s="381"/>
      <c r="I513" s="381"/>
      <c r="J513" s="381"/>
      <c r="K513" s="381"/>
      <c r="L513" s="381"/>
      <c r="M513" s="381"/>
      <c r="N513" s="381"/>
      <c r="O513" s="381"/>
      <c r="P513" s="381"/>
      <c r="Q513" s="381"/>
      <c r="R513" s="28"/>
      <c r="S513" s="28"/>
    </row>
    <row r="514" spans="1:19" s="2" customFormat="1" ht="13.5" customHeight="1" x14ac:dyDescent="0.25">
      <c r="A514" s="421" t="s">
        <v>170</v>
      </c>
      <c r="B514" s="422"/>
      <c r="C514" s="384" t="str">
        <f>IF([1]p40!$A$36&lt;&gt;0,[1]p40!$A$36,"")</f>
        <v/>
      </c>
      <c r="D514" s="384"/>
      <c r="E514" s="384"/>
      <c r="F514" s="384"/>
      <c r="G514" s="384"/>
      <c r="H514" s="384"/>
      <c r="I514" s="384"/>
      <c r="J514" s="384"/>
      <c r="K514" s="445"/>
      <c r="L514" s="87" t="s">
        <v>74</v>
      </c>
      <c r="M514" s="446" t="str">
        <f>IF([1]p40!$K$36&lt;&gt;0,[1]p40!$K$36,"")</f>
        <v/>
      </c>
      <c r="N514" s="447"/>
      <c r="O514" s="87" t="s">
        <v>75</v>
      </c>
      <c r="P514" s="448" t="str">
        <f>IF([1]p40!$L$36&lt;&gt;0,[1]p40!$L$36,"")</f>
        <v/>
      </c>
      <c r="Q514" s="449"/>
    </row>
    <row r="515" spans="1:19" s="2" customFormat="1" ht="13.5" customHeight="1" x14ac:dyDescent="0.25">
      <c r="A515" s="421" t="s">
        <v>253</v>
      </c>
      <c r="B515" s="422"/>
      <c r="C515" s="384" t="str">
        <f>IF([1]p40!$A$38&lt;&gt;0,[1]p40!$A$38,"")</f>
        <v/>
      </c>
      <c r="D515" s="384"/>
      <c r="E515" s="384"/>
      <c r="F515" s="384"/>
      <c r="G515" s="384"/>
      <c r="H515" s="384"/>
      <c r="I515" s="384"/>
      <c r="J515" s="384"/>
      <c r="K515" s="445"/>
      <c r="L515" s="95" t="s">
        <v>24</v>
      </c>
      <c r="M515" s="384" t="str">
        <f>IF([1]p40!$F$36&lt;&gt;0,[1]p40!$F$36,"")</f>
        <v/>
      </c>
      <c r="N515" s="384"/>
      <c r="O515" s="384"/>
      <c r="P515" s="384"/>
      <c r="Q515" s="445"/>
    </row>
    <row r="516" spans="1:19" x14ac:dyDescent="0.2">
      <c r="A516" s="392"/>
      <c r="B516" s="392"/>
      <c r="C516" s="392"/>
      <c r="D516" s="392"/>
      <c r="E516" s="392"/>
      <c r="F516" s="392"/>
      <c r="G516" s="392"/>
      <c r="H516" s="392"/>
      <c r="I516" s="392"/>
      <c r="J516" s="392"/>
      <c r="K516" s="392"/>
      <c r="L516" s="392"/>
      <c r="M516" s="392"/>
      <c r="N516" s="392"/>
      <c r="O516" s="392"/>
      <c r="P516" s="392"/>
      <c r="Q516" s="392"/>
    </row>
    <row r="517" spans="1:19" s="2" customFormat="1" ht="13.5" customHeight="1" x14ac:dyDescent="0.25">
      <c r="A517" s="421" t="s">
        <v>170</v>
      </c>
      <c r="B517" s="422"/>
      <c r="C517" s="384" t="str">
        <f>IF([1]p40!$A$40&lt;&gt;0,[1]p40!$A$40,"")</f>
        <v/>
      </c>
      <c r="D517" s="384"/>
      <c r="E517" s="384"/>
      <c r="F517" s="384"/>
      <c r="G517" s="384"/>
      <c r="H517" s="384"/>
      <c r="I517" s="384"/>
      <c r="J517" s="384"/>
      <c r="K517" s="445"/>
      <c r="L517" s="87" t="s">
        <v>74</v>
      </c>
      <c r="M517" s="446" t="str">
        <f>IF([1]p40!$K$40&lt;&gt;0,[1]p40!$K$40,"")</f>
        <v/>
      </c>
      <c r="N517" s="447"/>
      <c r="O517" s="87" t="s">
        <v>75</v>
      </c>
      <c r="P517" s="448" t="str">
        <f>IF([1]p40!$L$40&lt;&gt;0,[1]p40!$L$40,"")</f>
        <v/>
      </c>
      <c r="Q517" s="449"/>
    </row>
    <row r="518" spans="1:19" s="2" customFormat="1" ht="13.5" customHeight="1" x14ac:dyDescent="0.25">
      <c r="A518" s="421" t="s">
        <v>253</v>
      </c>
      <c r="B518" s="422"/>
      <c r="C518" s="384" t="str">
        <f>IF([1]p40!$A$42&lt;&gt;0,[1]p40!$A$42,"")</f>
        <v/>
      </c>
      <c r="D518" s="384"/>
      <c r="E518" s="384"/>
      <c r="F518" s="384"/>
      <c r="G518" s="384"/>
      <c r="H518" s="384"/>
      <c r="I518" s="384"/>
      <c r="J518" s="384"/>
      <c r="K518" s="445"/>
      <c r="L518" s="95" t="s">
        <v>24</v>
      </c>
      <c r="M518" s="384" t="str">
        <f>IF([1]p40!$F$40&lt;&gt;0,[1]p40!$F$40,"")</f>
        <v/>
      </c>
      <c r="N518" s="384"/>
      <c r="O518" s="384"/>
      <c r="P518" s="384"/>
      <c r="Q518" s="445"/>
    </row>
    <row r="519" spans="1:19" x14ac:dyDescent="0.2">
      <c r="A519" s="392"/>
      <c r="B519" s="392"/>
      <c r="C519" s="392"/>
      <c r="D519" s="392"/>
      <c r="E519" s="392"/>
      <c r="F519" s="392"/>
      <c r="G519" s="392"/>
      <c r="H519" s="392"/>
      <c r="I519" s="392"/>
      <c r="J519" s="392"/>
      <c r="K519" s="392"/>
      <c r="L519" s="392"/>
      <c r="M519" s="392"/>
      <c r="N519" s="392"/>
      <c r="O519" s="392"/>
      <c r="P519" s="392"/>
      <c r="Q519" s="392"/>
    </row>
    <row r="520" spans="1:19" s="2" customFormat="1" ht="13.5" customHeight="1" x14ac:dyDescent="0.25">
      <c r="A520" s="421" t="s">
        <v>170</v>
      </c>
      <c r="B520" s="422"/>
      <c r="C520" s="384" t="str">
        <f>IF([1]p40!$A$44&lt;&gt;0,[1]p40!$A$44,"")</f>
        <v/>
      </c>
      <c r="D520" s="384"/>
      <c r="E520" s="384"/>
      <c r="F520" s="384"/>
      <c r="G520" s="384"/>
      <c r="H520" s="384"/>
      <c r="I520" s="384"/>
      <c r="J520" s="384"/>
      <c r="K520" s="445"/>
      <c r="L520" s="87" t="s">
        <v>74</v>
      </c>
      <c r="M520" s="446" t="str">
        <f>IF([1]p40!$K$44&lt;&gt;0,[1]p40!$K$44,"")</f>
        <v/>
      </c>
      <c r="N520" s="447"/>
      <c r="O520" s="87" t="s">
        <v>75</v>
      </c>
      <c r="P520" s="448" t="str">
        <f>IF([1]p40!$L$44&lt;&gt;0,[1]p40!$L$44,"")</f>
        <v/>
      </c>
      <c r="Q520" s="449"/>
    </row>
    <row r="521" spans="1:19" s="2" customFormat="1" ht="13.5" customHeight="1" x14ac:dyDescent="0.25">
      <c r="A521" s="421" t="s">
        <v>253</v>
      </c>
      <c r="B521" s="422"/>
      <c r="C521" s="384" t="str">
        <f>IF([1]p40!$A$46&lt;&gt;0,[1]p40!$A$46,"")</f>
        <v/>
      </c>
      <c r="D521" s="384"/>
      <c r="E521" s="384"/>
      <c r="F521" s="384"/>
      <c r="G521" s="384"/>
      <c r="H521" s="384"/>
      <c r="I521" s="384"/>
      <c r="J521" s="384"/>
      <c r="K521" s="445"/>
      <c r="L521" s="95" t="s">
        <v>24</v>
      </c>
      <c r="M521" s="384" t="str">
        <f>IF([1]p40!$F$44&lt;&gt;0,[1]p40!$F$44,"")</f>
        <v/>
      </c>
      <c r="N521" s="384"/>
      <c r="O521" s="384"/>
      <c r="P521" s="384"/>
      <c r="Q521" s="445"/>
    </row>
    <row r="522" spans="1:19" x14ac:dyDescent="0.2">
      <c r="A522" s="392"/>
      <c r="B522" s="392"/>
      <c r="C522" s="392"/>
      <c r="D522" s="392"/>
      <c r="E522" s="392"/>
      <c r="F522" s="392"/>
      <c r="G522" s="392"/>
      <c r="H522" s="392"/>
      <c r="I522" s="392"/>
      <c r="J522" s="392"/>
      <c r="K522" s="392"/>
      <c r="L522" s="392"/>
      <c r="M522" s="392"/>
      <c r="N522" s="392"/>
      <c r="O522" s="392"/>
      <c r="P522" s="392"/>
      <c r="Q522" s="392"/>
    </row>
    <row r="523" spans="1:19" s="2" customFormat="1" ht="13.5" customHeight="1" x14ac:dyDescent="0.25">
      <c r="A523" s="421" t="s">
        <v>170</v>
      </c>
      <c r="B523" s="422"/>
      <c r="C523" s="384" t="str">
        <f>IF([1]p40!$A$48&lt;&gt;0,[1]p40!$A$48,"")</f>
        <v/>
      </c>
      <c r="D523" s="384"/>
      <c r="E523" s="384"/>
      <c r="F523" s="384"/>
      <c r="G523" s="384"/>
      <c r="H523" s="384"/>
      <c r="I523" s="384"/>
      <c r="J523" s="384"/>
      <c r="K523" s="445"/>
      <c r="L523" s="87" t="s">
        <v>74</v>
      </c>
      <c r="M523" s="446" t="str">
        <f>IF([1]p40!$K$48&lt;&gt;0,[1]p40!$K$48,"")</f>
        <v/>
      </c>
      <c r="N523" s="447"/>
      <c r="O523" s="87" t="s">
        <v>75</v>
      </c>
      <c r="P523" s="448" t="str">
        <f>IF([1]p40!$L$48&lt;&gt;0,[1]p40!$L$48,"")</f>
        <v/>
      </c>
      <c r="Q523" s="449"/>
    </row>
    <row r="524" spans="1:19" s="2" customFormat="1" ht="13.5" customHeight="1" x14ac:dyDescent="0.25">
      <c r="A524" s="421" t="s">
        <v>253</v>
      </c>
      <c r="B524" s="422"/>
      <c r="C524" s="384" t="str">
        <f>IF([1]p40!$A$50&lt;&gt;0,[1]p40!$A$50,"")</f>
        <v/>
      </c>
      <c r="D524" s="384"/>
      <c r="E524" s="384"/>
      <c r="F524" s="384"/>
      <c r="G524" s="384"/>
      <c r="H524" s="384"/>
      <c r="I524" s="384"/>
      <c r="J524" s="384"/>
      <c r="K524" s="445"/>
      <c r="L524" s="95" t="s">
        <v>24</v>
      </c>
      <c r="M524" s="384" t="str">
        <f>IF([1]p40!$F$48&lt;&gt;0,[1]p40!$F$48,"")</f>
        <v/>
      </c>
      <c r="N524" s="384"/>
      <c r="O524" s="384"/>
      <c r="P524" s="384"/>
      <c r="Q524" s="445"/>
    </row>
    <row r="525" spans="1:19" x14ac:dyDescent="0.2">
      <c r="A525" s="392"/>
      <c r="B525" s="392"/>
      <c r="C525" s="392"/>
      <c r="D525" s="392"/>
      <c r="E525" s="392"/>
      <c r="F525" s="392"/>
      <c r="G525" s="392"/>
      <c r="H525" s="392"/>
      <c r="I525" s="392"/>
      <c r="J525" s="392"/>
      <c r="K525" s="392"/>
      <c r="L525" s="392"/>
      <c r="M525" s="392"/>
      <c r="N525" s="392"/>
      <c r="O525" s="392"/>
      <c r="P525" s="392"/>
      <c r="Q525" s="392"/>
    </row>
    <row r="526" spans="1:19" s="29" customFormat="1" ht="13.5" customHeight="1" x14ac:dyDescent="0.2">
      <c r="A526" s="375" t="str">
        <f>T([1]p41!$C$13:$G$13)</f>
        <v/>
      </c>
      <c r="B526" s="376"/>
      <c r="C526" s="376"/>
      <c r="D526" s="376"/>
      <c r="E526" s="377"/>
      <c r="F526" s="383"/>
      <c r="G526" s="381"/>
      <c r="H526" s="381"/>
      <c r="I526" s="381"/>
      <c r="J526" s="381"/>
      <c r="K526" s="381"/>
      <c r="L526" s="381"/>
      <c r="M526" s="381"/>
      <c r="N526" s="381"/>
      <c r="O526" s="381"/>
      <c r="P526" s="381"/>
      <c r="Q526" s="381"/>
      <c r="R526" s="28"/>
      <c r="S526" s="28"/>
    </row>
    <row r="527" spans="1:19" s="2" customFormat="1" ht="13.5" customHeight="1" x14ac:dyDescent="0.25">
      <c r="A527" s="421" t="s">
        <v>170</v>
      </c>
      <c r="B527" s="422"/>
      <c r="C527" s="384" t="str">
        <f>IF([1]p41!$A$36&lt;&gt;0,[1]p41!$A$36,"")</f>
        <v/>
      </c>
      <c r="D527" s="384"/>
      <c r="E527" s="384"/>
      <c r="F527" s="384"/>
      <c r="G527" s="384"/>
      <c r="H527" s="384"/>
      <c r="I527" s="384"/>
      <c r="J527" s="384"/>
      <c r="K527" s="445"/>
      <c r="L527" s="87" t="s">
        <v>74</v>
      </c>
      <c r="M527" s="446" t="str">
        <f>IF([1]p41!$K$36&lt;&gt;0,[1]p41!$K$36,"")</f>
        <v/>
      </c>
      <c r="N527" s="447"/>
      <c r="O527" s="87" t="s">
        <v>75</v>
      </c>
      <c r="P527" s="448" t="str">
        <f>IF([1]p41!$L$36&lt;&gt;0,[1]p41!$L$36,"")</f>
        <v/>
      </c>
      <c r="Q527" s="449"/>
    </row>
    <row r="528" spans="1:19" s="2" customFormat="1" ht="13.5" customHeight="1" x14ac:dyDescent="0.25">
      <c r="A528" s="421" t="s">
        <v>253</v>
      </c>
      <c r="B528" s="422"/>
      <c r="C528" s="384" t="str">
        <f>IF([1]p41!$A$38&lt;&gt;0,[1]p41!$A$38,"")</f>
        <v/>
      </c>
      <c r="D528" s="384"/>
      <c r="E528" s="384"/>
      <c r="F528" s="384"/>
      <c r="G528" s="384"/>
      <c r="H528" s="384"/>
      <c r="I528" s="384"/>
      <c r="J528" s="384"/>
      <c r="K528" s="445"/>
      <c r="L528" s="95" t="s">
        <v>24</v>
      </c>
      <c r="M528" s="384" t="str">
        <f>IF([1]p41!$F$36&lt;&gt;0,[1]p41!$F$36,"")</f>
        <v/>
      </c>
      <c r="N528" s="384"/>
      <c r="O528" s="384"/>
      <c r="P528" s="384"/>
      <c r="Q528" s="445"/>
    </row>
    <row r="529" spans="1:19" x14ac:dyDescent="0.2">
      <c r="A529" s="392"/>
      <c r="B529" s="392"/>
      <c r="C529" s="392"/>
      <c r="D529" s="392"/>
      <c r="E529" s="392"/>
      <c r="F529" s="392"/>
      <c r="G529" s="392"/>
      <c r="H529" s="392"/>
      <c r="I529" s="392"/>
      <c r="J529" s="392"/>
      <c r="K529" s="392"/>
      <c r="L529" s="392"/>
      <c r="M529" s="392"/>
      <c r="N529" s="392"/>
      <c r="O529" s="392"/>
      <c r="P529" s="392"/>
      <c r="Q529" s="392"/>
    </row>
    <row r="530" spans="1:19" s="2" customFormat="1" ht="13.5" customHeight="1" x14ac:dyDescent="0.25">
      <c r="A530" s="421" t="s">
        <v>170</v>
      </c>
      <c r="B530" s="422"/>
      <c r="C530" s="384" t="str">
        <f>IF([1]p41!$A$40&lt;&gt;0,[1]p41!$A$40,"")</f>
        <v/>
      </c>
      <c r="D530" s="384"/>
      <c r="E530" s="384"/>
      <c r="F530" s="384"/>
      <c r="G530" s="384"/>
      <c r="H530" s="384"/>
      <c r="I530" s="384"/>
      <c r="J530" s="384"/>
      <c r="K530" s="445"/>
      <c r="L530" s="87" t="s">
        <v>74</v>
      </c>
      <c r="M530" s="446" t="str">
        <f>IF([1]p41!$K$40&lt;&gt;0,[1]p41!$K$40,"")</f>
        <v/>
      </c>
      <c r="N530" s="447"/>
      <c r="O530" s="87" t="s">
        <v>75</v>
      </c>
      <c r="P530" s="448" t="str">
        <f>IF([1]p41!$L$40&lt;&gt;0,[1]p41!$L$40,"")</f>
        <v/>
      </c>
      <c r="Q530" s="449"/>
    </row>
    <row r="531" spans="1:19" s="2" customFormat="1" ht="13.5" customHeight="1" x14ac:dyDescent="0.25">
      <c r="A531" s="421" t="s">
        <v>253</v>
      </c>
      <c r="B531" s="422"/>
      <c r="C531" s="384" t="str">
        <f>IF([1]p41!$A$42&lt;&gt;0,[1]p41!$A$42,"")</f>
        <v/>
      </c>
      <c r="D531" s="384"/>
      <c r="E531" s="384"/>
      <c r="F531" s="384"/>
      <c r="G531" s="384"/>
      <c r="H531" s="384"/>
      <c r="I531" s="384"/>
      <c r="J531" s="384"/>
      <c r="K531" s="445"/>
      <c r="L531" s="95" t="s">
        <v>24</v>
      </c>
      <c r="M531" s="384" t="str">
        <f>IF([1]p41!$F$40&lt;&gt;0,[1]p41!$F$40,"")</f>
        <v/>
      </c>
      <c r="N531" s="384"/>
      <c r="O531" s="384"/>
      <c r="P531" s="384"/>
      <c r="Q531" s="445"/>
    </row>
    <row r="532" spans="1:19" x14ac:dyDescent="0.2">
      <c r="A532" s="392"/>
      <c r="B532" s="392"/>
      <c r="C532" s="392"/>
      <c r="D532" s="392"/>
      <c r="E532" s="392"/>
      <c r="F532" s="392"/>
      <c r="G532" s="392"/>
      <c r="H532" s="392"/>
      <c r="I532" s="392"/>
      <c r="J532" s="392"/>
      <c r="K532" s="392"/>
      <c r="L532" s="392"/>
      <c r="M532" s="392"/>
      <c r="N532" s="392"/>
      <c r="O532" s="392"/>
      <c r="P532" s="392"/>
      <c r="Q532" s="392"/>
    </row>
    <row r="533" spans="1:19" s="2" customFormat="1" ht="13.5" customHeight="1" x14ac:dyDescent="0.25">
      <c r="A533" s="421" t="s">
        <v>170</v>
      </c>
      <c r="B533" s="422"/>
      <c r="C533" s="384" t="str">
        <f>IF([1]p41!$A$44&lt;&gt;0,[1]p41!$A$44,"")</f>
        <v/>
      </c>
      <c r="D533" s="384"/>
      <c r="E533" s="384"/>
      <c r="F533" s="384"/>
      <c r="G533" s="384"/>
      <c r="H533" s="384"/>
      <c r="I533" s="384"/>
      <c r="J533" s="384"/>
      <c r="K533" s="445"/>
      <c r="L533" s="87" t="s">
        <v>74</v>
      </c>
      <c r="M533" s="446" t="str">
        <f>IF([1]p41!$K$44&lt;&gt;0,[1]p41!$K$44,"")</f>
        <v/>
      </c>
      <c r="N533" s="447"/>
      <c r="O533" s="87" t="s">
        <v>75</v>
      </c>
      <c r="P533" s="448" t="str">
        <f>IF([1]p41!$L$44&lt;&gt;0,[1]p41!$L$44,"")</f>
        <v/>
      </c>
      <c r="Q533" s="449"/>
    </row>
    <row r="534" spans="1:19" s="2" customFormat="1" ht="13.5" customHeight="1" x14ac:dyDescent="0.25">
      <c r="A534" s="421" t="s">
        <v>253</v>
      </c>
      <c r="B534" s="422"/>
      <c r="C534" s="384" t="str">
        <f>IF([1]p41!$A$46&lt;&gt;0,[1]p41!$A$46,"")</f>
        <v/>
      </c>
      <c r="D534" s="384"/>
      <c r="E534" s="384"/>
      <c r="F534" s="384"/>
      <c r="G534" s="384"/>
      <c r="H534" s="384"/>
      <c r="I534" s="384"/>
      <c r="J534" s="384"/>
      <c r="K534" s="445"/>
      <c r="L534" s="95" t="s">
        <v>24</v>
      </c>
      <c r="M534" s="384" t="str">
        <f>IF([1]p41!$F$44&lt;&gt;0,[1]p41!$F$44,"")</f>
        <v/>
      </c>
      <c r="N534" s="384"/>
      <c r="O534" s="384"/>
      <c r="P534" s="384"/>
      <c r="Q534" s="445"/>
    </row>
    <row r="535" spans="1:19" x14ac:dyDescent="0.2">
      <c r="A535" s="392"/>
      <c r="B535" s="392"/>
      <c r="C535" s="392"/>
      <c r="D535" s="392"/>
      <c r="E535" s="392"/>
      <c r="F535" s="392"/>
      <c r="G535" s="392"/>
      <c r="H535" s="392"/>
      <c r="I535" s="392"/>
      <c r="J535" s="392"/>
      <c r="K535" s="392"/>
      <c r="L535" s="392"/>
      <c r="M535" s="392"/>
      <c r="N535" s="392"/>
      <c r="O535" s="392"/>
      <c r="P535" s="392"/>
      <c r="Q535" s="392"/>
    </row>
    <row r="536" spans="1:19" s="2" customFormat="1" ht="13.5" customHeight="1" x14ac:dyDescent="0.25">
      <c r="A536" s="421" t="s">
        <v>170</v>
      </c>
      <c r="B536" s="422"/>
      <c r="C536" s="384" t="str">
        <f>IF([1]p41!$A$48&lt;&gt;0,[1]p41!$A$48,"")</f>
        <v/>
      </c>
      <c r="D536" s="384"/>
      <c r="E536" s="384"/>
      <c r="F536" s="384"/>
      <c r="G536" s="384"/>
      <c r="H536" s="384"/>
      <c r="I536" s="384"/>
      <c r="J536" s="384"/>
      <c r="K536" s="445"/>
      <c r="L536" s="87" t="s">
        <v>74</v>
      </c>
      <c r="M536" s="446" t="str">
        <f>IF([1]p41!$K$48&lt;&gt;0,[1]p41!$K$48,"")</f>
        <v/>
      </c>
      <c r="N536" s="447"/>
      <c r="O536" s="87" t="s">
        <v>75</v>
      </c>
      <c r="P536" s="448" t="str">
        <f>IF([1]p41!$L$48&lt;&gt;0,[1]p41!$L$48,"")</f>
        <v/>
      </c>
      <c r="Q536" s="449"/>
    </row>
    <row r="537" spans="1:19" s="2" customFormat="1" ht="13.5" customHeight="1" x14ac:dyDescent="0.25">
      <c r="A537" s="421" t="s">
        <v>253</v>
      </c>
      <c r="B537" s="422"/>
      <c r="C537" s="384" t="str">
        <f>IF([1]p41!$A$50&lt;&gt;0,[1]p41!$A$50,"")</f>
        <v/>
      </c>
      <c r="D537" s="384"/>
      <c r="E537" s="384"/>
      <c r="F537" s="384"/>
      <c r="G537" s="384"/>
      <c r="H537" s="384"/>
      <c r="I537" s="384"/>
      <c r="J537" s="384"/>
      <c r="K537" s="445"/>
      <c r="L537" s="95" t="s">
        <v>24</v>
      </c>
      <c r="M537" s="384" t="str">
        <f>IF([1]p41!$F$48&lt;&gt;0,[1]p41!$F$48,"")</f>
        <v/>
      </c>
      <c r="N537" s="384"/>
      <c r="O537" s="384"/>
      <c r="P537" s="384"/>
      <c r="Q537" s="445"/>
    </row>
    <row r="538" spans="1:19" x14ac:dyDescent="0.2">
      <c r="A538" s="392"/>
      <c r="B538" s="392"/>
      <c r="C538" s="392"/>
      <c r="D538" s="392"/>
      <c r="E538" s="392"/>
      <c r="F538" s="392"/>
      <c r="G538" s="392"/>
      <c r="H538" s="392"/>
      <c r="I538" s="392"/>
      <c r="J538" s="392"/>
      <c r="K538" s="392"/>
      <c r="L538" s="392"/>
      <c r="M538" s="392"/>
      <c r="N538" s="392"/>
      <c r="O538" s="392"/>
      <c r="P538" s="392"/>
      <c r="Q538" s="392"/>
    </row>
    <row r="539" spans="1:19" s="29" customFormat="1" ht="13.5" customHeight="1" x14ac:dyDescent="0.2">
      <c r="A539" s="375" t="str">
        <f>T([1]p42!$C$13:$G$13)</f>
        <v/>
      </c>
      <c r="B539" s="376"/>
      <c r="C539" s="376"/>
      <c r="D539" s="376"/>
      <c r="E539" s="377"/>
      <c r="F539" s="383"/>
      <c r="G539" s="381"/>
      <c r="H539" s="381"/>
      <c r="I539" s="381"/>
      <c r="J539" s="381"/>
      <c r="K539" s="381"/>
      <c r="L539" s="381"/>
      <c r="M539" s="381"/>
      <c r="N539" s="381"/>
      <c r="O539" s="381"/>
      <c r="P539" s="381"/>
      <c r="Q539" s="381"/>
      <c r="R539" s="28"/>
      <c r="S539" s="28"/>
    </row>
    <row r="540" spans="1:19" s="2" customFormat="1" ht="13.5" customHeight="1" x14ac:dyDescent="0.25">
      <c r="A540" s="421" t="s">
        <v>170</v>
      </c>
      <c r="B540" s="422"/>
      <c r="C540" s="384" t="str">
        <f>IF([1]p42!$A$36&lt;&gt;0,[1]p42!$A$36,"")</f>
        <v/>
      </c>
      <c r="D540" s="384"/>
      <c r="E540" s="384"/>
      <c r="F540" s="384"/>
      <c r="G540" s="384"/>
      <c r="H540" s="384"/>
      <c r="I540" s="384"/>
      <c r="J540" s="384"/>
      <c r="K540" s="445"/>
      <c r="L540" s="87" t="s">
        <v>74</v>
      </c>
      <c r="M540" s="446" t="str">
        <f>IF([1]p42!$K$36&lt;&gt;0,[1]p42!$K$36,"")</f>
        <v/>
      </c>
      <c r="N540" s="447"/>
      <c r="O540" s="87" t="s">
        <v>75</v>
      </c>
      <c r="P540" s="448" t="str">
        <f>IF([1]p42!$L$36&lt;&gt;0,[1]p42!$L$36,"")</f>
        <v/>
      </c>
      <c r="Q540" s="449"/>
    </row>
    <row r="541" spans="1:19" s="2" customFormat="1" ht="13.5" customHeight="1" x14ac:dyDescent="0.25">
      <c r="A541" s="421" t="s">
        <v>253</v>
      </c>
      <c r="B541" s="422"/>
      <c r="C541" s="384" t="str">
        <f>IF([1]p42!$A$38&lt;&gt;0,[1]p42!$A$38,"")</f>
        <v/>
      </c>
      <c r="D541" s="384"/>
      <c r="E541" s="384"/>
      <c r="F541" s="384"/>
      <c r="G541" s="384"/>
      <c r="H541" s="384"/>
      <c r="I541" s="384"/>
      <c r="J541" s="384"/>
      <c r="K541" s="445"/>
      <c r="L541" s="95" t="s">
        <v>24</v>
      </c>
      <c r="M541" s="384" t="str">
        <f>IF([1]p42!$F$36&lt;&gt;0,[1]p42!$F$36,"")</f>
        <v/>
      </c>
      <c r="N541" s="384"/>
      <c r="O541" s="384"/>
      <c r="P541" s="384"/>
      <c r="Q541" s="445"/>
    </row>
    <row r="542" spans="1:19" x14ac:dyDescent="0.2">
      <c r="A542" s="392"/>
      <c r="B542" s="392"/>
      <c r="C542" s="392"/>
      <c r="D542" s="392"/>
      <c r="E542" s="392"/>
      <c r="F542" s="392"/>
      <c r="G542" s="392"/>
      <c r="H542" s="392"/>
      <c r="I542" s="392"/>
      <c r="J542" s="392"/>
      <c r="K542" s="392"/>
      <c r="L542" s="392"/>
      <c r="M542" s="392"/>
      <c r="N542" s="392"/>
      <c r="O542" s="392"/>
      <c r="P542" s="392"/>
      <c r="Q542" s="392"/>
    </row>
    <row r="543" spans="1:19" s="2" customFormat="1" ht="13.5" customHeight="1" x14ac:dyDescent="0.25">
      <c r="A543" s="421" t="s">
        <v>170</v>
      </c>
      <c r="B543" s="422"/>
      <c r="C543" s="384" t="str">
        <f>IF([1]p42!$A$40&lt;&gt;0,[1]p42!$A$40,"")</f>
        <v/>
      </c>
      <c r="D543" s="384"/>
      <c r="E543" s="384"/>
      <c r="F543" s="384"/>
      <c r="G543" s="384"/>
      <c r="H543" s="384"/>
      <c r="I543" s="384"/>
      <c r="J543" s="384"/>
      <c r="K543" s="445"/>
      <c r="L543" s="87" t="s">
        <v>74</v>
      </c>
      <c r="M543" s="446" t="str">
        <f>IF([1]p42!$K$40&lt;&gt;0,[1]p42!$K$40,"")</f>
        <v/>
      </c>
      <c r="N543" s="447"/>
      <c r="O543" s="87" t="s">
        <v>75</v>
      </c>
      <c r="P543" s="448" t="str">
        <f>IF([1]p42!$L$40&lt;&gt;0,[1]p42!$L$40,"")</f>
        <v/>
      </c>
      <c r="Q543" s="449"/>
    </row>
    <row r="544" spans="1:19" s="2" customFormat="1" ht="13.5" customHeight="1" x14ac:dyDescent="0.25">
      <c r="A544" s="421" t="s">
        <v>253</v>
      </c>
      <c r="B544" s="422"/>
      <c r="C544" s="384" t="str">
        <f>IF([1]p42!$A$42&lt;&gt;0,[1]p42!$A$42,"")</f>
        <v/>
      </c>
      <c r="D544" s="384"/>
      <c r="E544" s="384"/>
      <c r="F544" s="384"/>
      <c r="G544" s="384"/>
      <c r="H544" s="384"/>
      <c r="I544" s="384"/>
      <c r="J544" s="384"/>
      <c r="K544" s="445"/>
      <c r="L544" s="95" t="s">
        <v>24</v>
      </c>
      <c r="M544" s="384" t="str">
        <f>IF([1]p42!$F$40&lt;&gt;0,[1]p42!$F$40,"")</f>
        <v/>
      </c>
      <c r="N544" s="384"/>
      <c r="O544" s="384"/>
      <c r="P544" s="384"/>
      <c r="Q544" s="445"/>
    </row>
    <row r="545" spans="1:19" x14ac:dyDescent="0.2">
      <c r="A545" s="392"/>
      <c r="B545" s="392"/>
      <c r="C545" s="392"/>
      <c r="D545" s="392"/>
      <c r="E545" s="392"/>
      <c r="F545" s="392"/>
      <c r="G545" s="392"/>
      <c r="H545" s="392"/>
      <c r="I545" s="392"/>
      <c r="J545" s="392"/>
      <c r="K545" s="392"/>
      <c r="L545" s="392"/>
      <c r="M545" s="392"/>
      <c r="N545" s="392"/>
      <c r="O545" s="392"/>
      <c r="P545" s="392"/>
      <c r="Q545" s="392"/>
    </row>
    <row r="546" spans="1:19" s="2" customFormat="1" ht="13.5" customHeight="1" x14ac:dyDescent="0.25">
      <c r="A546" s="421" t="s">
        <v>170</v>
      </c>
      <c r="B546" s="422"/>
      <c r="C546" s="384" t="str">
        <f>IF([1]p42!$A$44&lt;&gt;0,[1]p42!$A$44,"")</f>
        <v/>
      </c>
      <c r="D546" s="384"/>
      <c r="E546" s="384"/>
      <c r="F546" s="384"/>
      <c r="G546" s="384"/>
      <c r="H546" s="384"/>
      <c r="I546" s="384"/>
      <c r="J546" s="384"/>
      <c r="K546" s="445"/>
      <c r="L546" s="87" t="s">
        <v>74</v>
      </c>
      <c r="M546" s="446" t="str">
        <f>IF([1]p42!$K$44&lt;&gt;0,[1]p42!$K$44,"")</f>
        <v/>
      </c>
      <c r="N546" s="447"/>
      <c r="O546" s="87" t="s">
        <v>75</v>
      </c>
      <c r="P546" s="448" t="str">
        <f>IF([1]p42!$L$44&lt;&gt;0,[1]p42!$L$44,"")</f>
        <v/>
      </c>
      <c r="Q546" s="449"/>
    </row>
    <row r="547" spans="1:19" s="2" customFormat="1" ht="13.5" customHeight="1" x14ac:dyDescent="0.25">
      <c r="A547" s="421" t="s">
        <v>253</v>
      </c>
      <c r="B547" s="422"/>
      <c r="C547" s="384" t="str">
        <f>IF([1]p42!$A$46&lt;&gt;0,[1]p42!$A$46,"")</f>
        <v/>
      </c>
      <c r="D547" s="384"/>
      <c r="E547" s="384"/>
      <c r="F547" s="384"/>
      <c r="G547" s="384"/>
      <c r="H547" s="384"/>
      <c r="I547" s="384"/>
      <c r="J547" s="384"/>
      <c r="K547" s="445"/>
      <c r="L547" s="95" t="s">
        <v>24</v>
      </c>
      <c r="M547" s="384" t="str">
        <f>IF([1]p42!$F$44&lt;&gt;0,[1]p42!$F$44,"")</f>
        <v/>
      </c>
      <c r="N547" s="384"/>
      <c r="O547" s="384"/>
      <c r="P547" s="384"/>
      <c r="Q547" s="445"/>
    </row>
    <row r="548" spans="1:19" x14ac:dyDescent="0.2">
      <c r="A548" s="392"/>
      <c r="B548" s="392"/>
      <c r="C548" s="392"/>
      <c r="D548" s="392"/>
      <c r="E548" s="392"/>
      <c r="F548" s="392"/>
      <c r="G548" s="392"/>
      <c r="H548" s="392"/>
      <c r="I548" s="392"/>
      <c r="J548" s="392"/>
      <c r="K548" s="392"/>
      <c r="L548" s="392"/>
      <c r="M548" s="392"/>
      <c r="N548" s="392"/>
      <c r="O548" s="392"/>
      <c r="P548" s="392"/>
      <c r="Q548" s="392"/>
    </row>
    <row r="549" spans="1:19" s="2" customFormat="1" ht="13.5" customHeight="1" x14ac:dyDescent="0.25">
      <c r="A549" s="421" t="s">
        <v>170</v>
      </c>
      <c r="B549" s="422"/>
      <c r="C549" s="384" t="str">
        <f>IF([1]p42!$A$48&lt;&gt;0,[1]p42!$A$48,"")</f>
        <v/>
      </c>
      <c r="D549" s="384"/>
      <c r="E549" s="384"/>
      <c r="F549" s="384"/>
      <c r="G549" s="384"/>
      <c r="H549" s="384"/>
      <c r="I549" s="384"/>
      <c r="J549" s="384"/>
      <c r="K549" s="445"/>
      <c r="L549" s="87" t="s">
        <v>74</v>
      </c>
      <c r="M549" s="446" t="str">
        <f>IF([1]p42!$K$48&lt;&gt;0,[1]p42!$K$48,"")</f>
        <v/>
      </c>
      <c r="N549" s="447"/>
      <c r="O549" s="87" t="s">
        <v>75</v>
      </c>
      <c r="P549" s="448" t="str">
        <f>IF([1]p42!$L$48&lt;&gt;0,[1]p42!$L$48,"")</f>
        <v/>
      </c>
      <c r="Q549" s="449"/>
    </row>
    <row r="550" spans="1:19" s="2" customFormat="1" ht="13.5" customHeight="1" x14ac:dyDescent="0.25">
      <c r="A550" s="421" t="s">
        <v>253</v>
      </c>
      <c r="B550" s="422"/>
      <c r="C550" s="384" t="str">
        <f>IF([1]p42!$A$50&lt;&gt;0,[1]p42!$A$50,"")</f>
        <v/>
      </c>
      <c r="D550" s="384"/>
      <c r="E550" s="384"/>
      <c r="F550" s="384"/>
      <c r="G550" s="384"/>
      <c r="H550" s="384"/>
      <c r="I550" s="384"/>
      <c r="J550" s="384"/>
      <c r="K550" s="445"/>
      <c r="L550" s="95" t="s">
        <v>24</v>
      </c>
      <c r="M550" s="384" t="str">
        <f>IF([1]p42!$F$48&lt;&gt;0,[1]p42!$F$48,"")</f>
        <v/>
      </c>
      <c r="N550" s="384"/>
      <c r="O550" s="384"/>
      <c r="P550" s="384"/>
      <c r="Q550" s="445"/>
    </row>
    <row r="551" spans="1:19" x14ac:dyDescent="0.2">
      <c r="A551" s="392"/>
      <c r="B551" s="392"/>
      <c r="C551" s="392"/>
      <c r="D551" s="392"/>
      <c r="E551" s="392"/>
      <c r="F551" s="392"/>
      <c r="G551" s="392"/>
      <c r="H551" s="392"/>
      <c r="I551" s="392"/>
      <c r="J551" s="392"/>
      <c r="K551" s="392"/>
      <c r="L551" s="392"/>
      <c r="M551" s="392"/>
      <c r="N551" s="392"/>
      <c r="O551" s="392"/>
      <c r="P551" s="392"/>
      <c r="Q551" s="392"/>
    </row>
    <row r="552" spans="1:19" s="29" customFormat="1" ht="13.5" customHeight="1" x14ac:dyDescent="0.2">
      <c r="A552" s="375" t="str">
        <f>T([1]p43!$C$13:$G$13)</f>
        <v/>
      </c>
      <c r="B552" s="376"/>
      <c r="C552" s="376"/>
      <c r="D552" s="376"/>
      <c r="E552" s="377"/>
      <c r="F552" s="383"/>
      <c r="G552" s="381"/>
      <c r="H552" s="381"/>
      <c r="I552" s="381"/>
      <c r="J552" s="381"/>
      <c r="K552" s="381"/>
      <c r="L552" s="381"/>
      <c r="M552" s="381"/>
      <c r="N552" s="381"/>
      <c r="O552" s="381"/>
      <c r="P552" s="381"/>
      <c r="Q552" s="381"/>
      <c r="R552" s="28"/>
      <c r="S552" s="28"/>
    </row>
    <row r="553" spans="1:19" s="2" customFormat="1" ht="13.5" customHeight="1" x14ac:dyDescent="0.25">
      <c r="A553" s="421" t="s">
        <v>170</v>
      </c>
      <c r="B553" s="422"/>
      <c r="C553" s="384" t="str">
        <f>IF([1]p43!$A$36&lt;&gt;0,[1]p43!$A$36,"")</f>
        <v/>
      </c>
      <c r="D553" s="384"/>
      <c r="E553" s="384"/>
      <c r="F553" s="384"/>
      <c r="G553" s="384"/>
      <c r="H553" s="384"/>
      <c r="I553" s="384"/>
      <c r="J553" s="384"/>
      <c r="K553" s="445"/>
      <c r="L553" s="87" t="s">
        <v>74</v>
      </c>
      <c r="M553" s="446" t="str">
        <f>IF([1]p43!$K$36&lt;&gt;0,[1]p43!$K$36,"")</f>
        <v/>
      </c>
      <c r="N553" s="447"/>
      <c r="O553" s="87" t="s">
        <v>75</v>
      </c>
      <c r="P553" s="448" t="str">
        <f>IF([1]p43!$L$36&lt;&gt;0,[1]p43!$L$36,"")</f>
        <v/>
      </c>
      <c r="Q553" s="449"/>
    </row>
    <row r="554" spans="1:19" s="2" customFormat="1" ht="13.5" customHeight="1" x14ac:dyDescent="0.25">
      <c r="A554" s="421" t="s">
        <v>253</v>
      </c>
      <c r="B554" s="422"/>
      <c r="C554" s="384" t="str">
        <f>IF([1]p43!$A$38&lt;&gt;0,[1]p43!$A$38,"")</f>
        <v/>
      </c>
      <c r="D554" s="384"/>
      <c r="E554" s="384"/>
      <c r="F554" s="384"/>
      <c r="G554" s="384"/>
      <c r="H554" s="384"/>
      <c r="I554" s="384"/>
      <c r="J554" s="384"/>
      <c r="K554" s="445"/>
      <c r="L554" s="95" t="s">
        <v>24</v>
      </c>
      <c r="M554" s="384" t="str">
        <f>IF([1]p43!$F$36&lt;&gt;0,[1]p43!$F$36,"")</f>
        <v/>
      </c>
      <c r="N554" s="384"/>
      <c r="O554" s="384"/>
      <c r="P554" s="384"/>
      <c r="Q554" s="445"/>
    </row>
    <row r="555" spans="1:19" x14ac:dyDescent="0.2">
      <c r="A555" s="392"/>
      <c r="B555" s="392"/>
      <c r="C555" s="392"/>
      <c r="D555" s="392"/>
      <c r="E555" s="392"/>
      <c r="F555" s="392"/>
      <c r="G555" s="392"/>
      <c r="H555" s="392"/>
      <c r="I555" s="392"/>
      <c r="J555" s="392"/>
      <c r="K555" s="392"/>
      <c r="L555" s="392"/>
      <c r="M555" s="392"/>
      <c r="N555" s="392"/>
      <c r="O555" s="392"/>
      <c r="P555" s="392"/>
      <c r="Q555" s="392"/>
    </row>
    <row r="556" spans="1:19" s="2" customFormat="1" ht="13.5" customHeight="1" x14ac:dyDescent="0.25">
      <c r="A556" s="421" t="s">
        <v>170</v>
      </c>
      <c r="B556" s="422"/>
      <c r="C556" s="384" t="str">
        <f>IF([1]p43!$A$40&lt;&gt;0,[1]p43!$A$40,"")</f>
        <v/>
      </c>
      <c r="D556" s="384"/>
      <c r="E556" s="384"/>
      <c r="F556" s="384"/>
      <c r="G556" s="384"/>
      <c r="H556" s="384"/>
      <c r="I556" s="384"/>
      <c r="J556" s="384"/>
      <c r="K556" s="445"/>
      <c r="L556" s="87" t="s">
        <v>74</v>
      </c>
      <c r="M556" s="446" t="str">
        <f>IF([1]p43!$K$40&lt;&gt;0,[1]p43!$K$40,"")</f>
        <v/>
      </c>
      <c r="N556" s="447"/>
      <c r="O556" s="87" t="s">
        <v>75</v>
      </c>
      <c r="P556" s="448" t="str">
        <f>IF([1]p43!$L$40&lt;&gt;0,[1]p43!$L$40,"")</f>
        <v/>
      </c>
      <c r="Q556" s="449"/>
    </row>
    <row r="557" spans="1:19" s="2" customFormat="1" ht="13.5" customHeight="1" x14ac:dyDescent="0.25">
      <c r="A557" s="421" t="s">
        <v>253</v>
      </c>
      <c r="B557" s="422"/>
      <c r="C557" s="384" t="str">
        <f>IF([1]p43!$A$42&lt;&gt;0,[1]p43!$A$42,"")</f>
        <v/>
      </c>
      <c r="D557" s="384"/>
      <c r="E557" s="384"/>
      <c r="F557" s="384"/>
      <c r="G557" s="384"/>
      <c r="H557" s="384"/>
      <c r="I557" s="384"/>
      <c r="J557" s="384"/>
      <c r="K557" s="445"/>
      <c r="L557" s="95" t="s">
        <v>24</v>
      </c>
      <c r="M557" s="384" t="str">
        <f>IF([1]p43!$F$40&lt;&gt;0,[1]p43!$F$40,"")</f>
        <v/>
      </c>
      <c r="N557" s="384"/>
      <c r="O557" s="384"/>
      <c r="P557" s="384"/>
      <c r="Q557" s="445"/>
    </row>
    <row r="558" spans="1:19" x14ac:dyDescent="0.2">
      <c r="A558" s="392"/>
      <c r="B558" s="392"/>
      <c r="C558" s="392"/>
      <c r="D558" s="392"/>
      <c r="E558" s="392"/>
      <c r="F558" s="392"/>
      <c r="G558" s="392"/>
      <c r="H558" s="392"/>
      <c r="I558" s="392"/>
      <c r="J558" s="392"/>
      <c r="K558" s="392"/>
      <c r="L558" s="392"/>
      <c r="M558" s="392"/>
      <c r="N558" s="392"/>
      <c r="O558" s="392"/>
      <c r="P558" s="392"/>
      <c r="Q558" s="392"/>
    </row>
    <row r="559" spans="1:19" s="2" customFormat="1" ht="13.5" customHeight="1" x14ac:dyDescent="0.25">
      <c r="A559" s="421" t="s">
        <v>170</v>
      </c>
      <c r="B559" s="422"/>
      <c r="C559" s="384" t="str">
        <f>IF([1]p43!$A$44&lt;&gt;0,[1]p43!$A$44,"")</f>
        <v/>
      </c>
      <c r="D559" s="384"/>
      <c r="E559" s="384"/>
      <c r="F559" s="384"/>
      <c r="G559" s="384"/>
      <c r="H559" s="384"/>
      <c r="I559" s="384"/>
      <c r="J559" s="384"/>
      <c r="K559" s="445"/>
      <c r="L559" s="87" t="s">
        <v>74</v>
      </c>
      <c r="M559" s="446" t="str">
        <f>IF([1]p43!$K$44&lt;&gt;0,[1]p43!$K$44,"")</f>
        <v/>
      </c>
      <c r="N559" s="447"/>
      <c r="O559" s="87" t="s">
        <v>75</v>
      </c>
      <c r="P559" s="448" t="str">
        <f>IF([1]p43!$L$44&lt;&gt;0,[1]p43!$L$44,"")</f>
        <v/>
      </c>
      <c r="Q559" s="449"/>
    </row>
    <row r="560" spans="1:19" s="2" customFormat="1" ht="13.5" customHeight="1" x14ac:dyDescent="0.25">
      <c r="A560" s="421" t="s">
        <v>253</v>
      </c>
      <c r="B560" s="422"/>
      <c r="C560" s="384" t="str">
        <f>IF([1]p43!$A$46&lt;&gt;0,[1]p43!$A$46,"")</f>
        <v/>
      </c>
      <c r="D560" s="384"/>
      <c r="E560" s="384"/>
      <c r="F560" s="384"/>
      <c r="G560" s="384"/>
      <c r="H560" s="384"/>
      <c r="I560" s="384"/>
      <c r="J560" s="384"/>
      <c r="K560" s="445"/>
      <c r="L560" s="95" t="s">
        <v>24</v>
      </c>
      <c r="M560" s="384" t="str">
        <f>IF([1]p43!$F$44&lt;&gt;0,[1]p43!$F$44,"")</f>
        <v/>
      </c>
      <c r="N560" s="384"/>
      <c r="O560" s="384"/>
      <c r="P560" s="384"/>
      <c r="Q560" s="445"/>
    </row>
    <row r="561" spans="1:19" x14ac:dyDescent="0.2">
      <c r="A561" s="392"/>
      <c r="B561" s="392"/>
      <c r="C561" s="392"/>
      <c r="D561" s="392"/>
      <c r="E561" s="392"/>
      <c r="F561" s="392"/>
      <c r="G561" s="392"/>
      <c r="H561" s="392"/>
      <c r="I561" s="392"/>
      <c r="J561" s="392"/>
      <c r="K561" s="392"/>
      <c r="L561" s="392"/>
      <c r="M561" s="392"/>
      <c r="N561" s="392"/>
      <c r="O561" s="392"/>
      <c r="P561" s="392"/>
      <c r="Q561" s="392"/>
    </row>
    <row r="562" spans="1:19" s="2" customFormat="1" ht="13.5" customHeight="1" x14ac:dyDescent="0.25">
      <c r="A562" s="421" t="s">
        <v>170</v>
      </c>
      <c r="B562" s="422"/>
      <c r="C562" s="384" t="str">
        <f>IF([1]p43!$A$48&lt;&gt;0,[1]p43!$A$48,"")</f>
        <v/>
      </c>
      <c r="D562" s="384"/>
      <c r="E562" s="384"/>
      <c r="F562" s="384"/>
      <c r="G562" s="384"/>
      <c r="H562" s="384"/>
      <c r="I562" s="384"/>
      <c r="J562" s="384"/>
      <c r="K562" s="445"/>
      <c r="L562" s="87" t="s">
        <v>74</v>
      </c>
      <c r="M562" s="446" t="str">
        <f>IF([1]p43!$K$48&lt;&gt;0,[1]p43!$K$48,"")</f>
        <v/>
      </c>
      <c r="N562" s="447"/>
      <c r="O562" s="87" t="s">
        <v>75</v>
      </c>
      <c r="P562" s="448" t="str">
        <f>IF([1]p43!$L$48&lt;&gt;0,[1]p43!$L$48,"")</f>
        <v/>
      </c>
      <c r="Q562" s="449"/>
    </row>
    <row r="563" spans="1:19" s="2" customFormat="1" ht="13.5" customHeight="1" x14ac:dyDescent="0.25">
      <c r="A563" s="421" t="s">
        <v>253</v>
      </c>
      <c r="B563" s="422"/>
      <c r="C563" s="384" t="str">
        <f>IF([1]p43!$A$50&lt;&gt;0,[1]p43!$A$50,"")</f>
        <v/>
      </c>
      <c r="D563" s="384"/>
      <c r="E563" s="384"/>
      <c r="F563" s="384"/>
      <c r="G563" s="384"/>
      <c r="H563" s="384"/>
      <c r="I563" s="384"/>
      <c r="J563" s="384"/>
      <c r="K563" s="445"/>
      <c r="L563" s="95" t="s">
        <v>24</v>
      </c>
      <c r="M563" s="384" t="str">
        <f>IF([1]p43!$F$48&lt;&gt;0,[1]p43!$F$48,"")</f>
        <v/>
      </c>
      <c r="N563" s="384"/>
      <c r="O563" s="384"/>
      <c r="P563" s="384"/>
      <c r="Q563" s="445"/>
    </row>
    <row r="564" spans="1:19" x14ac:dyDescent="0.2">
      <c r="A564" s="392"/>
      <c r="B564" s="392"/>
      <c r="C564" s="392"/>
      <c r="D564" s="392"/>
      <c r="E564" s="392"/>
      <c r="F564" s="392"/>
      <c r="G564" s="392"/>
      <c r="H564" s="392"/>
      <c r="I564" s="392"/>
      <c r="J564" s="392"/>
      <c r="K564" s="392"/>
      <c r="L564" s="392"/>
      <c r="M564" s="392"/>
      <c r="N564" s="392"/>
      <c r="O564" s="392"/>
      <c r="P564" s="392"/>
      <c r="Q564" s="392"/>
    </row>
    <row r="565" spans="1:19" s="29" customFormat="1" ht="13.5" customHeight="1" x14ac:dyDescent="0.2">
      <c r="A565" s="375" t="str">
        <f>T([1]p44!$C$13:$G$13)</f>
        <v/>
      </c>
      <c r="B565" s="376"/>
      <c r="C565" s="376"/>
      <c r="D565" s="376"/>
      <c r="E565" s="377"/>
      <c r="F565" s="383"/>
      <c r="G565" s="381"/>
      <c r="H565" s="381"/>
      <c r="I565" s="381"/>
      <c r="J565" s="381"/>
      <c r="K565" s="381"/>
      <c r="L565" s="381"/>
      <c r="M565" s="381"/>
      <c r="N565" s="381"/>
      <c r="O565" s="381"/>
      <c r="P565" s="381"/>
      <c r="Q565" s="381"/>
      <c r="R565" s="28"/>
      <c r="S565" s="28"/>
    </row>
    <row r="566" spans="1:19" s="2" customFormat="1" ht="13.5" customHeight="1" x14ac:dyDescent="0.25">
      <c r="A566" s="421" t="s">
        <v>170</v>
      </c>
      <c r="B566" s="422"/>
      <c r="C566" s="384" t="str">
        <f>IF([1]p44!$A$36&lt;&gt;0,[1]p44!$A$36,"")</f>
        <v/>
      </c>
      <c r="D566" s="384"/>
      <c r="E566" s="384"/>
      <c r="F566" s="384"/>
      <c r="G566" s="384"/>
      <c r="H566" s="384"/>
      <c r="I566" s="384"/>
      <c r="J566" s="384"/>
      <c r="K566" s="445"/>
      <c r="L566" s="87" t="s">
        <v>74</v>
      </c>
      <c r="M566" s="446" t="str">
        <f>IF([1]p44!$K$36&lt;&gt;0,[1]p44!$K$36,"")</f>
        <v/>
      </c>
      <c r="N566" s="447"/>
      <c r="O566" s="87" t="s">
        <v>75</v>
      </c>
      <c r="P566" s="448" t="str">
        <f>IF([1]p44!$L$36&lt;&gt;0,[1]p44!$L$36,"")</f>
        <v/>
      </c>
      <c r="Q566" s="449"/>
    </row>
    <row r="567" spans="1:19" s="2" customFormat="1" ht="13.5" customHeight="1" x14ac:dyDescent="0.25">
      <c r="A567" s="421" t="s">
        <v>253</v>
      </c>
      <c r="B567" s="422"/>
      <c r="C567" s="384" t="str">
        <f>IF([1]p44!$A$38&lt;&gt;0,[1]p44!$A$38,"")</f>
        <v/>
      </c>
      <c r="D567" s="384"/>
      <c r="E567" s="384"/>
      <c r="F567" s="384"/>
      <c r="G567" s="384"/>
      <c r="H567" s="384"/>
      <c r="I567" s="384"/>
      <c r="J567" s="384"/>
      <c r="K567" s="445"/>
      <c r="L567" s="95" t="s">
        <v>24</v>
      </c>
      <c r="M567" s="384" t="str">
        <f>IF([1]p44!$F$36&lt;&gt;0,[1]p44!$F$36,"")</f>
        <v/>
      </c>
      <c r="N567" s="384"/>
      <c r="O567" s="384"/>
      <c r="P567" s="384"/>
      <c r="Q567" s="445"/>
    </row>
    <row r="568" spans="1:19" x14ac:dyDescent="0.2">
      <c r="A568" s="392"/>
      <c r="B568" s="392"/>
      <c r="C568" s="392"/>
      <c r="D568" s="392"/>
      <c r="E568" s="392"/>
      <c r="F568" s="392"/>
      <c r="G568" s="392"/>
      <c r="H568" s="392"/>
      <c r="I568" s="392"/>
      <c r="J568" s="392"/>
      <c r="K568" s="392"/>
      <c r="L568" s="392"/>
      <c r="M568" s="392"/>
      <c r="N568" s="392"/>
      <c r="O568" s="392"/>
      <c r="P568" s="392"/>
      <c r="Q568" s="392"/>
    </row>
    <row r="569" spans="1:19" s="2" customFormat="1" ht="13.5" customHeight="1" x14ac:dyDescent="0.25">
      <c r="A569" s="421" t="s">
        <v>170</v>
      </c>
      <c r="B569" s="422"/>
      <c r="C569" s="384" t="str">
        <f>IF([1]p44!$A$40&lt;&gt;0,[1]p44!$A$40,"")</f>
        <v/>
      </c>
      <c r="D569" s="384"/>
      <c r="E569" s="384"/>
      <c r="F569" s="384"/>
      <c r="G569" s="384"/>
      <c r="H569" s="384"/>
      <c r="I569" s="384"/>
      <c r="J569" s="384"/>
      <c r="K569" s="445"/>
      <c r="L569" s="87" t="s">
        <v>74</v>
      </c>
      <c r="M569" s="446" t="str">
        <f>IF([1]p44!$K$40&lt;&gt;0,[1]p44!$K$40,"")</f>
        <v/>
      </c>
      <c r="N569" s="447"/>
      <c r="O569" s="87" t="s">
        <v>75</v>
      </c>
      <c r="P569" s="448" t="str">
        <f>IF([1]p44!$L$40&lt;&gt;0,[1]p44!$L$40,"")</f>
        <v/>
      </c>
      <c r="Q569" s="449"/>
    </row>
    <row r="570" spans="1:19" s="2" customFormat="1" ht="13.5" customHeight="1" x14ac:dyDescent="0.25">
      <c r="A570" s="421" t="s">
        <v>253</v>
      </c>
      <c r="B570" s="422"/>
      <c r="C570" s="384" t="str">
        <f>IF([1]p44!$A$42&lt;&gt;0,[1]p44!$A$42,"")</f>
        <v/>
      </c>
      <c r="D570" s="384"/>
      <c r="E570" s="384"/>
      <c r="F570" s="384"/>
      <c r="G570" s="384"/>
      <c r="H570" s="384"/>
      <c r="I570" s="384"/>
      <c r="J570" s="384"/>
      <c r="K570" s="445"/>
      <c r="L570" s="95" t="s">
        <v>24</v>
      </c>
      <c r="M570" s="384" t="str">
        <f>IF([1]p44!$F$40&lt;&gt;0,[1]p44!$F$40,"")</f>
        <v/>
      </c>
      <c r="N570" s="384"/>
      <c r="O570" s="384"/>
      <c r="P570" s="384"/>
      <c r="Q570" s="445"/>
    </row>
    <row r="571" spans="1:19" x14ac:dyDescent="0.2">
      <c r="A571" s="392"/>
      <c r="B571" s="392"/>
      <c r="C571" s="392"/>
      <c r="D571" s="392"/>
      <c r="E571" s="392"/>
      <c r="F571" s="392"/>
      <c r="G571" s="392"/>
      <c r="H571" s="392"/>
      <c r="I571" s="392"/>
      <c r="J571" s="392"/>
      <c r="K571" s="392"/>
      <c r="L571" s="392"/>
      <c r="M571" s="392"/>
      <c r="N571" s="392"/>
      <c r="O571" s="392"/>
      <c r="P571" s="392"/>
      <c r="Q571" s="392"/>
    </row>
    <row r="572" spans="1:19" s="2" customFormat="1" ht="13.5" customHeight="1" x14ac:dyDescent="0.25">
      <c r="A572" s="421" t="s">
        <v>170</v>
      </c>
      <c r="B572" s="422"/>
      <c r="C572" s="384" t="str">
        <f>IF([1]p44!$A$44&lt;&gt;0,[1]p44!$A$44,"")</f>
        <v/>
      </c>
      <c r="D572" s="384"/>
      <c r="E572" s="384"/>
      <c r="F572" s="384"/>
      <c r="G572" s="384"/>
      <c r="H572" s="384"/>
      <c r="I572" s="384"/>
      <c r="J572" s="384"/>
      <c r="K572" s="445"/>
      <c r="L572" s="87" t="s">
        <v>74</v>
      </c>
      <c r="M572" s="446" t="str">
        <f>IF([1]p44!$K$44&lt;&gt;0,[1]p44!$K$44,"")</f>
        <v/>
      </c>
      <c r="N572" s="447"/>
      <c r="O572" s="87" t="s">
        <v>75</v>
      </c>
      <c r="P572" s="448" t="str">
        <f>IF([1]p44!$L$44&lt;&gt;0,[1]p44!$L$44,"")</f>
        <v/>
      </c>
      <c r="Q572" s="449"/>
    </row>
    <row r="573" spans="1:19" s="2" customFormat="1" ht="13.5" customHeight="1" x14ac:dyDescent="0.25">
      <c r="A573" s="421" t="s">
        <v>253</v>
      </c>
      <c r="B573" s="422"/>
      <c r="C573" s="384" t="str">
        <f>IF([1]p44!$A$46&lt;&gt;0,[1]p44!$A$46,"")</f>
        <v/>
      </c>
      <c r="D573" s="384"/>
      <c r="E573" s="384"/>
      <c r="F573" s="384"/>
      <c r="G573" s="384"/>
      <c r="H573" s="384"/>
      <c r="I573" s="384"/>
      <c r="J573" s="384"/>
      <c r="K573" s="445"/>
      <c r="L573" s="95" t="s">
        <v>24</v>
      </c>
      <c r="M573" s="384" t="str">
        <f>IF([1]p44!$F$44&lt;&gt;0,[1]p44!$F$44,"")</f>
        <v/>
      </c>
      <c r="N573" s="384"/>
      <c r="O573" s="384"/>
      <c r="P573" s="384"/>
      <c r="Q573" s="445"/>
    </row>
    <row r="574" spans="1:19" x14ac:dyDescent="0.2">
      <c r="A574" s="392"/>
      <c r="B574" s="392"/>
      <c r="C574" s="392"/>
      <c r="D574" s="392"/>
      <c r="E574" s="392"/>
      <c r="F574" s="392"/>
      <c r="G574" s="392"/>
      <c r="H574" s="392"/>
      <c r="I574" s="392"/>
      <c r="J574" s="392"/>
      <c r="K574" s="392"/>
      <c r="L574" s="392"/>
      <c r="M574" s="392"/>
      <c r="N574" s="392"/>
      <c r="O574" s="392"/>
      <c r="P574" s="392"/>
      <c r="Q574" s="392"/>
    </row>
    <row r="575" spans="1:19" s="2" customFormat="1" ht="13.5" customHeight="1" x14ac:dyDescent="0.25">
      <c r="A575" s="421" t="s">
        <v>170</v>
      </c>
      <c r="B575" s="422"/>
      <c r="C575" s="384" t="str">
        <f>IF([1]p44!$A$48&lt;&gt;0,[1]p44!$A$48,"")</f>
        <v/>
      </c>
      <c r="D575" s="384"/>
      <c r="E575" s="384"/>
      <c r="F575" s="384"/>
      <c r="G575" s="384"/>
      <c r="H575" s="384"/>
      <c r="I575" s="384"/>
      <c r="J575" s="384"/>
      <c r="K575" s="445"/>
      <c r="L575" s="87" t="s">
        <v>74</v>
      </c>
      <c r="M575" s="446" t="str">
        <f>IF([1]p44!$K$48&lt;&gt;0,[1]p44!$K$48,"")</f>
        <v/>
      </c>
      <c r="N575" s="447"/>
      <c r="O575" s="87" t="s">
        <v>75</v>
      </c>
      <c r="P575" s="448" t="str">
        <f>IF([1]p44!$L$48&lt;&gt;0,[1]p44!$L$48,"")</f>
        <v/>
      </c>
      <c r="Q575" s="449"/>
    </row>
    <row r="576" spans="1:19" s="2" customFormat="1" ht="13.5" customHeight="1" x14ac:dyDescent="0.25">
      <c r="A576" s="421" t="s">
        <v>253</v>
      </c>
      <c r="B576" s="422"/>
      <c r="C576" s="384" t="str">
        <f>IF([1]p44!$A$50&lt;&gt;0,[1]p44!$A$50,"")</f>
        <v/>
      </c>
      <c r="D576" s="384"/>
      <c r="E576" s="384"/>
      <c r="F576" s="384"/>
      <c r="G576" s="384"/>
      <c r="H576" s="384"/>
      <c r="I576" s="384"/>
      <c r="J576" s="384"/>
      <c r="K576" s="445"/>
      <c r="L576" s="95" t="s">
        <v>24</v>
      </c>
      <c r="M576" s="384" t="str">
        <f>IF([1]p44!$F$48&lt;&gt;0,[1]p44!$F$48,"")</f>
        <v/>
      </c>
      <c r="N576" s="384"/>
      <c r="O576" s="384"/>
      <c r="P576" s="384"/>
      <c r="Q576" s="445"/>
    </row>
    <row r="577" spans="1:19" x14ac:dyDescent="0.2">
      <c r="A577" s="392"/>
      <c r="B577" s="392"/>
      <c r="C577" s="392"/>
      <c r="D577" s="392"/>
      <c r="E577" s="392"/>
      <c r="F577" s="392"/>
      <c r="G577" s="392"/>
      <c r="H577" s="392"/>
      <c r="I577" s="392"/>
      <c r="J577" s="392"/>
      <c r="K577" s="392"/>
      <c r="L577" s="392"/>
      <c r="M577" s="392"/>
      <c r="N577" s="392"/>
      <c r="O577" s="392"/>
      <c r="P577" s="392"/>
      <c r="Q577" s="392"/>
    </row>
    <row r="578" spans="1:19" s="29" customFormat="1" ht="13.5" customHeight="1" x14ac:dyDescent="0.2">
      <c r="A578" s="375" t="str">
        <f>T([1]p45!$C$13:$G$13)</f>
        <v/>
      </c>
      <c r="B578" s="376"/>
      <c r="C578" s="376"/>
      <c r="D578" s="376"/>
      <c r="E578" s="377"/>
      <c r="F578" s="383"/>
      <c r="G578" s="381"/>
      <c r="H578" s="381"/>
      <c r="I578" s="381"/>
      <c r="J578" s="381"/>
      <c r="K578" s="381"/>
      <c r="L578" s="381"/>
      <c r="M578" s="381"/>
      <c r="N578" s="381"/>
      <c r="O578" s="381"/>
      <c r="P578" s="381"/>
      <c r="Q578" s="381"/>
      <c r="R578" s="28"/>
      <c r="S578" s="28"/>
    </row>
    <row r="579" spans="1:19" s="2" customFormat="1" ht="13.5" customHeight="1" x14ac:dyDescent="0.25">
      <c r="A579" s="421" t="s">
        <v>170</v>
      </c>
      <c r="B579" s="422"/>
      <c r="C579" s="384" t="str">
        <f>IF([1]p45!$A$36&lt;&gt;0,[1]p45!$A$36,"")</f>
        <v/>
      </c>
      <c r="D579" s="384"/>
      <c r="E579" s="384"/>
      <c r="F579" s="384"/>
      <c r="G579" s="384"/>
      <c r="H579" s="384"/>
      <c r="I579" s="384"/>
      <c r="J579" s="384"/>
      <c r="K579" s="445"/>
      <c r="L579" s="87" t="s">
        <v>74</v>
      </c>
      <c r="M579" s="446" t="str">
        <f>IF([1]p45!$K$36&lt;&gt;0,[1]p45!$K$36,"")</f>
        <v/>
      </c>
      <c r="N579" s="447"/>
      <c r="O579" s="87" t="s">
        <v>75</v>
      </c>
      <c r="P579" s="448" t="str">
        <f>IF([1]p45!$L$36&lt;&gt;0,[1]p45!$L$36,"")</f>
        <v/>
      </c>
      <c r="Q579" s="449"/>
    </row>
    <row r="580" spans="1:19" s="2" customFormat="1" ht="13.5" customHeight="1" x14ac:dyDescent="0.25">
      <c r="A580" s="421" t="s">
        <v>253</v>
      </c>
      <c r="B580" s="422"/>
      <c r="C580" s="384" t="str">
        <f>IF([1]p45!$A$38&lt;&gt;0,[1]p45!$A$38,"")</f>
        <v/>
      </c>
      <c r="D580" s="384"/>
      <c r="E580" s="384"/>
      <c r="F580" s="384"/>
      <c r="G580" s="384"/>
      <c r="H580" s="384"/>
      <c r="I580" s="384"/>
      <c r="J580" s="384"/>
      <c r="K580" s="445"/>
      <c r="L580" s="95" t="s">
        <v>24</v>
      </c>
      <c r="M580" s="384" t="str">
        <f>IF([1]p45!$F$36&lt;&gt;0,[1]p45!$F$36,"")</f>
        <v/>
      </c>
      <c r="N580" s="384"/>
      <c r="O580" s="384"/>
      <c r="P580" s="384"/>
      <c r="Q580" s="445"/>
    </row>
    <row r="581" spans="1:19" x14ac:dyDescent="0.2">
      <c r="A581" s="392"/>
      <c r="B581" s="392"/>
      <c r="C581" s="392"/>
      <c r="D581" s="392"/>
      <c r="E581" s="392"/>
      <c r="F581" s="392"/>
      <c r="G581" s="392"/>
      <c r="H581" s="392"/>
      <c r="I581" s="392"/>
      <c r="J581" s="392"/>
      <c r="K581" s="392"/>
      <c r="L581" s="392"/>
      <c r="M581" s="392"/>
      <c r="N581" s="392"/>
      <c r="O581" s="392"/>
      <c r="P581" s="392"/>
      <c r="Q581" s="392"/>
    </row>
    <row r="582" spans="1:19" s="2" customFormat="1" ht="13.5" customHeight="1" x14ac:dyDescent="0.25">
      <c r="A582" s="421" t="s">
        <v>170</v>
      </c>
      <c r="B582" s="422"/>
      <c r="C582" s="384" t="str">
        <f>IF([1]p45!$A$40&lt;&gt;0,[1]p45!$A$40,"")</f>
        <v/>
      </c>
      <c r="D582" s="384"/>
      <c r="E582" s="384"/>
      <c r="F582" s="384"/>
      <c r="G582" s="384"/>
      <c r="H582" s="384"/>
      <c r="I582" s="384"/>
      <c r="J582" s="384"/>
      <c r="K582" s="445"/>
      <c r="L582" s="87" t="s">
        <v>74</v>
      </c>
      <c r="M582" s="446" t="str">
        <f>IF([1]p45!$K$40&lt;&gt;0,[1]p45!$K$40,"")</f>
        <v/>
      </c>
      <c r="N582" s="447"/>
      <c r="O582" s="87" t="s">
        <v>75</v>
      </c>
      <c r="P582" s="448" t="str">
        <f>IF([1]p45!$L$40&lt;&gt;0,[1]p45!$L$40,"")</f>
        <v/>
      </c>
      <c r="Q582" s="449"/>
    </row>
    <row r="583" spans="1:19" s="2" customFormat="1" ht="13.5" customHeight="1" x14ac:dyDescent="0.25">
      <c r="A583" s="421" t="s">
        <v>253</v>
      </c>
      <c r="B583" s="422"/>
      <c r="C583" s="384" t="str">
        <f>IF([1]p45!$A$42&lt;&gt;0,[1]p45!$A$42,"")</f>
        <v/>
      </c>
      <c r="D583" s="384"/>
      <c r="E583" s="384"/>
      <c r="F583" s="384"/>
      <c r="G583" s="384"/>
      <c r="H583" s="384"/>
      <c r="I583" s="384"/>
      <c r="J583" s="384"/>
      <c r="K583" s="445"/>
      <c r="L583" s="95" t="s">
        <v>24</v>
      </c>
      <c r="M583" s="384" t="str">
        <f>IF([1]p45!$F$40&lt;&gt;0,[1]p45!$F$40,"")</f>
        <v/>
      </c>
      <c r="N583" s="384"/>
      <c r="O583" s="384"/>
      <c r="P583" s="384"/>
      <c r="Q583" s="445"/>
    </row>
    <row r="584" spans="1:19" x14ac:dyDescent="0.2">
      <c r="A584" s="392"/>
      <c r="B584" s="392"/>
      <c r="C584" s="392"/>
      <c r="D584" s="392"/>
      <c r="E584" s="392"/>
      <c r="F584" s="392"/>
      <c r="G584" s="392"/>
      <c r="H584" s="392"/>
      <c r="I584" s="392"/>
      <c r="J584" s="392"/>
      <c r="K584" s="392"/>
      <c r="L584" s="392"/>
      <c r="M584" s="392"/>
      <c r="N584" s="392"/>
      <c r="O584" s="392"/>
      <c r="P584" s="392"/>
      <c r="Q584" s="392"/>
    </row>
    <row r="585" spans="1:19" s="2" customFormat="1" ht="13.5" customHeight="1" x14ac:dyDescent="0.25">
      <c r="A585" s="421" t="s">
        <v>170</v>
      </c>
      <c r="B585" s="422"/>
      <c r="C585" s="384" t="str">
        <f>IF([1]p45!$A$44&lt;&gt;0,[1]p45!$A$44,"")</f>
        <v/>
      </c>
      <c r="D585" s="384"/>
      <c r="E585" s="384"/>
      <c r="F585" s="384"/>
      <c r="G585" s="384"/>
      <c r="H585" s="384"/>
      <c r="I585" s="384"/>
      <c r="J585" s="384"/>
      <c r="K585" s="445"/>
      <c r="L585" s="87" t="s">
        <v>74</v>
      </c>
      <c r="M585" s="446" t="str">
        <f>IF([1]p45!$K$44&lt;&gt;0,[1]p45!$K$44,"")</f>
        <v/>
      </c>
      <c r="N585" s="447"/>
      <c r="O585" s="87" t="s">
        <v>75</v>
      </c>
      <c r="P585" s="448" t="str">
        <f>IF([1]p45!$L$44&lt;&gt;0,[1]p45!$L$44,"")</f>
        <v/>
      </c>
      <c r="Q585" s="449"/>
    </row>
    <row r="586" spans="1:19" s="2" customFormat="1" ht="13.5" customHeight="1" x14ac:dyDescent="0.25">
      <c r="A586" s="421" t="s">
        <v>253</v>
      </c>
      <c r="B586" s="422"/>
      <c r="C586" s="384" t="str">
        <f>IF([1]p45!$A$46&lt;&gt;0,[1]p45!$A$46,"")</f>
        <v/>
      </c>
      <c r="D586" s="384"/>
      <c r="E586" s="384"/>
      <c r="F586" s="384"/>
      <c r="G586" s="384"/>
      <c r="H586" s="384"/>
      <c r="I586" s="384"/>
      <c r="J586" s="384"/>
      <c r="K586" s="445"/>
      <c r="L586" s="95" t="s">
        <v>24</v>
      </c>
      <c r="M586" s="384" t="str">
        <f>IF([1]p45!$F$44&lt;&gt;0,[1]p45!$F$44,"")</f>
        <v/>
      </c>
      <c r="N586" s="384"/>
      <c r="O586" s="384"/>
      <c r="P586" s="384"/>
      <c r="Q586" s="445"/>
    </row>
    <row r="587" spans="1:19" x14ac:dyDescent="0.2">
      <c r="A587" s="392"/>
      <c r="B587" s="392"/>
      <c r="C587" s="392"/>
      <c r="D587" s="392"/>
      <c r="E587" s="392"/>
      <c r="F587" s="392"/>
      <c r="G587" s="392"/>
      <c r="H587" s="392"/>
      <c r="I587" s="392"/>
      <c r="J587" s="392"/>
      <c r="K587" s="392"/>
      <c r="L587" s="392"/>
      <c r="M587" s="392"/>
      <c r="N587" s="392"/>
      <c r="O587" s="392"/>
      <c r="P587" s="392"/>
      <c r="Q587" s="392"/>
    </row>
    <row r="588" spans="1:19" s="2" customFormat="1" ht="13.5" customHeight="1" x14ac:dyDescent="0.25">
      <c r="A588" s="421" t="s">
        <v>170</v>
      </c>
      <c r="B588" s="422"/>
      <c r="C588" s="384" t="str">
        <f>IF([1]p45!$A$48&lt;&gt;0,[1]p45!$A$48,"")</f>
        <v/>
      </c>
      <c r="D588" s="384"/>
      <c r="E588" s="384"/>
      <c r="F588" s="384"/>
      <c r="G588" s="384"/>
      <c r="H588" s="384"/>
      <c r="I588" s="384"/>
      <c r="J588" s="384"/>
      <c r="K588" s="445"/>
      <c r="L588" s="87" t="s">
        <v>74</v>
      </c>
      <c r="M588" s="446" t="str">
        <f>IF([1]p45!$K$48&lt;&gt;0,[1]p45!$K$48,"")</f>
        <v/>
      </c>
      <c r="N588" s="447"/>
      <c r="O588" s="87" t="s">
        <v>75</v>
      </c>
      <c r="P588" s="448" t="str">
        <f>IF([1]p45!$L$48&lt;&gt;0,[1]p45!$L$48,"")</f>
        <v/>
      </c>
      <c r="Q588" s="449"/>
    </row>
    <row r="589" spans="1:19" s="2" customFormat="1" ht="13.5" customHeight="1" x14ac:dyDescent="0.25">
      <c r="A589" s="421" t="s">
        <v>253</v>
      </c>
      <c r="B589" s="422"/>
      <c r="C589" s="384" t="str">
        <f>IF([1]p45!$A$50&lt;&gt;0,[1]p45!$A$50,"")</f>
        <v/>
      </c>
      <c r="D589" s="384"/>
      <c r="E589" s="384"/>
      <c r="F589" s="384"/>
      <c r="G589" s="384"/>
      <c r="H589" s="384"/>
      <c r="I589" s="384"/>
      <c r="J589" s="384"/>
      <c r="K589" s="445"/>
      <c r="L589" s="95" t="s">
        <v>24</v>
      </c>
      <c r="M589" s="384" t="str">
        <f>IF([1]p45!$F$48&lt;&gt;0,[1]p45!$F$48,"")</f>
        <v/>
      </c>
      <c r="N589" s="384"/>
      <c r="O589" s="384"/>
      <c r="P589" s="384"/>
      <c r="Q589" s="445"/>
    </row>
    <row r="590" spans="1:19" x14ac:dyDescent="0.2">
      <c r="A590" s="392"/>
      <c r="B590" s="392"/>
      <c r="C590" s="392"/>
      <c r="D590" s="392"/>
      <c r="E590" s="392"/>
      <c r="F590" s="392"/>
      <c r="G590" s="392"/>
      <c r="H590" s="392"/>
      <c r="I590" s="392"/>
      <c r="J590" s="392"/>
      <c r="K590" s="392"/>
      <c r="L590" s="392"/>
      <c r="M590" s="392"/>
      <c r="N590" s="392"/>
      <c r="O590" s="392"/>
      <c r="P590" s="392"/>
      <c r="Q590" s="392"/>
    </row>
    <row r="591" spans="1:19" s="29" customFormat="1" ht="13.5" customHeight="1" x14ac:dyDescent="0.2">
      <c r="A591" s="375" t="str">
        <f>T([1]p46!$C$13:$G$13)</f>
        <v/>
      </c>
      <c r="B591" s="376"/>
      <c r="C591" s="376"/>
      <c r="D591" s="376"/>
      <c r="E591" s="377"/>
      <c r="F591" s="383"/>
      <c r="G591" s="381"/>
      <c r="H591" s="381"/>
      <c r="I591" s="381"/>
      <c r="J591" s="381"/>
      <c r="K591" s="381"/>
      <c r="L591" s="381"/>
      <c r="M591" s="381"/>
      <c r="N591" s="381"/>
      <c r="O591" s="381"/>
      <c r="P591" s="381"/>
      <c r="Q591" s="381"/>
      <c r="R591" s="28"/>
      <c r="S591" s="28"/>
    </row>
    <row r="592" spans="1:19" s="2" customFormat="1" ht="13.5" customHeight="1" x14ac:dyDescent="0.25">
      <c r="A592" s="421" t="s">
        <v>170</v>
      </c>
      <c r="B592" s="422"/>
      <c r="C592" s="384" t="str">
        <f>IF([1]p46!$A$36&lt;&gt;0,[1]p46!$A$36,"")</f>
        <v/>
      </c>
      <c r="D592" s="384"/>
      <c r="E592" s="384"/>
      <c r="F592" s="384"/>
      <c r="G592" s="384"/>
      <c r="H592" s="384"/>
      <c r="I592" s="384"/>
      <c r="J592" s="384"/>
      <c r="K592" s="445"/>
      <c r="L592" s="87" t="s">
        <v>74</v>
      </c>
      <c r="M592" s="446" t="str">
        <f>IF([1]p46!$K$36&lt;&gt;0,[1]p46!$K$36,"")</f>
        <v/>
      </c>
      <c r="N592" s="447"/>
      <c r="O592" s="87" t="s">
        <v>75</v>
      </c>
      <c r="P592" s="448" t="str">
        <f>IF([1]p46!$L$36&lt;&gt;0,[1]p46!$L$36,"")</f>
        <v/>
      </c>
      <c r="Q592" s="449"/>
    </row>
    <row r="593" spans="1:19" s="2" customFormat="1" ht="13.5" customHeight="1" x14ac:dyDescent="0.25">
      <c r="A593" s="421" t="s">
        <v>253</v>
      </c>
      <c r="B593" s="422"/>
      <c r="C593" s="384" t="str">
        <f>IF([1]p46!$A$38&lt;&gt;0,[1]p46!$A$38,"")</f>
        <v/>
      </c>
      <c r="D593" s="384"/>
      <c r="E593" s="384"/>
      <c r="F593" s="384"/>
      <c r="G593" s="384"/>
      <c r="H593" s="384"/>
      <c r="I593" s="384"/>
      <c r="J593" s="384"/>
      <c r="K593" s="445"/>
      <c r="L593" s="95" t="s">
        <v>24</v>
      </c>
      <c r="M593" s="384" t="str">
        <f>IF([1]p46!$F$36&lt;&gt;0,[1]p46!$F$36,"")</f>
        <v/>
      </c>
      <c r="N593" s="384"/>
      <c r="O593" s="384"/>
      <c r="P593" s="384"/>
      <c r="Q593" s="445"/>
    </row>
    <row r="594" spans="1:19" x14ac:dyDescent="0.2">
      <c r="A594" s="392"/>
      <c r="B594" s="392"/>
      <c r="C594" s="392"/>
      <c r="D594" s="392"/>
      <c r="E594" s="392"/>
      <c r="F594" s="392"/>
      <c r="G594" s="392"/>
      <c r="H594" s="392"/>
      <c r="I594" s="392"/>
      <c r="J594" s="392"/>
      <c r="K594" s="392"/>
      <c r="L594" s="392"/>
      <c r="M594" s="392"/>
      <c r="N594" s="392"/>
      <c r="O594" s="392"/>
      <c r="P594" s="392"/>
      <c r="Q594" s="392"/>
    </row>
    <row r="595" spans="1:19" s="2" customFormat="1" ht="13.5" customHeight="1" x14ac:dyDescent="0.25">
      <c r="A595" s="421" t="s">
        <v>170</v>
      </c>
      <c r="B595" s="422"/>
      <c r="C595" s="384" t="str">
        <f>IF([1]p46!$A$40&lt;&gt;0,[1]p46!$A$40,"")</f>
        <v/>
      </c>
      <c r="D595" s="384"/>
      <c r="E595" s="384"/>
      <c r="F595" s="384"/>
      <c r="G595" s="384"/>
      <c r="H595" s="384"/>
      <c r="I595" s="384"/>
      <c r="J595" s="384"/>
      <c r="K595" s="445"/>
      <c r="L595" s="87" t="s">
        <v>74</v>
      </c>
      <c r="M595" s="446" t="str">
        <f>IF([1]p46!$K$40&lt;&gt;0,[1]p46!$K$40,"")</f>
        <v/>
      </c>
      <c r="N595" s="447"/>
      <c r="O595" s="87" t="s">
        <v>75</v>
      </c>
      <c r="P595" s="448" t="str">
        <f>IF([1]p46!$L$40&lt;&gt;0,[1]p46!$L$40,"")</f>
        <v/>
      </c>
      <c r="Q595" s="449"/>
    </row>
    <row r="596" spans="1:19" s="2" customFormat="1" ht="13.5" customHeight="1" x14ac:dyDescent="0.25">
      <c r="A596" s="421" t="s">
        <v>253</v>
      </c>
      <c r="B596" s="422"/>
      <c r="C596" s="384" t="str">
        <f>IF([1]p46!$A$42&lt;&gt;0,[1]p46!$A$42,"")</f>
        <v/>
      </c>
      <c r="D596" s="384"/>
      <c r="E596" s="384"/>
      <c r="F596" s="384"/>
      <c r="G596" s="384"/>
      <c r="H596" s="384"/>
      <c r="I596" s="384"/>
      <c r="J596" s="384"/>
      <c r="K596" s="445"/>
      <c r="L596" s="95" t="s">
        <v>24</v>
      </c>
      <c r="M596" s="384" t="str">
        <f>IF([1]p46!$F$40&lt;&gt;0,[1]p46!$F$40,"")</f>
        <v/>
      </c>
      <c r="N596" s="384"/>
      <c r="O596" s="384"/>
      <c r="P596" s="384"/>
      <c r="Q596" s="445"/>
    </row>
    <row r="597" spans="1:19" x14ac:dyDescent="0.2">
      <c r="A597" s="392"/>
      <c r="B597" s="392"/>
      <c r="C597" s="392"/>
      <c r="D597" s="392"/>
      <c r="E597" s="392"/>
      <c r="F597" s="392"/>
      <c r="G597" s="392"/>
      <c r="H597" s="392"/>
      <c r="I597" s="392"/>
      <c r="J597" s="392"/>
      <c r="K597" s="392"/>
      <c r="L597" s="392"/>
      <c r="M597" s="392"/>
      <c r="N597" s="392"/>
      <c r="O597" s="392"/>
      <c r="P597" s="392"/>
      <c r="Q597" s="392"/>
    </row>
    <row r="598" spans="1:19" s="2" customFormat="1" ht="13.5" customHeight="1" x14ac:dyDescent="0.25">
      <c r="A598" s="421" t="s">
        <v>170</v>
      </c>
      <c r="B598" s="422"/>
      <c r="C598" s="384" t="str">
        <f>IF([1]p46!$A$44&lt;&gt;0,[1]p46!$A$44,"")</f>
        <v/>
      </c>
      <c r="D598" s="384"/>
      <c r="E598" s="384"/>
      <c r="F598" s="384"/>
      <c r="G598" s="384"/>
      <c r="H598" s="384"/>
      <c r="I598" s="384"/>
      <c r="J598" s="384"/>
      <c r="K598" s="445"/>
      <c r="L598" s="87" t="s">
        <v>74</v>
      </c>
      <c r="M598" s="446" t="str">
        <f>IF([1]p46!$K$44&lt;&gt;0,[1]p46!$K$44,"")</f>
        <v/>
      </c>
      <c r="N598" s="447"/>
      <c r="O598" s="87" t="s">
        <v>75</v>
      </c>
      <c r="P598" s="448" t="str">
        <f>IF([1]p46!$L$44&lt;&gt;0,[1]p46!$L$44,"")</f>
        <v/>
      </c>
      <c r="Q598" s="449"/>
    </row>
    <row r="599" spans="1:19" s="2" customFormat="1" ht="13.5" customHeight="1" x14ac:dyDescent="0.25">
      <c r="A599" s="421" t="s">
        <v>253</v>
      </c>
      <c r="B599" s="422"/>
      <c r="C599" s="384" t="str">
        <f>IF([1]p46!$A$46&lt;&gt;0,[1]p46!$A$46,"")</f>
        <v/>
      </c>
      <c r="D599" s="384"/>
      <c r="E599" s="384"/>
      <c r="F599" s="384"/>
      <c r="G599" s="384"/>
      <c r="H599" s="384"/>
      <c r="I599" s="384"/>
      <c r="J599" s="384"/>
      <c r="K599" s="445"/>
      <c r="L599" s="95" t="s">
        <v>24</v>
      </c>
      <c r="M599" s="384" t="str">
        <f>IF([1]p46!$F$44&lt;&gt;0,[1]p46!$F$44,"")</f>
        <v/>
      </c>
      <c r="N599" s="384"/>
      <c r="O599" s="384"/>
      <c r="P599" s="384"/>
      <c r="Q599" s="445"/>
    </row>
    <row r="600" spans="1:19" x14ac:dyDescent="0.2">
      <c r="A600" s="392"/>
      <c r="B600" s="392"/>
      <c r="C600" s="392"/>
      <c r="D600" s="392"/>
      <c r="E600" s="392"/>
      <c r="F600" s="392"/>
      <c r="G600" s="392"/>
      <c r="H600" s="392"/>
      <c r="I600" s="392"/>
      <c r="J600" s="392"/>
      <c r="K600" s="392"/>
      <c r="L600" s="392"/>
      <c r="M600" s="392"/>
      <c r="N600" s="392"/>
      <c r="O600" s="392"/>
      <c r="P600" s="392"/>
      <c r="Q600" s="392"/>
    </row>
    <row r="601" spans="1:19" s="2" customFormat="1" ht="13.5" customHeight="1" x14ac:dyDescent="0.25">
      <c r="A601" s="421" t="s">
        <v>170</v>
      </c>
      <c r="B601" s="422"/>
      <c r="C601" s="384" t="str">
        <f>IF([1]p46!$A$48&lt;&gt;0,[1]p46!$A$48,"")</f>
        <v/>
      </c>
      <c r="D601" s="384"/>
      <c r="E601" s="384"/>
      <c r="F601" s="384"/>
      <c r="G601" s="384"/>
      <c r="H601" s="384"/>
      <c r="I601" s="384"/>
      <c r="J601" s="384"/>
      <c r="K601" s="445"/>
      <c r="L601" s="87" t="s">
        <v>74</v>
      </c>
      <c r="M601" s="446" t="str">
        <f>IF([1]p46!$K$48&lt;&gt;0,[1]p46!$K$48,"")</f>
        <v/>
      </c>
      <c r="N601" s="447"/>
      <c r="O601" s="87" t="s">
        <v>75</v>
      </c>
      <c r="P601" s="448" t="str">
        <f>IF([1]p46!$L$48&lt;&gt;0,[1]p46!$L$48,"")</f>
        <v/>
      </c>
      <c r="Q601" s="449"/>
    </row>
    <row r="602" spans="1:19" s="2" customFormat="1" ht="13.5" customHeight="1" x14ac:dyDescent="0.25">
      <c r="A602" s="421" t="s">
        <v>253</v>
      </c>
      <c r="B602" s="422"/>
      <c r="C602" s="384" t="str">
        <f>IF([1]p46!$A$50&lt;&gt;0,[1]p46!$A$50,"")</f>
        <v/>
      </c>
      <c r="D602" s="384"/>
      <c r="E602" s="384"/>
      <c r="F602" s="384"/>
      <c r="G602" s="384"/>
      <c r="H602" s="384"/>
      <c r="I602" s="384"/>
      <c r="J602" s="384"/>
      <c r="K602" s="445"/>
      <c r="L602" s="95" t="s">
        <v>24</v>
      </c>
      <c r="M602" s="384" t="str">
        <f>IF([1]p46!$F$48&lt;&gt;0,[1]p46!$F$48,"")</f>
        <v/>
      </c>
      <c r="N602" s="384"/>
      <c r="O602" s="384"/>
      <c r="P602" s="384"/>
      <c r="Q602" s="445"/>
    </row>
    <row r="603" spans="1:19" x14ac:dyDescent="0.2">
      <c r="A603" s="392"/>
      <c r="B603" s="392"/>
      <c r="C603" s="392"/>
      <c r="D603" s="392"/>
      <c r="E603" s="392"/>
      <c r="F603" s="392"/>
      <c r="G603" s="392"/>
      <c r="H603" s="392"/>
      <c r="I603" s="392"/>
      <c r="J603" s="392"/>
      <c r="K603" s="392"/>
      <c r="L603" s="392"/>
      <c r="M603" s="392"/>
      <c r="N603" s="392"/>
      <c r="O603" s="392"/>
      <c r="P603" s="392"/>
      <c r="Q603" s="392"/>
    </row>
    <row r="604" spans="1:19" s="29" customFormat="1" ht="13.5" customHeight="1" x14ac:dyDescent="0.2">
      <c r="A604" s="375" t="str">
        <f>T([1]p47!$C$13:$G$13)</f>
        <v/>
      </c>
      <c r="B604" s="376"/>
      <c r="C604" s="376"/>
      <c r="D604" s="376"/>
      <c r="E604" s="377"/>
      <c r="F604" s="383"/>
      <c r="G604" s="381"/>
      <c r="H604" s="381"/>
      <c r="I604" s="381"/>
      <c r="J604" s="381"/>
      <c r="K604" s="381"/>
      <c r="L604" s="381"/>
      <c r="M604" s="381"/>
      <c r="N604" s="381"/>
      <c r="O604" s="381"/>
      <c r="P604" s="381"/>
      <c r="Q604" s="381"/>
      <c r="R604" s="28"/>
      <c r="S604" s="28"/>
    </row>
    <row r="605" spans="1:19" s="2" customFormat="1" ht="13.5" customHeight="1" x14ac:dyDescent="0.25">
      <c r="A605" s="421" t="s">
        <v>170</v>
      </c>
      <c r="B605" s="422"/>
      <c r="C605" s="384" t="str">
        <f>IF([1]p47!$A$36&lt;&gt;0,[1]p47!$A$36,"")</f>
        <v/>
      </c>
      <c r="D605" s="384"/>
      <c r="E605" s="384"/>
      <c r="F605" s="384"/>
      <c r="G605" s="384"/>
      <c r="H605" s="384"/>
      <c r="I605" s="384"/>
      <c r="J605" s="384"/>
      <c r="K605" s="445"/>
      <c r="L605" s="87" t="s">
        <v>74</v>
      </c>
      <c r="M605" s="446" t="str">
        <f>IF([1]p47!$K$36&lt;&gt;0,[1]p47!$K$36,"")</f>
        <v/>
      </c>
      <c r="N605" s="447"/>
      <c r="O605" s="87" t="s">
        <v>75</v>
      </c>
      <c r="P605" s="448" t="str">
        <f>IF([1]p47!$L$36&lt;&gt;0,[1]p47!$L$36,"")</f>
        <v/>
      </c>
      <c r="Q605" s="449"/>
    </row>
    <row r="606" spans="1:19" s="2" customFormat="1" ht="13.5" customHeight="1" x14ac:dyDescent="0.25">
      <c r="A606" s="421" t="s">
        <v>253</v>
      </c>
      <c r="B606" s="422"/>
      <c r="C606" s="384" t="str">
        <f>IF([1]p47!$A$38&lt;&gt;0,[1]p47!$A$38,"")</f>
        <v/>
      </c>
      <c r="D606" s="384"/>
      <c r="E606" s="384"/>
      <c r="F606" s="384"/>
      <c r="G606" s="384"/>
      <c r="H606" s="384"/>
      <c r="I606" s="384"/>
      <c r="J606" s="384"/>
      <c r="K606" s="445"/>
      <c r="L606" s="95" t="s">
        <v>24</v>
      </c>
      <c r="M606" s="384" t="str">
        <f>IF([1]p47!$F$36&lt;&gt;0,[1]p47!$F$36,"")</f>
        <v/>
      </c>
      <c r="N606" s="384"/>
      <c r="O606" s="384"/>
      <c r="P606" s="384"/>
      <c r="Q606" s="445"/>
    </row>
    <row r="607" spans="1:19" x14ac:dyDescent="0.2">
      <c r="A607" s="392"/>
      <c r="B607" s="392"/>
      <c r="C607" s="392"/>
      <c r="D607" s="392"/>
      <c r="E607" s="392"/>
      <c r="F607" s="392"/>
      <c r="G607" s="392"/>
      <c r="H607" s="392"/>
      <c r="I607" s="392"/>
      <c r="J607" s="392"/>
      <c r="K607" s="392"/>
      <c r="L607" s="392"/>
      <c r="M607" s="392"/>
      <c r="N607" s="392"/>
      <c r="O607" s="392"/>
      <c r="P607" s="392"/>
      <c r="Q607" s="392"/>
    </row>
    <row r="608" spans="1:19" s="2" customFormat="1" ht="13.5" customHeight="1" x14ac:dyDescent="0.25">
      <c r="A608" s="421" t="s">
        <v>170</v>
      </c>
      <c r="B608" s="422"/>
      <c r="C608" s="384" t="str">
        <f>IF([1]p47!$A$40&lt;&gt;0,[1]p47!$A$40,"")</f>
        <v/>
      </c>
      <c r="D608" s="384"/>
      <c r="E608" s="384"/>
      <c r="F608" s="384"/>
      <c r="G608" s="384"/>
      <c r="H608" s="384"/>
      <c r="I608" s="384"/>
      <c r="J608" s="384"/>
      <c r="K608" s="445"/>
      <c r="L608" s="87" t="s">
        <v>74</v>
      </c>
      <c r="M608" s="446" t="str">
        <f>IF([1]p47!$K$40&lt;&gt;0,[1]p47!$K$40,"")</f>
        <v/>
      </c>
      <c r="N608" s="447"/>
      <c r="O608" s="87" t="s">
        <v>75</v>
      </c>
      <c r="P608" s="448" t="str">
        <f>IF([1]p47!$L$40&lt;&gt;0,[1]p47!$L$40,"")</f>
        <v/>
      </c>
      <c r="Q608" s="449"/>
    </row>
    <row r="609" spans="1:19" s="2" customFormat="1" ht="13.5" customHeight="1" x14ac:dyDescent="0.25">
      <c r="A609" s="421" t="s">
        <v>253</v>
      </c>
      <c r="B609" s="422"/>
      <c r="C609" s="384" t="str">
        <f>IF([1]p47!$A$42&lt;&gt;0,[1]p47!$A$42,"")</f>
        <v/>
      </c>
      <c r="D609" s="384"/>
      <c r="E609" s="384"/>
      <c r="F609" s="384"/>
      <c r="G609" s="384"/>
      <c r="H609" s="384"/>
      <c r="I609" s="384"/>
      <c r="J609" s="384"/>
      <c r="K609" s="445"/>
      <c r="L609" s="95" t="s">
        <v>24</v>
      </c>
      <c r="M609" s="384" t="str">
        <f>IF([1]p47!$F$40&lt;&gt;0,[1]p47!$F$40,"")</f>
        <v/>
      </c>
      <c r="N609" s="384"/>
      <c r="O609" s="384"/>
      <c r="P609" s="384"/>
      <c r="Q609" s="445"/>
    </row>
    <row r="610" spans="1:19" x14ac:dyDescent="0.2">
      <c r="A610" s="392"/>
      <c r="B610" s="392"/>
      <c r="C610" s="392"/>
      <c r="D610" s="392"/>
      <c r="E610" s="392"/>
      <c r="F610" s="392"/>
      <c r="G610" s="392"/>
      <c r="H610" s="392"/>
      <c r="I610" s="392"/>
      <c r="J610" s="392"/>
      <c r="K610" s="392"/>
      <c r="L610" s="392"/>
      <c r="M610" s="392"/>
      <c r="N610" s="392"/>
      <c r="O610" s="392"/>
      <c r="P610" s="392"/>
      <c r="Q610" s="392"/>
    </row>
    <row r="611" spans="1:19" s="2" customFormat="1" ht="13.5" customHeight="1" x14ac:dyDescent="0.25">
      <c r="A611" s="421" t="s">
        <v>170</v>
      </c>
      <c r="B611" s="422"/>
      <c r="C611" s="384" t="str">
        <f>IF([1]p47!$A$44&lt;&gt;0,[1]p47!$A$44,"")</f>
        <v/>
      </c>
      <c r="D611" s="384"/>
      <c r="E611" s="384"/>
      <c r="F611" s="384"/>
      <c r="G611" s="384"/>
      <c r="H611" s="384"/>
      <c r="I611" s="384"/>
      <c r="J611" s="384"/>
      <c r="K611" s="445"/>
      <c r="L611" s="87" t="s">
        <v>74</v>
      </c>
      <c r="M611" s="446" t="str">
        <f>IF([1]p47!$K$44&lt;&gt;0,[1]p47!$K$44,"")</f>
        <v/>
      </c>
      <c r="N611" s="447"/>
      <c r="O611" s="87" t="s">
        <v>75</v>
      </c>
      <c r="P611" s="448" t="str">
        <f>IF([1]p47!$L$44&lt;&gt;0,[1]p47!$L$44,"")</f>
        <v/>
      </c>
      <c r="Q611" s="449"/>
    </row>
    <row r="612" spans="1:19" s="2" customFormat="1" ht="13.5" customHeight="1" x14ac:dyDescent="0.25">
      <c r="A612" s="421" t="s">
        <v>253</v>
      </c>
      <c r="B612" s="422"/>
      <c r="C612" s="384" t="str">
        <f>IF([1]p47!$A$46&lt;&gt;0,[1]p47!$A$46,"")</f>
        <v/>
      </c>
      <c r="D612" s="384"/>
      <c r="E612" s="384"/>
      <c r="F612" s="384"/>
      <c r="G612" s="384"/>
      <c r="H612" s="384"/>
      <c r="I612" s="384"/>
      <c r="J612" s="384"/>
      <c r="K612" s="445"/>
      <c r="L612" s="95" t="s">
        <v>24</v>
      </c>
      <c r="M612" s="384" t="str">
        <f>IF([1]p47!$F$44&lt;&gt;0,[1]p47!$F$44,"")</f>
        <v/>
      </c>
      <c r="N612" s="384"/>
      <c r="O612" s="384"/>
      <c r="P612" s="384"/>
      <c r="Q612" s="445"/>
    </row>
    <row r="613" spans="1:19" x14ac:dyDescent="0.2">
      <c r="A613" s="392"/>
      <c r="B613" s="392"/>
      <c r="C613" s="392"/>
      <c r="D613" s="392"/>
      <c r="E613" s="392"/>
      <c r="F613" s="392"/>
      <c r="G613" s="392"/>
      <c r="H613" s="392"/>
      <c r="I613" s="392"/>
      <c r="J613" s="392"/>
      <c r="K613" s="392"/>
      <c r="L613" s="392"/>
      <c r="M613" s="392"/>
      <c r="N613" s="392"/>
      <c r="O613" s="392"/>
      <c r="P613" s="392"/>
      <c r="Q613" s="392"/>
    </row>
    <row r="614" spans="1:19" s="2" customFormat="1" ht="13.5" customHeight="1" x14ac:dyDescent="0.25">
      <c r="A614" s="421" t="s">
        <v>170</v>
      </c>
      <c r="B614" s="422"/>
      <c r="C614" s="384" t="str">
        <f>IF([1]p47!$A$48&lt;&gt;0,[1]p47!$A$48,"")</f>
        <v/>
      </c>
      <c r="D614" s="384"/>
      <c r="E614" s="384"/>
      <c r="F614" s="384"/>
      <c r="G614" s="384"/>
      <c r="H614" s="384"/>
      <c r="I614" s="384"/>
      <c r="J614" s="384"/>
      <c r="K614" s="445"/>
      <c r="L614" s="87" t="s">
        <v>74</v>
      </c>
      <c r="M614" s="446" t="str">
        <f>IF([1]p47!$K$48&lt;&gt;0,[1]p47!$K$48,"")</f>
        <v/>
      </c>
      <c r="N614" s="447"/>
      <c r="O614" s="87" t="s">
        <v>75</v>
      </c>
      <c r="P614" s="448" t="str">
        <f>IF([1]p47!$L$48&lt;&gt;0,[1]p47!$L$48,"")</f>
        <v/>
      </c>
      <c r="Q614" s="449"/>
    </row>
    <row r="615" spans="1:19" s="2" customFormat="1" ht="13.5" customHeight="1" x14ac:dyDescent="0.25">
      <c r="A615" s="421" t="s">
        <v>253</v>
      </c>
      <c r="B615" s="422"/>
      <c r="C615" s="384" t="str">
        <f>IF([1]p47!$A$50&lt;&gt;0,[1]p47!$A$50,"")</f>
        <v/>
      </c>
      <c r="D615" s="384"/>
      <c r="E615" s="384"/>
      <c r="F615" s="384"/>
      <c r="G615" s="384"/>
      <c r="H615" s="384"/>
      <c r="I615" s="384"/>
      <c r="J615" s="384"/>
      <c r="K615" s="445"/>
      <c r="L615" s="95" t="s">
        <v>24</v>
      </c>
      <c r="M615" s="384" t="str">
        <f>IF([1]p47!$F$48&lt;&gt;0,[1]p47!$F$48,"")</f>
        <v/>
      </c>
      <c r="N615" s="384"/>
      <c r="O615" s="384"/>
      <c r="P615" s="384"/>
      <c r="Q615" s="445"/>
    </row>
    <row r="616" spans="1:19" x14ac:dyDescent="0.2">
      <c r="A616" s="392"/>
      <c r="B616" s="392"/>
      <c r="C616" s="392"/>
      <c r="D616" s="392"/>
      <c r="E616" s="392"/>
      <c r="F616" s="392"/>
      <c r="G616" s="392"/>
      <c r="H616" s="392"/>
      <c r="I616" s="392"/>
      <c r="J616" s="392"/>
      <c r="K616" s="392"/>
      <c r="L616" s="392"/>
      <c r="M616" s="392"/>
      <c r="N616" s="392"/>
      <c r="O616" s="392"/>
      <c r="P616" s="392"/>
      <c r="Q616" s="392"/>
    </row>
    <row r="617" spans="1:19" s="29" customFormat="1" ht="13.5" customHeight="1" x14ac:dyDescent="0.2">
      <c r="A617" s="375" t="str">
        <f>T([1]p48!$C$13:$G$13)</f>
        <v/>
      </c>
      <c r="B617" s="376"/>
      <c r="C617" s="376"/>
      <c r="D617" s="376"/>
      <c r="E617" s="377"/>
      <c r="F617" s="383"/>
      <c r="G617" s="381"/>
      <c r="H617" s="381"/>
      <c r="I617" s="381"/>
      <c r="J617" s="381"/>
      <c r="K617" s="381"/>
      <c r="L617" s="381"/>
      <c r="M617" s="381"/>
      <c r="N617" s="381"/>
      <c r="O617" s="381"/>
      <c r="P617" s="381"/>
      <c r="Q617" s="381"/>
      <c r="R617" s="28"/>
      <c r="S617" s="28"/>
    </row>
    <row r="618" spans="1:19" s="2" customFormat="1" ht="13.5" customHeight="1" x14ac:dyDescent="0.25">
      <c r="A618" s="421" t="s">
        <v>170</v>
      </c>
      <c r="B618" s="422"/>
      <c r="C618" s="384" t="str">
        <f>IF([1]p48!$A$36&lt;&gt;0,[1]p48!$A$36,"")</f>
        <v/>
      </c>
      <c r="D618" s="384"/>
      <c r="E618" s="384"/>
      <c r="F618" s="384"/>
      <c r="G618" s="384"/>
      <c r="H618" s="384"/>
      <c r="I618" s="384"/>
      <c r="J618" s="384"/>
      <c r="K618" s="445"/>
      <c r="L618" s="87" t="s">
        <v>74</v>
      </c>
      <c r="M618" s="446" t="str">
        <f>IF([1]p48!$K$36&lt;&gt;0,[1]p48!$K$36,"")</f>
        <v/>
      </c>
      <c r="N618" s="447"/>
      <c r="O618" s="87" t="s">
        <v>75</v>
      </c>
      <c r="P618" s="448" t="str">
        <f>IF([1]p48!$L$36&lt;&gt;0,[1]p48!$L$36,"")</f>
        <v/>
      </c>
      <c r="Q618" s="449"/>
    </row>
    <row r="619" spans="1:19" s="2" customFormat="1" ht="13.5" customHeight="1" x14ac:dyDescent="0.25">
      <c r="A619" s="421" t="s">
        <v>253</v>
      </c>
      <c r="B619" s="422"/>
      <c r="C619" s="384" t="str">
        <f>IF([1]p48!$A$38&lt;&gt;0,[1]p48!$A$38,"")</f>
        <v/>
      </c>
      <c r="D619" s="384"/>
      <c r="E619" s="384"/>
      <c r="F619" s="384"/>
      <c r="G619" s="384"/>
      <c r="H619" s="384"/>
      <c r="I619" s="384"/>
      <c r="J619" s="384"/>
      <c r="K619" s="445"/>
      <c r="L619" s="95" t="s">
        <v>24</v>
      </c>
      <c r="M619" s="384" t="str">
        <f>IF([1]p48!$F$36&lt;&gt;0,[1]p48!$F$36,"")</f>
        <v/>
      </c>
      <c r="N619" s="384"/>
      <c r="O619" s="384"/>
      <c r="P619" s="384"/>
      <c r="Q619" s="445"/>
    </row>
    <row r="620" spans="1:19" x14ac:dyDescent="0.2">
      <c r="A620" s="392"/>
      <c r="B620" s="392"/>
      <c r="C620" s="392"/>
      <c r="D620" s="392"/>
      <c r="E620" s="392"/>
      <c r="F620" s="392"/>
      <c r="G620" s="392"/>
      <c r="H620" s="392"/>
      <c r="I620" s="392"/>
      <c r="J620" s="392"/>
      <c r="K620" s="392"/>
      <c r="L620" s="392"/>
      <c r="M620" s="392"/>
      <c r="N620" s="392"/>
      <c r="O620" s="392"/>
      <c r="P620" s="392"/>
      <c r="Q620" s="392"/>
    </row>
    <row r="621" spans="1:19" s="2" customFormat="1" ht="13.5" customHeight="1" x14ac:dyDescent="0.25">
      <c r="A621" s="421" t="s">
        <v>170</v>
      </c>
      <c r="B621" s="422"/>
      <c r="C621" s="384" t="str">
        <f>IF([1]p48!$A$40&lt;&gt;0,[1]p48!$A$40,"")</f>
        <v/>
      </c>
      <c r="D621" s="384"/>
      <c r="E621" s="384"/>
      <c r="F621" s="384"/>
      <c r="G621" s="384"/>
      <c r="H621" s="384"/>
      <c r="I621" s="384"/>
      <c r="J621" s="384"/>
      <c r="K621" s="445"/>
      <c r="L621" s="87" t="s">
        <v>74</v>
      </c>
      <c r="M621" s="446" t="str">
        <f>IF([1]p48!$K$40&lt;&gt;0,[1]p48!$K$40,"")</f>
        <v/>
      </c>
      <c r="N621" s="447"/>
      <c r="O621" s="87" t="s">
        <v>75</v>
      </c>
      <c r="P621" s="448" t="str">
        <f>IF([1]p48!$L$40&lt;&gt;0,[1]p48!$L$40,"")</f>
        <v/>
      </c>
      <c r="Q621" s="449"/>
    </row>
    <row r="622" spans="1:19" s="2" customFormat="1" ht="13.5" customHeight="1" x14ac:dyDescent="0.25">
      <c r="A622" s="421" t="s">
        <v>253</v>
      </c>
      <c r="B622" s="422"/>
      <c r="C622" s="384" t="str">
        <f>IF([1]p48!$A$42&lt;&gt;0,[1]p48!$A$42,"")</f>
        <v/>
      </c>
      <c r="D622" s="384"/>
      <c r="E622" s="384"/>
      <c r="F622" s="384"/>
      <c r="G622" s="384"/>
      <c r="H622" s="384"/>
      <c r="I622" s="384"/>
      <c r="J622" s="384"/>
      <c r="K622" s="445"/>
      <c r="L622" s="95" t="s">
        <v>24</v>
      </c>
      <c r="M622" s="384" t="str">
        <f>IF([1]p48!$F$40&lt;&gt;0,[1]p48!$F$40,"")</f>
        <v/>
      </c>
      <c r="N622" s="384"/>
      <c r="O622" s="384"/>
      <c r="P622" s="384"/>
      <c r="Q622" s="445"/>
    </row>
    <row r="623" spans="1:19" x14ac:dyDescent="0.2">
      <c r="A623" s="392"/>
      <c r="B623" s="392"/>
      <c r="C623" s="392"/>
      <c r="D623" s="392"/>
      <c r="E623" s="392"/>
      <c r="F623" s="392"/>
      <c r="G623" s="392"/>
      <c r="H623" s="392"/>
      <c r="I623" s="392"/>
      <c r="J623" s="392"/>
      <c r="K623" s="392"/>
      <c r="L623" s="392"/>
      <c r="M623" s="392"/>
      <c r="N623" s="392"/>
      <c r="O623" s="392"/>
      <c r="P623" s="392"/>
      <c r="Q623" s="392"/>
    </row>
    <row r="624" spans="1:19" s="2" customFormat="1" ht="13.5" customHeight="1" x14ac:dyDescent="0.25">
      <c r="A624" s="421" t="s">
        <v>170</v>
      </c>
      <c r="B624" s="422"/>
      <c r="C624" s="384" t="str">
        <f>IF([1]p48!$A$44&lt;&gt;0,[1]p48!$A$44,"")</f>
        <v/>
      </c>
      <c r="D624" s="384"/>
      <c r="E624" s="384"/>
      <c r="F624" s="384"/>
      <c r="G624" s="384"/>
      <c r="H624" s="384"/>
      <c r="I624" s="384"/>
      <c r="J624" s="384"/>
      <c r="K624" s="445"/>
      <c r="L624" s="87" t="s">
        <v>74</v>
      </c>
      <c r="M624" s="446" t="str">
        <f>IF([1]p48!$K$44&lt;&gt;0,[1]p48!$K$44,"")</f>
        <v/>
      </c>
      <c r="N624" s="447"/>
      <c r="O624" s="87" t="s">
        <v>75</v>
      </c>
      <c r="P624" s="448" t="str">
        <f>IF([1]p48!$L$44&lt;&gt;0,[1]p48!$L$44,"")</f>
        <v/>
      </c>
      <c r="Q624" s="449"/>
    </row>
    <row r="625" spans="1:19" s="2" customFormat="1" ht="13.5" customHeight="1" x14ac:dyDescent="0.25">
      <c r="A625" s="421" t="s">
        <v>253</v>
      </c>
      <c r="B625" s="422"/>
      <c r="C625" s="384" t="str">
        <f>IF([1]p48!$A$46&lt;&gt;0,[1]p48!$A$46,"")</f>
        <v/>
      </c>
      <c r="D625" s="384"/>
      <c r="E625" s="384"/>
      <c r="F625" s="384"/>
      <c r="G625" s="384"/>
      <c r="H625" s="384"/>
      <c r="I625" s="384"/>
      <c r="J625" s="384"/>
      <c r="K625" s="445"/>
      <c r="L625" s="95" t="s">
        <v>24</v>
      </c>
      <c r="M625" s="384" t="str">
        <f>IF([1]p48!$F$44&lt;&gt;0,[1]p48!$F$44,"")</f>
        <v/>
      </c>
      <c r="N625" s="384"/>
      <c r="O625" s="384"/>
      <c r="P625" s="384"/>
      <c r="Q625" s="445"/>
    </row>
    <row r="626" spans="1:19" x14ac:dyDescent="0.2">
      <c r="A626" s="392"/>
      <c r="B626" s="392"/>
      <c r="C626" s="392"/>
      <c r="D626" s="392"/>
      <c r="E626" s="392"/>
      <c r="F626" s="392"/>
      <c r="G626" s="392"/>
      <c r="H626" s="392"/>
      <c r="I626" s="392"/>
      <c r="J626" s="392"/>
      <c r="K626" s="392"/>
      <c r="L626" s="392"/>
      <c r="M626" s="392"/>
      <c r="N626" s="392"/>
      <c r="O626" s="392"/>
      <c r="P626" s="392"/>
      <c r="Q626" s="392"/>
    </row>
    <row r="627" spans="1:19" s="2" customFormat="1" ht="13.5" customHeight="1" x14ac:dyDescent="0.25">
      <c r="A627" s="421" t="s">
        <v>170</v>
      </c>
      <c r="B627" s="422"/>
      <c r="C627" s="384" t="str">
        <f>IF([1]p48!$A$48&lt;&gt;0,[1]p48!$A$48,"")</f>
        <v/>
      </c>
      <c r="D627" s="384"/>
      <c r="E627" s="384"/>
      <c r="F627" s="384"/>
      <c r="G627" s="384"/>
      <c r="H627" s="384"/>
      <c r="I627" s="384"/>
      <c r="J627" s="384"/>
      <c r="K627" s="445"/>
      <c r="L627" s="87" t="s">
        <v>74</v>
      </c>
      <c r="M627" s="446" t="str">
        <f>IF([1]p48!$K$48&lt;&gt;0,[1]p48!$K$48,"")</f>
        <v/>
      </c>
      <c r="N627" s="447"/>
      <c r="O627" s="87" t="s">
        <v>75</v>
      </c>
      <c r="P627" s="448" t="str">
        <f>IF([1]p48!$L$48&lt;&gt;0,[1]p48!$L$48,"")</f>
        <v/>
      </c>
      <c r="Q627" s="449"/>
    </row>
    <row r="628" spans="1:19" s="2" customFormat="1" ht="13.5" customHeight="1" x14ac:dyDescent="0.25">
      <c r="A628" s="421" t="s">
        <v>253</v>
      </c>
      <c r="B628" s="422"/>
      <c r="C628" s="384" t="str">
        <f>IF([1]p48!$A$50&lt;&gt;0,[1]p48!$A$50,"")</f>
        <v/>
      </c>
      <c r="D628" s="384"/>
      <c r="E628" s="384"/>
      <c r="F628" s="384"/>
      <c r="G628" s="384"/>
      <c r="H628" s="384"/>
      <c r="I628" s="384"/>
      <c r="J628" s="384"/>
      <c r="K628" s="445"/>
      <c r="L628" s="95" t="s">
        <v>24</v>
      </c>
      <c r="M628" s="384" t="str">
        <f>IF([1]p48!$F$48&lt;&gt;0,[1]p48!$F$48,"")</f>
        <v/>
      </c>
      <c r="N628" s="384"/>
      <c r="O628" s="384"/>
      <c r="P628" s="384"/>
      <c r="Q628" s="445"/>
    </row>
    <row r="629" spans="1:19" x14ac:dyDescent="0.2">
      <c r="A629" s="392"/>
      <c r="B629" s="392"/>
      <c r="C629" s="392"/>
      <c r="D629" s="392"/>
      <c r="E629" s="392"/>
      <c r="F629" s="392"/>
      <c r="G629" s="392"/>
      <c r="H629" s="392"/>
      <c r="I629" s="392"/>
      <c r="J629" s="392"/>
      <c r="K629" s="392"/>
      <c r="L629" s="392"/>
      <c r="M629" s="392"/>
      <c r="N629" s="392"/>
      <c r="O629" s="392"/>
      <c r="P629" s="392"/>
      <c r="Q629" s="392"/>
    </row>
    <row r="630" spans="1:19" s="29" customFormat="1" ht="13.5" customHeight="1" x14ac:dyDescent="0.2">
      <c r="A630" s="375" t="str">
        <f>T([1]p49!$C$13:$G$13)</f>
        <v/>
      </c>
      <c r="B630" s="376"/>
      <c r="C630" s="376"/>
      <c r="D630" s="376"/>
      <c r="E630" s="377"/>
      <c r="F630" s="383"/>
      <c r="G630" s="381"/>
      <c r="H630" s="381"/>
      <c r="I630" s="381"/>
      <c r="J630" s="381"/>
      <c r="K630" s="381"/>
      <c r="L630" s="381"/>
      <c r="M630" s="381"/>
      <c r="N630" s="381"/>
      <c r="O630" s="381"/>
      <c r="P630" s="381"/>
      <c r="Q630" s="381"/>
      <c r="R630" s="28"/>
      <c r="S630" s="28"/>
    </row>
    <row r="631" spans="1:19" s="2" customFormat="1" ht="13.5" customHeight="1" x14ac:dyDescent="0.25">
      <c r="A631" s="421" t="s">
        <v>170</v>
      </c>
      <c r="B631" s="422"/>
      <c r="C631" s="384" t="str">
        <f>IF([1]p49!$A$36&lt;&gt;0,[1]p49!$A$36,"")</f>
        <v/>
      </c>
      <c r="D631" s="384"/>
      <c r="E631" s="384"/>
      <c r="F631" s="384"/>
      <c r="G631" s="384"/>
      <c r="H631" s="384"/>
      <c r="I631" s="384"/>
      <c r="J631" s="384"/>
      <c r="K631" s="445"/>
      <c r="L631" s="87" t="s">
        <v>74</v>
      </c>
      <c r="M631" s="446" t="str">
        <f>IF([1]p49!$K$36&lt;&gt;0,[1]p49!$K$36,"")</f>
        <v/>
      </c>
      <c r="N631" s="447"/>
      <c r="O631" s="87" t="s">
        <v>75</v>
      </c>
      <c r="P631" s="448" t="str">
        <f>IF([1]p49!$L$36&lt;&gt;0,[1]p49!$L$36,"")</f>
        <v/>
      </c>
      <c r="Q631" s="449"/>
    </row>
    <row r="632" spans="1:19" s="2" customFormat="1" ht="13.5" customHeight="1" x14ac:dyDescent="0.25">
      <c r="A632" s="421" t="s">
        <v>253</v>
      </c>
      <c r="B632" s="422"/>
      <c r="C632" s="384" t="str">
        <f>IF([1]p49!$A$38&lt;&gt;0,[1]p49!$A$38,"")</f>
        <v/>
      </c>
      <c r="D632" s="384"/>
      <c r="E632" s="384"/>
      <c r="F632" s="384"/>
      <c r="G632" s="384"/>
      <c r="H632" s="384"/>
      <c r="I632" s="384"/>
      <c r="J632" s="384"/>
      <c r="K632" s="445"/>
      <c r="L632" s="95" t="s">
        <v>24</v>
      </c>
      <c r="M632" s="384" t="str">
        <f>IF([1]p49!$F$36&lt;&gt;0,[1]p49!$F$36,"")</f>
        <v/>
      </c>
      <c r="N632" s="384"/>
      <c r="O632" s="384"/>
      <c r="P632" s="384"/>
      <c r="Q632" s="445"/>
    </row>
    <row r="633" spans="1:19" x14ac:dyDescent="0.2">
      <c r="A633" s="392"/>
      <c r="B633" s="392"/>
      <c r="C633" s="392"/>
      <c r="D633" s="392"/>
      <c r="E633" s="392"/>
      <c r="F633" s="392"/>
      <c r="G633" s="392"/>
      <c r="H633" s="392"/>
      <c r="I633" s="392"/>
      <c r="J633" s="392"/>
      <c r="K633" s="392"/>
      <c r="L633" s="392"/>
      <c r="M633" s="392"/>
      <c r="N633" s="392"/>
      <c r="O633" s="392"/>
      <c r="P633" s="392"/>
      <c r="Q633" s="392"/>
    </row>
    <row r="634" spans="1:19" s="2" customFormat="1" ht="13.5" customHeight="1" x14ac:dyDescent="0.25">
      <c r="A634" s="421" t="s">
        <v>170</v>
      </c>
      <c r="B634" s="422"/>
      <c r="C634" s="384" t="str">
        <f>IF([1]p49!$A$40&lt;&gt;0,[1]p49!$A$40,"")</f>
        <v/>
      </c>
      <c r="D634" s="384"/>
      <c r="E634" s="384"/>
      <c r="F634" s="384"/>
      <c r="G634" s="384"/>
      <c r="H634" s="384"/>
      <c r="I634" s="384"/>
      <c r="J634" s="384"/>
      <c r="K634" s="445"/>
      <c r="L634" s="87" t="s">
        <v>74</v>
      </c>
      <c r="M634" s="446" t="str">
        <f>IF([1]p49!$K$40&lt;&gt;0,[1]p49!$K$40,"")</f>
        <v/>
      </c>
      <c r="N634" s="447"/>
      <c r="O634" s="87" t="s">
        <v>75</v>
      </c>
      <c r="P634" s="448" t="str">
        <f>IF([1]p49!$L$40&lt;&gt;0,[1]p49!$L$40,"")</f>
        <v/>
      </c>
      <c r="Q634" s="449"/>
    </row>
    <row r="635" spans="1:19" s="2" customFormat="1" ht="13.5" customHeight="1" x14ac:dyDescent="0.25">
      <c r="A635" s="421" t="s">
        <v>253</v>
      </c>
      <c r="B635" s="422"/>
      <c r="C635" s="384" t="str">
        <f>IF([1]p49!$A$42&lt;&gt;0,[1]p49!$A$42,"")</f>
        <v/>
      </c>
      <c r="D635" s="384"/>
      <c r="E635" s="384"/>
      <c r="F635" s="384"/>
      <c r="G635" s="384"/>
      <c r="H635" s="384"/>
      <c r="I635" s="384"/>
      <c r="J635" s="384"/>
      <c r="K635" s="445"/>
      <c r="L635" s="95" t="s">
        <v>24</v>
      </c>
      <c r="M635" s="384" t="str">
        <f>IF([1]p49!$F$40&lt;&gt;0,[1]p49!$F$40,"")</f>
        <v/>
      </c>
      <c r="N635" s="384"/>
      <c r="O635" s="384"/>
      <c r="P635" s="384"/>
      <c r="Q635" s="445"/>
    </row>
    <row r="636" spans="1:19" x14ac:dyDescent="0.2">
      <c r="A636" s="392"/>
      <c r="B636" s="392"/>
      <c r="C636" s="392"/>
      <c r="D636" s="392"/>
      <c r="E636" s="392"/>
      <c r="F636" s="392"/>
      <c r="G636" s="392"/>
      <c r="H636" s="392"/>
      <c r="I636" s="392"/>
      <c r="J636" s="392"/>
      <c r="K636" s="392"/>
      <c r="L636" s="392"/>
      <c r="M636" s="392"/>
      <c r="N636" s="392"/>
      <c r="O636" s="392"/>
      <c r="P636" s="392"/>
      <c r="Q636" s="392"/>
    </row>
    <row r="637" spans="1:19" s="2" customFormat="1" ht="13.5" customHeight="1" x14ac:dyDescent="0.25">
      <c r="A637" s="421" t="s">
        <v>170</v>
      </c>
      <c r="B637" s="422"/>
      <c r="C637" s="384" t="str">
        <f>IF([1]p49!$A$44&lt;&gt;0,[1]p49!$A$44,"")</f>
        <v/>
      </c>
      <c r="D637" s="384"/>
      <c r="E637" s="384"/>
      <c r="F637" s="384"/>
      <c r="G637" s="384"/>
      <c r="H637" s="384"/>
      <c r="I637" s="384"/>
      <c r="J637" s="384"/>
      <c r="K637" s="445"/>
      <c r="L637" s="87" t="s">
        <v>74</v>
      </c>
      <c r="M637" s="446" t="str">
        <f>IF([1]p49!$K$44&lt;&gt;0,[1]p49!$K$44,"")</f>
        <v/>
      </c>
      <c r="N637" s="447"/>
      <c r="O637" s="87" t="s">
        <v>75</v>
      </c>
      <c r="P637" s="448" t="str">
        <f>IF([1]p49!$L$44&lt;&gt;0,[1]p49!$L$44,"")</f>
        <v/>
      </c>
      <c r="Q637" s="449"/>
    </row>
    <row r="638" spans="1:19" s="2" customFormat="1" ht="13.5" customHeight="1" x14ac:dyDescent="0.25">
      <c r="A638" s="421" t="s">
        <v>253</v>
      </c>
      <c r="B638" s="422"/>
      <c r="C638" s="384" t="str">
        <f>IF([1]p49!$A$46&lt;&gt;0,[1]p49!$A$46,"")</f>
        <v/>
      </c>
      <c r="D638" s="384"/>
      <c r="E638" s="384"/>
      <c r="F638" s="384"/>
      <c r="G638" s="384"/>
      <c r="H638" s="384"/>
      <c r="I638" s="384"/>
      <c r="J638" s="384"/>
      <c r="K638" s="445"/>
      <c r="L638" s="95" t="s">
        <v>24</v>
      </c>
      <c r="M638" s="384" t="str">
        <f>IF([1]p49!$F$44&lt;&gt;0,[1]p49!$F$44,"")</f>
        <v/>
      </c>
      <c r="N638" s="384"/>
      <c r="O638" s="384"/>
      <c r="P638" s="384"/>
      <c r="Q638" s="445"/>
    </row>
    <row r="639" spans="1:19" x14ac:dyDescent="0.2">
      <c r="A639" s="392"/>
      <c r="B639" s="392"/>
      <c r="C639" s="392"/>
      <c r="D639" s="392"/>
      <c r="E639" s="392"/>
      <c r="F639" s="392"/>
      <c r="G639" s="392"/>
      <c r="H639" s="392"/>
      <c r="I639" s="392"/>
      <c r="J639" s="392"/>
      <c r="K639" s="392"/>
      <c r="L639" s="392"/>
      <c r="M639" s="392"/>
      <c r="N639" s="392"/>
      <c r="O639" s="392"/>
      <c r="P639" s="392"/>
      <c r="Q639" s="392"/>
    </row>
    <row r="640" spans="1:19" s="2" customFormat="1" ht="13.5" customHeight="1" x14ac:dyDescent="0.25">
      <c r="A640" s="421" t="s">
        <v>170</v>
      </c>
      <c r="B640" s="422"/>
      <c r="C640" s="384" t="str">
        <f>IF([1]p49!$A$48&lt;&gt;0,[1]p49!$A$48,"")</f>
        <v/>
      </c>
      <c r="D640" s="384"/>
      <c r="E640" s="384"/>
      <c r="F640" s="384"/>
      <c r="G640" s="384"/>
      <c r="H640" s="384"/>
      <c r="I640" s="384"/>
      <c r="J640" s="384"/>
      <c r="K640" s="445"/>
      <c r="L640" s="87" t="s">
        <v>74</v>
      </c>
      <c r="M640" s="446" t="str">
        <f>IF([1]p49!$K$48&lt;&gt;0,[1]p49!$K$48,"")</f>
        <v/>
      </c>
      <c r="N640" s="447"/>
      <c r="O640" s="87" t="s">
        <v>75</v>
      </c>
      <c r="P640" s="448" t="str">
        <f>IF([1]p49!$L$48&lt;&gt;0,[1]p49!$L$48,"")</f>
        <v/>
      </c>
      <c r="Q640" s="449"/>
    </row>
    <row r="641" spans="1:19" s="2" customFormat="1" ht="13.5" customHeight="1" x14ac:dyDescent="0.25">
      <c r="A641" s="421" t="s">
        <v>253</v>
      </c>
      <c r="B641" s="422"/>
      <c r="C641" s="384" t="str">
        <f>IF([1]p49!$A$50&lt;&gt;0,[1]p49!$A$50,"")</f>
        <v/>
      </c>
      <c r="D641" s="384"/>
      <c r="E641" s="384"/>
      <c r="F641" s="384"/>
      <c r="G641" s="384"/>
      <c r="H641" s="384"/>
      <c r="I641" s="384"/>
      <c r="J641" s="384"/>
      <c r="K641" s="445"/>
      <c r="L641" s="95" t="s">
        <v>24</v>
      </c>
      <c r="M641" s="384" t="str">
        <f>IF([1]p49!$F$48&lt;&gt;0,[1]p49!$F$48,"")</f>
        <v/>
      </c>
      <c r="N641" s="384"/>
      <c r="O641" s="384"/>
      <c r="P641" s="384"/>
      <c r="Q641" s="445"/>
    </row>
    <row r="642" spans="1:19" x14ac:dyDescent="0.2">
      <c r="A642" s="392"/>
      <c r="B642" s="392"/>
      <c r="C642" s="392"/>
      <c r="D642" s="392"/>
      <c r="E642" s="392"/>
      <c r="F642" s="392"/>
      <c r="G642" s="392"/>
      <c r="H642" s="392"/>
      <c r="I642" s="392"/>
      <c r="J642" s="392"/>
      <c r="K642" s="392"/>
      <c r="L642" s="392"/>
      <c r="M642" s="392"/>
      <c r="N642" s="392"/>
      <c r="O642" s="392"/>
      <c r="P642" s="392"/>
      <c r="Q642" s="392"/>
    </row>
    <row r="643" spans="1:19" s="29" customFormat="1" ht="13.5" customHeight="1" x14ac:dyDescent="0.2">
      <c r="A643" s="375" t="str">
        <f>T([1]p50!$C$13:$G$13)</f>
        <v/>
      </c>
      <c r="B643" s="376"/>
      <c r="C643" s="376"/>
      <c r="D643" s="376"/>
      <c r="E643" s="377"/>
      <c r="F643" s="383"/>
      <c r="G643" s="381"/>
      <c r="H643" s="381"/>
      <c r="I643" s="381"/>
      <c r="J643" s="381"/>
      <c r="K643" s="381"/>
      <c r="L643" s="381"/>
      <c r="M643" s="381"/>
      <c r="N643" s="381"/>
      <c r="O643" s="381"/>
      <c r="P643" s="381"/>
      <c r="Q643" s="381"/>
      <c r="R643" s="28"/>
      <c r="S643" s="28"/>
    </row>
    <row r="644" spans="1:19" s="2" customFormat="1" ht="13.5" customHeight="1" x14ac:dyDescent="0.25">
      <c r="A644" s="421" t="s">
        <v>170</v>
      </c>
      <c r="B644" s="422"/>
      <c r="C644" s="384" t="str">
        <f>IF([1]p50!$A$36&lt;&gt;0,[1]p50!$A$36,"")</f>
        <v/>
      </c>
      <c r="D644" s="384"/>
      <c r="E644" s="384"/>
      <c r="F644" s="384"/>
      <c r="G644" s="384"/>
      <c r="H644" s="384"/>
      <c r="I644" s="384"/>
      <c r="J644" s="384"/>
      <c r="K644" s="445"/>
      <c r="L644" s="87" t="s">
        <v>74</v>
      </c>
      <c r="M644" s="446" t="str">
        <f>IF([1]p50!$K$36&lt;&gt;0,[1]p50!$K$36,"")</f>
        <v/>
      </c>
      <c r="N644" s="447"/>
      <c r="O644" s="87" t="s">
        <v>75</v>
      </c>
      <c r="P644" s="448" t="str">
        <f>IF([1]p50!$L$36&lt;&gt;0,[1]p50!$L$36,"")</f>
        <v/>
      </c>
      <c r="Q644" s="449"/>
    </row>
    <row r="645" spans="1:19" s="2" customFormat="1" ht="13.5" customHeight="1" x14ac:dyDescent="0.25">
      <c r="A645" s="421" t="s">
        <v>253</v>
      </c>
      <c r="B645" s="422"/>
      <c r="C645" s="384" t="str">
        <f>IF([1]p50!$A$38&lt;&gt;0,[1]p50!$A$38,"")</f>
        <v/>
      </c>
      <c r="D645" s="384"/>
      <c r="E645" s="384"/>
      <c r="F645" s="384"/>
      <c r="G645" s="384"/>
      <c r="H645" s="384"/>
      <c r="I645" s="384"/>
      <c r="J645" s="384"/>
      <c r="K645" s="445"/>
      <c r="L645" s="95" t="s">
        <v>24</v>
      </c>
      <c r="M645" s="384" t="str">
        <f>IF([1]p50!$F$36&lt;&gt;0,[1]p50!$F$36,"")</f>
        <v/>
      </c>
      <c r="N645" s="384"/>
      <c r="O645" s="384"/>
      <c r="P645" s="384"/>
      <c r="Q645" s="445"/>
    </row>
    <row r="646" spans="1:19" x14ac:dyDescent="0.2">
      <c r="A646" s="392"/>
      <c r="B646" s="392"/>
      <c r="C646" s="392"/>
      <c r="D646" s="392"/>
      <c r="E646" s="392"/>
      <c r="F646" s="392"/>
      <c r="G646" s="392"/>
      <c r="H646" s="392"/>
      <c r="I646" s="392"/>
      <c r="J646" s="392"/>
      <c r="K646" s="392"/>
      <c r="L646" s="392"/>
      <c r="M646" s="392"/>
      <c r="N646" s="392"/>
      <c r="O646" s="392"/>
      <c r="P646" s="392"/>
      <c r="Q646" s="392"/>
    </row>
    <row r="647" spans="1:19" s="2" customFormat="1" ht="13.5" customHeight="1" x14ac:dyDescent="0.25">
      <c r="A647" s="421" t="s">
        <v>170</v>
      </c>
      <c r="B647" s="422"/>
      <c r="C647" s="384" t="str">
        <f>IF([1]p50!$A$40&lt;&gt;0,[1]p50!$A$40,"")</f>
        <v/>
      </c>
      <c r="D647" s="384"/>
      <c r="E647" s="384"/>
      <c r="F647" s="384"/>
      <c r="G647" s="384"/>
      <c r="H647" s="384"/>
      <c r="I647" s="384"/>
      <c r="J647" s="384"/>
      <c r="K647" s="445"/>
      <c r="L647" s="87" t="s">
        <v>74</v>
      </c>
      <c r="M647" s="446" t="str">
        <f>IF([1]p50!$K$40&lt;&gt;0,[1]p50!$K$40,"")</f>
        <v/>
      </c>
      <c r="N647" s="447"/>
      <c r="O647" s="87" t="s">
        <v>75</v>
      </c>
      <c r="P647" s="448" t="str">
        <f>IF([1]p50!$L$40&lt;&gt;0,[1]p50!$L$40,"")</f>
        <v/>
      </c>
      <c r="Q647" s="449"/>
    </row>
    <row r="648" spans="1:19" s="2" customFormat="1" ht="13.5" customHeight="1" x14ac:dyDescent="0.25">
      <c r="A648" s="421" t="s">
        <v>253</v>
      </c>
      <c r="B648" s="422"/>
      <c r="C648" s="384" t="str">
        <f>IF([1]p50!$A$42&lt;&gt;0,[1]p50!$A$42,"")</f>
        <v/>
      </c>
      <c r="D648" s="384"/>
      <c r="E648" s="384"/>
      <c r="F648" s="384"/>
      <c r="G648" s="384"/>
      <c r="H648" s="384"/>
      <c r="I648" s="384"/>
      <c r="J648" s="384"/>
      <c r="K648" s="445"/>
      <c r="L648" s="95" t="s">
        <v>24</v>
      </c>
      <c r="M648" s="384" t="str">
        <f>IF([1]p50!$F$40&lt;&gt;0,[1]p50!$F$40,"")</f>
        <v/>
      </c>
      <c r="N648" s="384"/>
      <c r="O648" s="384"/>
      <c r="P648" s="384"/>
      <c r="Q648" s="445"/>
    </row>
    <row r="649" spans="1:19" x14ac:dyDescent="0.2">
      <c r="A649" s="392"/>
      <c r="B649" s="392"/>
      <c r="C649" s="392"/>
      <c r="D649" s="392"/>
      <c r="E649" s="392"/>
      <c r="F649" s="392"/>
      <c r="G649" s="392"/>
      <c r="H649" s="392"/>
      <c r="I649" s="392"/>
      <c r="J649" s="392"/>
      <c r="K649" s="392"/>
      <c r="L649" s="392"/>
      <c r="M649" s="392"/>
      <c r="N649" s="392"/>
      <c r="O649" s="392"/>
      <c r="P649" s="392"/>
      <c r="Q649" s="392"/>
    </row>
    <row r="650" spans="1:19" s="2" customFormat="1" ht="13.5" customHeight="1" x14ac:dyDescent="0.25">
      <c r="A650" s="421" t="s">
        <v>170</v>
      </c>
      <c r="B650" s="422"/>
      <c r="C650" s="384" t="str">
        <f>IF([1]p50!$A$44&lt;&gt;0,[1]p50!$A$44,"")</f>
        <v/>
      </c>
      <c r="D650" s="384"/>
      <c r="E650" s="384"/>
      <c r="F650" s="384"/>
      <c r="G650" s="384"/>
      <c r="H650" s="384"/>
      <c r="I650" s="384"/>
      <c r="J650" s="384"/>
      <c r="K650" s="445"/>
      <c r="L650" s="87" t="s">
        <v>74</v>
      </c>
      <c r="M650" s="446" t="str">
        <f>IF([1]p50!$K$44&lt;&gt;0,[1]p50!$K$44,"")</f>
        <v/>
      </c>
      <c r="N650" s="447"/>
      <c r="O650" s="87" t="s">
        <v>75</v>
      </c>
      <c r="P650" s="448" t="str">
        <f>IF([1]p50!$L$44&lt;&gt;0,[1]p50!$L$44,"")</f>
        <v/>
      </c>
      <c r="Q650" s="449"/>
    </row>
    <row r="651" spans="1:19" s="2" customFormat="1" ht="13.5" customHeight="1" x14ac:dyDescent="0.25">
      <c r="A651" s="421" t="s">
        <v>253</v>
      </c>
      <c r="B651" s="422"/>
      <c r="C651" s="384" t="str">
        <f>IF([1]p50!$A$46&lt;&gt;0,[1]p50!$A$46,"")</f>
        <v/>
      </c>
      <c r="D651" s="384"/>
      <c r="E651" s="384"/>
      <c r="F651" s="384"/>
      <c r="G651" s="384"/>
      <c r="H651" s="384"/>
      <c r="I651" s="384"/>
      <c r="J651" s="384"/>
      <c r="K651" s="445"/>
      <c r="L651" s="95" t="s">
        <v>24</v>
      </c>
      <c r="M651" s="384" t="str">
        <f>IF([1]p50!$F$44&lt;&gt;0,[1]p50!$F$44,"")</f>
        <v/>
      </c>
      <c r="N651" s="384"/>
      <c r="O651" s="384"/>
      <c r="P651" s="384"/>
      <c r="Q651" s="445"/>
    </row>
    <row r="652" spans="1:19" x14ac:dyDescent="0.2">
      <c r="A652" s="392"/>
      <c r="B652" s="392"/>
      <c r="C652" s="392"/>
      <c r="D652" s="392"/>
      <c r="E652" s="392"/>
      <c r="F652" s="392"/>
      <c r="G652" s="392"/>
      <c r="H652" s="392"/>
      <c r="I652" s="392"/>
      <c r="J652" s="392"/>
      <c r="K652" s="392"/>
      <c r="L652" s="392"/>
      <c r="M652" s="392"/>
      <c r="N652" s="392"/>
      <c r="O652" s="392"/>
      <c r="P652" s="392"/>
      <c r="Q652" s="392"/>
    </row>
    <row r="653" spans="1:19" s="2" customFormat="1" ht="13.5" customHeight="1" x14ac:dyDescent="0.25">
      <c r="A653" s="421" t="s">
        <v>170</v>
      </c>
      <c r="B653" s="422"/>
      <c r="C653" s="384" t="str">
        <f>IF([1]p50!$A$48&lt;&gt;0,[1]p50!$A$48,"")</f>
        <v/>
      </c>
      <c r="D653" s="384"/>
      <c r="E653" s="384"/>
      <c r="F653" s="384"/>
      <c r="G653" s="384"/>
      <c r="H653" s="384"/>
      <c r="I653" s="384"/>
      <c r="J653" s="384"/>
      <c r="K653" s="445"/>
      <c r="L653" s="87" t="s">
        <v>74</v>
      </c>
      <c r="M653" s="446" t="str">
        <f>IF([1]p50!$K$48&lt;&gt;0,[1]p50!$K$48,"")</f>
        <v/>
      </c>
      <c r="N653" s="447"/>
      <c r="O653" s="87" t="s">
        <v>75</v>
      </c>
      <c r="P653" s="448" t="str">
        <f>IF([1]p50!$L$48&lt;&gt;0,[1]p50!$L$48,"")</f>
        <v/>
      </c>
      <c r="Q653" s="449"/>
    </row>
    <row r="654" spans="1:19" s="2" customFormat="1" ht="13.5" customHeight="1" x14ac:dyDescent="0.25">
      <c r="A654" s="421" t="s">
        <v>253</v>
      </c>
      <c r="B654" s="422"/>
      <c r="C654" s="384" t="str">
        <f>IF([1]p50!$A$50&lt;&gt;0,[1]p50!$A$50,"")</f>
        <v/>
      </c>
      <c r="D654" s="384"/>
      <c r="E654" s="384"/>
      <c r="F654" s="384"/>
      <c r="G654" s="384"/>
      <c r="H654" s="384"/>
      <c r="I654" s="384"/>
      <c r="J654" s="384"/>
      <c r="K654" s="445"/>
      <c r="L654" s="95" t="s">
        <v>24</v>
      </c>
      <c r="M654" s="384" t="str">
        <f>IF([1]p50!$F$48&lt;&gt;0,[1]p50!$F$48,"")</f>
        <v/>
      </c>
      <c r="N654" s="384"/>
      <c r="O654" s="384"/>
      <c r="P654" s="384"/>
      <c r="Q654" s="445"/>
    </row>
    <row r="655" spans="1:19" x14ac:dyDescent="0.2">
      <c r="A655" s="392"/>
      <c r="B655" s="392"/>
      <c r="C655" s="392"/>
      <c r="D655" s="392"/>
      <c r="E655" s="392"/>
      <c r="F655" s="392"/>
      <c r="G655" s="392"/>
      <c r="H655" s="392"/>
      <c r="I655" s="392"/>
      <c r="J655" s="392"/>
      <c r="K655" s="392"/>
      <c r="L655" s="392"/>
      <c r="M655" s="392"/>
      <c r="N655" s="392"/>
      <c r="O655" s="392"/>
      <c r="P655" s="392"/>
      <c r="Q655" s="392"/>
    </row>
  </sheetData>
  <mergeCells count="1706">
    <mergeCell ref="A170:B170"/>
    <mergeCell ref="C170:K170"/>
    <mergeCell ref="M170:Q170"/>
    <mergeCell ref="A171:Q171"/>
    <mergeCell ref="A169:B169"/>
    <mergeCell ref="C169:K169"/>
    <mergeCell ref="M169:N169"/>
    <mergeCell ref="P169:Q169"/>
    <mergeCell ref="A167:B167"/>
    <mergeCell ref="C167:K167"/>
    <mergeCell ref="M167:Q167"/>
    <mergeCell ref="A168:Q168"/>
    <mergeCell ref="A166:B166"/>
    <mergeCell ref="C166:K166"/>
    <mergeCell ref="M166:N166"/>
    <mergeCell ref="P166:Q166"/>
    <mergeCell ref="A164:B164"/>
    <mergeCell ref="C164:K164"/>
    <mergeCell ref="M164:Q164"/>
    <mergeCell ref="A165:Q165"/>
    <mergeCell ref="A161:Q161"/>
    <mergeCell ref="A162:E162"/>
    <mergeCell ref="F162:Q162"/>
    <mergeCell ref="A163:B163"/>
    <mergeCell ref="C163:K163"/>
    <mergeCell ref="M163:N163"/>
    <mergeCell ref="P163:Q163"/>
    <mergeCell ref="A157:B157"/>
    <mergeCell ref="C157:K157"/>
    <mergeCell ref="A158:Q158"/>
    <mergeCell ref="A159:B159"/>
    <mergeCell ref="C159:K159"/>
    <mergeCell ref="M159:N159"/>
    <mergeCell ref="P159:Q159"/>
    <mergeCell ref="C154:K154"/>
    <mergeCell ref="M154:Q154"/>
    <mergeCell ref="A160:B160"/>
    <mergeCell ref="C160:K160"/>
    <mergeCell ref="M160:Q160"/>
    <mergeCell ref="A155:Q155"/>
    <mergeCell ref="A156:B156"/>
    <mergeCell ref="C156:K156"/>
    <mergeCell ref="M156:N156"/>
    <mergeCell ref="P156:Q156"/>
    <mergeCell ref="C150:K150"/>
    <mergeCell ref="M150:N150"/>
    <mergeCell ref="P150:Q150"/>
    <mergeCell ref="M157:Q157"/>
    <mergeCell ref="A152:Q152"/>
    <mergeCell ref="A153:B153"/>
    <mergeCell ref="C153:K153"/>
    <mergeCell ref="M153:N153"/>
    <mergeCell ref="P153:Q153"/>
    <mergeCell ref="A154:B154"/>
    <mergeCell ref="A151:B151"/>
    <mergeCell ref="C151:K151"/>
    <mergeCell ref="M151:Q151"/>
    <mergeCell ref="A147:B147"/>
    <mergeCell ref="C147:K147"/>
    <mergeCell ref="M147:Q147"/>
    <mergeCell ref="A148:Q148"/>
    <mergeCell ref="A149:E149"/>
    <mergeCell ref="F149:Q149"/>
    <mergeCell ref="A150:B150"/>
    <mergeCell ref="A146:B146"/>
    <mergeCell ref="C146:K146"/>
    <mergeCell ref="M146:N146"/>
    <mergeCell ref="P146:Q146"/>
    <mergeCell ref="A144:B144"/>
    <mergeCell ref="C144:K144"/>
    <mergeCell ref="M144:Q144"/>
    <mergeCell ref="A145:Q145"/>
    <mergeCell ref="A143:B143"/>
    <mergeCell ref="C143:K143"/>
    <mergeCell ref="M143:N143"/>
    <mergeCell ref="P143:Q143"/>
    <mergeCell ref="A141:B141"/>
    <mergeCell ref="C141:K141"/>
    <mergeCell ref="M141:Q141"/>
    <mergeCell ref="A142:Q142"/>
    <mergeCell ref="A140:B140"/>
    <mergeCell ref="C140:K140"/>
    <mergeCell ref="M140:N140"/>
    <mergeCell ref="P140:Q140"/>
    <mergeCell ref="A138:B138"/>
    <mergeCell ref="C138:K138"/>
    <mergeCell ref="M138:Q138"/>
    <mergeCell ref="A139:Q139"/>
    <mergeCell ref="A135:Q135"/>
    <mergeCell ref="A136:E136"/>
    <mergeCell ref="F136:Q136"/>
    <mergeCell ref="A137:B137"/>
    <mergeCell ref="C137:K137"/>
    <mergeCell ref="M137:N137"/>
    <mergeCell ref="P137:Q137"/>
    <mergeCell ref="A131:B131"/>
    <mergeCell ref="C131:K131"/>
    <mergeCell ref="A132:Q132"/>
    <mergeCell ref="A133:B133"/>
    <mergeCell ref="C133:K133"/>
    <mergeCell ref="M133:N133"/>
    <mergeCell ref="P133:Q133"/>
    <mergeCell ref="A134:B134"/>
    <mergeCell ref="C134:K134"/>
    <mergeCell ref="M134:Q134"/>
    <mergeCell ref="A129:Q129"/>
    <mergeCell ref="A130:B130"/>
    <mergeCell ref="C130:K130"/>
    <mergeCell ref="M130:N130"/>
    <mergeCell ref="P130:Q130"/>
    <mergeCell ref="C124:K124"/>
    <mergeCell ref="M124:N124"/>
    <mergeCell ref="P124:Q124"/>
    <mergeCell ref="M131:Q131"/>
    <mergeCell ref="A126:Q126"/>
    <mergeCell ref="A127:B127"/>
    <mergeCell ref="C127:K127"/>
    <mergeCell ref="M127:N127"/>
    <mergeCell ref="P127:Q127"/>
    <mergeCell ref="A128:B128"/>
    <mergeCell ref="A125:B125"/>
    <mergeCell ref="C125:K125"/>
    <mergeCell ref="M125:Q125"/>
    <mergeCell ref="A122:Q122"/>
    <mergeCell ref="A123:E123"/>
    <mergeCell ref="F123:Q123"/>
    <mergeCell ref="A124:B124"/>
    <mergeCell ref="A120:B120"/>
    <mergeCell ref="C120:K120"/>
    <mergeCell ref="M120:N120"/>
    <mergeCell ref="P120:Q120"/>
    <mergeCell ref="A118:B118"/>
    <mergeCell ref="C118:K118"/>
    <mergeCell ref="M118:Q118"/>
    <mergeCell ref="A119:Q119"/>
    <mergeCell ref="A117:B117"/>
    <mergeCell ref="C117:K117"/>
    <mergeCell ref="M117:N117"/>
    <mergeCell ref="P117:Q117"/>
    <mergeCell ref="C128:K128"/>
    <mergeCell ref="M128:Q128"/>
    <mergeCell ref="A116:Q116"/>
    <mergeCell ref="A114:B114"/>
    <mergeCell ref="C114:K114"/>
    <mergeCell ref="M114:N114"/>
    <mergeCell ref="P114:Q114"/>
    <mergeCell ref="A112:B112"/>
    <mergeCell ref="C112:K112"/>
    <mergeCell ref="M112:Q112"/>
    <mergeCell ref="A113:Q113"/>
    <mergeCell ref="A109:Q109"/>
    <mergeCell ref="A110:E110"/>
    <mergeCell ref="F110:Q110"/>
    <mergeCell ref="A111:B111"/>
    <mergeCell ref="C111:K111"/>
    <mergeCell ref="M111:N111"/>
    <mergeCell ref="P111:Q111"/>
    <mergeCell ref="A121:B121"/>
    <mergeCell ref="C121:K121"/>
    <mergeCell ref="M121:Q121"/>
    <mergeCell ref="A106:Q106"/>
    <mergeCell ref="A107:B107"/>
    <mergeCell ref="C107:K107"/>
    <mergeCell ref="M107:N107"/>
    <mergeCell ref="P107:Q107"/>
    <mergeCell ref="C102:K102"/>
    <mergeCell ref="M102:Q102"/>
    <mergeCell ref="A108:B108"/>
    <mergeCell ref="C108:K108"/>
    <mergeCell ref="M108:Q108"/>
    <mergeCell ref="A103:Q103"/>
    <mergeCell ref="A104:B104"/>
    <mergeCell ref="C104:K104"/>
    <mergeCell ref="M104:N104"/>
    <mergeCell ref="P104:Q104"/>
    <mergeCell ref="A115:B115"/>
    <mergeCell ref="C115:K115"/>
    <mergeCell ref="M115:Q115"/>
    <mergeCell ref="C98:K98"/>
    <mergeCell ref="M98:N98"/>
    <mergeCell ref="P98:Q98"/>
    <mergeCell ref="M105:Q105"/>
    <mergeCell ref="A100:Q100"/>
    <mergeCell ref="A101:B101"/>
    <mergeCell ref="C101:K101"/>
    <mergeCell ref="M101:N101"/>
    <mergeCell ref="P101:Q101"/>
    <mergeCell ref="A102:B102"/>
    <mergeCell ref="A99:B99"/>
    <mergeCell ref="C99:K99"/>
    <mergeCell ref="M99:Q99"/>
    <mergeCell ref="A95:B95"/>
    <mergeCell ref="C95:K95"/>
    <mergeCell ref="M95:Q95"/>
    <mergeCell ref="A96:Q96"/>
    <mergeCell ref="A97:E97"/>
    <mergeCell ref="F97:Q97"/>
    <mergeCell ref="A98:B98"/>
    <mergeCell ref="A105:B105"/>
    <mergeCell ref="C105:K105"/>
    <mergeCell ref="A94:B94"/>
    <mergeCell ref="C94:K94"/>
    <mergeCell ref="M94:N94"/>
    <mergeCell ref="P94:Q94"/>
    <mergeCell ref="A92:B92"/>
    <mergeCell ref="C92:K92"/>
    <mergeCell ref="M92:Q92"/>
    <mergeCell ref="A93:Q93"/>
    <mergeCell ref="A91:B91"/>
    <mergeCell ref="C91:K91"/>
    <mergeCell ref="M91:N91"/>
    <mergeCell ref="P91:Q91"/>
    <mergeCell ref="A89:B89"/>
    <mergeCell ref="C89:K89"/>
    <mergeCell ref="M89:Q89"/>
    <mergeCell ref="A90:Q90"/>
    <mergeCell ref="A88:B88"/>
    <mergeCell ref="C88:K88"/>
    <mergeCell ref="M88:N88"/>
    <mergeCell ref="P88:Q88"/>
    <mergeCell ref="A86:B86"/>
    <mergeCell ref="C86:K86"/>
    <mergeCell ref="M86:Q86"/>
    <mergeCell ref="A87:Q87"/>
    <mergeCell ref="A83:Q83"/>
    <mergeCell ref="A84:E84"/>
    <mergeCell ref="F84:Q84"/>
    <mergeCell ref="A85:B85"/>
    <mergeCell ref="C85:K85"/>
    <mergeCell ref="M85:N85"/>
    <mergeCell ref="P85:Q85"/>
    <mergeCell ref="A79:B79"/>
    <mergeCell ref="C79:K79"/>
    <mergeCell ref="A80:Q80"/>
    <mergeCell ref="A81:B81"/>
    <mergeCell ref="C81:K81"/>
    <mergeCell ref="M81:N81"/>
    <mergeCell ref="P81:Q81"/>
    <mergeCell ref="A82:B82"/>
    <mergeCell ref="C82:K82"/>
    <mergeCell ref="M82:Q82"/>
    <mergeCell ref="A77:Q77"/>
    <mergeCell ref="A78:B78"/>
    <mergeCell ref="C78:K78"/>
    <mergeCell ref="M78:N78"/>
    <mergeCell ref="P78:Q78"/>
    <mergeCell ref="C72:K72"/>
    <mergeCell ref="M72:N72"/>
    <mergeCell ref="P72:Q72"/>
    <mergeCell ref="M79:Q79"/>
    <mergeCell ref="A74:Q74"/>
    <mergeCell ref="A75:B75"/>
    <mergeCell ref="C75:K75"/>
    <mergeCell ref="M75:N75"/>
    <mergeCell ref="P75:Q75"/>
    <mergeCell ref="A76:B76"/>
    <mergeCell ref="A73:B73"/>
    <mergeCell ref="C73:K73"/>
    <mergeCell ref="M73:Q73"/>
    <mergeCell ref="A70:Q70"/>
    <mergeCell ref="A71:E71"/>
    <mergeCell ref="F71:Q71"/>
    <mergeCell ref="A72:B72"/>
    <mergeCell ref="A68:B68"/>
    <mergeCell ref="C68:K68"/>
    <mergeCell ref="M68:N68"/>
    <mergeCell ref="P68:Q68"/>
    <mergeCell ref="A66:B66"/>
    <mergeCell ref="C66:K66"/>
    <mergeCell ref="M66:Q66"/>
    <mergeCell ref="A67:Q67"/>
    <mergeCell ref="A65:B65"/>
    <mergeCell ref="C65:K65"/>
    <mergeCell ref="M65:N65"/>
    <mergeCell ref="P65:Q65"/>
    <mergeCell ref="C76:K76"/>
    <mergeCell ref="M76:Q76"/>
    <mergeCell ref="A64:Q64"/>
    <mergeCell ref="A62:B62"/>
    <mergeCell ref="C62:K62"/>
    <mergeCell ref="M62:N62"/>
    <mergeCell ref="P62:Q62"/>
    <mergeCell ref="A60:B60"/>
    <mergeCell ref="C60:K60"/>
    <mergeCell ref="M60:Q60"/>
    <mergeCell ref="A61:Q61"/>
    <mergeCell ref="A57:Q57"/>
    <mergeCell ref="A58:E58"/>
    <mergeCell ref="F58:Q58"/>
    <mergeCell ref="A59:B59"/>
    <mergeCell ref="C59:K59"/>
    <mergeCell ref="M59:N59"/>
    <mergeCell ref="P59:Q59"/>
    <mergeCell ref="A69:B69"/>
    <mergeCell ref="C69:K69"/>
    <mergeCell ref="M69:Q69"/>
    <mergeCell ref="A54:Q54"/>
    <mergeCell ref="A55:B55"/>
    <mergeCell ref="C55:K55"/>
    <mergeCell ref="M55:N55"/>
    <mergeCell ref="P55:Q55"/>
    <mergeCell ref="C50:K50"/>
    <mergeCell ref="M50:Q50"/>
    <mergeCell ref="A56:B56"/>
    <mergeCell ref="C56:K56"/>
    <mergeCell ref="M56:Q56"/>
    <mergeCell ref="A51:Q51"/>
    <mergeCell ref="A52:B52"/>
    <mergeCell ref="C52:K52"/>
    <mergeCell ref="M52:N52"/>
    <mergeCell ref="P52:Q52"/>
    <mergeCell ref="A63:B63"/>
    <mergeCell ref="C63:K63"/>
    <mergeCell ref="M63:Q63"/>
    <mergeCell ref="C46:K46"/>
    <mergeCell ref="M46:N46"/>
    <mergeCell ref="P46:Q46"/>
    <mergeCell ref="M53:Q53"/>
    <mergeCell ref="A48:Q48"/>
    <mergeCell ref="A49:B49"/>
    <mergeCell ref="C49:K49"/>
    <mergeCell ref="M49:N49"/>
    <mergeCell ref="P49:Q49"/>
    <mergeCell ref="A50:B50"/>
    <mergeCell ref="A47:B47"/>
    <mergeCell ref="C47:K47"/>
    <mergeCell ref="M47:Q47"/>
    <mergeCell ref="A43:B43"/>
    <mergeCell ref="C43:K43"/>
    <mergeCell ref="M43:Q43"/>
    <mergeCell ref="A44:Q44"/>
    <mergeCell ref="A45:E45"/>
    <mergeCell ref="F45:Q45"/>
    <mergeCell ref="A46:B46"/>
    <mergeCell ref="A53:B53"/>
    <mergeCell ref="C53:K53"/>
    <mergeCell ref="A42:B42"/>
    <mergeCell ref="C42:K42"/>
    <mergeCell ref="M42:N42"/>
    <mergeCell ref="P42:Q42"/>
    <mergeCell ref="A40:B40"/>
    <mergeCell ref="C40:K40"/>
    <mergeCell ref="M40:Q40"/>
    <mergeCell ref="A41:Q41"/>
    <mergeCell ref="C8:K8"/>
    <mergeCell ref="M37:Q37"/>
    <mergeCell ref="A12:Q12"/>
    <mergeCell ref="A38:Q38"/>
    <mergeCell ref="A39:B39"/>
    <mergeCell ref="C39:K39"/>
    <mergeCell ref="M39:N39"/>
    <mergeCell ref="P39:Q39"/>
    <mergeCell ref="M36:N36"/>
    <mergeCell ref="P36:Q36"/>
    <mergeCell ref="A11:B11"/>
    <mergeCell ref="C11:K11"/>
    <mergeCell ref="C10:K10"/>
    <mergeCell ref="M10:N10"/>
    <mergeCell ref="P10:Q10"/>
    <mergeCell ref="M11:Q11"/>
    <mergeCell ref="A37:B37"/>
    <mergeCell ref="C37:K37"/>
    <mergeCell ref="A36:B36"/>
    <mergeCell ref="A29:B29"/>
    <mergeCell ref="C29:K29"/>
    <mergeCell ref="A32:E32"/>
    <mergeCell ref="F32:Q32"/>
    <mergeCell ref="M29:N29"/>
    <mergeCell ref="P29:Q29"/>
    <mergeCell ref="C36:K36"/>
    <mergeCell ref="A1:Q1"/>
    <mergeCell ref="A9:Q9"/>
    <mergeCell ref="A6:E6"/>
    <mergeCell ref="O3:P3"/>
    <mergeCell ref="A2:Q2"/>
    <mergeCell ref="C7:K7"/>
    <mergeCell ref="F3:N3"/>
    <mergeCell ref="A7:B7"/>
    <mergeCell ref="A4:Q5"/>
    <mergeCell ref="M8:Q8"/>
    <mergeCell ref="A34:B34"/>
    <mergeCell ref="C34:K34"/>
    <mergeCell ref="A35:Q35"/>
    <mergeCell ref="A33:B33"/>
    <mergeCell ref="C33:K33"/>
    <mergeCell ref="M33:N33"/>
    <mergeCell ref="P33:Q33"/>
    <mergeCell ref="M34:Q34"/>
    <mergeCell ref="M30:Q30"/>
    <mergeCell ref="A31:Q31"/>
    <mergeCell ref="A30:B30"/>
    <mergeCell ref="C30:K30"/>
    <mergeCell ref="A27:B27"/>
    <mergeCell ref="C27:K27"/>
    <mergeCell ref="M27:Q27"/>
    <mergeCell ref="A28:Q28"/>
    <mergeCell ref="A26:B26"/>
    <mergeCell ref="C26:K26"/>
    <mergeCell ref="M26:N26"/>
    <mergeCell ref="P26:Q26"/>
    <mergeCell ref="A24:B24"/>
    <mergeCell ref="C24:K24"/>
    <mergeCell ref="M24:Q24"/>
    <mergeCell ref="A25:Q25"/>
    <mergeCell ref="A23:B23"/>
    <mergeCell ref="C23:K23"/>
    <mergeCell ref="M23:N23"/>
    <mergeCell ref="P23:Q23"/>
    <mergeCell ref="A21:B21"/>
    <mergeCell ref="C21:K21"/>
    <mergeCell ref="M21:Q21"/>
    <mergeCell ref="A22:Q22"/>
    <mergeCell ref="A17:B17"/>
    <mergeCell ref="C17:K17"/>
    <mergeCell ref="A19:E19"/>
    <mergeCell ref="F19:Q19"/>
    <mergeCell ref="A20:B20"/>
    <mergeCell ref="C20:K20"/>
    <mergeCell ref="M20:N20"/>
    <mergeCell ref="P20:Q20"/>
    <mergeCell ref="A3:E3"/>
    <mergeCell ref="F6:Q6"/>
    <mergeCell ref="P7:Q7"/>
    <mergeCell ref="M7:N7"/>
    <mergeCell ref="M17:Q17"/>
    <mergeCell ref="A18:Q18"/>
    <mergeCell ref="A16:B16"/>
    <mergeCell ref="C16:K16"/>
    <mergeCell ref="M16:N16"/>
    <mergeCell ref="P16:Q16"/>
    <mergeCell ref="A15:Q15"/>
    <mergeCell ref="A13:B13"/>
    <mergeCell ref="C13:K13"/>
    <mergeCell ref="M13:N13"/>
    <mergeCell ref="P13:Q13"/>
    <mergeCell ref="A8:B8"/>
    <mergeCell ref="A14:B14"/>
    <mergeCell ref="C14:K14"/>
    <mergeCell ref="M14:Q14"/>
    <mergeCell ref="A10:B10"/>
    <mergeCell ref="A178:Q178"/>
    <mergeCell ref="A172:B172"/>
    <mergeCell ref="C172:K172"/>
    <mergeCell ref="M172:N172"/>
    <mergeCell ref="P172:Q172"/>
    <mergeCell ref="A173:B173"/>
    <mergeCell ref="C173:K173"/>
    <mergeCell ref="M173:Q173"/>
    <mergeCell ref="A174:Q174"/>
    <mergeCell ref="A181:Q181"/>
    <mergeCell ref="A175:E175"/>
    <mergeCell ref="F175:Q175"/>
    <mergeCell ref="A176:B176"/>
    <mergeCell ref="C176:K176"/>
    <mergeCell ref="M176:N176"/>
    <mergeCell ref="P176:Q176"/>
    <mergeCell ref="A177:B177"/>
    <mergeCell ref="C177:K177"/>
    <mergeCell ref="M177:Q177"/>
    <mergeCell ref="A179:B179"/>
    <mergeCell ref="C179:K179"/>
    <mergeCell ref="M179:N179"/>
    <mergeCell ref="P179:Q179"/>
    <mergeCell ref="A180:B180"/>
    <mergeCell ref="C180:K180"/>
    <mergeCell ref="M180:Q180"/>
    <mergeCell ref="M186:Q186"/>
    <mergeCell ref="A187:Q187"/>
    <mergeCell ref="A182:B182"/>
    <mergeCell ref="C182:K182"/>
    <mergeCell ref="M182:N182"/>
    <mergeCell ref="P182:Q182"/>
    <mergeCell ref="A183:B183"/>
    <mergeCell ref="C183:K183"/>
    <mergeCell ref="M183:Q183"/>
    <mergeCell ref="A184:Q184"/>
    <mergeCell ref="A190:B190"/>
    <mergeCell ref="C190:K190"/>
    <mergeCell ref="M190:Q190"/>
    <mergeCell ref="A191:Q191"/>
    <mergeCell ref="A185:B185"/>
    <mergeCell ref="C185:K185"/>
    <mergeCell ref="M185:N185"/>
    <mergeCell ref="P185:Q185"/>
    <mergeCell ref="A186:B186"/>
    <mergeCell ref="C186:K186"/>
    <mergeCell ref="A188:E188"/>
    <mergeCell ref="F188:Q188"/>
    <mergeCell ref="A189:B189"/>
    <mergeCell ref="C189:K189"/>
    <mergeCell ref="M189:N189"/>
    <mergeCell ref="P189:Q189"/>
    <mergeCell ref="A197:Q197"/>
    <mergeCell ref="A192:B192"/>
    <mergeCell ref="C192:K192"/>
    <mergeCell ref="M192:N192"/>
    <mergeCell ref="P192:Q192"/>
    <mergeCell ref="A193:B193"/>
    <mergeCell ref="C193:K193"/>
    <mergeCell ref="M193:Q193"/>
    <mergeCell ref="A194:Q194"/>
    <mergeCell ref="A195:B195"/>
    <mergeCell ref="C195:K195"/>
    <mergeCell ref="M195:N195"/>
    <mergeCell ref="P195:Q195"/>
    <mergeCell ref="A196:B196"/>
    <mergeCell ref="C196:K196"/>
    <mergeCell ref="M196:Q196"/>
    <mergeCell ref="A204:Q204"/>
    <mergeCell ref="A198:B198"/>
    <mergeCell ref="C198:K198"/>
    <mergeCell ref="M198:N198"/>
    <mergeCell ref="P198:Q198"/>
    <mergeCell ref="A199:B199"/>
    <mergeCell ref="C199:K199"/>
    <mergeCell ref="M199:Q199"/>
    <mergeCell ref="A200:Q200"/>
    <mergeCell ref="A207:Q207"/>
    <mergeCell ref="A201:E201"/>
    <mergeCell ref="F201:Q201"/>
    <mergeCell ref="A202:B202"/>
    <mergeCell ref="C202:K202"/>
    <mergeCell ref="M202:N202"/>
    <mergeCell ref="P202:Q202"/>
    <mergeCell ref="A203:B203"/>
    <mergeCell ref="C203:K203"/>
    <mergeCell ref="M203:Q203"/>
    <mergeCell ref="A205:B205"/>
    <mergeCell ref="C205:K205"/>
    <mergeCell ref="M205:N205"/>
    <mergeCell ref="P205:Q205"/>
    <mergeCell ref="A206:B206"/>
    <mergeCell ref="C206:K206"/>
    <mergeCell ref="M206:Q206"/>
    <mergeCell ref="M212:Q212"/>
    <mergeCell ref="A213:Q213"/>
    <mergeCell ref="A208:B208"/>
    <mergeCell ref="C208:K208"/>
    <mergeCell ref="M208:N208"/>
    <mergeCell ref="P208:Q208"/>
    <mergeCell ref="A209:B209"/>
    <mergeCell ref="C209:K209"/>
    <mergeCell ref="M209:Q209"/>
    <mergeCell ref="A210:Q210"/>
    <mergeCell ref="A216:B216"/>
    <mergeCell ref="C216:K216"/>
    <mergeCell ref="M216:Q216"/>
    <mergeCell ref="A217:Q217"/>
    <mergeCell ref="A211:B211"/>
    <mergeCell ref="C211:K211"/>
    <mergeCell ref="M211:N211"/>
    <mergeCell ref="P211:Q211"/>
    <mergeCell ref="A212:B212"/>
    <mergeCell ref="C212:K212"/>
    <mergeCell ref="A214:E214"/>
    <mergeCell ref="F214:Q214"/>
    <mergeCell ref="A215:B215"/>
    <mergeCell ref="C215:K215"/>
    <mergeCell ref="M215:N215"/>
    <mergeCell ref="P215:Q215"/>
    <mergeCell ref="A223:Q223"/>
    <mergeCell ref="A218:B218"/>
    <mergeCell ref="C218:K218"/>
    <mergeCell ref="M218:N218"/>
    <mergeCell ref="P218:Q218"/>
    <mergeCell ref="A219:B219"/>
    <mergeCell ref="C219:K219"/>
    <mergeCell ref="M219:Q219"/>
    <mergeCell ref="A220:Q220"/>
    <mergeCell ref="A221:B221"/>
    <mergeCell ref="C221:K221"/>
    <mergeCell ref="M221:N221"/>
    <mergeCell ref="P221:Q221"/>
    <mergeCell ref="A222:B222"/>
    <mergeCell ref="C222:K222"/>
    <mergeCell ref="M222:Q222"/>
    <mergeCell ref="A230:Q230"/>
    <mergeCell ref="A224:B224"/>
    <mergeCell ref="C224:K224"/>
    <mergeCell ref="M224:N224"/>
    <mergeCell ref="P224:Q224"/>
    <mergeCell ref="A225:B225"/>
    <mergeCell ref="C225:K225"/>
    <mergeCell ref="M225:Q225"/>
    <mergeCell ref="A226:Q226"/>
    <mergeCell ref="A233:Q233"/>
    <mergeCell ref="A227:E227"/>
    <mergeCell ref="F227:Q227"/>
    <mergeCell ref="A228:B228"/>
    <mergeCell ref="C228:K228"/>
    <mergeCell ref="M228:N228"/>
    <mergeCell ref="P228:Q228"/>
    <mergeCell ref="A229:B229"/>
    <mergeCell ref="C229:K229"/>
    <mergeCell ref="M229:Q229"/>
    <mergeCell ref="A231:B231"/>
    <mergeCell ref="C231:K231"/>
    <mergeCell ref="M231:N231"/>
    <mergeCell ref="P231:Q231"/>
    <mergeCell ref="A232:B232"/>
    <mergeCell ref="C232:K232"/>
    <mergeCell ref="M232:Q232"/>
    <mergeCell ref="M238:Q238"/>
    <mergeCell ref="A239:Q239"/>
    <mergeCell ref="A234:B234"/>
    <mergeCell ref="C234:K234"/>
    <mergeCell ref="M234:N234"/>
    <mergeCell ref="P234:Q234"/>
    <mergeCell ref="A235:B235"/>
    <mergeCell ref="C235:K235"/>
    <mergeCell ref="M235:Q235"/>
    <mergeCell ref="A236:Q236"/>
    <mergeCell ref="A242:B242"/>
    <mergeCell ref="C242:K242"/>
    <mergeCell ref="M242:Q242"/>
    <mergeCell ref="A243:Q243"/>
    <mergeCell ref="A237:B237"/>
    <mergeCell ref="C237:K237"/>
    <mergeCell ref="M237:N237"/>
    <mergeCell ref="P237:Q237"/>
    <mergeCell ref="A238:B238"/>
    <mergeCell ref="C238:K238"/>
    <mergeCell ref="A240:E240"/>
    <mergeCell ref="F240:Q240"/>
    <mergeCell ref="A241:B241"/>
    <mergeCell ref="C241:K241"/>
    <mergeCell ref="M241:N241"/>
    <mergeCell ref="P241:Q241"/>
    <mergeCell ref="A249:Q249"/>
    <mergeCell ref="A244:B244"/>
    <mergeCell ref="C244:K244"/>
    <mergeCell ref="M244:N244"/>
    <mergeCell ref="P244:Q244"/>
    <mergeCell ref="A245:B245"/>
    <mergeCell ref="C245:K245"/>
    <mergeCell ref="M245:Q245"/>
    <mergeCell ref="A246:Q246"/>
    <mergeCell ref="A247:B247"/>
    <mergeCell ref="C247:K247"/>
    <mergeCell ref="M247:N247"/>
    <mergeCell ref="P247:Q247"/>
    <mergeCell ref="A248:B248"/>
    <mergeCell ref="C248:K248"/>
    <mergeCell ref="M248:Q248"/>
    <mergeCell ref="A256:Q256"/>
    <mergeCell ref="A250:B250"/>
    <mergeCell ref="C250:K250"/>
    <mergeCell ref="M250:N250"/>
    <mergeCell ref="P250:Q250"/>
    <mergeCell ref="A251:B251"/>
    <mergeCell ref="C251:K251"/>
    <mergeCell ref="M251:Q251"/>
    <mergeCell ref="A252:Q252"/>
    <mergeCell ref="A259:Q259"/>
    <mergeCell ref="A253:E253"/>
    <mergeCell ref="F253:Q253"/>
    <mergeCell ref="A254:B254"/>
    <mergeCell ref="C254:K254"/>
    <mergeCell ref="M254:N254"/>
    <mergeCell ref="P254:Q254"/>
    <mergeCell ref="A255:B255"/>
    <mergeCell ref="C255:K255"/>
    <mergeCell ref="M255:Q255"/>
    <mergeCell ref="A257:B257"/>
    <mergeCell ref="C257:K257"/>
    <mergeCell ref="M257:N257"/>
    <mergeCell ref="P257:Q257"/>
    <mergeCell ref="A258:B258"/>
    <mergeCell ref="C258:K258"/>
    <mergeCell ref="M258:Q258"/>
    <mergeCell ref="M264:Q264"/>
    <mergeCell ref="A265:Q265"/>
    <mergeCell ref="A260:B260"/>
    <mergeCell ref="C260:K260"/>
    <mergeCell ref="M260:N260"/>
    <mergeCell ref="P260:Q260"/>
    <mergeCell ref="A261:B261"/>
    <mergeCell ref="C261:K261"/>
    <mergeCell ref="M261:Q261"/>
    <mergeCell ref="A262:Q262"/>
    <mergeCell ref="A268:B268"/>
    <mergeCell ref="C268:K268"/>
    <mergeCell ref="M268:Q268"/>
    <mergeCell ref="A269:Q269"/>
    <mergeCell ref="A263:B263"/>
    <mergeCell ref="C263:K263"/>
    <mergeCell ref="M263:N263"/>
    <mergeCell ref="P263:Q263"/>
    <mergeCell ref="A264:B264"/>
    <mergeCell ref="C264:K264"/>
    <mergeCell ref="A266:E266"/>
    <mergeCell ref="F266:Q266"/>
    <mergeCell ref="A267:B267"/>
    <mergeCell ref="C267:K267"/>
    <mergeCell ref="M267:N267"/>
    <mergeCell ref="P267:Q267"/>
    <mergeCell ref="A275:Q275"/>
    <mergeCell ref="A270:B270"/>
    <mergeCell ref="C270:K270"/>
    <mergeCell ref="M270:N270"/>
    <mergeCell ref="P270:Q270"/>
    <mergeCell ref="A271:B271"/>
    <mergeCell ref="C271:K271"/>
    <mergeCell ref="M271:Q271"/>
    <mergeCell ref="A272:Q272"/>
    <mergeCell ref="A273:B273"/>
    <mergeCell ref="C273:K273"/>
    <mergeCell ref="M273:N273"/>
    <mergeCell ref="P273:Q273"/>
    <mergeCell ref="A274:B274"/>
    <mergeCell ref="C274:K274"/>
    <mergeCell ref="M274:Q274"/>
    <mergeCell ref="A282:Q282"/>
    <mergeCell ref="A276:B276"/>
    <mergeCell ref="C276:K276"/>
    <mergeCell ref="M276:N276"/>
    <mergeCell ref="P276:Q276"/>
    <mergeCell ref="A277:B277"/>
    <mergeCell ref="C277:K277"/>
    <mergeCell ref="M277:Q277"/>
    <mergeCell ref="A278:Q278"/>
    <mergeCell ref="A285:Q285"/>
    <mergeCell ref="A279:E279"/>
    <mergeCell ref="F279:Q279"/>
    <mergeCell ref="A280:B280"/>
    <mergeCell ref="C280:K280"/>
    <mergeCell ref="M280:N280"/>
    <mergeCell ref="P280:Q280"/>
    <mergeCell ref="A281:B281"/>
    <mergeCell ref="C281:K281"/>
    <mergeCell ref="M281:Q281"/>
    <mergeCell ref="A283:B283"/>
    <mergeCell ref="C283:K283"/>
    <mergeCell ref="M283:N283"/>
    <mergeCell ref="P283:Q283"/>
    <mergeCell ref="A284:B284"/>
    <mergeCell ref="C284:K284"/>
    <mergeCell ref="M284:Q284"/>
    <mergeCell ref="M290:Q290"/>
    <mergeCell ref="A291:Q291"/>
    <mergeCell ref="A286:B286"/>
    <mergeCell ref="C286:K286"/>
    <mergeCell ref="M286:N286"/>
    <mergeCell ref="P286:Q286"/>
    <mergeCell ref="A287:B287"/>
    <mergeCell ref="C287:K287"/>
    <mergeCell ref="M287:Q287"/>
    <mergeCell ref="A288:Q288"/>
    <mergeCell ref="A294:B294"/>
    <mergeCell ref="C294:K294"/>
    <mergeCell ref="M294:Q294"/>
    <mergeCell ref="A295:Q295"/>
    <mergeCell ref="A289:B289"/>
    <mergeCell ref="C289:K289"/>
    <mergeCell ref="M289:N289"/>
    <mergeCell ref="P289:Q289"/>
    <mergeCell ref="A290:B290"/>
    <mergeCell ref="C290:K290"/>
    <mergeCell ref="A292:E292"/>
    <mergeCell ref="F292:Q292"/>
    <mergeCell ref="A293:B293"/>
    <mergeCell ref="C293:K293"/>
    <mergeCell ref="M293:N293"/>
    <mergeCell ref="P293:Q293"/>
    <mergeCell ref="A301:Q301"/>
    <mergeCell ref="A296:B296"/>
    <mergeCell ref="C296:K296"/>
    <mergeCell ref="M296:N296"/>
    <mergeCell ref="P296:Q296"/>
    <mergeCell ref="A297:B297"/>
    <mergeCell ref="C297:K297"/>
    <mergeCell ref="M297:Q297"/>
    <mergeCell ref="A298:Q298"/>
    <mergeCell ref="A299:B299"/>
    <mergeCell ref="C299:K299"/>
    <mergeCell ref="M299:N299"/>
    <mergeCell ref="P299:Q299"/>
    <mergeCell ref="A300:B300"/>
    <mergeCell ref="C300:K300"/>
    <mergeCell ref="M300:Q300"/>
    <mergeCell ref="A308:Q308"/>
    <mergeCell ref="A302:B302"/>
    <mergeCell ref="C302:K302"/>
    <mergeCell ref="M302:N302"/>
    <mergeCell ref="P302:Q302"/>
    <mergeCell ref="A303:B303"/>
    <mergeCell ref="C303:K303"/>
    <mergeCell ref="M303:Q303"/>
    <mergeCell ref="A304:Q304"/>
    <mergeCell ref="A311:Q311"/>
    <mergeCell ref="A305:E305"/>
    <mergeCell ref="F305:Q305"/>
    <mergeCell ref="A306:B306"/>
    <mergeCell ref="C306:K306"/>
    <mergeCell ref="M306:N306"/>
    <mergeCell ref="P306:Q306"/>
    <mergeCell ref="A307:B307"/>
    <mergeCell ref="C307:K307"/>
    <mergeCell ref="M307:Q307"/>
    <mergeCell ref="A309:B309"/>
    <mergeCell ref="C309:K309"/>
    <mergeCell ref="M309:N309"/>
    <mergeCell ref="P309:Q309"/>
    <mergeCell ref="A310:B310"/>
    <mergeCell ref="C310:K310"/>
    <mergeCell ref="M310:Q310"/>
    <mergeCell ref="M316:Q316"/>
    <mergeCell ref="A317:Q317"/>
    <mergeCell ref="A312:B312"/>
    <mergeCell ref="C312:K312"/>
    <mergeCell ref="M312:N312"/>
    <mergeCell ref="P312:Q312"/>
    <mergeCell ref="A313:B313"/>
    <mergeCell ref="C313:K313"/>
    <mergeCell ref="M313:Q313"/>
    <mergeCell ref="A314:Q314"/>
    <mergeCell ref="A320:B320"/>
    <mergeCell ref="C320:K320"/>
    <mergeCell ref="M320:Q320"/>
    <mergeCell ref="A321:Q321"/>
    <mergeCell ref="A315:B315"/>
    <mergeCell ref="C315:K315"/>
    <mergeCell ref="M315:N315"/>
    <mergeCell ref="P315:Q315"/>
    <mergeCell ref="A316:B316"/>
    <mergeCell ref="C316:K316"/>
    <mergeCell ref="A318:E318"/>
    <mergeCell ref="F318:Q318"/>
    <mergeCell ref="A319:B319"/>
    <mergeCell ref="C319:K319"/>
    <mergeCell ref="M319:N319"/>
    <mergeCell ref="P319:Q319"/>
    <mergeCell ref="A327:Q327"/>
    <mergeCell ref="A322:B322"/>
    <mergeCell ref="C322:K322"/>
    <mergeCell ref="M322:N322"/>
    <mergeCell ref="P322:Q322"/>
    <mergeCell ref="A323:B323"/>
    <mergeCell ref="C323:K323"/>
    <mergeCell ref="M323:Q323"/>
    <mergeCell ref="A324:Q324"/>
    <mergeCell ref="A325:B325"/>
    <mergeCell ref="C325:K325"/>
    <mergeCell ref="M325:N325"/>
    <mergeCell ref="P325:Q325"/>
    <mergeCell ref="A326:B326"/>
    <mergeCell ref="C326:K326"/>
    <mergeCell ref="M326:Q326"/>
    <mergeCell ref="A334:Q334"/>
    <mergeCell ref="A328:B328"/>
    <mergeCell ref="C328:K328"/>
    <mergeCell ref="M328:N328"/>
    <mergeCell ref="P328:Q328"/>
    <mergeCell ref="A329:B329"/>
    <mergeCell ref="C329:K329"/>
    <mergeCell ref="M329:Q329"/>
    <mergeCell ref="A330:Q330"/>
    <mergeCell ref="A337:Q337"/>
    <mergeCell ref="A331:E331"/>
    <mergeCell ref="F331:Q331"/>
    <mergeCell ref="A332:B332"/>
    <mergeCell ref="C332:K332"/>
    <mergeCell ref="M332:N332"/>
    <mergeCell ref="P332:Q332"/>
    <mergeCell ref="A333:B333"/>
    <mergeCell ref="C333:K333"/>
    <mergeCell ref="M333:Q333"/>
    <mergeCell ref="A335:B335"/>
    <mergeCell ref="C335:K335"/>
    <mergeCell ref="M335:N335"/>
    <mergeCell ref="P335:Q335"/>
    <mergeCell ref="A336:B336"/>
    <mergeCell ref="C336:K336"/>
    <mergeCell ref="M336:Q336"/>
    <mergeCell ref="M342:Q342"/>
    <mergeCell ref="A343:Q343"/>
    <mergeCell ref="A338:B338"/>
    <mergeCell ref="C338:K338"/>
    <mergeCell ref="M338:N338"/>
    <mergeCell ref="P338:Q338"/>
    <mergeCell ref="A339:B339"/>
    <mergeCell ref="C339:K339"/>
    <mergeCell ref="M339:Q339"/>
    <mergeCell ref="A340:Q340"/>
    <mergeCell ref="A346:B346"/>
    <mergeCell ref="C346:K346"/>
    <mergeCell ref="M346:Q346"/>
    <mergeCell ref="A347:Q347"/>
    <mergeCell ref="A341:B341"/>
    <mergeCell ref="C341:K341"/>
    <mergeCell ref="M341:N341"/>
    <mergeCell ref="P341:Q341"/>
    <mergeCell ref="A342:B342"/>
    <mergeCell ref="C342:K342"/>
    <mergeCell ref="A344:E344"/>
    <mergeCell ref="F344:Q344"/>
    <mergeCell ref="A345:B345"/>
    <mergeCell ref="C345:K345"/>
    <mergeCell ref="M345:N345"/>
    <mergeCell ref="P345:Q345"/>
    <mergeCell ref="A353:Q353"/>
    <mergeCell ref="A348:B348"/>
    <mergeCell ref="C348:K348"/>
    <mergeCell ref="M348:N348"/>
    <mergeCell ref="P348:Q348"/>
    <mergeCell ref="A349:B349"/>
    <mergeCell ref="C349:K349"/>
    <mergeCell ref="M349:Q349"/>
    <mergeCell ref="A350:Q350"/>
    <mergeCell ref="A351:B351"/>
    <mergeCell ref="C351:K351"/>
    <mergeCell ref="M351:N351"/>
    <mergeCell ref="P351:Q351"/>
    <mergeCell ref="A352:B352"/>
    <mergeCell ref="C352:K352"/>
    <mergeCell ref="M352:Q352"/>
    <mergeCell ref="A360:Q360"/>
    <mergeCell ref="A354:B354"/>
    <mergeCell ref="C354:K354"/>
    <mergeCell ref="M354:N354"/>
    <mergeCell ref="P354:Q354"/>
    <mergeCell ref="A355:B355"/>
    <mergeCell ref="C355:K355"/>
    <mergeCell ref="M355:Q355"/>
    <mergeCell ref="A356:Q356"/>
    <mergeCell ref="A363:Q363"/>
    <mergeCell ref="A357:E357"/>
    <mergeCell ref="F357:Q357"/>
    <mergeCell ref="A358:B358"/>
    <mergeCell ref="C358:K358"/>
    <mergeCell ref="M358:N358"/>
    <mergeCell ref="P358:Q358"/>
    <mergeCell ref="A359:B359"/>
    <mergeCell ref="C359:K359"/>
    <mergeCell ref="M359:Q359"/>
    <mergeCell ref="A361:B361"/>
    <mergeCell ref="C361:K361"/>
    <mergeCell ref="M361:N361"/>
    <mergeCell ref="P361:Q361"/>
    <mergeCell ref="A362:B362"/>
    <mergeCell ref="C362:K362"/>
    <mergeCell ref="M362:Q362"/>
    <mergeCell ref="M368:Q368"/>
    <mergeCell ref="A369:Q369"/>
    <mergeCell ref="A364:B364"/>
    <mergeCell ref="C364:K364"/>
    <mergeCell ref="M364:N364"/>
    <mergeCell ref="P364:Q364"/>
    <mergeCell ref="A365:B365"/>
    <mergeCell ref="C365:K365"/>
    <mergeCell ref="M365:Q365"/>
    <mergeCell ref="A366:Q366"/>
    <mergeCell ref="A372:B372"/>
    <mergeCell ref="C372:K372"/>
    <mergeCell ref="M372:Q372"/>
    <mergeCell ref="A373:Q373"/>
    <mergeCell ref="A367:B367"/>
    <mergeCell ref="C367:K367"/>
    <mergeCell ref="M367:N367"/>
    <mergeCell ref="P367:Q367"/>
    <mergeCell ref="A368:B368"/>
    <mergeCell ref="C368:K368"/>
    <mergeCell ref="A370:E370"/>
    <mergeCell ref="F370:Q370"/>
    <mergeCell ref="A371:B371"/>
    <mergeCell ref="C371:K371"/>
    <mergeCell ref="M371:N371"/>
    <mergeCell ref="P371:Q371"/>
    <mergeCell ref="A379:Q379"/>
    <mergeCell ref="A374:B374"/>
    <mergeCell ref="C374:K374"/>
    <mergeCell ref="M374:N374"/>
    <mergeCell ref="P374:Q374"/>
    <mergeCell ref="A375:B375"/>
    <mergeCell ref="C375:K375"/>
    <mergeCell ref="M375:Q375"/>
    <mergeCell ref="A376:Q376"/>
    <mergeCell ref="A377:B377"/>
    <mergeCell ref="C377:K377"/>
    <mergeCell ref="M377:N377"/>
    <mergeCell ref="P377:Q377"/>
    <mergeCell ref="A378:B378"/>
    <mergeCell ref="C378:K378"/>
    <mergeCell ref="M378:Q378"/>
    <mergeCell ref="A386:Q386"/>
    <mergeCell ref="A380:B380"/>
    <mergeCell ref="C380:K380"/>
    <mergeCell ref="M380:N380"/>
    <mergeCell ref="P380:Q380"/>
    <mergeCell ref="A381:B381"/>
    <mergeCell ref="C381:K381"/>
    <mergeCell ref="M381:Q381"/>
    <mergeCell ref="A382:Q382"/>
    <mergeCell ref="A389:Q389"/>
    <mergeCell ref="A383:E383"/>
    <mergeCell ref="F383:Q383"/>
    <mergeCell ref="A384:B384"/>
    <mergeCell ref="C384:K384"/>
    <mergeCell ref="M384:N384"/>
    <mergeCell ref="P384:Q384"/>
    <mergeCell ref="A385:B385"/>
    <mergeCell ref="C385:K385"/>
    <mergeCell ref="M385:Q385"/>
    <mergeCell ref="A387:B387"/>
    <mergeCell ref="C387:K387"/>
    <mergeCell ref="M387:N387"/>
    <mergeCell ref="P387:Q387"/>
    <mergeCell ref="A388:B388"/>
    <mergeCell ref="C388:K388"/>
    <mergeCell ref="M388:Q388"/>
    <mergeCell ref="M394:Q394"/>
    <mergeCell ref="A395:Q395"/>
    <mergeCell ref="A390:B390"/>
    <mergeCell ref="C390:K390"/>
    <mergeCell ref="M390:N390"/>
    <mergeCell ref="P390:Q390"/>
    <mergeCell ref="A391:B391"/>
    <mergeCell ref="C391:K391"/>
    <mergeCell ref="M391:Q391"/>
    <mergeCell ref="A392:Q392"/>
    <mergeCell ref="A398:B398"/>
    <mergeCell ref="C398:K398"/>
    <mergeCell ref="M398:Q398"/>
    <mergeCell ref="A399:Q399"/>
    <mergeCell ref="A393:B393"/>
    <mergeCell ref="C393:K393"/>
    <mergeCell ref="M393:N393"/>
    <mergeCell ref="P393:Q393"/>
    <mergeCell ref="A394:B394"/>
    <mergeCell ref="C394:K394"/>
    <mergeCell ref="A396:E396"/>
    <mergeCell ref="F396:Q396"/>
    <mergeCell ref="A397:B397"/>
    <mergeCell ref="C397:K397"/>
    <mergeCell ref="M397:N397"/>
    <mergeCell ref="P397:Q397"/>
    <mergeCell ref="A405:Q405"/>
    <mergeCell ref="A400:B400"/>
    <mergeCell ref="C400:K400"/>
    <mergeCell ref="M400:N400"/>
    <mergeCell ref="P400:Q400"/>
    <mergeCell ref="A401:B401"/>
    <mergeCell ref="C401:K401"/>
    <mergeCell ref="M401:Q401"/>
    <mergeCell ref="A402:Q402"/>
    <mergeCell ref="A403:B403"/>
    <mergeCell ref="C403:K403"/>
    <mergeCell ref="M403:N403"/>
    <mergeCell ref="P403:Q403"/>
    <mergeCell ref="A404:B404"/>
    <mergeCell ref="C404:K404"/>
    <mergeCell ref="M404:Q404"/>
    <mergeCell ref="A412:Q412"/>
    <mergeCell ref="A406:B406"/>
    <mergeCell ref="C406:K406"/>
    <mergeCell ref="M406:N406"/>
    <mergeCell ref="P406:Q406"/>
    <mergeCell ref="A407:B407"/>
    <mergeCell ref="C407:K407"/>
    <mergeCell ref="M407:Q407"/>
    <mergeCell ref="A408:Q408"/>
    <mergeCell ref="A415:Q415"/>
    <mergeCell ref="A409:E409"/>
    <mergeCell ref="F409:Q409"/>
    <mergeCell ref="A410:B410"/>
    <mergeCell ref="C410:K410"/>
    <mergeCell ref="M410:N410"/>
    <mergeCell ref="P410:Q410"/>
    <mergeCell ref="A411:B411"/>
    <mergeCell ref="C411:K411"/>
    <mergeCell ref="M411:Q411"/>
    <mergeCell ref="A413:B413"/>
    <mergeCell ref="C413:K413"/>
    <mergeCell ref="M413:N413"/>
    <mergeCell ref="P413:Q413"/>
    <mergeCell ref="A414:B414"/>
    <mergeCell ref="C414:K414"/>
    <mergeCell ref="M414:Q414"/>
    <mergeCell ref="M420:Q420"/>
    <mergeCell ref="A421:Q421"/>
    <mergeCell ref="A416:B416"/>
    <mergeCell ref="C416:K416"/>
    <mergeCell ref="M416:N416"/>
    <mergeCell ref="P416:Q416"/>
    <mergeCell ref="A417:B417"/>
    <mergeCell ref="C417:K417"/>
    <mergeCell ref="M417:Q417"/>
    <mergeCell ref="A418:Q418"/>
    <mergeCell ref="A424:B424"/>
    <mergeCell ref="C424:K424"/>
    <mergeCell ref="M424:Q424"/>
    <mergeCell ref="A425:Q425"/>
    <mergeCell ref="A419:B419"/>
    <mergeCell ref="C419:K419"/>
    <mergeCell ref="M419:N419"/>
    <mergeCell ref="P419:Q419"/>
    <mergeCell ref="A420:B420"/>
    <mergeCell ref="C420:K420"/>
    <mergeCell ref="A422:E422"/>
    <mergeCell ref="F422:Q422"/>
    <mergeCell ref="A423:B423"/>
    <mergeCell ref="C423:K423"/>
    <mergeCell ref="M423:N423"/>
    <mergeCell ref="P423:Q423"/>
    <mergeCell ref="A431:Q431"/>
    <mergeCell ref="A426:B426"/>
    <mergeCell ref="C426:K426"/>
    <mergeCell ref="M426:N426"/>
    <mergeCell ref="P426:Q426"/>
    <mergeCell ref="A427:B427"/>
    <mergeCell ref="C427:K427"/>
    <mergeCell ref="M427:Q427"/>
    <mergeCell ref="A428:Q428"/>
    <mergeCell ref="A429:B429"/>
    <mergeCell ref="C429:K429"/>
    <mergeCell ref="M429:N429"/>
    <mergeCell ref="P429:Q429"/>
    <mergeCell ref="A430:B430"/>
    <mergeCell ref="C430:K430"/>
    <mergeCell ref="M430:Q430"/>
    <mergeCell ref="A438:Q438"/>
    <mergeCell ref="A432:B432"/>
    <mergeCell ref="C432:K432"/>
    <mergeCell ref="M432:N432"/>
    <mergeCell ref="P432:Q432"/>
    <mergeCell ref="A433:B433"/>
    <mergeCell ref="C433:K433"/>
    <mergeCell ref="M433:Q433"/>
    <mergeCell ref="A434:Q434"/>
    <mergeCell ref="A441:Q441"/>
    <mergeCell ref="A435:E435"/>
    <mergeCell ref="F435:Q435"/>
    <mergeCell ref="A436:B436"/>
    <mergeCell ref="C436:K436"/>
    <mergeCell ref="M436:N436"/>
    <mergeCell ref="P436:Q436"/>
    <mergeCell ref="A437:B437"/>
    <mergeCell ref="C437:K437"/>
    <mergeCell ref="M437:Q437"/>
    <mergeCell ref="A439:B439"/>
    <mergeCell ref="C439:K439"/>
    <mergeCell ref="M439:N439"/>
    <mergeCell ref="P439:Q439"/>
    <mergeCell ref="A440:B440"/>
    <mergeCell ref="C440:K440"/>
    <mergeCell ref="M440:Q440"/>
    <mergeCell ref="M446:Q446"/>
    <mergeCell ref="A447:Q447"/>
    <mergeCell ref="A442:B442"/>
    <mergeCell ref="C442:K442"/>
    <mergeCell ref="M442:N442"/>
    <mergeCell ref="P442:Q442"/>
    <mergeCell ref="A443:B443"/>
    <mergeCell ref="C443:K443"/>
    <mergeCell ref="M443:Q443"/>
    <mergeCell ref="A444:Q444"/>
    <mergeCell ref="A450:B450"/>
    <mergeCell ref="C450:K450"/>
    <mergeCell ref="M450:Q450"/>
    <mergeCell ref="A451:Q451"/>
    <mergeCell ref="A445:B445"/>
    <mergeCell ref="C445:K445"/>
    <mergeCell ref="M445:N445"/>
    <mergeCell ref="P445:Q445"/>
    <mergeCell ref="A446:B446"/>
    <mergeCell ref="C446:K446"/>
    <mergeCell ref="A448:E448"/>
    <mergeCell ref="F448:Q448"/>
    <mergeCell ref="A449:B449"/>
    <mergeCell ref="C449:K449"/>
    <mergeCell ref="M449:N449"/>
    <mergeCell ref="P449:Q449"/>
    <mergeCell ref="A457:Q457"/>
    <mergeCell ref="A452:B452"/>
    <mergeCell ref="C452:K452"/>
    <mergeCell ref="M452:N452"/>
    <mergeCell ref="P452:Q452"/>
    <mergeCell ref="A453:B453"/>
    <mergeCell ref="C453:K453"/>
    <mergeCell ref="M453:Q453"/>
    <mergeCell ref="A454:Q454"/>
    <mergeCell ref="A455:B455"/>
    <mergeCell ref="C455:K455"/>
    <mergeCell ref="M455:N455"/>
    <mergeCell ref="P455:Q455"/>
    <mergeCell ref="A456:B456"/>
    <mergeCell ref="C456:K456"/>
    <mergeCell ref="M456:Q456"/>
    <mergeCell ref="A464:Q464"/>
    <mergeCell ref="A458:B458"/>
    <mergeCell ref="C458:K458"/>
    <mergeCell ref="M458:N458"/>
    <mergeCell ref="P458:Q458"/>
    <mergeCell ref="A459:B459"/>
    <mergeCell ref="C459:K459"/>
    <mergeCell ref="M459:Q459"/>
    <mergeCell ref="A460:Q460"/>
    <mergeCell ref="A467:Q467"/>
    <mergeCell ref="A461:E461"/>
    <mergeCell ref="F461:Q461"/>
    <mergeCell ref="A462:B462"/>
    <mergeCell ref="C462:K462"/>
    <mergeCell ref="M462:N462"/>
    <mergeCell ref="P462:Q462"/>
    <mergeCell ref="A463:B463"/>
    <mergeCell ref="C463:K463"/>
    <mergeCell ref="M463:Q463"/>
    <mergeCell ref="A465:B465"/>
    <mergeCell ref="C465:K465"/>
    <mergeCell ref="M465:N465"/>
    <mergeCell ref="P465:Q465"/>
    <mergeCell ref="A466:B466"/>
    <mergeCell ref="C466:K466"/>
    <mergeCell ref="M466:Q466"/>
    <mergeCell ref="M472:Q472"/>
    <mergeCell ref="A473:Q473"/>
    <mergeCell ref="A468:B468"/>
    <mergeCell ref="C468:K468"/>
    <mergeCell ref="M468:N468"/>
    <mergeCell ref="P468:Q468"/>
    <mergeCell ref="A469:B469"/>
    <mergeCell ref="C469:K469"/>
    <mergeCell ref="M469:Q469"/>
    <mergeCell ref="A470:Q470"/>
    <mergeCell ref="A476:B476"/>
    <mergeCell ref="C476:K476"/>
    <mergeCell ref="M476:Q476"/>
    <mergeCell ref="A477:Q477"/>
    <mergeCell ref="A471:B471"/>
    <mergeCell ref="C471:K471"/>
    <mergeCell ref="M471:N471"/>
    <mergeCell ref="P471:Q471"/>
    <mergeCell ref="A472:B472"/>
    <mergeCell ref="C472:K472"/>
    <mergeCell ref="A474:E474"/>
    <mergeCell ref="F474:Q474"/>
    <mergeCell ref="A475:B475"/>
    <mergeCell ref="C475:K475"/>
    <mergeCell ref="M475:N475"/>
    <mergeCell ref="P475:Q475"/>
    <mergeCell ref="A483:Q483"/>
    <mergeCell ref="A478:B478"/>
    <mergeCell ref="C478:K478"/>
    <mergeCell ref="M478:N478"/>
    <mergeCell ref="P478:Q478"/>
    <mergeCell ref="A479:B479"/>
    <mergeCell ref="C479:K479"/>
    <mergeCell ref="M479:Q479"/>
    <mergeCell ref="A480:Q480"/>
    <mergeCell ref="A481:B481"/>
    <mergeCell ref="C481:K481"/>
    <mergeCell ref="M481:N481"/>
    <mergeCell ref="P481:Q481"/>
    <mergeCell ref="A482:B482"/>
    <mergeCell ref="C482:K482"/>
    <mergeCell ref="M482:Q482"/>
    <mergeCell ref="A490:Q490"/>
    <mergeCell ref="A484:B484"/>
    <mergeCell ref="C484:K484"/>
    <mergeCell ref="M484:N484"/>
    <mergeCell ref="P484:Q484"/>
    <mergeCell ref="A485:B485"/>
    <mergeCell ref="C485:K485"/>
    <mergeCell ref="M485:Q485"/>
    <mergeCell ref="A486:Q486"/>
    <mergeCell ref="A493:Q493"/>
    <mergeCell ref="A487:E487"/>
    <mergeCell ref="F487:Q487"/>
    <mergeCell ref="A488:B488"/>
    <mergeCell ref="C488:K488"/>
    <mergeCell ref="M488:N488"/>
    <mergeCell ref="P488:Q488"/>
    <mergeCell ref="A489:B489"/>
    <mergeCell ref="C489:K489"/>
    <mergeCell ref="M489:Q489"/>
    <mergeCell ref="A491:B491"/>
    <mergeCell ref="C491:K491"/>
    <mergeCell ref="M491:N491"/>
    <mergeCell ref="P491:Q491"/>
    <mergeCell ref="A492:B492"/>
    <mergeCell ref="C492:K492"/>
    <mergeCell ref="M492:Q492"/>
    <mergeCell ref="M498:Q498"/>
    <mergeCell ref="A499:Q499"/>
    <mergeCell ref="A494:B494"/>
    <mergeCell ref="C494:K494"/>
    <mergeCell ref="M494:N494"/>
    <mergeCell ref="P494:Q494"/>
    <mergeCell ref="A495:B495"/>
    <mergeCell ref="C495:K495"/>
    <mergeCell ref="M495:Q495"/>
    <mergeCell ref="A496:Q496"/>
    <mergeCell ref="A502:B502"/>
    <mergeCell ref="C502:K502"/>
    <mergeCell ref="M502:Q502"/>
    <mergeCell ref="A503:Q503"/>
    <mergeCell ref="A497:B497"/>
    <mergeCell ref="C497:K497"/>
    <mergeCell ref="M497:N497"/>
    <mergeCell ref="P497:Q497"/>
    <mergeCell ref="A498:B498"/>
    <mergeCell ref="C498:K498"/>
    <mergeCell ref="A500:E500"/>
    <mergeCell ref="F500:Q500"/>
    <mergeCell ref="A501:B501"/>
    <mergeCell ref="C501:K501"/>
    <mergeCell ref="M501:N501"/>
    <mergeCell ref="P501:Q501"/>
    <mergeCell ref="A509:Q509"/>
    <mergeCell ref="A504:B504"/>
    <mergeCell ref="C504:K504"/>
    <mergeCell ref="M504:N504"/>
    <mergeCell ref="P504:Q504"/>
    <mergeCell ref="A505:B505"/>
    <mergeCell ref="C505:K505"/>
    <mergeCell ref="M505:Q505"/>
    <mergeCell ref="A506:Q506"/>
    <mergeCell ref="A507:B507"/>
    <mergeCell ref="C507:K507"/>
    <mergeCell ref="M507:N507"/>
    <mergeCell ref="P507:Q507"/>
    <mergeCell ref="A508:B508"/>
    <mergeCell ref="C508:K508"/>
    <mergeCell ref="M508:Q508"/>
    <mergeCell ref="A516:Q516"/>
    <mergeCell ref="A510:B510"/>
    <mergeCell ref="C510:K510"/>
    <mergeCell ref="M510:N510"/>
    <mergeCell ref="P510:Q510"/>
    <mergeCell ref="A511:B511"/>
    <mergeCell ref="C511:K511"/>
    <mergeCell ref="M511:Q511"/>
    <mergeCell ref="A512:Q512"/>
    <mergeCell ref="A519:Q519"/>
    <mergeCell ref="A513:E513"/>
    <mergeCell ref="F513:Q513"/>
    <mergeCell ref="A514:B514"/>
    <mergeCell ref="C514:K514"/>
    <mergeCell ref="M514:N514"/>
    <mergeCell ref="P514:Q514"/>
    <mergeCell ref="A515:B515"/>
    <mergeCell ref="C515:K515"/>
    <mergeCell ref="M515:Q515"/>
    <mergeCell ref="A517:B517"/>
    <mergeCell ref="C517:K517"/>
    <mergeCell ref="M517:N517"/>
    <mergeCell ref="P517:Q517"/>
    <mergeCell ref="A518:B518"/>
    <mergeCell ref="C518:K518"/>
    <mergeCell ref="M518:Q518"/>
    <mergeCell ref="M524:Q524"/>
    <mergeCell ref="A525:Q525"/>
    <mergeCell ref="A520:B520"/>
    <mergeCell ref="C520:K520"/>
    <mergeCell ref="M520:N520"/>
    <mergeCell ref="P520:Q520"/>
    <mergeCell ref="A521:B521"/>
    <mergeCell ref="C521:K521"/>
    <mergeCell ref="M521:Q521"/>
    <mergeCell ref="A522:Q522"/>
    <mergeCell ref="A528:B528"/>
    <mergeCell ref="C528:K528"/>
    <mergeCell ref="M528:Q528"/>
    <mergeCell ref="A529:Q529"/>
    <mergeCell ref="A523:B523"/>
    <mergeCell ref="C523:K523"/>
    <mergeCell ref="M523:N523"/>
    <mergeCell ref="P523:Q523"/>
    <mergeCell ref="A524:B524"/>
    <mergeCell ref="C524:K524"/>
    <mergeCell ref="A526:E526"/>
    <mergeCell ref="F526:Q526"/>
    <mergeCell ref="A527:B527"/>
    <mergeCell ref="C527:K527"/>
    <mergeCell ref="M527:N527"/>
    <mergeCell ref="P527:Q527"/>
    <mergeCell ref="A535:Q535"/>
    <mergeCell ref="A530:B530"/>
    <mergeCell ref="C530:K530"/>
    <mergeCell ref="M530:N530"/>
    <mergeCell ref="P530:Q530"/>
    <mergeCell ref="A531:B531"/>
    <mergeCell ref="C531:K531"/>
    <mergeCell ref="M531:Q531"/>
    <mergeCell ref="A532:Q532"/>
    <mergeCell ref="A533:B533"/>
    <mergeCell ref="C533:K533"/>
    <mergeCell ref="M533:N533"/>
    <mergeCell ref="P533:Q533"/>
    <mergeCell ref="A534:B534"/>
    <mergeCell ref="C534:K534"/>
    <mergeCell ref="M534:Q534"/>
    <mergeCell ref="A542:Q542"/>
    <mergeCell ref="A536:B536"/>
    <mergeCell ref="C536:K536"/>
    <mergeCell ref="M536:N536"/>
    <mergeCell ref="P536:Q536"/>
    <mergeCell ref="A537:B537"/>
    <mergeCell ref="C537:K537"/>
    <mergeCell ref="M537:Q537"/>
    <mergeCell ref="A538:Q538"/>
    <mergeCell ref="A545:Q545"/>
    <mergeCell ref="A539:E539"/>
    <mergeCell ref="F539:Q539"/>
    <mergeCell ref="A540:B540"/>
    <mergeCell ref="C540:K540"/>
    <mergeCell ref="M540:N540"/>
    <mergeCell ref="P540:Q540"/>
    <mergeCell ref="A541:B541"/>
    <mergeCell ref="C541:K541"/>
    <mergeCell ref="M541:Q541"/>
    <mergeCell ref="A543:B543"/>
    <mergeCell ref="C543:K543"/>
    <mergeCell ref="M543:N543"/>
    <mergeCell ref="P543:Q543"/>
    <mergeCell ref="A544:B544"/>
    <mergeCell ref="C544:K544"/>
    <mergeCell ref="M544:Q544"/>
    <mergeCell ref="M550:Q550"/>
    <mergeCell ref="A551:Q551"/>
    <mergeCell ref="A546:B546"/>
    <mergeCell ref="C546:K546"/>
    <mergeCell ref="M546:N546"/>
    <mergeCell ref="P546:Q546"/>
    <mergeCell ref="A547:B547"/>
    <mergeCell ref="C547:K547"/>
    <mergeCell ref="M547:Q547"/>
    <mergeCell ref="A548:Q548"/>
    <mergeCell ref="A554:B554"/>
    <mergeCell ref="C554:K554"/>
    <mergeCell ref="M554:Q554"/>
    <mergeCell ref="A555:Q555"/>
    <mergeCell ref="A549:B549"/>
    <mergeCell ref="C549:K549"/>
    <mergeCell ref="M549:N549"/>
    <mergeCell ref="P549:Q549"/>
    <mergeCell ref="A550:B550"/>
    <mergeCell ref="C550:K550"/>
    <mergeCell ref="A552:E552"/>
    <mergeCell ref="F552:Q552"/>
    <mergeCell ref="A553:B553"/>
    <mergeCell ref="C553:K553"/>
    <mergeCell ref="M553:N553"/>
    <mergeCell ref="P553:Q553"/>
    <mergeCell ref="A561:Q561"/>
    <mergeCell ref="A556:B556"/>
    <mergeCell ref="C556:K556"/>
    <mergeCell ref="M556:N556"/>
    <mergeCell ref="P556:Q556"/>
    <mergeCell ref="A557:B557"/>
    <mergeCell ref="C557:K557"/>
    <mergeCell ref="M557:Q557"/>
    <mergeCell ref="A558:Q558"/>
    <mergeCell ref="A559:B559"/>
    <mergeCell ref="C559:K559"/>
    <mergeCell ref="M559:N559"/>
    <mergeCell ref="P559:Q559"/>
    <mergeCell ref="A560:B560"/>
    <mergeCell ref="C560:K560"/>
    <mergeCell ref="M560:Q560"/>
    <mergeCell ref="A568:Q568"/>
    <mergeCell ref="A562:B562"/>
    <mergeCell ref="C562:K562"/>
    <mergeCell ref="M562:N562"/>
    <mergeCell ref="P562:Q562"/>
    <mergeCell ref="A563:B563"/>
    <mergeCell ref="C563:K563"/>
    <mergeCell ref="M563:Q563"/>
    <mergeCell ref="A564:Q564"/>
    <mergeCell ref="A571:Q571"/>
    <mergeCell ref="A565:E565"/>
    <mergeCell ref="F565:Q565"/>
    <mergeCell ref="A566:B566"/>
    <mergeCell ref="C566:K566"/>
    <mergeCell ref="M566:N566"/>
    <mergeCell ref="P566:Q566"/>
    <mergeCell ref="A567:B567"/>
    <mergeCell ref="C567:K567"/>
    <mergeCell ref="M567:Q567"/>
    <mergeCell ref="A569:B569"/>
    <mergeCell ref="C569:K569"/>
    <mergeCell ref="M569:N569"/>
    <mergeCell ref="P569:Q569"/>
    <mergeCell ref="A570:B570"/>
    <mergeCell ref="C570:K570"/>
    <mergeCell ref="M570:Q570"/>
    <mergeCell ref="M576:Q576"/>
    <mergeCell ref="A577:Q577"/>
    <mergeCell ref="A572:B572"/>
    <mergeCell ref="C572:K572"/>
    <mergeCell ref="M572:N572"/>
    <mergeCell ref="P572:Q572"/>
    <mergeCell ref="A573:B573"/>
    <mergeCell ref="C573:K573"/>
    <mergeCell ref="M573:Q573"/>
    <mergeCell ref="A574:Q574"/>
    <mergeCell ref="A580:B580"/>
    <mergeCell ref="C580:K580"/>
    <mergeCell ref="M580:Q580"/>
    <mergeCell ref="A581:Q581"/>
    <mergeCell ref="A575:B575"/>
    <mergeCell ref="C575:K575"/>
    <mergeCell ref="M575:N575"/>
    <mergeCell ref="P575:Q575"/>
    <mergeCell ref="A576:B576"/>
    <mergeCell ref="C576:K576"/>
    <mergeCell ref="A578:E578"/>
    <mergeCell ref="F578:Q578"/>
    <mergeCell ref="A579:B579"/>
    <mergeCell ref="C579:K579"/>
    <mergeCell ref="M579:N579"/>
    <mergeCell ref="P579:Q579"/>
    <mergeCell ref="A587:Q587"/>
    <mergeCell ref="A582:B582"/>
    <mergeCell ref="C582:K582"/>
    <mergeCell ref="M582:N582"/>
    <mergeCell ref="P582:Q582"/>
    <mergeCell ref="A583:B583"/>
    <mergeCell ref="C583:K583"/>
    <mergeCell ref="M583:Q583"/>
    <mergeCell ref="A584:Q584"/>
    <mergeCell ref="A585:B585"/>
    <mergeCell ref="C585:K585"/>
    <mergeCell ref="M585:N585"/>
    <mergeCell ref="P585:Q585"/>
    <mergeCell ref="A586:B586"/>
    <mergeCell ref="C586:K586"/>
    <mergeCell ref="M586:Q586"/>
    <mergeCell ref="A594:Q594"/>
    <mergeCell ref="A588:B588"/>
    <mergeCell ref="C588:K588"/>
    <mergeCell ref="M588:N588"/>
    <mergeCell ref="P588:Q588"/>
    <mergeCell ref="A589:B589"/>
    <mergeCell ref="C589:K589"/>
    <mergeCell ref="M589:Q589"/>
    <mergeCell ref="A590:Q590"/>
    <mergeCell ref="A597:Q597"/>
    <mergeCell ref="A591:E591"/>
    <mergeCell ref="F591:Q591"/>
    <mergeCell ref="A592:B592"/>
    <mergeCell ref="C592:K592"/>
    <mergeCell ref="M592:N592"/>
    <mergeCell ref="P592:Q592"/>
    <mergeCell ref="A593:B593"/>
    <mergeCell ref="C593:K593"/>
    <mergeCell ref="M593:Q593"/>
    <mergeCell ref="A595:B595"/>
    <mergeCell ref="C595:K595"/>
    <mergeCell ref="M595:N595"/>
    <mergeCell ref="P595:Q595"/>
    <mergeCell ref="A596:B596"/>
    <mergeCell ref="C596:K596"/>
    <mergeCell ref="M596:Q596"/>
    <mergeCell ref="M602:Q602"/>
    <mergeCell ref="A603:Q603"/>
    <mergeCell ref="A598:B598"/>
    <mergeCell ref="C598:K598"/>
    <mergeCell ref="M598:N598"/>
    <mergeCell ref="P598:Q598"/>
    <mergeCell ref="A599:B599"/>
    <mergeCell ref="C599:K599"/>
    <mergeCell ref="M599:Q599"/>
    <mergeCell ref="A600:Q600"/>
    <mergeCell ref="A606:B606"/>
    <mergeCell ref="C606:K606"/>
    <mergeCell ref="M606:Q606"/>
    <mergeCell ref="A607:Q607"/>
    <mergeCell ref="A601:B601"/>
    <mergeCell ref="C601:K601"/>
    <mergeCell ref="M601:N601"/>
    <mergeCell ref="P601:Q601"/>
    <mergeCell ref="A602:B602"/>
    <mergeCell ref="C602:K602"/>
    <mergeCell ref="A604:E604"/>
    <mergeCell ref="F604:Q604"/>
    <mergeCell ref="A605:B605"/>
    <mergeCell ref="C605:K605"/>
    <mergeCell ref="M605:N605"/>
    <mergeCell ref="P605:Q605"/>
    <mergeCell ref="A613:Q613"/>
    <mergeCell ref="A608:B608"/>
    <mergeCell ref="C608:K608"/>
    <mergeCell ref="M608:N608"/>
    <mergeCell ref="P608:Q608"/>
    <mergeCell ref="A609:B609"/>
    <mergeCell ref="C609:K609"/>
    <mergeCell ref="M609:Q609"/>
    <mergeCell ref="A610:Q610"/>
    <mergeCell ref="A611:B611"/>
    <mergeCell ref="C611:K611"/>
    <mergeCell ref="M611:N611"/>
    <mergeCell ref="P611:Q611"/>
    <mergeCell ref="A612:B612"/>
    <mergeCell ref="C612:K612"/>
    <mergeCell ref="M612:Q612"/>
    <mergeCell ref="A620:Q620"/>
    <mergeCell ref="A614:B614"/>
    <mergeCell ref="C614:K614"/>
    <mergeCell ref="M614:N614"/>
    <mergeCell ref="P614:Q614"/>
    <mergeCell ref="A615:B615"/>
    <mergeCell ref="C615:K615"/>
    <mergeCell ref="M615:Q615"/>
    <mergeCell ref="A616:Q616"/>
    <mergeCell ref="A623:Q623"/>
    <mergeCell ref="A617:E617"/>
    <mergeCell ref="F617:Q617"/>
    <mergeCell ref="A618:B618"/>
    <mergeCell ref="C618:K618"/>
    <mergeCell ref="M618:N618"/>
    <mergeCell ref="P618:Q618"/>
    <mergeCell ref="A619:B619"/>
    <mergeCell ref="C619:K619"/>
    <mergeCell ref="M619:Q619"/>
    <mergeCell ref="A621:B621"/>
    <mergeCell ref="C621:K621"/>
    <mergeCell ref="M621:N621"/>
    <mergeCell ref="P621:Q621"/>
    <mergeCell ref="A622:B622"/>
    <mergeCell ref="C622:K622"/>
    <mergeCell ref="M622:Q622"/>
    <mergeCell ref="M628:Q628"/>
    <mergeCell ref="A629:Q629"/>
    <mergeCell ref="A624:B624"/>
    <mergeCell ref="C624:K624"/>
    <mergeCell ref="M624:N624"/>
    <mergeCell ref="P624:Q624"/>
    <mergeCell ref="A625:B625"/>
    <mergeCell ref="C625:K625"/>
    <mergeCell ref="M625:Q625"/>
    <mergeCell ref="A626:Q626"/>
    <mergeCell ref="A632:B632"/>
    <mergeCell ref="C632:K632"/>
    <mergeCell ref="M632:Q632"/>
    <mergeCell ref="A633:Q633"/>
    <mergeCell ref="A627:B627"/>
    <mergeCell ref="C627:K627"/>
    <mergeCell ref="M627:N627"/>
    <mergeCell ref="P627:Q627"/>
    <mergeCell ref="A628:B628"/>
    <mergeCell ref="C628:K628"/>
    <mergeCell ref="A630:E630"/>
    <mergeCell ref="F630:Q630"/>
    <mergeCell ref="A631:B631"/>
    <mergeCell ref="C631:K631"/>
    <mergeCell ref="M631:N631"/>
    <mergeCell ref="P631:Q631"/>
    <mergeCell ref="A634:B634"/>
    <mergeCell ref="C634:K634"/>
    <mergeCell ref="M634:N634"/>
    <mergeCell ref="P634:Q634"/>
    <mergeCell ref="A635:B635"/>
    <mergeCell ref="C635:K635"/>
    <mergeCell ref="M635:Q635"/>
    <mergeCell ref="A636:Q636"/>
    <mergeCell ref="A637:B637"/>
    <mergeCell ref="C637:K637"/>
    <mergeCell ref="M637:N637"/>
    <mergeCell ref="P637:Q637"/>
    <mergeCell ref="A638:B638"/>
    <mergeCell ref="C638:K638"/>
    <mergeCell ref="M638:Q638"/>
    <mergeCell ref="A646:Q646"/>
    <mergeCell ref="A640:B640"/>
    <mergeCell ref="C640:K640"/>
    <mergeCell ref="M640:N640"/>
    <mergeCell ref="P640:Q640"/>
    <mergeCell ref="A641:B641"/>
    <mergeCell ref="C641:K641"/>
    <mergeCell ref="M641:Q641"/>
    <mergeCell ref="A642:Q642"/>
    <mergeCell ref="A643:E643"/>
    <mergeCell ref="F643:Q643"/>
    <mergeCell ref="A644:B644"/>
    <mergeCell ref="C644:K644"/>
    <mergeCell ref="M644:N644"/>
    <mergeCell ref="P644:Q644"/>
    <mergeCell ref="A645:B645"/>
    <mergeCell ref="C645:K645"/>
    <mergeCell ref="A655:Q655"/>
    <mergeCell ref="A652:Q652"/>
    <mergeCell ref="A653:B653"/>
    <mergeCell ref="C653:K653"/>
    <mergeCell ref="M653:N653"/>
    <mergeCell ref="P653:Q653"/>
    <mergeCell ref="A654:B654"/>
    <mergeCell ref="A649:Q649"/>
    <mergeCell ref="M645:Q645"/>
    <mergeCell ref="A647:B647"/>
    <mergeCell ref="C647:K647"/>
    <mergeCell ref="M647:N647"/>
    <mergeCell ref="P647:Q647"/>
    <mergeCell ref="A648:B648"/>
    <mergeCell ref="C648:K648"/>
    <mergeCell ref="M648:Q648"/>
    <mergeCell ref="A639:Q639"/>
    <mergeCell ref="A650:B650"/>
    <mergeCell ref="C650:K650"/>
    <mergeCell ref="M650:N650"/>
    <mergeCell ref="P650:Q650"/>
    <mergeCell ref="C654:K654"/>
    <mergeCell ref="M654:Q654"/>
    <mergeCell ref="A651:B651"/>
    <mergeCell ref="C651:K651"/>
    <mergeCell ref="M651:Q651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95C7-2B00-4ECF-AADB-FEE6838ED871}">
  <dimension ref="A1:S405"/>
  <sheetViews>
    <sheetView topLeftCell="A16" workbookViewId="0">
      <selection activeCell="E3" sqref="E3:N3"/>
    </sheetView>
  </sheetViews>
  <sheetFormatPr defaultRowHeight="12.75" x14ac:dyDescent="0.2"/>
  <cols>
    <col min="1" max="1" width="5.85546875" customWidth="1"/>
    <col min="2" max="2" width="2.42578125" customWidth="1"/>
    <col min="3" max="3" width="6.7109375" customWidth="1"/>
    <col min="4" max="4" width="7.140625" customWidth="1"/>
    <col min="5" max="5" width="8.85546875" customWidth="1"/>
    <col min="6" max="6" width="8" customWidth="1"/>
    <col min="7" max="7" width="17.5703125" customWidth="1"/>
    <col min="8" max="8" width="6.28515625" customWidth="1"/>
    <col min="9" max="9" width="6.42578125" customWidth="1"/>
    <col min="10" max="10" width="7" customWidth="1"/>
    <col min="11" max="11" width="7.5703125" customWidth="1"/>
    <col min="12" max="12" width="7.7109375" customWidth="1"/>
    <col min="13" max="14" width="6.5703125" customWidth="1"/>
    <col min="15" max="15" width="7.5703125" customWidth="1"/>
    <col min="16" max="16" width="5.5703125" customWidth="1"/>
    <col min="17" max="17" width="6.2851562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174</v>
      </c>
      <c r="B3" s="186"/>
      <c r="C3" s="186"/>
      <c r="D3" s="336"/>
      <c r="E3" s="450"/>
      <c r="F3" s="367"/>
      <c r="G3" s="367"/>
      <c r="H3" s="367"/>
      <c r="I3" s="367"/>
      <c r="J3" s="367"/>
      <c r="K3" s="367"/>
      <c r="L3" s="367"/>
      <c r="M3" s="367"/>
      <c r="N3" s="451"/>
      <c r="O3" s="319" t="s">
        <v>80</v>
      </c>
      <c r="P3" s="320"/>
      <c r="Q3" s="45" t="str">
        <f>[1]p41!$H$4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29" customFormat="1" ht="13.5" customHeight="1" x14ac:dyDescent="0.2">
      <c r="A6" s="375" t="str">
        <f>T([1]p1!$C$13:$G$13)</f>
        <v>Alânnio Barbosa Nóbrega</v>
      </c>
      <c r="B6" s="376"/>
      <c r="C6" s="376"/>
      <c r="D6" s="376"/>
      <c r="E6" s="376"/>
      <c r="F6" s="376"/>
      <c r="G6" s="377"/>
      <c r="H6" s="454"/>
      <c r="I6" s="455"/>
      <c r="J6" s="455"/>
      <c r="K6" s="455"/>
      <c r="L6" s="455"/>
      <c r="M6" s="455"/>
      <c r="N6" s="455"/>
      <c r="O6" s="455"/>
      <c r="P6" s="455"/>
      <c r="Q6" s="455"/>
      <c r="R6" s="28"/>
      <c r="S6" s="28"/>
    </row>
    <row r="7" spans="1:19" s="29" customFormat="1" ht="13.5" customHeight="1" x14ac:dyDescent="0.2">
      <c r="A7" s="406" t="s">
        <v>15</v>
      </c>
      <c r="B7" s="406"/>
      <c r="C7" s="406"/>
      <c r="D7" s="406"/>
      <c r="E7" s="406"/>
      <c r="F7" s="406"/>
      <c r="G7" s="406"/>
      <c r="H7" s="406"/>
      <c r="I7" s="406"/>
      <c r="J7" s="406"/>
      <c r="K7" s="456" t="s">
        <v>178</v>
      </c>
      <c r="L7" s="456"/>
      <c r="M7" s="457" t="s">
        <v>179</v>
      </c>
      <c r="N7" s="457"/>
      <c r="O7" s="375" t="s">
        <v>16</v>
      </c>
      <c r="P7" s="376"/>
      <c r="Q7" s="377"/>
      <c r="R7" s="28"/>
      <c r="S7" s="28"/>
    </row>
    <row r="8" spans="1:19" s="2" customFormat="1" ht="13.5" customHeight="1" x14ac:dyDescent="0.25">
      <c r="A8" s="452" t="str">
        <f>IF([1]p1!$A$26&lt;&gt;0,[1]p1!$A$26,"")</f>
        <v/>
      </c>
      <c r="B8" s="452"/>
      <c r="C8" s="452"/>
      <c r="D8" s="452"/>
      <c r="E8" s="452"/>
      <c r="F8" s="452"/>
      <c r="G8" s="452"/>
      <c r="H8" s="452"/>
      <c r="I8" s="452"/>
      <c r="J8" s="452"/>
      <c r="K8" s="453" t="str">
        <f>IF([1]p1!$H$26&lt;&gt;0,[1]p1!$H$26,"")</f>
        <v/>
      </c>
      <c r="L8" s="453"/>
      <c r="M8" s="453" t="str">
        <f>IF([1]p1!$I$26&lt;&gt;0,[1]p1!$I$26,"")</f>
        <v/>
      </c>
      <c r="N8" s="453"/>
      <c r="O8" s="388" t="str">
        <f>IF([1]p1!$J$26&lt;&gt;0,[1]p1!$J$26,"")</f>
        <v/>
      </c>
      <c r="P8" s="379"/>
      <c r="Q8" s="380"/>
    </row>
    <row r="9" spans="1:19" s="2" customFormat="1" ht="13.5" customHeight="1" x14ac:dyDescent="0.25">
      <c r="A9" s="452" t="str">
        <f>IF([1]p1!$A$27&lt;&gt;0,[1]p1!$A$27,"")</f>
        <v/>
      </c>
      <c r="B9" s="452"/>
      <c r="C9" s="452"/>
      <c r="D9" s="452"/>
      <c r="E9" s="452"/>
      <c r="F9" s="452"/>
      <c r="G9" s="452"/>
      <c r="H9" s="452"/>
      <c r="I9" s="452"/>
      <c r="J9" s="452"/>
      <c r="K9" s="453" t="str">
        <f>IF([1]p1!$H$27&lt;&gt;0,[1]p1!$H$27,"")</f>
        <v/>
      </c>
      <c r="L9" s="453"/>
      <c r="M9" s="453" t="str">
        <f>IF([1]p1!$I$27&lt;&gt;0,[1]p1!$I$27,"")</f>
        <v/>
      </c>
      <c r="N9" s="453"/>
      <c r="O9" s="388" t="str">
        <f>IF([1]p1!$J$27&lt;&gt;0,[1]p1!$J$27,"")</f>
        <v/>
      </c>
      <c r="P9" s="379"/>
      <c r="Q9" s="380"/>
    </row>
    <row r="10" spans="1:19" s="2" customFormat="1" ht="13.5" customHeight="1" x14ac:dyDescent="0.25">
      <c r="A10" s="452" t="str">
        <f>IF([1]p1!$A$28&lt;&gt;0,[1]p1!$A$28,"")</f>
        <v/>
      </c>
      <c r="B10" s="452"/>
      <c r="C10" s="452"/>
      <c r="D10" s="452"/>
      <c r="E10" s="452"/>
      <c r="F10" s="452"/>
      <c r="G10" s="452"/>
      <c r="H10" s="452"/>
      <c r="I10" s="452"/>
      <c r="J10" s="452"/>
      <c r="K10" s="453" t="str">
        <f>IF([1]p1!$H$28&lt;&gt;0,[1]p1!$H$28,"")</f>
        <v/>
      </c>
      <c r="L10" s="453"/>
      <c r="M10" s="453" t="str">
        <f>IF([1]p1!$I$28&lt;&gt;0,[1]p1!$I$28,"")</f>
        <v/>
      </c>
      <c r="N10" s="453"/>
      <c r="O10" s="388" t="str">
        <f>IF([1]p1!$J$28&lt;&gt;0,[1]p1!$J$28,"")</f>
        <v/>
      </c>
      <c r="P10" s="379"/>
      <c r="Q10" s="380"/>
    </row>
    <row r="11" spans="1:19" s="2" customFormat="1" ht="13.5" customHeight="1" x14ac:dyDescent="0.25">
      <c r="A11" s="452" t="str">
        <f>IF([1]p1!$A$29&lt;&gt;0,[1]p1!$A$29,"")</f>
        <v/>
      </c>
      <c r="B11" s="452"/>
      <c r="C11" s="452"/>
      <c r="D11" s="452"/>
      <c r="E11" s="452"/>
      <c r="F11" s="452"/>
      <c r="G11" s="452"/>
      <c r="H11" s="452"/>
      <c r="I11" s="452"/>
      <c r="J11" s="452"/>
      <c r="K11" s="453" t="str">
        <f>IF([1]p1!$H$29&lt;&gt;0,[1]p1!$H$29,"")</f>
        <v/>
      </c>
      <c r="L11" s="453"/>
      <c r="M11" s="453" t="str">
        <f>IF([1]p1!$I$29&lt;&gt;0,[1]p1!$I$29,"")</f>
        <v/>
      </c>
      <c r="N11" s="453"/>
      <c r="O11" s="388" t="str">
        <f>IF([1]p1!$J$29&lt;&gt;0,[1]p1!$J$29,"")</f>
        <v/>
      </c>
      <c r="P11" s="379"/>
      <c r="Q11" s="380"/>
    </row>
    <row r="12" spans="1:19" s="2" customFormat="1" ht="13.5" customHeight="1" x14ac:dyDescent="0.25">
      <c r="A12" s="452" t="str">
        <f>IF([1]p1!$A$30&lt;&gt;0,[1]p1!$A$30,"")</f>
        <v/>
      </c>
      <c r="B12" s="452"/>
      <c r="C12" s="452"/>
      <c r="D12" s="452"/>
      <c r="E12" s="452"/>
      <c r="F12" s="452"/>
      <c r="G12" s="452"/>
      <c r="H12" s="452"/>
      <c r="I12" s="452"/>
      <c r="J12" s="452"/>
      <c r="K12" s="453" t="str">
        <f>IF([1]p1!$H$30&lt;&gt;0,[1]p1!$H$30,"")</f>
        <v/>
      </c>
      <c r="L12" s="453"/>
      <c r="M12" s="453" t="str">
        <f>IF([1]p1!$I$30&lt;&gt;0,[1]p1!$I$30,"")</f>
        <v/>
      </c>
      <c r="N12" s="453"/>
      <c r="O12" s="388" t="str">
        <f>IF([1]p1!$J$30&lt;&gt;0,[1]p1!$J$30,"")</f>
        <v/>
      </c>
      <c r="P12" s="379"/>
      <c r="Q12" s="380"/>
    </row>
    <row r="13" spans="1:19" s="2" customFormat="1" ht="13.5" customHeight="1" x14ac:dyDescent="0.25">
      <c r="A13" s="452" t="str">
        <f>IF([1]p1!$A$31&lt;&gt;0,[1]p1!$A$31,"")</f>
        <v/>
      </c>
      <c r="B13" s="452"/>
      <c r="C13" s="452"/>
      <c r="D13" s="452"/>
      <c r="E13" s="452"/>
      <c r="F13" s="452"/>
      <c r="G13" s="452"/>
      <c r="H13" s="452"/>
      <c r="I13" s="452"/>
      <c r="J13" s="452"/>
      <c r="K13" s="453" t="str">
        <f>IF([1]p1!$H$31&lt;&gt;0,[1]p1!$H$31,"")</f>
        <v/>
      </c>
      <c r="L13" s="453"/>
      <c r="M13" s="453" t="str">
        <f>IF([1]p1!$I$31&lt;&gt;0,[1]p1!$I$31,"")</f>
        <v/>
      </c>
      <c r="N13" s="453"/>
      <c r="O13" s="388" t="str">
        <f>IF([1]p1!$J$31&lt;&gt;0,[1]p1!$J$31,"")</f>
        <v/>
      </c>
      <c r="P13" s="379"/>
      <c r="Q13" s="380"/>
    </row>
    <row r="14" spans="1:19" s="29" customFormat="1" ht="13.5" customHeight="1" x14ac:dyDescent="0.2">
      <c r="A14" s="375" t="str">
        <f>T([1]p2!$C$13:$G$13)</f>
        <v>Angelo Roncalli Furtado de Holanda</v>
      </c>
      <c r="B14" s="376"/>
      <c r="C14" s="376"/>
      <c r="D14" s="376"/>
      <c r="E14" s="376"/>
      <c r="F14" s="376"/>
      <c r="G14" s="377"/>
      <c r="H14" s="454"/>
      <c r="I14" s="455"/>
      <c r="J14" s="455"/>
      <c r="K14" s="455"/>
      <c r="L14" s="455"/>
      <c r="M14" s="455"/>
      <c r="N14" s="455"/>
      <c r="O14" s="455"/>
      <c r="P14" s="455"/>
      <c r="Q14" s="455"/>
      <c r="R14" s="28"/>
      <c r="S14" s="28"/>
    </row>
    <row r="15" spans="1:19" s="29" customFormat="1" ht="13.5" customHeight="1" x14ac:dyDescent="0.2">
      <c r="A15" s="406" t="s">
        <v>15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56" t="s">
        <v>178</v>
      </c>
      <c r="L15" s="456"/>
      <c r="M15" s="457" t="s">
        <v>179</v>
      </c>
      <c r="N15" s="457"/>
      <c r="O15" s="375" t="s">
        <v>16</v>
      </c>
      <c r="P15" s="376"/>
      <c r="Q15" s="377"/>
      <c r="R15" s="28"/>
      <c r="S15" s="28"/>
    </row>
    <row r="16" spans="1:19" s="2" customFormat="1" ht="13.5" customHeight="1" x14ac:dyDescent="0.25">
      <c r="A16" s="452" t="str">
        <f>IF([1]p2!$A$26&lt;&gt;0,[1]p2!$A$26,"")</f>
        <v/>
      </c>
      <c r="B16" s="452"/>
      <c r="C16" s="452"/>
      <c r="D16" s="452"/>
      <c r="E16" s="452"/>
      <c r="F16" s="452"/>
      <c r="G16" s="452"/>
      <c r="H16" s="452"/>
      <c r="I16" s="452"/>
      <c r="J16" s="452"/>
      <c r="K16" s="453" t="str">
        <f>IF([1]p2!$H$26&lt;&gt;0,[1]p2!$H$26,"")</f>
        <v/>
      </c>
      <c r="L16" s="453"/>
      <c r="M16" s="453" t="str">
        <f>IF([1]p2!$I$26&lt;&gt;0,[1]p2!$I$26,"")</f>
        <v/>
      </c>
      <c r="N16" s="453"/>
      <c r="O16" s="388" t="str">
        <f>IF([1]p2!$J$26&lt;&gt;0,[1]p2!$J$26,"")</f>
        <v/>
      </c>
      <c r="P16" s="379"/>
      <c r="Q16" s="380"/>
    </row>
    <row r="17" spans="1:19" s="2" customFormat="1" ht="13.5" customHeight="1" x14ac:dyDescent="0.25">
      <c r="A17" s="452" t="str">
        <f>IF([1]p2!$A$27&lt;&gt;0,[1]p2!$A$27,"")</f>
        <v/>
      </c>
      <c r="B17" s="452"/>
      <c r="C17" s="452"/>
      <c r="D17" s="452"/>
      <c r="E17" s="452"/>
      <c r="F17" s="452"/>
      <c r="G17" s="452"/>
      <c r="H17" s="452"/>
      <c r="I17" s="452"/>
      <c r="J17" s="452"/>
      <c r="K17" s="453" t="str">
        <f>IF([1]p2!$H$27&lt;&gt;0,[1]p2!$H$27,"")</f>
        <v/>
      </c>
      <c r="L17" s="453"/>
      <c r="M17" s="453" t="str">
        <f>IF([1]p2!$I$27&lt;&gt;0,[1]p2!$I$27,"")</f>
        <v/>
      </c>
      <c r="N17" s="453"/>
      <c r="O17" s="388" t="str">
        <f>IF([1]p2!$J$27&lt;&gt;0,[1]p2!$J$27,"")</f>
        <v/>
      </c>
      <c r="P17" s="379"/>
      <c r="Q17" s="380"/>
    </row>
    <row r="18" spans="1:19" s="2" customFormat="1" ht="13.5" customHeight="1" x14ac:dyDescent="0.25">
      <c r="A18" s="452" t="str">
        <f>IF([1]p2!$A$28&lt;&gt;0,[1]p2!$A$28,"")</f>
        <v/>
      </c>
      <c r="B18" s="452"/>
      <c r="C18" s="452"/>
      <c r="D18" s="452"/>
      <c r="E18" s="452"/>
      <c r="F18" s="452"/>
      <c r="G18" s="452"/>
      <c r="H18" s="452"/>
      <c r="I18" s="452"/>
      <c r="J18" s="452"/>
      <c r="K18" s="453" t="str">
        <f>IF([1]p2!$H$28&lt;&gt;0,[1]p2!$H$28,"")</f>
        <v/>
      </c>
      <c r="L18" s="453"/>
      <c r="M18" s="453" t="str">
        <f>IF([1]p2!$I$28&lt;&gt;0,[1]p2!$I$28,"")</f>
        <v/>
      </c>
      <c r="N18" s="453"/>
      <c r="O18" s="388" t="str">
        <f>IF([1]p2!$J$28&lt;&gt;0,[1]p2!$J$28,"")</f>
        <v/>
      </c>
      <c r="P18" s="379"/>
      <c r="Q18" s="380"/>
    </row>
    <row r="19" spans="1:19" s="2" customFormat="1" ht="13.5" customHeight="1" x14ac:dyDescent="0.25">
      <c r="A19" s="452" t="str">
        <f>IF([1]p2!$A$29&lt;&gt;0,[1]p2!$A$29,"")</f>
        <v/>
      </c>
      <c r="B19" s="452"/>
      <c r="C19" s="452"/>
      <c r="D19" s="452"/>
      <c r="E19" s="452"/>
      <c r="F19" s="452"/>
      <c r="G19" s="452"/>
      <c r="H19" s="452"/>
      <c r="I19" s="452"/>
      <c r="J19" s="452"/>
      <c r="K19" s="453" t="str">
        <f>IF([1]p2!$H$29&lt;&gt;0,[1]p2!$H$29,"")</f>
        <v/>
      </c>
      <c r="L19" s="453"/>
      <c r="M19" s="453" t="str">
        <f>IF([1]p2!$I$29&lt;&gt;0,[1]p2!$I$29,"")</f>
        <v/>
      </c>
      <c r="N19" s="453"/>
      <c r="O19" s="388" t="str">
        <f>IF([1]p2!$J$29&lt;&gt;0,[1]p2!$J$29,"")</f>
        <v/>
      </c>
      <c r="P19" s="379"/>
      <c r="Q19" s="380"/>
    </row>
    <row r="20" spans="1:19" s="2" customFormat="1" ht="13.5" customHeight="1" x14ac:dyDescent="0.25">
      <c r="A20" s="452" t="str">
        <f>IF([1]p2!$A$30&lt;&gt;0,[1]p2!$A$30,"")</f>
        <v/>
      </c>
      <c r="B20" s="452"/>
      <c r="C20" s="452"/>
      <c r="D20" s="452"/>
      <c r="E20" s="452"/>
      <c r="F20" s="452"/>
      <c r="G20" s="452"/>
      <c r="H20" s="452"/>
      <c r="I20" s="452"/>
      <c r="J20" s="452"/>
      <c r="K20" s="453" t="str">
        <f>IF([1]p2!$H$30&lt;&gt;0,[1]p2!$H$30,"")</f>
        <v/>
      </c>
      <c r="L20" s="453"/>
      <c r="M20" s="453" t="str">
        <f>IF([1]p2!$I$30&lt;&gt;0,[1]p2!$I$30,"")</f>
        <v/>
      </c>
      <c r="N20" s="453"/>
      <c r="O20" s="388" t="str">
        <f>IF([1]p2!$J$30&lt;&gt;0,[1]p2!$J$30,"")</f>
        <v/>
      </c>
      <c r="P20" s="379"/>
      <c r="Q20" s="380"/>
    </row>
    <row r="21" spans="1:19" s="2" customFormat="1" ht="13.5" customHeight="1" x14ac:dyDescent="0.25">
      <c r="A21" s="452" t="str">
        <f>IF([1]p2!$A$31&lt;&gt;0,[1]p2!$A$31,"")</f>
        <v/>
      </c>
      <c r="B21" s="452"/>
      <c r="C21" s="452"/>
      <c r="D21" s="452"/>
      <c r="E21" s="452"/>
      <c r="F21" s="452"/>
      <c r="G21" s="452"/>
      <c r="H21" s="452"/>
      <c r="I21" s="452"/>
      <c r="J21" s="452"/>
      <c r="K21" s="453" t="str">
        <f>IF([1]p2!$H$31&lt;&gt;0,[1]p2!$H$31,"")</f>
        <v/>
      </c>
      <c r="L21" s="453"/>
      <c r="M21" s="453" t="str">
        <f>IF([1]p2!$I$31&lt;&gt;0,[1]p2!$I$31,"")</f>
        <v/>
      </c>
      <c r="N21" s="453"/>
      <c r="O21" s="388" t="str">
        <f>IF([1]p2!$J$31&lt;&gt;0,[1]p2!$J$31,"")</f>
        <v/>
      </c>
      <c r="P21" s="379"/>
      <c r="Q21" s="380"/>
    </row>
    <row r="22" spans="1:19" s="29" customFormat="1" ht="13.5" customHeight="1" x14ac:dyDescent="0.2">
      <c r="A22" s="375" t="str">
        <f>T([1]p3!$C$13:$G$13)</f>
        <v>Antônio Pereira Brandão Júnior</v>
      </c>
      <c r="B22" s="376"/>
      <c r="C22" s="376"/>
      <c r="D22" s="376"/>
      <c r="E22" s="376"/>
      <c r="F22" s="376"/>
      <c r="G22" s="377"/>
      <c r="H22" s="454"/>
      <c r="I22" s="455"/>
      <c r="J22" s="455"/>
      <c r="K22" s="455"/>
      <c r="L22" s="455"/>
      <c r="M22" s="455"/>
      <c r="N22" s="455"/>
      <c r="O22" s="455"/>
      <c r="P22" s="455"/>
      <c r="Q22" s="455"/>
      <c r="R22" s="28"/>
      <c r="S22" s="28"/>
    </row>
    <row r="23" spans="1:19" s="29" customFormat="1" ht="13.5" customHeight="1" x14ac:dyDescent="0.2">
      <c r="A23" s="406" t="s">
        <v>15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56" t="s">
        <v>178</v>
      </c>
      <c r="L23" s="456"/>
      <c r="M23" s="457" t="s">
        <v>179</v>
      </c>
      <c r="N23" s="457"/>
      <c r="O23" s="375" t="s">
        <v>16</v>
      </c>
      <c r="P23" s="376"/>
      <c r="Q23" s="377"/>
      <c r="R23" s="28"/>
      <c r="S23" s="28"/>
    </row>
    <row r="24" spans="1:19" s="2" customFormat="1" ht="13.5" customHeight="1" x14ac:dyDescent="0.25">
      <c r="A24" s="452" t="str">
        <f>IF([1]p3!$A$26&lt;&gt;0,[1]p3!$A$26,"")</f>
        <v/>
      </c>
      <c r="B24" s="452"/>
      <c r="C24" s="452"/>
      <c r="D24" s="452"/>
      <c r="E24" s="452"/>
      <c r="F24" s="452"/>
      <c r="G24" s="452"/>
      <c r="H24" s="452"/>
      <c r="I24" s="452"/>
      <c r="J24" s="452"/>
      <c r="K24" s="453" t="str">
        <f>IF([1]p3!$H$26&lt;&gt;0,[1]p3!$H$26,"")</f>
        <v/>
      </c>
      <c r="L24" s="453"/>
      <c r="M24" s="453" t="str">
        <f>IF([1]p3!$I$26&lt;&gt;0,[1]p3!$I$26,"")</f>
        <v/>
      </c>
      <c r="N24" s="453"/>
      <c r="O24" s="388" t="str">
        <f>IF([1]p3!$J$26&lt;&gt;0,[1]p3!$J$26,"")</f>
        <v/>
      </c>
      <c r="P24" s="379"/>
      <c r="Q24" s="380"/>
    </row>
    <row r="25" spans="1:19" s="2" customFormat="1" ht="13.5" customHeight="1" x14ac:dyDescent="0.25">
      <c r="A25" s="452" t="str">
        <f>IF([1]p3!$A$27&lt;&gt;0,[1]p3!$A$27,"")</f>
        <v/>
      </c>
      <c r="B25" s="452"/>
      <c r="C25" s="452"/>
      <c r="D25" s="452"/>
      <c r="E25" s="452"/>
      <c r="F25" s="452"/>
      <c r="G25" s="452"/>
      <c r="H25" s="452"/>
      <c r="I25" s="452"/>
      <c r="J25" s="452"/>
      <c r="K25" s="453" t="str">
        <f>IF([1]p3!$H$27&lt;&gt;0,[1]p3!$H$27,"")</f>
        <v/>
      </c>
      <c r="L25" s="453"/>
      <c r="M25" s="453" t="str">
        <f>IF([1]p3!$I$27&lt;&gt;0,[1]p3!$I$27,"")</f>
        <v/>
      </c>
      <c r="N25" s="453"/>
      <c r="O25" s="388" t="str">
        <f>IF([1]p3!$J$27&lt;&gt;0,[1]p3!$J$27,"")</f>
        <v/>
      </c>
      <c r="P25" s="379"/>
      <c r="Q25" s="380"/>
    </row>
    <row r="26" spans="1:19" s="2" customFormat="1" ht="13.5" customHeight="1" x14ac:dyDescent="0.25">
      <c r="A26" s="452" t="str">
        <f>IF([1]p3!$A$28&lt;&gt;0,[1]p3!$A$28,"")</f>
        <v/>
      </c>
      <c r="B26" s="452"/>
      <c r="C26" s="452"/>
      <c r="D26" s="452"/>
      <c r="E26" s="452"/>
      <c r="F26" s="452"/>
      <c r="G26" s="452"/>
      <c r="H26" s="452"/>
      <c r="I26" s="452"/>
      <c r="J26" s="452"/>
      <c r="K26" s="453" t="str">
        <f>IF([1]p3!$H$28&lt;&gt;0,[1]p3!$H$28,"")</f>
        <v/>
      </c>
      <c r="L26" s="453"/>
      <c r="M26" s="453" t="str">
        <f>IF([1]p3!$I$28&lt;&gt;0,[1]p3!$I$28,"")</f>
        <v/>
      </c>
      <c r="N26" s="453"/>
      <c r="O26" s="388" t="str">
        <f>IF([1]p3!$J$28&lt;&gt;0,[1]p3!$J$28,"")</f>
        <v/>
      </c>
      <c r="P26" s="379"/>
      <c r="Q26" s="380"/>
    </row>
    <row r="27" spans="1:19" s="2" customFormat="1" ht="13.5" customHeight="1" x14ac:dyDescent="0.25">
      <c r="A27" s="452" t="str">
        <f>IF([1]p3!$A$29&lt;&gt;0,[1]p3!$A$29,"")</f>
        <v/>
      </c>
      <c r="B27" s="452"/>
      <c r="C27" s="452"/>
      <c r="D27" s="452"/>
      <c r="E27" s="452"/>
      <c r="F27" s="452"/>
      <c r="G27" s="452"/>
      <c r="H27" s="452"/>
      <c r="I27" s="452"/>
      <c r="J27" s="452"/>
      <c r="K27" s="453" t="str">
        <f>IF([1]p3!$H$29&lt;&gt;0,[1]p3!$H$29,"")</f>
        <v/>
      </c>
      <c r="L27" s="453"/>
      <c r="M27" s="453" t="str">
        <f>IF([1]p3!$I$29&lt;&gt;0,[1]p3!$I$29,"")</f>
        <v/>
      </c>
      <c r="N27" s="453"/>
      <c r="O27" s="388" t="str">
        <f>IF([1]p3!$J$29&lt;&gt;0,[1]p3!$J$29,"")</f>
        <v/>
      </c>
      <c r="P27" s="379"/>
      <c r="Q27" s="380"/>
    </row>
    <row r="28" spans="1:19" s="2" customFormat="1" ht="13.5" customHeight="1" x14ac:dyDescent="0.25">
      <c r="A28" s="452" t="str">
        <f>IF([1]p3!$A$30&lt;&gt;0,[1]p3!$A$30,"")</f>
        <v/>
      </c>
      <c r="B28" s="452"/>
      <c r="C28" s="452"/>
      <c r="D28" s="452"/>
      <c r="E28" s="452"/>
      <c r="F28" s="452"/>
      <c r="G28" s="452"/>
      <c r="H28" s="452"/>
      <c r="I28" s="452"/>
      <c r="J28" s="452"/>
      <c r="K28" s="453" t="str">
        <f>IF([1]p3!$H$30&lt;&gt;0,[1]p3!$H$30,"")</f>
        <v/>
      </c>
      <c r="L28" s="453"/>
      <c r="M28" s="453" t="str">
        <f>IF([1]p3!$I$30&lt;&gt;0,[1]p3!$I$30,"")</f>
        <v/>
      </c>
      <c r="N28" s="453"/>
      <c r="O28" s="388" t="str">
        <f>IF([1]p3!$J$30&lt;&gt;0,[1]p3!$J$30,"")</f>
        <v/>
      </c>
      <c r="P28" s="379"/>
      <c r="Q28" s="380"/>
    </row>
    <row r="29" spans="1:19" s="2" customFormat="1" ht="13.5" customHeight="1" x14ac:dyDescent="0.25">
      <c r="A29" s="452" t="str">
        <f>IF([1]p3!$A$31&lt;&gt;0,[1]p3!$A$31,"")</f>
        <v/>
      </c>
      <c r="B29" s="452"/>
      <c r="C29" s="452"/>
      <c r="D29" s="452"/>
      <c r="E29" s="452"/>
      <c r="F29" s="452"/>
      <c r="G29" s="452"/>
      <c r="H29" s="452"/>
      <c r="I29" s="452"/>
      <c r="J29" s="452"/>
      <c r="K29" s="453" t="str">
        <f>IF([1]p3!$H$31&lt;&gt;0,[1]p3!$H$31,"")</f>
        <v/>
      </c>
      <c r="L29" s="453"/>
      <c r="M29" s="453" t="str">
        <f>IF([1]p3!$I$31&lt;&gt;0,[1]p3!$I$31,"")</f>
        <v/>
      </c>
      <c r="N29" s="453"/>
      <c r="O29" s="388" t="str">
        <f>IF([1]p3!$J$31&lt;&gt;0,[1]p3!$J$31,"")</f>
        <v/>
      </c>
      <c r="P29" s="379"/>
      <c r="Q29" s="380"/>
    </row>
    <row r="30" spans="1:19" s="29" customFormat="1" ht="13.5" customHeight="1" x14ac:dyDescent="0.2">
      <c r="A30" s="375" t="str">
        <f>T([1]p4!$C$13:$G$13)</f>
        <v>Bruno Sérgio Vasconcelos de Araújo</v>
      </c>
      <c r="B30" s="376"/>
      <c r="C30" s="376"/>
      <c r="D30" s="376"/>
      <c r="E30" s="376"/>
      <c r="F30" s="376"/>
      <c r="G30" s="377"/>
      <c r="H30" s="454"/>
      <c r="I30" s="455"/>
      <c r="J30" s="455"/>
      <c r="K30" s="455"/>
      <c r="L30" s="455"/>
      <c r="M30" s="455"/>
      <c r="N30" s="455"/>
      <c r="O30" s="455"/>
      <c r="P30" s="455"/>
      <c r="Q30" s="455"/>
      <c r="R30" s="28"/>
      <c r="S30" s="28"/>
    </row>
    <row r="31" spans="1:19" s="29" customFormat="1" ht="13.5" customHeight="1" x14ac:dyDescent="0.2">
      <c r="A31" s="406" t="s">
        <v>15</v>
      </c>
      <c r="B31" s="406"/>
      <c r="C31" s="406"/>
      <c r="D31" s="406"/>
      <c r="E31" s="406"/>
      <c r="F31" s="406"/>
      <c r="G31" s="406"/>
      <c r="H31" s="406"/>
      <c r="I31" s="406"/>
      <c r="J31" s="406"/>
      <c r="K31" s="456" t="s">
        <v>178</v>
      </c>
      <c r="L31" s="456"/>
      <c r="M31" s="457" t="s">
        <v>179</v>
      </c>
      <c r="N31" s="457"/>
      <c r="O31" s="375" t="s">
        <v>16</v>
      </c>
      <c r="P31" s="376"/>
      <c r="Q31" s="377"/>
      <c r="R31" s="28"/>
      <c r="S31" s="28"/>
    </row>
    <row r="32" spans="1:19" s="2" customFormat="1" ht="13.5" customHeight="1" x14ac:dyDescent="0.25">
      <c r="A32" s="452" t="str">
        <f>IF([1]p4!$A$26&lt;&gt;0,[1]p4!$A$26,"")</f>
        <v/>
      </c>
      <c r="B32" s="452"/>
      <c r="C32" s="452"/>
      <c r="D32" s="452"/>
      <c r="E32" s="452"/>
      <c r="F32" s="452"/>
      <c r="G32" s="452"/>
      <c r="H32" s="452"/>
      <c r="I32" s="452"/>
      <c r="J32" s="452"/>
      <c r="K32" s="453" t="str">
        <f>IF([1]p4!$H$26&lt;&gt;0,[1]p4!$H$26,"")</f>
        <v/>
      </c>
      <c r="L32" s="453"/>
      <c r="M32" s="453" t="str">
        <f>IF([1]p4!$I$26&lt;&gt;0,[1]p4!$I$26,"")</f>
        <v/>
      </c>
      <c r="N32" s="453"/>
      <c r="O32" s="388" t="str">
        <f>IF([1]p4!$J$26&lt;&gt;0,[1]p4!$J$26,"")</f>
        <v/>
      </c>
      <c r="P32" s="379"/>
      <c r="Q32" s="380"/>
    </row>
    <row r="33" spans="1:19" s="2" customFormat="1" ht="13.5" customHeight="1" x14ac:dyDescent="0.25">
      <c r="A33" s="452" t="str">
        <f>IF([1]p4!$A$27&lt;&gt;0,[1]p4!$A$27,"")</f>
        <v/>
      </c>
      <c r="B33" s="452"/>
      <c r="C33" s="452"/>
      <c r="D33" s="452"/>
      <c r="E33" s="452"/>
      <c r="F33" s="452"/>
      <c r="G33" s="452"/>
      <c r="H33" s="452"/>
      <c r="I33" s="452"/>
      <c r="J33" s="452"/>
      <c r="K33" s="453" t="str">
        <f>IF([1]p4!$H$27&lt;&gt;0,[1]p4!$H$27,"")</f>
        <v/>
      </c>
      <c r="L33" s="453"/>
      <c r="M33" s="453" t="str">
        <f>IF([1]p4!$I$27&lt;&gt;0,[1]p4!$I$27,"")</f>
        <v/>
      </c>
      <c r="N33" s="453"/>
      <c r="O33" s="388" t="str">
        <f>IF([1]p4!$J$27&lt;&gt;0,[1]p4!$J$27,"")</f>
        <v/>
      </c>
      <c r="P33" s="379"/>
      <c r="Q33" s="380"/>
    </row>
    <row r="34" spans="1:19" s="2" customFormat="1" ht="13.5" customHeight="1" x14ac:dyDescent="0.25">
      <c r="A34" s="452" t="str">
        <f>IF([1]p4!$A$28&lt;&gt;0,[1]p4!$A$28,"")</f>
        <v/>
      </c>
      <c r="B34" s="452"/>
      <c r="C34" s="452"/>
      <c r="D34" s="452"/>
      <c r="E34" s="452"/>
      <c r="F34" s="452"/>
      <c r="G34" s="452"/>
      <c r="H34" s="452"/>
      <c r="I34" s="452"/>
      <c r="J34" s="452"/>
      <c r="K34" s="453" t="str">
        <f>IF([1]p4!$H$28&lt;&gt;0,[1]p4!$H$28,"")</f>
        <v/>
      </c>
      <c r="L34" s="453"/>
      <c r="M34" s="453" t="str">
        <f>IF([1]p4!$I$28&lt;&gt;0,[1]p4!$I$28,"")</f>
        <v/>
      </c>
      <c r="N34" s="453"/>
      <c r="O34" s="388" t="str">
        <f>IF([1]p4!$J$28&lt;&gt;0,[1]p4!$J$28,"")</f>
        <v/>
      </c>
      <c r="P34" s="379"/>
      <c r="Q34" s="380"/>
    </row>
    <row r="35" spans="1:19" s="2" customFormat="1" ht="13.5" customHeight="1" x14ac:dyDescent="0.25">
      <c r="A35" s="452" t="str">
        <f>IF([1]p4!$A$29&lt;&gt;0,[1]p4!$A$29,"")</f>
        <v/>
      </c>
      <c r="B35" s="452"/>
      <c r="C35" s="452"/>
      <c r="D35" s="452"/>
      <c r="E35" s="452"/>
      <c r="F35" s="452"/>
      <c r="G35" s="452"/>
      <c r="H35" s="452"/>
      <c r="I35" s="452"/>
      <c r="J35" s="452"/>
      <c r="K35" s="453" t="str">
        <f>IF([1]p4!$H$29&lt;&gt;0,[1]p4!$H$29,"")</f>
        <v/>
      </c>
      <c r="L35" s="453"/>
      <c r="M35" s="453" t="str">
        <f>IF([1]p4!$I$29&lt;&gt;0,[1]p4!$I$29,"")</f>
        <v/>
      </c>
      <c r="N35" s="453"/>
      <c r="O35" s="388" t="str">
        <f>IF([1]p4!$J$29&lt;&gt;0,[1]p4!$J$29,"")</f>
        <v/>
      </c>
      <c r="P35" s="379"/>
      <c r="Q35" s="380"/>
    </row>
    <row r="36" spans="1:19" s="2" customFormat="1" ht="13.5" customHeight="1" x14ac:dyDescent="0.25">
      <c r="A36" s="452" t="str">
        <f>IF([1]p4!$A$30&lt;&gt;0,[1]p4!$A$30,"")</f>
        <v/>
      </c>
      <c r="B36" s="452"/>
      <c r="C36" s="452"/>
      <c r="D36" s="452"/>
      <c r="E36" s="452"/>
      <c r="F36" s="452"/>
      <c r="G36" s="452"/>
      <c r="H36" s="452"/>
      <c r="I36" s="452"/>
      <c r="J36" s="452"/>
      <c r="K36" s="453" t="str">
        <f>IF([1]p4!$H$30&lt;&gt;0,[1]p4!$H$30,"")</f>
        <v/>
      </c>
      <c r="L36" s="453"/>
      <c r="M36" s="453" t="str">
        <f>IF([1]p4!$I$30&lt;&gt;0,[1]p4!$I$30,"")</f>
        <v/>
      </c>
      <c r="N36" s="453"/>
      <c r="O36" s="388" t="str">
        <f>IF([1]p4!$J$30&lt;&gt;0,[1]p4!$J$30,"")</f>
        <v/>
      </c>
      <c r="P36" s="379"/>
      <c r="Q36" s="380"/>
    </row>
    <row r="37" spans="1:19" s="2" customFormat="1" ht="13.5" customHeight="1" x14ac:dyDescent="0.25">
      <c r="A37" s="452" t="str">
        <f>IF([1]p4!$A$31&lt;&gt;0,[1]p4!$A$31,"")</f>
        <v/>
      </c>
      <c r="B37" s="452"/>
      <c r="C37" s="452"/>
      <c r="D37" s="452"/>
      <c r="E37" s="452"/>
      <c r="F37" s="452"/>
      <c r="G37" s="452"/>
      <c r="H37" s="452"/>
      <c r="I37" s="452"/>
      <c r="J37" s="452"/>
      <c r="K37" s="453" t="str">
        <f>IF([1]p4!$H$31&lt;&gt;0,[1]p4!$H$31,"")</f>
        <v/>
      </c>
      <c r="L37" s="453"/>
      <c r="M37" s="453" t="str">
        <f>IF([1]p4!$I$31&lt;&gt;0,[1]p4!$I$31,"")</f>
        <v/>
      </c>
      <c r="N37" s="453"/>
      <c r="O37" s="388" t="str">
        <f>IF([1]p4!$J$31&lt;&gt;0,[1]p4!$J$31,"")</f>
        <v/>
      </c>
      <c r="P37" s="379"/>
      <c r="Q37" s="380"/>
    </row>
    <row r="38" spans="1:19" s="29" customFormat="1" ht="13.5" customHeight="1" x14ac:dyDescent="0.2">
      <c r="A38" s="375" t="str">
        <f>T([1]p5!$C$13:$G$13)</f>
        <v>Claudianor Oliveira Alves</v>
      </c>
      <c r="B38" s="376"/>
      <c r="C38" s="376"/>
      <c r="D38" s="376"/>
      <c r="E38" s="376"/>
      <c r="F38" s="376"/>
      <c r="G38" s="377"/>
      <c r="H38" s="454"/>
      <c r="I38" s="455"/>
      <c r="J38" s="455"/>
      <c r="K38" s="455"/>
      <c r="L38" s="455"/>
      <c r="M38" s="455"/>
      <c r="N38" s="455"/>
      <c r="O38" s="455"/>
      <c r="P38" s="455"/>
      <c r="Q38" s="455"/>
      <c r="R38" s="28"/>
      <c r="S38" s="28"/>
    </row>
    <row r="39" spans="1:19" s="29" customFormat="1" ht="13.5" customHeight="1" x14ac:dyDescent="0.2">
      <c r="A39" s="406" t="s">
        <v>15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56" t="s">
        <v>178</v>
      </c>
      <c r="L39" s="456"/>
      <c r="M39" s="457" t="s">
        <v>179</v>
      </c>
      <c r="N39" s="457"/>
      <c r="O39" s="375" t="s">
        <v>16</v>
      </c>
      <c r="P39" s="376"/>
      <c r="Q39" s="377"/>
      <c r="R39" s="28"/>
      <c r="S39" s="28"/>
    </row>
    <row r="40" spans="1:19" s="2" customFormat="1" ht="13.5" customHeight="1" x14ac:dyDescent="0.25">
      <c r="A40" s="452" t="str">
        <f>IF([1]p5!$A$26&lt;&gt;0,[1]p5!$A$26,"")</f>
        <v/>
      </c>
      <c r="B40" s="452"/>
      <c r="C40" s="452"/>
      <c r="D40" s="452"/>
      <c r="E40" s="452"/>
      <c r="F40" s="452"/>
      <c r="G40" s="452"/>
      <c r="H40" s="452"/>
      <c r="I40" s="452"/>
      <c r="J40" s="452"/>
      <c r="K40" s="453" t="str">
        <f>IF([1]p5!$H$26&lt;&gt;0,[1]p5!$H$26,"")</f>
        <v/>
      </c>
      <c r="L40" s="453"/>
      <c r="M40" s="453" t="str">
        <f>IF([1]p5!$I$26&lt;&gt;0,[1]p5!$I$26,"")</f>
        <v/>
      </c>
      <c r="N40" s="453"/>
      <c r="O40" s="388" t="str">
        <f>IF([1]p5!$J$26&lt;&gt;0,[1]p5!$J$26,"")</f>
        <v/>
      </c>
      <c r="P40" s="379"/>
      <c r="Q40" s="380"/>
    </row>
    <row r="41" spans="1:19" s="2" customFormat="1" ht="13.5" customHeight="1" x14ac:dyDescent="0.25">
      <c r="A41" s="452" t="str">
        <f>IF([1]p5!$A$27&lt;&gt;0,[1]p5!$A$27,"")</f>
        <v/>
      </c>
      <c r="B41" s="452"/>
      <c r="C41" s="452"/>
      <c r="D41" s="452"/>
      <c r="E41" s="452"/>
      <c r="F41" s="452"/>
      <c r="G41" s="452"/>
      <c r="H41" s="452"/>
      <c r="I41" s="452"/>
      <c r="J41" s="452"/>
      <c r="K41" s="453" t="str">
        <f>IF([1]p5!$H$27&lt;&gt;0,[1]p5!$H$27,"")</f>
        <v/>
      </c>
      <c r="L41" s="453"/>
      <c r="M41" s="453" t="str">
        <f>IF([1]p5!$I$27&lt;&gt;0,[1]p5!$I$27,"")</f>
        <v/>
      </c>
      <c r="N41" s="453"/>
      <c r="O41" s="388" t="str">
        <f>IF([1]p5!$J$27&lt;&gt;0,[1]p5!$J$27,"")</f>
        <v/>
      </c>
      <c r="P41" s="379"/>
      <c r="Q41" s="380"/>
    </row>
    <row r="42" spans="1:19" s="2" customFormat="1" ht="13.5" customHeight="1" x14ac:dyDescent="0.25">
      <c r="A42" s="452" t="str">
        <f>IF([1]p5!$A$28&lt;&gt;0,[1]p5!$A$28,"")</f>
        <v/>
      </c>
      <c r="B42" s="452"/>
      <c r="C42" s="452"/>
      <c r="D42" s="452"/>
      <c r="E42" s="452"/>
      <c r="F42" s="452"/>
      <c r="G42" s="452"/>
      <c r="H42" s="452"/>
      <c r="I42" s="452"/>
      <c r="J42" s="452"/>
      <c r="K42" s="453" t="str">
        <f>IF([1]p5!$H$28&lt;&gt;0,[1]p5!$H$28,"")</f>
        <v/>
      </c>
      <c r="L42" s="453"/>
      <c r="M42" s="453" t="str">
        <f>IF([1]p5!$I$28&lt;&gt;0,[1]p5!$I$28,"")</f>
        <v/>
      </c>
      <c r="N42" s="453"/>
      <c r="O42" s="388" t="str">
        <f>IF([1]p5!$J$28&lt;&gt;0,[1]p5!$J$28,"")</f>
        <v/>
      </c>
      <c r="P42" s="379"/>
      <c r="Q42" s="380"/>
    </row>
    <row r="43" spans="1:19" s="2" customFormat="1" ht="13.5" customHeight="1" x14ac:dyDescent="0.25">
      <c r="A43" s="452" t="str">
        <f>IF([1]p5!$A$29&lt;&gt;0,[1]p5!$A$29,"")</f>
        <v/>
      </c>
      <c r="B43" s="452"/>
      <c r="C43" s="452"/>
      <c r="D43" s="452"/>
      <c r="E43" s="452"/>
      <c r="F43" s="452"/>
      <c r="G43" s="452"/>
      <c r="H43" s="452"/>
      <c r="I43" s="452"/>
      <c r="J43" s="452"/>
      <c r="K43" s="453" t="str">
        <f>IF([1]p5!$H$29&lt;&gt;0,[1]p5!$H$29,"")</f>
        <v/>
      </c>
      <c r="L43" s="453"/>
      <c r="M43" s="453" t="str">
        <f>IF([1]p5!$I$29&lt;&gt;0,[1]p5!$I$29,"")</f>
        <v/>
      </c>
      <c r="N43" s="453"/>
      <c r="O43" s="388" t="str">
        <f>IF([1]p5!$J$29&lt;&gt;0,[1]p5!$J$29,"")</f>
        <v/>
      </c>
      <c r="P43" s="379"/>
      <c r="Q43" s="380"/>
    </row>
    <row r="44" spans="1:19" s="2" customFormat="1" ht="13.5" customHeight="1" x14ac:dyDescent="0.25">
      <c r="A44" s="452" t="str">
        <f>IF([1]p5!$A$30&lt;&gt;0,[1]p5!$A$30,"")</f>
        <v/>
      </c>
      <c r="B44" s="452"/>
      <c r="C44" s="452"/>
      <c r="D44" s="452"/>
      <c r="E44" s="452"/>
      <c r="F44" s="452"/>
      <c r="G44" s="452"/>
      <c r="H44" s="452"/>
      <c r="I44" s="452"/>
      <c r="J44" s="452"/>
      <c r="K44" s="453" t="str">
        <f>IF([1]p5!$H$30&lt;&gt;0,[1]p5!$H$30,"")</f>
        <v/>
      </c>
      <c r="L44" s="453"/>
      <c r="M44" s="453" t="str">
        <f>IF([1]p5!$I$30&lt;&gt;0,[1]p5!$I$30,"")</f>
        <v/>
      </c>
      <c r="N44" s="453"/>
      <c r="O44" s="388" t="str">
        <f>IF([1]p5!$J$30&lt;&gt;0,[1]p5!$J$30,"")</f>
        <v/>
      </c>
      <c r="P44" s="379"/>
      <c r="Q44" s="380"/>
    </row>
    <row r="45" spans="1:19" s="2" customFormat="1" ht="13.5" customHeight="1" x14ac:dyDescent="0.25">
      <c r="A45" s="452" t="str">
        <f>IF([1]p5!$A$31&lt;&gt;0,[1]p5!$A$31,"")</f>
        <v/>
      </c>
      <c r="B45" s="452"/>
      <c r="C45" s="452"/>
      <c r="D45" s="452"/>
      <c r="E45" s="452"/>
      <c r="F45" s="452"/>
      <c r="G45" s="452"/>
      <c r="H45" s="452"/>
      <c r="I45" s="452"/>
      <c r="J45" s="452"/>
      <c r="K45" s="453" t="str">
        <f>IF([1]p5!$H$31&lt;&gt;0,[1]p5!$H$31,"")</f>
        <v/>
      </c>
      <c r="L45" s="453"/>
      <c r="M45" s="453" t="str">
        <f>IF([1]p5!$I$31&lt;&gt;0,[1]p5!$I$31,"")</f>
        <v/>
      </c>
      <c r="N45" s="453"/>
      <c r="O45" s="388" t="str">
        <f>IF([1]p5!$J$31&lt;&gt;0,[1]p5!$J$31,"")</f>
        <v/>
      </c>
      <c r="P45" s="379"/>
      <c r="Q45" s="380"/>
    </row>
    <row r="46" spans="1:19" s="29" customFormat="1" ht="13.5" customHeight="1" x14ac:dyDescent="0.2">
      <c r="A46" s="375" t="str">
        <f>T([1]p6!$C$13:$G$13)</f>
        <v>Daniel Cordeiro de Morais Filho</v>
      </c>
      <c r="B46" s="376"/>
      <c r="C46" s="376"/>
      <c r="D46" s="376"/>
      <c r="E46" s="376"/>
      <c r="F46" s="376"/>
      <c r="G46" s="377"/>
      <c r="H46" s="454"/>
      <c r="I46" s="455"/>
      <c r="J46" s="455"/>
      <c r="K46" s="455"/>
      <c r="L46" s="455"/>
      <c r="M46" s="455"/>
      <c r="N46" s="455"/>
      <c r="O46" s="455"/>
      <c r="P46" s="455"/>
      <c r="Q46" s="455"/>
      <c r="R46" s="28"/>
      <c r="S46" s="28"/>
    </row>
    <row r="47" spans="1:19" s="29" customFormat="1" ht="13.5" customHeight="1" x14ac:dyDescent="0.2">
      <c r="A47" s="406" t="s">
        <v>15</v>
      </c>
      <c r="B47" s="406"/>
      <c r="C47" s="406"/>
      <c r="D47" s="406"/>
      <c r="E47" s="406"/>
      <c r="F47" s="406"/>
      <c r="G47" s="406"/>
      <c r="H47" s="406"/>
      <c r="I47" s="406"/>
      <c r="J47" s="406"/>
      <c r="K47" s="456" t="s">
        <v>178</v>
      </c>
      <c r="L47" s="456"/>
      <c r="M47" s="457" t="s">
        <v>179</v>
      </c>
      <c r="N47" s="457"/>
      <c r="O47" s="375" t="s">
        <v>16</v>
      </c>
      <c r="P47" s="376"/>
      <c r="Q47" s="377"/>
      <c r="R47" s="28"/>
      <c r="S47" s="28"/>
    </row>
    <row r="48" spans="1:19" s="2" customFormat="1" ht="13.5" customHeight="1" x14ac:dyDescent="0.25">
      <c r="A48" s="452" t="str">
        <f>IF([1]p6!$A$26&lt;&gt;0,[1]p6!$A$26,"")</f>
        <v/>
      </c>
      <c r="B48" s="452"/>
      <c r="C48" s="452"/>
      <c r="D48" s="452"/>
      <c r="E48" s="452"/>
      <c r="F48" s="452"/>
      <c r="G48" s="452"/>
      <c r="H48" s="452"/>
      <c r="I48" s="452"/>
      <c r="J48" s="452"/>
      <c r="K48" s="453" t="str">
        <f>IF([1]p6!$H$26&lt;&gt;0,[1]p6!$H$26,"")</f>
        <v/>
      </c>
      <c r="L48" s="453"/>
      <c r="M48" s="453" t="str">
        <f>IF([1]p6!$I$26&lt;&gt;0,[1]p6!$I$26,"")</f>
        <v/>
      </c>
      <c r="N48" s="453"/>
      <c r="O48" s="388" t="str">
        <f>IF([1]p6!$J$26&lt;&gt;0,[1]p6!$J$26,"")</f>
        <v/>
      </c>
      <c r="P48" s="379"/>
      <c r="Q48" s="380"/>
    </row>
    <row r="49" spans="1:19" s="2" customFormat="1" ht="13.5" customHeight="1" x14ac:dyDescent="0.25">
      <c r="A49" s="452" t="str">
        <f>IF([1]p6!$A$27&lt;&gt;0,[1]p6!$A$27,"")</f>
        <v/>
      </c>
      <c r="B49" s="452"/>
      <c r="C49" s="452"/>
      <c r="D49" s="452"/>
      <c r="E49" s="452"/>
      <c r="F49" s="452"/>
      <c r="G49" s="452"/>
      <c r="H49" s="452"/>
      <c r="I49" s="452"/>
      <c r="J49" s="452"/>
      <c r="K49" s="453" t="str">
        <f>IF([1]p6!$H$27&lt;&gt;0,[1]p6!$H$27,"")</f>
        <v/>
      </c>
      <c r="L49" s="453"/>
      <c r="M49" s="453" t="str">
        <f>IF([1]p6!$I$27&lt;&gt;0,[1]p6!$I$27,"")</f>
        <v/>
      </c>
      <c r="N49" s="453"/>
      <c r="O49" s="388" t="str">
        <f>IF([1]p6!$J$27&lt;&gt;0,[1]p6!$J$27,"")</f>
        <v/>
      </c>
      <c r="P49" s="379"/>
      <c r="Q49" s="380"/>
    </row>
    <row r="50" spans="1:19" s="2" customFormat="1" ht="13.5" customHeight="1" x14ac:dyDescent="0.25">
      <c r="A50" s="452" t="str">
        <f>IF([1]p6!$A$28&lt;&gt;0,[1]p6!$A$28,"")</f>
        <v/>
      </c>
      <c r="B50" s="452"/>
      <c r="C50" s="452"/>
      <c r="D50" s="452"/>
      <c r="E50" s="452"/>
      <c r="F50" s="452"/>
      <c r="G50" s="452"/>
      <c r="H50" s="452"/>
      <c r="I50" s="452"/>
      <c r="J50" s="452"/>
      <c r="K50" s="453" t="str">
        <f>IF([1]p6!$H$28&lt;&gt;0,[1]p6!$H$28,"")</f>
        <v/>
      </c>
      <c r="L50" s="453"/>
      <c r="M50" s="453" t="str">
        <f>IF([1]p6!$I$28&lt;&gt;0,[1]p6!$I$28,"")</f>
        <v/>
      </c>
      <c r="N50" s="453"/>
      <c r="O50" s="388" t="str">
        <f>IF([1]p6!$J$28&lt;&gt;0,[1]p6!$J$28,"")</f>
        <v/>
      </c>
      <c r="P50" s="379"/>
      <c r="Q50" s="380"/>
    </row>
    <row r="51" spans="1:19" s="2" customFormat="1" ht="13.5" customHeight="1" x14ac:dyDescent="0.25">
      <c r="A51" s="452" t="str">
        <f>IF([1]p6!$A$29&lt;&gt;0,[1]p6!$A$29,"")</f>
        <v/>
      </c>
      <c r="B51" s="452"/>
      <c r="C51" s="452"/>
      <c r="D51" s="452"/>
      <c r="E51" s="452"/>
      <c r="F51" s="452"/>
      <c r="G51" s="452"/>
      <c r="H51" s="452"/>
      <c r="I51" s="452"/>
      <c r="J51" s="452"/>
      <c r="K51" s="453" t="str">
        <f>IF([1]p6!$H$29&lt;&gt;0,[1]p6!$H$29,"")</f>
        <v/>
      </c>
      <c r="L51" s="453"/>
      <c r="M51" s="453" t="str">
        <f>IF([1]p6!$I$29&lt;&gt;0,[1]p6!$I$29,"")</f>
        <v/>
      </c>
      <c r="N51" s="453"/>
      <c r="O51" s="388" t="str">
        <f>IF([1]p6!$J$29&lt;&gt;0,[1]p6!$J$29,"")</f>
        <v/>
      </c>
      <c r="P51" s="379"/>
      <c r="Q51" s="380"/>
    </row>
    <row r="52" spans="1:19" s="2" customFormat="1" ht="13.5" customHeight="1" x14ac:dyDescent="0.25">
      <c r="A52" s="452" t="str">
        <f>IF([1]p6!$A$30&lt;&gt;0,[1]p6!$A$30,"")</f>
        <v/>
      </c>
      <c r="B52" s="452"/>
      <c r="C52" s="452"/>
      <c r="D52" s="452"/>
      <c r="E52" s="452"/>
      <c r="F52" s="452"/>
      <c r="G52" s="452"/>
      <c r="H52" s="452"/>
      <c r="I52" s="452"/>
      <c r="J52" s="452"/>
      <c r="K52" s="453" t="str">
        <f>IF([1]p6!$H$30&lt;&gt;0,[1]p6!$H$30,"")</f>
        <v/>
      </c>
      <c r="L52" s="453"/>
      <c r="M52" s="453" t="str">
        <f>IF([1]p6!$I$30&lt;&gt;0,[1]p6!$I$30,"")</f>
        <v/>
      </c>
      <c r="N52" s="453"/>
      <c r="O52" s="388" t="str">
        <f>IF([1]p6!$J$30&lt;&gt;0,[1]p6!$J$30,"")</f>
        <v/>
      </c>
      <c r="P52" s="379"/>
      <c r="Q52" s="380"/>
    </row>
    <row r="53" spans="1:19" s="2" customFormat="1" ht="13.5" customHeight="1" x14ac:dyDescent="0.25">
      <c r="A53" s="452" t="str">
        <f>IF([1]p6!$A$31&lt;&gt;0,[1]p6!$A$31,"")</f>
        <v/>
      </c>
      <c r="B53" s="452"/>
      <c r="C53" s="452"/>
      <c r="D53" s="452"/>
      <c r="E53" s="452"/>
      <c r="F53" s="452"/>
      <c r="G53" s="452"/>
      <c r="H53" s="452"/>
      <c r="I53" s="452"/>
      <c r="J53" s="452"/>
      <c r="K53" s="453" t="str">
        <f>IF([1]p6!$H$31&lt;&gt;0,[1]p6!$H$31,"")</f>
        <v/>
      </c>
      <c r="L53" s="453"/>
      <c r="M53" s="453" t="str">
        <f>IF([1]p6!$I$31&lt;&gt;0,[1]p6!$I$31,"")</f>
        <v/>
      </c>
      <c r="N53" s="453"/>
      <c r="O53" s="388" t="str">
        <f>IF([1]p6!$J$31&lt;&gt;0,[1]p6!$J$31,"")</f>
        <v/>
      </c>
      <c r="P53" s="379"/>
      <c r="Q53" s="380"/>
    </row>
    <row r="54" spans="1:19" s="29" customFormat="1" ht="13.5" customHeight="1" x14ac:dyDescent="0.2">
      <c r="A54" s="375" t="str">
        <f>T([1]p7!$C$13:$G$13)</f>
        <v>Deise Mara Barbosa de Almeida</v>
      </c>
      <c r="B54" s="376"/>
      <c r="C54" s="376"/>
      <c r="D54" s="376"/>
      <c r="E54" s="376"/>
      <c r="F54" s="376"/>
      <c r="G54" s="377"/>
      <c r="H54" s="454"/>
      <c r="I54" s="455"/>
      <c r="J54" s="455"/>
      <c r="K54" s="455"/>
      <c r="L54" s="455"/>
      <c r="M54" s="455"/>
      <c r="N54" s="455"/>
      <c r="O54" s="455"/>
      <c r="P54" s="455"/>
      <c r="Q54" s="455"/>
      <c r="R54" s="28"/>
      <c r="S54" s="28"/>
    </row>
    <row r="55" spans="1:19" s="29" customFormat="1" ht="13.5" customHeight="1" x14ac:dyDescent="0.2">
      <c r="A55" s="406" t="s">
        <v>15</v>
      </c>
      <c r="B55" s="406"/>
      <c r="C55" s="406"/>
      <c r="D55" s="406"/>
      <c r="E55" s="406"/>
      <c r="F55" s="406"/>
      <c r="G55" s="406"/>
      <c r="H55" s="406"/>
      <c r="I55" s="406"/>
      <c r="J55" s="406"/>
      <c r="K55" s="456" t="s">
        <v>178</v>
      </c>
      <c r="L55" s="456"/>
      <c r="M55" s="457" t="s">
        <v>179</v>
      </c>
      <c r="N55" s="457"/>
      <c r="O55" s="375" t="s">
        <v>16</v>
      </c>
      <c r="P55" s="376"/>
      <c r="Q55" s="377"/>
      <c r="R55" s="28"/>
      <c r="S55" s="28"/>
    </row>
    <row r="56" spans="1:19" s="2" customFormat="1" ht="13.5" customHeight="1" x14ac:dyDescent="0.25">
      <c r="A56" s="452" t="str">
        <f>IF([1]p7!$A$26&lt;&gt;0,[1]p7!$A$26,"")</f>
        <v/>
      </c>
      <c r="B56" s="452"/>
      <c r="C56" s="452"/>
      <c r="D56" s="452"/>
      <c r="E56" s="452"/>
      <c r="F56" s="452"/>
      <c r="G56" s="452"/>
      <c r="H56" s="452"/>
      <c r="I56" s="452"/>
      <c r="J56" s="452"/>
      <c r="K56" s="453" t="str">
        <f>IF([1]p7!$H$26&lt;&gt;0,[1]p7!$H$26,"")</f>
        <v/>
      </c>
      <c r="L56" s="453"/>
      <c r="M56" s="453" t="str">
        <f>IF([1]p7!$I$26&lt;&gt;0,[1]p7!$I$26,"")</f>
        <v/>
      </c>
      <c r="N56" s="453"/>
      <c r="O56" s="388" t="str">
        <f>IF([1]p7!$J$26&lt;&gt;0,[1]p7!$J$26,"")</f>
        <v/>
      </c>
      <c r="P56" s="379"/>
      <c r="Q56" s="380"/>
    </row>
    <row r="57" spans="1:19" s="2" customFormat="1" ht="13.5" customHeight="1" x14ac:dyDescent="0.25">
      <c r="A57" s="452" t="str">
        <f>IF([1]p7!$A$27&lt;&gt;0,[1]p7!$A$27,"")</f>
        <v/>
      </c>
      <c r="B57" s="452"/>
      <c r="C57" s="452"/>
      <c r="D57" s="452"/>
      <c r="E57" s="452"/>
      <c r="F57" s="452"/>
      <c r="G57" s="452"/>
      <c r="H57" s="452"/>
      <c r="I57" s="452"/>
      <c r="J57" s="452"/>
      <c r="K57" s="453" t="str">
        <f>IF([1]p7!$H$27&lt;&gt;0,[1]p7!$H$27,"")</f>
        <v/>
      </c>
      <c r="L57" s="453"/>
      <c r="M57" s="453" t="str">
        <f>IF([1]p7!$I$27&lt;&gt;0,[1]p7!$I$27,"")</f>
        <v/>
      </c>
      <c r="N57" s="453"/>
      <c r="O57" s="388" t="str">
        <f>IF([1]p7!$J$27&lt;&gt;0,[1]p7!$J$27,"")</f>
        <v/>
      </c>
      <c r="P57" s="379"/>
      <c r="Q57" s="380"/>
    </row>
    <row r="58" spans="1:19" s="2" customFormat="1" ht="13.5" customHeight="1" x14ac:dyDescent="0.25">
      <c r="A58" s="452" t="str">
        <f>IF([1]p7!$A$28&lt;&gt;0,[1]p7!$A$28,"")</f>
        <v/>
      </c>
      <c r="B58" s="452"/>
      <c r="C58" s="452"/>
      <c r="D58" s="452"/>
      <c r="E58" s="452"/>
      <c r="F58" s="452"/>
      <c r="G58" s="452"/>
      <c r="H58" s="452"/>
      <c r="I58" s="452"/>
      <c r="J58" s="452"/>
      <c r="K58" s="453" t="str">
        <f>IF([1]p7!$H$28&lt;&gt;0,[1]p7!$H$28,"")</f>
        <v/>
      </c>
      <c r="L58" s="453"/>
      <c r="M58" s="453" t="str">
        <f>IF([1]p7!$I$28&lt;&gt;0,[1]p7!$I$28,"")</f>
        <v/>
      </c>
      <c r="N58" s="453"/>
      <c r="O58" s="388" t="str">
        <f>IF([1]p7!$J$28&lt;&gt;0,[1]p7!$J$28,"")</f>
        <v/>
      </c>
      <c r="P58" s="379"/>
      <c r="Q58" s="380"/>
    </row>
    <row r="59" spans="1:19" s="2" customFormat="1" ht="13.5" customHeight="1" x14ac:dyDescent="0.25">
      <c r="A59" s="452" t="str">
        <f>IF([1]p7!$A$29&lt;&gt;0,[1]p7!$A$29,"")</f>
        <v/>
      </c>
      <c r="B59" s="452"/>
      <c r="C59" s="452"/>
      <c r="D59" s="452"/>
      <c r="E59" s="452"/>
      <c r="F59" s="452"/>
      <c r="G59" s="452"/>
      <c r="H59" s="452"/>
      <c r="I59" s="452"/>
      <c r="J59" s="452"/>
      <c r="K59" s="453" t="str">
        <f>IF([1]p7!$H$29&lt;&gt;0,[1]p7!$H$29,"")</f>
        <v/>
      </c>
      <c r="L59" s="453"/>
      <c r="M59" s="453" t="str">
        <f>IF([1]p7!$I$29&lt;&gt;0,[1]p7!$I$29,"")</f>
        <v/>
      </c>
      <c r="N59" s="453"/>
      <c r="O59" s="388" t="str">
        <f>IF([1]p7!$J$29&lt;&gt;0,[1]p7!$J$29,"")</f>
        <v/>
      </c>
      <c r="P59" s="379"/>
      <c r="Q59" s="380"/>
    </row>
    <row r="60" spans="1:19" s="2" customFormat="1" ht="13.5" customHeight="1" x14ac:dyDescent="0.25">
      <c r="A60" s="452" t="str">
        <f>IF([1]p7!$A$30&lt;&gt;0,[1]p7!$A$30,"")</f>
        <v/>
      </c>
      <c r="B60" s="452"/>
      <c r="C60" s="452"/>
      <c r="D60" s="452"/>
      <c r="E60" s="452"/>
      <c r="F60" s="452"/>
      <c r="G60" s="452"/>
      <c r="H60" s="452"/>
      <c r="I60" s="452"/>
      <c r="J60" s="452"/>
      <c r="K60" s="453" t="str">
        <f>IF([1]p7!$H$30&lt;&gt;0,[1]p7!$H$30,"")</f>
        <v/>
      </c>
      <c r="L60" s="453"/>
      <c r="M60" s="453" t="str">
        <f>IF([1]p7!$I$30&lt;&gt;0,[1]p7!$I$30,"")</f>
        <v/>
      </c>
      <c r="N60" s="453"/>
      <c r="O60" s="388" t="str">
        <f>IF([1]p7!$J$30&lt;&gt;0,[1]p7!$J$30,"")</f>
        <v/>
      </c>
      <c r="P60" s="379"/>
      <c r="Q60" s="380"/>
    </row>
    <row r="61" spans="1:19" s="2" customFormat="1" ht="13.5" customHeight="1" x14ac:dyDescent="0.25">
      <c r="A61" s="452" t="str">
        <f>IF([1]p7!$A$31&lt;&gt;0,[1]p7!$A$31,"")</f>
        <v/>
      </c>
      <c r="B61" s="452"/>
      <c r="C61" s="452"/>
      <c r="D61" s="452"/>
      <c r="E61" s="452"/>
      <c r="F61" s="452"/>
      <c r="G61" s="452"/>
      <c r="H61" s="452"/>
      <c r="I61" s="452"/>
      <c r="J61" s="452"/>
      <c r="K61" s="453" t="str">
        <f>IF([1]p7!$H$31&lt;&gt;0,[1]p7!$H$31,"")</f>
        <v/>
      </c>
      <c r="L61" s="453"/>
      <c r="M61" s="453" t="str">
        <f>IF([1]p7!$I$31&lt;&gt;0,[1]p7!$I$31,"")</f>
        <v/>
      </c>
      <c r="N61" s="453"/>
      <c r="O61" s="388" t="str">
        <f>IF([1]p7!$J$31&lt;&gt;0,[1]p7!$J$31,"")</f>
        <v/>
      </c>
      <c r="P61" s="379"/>
      <c r="Q61" s="380"/>
    </row>
    <row r="62" spans="1:19" s="29" customFormat="1" ht="13.5" customHeight="1" x14ac:dyDescent="0.2">
      <c r="A62" s="375" t="str">
        <f>T([1]p8!$C$13:$G$13)</f>
        <v>Denilson da Silva Pereira</v>
      </c>
      <c r="B62" s="376"/>
      <c r="C62" s="376"/>
      <c r="D62" s="376"/>
      <c r="E62" s="376"/>
      <c r="F62" s="376"/>
      <c r="G62" s="377"/>
      <c r="H62" s="454"/>
      <c r="I62" s="455"/>
      <c r="J62" s="455"/>
      <c r="K62" s="455"/>
      <c r="L62" s="455"/>
      <c r="M62" s="455"/>
      <c r="N62" s="455"/>
      <c r="O62" s="455"/>
      <c r="P62" s="455"/>
      <c r="Q62" s="455"/>
      <c r="R62" s="28"/>
      <c r="S62" s="28"/>
    </row>
    <row r="63" spans="1:19" s="29" customFormat="1" ht="13.5" customHeight="1" x14ac:dyDescent="0.2">
      <c r="A63" s="406" t="s">
        <v>15</v>
      </c>
      <c r="B63" s="406"/>
      <c r="C63" s="406"/>
      <c r="D63" s="406"/>
      <c r="E63" s="406"/>
      <c r="F63" s="406"/>
      <c r="G63" s="406"/>
      <c r="H63" s="406"/>
      <c r="I63" s="406"/>
      <c r="J63" s="406"/>
      <c r="K63" s="456" t="s">
        <v>178</v>
      </c>
      <c r="L63" s="456"/>
      <c r="M63" s="457" t="s">
        <v>179</v>
      </c>
      <c r="N63" s="457"/>
      <c r="O63" s="375" t="s">
        <v>16</v>
      </c>
      <c r="P63" s="376"/>
      <c r="Q63" s="377"/>
      <c r="R63" s="28"/>
      <c r="S63" s="28"/>
    </row>
    <row r="64" spans="1:19" s="2" customFormat="1" ht="13.5" customHeight="1" x14ac:dyDescent="0.25">
      <c r="A64" s="452" t="str">
        <f>IF([1]p8!$A$26&lt;&gt;0,[1]p8!$A$26,"")</f>
        <v/>
      </c>
      <c r="B64" s="452"/>
      <c r="C64" s="452"/>
      <c r="D64" s="452"/>
      <c r="E64" s="452"/>
      <c r="F64" s="452"/>
      <c r="G64" s="452"/>
      <c r="H64" s="452"/>
      <c r="I64" s="452"/>
      <c r="J64" s="452"/>
      <c r="K64" s="453" t="str">
        <f>IF([1]p8!$H$26&lt;&gt;0,[1]p8!$H$26,"")</f>
        <v/>
      </c>
      <c r="L64" s="453"/>
      <c r="M64" s="453" t="str">
        <f>IF([1]p8!$I$26&lt;&gt;0,[1]p8!$I$26,"")</f>
        <v/>
      </c>
      <c r="N64" s="453"/>
      <c r="O64" s="388" t="str">
        <f>IF([1]p8!$J$26&lt;&gt;0,[1]p8!$J$26,"")</f>
        <v/>
      </c>
      <c r="P64" s="379"/>
      <c r="Q64" s="380"/>
    </row>
    <row r="65" spans="1:19" s="2" customFormat="1" ht="13.5" customHeight="1" x14ac:dyDescent="0.25">
      <c r="A65" s="452" t="str">
        <f>IF([1]p8!$A$27&lt;&gt;0,[1]p8!$A$27,"")</f>
        <v/>
      </c>
      <c r="B65" s="452"/>
      <c r="C65" s="452"/>
      <c r="D65" s="452"/>
      <c r="E65" s="452"/>
      <c r="F65" s="452"/>
      <c r="G65" s="452"/>
      <c r="H65" s="452"/>
      <c r="I65" s="452"/>
      <c r="J65" s="452"/>
      <c r="K65" s="453" t="str">
        <f>IF([1]p8!$H$27&lt;&gt;0,[1]p8!$H$27,"")</f>
        <v/>
      </c>
      <c r="L65" s="453"/>
      <c r="M65" s="453" t="str">
        <f>IF([1]p8!$I$27&lt;&gt;0,[1]p8!$I$27,"")</f>
        <v/>
      </c>
      <c r="N65" s="453"/>
      <c r="O65" s="388" t="str">
        <f>IF([1]p8!$J$27&lt;&gt;0,[1]p8!$J$27,"")</f>
        <v/>
      </c>
      <c r="P65" s="379"/>
      <c r="Q65" s="380"/>
    </row>
    <row r="66" spans="1:19" s="2" customFormat="1" ht="13.5" customHeight="1" x14ac:dyDescent="0.25">
      <c r="A66" s="452" t="str">
        <f>IF([1]p8!$A$28&lt;&gt;0,[1]p8!$A$28,"")</f>
        <v/>
      </c>
      <c r="B66" s="452"/>
      <c r="C66" s="452"/>
      <c r="D66" s="452"/>
      <c r="E66" s="452"/>
      <c r="F66" s="452"/>
      <c r="G66" s="452"/>
      <c r="H66" s="452"/>
      <c r="I66" s="452"/>
      <c r="J66" s="452"/>
      <c r="K66" s="453" t="str">
        <f>IF([1]p8!$H$28&lt;&gt;0,[1]p8!$H$28,"")</f>
        <v/>
      </c>
      <c r="L66" s="453"/>
      <c r="M66" s="453" t="str">
        <f>IF([1]p8!$I$28&lt;&gt;0,[1]p8!$I$28,"")</f>
        <v/>
      </c>
      <c r="N66" s="453"/>
      <c r="O66" s="388" t="str">
        <f>IF([1]p8!$J$28&lt;&gt;0,[1]p8!$J$28,"")</f>
        <v/>
      </c>
      <c r="P66" s="379"/>
      <c r="Q66" s="380"/>
    </row>
    <row r="67" spans="1:19" s="2" customFormat="1" ht="13.5" customHeight="1" x14ac:dyDescent="0.25">
      <c r="A67" s="452" t="str">
        <f>IF([1]p8!$A$29&lt;&gt;0,[1]p8!$A$29,"")</f>
        <v/>
      </c>
      <c r="B67" s="452"/>
      <c r="C67" s="452"/>
      <c r="D67" s="452"/>
      <c r="E67" s="452"/>
      <c r="F67" s="452"/>
      <c r="G67" s="452"/>
      <c r="H67" s="452"/>
      <c r="I67" s="452"/>
      <c r="J67" s="452"/>
      <c r="K67" s="453" t="str">
        <f>IF([1]p8!$H$29&lt;&gt;0,[1]p8!$H$29,"")</f>
        <v/>
      </c>
      <c r="L67" s="453"/>
      <c r="M67" s="453" t="str">
        <f>IF([1]p8!$I$29&lt;&gt;0,[1]p8!$I$29,"")</f>
        <v/>
      </c>
      <c r="N67" s="453"/>
      <c r="O67" s="388" t="str">
        <f>IF([1]p8!$J$29&lt;&gt;0,[1]p8!$J$29,"")</f>
        <v/>
      </c>
      <c r="P67" s="379"/>
      <c r="Q67" s="380"/>
    </row>
    <row r="68" spans="1:19" s="2" customFormat="1" ht="13.5" customHeight="1" x14ac:dyDescent="0.25">
      <c r="A68" s="452" t="str">
        <f>IF([1]p8!$A$30&lt;&gt;0,[1]p8!$A$30,"")</f>
        <v/>
      </c>
      <c r="B68" s="452"/>
      <c r="C68" s="452"/>
      <c r="D68" s="452"/>
      <c r="E68" s="452"/>
      <c r="F68" s="452"/>
      <c r="G68" s="452"/>
      <c r="H68" s="452"/>
      <c r="I68" s="452"/>
      <c r="J68" s="452"/>
      <c r="K68" s="453" t="str">
        <f>IF([1]p8!$H$30&lt;&gt;0,[1]p8!$H$30,"")</f>
        <v/>
      </c>
      <c r="L68" s="453"/>
      <c r="M68" s="453" t="str">
        <f>IF([1]p8!$I$30&lt;&gt;0,[1]p8!$I$30,"")</f>
        <v/>
      </c>
      <c r="N68" s="453"/>
      <c r="O68" s="388" t="str">
        <f>IF([1]p8!$J$30&lt;&gt;0,[1]p8!$J$30,"")</f>
        <v/>
      </c>
      <c r="P68" s="379"/>
      <c r="Q68" s="380"/>
    </row>
    <row r="69" spans="1:19" s="2" customFormat="1" ht="13.5" customHeight="1" x14ac:dyDescent="0.25">
      <c r="A69" s="452" t="str">
        <f>IF([1]p8!$A$31&lt;&gt;0,[1]p8!$A$31,"")</f>
        <v/>
      </c>
      <c r="B69" s="452"/>
      <c r="C69" s="452"/>
      <c r="D69" s="452"/>
      <c r="E69" s="452"/>
      <c r="F69" s="452"/>
      <c r="G69" s="452"/>
      <c r="H69" s="452"/>
      <c r="I69" s="452"/>
      <c r="J69" s="452"/>
      <c r="K69" s="453" t="str">
        <f>IF([1]p8!$H$31&lt;&gt;0,[1]p8!$H$31,"")</f>
        <v/>
      </c>
      <c r="L69" s="453"/>
      <c r="M69" s="453" t="str">
        <f>IF([1]p8!$I$31&lt;&gt;0,[1]p8!$I$31,"")</f>
        <v/>
      </c>
      <c r="N69" s="453"/>
      <c r="O69" s="388" t="str">
        <f>IF([1]p8!$J$31&lt;&gt;0,[1]p8!$J$31,"")</f>
        <v/>
      </c>
      <c r="P69" s="379"/>
      <c r="Q69" s="380"/>
    </row>
    <row r="70" spans="1:19" s="29" customFormat="1" ht="13.5" customHeight="1" x14ac:dyDescent="0.2">
      <c r="A70" s="375" t="str">
        <f>T([1]p9!$C$13:$G$13)</f>
        <v>Diogo de Santana Germano</v>
      </c>
      <c r="B70" s="376"/>
      <c r="C70" s="376"/>
      <c r="D70" s="376"/>
      <c r="E70" s="376"/>
      <c r="F70" s="376"/>
      <c r="G70" s="377"/>
      <c r="H70" s="454"/>
      <c r="I70" s="455"/>
      <c r="J70" s="455"/>
      <c r="K70" s="455"/>
      <c r="L70" s="455"/>
      <c r="M70" s="455"/>
      <c r="N70" s="455"/>
      <c r="O70" s="455"/>
      <c r="P70" s="455"/>
      <c r="Q70" s="455"/>
      <c r="R70" s="28"/>
      <c r="S70" s="28"/>
    </row>
    <row r="71" spans="1:19" s="29" customFormat="1" ht="13.5" customHeight="1" x14ac:dyDescent="0.2">
      <c r="A71" s="406" t="s">
        <v>15</v>
      </c>
      <c r="B71" s="406"/>
      <c r="C71" s="406"/>
      <c r="D71" s="406"/>
      <c r="E71" s="406"/>
      <c r="F71" s="406"/>
      <c r="G71" s="406"/>
      <c r="H71" s="406"/>
      <c r="I71" s="406"/>
      <c r="J71" s="406"/>
      <c r="K71" s="456" t="s">
        <v>178</v>
      </c>
      <c r="L71" s="456"/>
      <c r="M71" s="457" t="s">
        <v>179</v>
      </c>
      <c r="N71" s="457"/>
      <c r="O71" s="375" t="s">
        <v>16</v>
      </c>
      <c r="P71" s="376"/>
      <c r="Q71" s="377"/>
      <c r="R71" s="28"/>
      <c r="S71" s="28"/>
    </row>
    <row r="72" spans="1:19" s="2" customFormat="1" ht="13.5" customHeight="1" x14ac:dyDescent="0.25">
      <c r="A72" s="452" t="str">
        <f>IF([1]p9!$A$26&lt;&gt;0,[1]p9!$A$26,"")</f>
        <v/>
      </c>
      <c r="B72" s="452"/>
      <c r="C72" s="452"/>
      <c r="D72" s="452"/>
      <c r="E72" s="452"/>
      <c r="F72" s="452"/>
      <c r="G72" s="452"/>
      <c r="H72" s="452"/>
      <c r="I72" s="452"/>
      <c r="J72" s="452"/>
      <c r="K72" s="453" t="str">
        <f>IF([1]p9!$H$26&lt;&gt;0,[1]p9!$H$26,"")</f>
        <v/>
      </c>
      <c r="L72" s="453"/>
      <c r="M72" s="453" t="str">
        <f>IF([1]p9!$I$26&lt;&gt;0,[1]p9!$I$26,"")</f>
        <v/>
      </c>
      <c r="N72" s="453"/>
      <c r="O72" s="388" t="str">
        <f>IF([1]p9!$J$26&lt;&gt;0,[1]p9!$J$26,"")</f>
        <v/>
      </c>
      <c r="P72" s="379"/>
      <c r="Q72" s="380"/>
    </row>
    <row r="73" spans="1:19" s="2" customFormat="1" ht="13.5" customHeight="1" x14ac:dyDescent="0.25">
      <c r="A73" s="452" t="str">
        <f>IF([1]p9!$A$27&lt;&gt;0,[1]p9!$A$27,"")</f>
        <v/>
      </c>
      <c r="B73" s="452"/>
      <c r="C73" s="452"/>
      <c r="D73" s="452"/>
      <c r="E73" s="452"/>
      <c r="F73" s="452"/>
      <c r="G73" s="452"/>
      <c r="H73" s="452"/>
      <c r="I73" s="452"/>
      <c r="J73" s="452"/>
      <c r="K73" s="453" t="str">
        <f>IF([1]p9!$H$27&lt;&gt;0,[1]p9!$H$27,"")</f>
        <v/>
      </c>
      <c r="L73" s="453"/>
      <c r="M73" s="453" t="str">
        <f>IF([1]p9!$I$27&lt;&gt;0,[1]p9!$I$27,"")</f>
        <v/>
      </c>
      <c r="N73" s="453"/>
      <c r="O73" s="388" t="str">
        <f>IF([1]p9!$J$27&lt;&gt;0,[1]p9!$J$27,"")</f>
        <v/>
      </c>
      <c r="P73" s="379"/>
      <c r="Q73" s="380"/>
    </row>
    <row r="74" spans="1:19" s="2" customFormat="1" ht="13.5" customHeight="1" x14ac:dyDescent="0.25">
      <c r="A74" s="452" t="str">
        <f>IF([1]p9!$A$28&lt;&gt;0,[1]p9!$A$28,"")</f>
        <v/>
      </c>
      <c r="B74" s="452"/>
      <c r="C74" s="452"/>
      <c r="D74" s="452"/>
      <c r="E74" s="452"/>
      <c r="F74" s="452"/>
      <c r="G74" s="452"/>
      <c r="H74" s="452"/>
      <c r="I74" s="452"/>
      <c r="J74" s="452"/>
      <c r="K74" s="453" t="str">
        <f>IF([1]p9!$H$28&lt;&gt;0,[1]p9!$H$28,"")</f>
        <v/>
      </c>
      <c r="L74" s="453"/>
      <c r="M74" s="453" t="str">
        <f>IF([1]p9!$I$28&lt;&gt;0,[1]p9!$I$28,"")</f>
        <v/>
      </c>
      <c r="N74" s="453"/>
      <c r="O74" s="388" t="str">
        <f>IF([1]p9!$J$28&lt;&gt;0,[1]p9!$J$28,"")</f>
        <v/>
      </c>
      <c r="P74" s="379"/>
      <c r="Q74" s="380"/>
    </row>
    <row r="75" spans="1:19" s="2" customFormat="1" ht="13.5" customHeight="1" x14ac:dyDescent="0.25">
      <c r="A75" s="452" t="str">
        <f>IF([1]p9!$A$29&lt;&gt;0,[1]p9!$A$29,"")</f>
        <v/>
      </c>
      <c r="B75" s="452"/>
      <c r="C75" s="452"/>
      <c r="D75" s="452"/>
      <c r="E75" s="452"/>
      <c r="F75" s="452"/>
      <c r="G75" s="452"/>
      <c r="H75" s="452"/>
      <c r="I75" s="452"/>
      <c r="J75" s="452"/>
      <c r="K75" s="453" t="str">
        <f>IF([1]p9!$H$29&lt;&gt;0,[1]p9!$H$29,"")</f>
        <v/>
      </c>
      <c r="L75" s="453"/>
      <c r="M75" s="453" t="str">
        <f>IF([1]p9!$I$29&lt;&gt;0,[1]p9!$I$29,"")</f>
        <v/>
      </c>
      <c r="N75" s="453"/>
      <c r="O75" s="388" t="str">
        <f>IF([1]p9!$J$29&lt;&gt;0,[1]p9!$J$29,"")</f>
        <v/>
      </c>
      <c r="P75" s="379"/>
      <c r="Q75" s="380"/>
    </row>
    <row r="76" spans="1:19" s="2" customFormat="1" ht="13.5" customHeight="1" x14ac:dyDescent="0.25">
      <c r="A76" s="452" t="str">
        <f>IF([1]p9!$A$30&lt;&gt;0,[1]p9!$A$30,"")</f>
        <v/>
      </c>
      <c r="B76" s="452"/>
      <c r="C76" s="452"/>
      <c r="D76" s="452"/>
      <c r="E76" s="452"/>
      <c r="F76" s="452"/>
      <c r="G76" s="452"/>
      <c r="H76" s="452"/>
      <c r="I76" s="452"/>
      <c r="J76" s="452"/>
      <c r="K76" s="453" t="str">
        <f>IF([1]p9!$H$30&lt;&gt;0,[1]p9!$H$30,"")</f>
        <v/>
      </c>
      <c r="L76" s="453"/>
      <c r="M76" s="453" t="str">
        <f>IF([1]p9!$I$30&lt;&gt;0,[1]p9!$I$30,"")</f>
        <v/>
      </c>
      <c r="N76" s="453"/>
      <c r="O76" s="388" t="str">
        <f>IF([1]p9!$J$30&lt;&gt;0,[1]p9!$J$30,"")</f>
        <v/>
      </c>
      <c r="P76" s="379"/>
      <c r="Q76" s="380"/>
    </row>
    <row r="77" spans="1:19" s="2" customFormat="1" ht="13.5" customHeight="1" x14ac:dyDescent="0.25">
      <c r="A77" s="452" t="str">
        <f>IF([1]p9!$A$31&lt;&gt;0,[1]p9!$A$31,"")</f>
        <v/>
      </c>
      <c r="B77" s="452"/>
      <c r="C77" s="452"/>
      <c r="D77" s="452"/>
      <c r="E77" s="452"/>
      <c r="F77" s="452"/>
      <c r="G77" s="452"/>
      <c r="H77" s="452"/>
      <c r="I77" s="452"/>
      <c r="J77" s="452"/>
      <c r="K77" s="453" t="str">
        <f>IF([1]p9!$H$31&lt;&gt;0,[1]p9!$H$31,"")</f>
        <v/>
      </c>
      <c r="L77" s="453"/>
      <c r="M77" s="453" t="str">
        <f>IF([1]p9!$I$31&lt;&gt;0,[1]p9!$I$31,"")</f>
        <v/>
      </c>
      <c r="N77" s="453"/>
      <c r="O77" s="388" t="str">
        <f>IF([1]p9!$J$31&lt;&gt;0,[1]p9!$J$31,"")</f>
        <v/>
      </c>
      <c r="P77" s="379"/>
      <c r="Q77" s="380"/>
    </row>
    <row r="78" spans="1:19" s="29" customFormat="1" ht="13.5" customHeight="1" x14ac:dyDescent="0.2">
      <c r="A78" s="375" t="str">
        <f>T([1]p10!$C$13:$G$13)</f>
        <v>Diogo Diniz Pereira da Silva e Silva</v>
      </c>
      <c r="B78" s="376"/>
      <c r="C78" s="376"/>
      <c r="D78" s="376"/>
      <c r="E78" s="376"/>
      <c r="F78" s="376"/>
      <c r="G78" s="377"/>
      <c r="H78" s="454"/>
      <c r="I78" s="455"/>
      <c r="J78" s="455"/>
      <c r="K78" s="455"/>
      <c r="L78" s="455"/>
      <c r="M78" s="455"/>
      <c r="N78" s="455"/>
      <c r="O78" s="455"/>
      <c r="P78" s="455"/>
      <c r="Q78" s="455"/>
      <c r="R78" s="28"/>
      <c r="S78" s="28"/>
    </row>
    <row r="79" spans="1:19" s="29" customFormat="1" ht="13.5" customHeight="1" x14ac:dyDescent="0.2">
      <c r="A79" s="406" t="s">
        <v>15</v>
      </c>
      <c r="B79" s="406"/>
      <c r="C79" s="406"/>
      <c r="D79" s="406"/>
      <c r="E79" s="406"/>
      <c r="F79" s="406"/>
      <c r="G79" s="406"/>
      <c r="H79" s="406"/>
      <c r="I79" s="406"/>
      <c r="J79" s="406"/>
      <c r="K79" s="456" t="s">
        <v>178</v>
      </c>
      <c r="L79" s="456"/>
      <c r="M79" s="457" t="s">
        <v>179</v>
      </c>
      <c r="N79" s="457"/>
      <c r="O79" s="375" t="s">
        <v>16</v>
      </c>
      <c r="P79" s="376"/>
      <c r="Q79" s="377"/>
      <c r="R79" s="28"/>
      <c r="S79" s="28"/>
    </row>
    <row r="80" spans="1:19" s="2" customFormat="1" ht="13.5" customHeight="1" x14ac:dyDescent="0.25">
      <c r="A80" s="452" t="str">
        <f>IF([1]p10!$A$26&lt;&gt;0,[1]p10!$A$26,"")</f>
        <v/>
      </c>
      <c r="B80" s="452"/>
      <c r="C80" s="452"/>
      <c r="D80" s="452"/>
      <c r="E80" s="452"/>
      <c r="F80" s="452"/>
      <c r="G80" s="452"/>
      <c r="H80" s="452"/>
      <c r="I80" s="452"/>
      <c r="J80" s="452"/>
      <c r="K80" s="453" t="str">
        <f>IF([1]p10!$H$26&lt;&gt;0,[1]p10!$H$26,"")</f>
        <v/>
      </c>
      <c r="L80" s="453"/>
      <c r="M80" s="453" t="str">
        <f>IF([1]p10!$I$26&lt;&gt;0,[1]p10!$I$26,"")</f>
        <v/>
      </c>
      <c r="N80" s="453"/>
      <c r="O80" s="388" t="str">
        <f>IF([1]p10!$J$26&lt;&gt;0,[1]p10!$J$26,"")</f>
        <v/>
      </c>
      <c r="P80" s="379"/>
      <c r="Q80" s="380"/>
    </row>
    <row r="81" spans="1:19" s="2" customFormat="1" ht="13.5" customHeight="1" x14ac:dyDescent="0.25">
      <c r="A81" s="452" t="str">
        <f>IF([1]p10!$A$27&lt;&gt;0,[1]p10!$A$27,"")</f>
        <v/>
      </c>
      <c r="B81" s="452"/>
      <c r="C81" s="452"/>
      <c r="D81" s="452"/>
      <c r="E81" s="452"/>
      <c r="F81" s="452"/>
      <c r="G81" s="452"/>
      <c r="H81" s="452"/>
      <c r="I81" s="452"/>
      <c r="J81" s="452"/>
      <c r="K81" s="453" t="str">
        <f>IF([1]p10!$H$27&lt;&gt;0,[1]p10!$H$27,"")</f>
        <v/>
      </c>
      <c r="L81" s="453"/>
      <c r="M81" s="453" t="str">
        <f>IF([1]p10!$I$27&lt;&gt;0,[1]p10!$I$27,"")</f>
        <v/>
      </c>
      <c r="N81" s="453"/>
      <c r="O81" s="388" t="str">
        <f>IF([1]p10!$J$27&lt;&gt;0,[1]p10!$J$27,"")</f>
        <v/>
      </c>
      <c r="P81" s="379"/>
      <c r="Q81" s="380"/>
    </row>
    <row r="82" spans="1:19" s="2" customFormat="1" ht="13.5" customHeight="1" x14ac:dyDescent="0.25">
      <c r="A82" s="452" t="str">
        <f>IF([1]p10!$A$28&lt;&gt;0,[1]p10!$A$28,"")</f>
        <v/>
      </c>
      <c r="B82" s="452"/>
      <c r="C82" s="452"/>
      <c r="D82" s="452"/>
      <c r="E82" s="452"/>
      <c r="F82" s="452"/>
      <c r="G82" s="452"/>
      <c r="H82" s="452"/>
      <c r="I82" s="452"/>
      <c r="J82" s="452"/>
      <c r="K82" s="453" t="str">
        <f>IF([1]p10!$H$28&lt;&gt;0,[1]p10!$H$28,"")</f>
        <v/>
      </c>
      <c r="L82" s="453"/>
      <c r="M82" s="453" t="str">
        <f>IF([1]p10!$I$28&lt;&gt;0,[1]p10!$I$28,"")</f>
        <v/>
      </c>
      <c r="N82" s="453"/>
      <c r="O82" s="388" t="str">
        <f>IF([1]p10!$J$28&lt;&gt;0,[1]p10!$J$28,"")</f>
        <v/>
      </c>
      <c r="P82" s="379"/>
      <c r="Q82" s="380"/>
    </row>
    <row r="83" spans="1:19" s="2" customFormat="1" ht="13.5" customHeight="1" x14ac:dyDescent="0.25">
      <c r="A83" s="452" t="str">
        <f>IF([1]p10!$A$29&lt;&gt;0,[1]p10!$A$29,"")</f>
        <v/>
      </c>
      <c r="B83" s="452"/>
      <c r="C83" s="452"/>
      <c r="D83" s="452"/>
      <c r="E83" s="452"/>
      <c r="F83" s="452"/>
      <c r="G83" s="452"/>
      <c r="H83" s="452"/>
      <c r="I83" s="452"/>
      <c r="J83" s="452"/>
      <c r="K83" s="453" t="str">
        <f>IF([1]p10!$H$29&lt;&gt;0,[1]p10!$H$29,"")</f>
        <v/>
      </c>
      <c r="L83" s="453"/>
      <c r="M83" s="453" t="str">
        <f>IF([1]p10!$I$29&lt;&gt;0,[1]p10!$I$29,"")</f>
        <v/>
      </c>
      <c r="N83" s="453"/>
      <c r="O83" s="388" t="str">
        <f>IF([1]p10!$J$29&lt;&gt;0,[1]p10!$J$29,"")</f>
        <v/>
      </c>
      <c r="P83" s="379"/>
      <c r="Q83" s="380"/>
    </row>
    <row r="84" spans="1:19" s="2" customFormat="1" ht="13.5" customHeight="1" x14ac:dyDescent="0.25">
      <c r="A84" s="452" t="str">
        <f>IF([1]p10!$A$30&lt;&gt;0,[1]p10!$A$30,"")</f>
        <v/>
      </c>
      <c r="B84" s="452"/>
      <c r="C84" s="452"/>
      <c r="D84" s="452"/>
      <c r="E84" s="452"/>
      <c r="F84" s="452"/>
      <c r="G84" s="452"/>
      <c r="H84" s="452"/>
      <c r="I84" s="452"/>
      <c r="J84" s="452"/>
      <c r="K84" s="453" t="str">
        <f>IF([1]p10!$H$30&lt;&gt;0,[1]p10!$H$30,"")</f>
        <v/>
      </c>
      <c r="L84" s="453"/>
      <c r="M84" s="453" t="str">
        <f>IF([1]p10!$I$30&lt;&gt;0,[1]p10!$I$30,"")</f>
        <v/>
      </c>
      <c r="N84" s="453"/>
      <c r="O84" s="388" t="str">
        <f>IF([1]p10!$J$30&lt;&gt;0,[1]p10!$J$30,"")</f>
        <v/>
      </c>
      <c r="P84" s="379"/>
      <c r="Q84" s="380"/>
    </row>
    <row r="85" spans="1:19" s="2" customFormat="1" ht="13.5" customHeight="1" x14ac:dyDescent="0.25">
      <c r="A85" s="452" t="str">
        <f>IF([1]p10!$A$31&lt;&gt;0,[1]p10!$A$31,"")</f>
        <v/>
      </c>
      <c r="B85" s="452"/>
      <c r="C85" s="452"/>
      <c r="D85" s="452"/>
      <c r="E85" s="452"/>
      <c r="F85" s="452"/>
      <c r="G85" s="452"/>
      <c r="H85" s="452"/>
      <c r="I85" s="452"/>
      <c r="J85" s="452"/>
      <c r="K85" s="453" t="str">
        <f>IF([1]p10!$H$31&lt;&gt;0,[1]p10!$H$31,"")</f>
        <v/>
      </c>
      <c r="L85" s="453"/>
      <c r="M85" s="453" t="str">
        <f>IF([1]p10!$I$31&lt;&gt;0,[1]p10!$I$31,"")</f>
        <v/>
      </c>
      <c r="N85" s="453"/>
      <c r="O85" s="388" t="str">
        <f>IF([1]p10!$J$31&lt;&gt;0,[1]p10!$J$31,"")</f>
        <v/>
      </c>
      <c r="P85" s="379"/>
      <c r="Q85" s="380"/>
    </row>
    <row r="86" spans="1:19" s="29" customFormat="1" ht="13.5" customHeight="1" x14ac:dyDescent="0.2">
      <c r="A86" s="375" t="str">
        <f>T([1]p11!$C$13:$G$13)</f>
        <v>Henrique Fernandes de Lima</v>
      </c>
      <c r="B86" s="376"/>
      <c r="C86" s="376"/>
      <c r="D86" s="376"/>
      <c r="E86" s="376"/>
      <c r="F86" s="376"/>
      <c r="G86" s="377"/>
      <c r="H86" s="454"/>
      <c r="I86" s="455"/>
      <c r="J86" s="455"/>
      <c r="K86" s="455"/>
      <c r="L86" s="455"/>
      <c r="M86" s="455"/>
      <c r="N86" s="455"/>
      <c r="O86" s="455"/>
      <c r="P86" s="455"/>
      <c r="Q86" s="455"/>
      <c r="R86" s="28"/>
      <c r="S86" s="28"/>
    </row>
    <row r="87" spans="1:19" s="29" customFormat="1" ht="13.5" customHeight="1" x14ac:dyDescent="0.2">
      <c r="A87" s="406" t="s">
        <v>15</v>
      </c>
      <c r="B87" s="406"/>
      <c r="C87" s="406"/>
      <c r="D87" s="406"/>
      <c r="E87" s="406"/>
      <c r="F87" s="406"/>
      <c r="G87" s="406"/>
      <c r="H87" s="406"/>
      <c r="I87" s="406"/>
      <c r="J87" s="406"/>
      <c r="K87" s="456" t="s">
        <v>178</v>
      </c>
      <c r="L87" s="456"/>
      <c r="M87" s="457" t="s">
        <v>179</v>
      </c>
      <c r="N87" s="457"/>
      <c r="O87" s="375" t="s">
        <v>16</v>
      </c>
      <c r="P87" s="376"/>
      <c r="Q87" s="377"/>
      <c r="R87" s="28"/>
      <c r="S87" s="28"/>
    </row>
    <row r="88" spans="1:19" s="2" customFormat="1" ht="13.5" customHeight="1" x14ac:dyDescent="0.25">
      <c r="A88" s="452" t="str">
        <f>IF([1]p11!$A$26&lt;&gt;0,[1]p11!$A$26,"")</f>
        <v/>
      </c>
      <c r="B88" s="452"/>
      <c r="C88" s="452"/>
      <c r="D88" s="452"/>
      <c r="E88" s="452"/>
      <c r="F88" s="452"/>
      <c r="G88" s="452"/>
      <c r="H88" s="452"/>
      <c r="I88" s="452"/>
      <c r="J88" s="452"/>
      <c r="K88" s="453" t="str">
        <f>IF([1]p11!$H$26&lt;&gt;0,[1]p11!$H$26,"")</f>
        <v/>
      </c>
      <c r="L88" s="453"/>
      <c r="M88" s="453" t="str">
        <f>IF([1]p11!$I$26&lt;&gt;0,[1]p11!$I$26,"")</f>
        <v/>
      </c>
      <c r="N88" s="453"/>
      <c r="O88" s="388" t="str">
        <f>IF([1]p11!$J$26&lt;&gt;0,[1]p11!$J$26,"")</f>
        <v/>
      </c>
      <c r="P88" s="379"/>
      <c r="Q88" s="380"/>
    </row>
    <row r="89" spans="1:19" s="2" customFormat="1" ht="13.5" customHeight="1" x14ac:dyDescent="0.25">
      <c r="A89" s="452" t="str">
        <f>IF([1]p11!$A$27&lt;&gt;0,[1]p11!$A$27,"")</f>
        <v/>
      </c>
      <c r="B89" s="452"/>
      <c r="C89" s="452"/>
      <c r="D89" s="452"/>
      <c r="E89" s="452"/>
      <c r="F89" s="452"/>
      <c r="G89" s="452"/>
      <c r="H89" s="452"/>
      <c r="I89" s="452"/>
      <c r="J89" s="452"/>
      <c r="K89" s="453" t="str">
        <f>IF([1]p11!$H$27&lt;&gt;0,[1]p11!$H$27,"")</f>
        <v/>
      </c>
      <c r="L89" s="453"/>
      <c r="M89" s="453" t="str">
        <f>IF([1]p11!$I$27&lt;&gt;0,[1]p11!$I$27,"")</f>
        <v/>
      </c>
      <c r="N89" s="453"/>
      <c r="O89" s="388" t="str">
        <f>IF([1]p11!$J$27&lt;&gt;0,[1]p11!$J$27,"")</f>
        <v/>
      </c>
      <c r="P89" s="379"/>
      <c r="Q89" s="380"/>
    </row>
    <row r="90" spans="1:19" s="2" customFormat="1" ht="13.5" customHeight="1" x14ac:dyDescent="0.25">
      <c r="A90" s="452" t="str">
        <f>IF([1]p11!$A$28&lt;&gt;0,[1]p11!$A$28,"")</f>
        <v/>
      </c>
      <c r="B90" s="452"/>
      <c r="C90" s="452"/>
      <c r="D90" s="452"/>
      <c r="E90" s="452"/>
      <c r="F90" s="452"/>
      <c r="G90" s="452"/>
      <c r="H90" s="452"/>
      <c r="I90" s="452"/>
      <c r="J90" s="452"/>
      <c r="K90" s="453" t="str">
        <f>IF([1]p11!$H$28&lt;&gt;0,[1]p11!$H$28,"")</f>
        <v/>
      </c>
      <c r="L90" s="453"/>
      <c r="M90" s="453" t="str">
        <f>IF([1]p11!$I$28&lt;&gt;0,[1]p11!$I$28,"")</f>
        <v/>
      </c>
      <c r="N90" s="453"/>
      <c r="O90" s="388" t="str">
        <f>IF([1]p11!$J$28&lt;&gt;0,[1]p11!$J$28,"")</f>
        <v/>
      </c>
      <c r="P90" s="379"/>
      <c r="Q90" s="380"/>
    </row>
    <row r="91" spans="1:19" s="2" customFormat="1" ht="13.5" customHeight="1" x14ac:dyDescent="0.25">
      <c r="A91" s="452" t="str">
        <f>IF([1]p11!$A$29&lt;&gt;0,[1]p11!$A$29,"")</f>
        <v/>
      </c>
      <c r="B91" s="452"/>
      <c r="C91" s="452"/>
      <c r="D91" s="452"/>
      <c r="E91" s="452"/>
      <c r="F91" s="452"/>
      <c r="G91" s="452"/>
      <c r="H91" s="452"/>
      <c r="I91" s="452"/>
      <c r="J91" s="452"/>
      <c r="K91" s="453" t="str">
        <f>IF([1]p11!$H$29&lt;&gt;0,[1]p11!$H$29,"")</f>
        <v/>
      </c>
      <c r="L91" s="453"/>
      <c r="M91" s="453" t="str">
        <f>IF([1]p11!$I$29&lt;&gt;0,[1]p11!$I$29,"")</f>
        <v/>
      </c>
      <c r="N91" s="453"/>
      <c r="O91" s="388" t="str">
        <f>IF([1]p11!$J$29&lt;&gt;0,[1]p11!$J$29,"")</f>
        <v/>
      </c>
      <c r="P91" s="379"/>
      <c r="Q91" s="380"/>
    </row>
    <row r="92" spans="1:19" s="2" customFormat="1" ht="13.5" customHeight="1" x14ac:dyDescent="0.25">
      <c r="A92" s="452" t="str">
        <f>IF([1]p11!$A$30&lt;&gt;0,[1]p11!$A$30,"")</f>
        <v/>
      </c>
      <c r="B92" s="452"/>
      <c r="C92" s="452"/>
      <c r="D92" s="452"/>
      <c r="E92" s="452"/>
      <c r="F92" s="452"/>
      <c r="G92" s="452"/>
      <c r="H92" s="452"/>
      <c r="I92" s="452"/>
      <c r="J92" s="452"/>
      <c r="K92" s="453" t="str">
        <f>IF([1]p11!$H$30&lt;&gt;0,[1]p11!$H$30,"")</f>
        <v/>
      </c>
      <c r="L92" s="453"/>
      <c r="M92" s="453" t="str">
        <f>IF([1]p11!$I$30&lt;&gt;0,[1]p11!$I$30,"")</f>
        <v/>
      </c>
      <c r="N92" s="453"/>
      <c r="O92" s="388" t="str">
        <f>IF([1]p11!$J$30&lt;&gt;0,[1]p11!$J$30,"")</f>
        <v/>
      </c>
      <c r="P92" s="379"/>
      <c r="Q92" s="380"/>
    </row>
    <row r="93" spans="1:19" s="2" customFormat="1" ht="13.5" customHeight="1" x14ac:dyDescent="0.25">
      <c r="A93" s="452" t="str">
        <f>IF([1]p11!$A$31&lt;&gt;0,[1]p11!$A$31,"")</f>
        <v/>
      </c>
      <c r="B93" s="452"/>
      <c r="C93" s="452"/>
      <c r="D93" s="452"/>
      <c r="E93" s="452"/>
      <c r="F93" s="452"/>
      <c r="G93" s="452"/>
      <c r="H93" s="452"/>
      <c r="I93" s="452"/>
      <c r="J93" s="452"/>
      <c r="K93" s="453" t="str">
        <f>IF([1]p11!$H$31&lt;&gt;0,[1]p11!$H$31,"")</f>
        <v/>
      </c>
      <c r="L93" s="453"/>
      <c r="M93" s="453" t="str">
        <f>IF([1]p11!$I$31&lt;&gt;0,[1]p11!$I$31,"")</f>
        <v/>
      </c>
      <c r="N93" s="453"/>
      <c r="O93" s="388" t="str">
        <f>IF([1]p11!$J$31&lt;&gt;0,[1]p11!$J$31,"")</f>
        <v/>
      </c>
      <c r="P93" s="379"/>
      <c r="Q93" s="380"/>
    </row>
    <row r="94" spans="1:19" s="29" customFormat="1" ht="13.5" customHeight="1" x14ac:dyDescent="0.2">
      <c r="A94" s="375" t="str">
        <f>T([1]p12!$C$13:$G$13)</f>
        <v>Jacqueline Félix de Brito Diniz</v>
      </c>
      <c r="B94" s="376"/>
      <c r="C94" s="376"/>
      <c r="D94" s="376"/>
      <c r="E94" s="376"/>
      <c r="F94" s="376"/>
      <c r="G94" s="377"/>
      <c r="H94" s="454"/>
      <c r="I94" s="455"/>
      <c r="J94" s="455"/>
      <c r="K94" s="455"/>
      <c r="L94" s="455"/>
      <c r="M94" s="455"/>
      <c r="N94" s="455"/>
      <c r="O94" s="455"/>
      <c r="P94" s="455"/>
      <c r="Q94" s="455"/>
      <c r="R94" s="28"/>
      <c r="S94" s="28"/>
    </row>
    <row r="95" spans="1:19" s="29" customFormat="1" ht="13.5" customHeight="1" x14ac:dyDescent="0.2">
      <c r="A95" s="406" t="s">
        <v>15</v>
      </c>
      <c r="B95" s="406"/>
      <c r="C95" s="406"/>
      <c r="D95" s="406"/>
      <c r="E95" s="406"/>
      <c r="F95" s="406"/>
      <c r="G95" s="406"/>
      <c r="H95" s="406"/>
      <c r="I95" s="406"/>
      <c r="J95" s="406"/>
      <c r="K95" s="456" t="s">
        <v>178</v>
      </c>
      <c r="L95" s="456"/>
      <c r="M95" s="457" t="s">
        <v>179</v>
      </c>
      <c r="N95" s="457"/>
      <c r="O95" s="375" t="s">
        <v>16</v>
      </c>
      <c r="P95" s="376"/>
      <c r="Q95" s="377"/>
      <c r="R95" s="28"/>
      <c r="S95" s="28"/>
    </row>
    <row r="96" spans="1:19" s="2" customFormat="1" ht="13.5" customHeight="1" x14ac:dyDescent="0.25">
      <c r="A96" s="452" t="str">
        <f>IF([1]p12!$A$26&lt;&gt;0,[1]p12!$A$26,"")</f>
        <v/>
      </c>
      <c r="B96" s="452"/>
      <c r="C96" s="452"/>
      <c r="D96" s="452"/>
      <c r="E96" s="452"/>
      <c r="F96" s="452"/>
      <c r="G96" s="452"/>
      <c r="H96" s="452"/>
      <c r="I96" s="452"/>
      <c r="J96" s="452"/>
      <c r="K96" s="453" t="str">
        <f>IF([1]p12!$H$26&lt;&gt;0,[1]p12!$H$26,"")</f>
        <v/>
      </c>
      <c r="L96" s="453"/>
      <c r="M96" s="453" t="str">
        <f>IF([1]p12!$I$26&lt;&gt;0,[1]p12!$I$26,"")</f>
        <v/>
      </c>
      <c r="N96" s="453"/>
      <c r="O96" s="388" t="str">
        <f>IF([1]p12!$J$26&lt;&gt;0,[1]p12!$J$26,"")</f>
        <v/>
      </c>
      <c r="P96" s="379"/>
      <c r="Q96" s="380"/>
    </row>
    <row r="97" spans="1:19" s="2" customFormat="1" ht="13.5" customHeight="1" x14ac:dyDescent="0.25">
      <c r="A97" s="452" t="str">
        <f>IF([1]p12!$A$27&lt;&gt;0,[1]p12!$A$27,"")</f>
        <v/>
      </c>
      <c r="B97" s="452"/>
      <c r="C97" s="452"/>
      <c r="D97" s="452"/>
      <c r="E97" s="452"/>
      <c r="F97" s="452"/>
      <c r="G97" s="452"/>
      <c r="H97" s="452"/>
      <c r="I97" s="452"/>
      <c r="J97" s="452"/>
      <c r="K97" s="453" t="str">
        <f>IF([1]p12!$H$27&lt;&gt;0,[1]p12!$H$27,"")</f>
        <v/>
      </c>
      <c r="L97" s="453"/>
      <c r="M97" s="453" t="str">
        <f>IF([1]p12!$I$27&lt;&gt;0,[1]p12!$I$27,"")</f>
        <v/>
      </c>
      <c r="N97" s="453"/>
      <c r="O97" s="388" t="str">
        <f>IF([1]p12!$J$27&lt;&gt;0,[1]p12!$J$27,"")</f>
        <v/>
      </c>
      <c r="P97" s="379"/>
      <c r="Q97" s="380"/>
    </row>
    <row r="98" spans="1:19" s="2" customFormat="1" ht="13.5" customHeight="1" x14ac:dyDescent="0.25">
      <c r="A98" s="452" t="str">
        <f>IF([1]p12!$A$28&lt;&gt;0,[1]p12!$A$28,"")</f>
        <v/>
      </c>
      <c r="B98" s="452"/>
      <c r="C98" s="452"/>
      <c r="D98" s="452"/>
      <c r="E98" s="452"/>
      <c r="F98" s="452"/>
      <c r="G98" s="452"/>
      <c r="H98" s="452"/>
      <c r="I98" s="452"/>
      <c r="J98" s="452"/>
      <c r="K98" s="453" t="str">
        <f>IF([1]p12!$H$28&lt;&gt;0,[1]p12!$H$28,"")</f>
        <v/>
      </c>
      <c r="L98" s="453"/>
      <c r="M98" s="453" t="str">
        <f>IF([1]p12!$I$28&lt;&gt;0,[1]p12!$I$28,"")</f>
        <v/>
      </c>
      <c r="N98" s="453"/>
      <c r="O98" s="388" t="str">
        <f>IF([1]p12!$J$28&lt;&gt;0,[1]p12!$J$28,"")</f>
        <v/>
      </c>
      <c r="P98" s="379"/>
      <c r="Q98" s="380"/>
    </row>
    <row r="99" spans="1:19" s="2" customFormat="1" ht="13.5" customHeight="1" x14ac:dyDescent="0.25">
      <c r="A99" s="452" t="str">
        <f>IF([1]p12!$A$29&lt;&gt;0,[1]p12!$A$29,"")</f>
        <v/>
      </c>
      <c r="B99" s="452"/>
      <c r="C99" s="452"/>
      <c r="D99" s="452"/>
      <c r="E99" s="452"/>
      <c r="F99" s="452"/>
      <c r="G99" s="452"/>
      <c r="H99" s="452"/>
      <c r="I99" s="452"/>
      <c r="J99" s="452"/>
      <c r="K99" s="453" t="str">
        <f>IF([1]p12!$H$29&lt;&gt;0,[1]p12!$H$29,"")</f>
        <v/>
      </c>
      <c r="L99" s="453"/>
      <c r="M99" s="453" t="str">
        <f>IF([1]p12!$I$29&lt;&gt;0,[1]p12!$I$29,"")</f>
        <v/>
      </c>
      <c r="N99" s="453"/>
      <c r="O99" s="388" t="str">
        <f>IF([1]p12!$J$29&lt;&gt;0,[1]p12!$J$29,"")</f>
        <v/>
      </c>
      <c r="P99" s="379"/>
      <c r="Q99" s="380"/>
    </row>
    <row r="100" spans="1:19" s="2" customFormat="1" ht="13.5" customHeight="1" x14ac:dyDescent="0.25">
      <c r="A100" s="452" t="str">
        <f>IF([1]p12!$A$30&lt;&gt;0,[1]p12!$A$30,"")</f>
        <v/>
      </c>
      <c r="B100" s="452"/>
      <c r="C100" s="452"/>
      <c r="D100" s="452"/>
      <c r="E100" s="452"/>
      <c r="F100" s="452"/>
      <c r="G100" s="452"/>
      <c r="H100" s="452"/>
      <c r="I100" s="452"/>
      <c r="J100" s="452"/>
      <c r="K100" s="453" t="str">
        <f>IF([1]p12!$H$30&lt;&gt;0,[1]p12!$H$30,"")</f>
        <v/>
      </c>
      <c r="L100" s="453"/>
      <c r="M100" s="453" t="str">
        <f>IF([1]p12!$I$30&lt;&gt;0,[1]p12!$I$30,"")</f>
        <v/>
      </c>
      <c r="N100" s="453"/>
      <c r="O100" s="388" t="str">
        <f>IF([1]p12!$J$30&lt;&gt;0,[1]p12!$J$30,"")</f>
        <v/>
      </c>
      <c r="P100" s="379"/>
      <c r="Q100" s="380"/>
    </row>
    <row r="101" spans="1:19" s="2" customFormat="1" ht="13.5" customHeight="1" x14ac:dyDescent="0.25">
      <c r="A101" s="452" t="str">
        <f>IF([1]p12!$A$31&lt;&gt;0,[1]p12!$A$31,"")</f>
        <v/>
      </c>
      <c r="B101" s="452"/>
      <c r="C101" s="452"/>
      <c r="D101" s="452"/>
      <c r="E101" s="452"/>
      <c r="F101" s="452"/>
      <c r="G101" s="452"/>
      <c r="H101" s="452"/>
      <c r="I101" s="452"/>
      <c r="J101" s="452"/>
      <c r="K101" s="453" t="str">
        <f>IF([1]p12!$H$31&lt;&gt;0,[1]p12!$H$31,"")</f>
        <v/>
      </c>
      <c r="L101" s="453"/>
      <c r="M101" s="453" t="str">
        <f>IF([1]p12!$I$31&lt;&gt;0,[1]p12!$I$31,"")</f>
        <v/>
      </c>
      <c r="N101" s="453"/>
      <c r="O101" s="388" t="str">
        <f>IF([1]p12!$J$31&lt;&gt;0,[1]p12!$J$31,"")</f>
        <v/>
      </c>
      <c r="P101" s="379"/>
      <c r="Q101" s="380"/>
    </row>
    <row r="102" spans="1:19" s="29" customFormat="1" ht="13.5" customHeight="1" x14ac:dyDescent="0.2">
      <c r="A102" s="375" t="str">
        <f>T([1]p13!$C$13:$G$13)</f>
        <v>Jaime Alves Barbosa Sobrinho</v>
      </c>
      <c r="B102" s="376"/>
      <c r="C102" s="376"/>
      <c r="D102" s="376"/>
      <c r="E102" s="376"/>
      <c r="F102" s="376"/>
      <c r="G102" s="377"/>
      <c r="H102" s="454"/>
      <c r="I102" s="455"/>
      <c r="J102" s="455"/>
      <c r="K102" s="455"/>
      <c r="L102" s="455"/>
      <c r="M102" s="455"/>
      <c r="N102" s="455"/>
      <c r="O102" s="455"/>
      <c r="P102" s="455"/>
      <c r="Q102" s="455"/>
      <c r="R102" s="28"/>
      <c r="S102" s="28"/>
    </row>
    <row r="103" spans="1:19" s="29" customFormat="1" ht="13.5" customHeight="1" x14ac:dyDescent="0.2">
      <c r="A103" s="406" t="s">
        <v>15</v>
      </c>
      <c r="B103" s="406"/>
      <c r="C103" s="406"/>
      <c r="D103" s="406"/>
      <c r="E103" s="406"/>
      <c r="F103" s="406"/>
      <c r="G103" s="406"/>
      <c r="H103" s="406"/>
      <c r="I103" s="406"/>
      <c r="J103" s="406"/>
      <c r="K103" s="456" t="s">
        <v>178</v>
      </c>
      <c r="L103" s="456"/>
      <c r="M103" s="457" t="s">
        <v>179</v>
      </c>
      <c r="N103" s="457"/>
      <c r="O103" s="375" t="s">
        <v>16</v>
      </c>
      <c r="P103" s="376"/>
      <c r="Q103" s="377"/>
      <c r="R103" s="28"/>
      <c r="S103" s="28"/>
    </row>
    <row r="104" spans="1:19" s="2" customFormat="1" ht="13.5" customHeight="1" x14ac:dyDescent="0.25">
      <c r="A104" s="452" t="str">
        <f>IF([1]p13!$A$26&lt;&gt;0,[1]p13!$A$26,"")</f>
        <v/>
      </c>
      <c r="B104" s="452"/>
      <c r="C104" s="452"/>
      <c r="D104" s="452"/>
      <c r="E104" s="452"/>
      <c r="F104" s="452"/>
      <c r="G104" s="452"/>
      <c r="H104" s="452"/>
      <c r="I104" s="452"/>
      <c r="J104" s="452"/>
      <c r="K104" s="453" t="str">
        <f>IF([1]p13!$H$26&lt;&gt;0,[1]p13!$H$26,"")</f>
        <v/>
      </c>
      <c r="L104" s="453"/>
      <c r="M104" s="453" t="str">
        <f>IF([1]p13!$I$26&lt;&gt;0,[1]p13!$I$26,"")</f>
        <v/>
      </c>
      <c r="N104" s="453"/>
      <c r="O104" s="388" t="str">
        <f>IF([1]p13!$J$26&lt;&gt;0,[1]p13!$J$26,"")</f>
        <v/>
      </c>
      <c r="P104" s="379"/>
      <c r="Q104" s="380"/>
    </row>
    <row r="105" spans="1:19" s="2" customFormat="1" ht="13.5" customHeight="1" x14ac:dyDescent="0.25">
      <c r="A105" s="452" t="str">
        <f>IF([1]p13!$A$27&lt;&gt;0,[1]p13!$A$27,"")</f>
        <v/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3" t="str">
        <f>IF([1]p13!$H$27&lt;&gt;0,[1]p13!$H$27,"")</f>
        <v/>
      </c>
      <c r="L105" s="453"/>
      <c r="M105" s="453" t="str">
        <f>IF([1]p13!$I$27&lt;&gt;0,[1]p13!$I$27,"")</f>
        <v/>
      </c>
      <c r="N105" s="453"/>
      <c r="O105" s="388" t="str">
        <f>IF([1]p13!$J$27&lt;&gt;0,[1]p13!$J$27,"")</f>
        <v/>
      </c>
      <c r="P105" s="379"/>
      <c r="Q105" s="380"/>
    </row>
    <row r="106" spans="1:19" s="2" customFormat="1" ht="13.5" customHeight="1" x14ac:dyDescent="0.25">
      <c r="A106" s="452" t="str">
        <f>IF([1]p13!$A$28&lt;&gt;0,[1]p13!$A$28,"")</f>
        <v/>
      </c>
      <c r="B106" s="452"/>
      <c r="C106" s="452"/>
      <c r="D106" s="452"/>
      <c r="E106" s="452"/>
      <c r="F106" s="452"/>
      <c r="G106" s="452"/>
      <c r="H106" s="452"/>
      <c r="I106" s="452"/>
      <c r="J106" s="452"/>
      <c r="K106" s="453" t="str">
        <f>IF([1]p13!$H$28&lt;&gt;0,[1]p13!$H$28,"")</f>
        <v/>
      </c>
      <c r="L106" s="453"/>
      <c r="M106" s="453" t="str">
        <f>IF([1]p13!$I$28&lt;&gt;0,[1]p13!$I$28,"")</f>
        <v/>
      </c>
      <c r="N106" s="453"/>
      <c r="O106" s="388" t="str">
        <f>IF([1]p13!$J$28&lt;&gt;0,[1]p13!$J$28,"")</f>
        <v/>
      </c>
      <c r="P106" s="379"/>
      <c r="Q106" s="380"/>
    </row>
    <row r="107" spans="1:19" s="2" customFormat="1" ht="13.5" customHeight="1" x14ac:dyDescent="0.25">
      <c r="A107" s="452" t="str">
        <f>IF([1]p13!$A$29&lt;&gt;0,[1]p13!$A$29,"")</f>
        <v/>
      </c>
      <c r="B107" s="452"/>
      <c r="C107" s="452"/>
      <c r="D107" s="452"/>
      <c r="E107" s="452"/>
      <c r="F107" s="452"/>
      <c r="G107" s="452"/>
      <c r="H107" s="452"/>
      <c r="I107" s="452"/>
      <c r="J107" s="452"/>
      <c r="K107" s="453" t="str">
        <f>IF([1]p13!$H$29&lt;&gt;0,[1]p13!$H$29,"")</f>
        <v/>
      </c>
      <c r="L107" s="453"/>
      <c r="M107" s="453" t="str">
        <f>IF([1]p13!$I$29&lt;&gt;0,[1]p13!$I$29,"")</f>
        <v/>
      </c>
      <c r="N107" s="453"/>
      <c r="O107" s="388" t="str">
        <f>IF([1]p13!$J$29&lt;&gt;0,[1]p13!$J$29,"")</f>
        <v/>
      </c>
      <c r="P107" s="379"/>
      <c r="Q107" s="380"/>
    </row>
    <row r="108" spans="1:19" s="2" customFormat="1" ht="13.5" customHeight="1" x14ac:dyDescent="0.25">
      <c r="A108" s="452" t="str">
        <f>IF([1]p13!$A$30&lt;&gt;0,[1]p13!$A$30,"")</f>
        <v/>
      </c>
      <c r="B108" s="452"/>
      <c r="C108" s="452"/>
      <c r="D108" s="452"/>
      <c r="E108" s="452"/>
      <c r="F108" s="452"/>
      <c r="G108" s="452"/>
      <c r="H108" s="452"/>
      <c r="I108" s="452"/>
      <c r="J108" s="452"/>
      <c r="K108" s="453" t="str">
        <f>IF([1]p13!$H$30&lt;&gt;0,[1]p13!$H$30,"")</f>
        <v/>
      </c>
      <c r="L108" s="453"/>
      <c r="M108" s="453" t="str">
        <f>IF([1]p13!$I$30&lt;&gt;0,[1]p13!$I$30,"")</f>
        <v/>
      </c>
      <c r="N108" s="453"/>
      <c r="O108" s="388" t="str">
        <f>IF([1]p13!$J$30&lt;&gt;0,[1]p13!$J$30,"")</f>
        <v/>
      </c>
      <c r="P108" s="379"/>
      <c r="Q108" s="380"/>
    </row>
    <row r="109" spans="1:19" s="2" customFormat="1" ht="13.5" customHeight="1" x14ac:dyDescent="0.25">
      <c r="A109" s="452" t="str">
        <f>IF([1]p13!$A$31&lt;&gt;0,[1]p13!$A$31,"")</f>
        <v/>
      </c>
      <c r="B109" s="452"/>
      <c r="C109" s="452"/>
      <c r="D109" s="452"/>
      <c r="E109" s="452"/>
      <c r="F109" s="452"/>
      <c r="G109" s="452"/>
      <c r="H109" s="452"/>
      <c r="I109" s="452"/>
      <c r="J109" s="452"/>
      <c r="K109" s="453" t="str">
        <f>IF([1]p13!$H$31&lt;&gt;0,[1]p13!$H$31,"")</f>
        <v/>
      </c>
      <c r="L109" s="453"/>
      <c r="M109" s="453" t="str">
        <f>IF([1]p13!$I$31&lt;&gt;0,[1]p13!$I$31,"")</f>
        <v/>
      </c>
      <c r="N109" s="453"/>
      <c r="O109" s="388" t="str">
        <f>IF([1]p13!$J$31&lt;&gt;0,[1]p13!$J$31,"")</f>
        <v/>
      </c>
      <c r="P109" s="379"/>
      <c r="Q109" s="380"/>
    </row>
    <row r="110" spans="1:19" s="29" customFormat="1" ht="13.5" customHeight="1" x14ac:dyDescent="0.2">
      <c r="A110" s="375" t="str">
        <f>T([1]p14!$C$13:$G$13)</f>
        <v>Jefferson Abrantes dos Santos</v>
      </c>
      <c r="B110" s="376"/>
      <c r="C110" s="376"/>
      <c r="D110" s="376"/>
      <c r="E110" s="376"/>
      <c r="F110" s="376"/>
      <c r="G110" s="377"/>
      <c r="H110" s="454"/>
      <c r="I110" s="455"/>
      <c r="J110" s="455"/>
      <c r="K110" s="455"/>
      <c r="L110" s="455"/>
      <c r="M110" s="455"/>
      <c r="N110" s="455"/>
      <c r="O110" s="455"/>
      <c r="P110" s="455"/>
      <c r="Q110" s="455"/>
      <c r="R110" s="28"/>
      <c r="S110" s="28"/>
    </row>
    <row r="111" spans="1:19" s="29" customFormat="1" ht="13.5" customHeight="1" x14ac:dyDescent="0.2">
      <c r="A111" s="406" t="s">
        <v>15</v>
      </c>
      <c r="B111" s="406"/>
      <c r="C111" s="406"/>
      <c r="D111" s="406"/>
      <c r="E111" s="406"/>
      <c r="F111" s="406"/>
      <c r="G111" s="406"/>
      <c r="H111" s="406"/>
      <c r="I111" s="406"/>
      <c r="J111" s="406"/>
      <c r="K111" s="456" t="s">
        <v>178</v>
      </c>
      <c r="L111" s="456"/>
      <c r="M111" s="457" t="s">
        <v>179</v>
      </c>
      <c r="N111" s="457"/>
      <c r="O111" s="375" t="s">
        <v>16</v>
      </c>
      <c r="P111" s="376"/>
      <c r="Q111" s="377"/>
      <c r="R111" s="28"/>
      <c r="S111" s="28"/>
    </row>
    <row r="112" spans="1:19" s="2" customFormat="1" ht="13.5" customHeight="1" x14ac:dyDescent="0.25">
      <c r="A112" s="452" t="str">
        <f>IF([1]p14!$A$26&lt;&gt;0,[1]p14!$A$26,"")</f>
        <v/>
      </c>
      <c r="B112" s="452"/>
      <c r="C112" s="452"/>
      <c r="D112" s="452"/>
      <c r="E112" s="452"/>
      <c r="F112" s="452"/>
      <c r="G112" s="452"/>
      <c r="H112" s="452"/>
      <c r="I112" s="452"/>
      <c r="J112" s="452"/>
      <c r="K112" s="453" t="str">
        <f>IF([1]p14!$H$26&lt;&gt;0,[1]p14!$H$26,"")</f>
        <v/>
      </c>
      <c r="L112" s="453"/>
      <c r="M112" s="453" t="str">
        <f>IF([1]p14!$I$26&lt;&gt;0,[1]p14!$I$26,"")</f>
        <v/>
      </c>
      <c r="N112" s="453"/>
      <c r="O112" s="388" t="str">
        <f>IF([1]p14!$J$26&lt;&gt;0,[1]p14!$J$26,"")</f>
        <v/>
      </c>
      <c r="P112" s="379"/>
      <c r="Q112" s="380"/>
    </row>
    <row r="113" spans="1:19" s="2" customFormat="1" ht="13.5" customHeight="1" x14ac:dyDescent="0.25">
      <c r="A113" s="452" t="str">
        <f>IF([1]p14!$A$27&lt;&gt;0,[1]p14!$A$27,"")</f>
        <v/>
      </c>
      <c r="B113" s="452"/>
      <c r="C113" s="452"/>
      <c r="D113" s="452"/>
      <c r="E113" s="452"/>
      <c r="F113" s="452"/>
      <c r="G113" s="452"/>
      <c r="H113" s="452"/>
      <c r="I113" s="452"/>
      <c r="J113" s="452"/>
      <c r="K113" s="453" t="str">
        <f>IF([1]p14!$H$27&lt;&gt;0,[1]p14!$H$27,"")</f>
        <v/>
      </c>
      <c r="L113" s="453"/>
      <c r="M113" s="453" t="str">
        <f>IF([1]p14!$I$27&lt;&gt;0,[1]p14!$I$27,"")</f>
        <v/>
      </c>
      <c r="N113" s="453"/>
      <c r="O113" s="388" t="str">
        <f>IF([1]p14!$J$27&lt;&gt;0,[1]p14!$J$27,"")</f>
        <v/>
      </c>
      <c r="P113" s="379"/>
      <c r="Q113" s="380"/>
    </row>
    <row r="114" spans="1:19" s="2" customFormat="1" ht="13.5" customHeight="1" x14ac:dyDescent="0.25">
      <c r="A114" s="452" t="str">
        <f>IF([1]p14!$A$28&lt;&gt;0,[1]p14!$A$28,"")</f>
        <v/>
      </c>
      <c r="B114" s="452"/>
      <c r="C114" s="452"/>
      <c r="D114" s="452"/>
      <c r="E114" s="452"/>
      <c r="F114" s="452"/>
      <c r="G114" s="452"/>
      <c r="H114" s="452"/>
      <c r="I114" s="452"/>
      <c r="J114" s="452"/>
      <c r="K114" s="453" t="str">
        <f>IF([1]p14!$H$28&lt;&gt;0,[1]p14!$H$28,"")</f>
        <v/>
      </c>
      <c r="L114" s="453"/>
      <c r="M114" s="453" t="str">
        <f>IF([1]p14!$I$28&lt;&gt;0,[1]p14!$I$28,"")</f>
        <v/>
      </c>
      <c r="N114" s="453"/>
      <c r="O114" s="388" t="str">
        <f>IF([1]p14!$J$28&lt;&gt;0,[1]p14!$J$28,"")</f>
        <v/>
      </c>
      <c r="P114" s="379"/>
      <c r="Q114" s="380"/>
    </row>
    <row r="115" spans="1:19" s="2" customFormat="1" ht="13.5" customHeight="1" x14ac:dyDescent="0.25">
      <c r="A115" s="452" t="str">
        <f>IF([1]p14!$A$29&lt;&gt;0,[1]p14!$A$29,"")</f>
        <v/>
      </c>
      <c r="B115" s="452"/>
      <c r="C115" s="452"/>
      <c r="D115" s="452"/>
      <c r="E115" s="452"/>
      <c r="F115" s="452"/>
      <c r="G115" s="452"/>
      <c r="H115" s="452"/>
      <c r="I115" s="452"/>
      <c r="J115" s="452"/>
      <c r="K115" s="453" t="str">
        <f>IF([1]p14!$H$29&lt;&gt;0,[1]p14!$H$29,"")</f>
        <v/>
      </c>
      <c r="L115" s="453"/>
      <c r="M115" s="453" t="str">
        <f>IF([1]p14!$I$29&lt;&gt;0,[1]p14!$I$29,"")</f>
        <v/>
      </c>
      <c r="N115" s="453"/>
      <c r="O115" s="388" t="str">
        <f>IF([1]p14!$J$29&lt;&gt;0,[1]p14!$J$29,"")</f>
        <v/>
      </c>
      <c r="P115" s="379"/>
      <c r="Q115" s="380"/>
    </row>
    <row r="116" spans="1:19" s="2" customFormat="1" ht="13.5" customHeight="1" x14ac:dyDescent="0.25">
      <c r="A116" s="452" t="str">
        <f>IF([1]p14!$A$30&lt;&gt;0,[1]p14!$A$30,"")</f>
        <v/>
      </c>
      <c r="B116" s="452"/>
      <c r="C116" s="452"/>
      <c r="D116" s="452"/>
      <c r="E116" s="452"/>
      <c r="F116" s="452"/>
      <c r="G116" s="452"/>
      <c r="H116" s="452"/>
      <c r="I116" s="452"/>
      <c r="J116" s="452"/>
      <c r="K116" s="453" t="str">
        <f>IF([1]p14!$H$30&lt;&gt;0,[1]p14!$H$30,"")</f>
        <v/>
      </c>
      <c r="L116" s="453"/>
      <c r="M116" s="453" t="str">
        <f>IF([1]p14!$I$30&lt;&gt;0,[1]p14!$I$30,"")</f>
        <v/>
      </c>
      <c r="N116" s="453"/>
      <c r="O116" s="388" t="str">
        <f>IF([1]p14!$J$30&lt;&gt;0,[1]p14!$J$30,"")</f>
        <v/>
      </c>
      <c r="P116" s="379"/>
      <c r="Q116" s="380"/>
    </row>
    <row r="117" spans="1:19" s="2" customFormat="1" ht="13.5" customHeight="1" x14ac:dyDescent="0.25">
      <c r="A117" s="452" t="str">
        <f>IF([1]p14!$A$31&lt;&gt;0,[1]p14!$A$31,"")</f>
        <v/>
      </c>
      <c r="B117" s="452"/>
      <c r="C117" s="452"/>
      <c r="D117" s="452"/>
      <c r="E117" s="452"/>
      <c r="F117" s="452"/>
      <c r="G117" s="452"/>
      <c r="H117" s="452"/>
      <c r="I117" s="452"/>
      <c r="J117" s="452"/>
      <c r="K117" s="453" t="str">
        <f>IF([1]p14!$H$31&lt;&gt;0,[1]p14!$H$31,"")</f>
        <v/>
      </c>
      <c r="L117" s="453"/>
      <c r="M117" s="453" t="str">
        <f>IF([1]p14!$I$31&lt;&gt;0,[1]p14!$I$31,"")</f>
        <v/>
      </c>
      <c r="N117" s="453"/>
      <c r="O117" s="388" t="str">
        <f>IF([1]p14!$J$31&lt;&gt;0,[1]p14!$J$31,"")</f>
        <v/>
      </c>
      <c r="P117" s="379"/>
      <c r="Q117" s="380"/>
    </row>
    <row r="118" spans="1:19" s="29" customFormat="1" ht="13.5" customHeight="1" x14ac:dyDescent="0.2">
      <c r="A118" s="375" t="str">
        <f>T([1]p15!$C$13:$G$13)</f>
        <v>José de Arimatéia Fernandes</v>
      </c>
      <c r="B118" s="376"/>
      <c r="C118" s="376"/>
      <c r="D118" s="376"/>
      <c r="E118" s="376"/>
      <c r="F118" s="376"/>
      <c r="G118" s="377"/>
      <c r="H118" s="454"/>
      <c r="I118" s="455"/>
      <c r="J118" s="455"/>
      <c r="K118" s="455"/>
      <c r="L118" s="455"/>
      <c r="M118" s="455"/>
      <c r="N118" s="455"/>
      <c r="O118" s="455"/>
      <c r="P118" s="455"/>
      <c r="Q118" s="455"/>
      <c r="R118" s="28"/>
      <c r="S118" s="28"/>
    </row>
    <row r="119" spans="1:19" s="29" customFormat="1" ht="13.5" customHeight="1" x14ac:dyDescent="0.2">
      <c r="A119" s="406" t="s">
        <v>15</v>
      </c>
      <c r="B119" s="406"/>
      <c r="C119" s="406"/>
      <c r="D119" s="406"/>
      <c r="E119" s="406"/>
      <c r="F119" s="406"/>
      <c r="G119" s="406"/>
      <c r="H119" s="406"/>
      <c r="I119" s="406"/>
      <c r="J119" s="406"/>
      <c r="K119" s="456" t="s">
        <v>178</v>
      </c>
      <c r="L119" s="456"/>
      <c r="M119" s="457" t="s">
        <v>179</v>
      </c>
      <c r="N119" s="457"/>
      <c r="O119" s="375" t="s">
        <v>16</v>
      </c>
      <c r="P119" s="376"/>
      <c r="Q119" s="377"/>
      <c r="R119" s="28"/>
      <c r="S119" s="28"/>
    </row>
    <row r="120" spans="1:19" s="2" customFormat="1" ht="13.5" customHeight="1" x14ac:dyDescent="0.25">
      <c r="A120" s="452" t="str">
        <f>IF([1]p15!$A$26&lt;&gt;0,[1]p15!$A$26,"")</f>
        <v/>
      </c>
      <c r="B120" s="452"/>
      <c r="C120" s="452"/>
      <c r="D120" s="452"/>
      <c r="E120" s="452"/>
      <c r="F120" s="452"/>
      <c r="G120" s="452"/>
      <c r="H120" s="452"/>
      <c r="I120" s="452"/>
      <c r="J120" s="452"/>
      <c r="K120" s="453" t="str">
        <f>IF([1]p15!$H$26&lt;&gt;0,[1]p15!$H$26,"")</f>
        <v/>
      </c>
      <c r="L120" s="453"/>
      <c r="M120" s="453" t="str">
        <f>IF([1]p15!$I$26&lt;&gt;0,[1]p15!$I$26,"")</f>
        <v/>
      </c>
      <c r="N120" s="453"/>
      <c r="O120" s="388" t="str">
        <f>IF([1]p15!$J$26&lt;&gt;0,[1]p15!$J$26,"")</f>
        <v/>
      </c>
      <c r="P120" s="379"/>
      <c r="Q120" s="380"/>
    </row>
    <row r="121" spans="1:19" s="2" customFormat="1" ht="13.5" customHeight="1" x14ac:dyDescent="0.25">
      <c r="A121" s="452" t="str">
        <f>IF([1]p15!$A$27&lt;&gt;0,[1]p15!$A$27,"")</f>
        <v/>
      </c>
      <c r="B121" s="452"/>
      <c r="C121" s="452"/>
      <c r="D121" s="452"/>
      <c r="E121" s="452"/>
      <c r="F121" s="452"/>
      <c r="G121" s="452"/>
      <c r="H121" s="452"/>
      <c r="I121" s="452"/>
      <c r="J121" s="452"/>
      <c r="K121" s="453" t="str">
        <f>IF([1]p15!$H$27&lt;&gt;0,[1]p15!$H$27,"")</f>
        <v/>
      </c>
      <c r="L121" s="453"/>
      <c r="M121" s="453" t="str">
        <f>IF([1]p15!$I$27&lt;&gt;0,[1]p15!$I$27,"")</f>
        <v/>
      </c>
      <c r="N121" s="453"/>
      <c r="O121" s="388" t="str">
        <f>IF([1]p15!$J$27&lt;&gt;0,[1]p15!$J$27,"")</f>
        <v/>
      </c>
      <c r="P121" s="379"/>
      <c r="Q121" s="380"/>
    </row>
    <row r="122" spans="1:19" s="2" customFormat="1" ht="13.5" customHeight="1" x14ac:dyDescent="0.25">
      <c r="A122" s="452" t="str">
        <f>IF([1]p15!$A$28&lt;&gt;0,[1]p15!$A$28,"")</f>
        <v/>
      </c>
      <c r="B122" s="452"/>
      <c r="C122" s="452"/>
      <c r="D122" s="452"/>
      <c r="E122" s="452"/>
      <c r="F122" s="452"/>
      <c r="G122" s="452"/>
      <c r="H122" s="452"/>
      <c r="I122" s="452"/>
      <c r="J122" s="452"/>
      <c r="K122" s="453" t="str">
        <f>IF([1]p15!$H$28&lt;&gt;0,[1]p15!$H$28,"")</f>
        <v/>
      </c>
      <c r="L122" s="453"/>
      <c r="M122" s="453" t="str">
        <f>IF([1]p15!$I$28&lt;&gt;0,[1]p15!$I$28,"")</f>
        <v/>
      </c>
      <c r="N122" s="453"/>
      <c r="O122" s="388" t="str">
        <f>IF([1]p15!$J$28&lt;&gt;0,[1]p15!$J$28,"")</f>
        <v/>
      </c>
      <c r="P122" s="379"/>
      <c r="Q122" s="380"/>
    </row>
    <row r="123" spans="1:19" s="2" customFormat="1" ht="13.5" customHeight="1" x14ac:dyDescent="0.25">
      <c r="A123" s="452" t="str">
        <f>IF([1]p15!$A$29&lt;&gt;0,[1]p15!$A$29,"")</f>
        <v/>
      </c>
      <c r="B123" s="452"/>
      <c r="C123" s="452"/>
      <c r="D123" s="452"/>
      <c r="E123" s="452"/>
      <c r="F123" s="452"/>
      <c r="G123" s="452"/>
      <c r="H123" s="452"/>
      <c r="I123" s="452"/>
      <c r="J123" s="452"/>
      <c r="K123" s="453" t="str">
        <f>IF([1]p15!$H$29&lt;&gt;0,[1]p15!$H$29,"")</f>
        <v/>
      </c>
      <c r="L123" s="453"/>
      <c r="M123" s="453" t="str">
        <f>IF([1]p15!$I$29&lt;&gt;0,[1]p15!$I$29,"")</f>
        <v/>
      </c>
      <c r="N123" s="453"/>
      <c r="O123" s="388" t="str">
        <f>IF([1]p15!$J$29&lt;&gt;0,[1]p15!$J$29,"")</f>
        <v/>
      </c>
      <c r="P123" s="379"/>
      <c r="Q123" s="380"/>
    </row>
    <row r="124" spans="1:19" s="2" customFormat="1" ht="13.5" customHeight="1" x14ac:dyDescent="0.25">
      <c r="A124" s="452" t="str">
        <f>IF([1]p15!$A$30&lt;&gt;0,[1]p15!$A$30,"")</f>
        <v/>
      </c>
      <c r="B124" s="452"/>
      <c r="C124" s="452"/>
      <c r="D124" s="452"/>
      <c r="E124" s="452"/>
      <c r="F124" s="452"/>
      <c r="G124" s="452"/>
      <c r="H124" s="452"/>
      <c r="I124" s="452"/>
      <c r="J124" s="452"/>
      <c r="K124" s="453" t="str">
        <f>IF([1]p15!$H$30&lt;&gt;0,[1]p15!$H$30,"")</f>
        <v/>
      </c>
      <c r="L124" s="453"/>
      <c r="M124" s="453" t="str">
        <f>IF([1]p15!$I$30&lt;&gt;0,[1]p15!$I$30,"")</f>
        <v/>
      </c>
      <c r="N124" s="453"/>
      <c r="O124" s="388" t="str">
        <f>IF([1]p15!$J$30&lt;&gt;0,[1]p15!$J$30,"")</f>
        <v/>
      </c>
      <c r="P124" s="379"/>
      <c r="Q124" s="380"/>
    </row>
    <row r="125" spans="1:19" s="2" customFormat="1" ht="13.5" customHeight="1" x14ac:dyDescent="0.25">
      <c r="A125" s="452" t="str">
        <f>IF([1]p15!$A$31&lt;&gt;0,[1]p15!$A$31,"")</f>
        <v/>
      </c>
      <c r="B125" s="452"/>
      <c r="C125" s="452"/>
      <c r="D125" s="452"/>
      <c r="E125" s="452"/>
      <c r="F125" s="452"/>
      <c r="G125" s="452"/>
      <c r="H125" s="452"/>
      <c r="I125" s="452"/>
      <c r="J125" s="452"/>
      <c r="K125" s="453" t="str">
        <f>IF([1]p15!$H$31&lt;&gt;0,[1]p15!$H$31,"")</f>
        <v/>
      </c>
      <c r="L125" s="453"/>
      <c r="M125" s="453" t="str">
        <f>IF([1]p15!$I$31&lt;&gt;0,[1]p15!$I$31,"")</f>
        <v/>
      </c>
      <c r="N125" s="453"/>
      <c r="O125" s="388" t="str">
        <f>IF([1]p15!$J$31&lt;&gt;0,[1]p15!$J$31,"")</f>
        <v/>
      </c>
      <c r="P125" s="379"/>
      <c r="Q125" s="380"/>
    </row>
    <row r="126" spans="1:19" s="29" customFormat="1" ht="13.5" customHeight="1" x14ac:dyDescent="0.2">
      <c r="A126" s="375" t="str">
        <f>T([1]p16!$C$13:$G$13)</f>
        <v>Josefa Itailma da Rocha</v>
      </c>
      <c r="B126" s="376"/>
      <c r="C126" s="376"/>
      <c r="D126" s="376"/>
      <c r="E126" s="376"/>
      <c r="F126" s="376"/>
      <c r="G126" s="377"/>
      <c r="H126" s="454"/>
      <c r="I126" s="455"/>
      <c r="J126" s="455"/>
      <c r="K126" s="455"/>
      <c r="L126" s="455"/>
      <c r="M126" s="455"/>
      <c r="N126" s="455"/>
      <c r="O126" s="455"/>
      <c r="P126" s="455"/>
      <c r="Q126" s="455"/>
      <c r="R126" s="28"/>
      <c r="S126" s="28"/>
    </row>
    <row r="127" spans="1:19" s="29" customFormat="1" ht="13.5" customHeight="1" x14ac:dyDescent="0.2">
      <c r="A127" s="406" t="s">
        <v>15</v>
      </c>
      <c r="B127" s="406"/>
      <c r="C127" s="406"/>
      <c r="D127" s="406"/>
      <c r="E127" s="406"/>
      <c r="F127" s="406"/>
      <c r="G127" s="406"/>
      <c r="H127" s="406"/>
      <c r="I127" s="406"/>
      <c r="J127" s="406"/>
      <c r="K127" s="456" t="s">
        <v>178</v>
      </c>
      <c r="L127" s="456"/>
      <c r="M127" s="457" t="s">
        <v>179</v>
      </c>
      <c r="N127" s="457"/>
      <c r="O127" s="375" t="s">
        <v>16</v>
      </c>
      <c r="P127" s="376"/>
      <c r="Q127" s="377"/>
      <c r="R127" s="28"/>
      <c r="S127" s="28"/>
    </row>
    <row r="128" spans="1:19" s="2" customFormat="1" ht="13.5" customHeight="1" x14ac:dyDescent="0.25">
      <c r="A128" s="452" t="str">
        <f>IF([1]p16!$A$26&lt;&gt;0,[1]p16!$A$26,"")</f>
        <v/>
      </c>
      <c r="B128" s="452"/>
      <c r="C128" s="452"/>
      <c r="D128" s="452"/>
      <c r="E128" s="452"/>
      <c r="F128" s="452"/>
      <c r="G128" s="452"/>
      <c r="H128" s="452"/>
      <c r="I128" s="452"/>
      <c r="J128" s="452"/>
      <c r="K128" s="453">
        <f>IF([1]p16!$H$26&lt;&gt;0,[1]p16!$H$26,"")</f>
        <v>45313</v>
      </c>
      <c r="L128" s="453"/>
      <c r="M128" s="453">
        <f>IF([1]p16!$I$26&lt;&gt;0,[1]p16!$I$26,"")</f>
        <v>45357</v>
      </c>
      <c r="N128" s="453"/>
      <c r="O128" s="388" t="str">
        <f>IF([1]p16!$J$26&lt;&gt;0,[1]p16!$J$26,"")</f>
        <v>férias</v>
      </c>
      <c r="P128" s="379"/>
      <c r="Q128" s="380"/>
    </row>
    <row r="129" spans="1:19" s="2" customFormat="1" ht="13.5" customHeight="1" x14ac:dyDescent="0.25">
      <c r="A129" s="452" t="str">
        <f>IF([1]p16!$A$27&lt;&gt;0,[1]p16!$A$27,"")</f>
        <v/>
      </c>
      <c r="B129" s="452"/>
      <c r="C129" s="452"/>
      <c r="D129" s="452"/>
      <c r="E129" s="452"/>
      <c r="F129" s="452"/>
      <c r="G129" s="452"/>
      <c r="H129" s="452"/>
      <c r="I129" s="452"/>
      <c r="J129" s="452"/>
      <c r="K129" s="453" t="str">
        <f>IF([1]p16!$H$27&lt;&gt;0,[1]p16!$H$27,"")</f>
        <v/>
      </c>
      <c r="L129" s="453"/>
      <c r="M129" s="453" t="str">
        <f>IF([1]p16!$I$27&lt;&gt;0,[1]p16!$I$27,"")</f>
        <v/>
      </c>
      <c r="N129" s="453"/>
      <c r="O129" s="388" t="str">
        <f>IF([1]p16!$J$27&lt;&gt;0,[1]p16!$J$27,"")</f>
        <v/>
      </c>
      <c r="P129" s="379"/>
      <c r="Q129" s="380"/>
    </row>
    <row r="130" spans="1:19" s="2" customFormat="1" ht="13.5" customHeight="1" x14ac:dyDescent="0.25">
      <c r="A130" s="452" t="str">
        <f>IF([1]p16!$A$28&lt;&gt;0,[1]p16!$A$28,"")</f>
        <v/>
      </c>
      <c r="B130" s="452"/>
      <c r="C130" s="452"/>
      <c r="D130" s="452"/>
      <c r="E130" s="452"/>
      <c r="F130" s="452"/>
      <c r="G130" s="452"/>
      <c r="H130" s="452"/>
      <c r="I130" s="452"/>
      <c r="J130" s="452"/>
      <c r="K130" s="453" t="str">
        <f>IF([1]p16!$H$28&lt;&gt;0,[1]p16!$H$28,"")</f>
        <v/>
      </c>
      <c r="L130" s="453"/>
      <c r="M130" s="453" t="str">
        <f>IF([1]p16!$I$28&lt;&gt;0,[1]p16!$I$28,"")</f>
        <v/>
      </c>
      <c r="N130" s="453"/>
      <c r="O130" s="388" t="str">
        <f>IF([1]p16!$J$28&lt;&gt;0,[1]p16!$J$28,"")</f>
        <v/>
      </c>
      <c r="P130" s="379"/>
      <c r="Q130" s="380"/>
    </row>
    <row r="131" spans="1:19" s="2" customFormat="1" ht="13.5" customHeight="1" x14ac:dyDescent="0.25">
      <c r="A131" s="452" t="str">
        <f>IF([1]p16!$A$29&lt;&gt;0,[1]p16!$A$29,"")</f>
        <v/>
      </c>
      <c r="B131" s="452"/>
      <c r="C131" s="452"/>
      <c r="D131" s="452"/>
      <c r="E131" s="452"/>
      <c r="F131" s="452"/>
      <c r="G131" s="452"/>
      <c r="H131" s="452"/>
      <c r="I131" s="452"/>
      <c r="J131" s="452"/>
      <c r="K131" s="453" t="str">
        <f>IF([1]p16!$H$29&lt;&gt;0,[1]p16!$H$29,"")</f>
        <v/>
      </c>
      <c r="L131" s="453"/>
      <c r="M131" s="453" t="str">
        <f>IF([1]p16!$I$29&lt;&gt;0,[1]p16!$I$29,"")</f>
        <v/>
      </c>
      <c r="N131" s="453"/>
      <c r="O131" s="388" t="str">
        <f>IF([1]p16!$J$29&lt;&gt;0,[1]p16!$J$29,"")</f>
        <v/>
      </c>
      <c r="P131" s="379"/>
      <c r="Q131" s="380"/>
    </row>
    <row r="132" spans="1:19" s="2" customFormat="1" ht="13.5" customHeight="1" x14ac:dyDescent="0.25">
      <c r="A132" s="452" t="str">
        <f>IF([1]p16!$A$30&lt;&gt;0,[1]p16!$A$30,"")</f>
        <v/>
      </c>
      <c r="B132" s="452"/>
      <c r="C132" s="452"/>
      <c r="D132" s="452"/>
      <c r="E132" s="452"/>
      <c r="F132" s="452"/>
      <c r="G132" s="452"/>
      <c r="H132" s="452"/>
      <c r="I132" s="452"/>
      <c r="J132" s="452"/>
      <c r="K132" s="453" t="str">
        <f>IF([1]p16!$H$30&lt;&gt;0,[1]p16!$H$30,"")</f>
        <v/>
      </c>
      <c r="L132" s="453"/>
      <c r="M132" s="453" t="str">
        <f>IF([1]p16!$I$30&lt;&gt;0,[1]p16!$I$30,"")</f>
        <v/>
      </c>
      <c r="N132" s="453"/>
      <c r="O132" s="388" t="str">
        <f>IF([1]p16!$J$30&lt;&gt;0,[1]p16!$J$30,"")</f>
        <v/>
      </c>
      <c r="P132" s="379"/>
      <c r="Q132" s="380"/>
    </row>
    <row r="133" spans="1:19" s="2" customFormat="1" ht="13.5" customHeight="1" x14ac:dyDescent="0.25">
      <c r="A133" s="452" t="str">
        <f>IF([1]p16!$A$31&lt;&gt;0,[1]p16!$A$31,"")</f>
        <v/>
      </c>
      <c r="B133" s="452"/>
      <c r="C133" s="452"/>
      <c r="D133" s="452"/>
      <c r="E133" s="452"/>
      <c r="F133" s="452"/>
      <c r="G133" s="452"/>
      <c r="H133" s="452"/>
      <c r="I133" s="452"/>
      <c r="J133" s="452"/>
      <c r="K133" s="453" t="str">
        <f>IF([1]p16!$H$31&lt;&gt;0,[1]p16!$H$31,"")</f>
        <v/>
      </c>
      <c r="L133" s="453"/>
      <c r="M133" s="453" t="str">
        <f>IF([1]p16!$I$31&lt;&gt;0,[1]p16!$I$31,"")</f>
        <v/>
      </c>
      <c r="N133" s="453"/>
      <c r="O133" s="388" t="str">
        <f>IF([1]p16!$J$31&lt;&gt;0,[1]p16!$J$31,"")</f>
        <v/>
      </c>
      <c r="P133" s="379"/>
      <c r="Q133" s="380"/>
    </row>
    <row r="134" spans="1:19" s="29" customFormat="1" ht="13.5" customHeight="1" x14ac:dyDescent="0.2">
      <c r="A134" s="375" t="str">
        <f>T([1]p17!$C$13:$G$13)</f>
        <v>José Fernando Leite Aires</v>
      </c>
      <c r="B134" s="376"/>
      <c r="C134" s="376"/>
      <c r="D134" s="376"/>
      <c r="E134" s="376"/>
      <c r="F134" s="376"/>
      <c r="G134" s="377"/>
      <c r="H134" s="454"/>
      <c r="I134" s="455"/>
      <c r="J134" s="455"/>
      <c r="K134" s="455"/>
      <c r="L134" s="455"/>
      <c r="M134" s="455"/>
      <c r="N134" s="455"/>
      <c r="O134" s="455"/>
      <c r="P134" s="455"/>
      <c r="Q134" s="455"/>
      <c r="R134" s="28"/>
      <c r="S134" s="28"/>
    </row>
    <row r="135" spans="1:19" s="29" customFormat="1" ht="13.5" customHeight="1" x14ac:dyDescent="0.2">
      <c r="A135" s="406" t="s">
        <v>15</v>
      </c>
      <c r="B135" s="406"/>
      <c r="C135" s="406"/>
      <c r="D135" s="406"/>
      <c r="E135" s="406"/>
      <c r="F135" s="406"/>
      <c r="G135" s="406"/>
      <c r="H135" s="406"/>
      <c r="I135" s="406"/>
      <c r="J135" s="406"/>
      <c r="K135" s="456" t="s">
        <v>178</v>
      </c>
      <c r="L135" s="456"/>
      <c r="M135" s="457" t="s">
        <v>179</v>
      </c>
      <c r="N135" s="457"/>
      <c r="O135" s="375" t="s">
        <v>16</v>
      </c>
      <c r="P135" s="376"/>
      <c r="Q135" s="377"/>
      <c r="R135" s="28"/>
      <c r="S135" s="28"/>
    </row>
    <row r="136" spans="1:19" s="2" customFormat="1" ht="13.5" customHeight="1" x14ac:dyDescent="0.25">
      <c r="A136" s="452" t="str">
        <f>IF([1]p17!$A$26&lt;&gt;0,[1]p17!$A$26,"")</f>
        <v/>
      </c>
      <c r="B136" s="452"/>
      <c r="C136" s="452"/>
      <c r="D136" s="452"/>
      <c r="E136" s="452"/>
      <c r="F136" s="452"/>
      <c r="G136" s="452"/>
      <c r="H136" s="452"/>
      <c r="I136" s="452"/>
      <c r="J136" s="452"/>
      <c r="K136" s="453" t="str">
        <f>IF([1]p17!$H$26&lt;&gt;0,[1]p17!$H$26,"")</f>
        <v/>
      </c>
      <c r="L136" s="453"/>
      <c r="M136" s="453" t="str">
        <f>IF([1]p17!$I$26&lt;&gt;0,[1]p17!$I$26,"")</f>
        <v/>
      </c>
      <c r="N136" s="453"/>
      <c r="O136" s="388" t="str">
        <f>IF([1]p17!$J$26&lt;&gt;0,[1]p17!$J$26,"")</f>
        <v/>
      </c>
      <c r="P136" s="379"/>
      <c r="Q136" s="380"/>
    </row>
    <row r="137" spans="1:19" s="2" customFormat="1" ht="13.5" customHeight="1" x14ac:dyDescent="0.25">
      <c r="A137" s="452" t="str">
        <f>IF([1]p17!$A$27&lt;&gt;0,[1]p17!$A$27,"")</f>
        <v/>
      </c>
      <c r="B137" s="452"/>
      <c r="C137" s="452"/>
      <c r="D137" s="452"/>
      <c r="E137" s="452"/>
      <c r="F137" s="452"/>
      <c r="G137" s="452"/>
      <c r="H137" s="452"/>
      <c r="I137" s="452"/>
      <c r="J137" s="452"/>
      <c r="K137" s="453" t="str">
        <f>IF([1]p17!$H$27&lt;&gt;0,[1]p17!$H$27,"")</f>
        <v/>
      </c>
      <c r="L137" s="453"/>
      <c r="M137" s="453" t="str">
        <f>IF([1]p17!$I$27&lt;&gt;0,[1]p17!$I$27,"")</f>
        <v/>
      </c>
      <c r="N137" s="453"/>
      <c r="O137" s="388" t="str">
        <f>IF([1]p17!$J$27&lt;&gt;0,[1]p17!$J$27,"")</f>
        <v/>
      </c>
      <c r="P137" s="379"/>
      <c r="Q137" s="380"/>
    </row>
    <row r="138" spans="1:19" s="2" customFormat="1" ht="13.5" customHeight="1" x14ac:dyDescent="0.25">
      <c r="A138" s="452" t="str">
        <f>IF([1]p17!$A$28&lt;&gt;0,[1]p17!$A$28,"")</f>
        <v/>
      </c>
      <c r="B138" s="452"/>
      <c r="C138" s="452"/>
      <c r="D138" s="452"/>
      <c r="E138" s="452"/>
      <c r="F138" s="452"/>
      <c r="G138" s="452"/>
      <c r="H138" s="452"/>
      <c r="I138" s="452"/>
      <c r="J138" s="452"/>
      <c r="K138" s="453" t="str">
        <f>IF([1]p17!$H$28&lt;&gt;0,[1]p17!$H$28,"")</f>
        <v/>
      </c>
      <c r="L138" s="453"/>
      <c r="M138" s="453" t="str">
        <f>IF([1]p17!$I$28&lt;&gt;0,[1]p17!$I$28,"")</f>
        <v/>
      </c>
      <c r="N138" s="453"/>
      <c r="O138" s="388" t="str">
        <f>IF([1]p17!$J$28&lt;&gt;0,[1]p17!$J$28,"")</f>
        <v/>
      </c>
      <c r="P138" s="379"/>
      <c r="Q138" s="380"/>
    </row>
    <row r="139" spans="1:19" s="2" customFormat="1" ht="13.5" customHeight="1" x14ac:dyDescent="0.25">
      <c r="A139" s="452" t="str">
        <f>IF([1]p17!$A$29&lt;&gt;0,[1]p17!$A$29,"")</f>
        <v/>
      </c>
      <c r="B139" s="452"/>
      <c r="C139" s="452"/>
      <c r="D139" s="452"/>
      <c r="E139" s="452"/>
      <c r="F139" s="452"/>
      <c r="G139" s="452"/>
      <c r="H139" s="452"/>
      <c r="I139" s="452"/>
      <c r="J139" s="452"/>
      <c r="K139" s="453" t="str">
        <f>IF([1]p17!$H$29&lt;&gt;0,[1]p17!$H$29,"")</f>
        <v/>
      </c>
      <c r="L139" s="453"/>
      <c r="M139" s="453" t="str">
        <f>IF([1]p17!$I$29&lt;&gt;0,[1]p17!$I$29,"")</f>
        <v/>
      </c>
      <c r="N139" s="453"/>
      <c r="O139" s="388" t="str">
        <f>IF([1]p17!$J$29&lt;&gt;0,[1]p17!$J$29,"")</f>
        <v/>
      </c>
      <c r="P139" s="379"/>
      <c r="Q139" s="380"/>
    </row>
    <row r="140" spans="1:19" s="2" customFormat="1" ht="13.5" customHeight="1" x14ac:dyDescent="0.25">
      <c r="A140" s="452" t="str">
        <f>IF([1]p17!$A$30&lt;&gt;0,[1]p17!$A$30,"")</f>
        <v/>
      </c>
      <c r="B140" s="452"/>
      <c r="C140" s="452"/>
      <c r="D140" s="452"/>
      <c r="E140" s="452"/>
      <c r="F140" s="452"/>
      <c r="G140" s="452"/>
      <c r="H140" s="452"/>
      <c r="I140" s="452"/>
      <c r="J140" s="452"/>
      <c r="K140" s="453" t="str">
        <f>IF([1]p17!$H$30&lt;&gt;0,[1]p17!$H$30,"")</f>
        <v/>
      </c>
      <c r="L140" s="453"/>
      <c r="M140" s="453" t="str">
        <f>IF([1]p17!$I$30&lt;&gt;0,[1]p17!$I$30,"")</f>
        <v/>
      </c>
      <c r="N140" s="453"/>
      <c r="O140" s="388" t="str">
        <f>IF([1]p17!$J$30&lt;&gt;0,[1]p17!$J$30,"")</f>
        <v/>
      </c>
      <c r="P140" s="379"/>
      <c r="Q140" s="380"/>
    </row>
    <row r="141" spans="1:19" s="2" customFormat="1" ht="13.5" customHeight="1" x14ac:dyDescent="0.25">
      <c r="A141" s="452" t="str">
        <f>IF([1]p17!$A$31&lt;&gt;0,[1]p17!$A$31,"")</f>
        <v/>
      </c>
      <c r="B141" s="452"/>
      <c r="C141" s="452"/>
      <c r="D141" s="452"/>
      <c r="E141" s="452"/>
      <c r="F141" s="452"/>
      <c r="G141" s="452"/>
      <c r="H141" s="452"/>
      <c r="I141" s="452"/>
      <c r="J141" s="452"/>
      <c r="K141" s="453" t="str">
        <f>IF([1]p17!$H$31&lt;&gt;0,[1]p17!$H$31,"")</f>
        <v/>
      </c>
      <c r="L141" s="453"/>
      <c r="M141" s="453" t="str">
        <f>IF([1]p17!$I$31&lt;&gt;0,[1]p17!$I$31,"")</f>
        <v/>
      </c>
      <c r="N141" s="453"/>
      <c r="O141" s="388" t="str">
        <f>IF([1]p17!$J$31&lt;&gt;0,[1]p17!$J$31,"")</f>
        <v/>
      </c>
      <c r="P141" s="379"/>
      <c r="Q141" s="380"/>
    </row>
    <row r="142" spans="1:19" s="29" customFormat="1" ht="13.5" customHeight="1" x14ac:dyDescent="0.2">
      <c r="A142" s="375" t="str">
        <f>T([1]p18!$C$13:$G$13)</f>
        <v>Joseilson Raimundo de Lima</v>
      </c>
      <c r="B142" s="376"/>
      <c r="C142" s="376"/>
      <c r="D142" s="376"/>
      <c r="E142" s="376"/>
      <c r="F142" s="376"/>
      <c r="G142" s="377"/>
      <c r="H142" s="454"/>
      <c r="I142" s="455"/>
      <c r="J142" s="455"/>
      <c r="K142" s="455"/>
      <c r="L142" s="455"/>
      <c r="M142" s="455"/>
      <c r="N142" s="455"/>
      <c r="O142" s="455"/>
      <c r="P142" s="455"/>
      <c r="Q142" s="455"/>
      <c r="R142" s="28"/>
      <c r="S142" s="28"/>
    </row>
    <row r="143" spans="1:19" s="29" customFormat="1" ht="13.5" customHeight="1" x14ac:dyDescent="0.2">
      <c r="A143" s="406" t="s">
        <v>15</v>
      </c>
      <c r="B143" s="406"/>
      <c r="C143" s="406"/>
      <c r="D143" s="406"/>
      <c r="E143" s="406"/>
      <c r="F143" s="406"/>
      <c r="G143" s="406"/>
      <c r="H143" s="406"/>
      <c r="I143" s="406"/>
      <c r="J143" s="406"/>
      <c r="K143" s="456" t="s">
        <v>178</v>
      </c>
      <c r="L143" s="456"/>
      <c r="M143" s="457" t="s">
        <v>179</v>
      </c>
      <c r="N143" s="457"/>
      <c r="O143" s="375" t="s">
        <v>16</v>
      </c>
      <c r="P143" s="376"/>
      <c r="Q143" s="377"/>
      <c r="R143" s="28"/>
      <c r="S143" s="28"/>
    </row>
    <row r="144" spans="1:19" s="2" customFormat="1" ht="13.5" customHeight="1" x14ac:dyDescent="0.25">
      <c r="A144" s="452" t="str">
        <f>IF([1]p18!$A$26&lt;&gt;0,[1]p18!$A$26,"")</f>
        <v/>
      </c>
      <c r="B144" s="452"/>
      <c r="C144" s="452"/>
      <c r="D144" s="452"/>
      <c r="E144" s="452"/>
      <c r="F144" s="452"/>
      <c r="G144" s="452"/>
      <c r="H144" s="452"/>
      <c r="I144" s="452"/>
      <c r="J144" s="452"/>
      <c r="K144" s="453" t="str">
        <f>IF([1]p18!$H$26&lt;&gt;0,[1]p18!$H$26,"")</f>
        <v/>
      </c>
      <c r="L144" s="453"/>
      <c r="M144" s="453" t="str">
        <f>IF([1]p18!$I$26&lt;&gt;0,[1]p18!$I$26,"")</f>
        <v/>
      </c>
      <c r="N144" s="453"/>
      <c r="O144" s="388" t="str">
        <f>IF([1]p18!$J$26&lt;&gt;0,[1]p18!$J$26,"")</f>
        <v/>
      </c>
      <c r="P144" s="379"/>
      <c r="Q144" s="380"/>
    </row>
    <row r="145" spans="1:19" s="2" customFormat="1" ht="13.5" customHeight="1" x14ac:dyDescent="0.25">
      <c r="A145" s="452" t="str">
        <f>IF([1]p18!$A$27&lt;&gt;0,[1]p18!$A$27,"")</f>
        <v/>
      </c>
      <c r="B145" s="452"/>
      <c r="C145" s="452"/>
      <c r="D145" s="452"/>
      <c r="E145" s="452"/>
      <c r="F145" s="452"/>
      <c r="G145" s="452"/>
      <c r="H145" s="452"/>
      <c r="I145" s="452"/>
      <c r="J145" s="452"/>
      <c r="K145" s="453" t="str">
        <f>IF([1]p18!$H$27&lt;&gt;0,[1]p18!$H$27,"")</f>
        <v/>
      </c>
      <c r="L145" s="453"/>
      <c r="M145" s="453" t="str">
        <f>IF([1]p18!$I$27&lt;&gt;0,[1]p18!$I$27,"")</f>
        <v/>
      </c>
      <c r="N145" s="453"/>
      <c r="O145" s="388" t="str">
        <f>IF([1]p18!$J$27&lt;&gt;0,[1]p18!$J$27,"")</f>
        <v/>
      </c>
      <c r="P145" s="379"/>
      <c r="Q145" s="380"/>
    </row>
    <row r="146" spans="1:19" s="2" customFormat="1" ht="13.5" customHeight="1" x14ac:dyDescent="0.25">
      <c r="A146" s="452" t="str">
        <f>IF([1]p18!$A$28&lt;&gt;0,[1]p18!$A$28,"")</f>
        <v/>
      </c>
      <c r="B146" s="452"/>
      <c r="C146" s="452"/>
      <c r="D146" s="452"/>
      <c r="E146" s="452"/>
      <c r="F146" s="452"/>
      <c r="G146" s="452"/>
      <c r="H146" s="452"/>
      <c r="I146" s="452"/>
      <c r="J146" s="452"/>
      <c r="K146" s="453" t="str">
        <f>IF([1]p18!$H$28&lt;&gt;0,[1]p18!$H$28,"")</f>
        <v/>
      </c>
      <c r="L146" s="453"/>
      <c r="M146" s="453" t="str">
        <f>IF([1]p18!$I$28&lt;&gt;0,[1]p18!$I$28,"")</f>
        <v/>
      </c>
      <c r="N146" s="453"/>
      <c r="O146" s="388" t="str">
        <f>IF([1]p18!$J$28&lt;&gt;0,[1]p18!$J$28,"")</f>
        <v/>
      </c>
      <c r="P146" s="379"/>
      <c r="Q146" s="380"/>
    </row>
    <row r="147" spans="1:19" s="2" customFormat="1" ht="13.5" customHeight="1" x14ac:dyDescent="0.25">
      <c r="A147" s="452" t="str">
        <f>IF([1]p18!$A$29&lt;&gt;0,[1]p18!$A$29,"")</f>
        <v/>
      </c>
      <c r="B147" s="452"/>
      <c r="C147" s="452"/>
      <c r="D147" s="452"/>
      <c r="E147" s="452"/>
      <c r="F147" s="452"/>
      <c r="G147" s="452"/>
      <c r="H147" s="452"/>
      <c r="I147" s="452"/>
      <c r="J147" s="452"/>
      <c r="K147" s="453" t="str">
        <f>IF([1]p18!$H$29&lt;&gt;0,[1]p18!$H$29,"")</f>
        <v/>
      </c>
      <c r="L147" s="453"/>
      <c r="M147" s="453" t="str">
        <f>IF([1]p18!$I$29&lt;&gt;0,[1]p18!$I$29,"")</f>
        <v/>
      </c>
      <c r="N147" s="453"/>
      <c r="O147" s="388" t="str">
        <f>IF([1]p18!$J$29&lt;&gt;0,[1]p18!$J$29,"")</f>
        <v/>
      </c>
      <c r="P147" s="379"/>
      <c r="Q147" s="380"/>
    </row>
    <row r="148" spans="1:19" s="2" customFormat="1" ht="13.5" customHeight="1" x14ac:dyDescent="0.25">
      <c r="A148" s="452" t="str">
        <f>IF([1]p18!$A$30&lt;&gt;0,[1]p18!$A$30,"")</f>
        <v/>
      </c>
      <c r="B148" s="452"/>
      <c r="C148" s="452"/>
      <c r="D148" s="452"/>
      <c r="E148" s="452"/>
      <c r="F148" s="452"/>
      <c r="G148" s="452"/>
      <c r="H148" s="452"/>
      <c r="I148" s="452"/>
      <c r="J148" s="452"/>
      <c r="K148" s="453" t="str">
        <f>IF([1]p18!$H$30&lt;&gt;0,[1]p18!$H$30,"")</f>
        <v/>
      </c>
      <c r="L148" s="453"/>
      <c r="M148" s="453" t="str">
        <f>IF([1]p18!$I$30&lt;&gt;0,[1]p18!$I$30,"")</f>
        <v/>
      </c>
      <c r="N148" s="453"/>
      <c r="O148" s="388" t="str">
        <f>IF([1]p18!$J$30&lt;&gt;0,[1]p18!$J$30,"")</f>
        <v/>
      </c>
      <c r="P148" s="379"/>
      <c r="Q148" s="380"/>
    </row>
    <row r="149" spans="1:19" s="2" customFormat="1" ht="13.5" customHeight="1" x14ac:dyDescent="0.25">
      <c r="A149" s="452" t="str">
        <f>IF([1]p18!$A$31&lt;&gt;0,[1]p18!$A$31,"")</f>
        <v/>
      </c>
      <c r="B149" s="452"/>
      <c r="C149" s="452"/>
      <c r="D149" s="452"/>
      <c r="E149" s="452"/>
      <c r="F149" s="452"/>
      <c r="G149" s="452"/>
      <c r="H149" s="452"/>
      <c r="I149" s="452"/>
      <c r="J149" s="452"/>
      <c r="K149" s="453" t="str">
        <f>IF([1]p18!$H$31&lt;&gt;0,[1]p18!$H$31,"")</f>
        <v/>
      </c>
      <c r="L149" s="453"/>
      <c r="M149" s="453" t="str">
        <f>IF([1]p18!$I$31&lt;&gt;0,[1]p18!$I$31,"")</f>
        <v/>
      </c>
      <c r="N149" s="453"/>
      <c r="O149" s="388" t="str">
        <f>IF([1]p18!$J$31&lt;&gt;0,[1]p18!$J$31,"")</f>
        <v/>
      </c>
      <c r="P149" s="379"/>
      <c r="Q149" s="380"/>
    </row>
    <row r="150" spans="1:19" s="29" customFormat="1" ht="13.5" customHeight="1" x14ac:dyDescent="0.2">
      <c r="A150" s="375" t="str">
        <f>T([1]p19!$C$13:$G$13)</f>
        <v>José Lindomberg Possiano Barreiro</v>
      </c>
      <c r="B150" s="376"/>
      <c r="C150" s="376"/>
      <c r="D150" s="376"/>
      <c r="E150" s="376"/>
      <c r="F150" s="376"/>
      <c r="G150" s="377"/>
      <c r="H150" s="454"/>
      <c r="I150" s="455"/>
      <c r="J150" s="455"/>
      <c r="K150" s="455"/>
      <c r="L150" s="455"/>
      <c r="M150" s="455"/>
      <c r="N150" s="455"/>
      <c r="O150" s="455"/>
      <c r="P150" s="455"/>
      <c r="Q150" s="455"/>
      <c r="R150" s="28"/>
      <c r="S150" s="28"/>
    </row>
    <row r="151" spans="1:19" s="29" customFormat="1" ht="13.5" customHeight="1" x14ac:dyDescent="0.2">
      <c r="A151" s="406" t="s">
        <v>15</v>
      </c>
      <c r="B151" s="406"/>
      <c r="C151" s="406"/>
      <c r="D151" s="406"/>
      <c r="E151" s="406"/>
      <c r="F151" s="406"/>
      <c r="G151" s="406"/>
      <c r="H151" s="406"/>
      <c r="I151" s="406"/>
      <c r="J151" s="406"/>
      <c r="K151" s="456" t="s">
        <v>178</v>
      </c>
      <c r="L151" s="456"/>
      <c r="M151" s="457" t="s">
        <v>179</v>
      </c>
      <c r="N151" s="457"/>
      <c r="O151" s="375" t="s">
        <v>16</v>
      </c>
      <c r="P151" s="376"/>
      <c r="Q151" s="377"/>
      <c r="R151" s="28"/>
      <c r="S151" s="28"/>
    </row>
    <row r="152" spans="1:19" s="2" customFormat="1" ht="13.5" customHeight="1" x14ac:dyDescent="0.25">
      <c r="A152" s="452" t="str">
        <f>IF([1]p19!$A$26&lt;&gt;0,[1]p19!$A$26,"")</f>
        <v/>
      </c>
      <c r="B152" s="452"/>
      <c r="C152" s="452"/>
      <c r="D152" s="452"/>
      <c r="E152" s="452"/>
      <c r="F152" s="452"/>
      <c r="G152" s="452"/>
      <c r="H152" s="452"/>
      <c r="I152" s="452"/>
      <c r="J152" s="452"/>
      <c r="K152" s="453" t="str">
        <f>IF([1]p19!$H$26&lt;&gt;0,[1]p19!$H$26,"")</f>
        <v/>
      </c>
      <c r="L152" s="453"/>
      <c r="M152" s="453" t="str">
        <f>IF([1]p19!$I$26&lt;&gt;0,[1]p19!$I$26,"")</f>
        <v/>
      </c>
      <c r="N152" s="453"/>
      <c r="O152" s="388" t="str">
        <f>IF([1]p19!$J$26&lt;&gt;0,[1]p19!$J$26,"")</f>
        <v/>
      </c>
      <c r="P152" s="379"/>
      <c r="Q152" s="380"/>
    </row>
    <row r="153" spans="1:19" s="2" customFormat="1" ht="13.5" customHeight="1" x14ac:dyDescent="0.25">
      <c r="A153" s="452" t="str">
        <f>IF([1]p19!$A$27&lt;&gt;0,[1]p19!$A$27,"")</f>
        <v/>
      </c>
      <c r="B153" s="452"/>
      <c r="C153" s="452"/>
      <c r="D153" s="452"/>
      <c r="E153" s="452"/>
      <c r="F153" s="452"/>
      <c r="G153" s="452"/>
      <c r="H153" s="452"/>
      <c r="I153" s="452"/>
      <c r="J153" s="452"/>
      <c r="K153" s="453" t="str">
        <f>IF([1]p19!$H$27&lt;&gt;0,[1]p19!$H$27,"")</f>
        <v/>
      </c>
      <c r="L153" s="453"/>
      <c r="M153" s="453" t="str">
        <f>IF([1]p19!$I$27&lt;&gt;0,[1]p19!$I$27,"")</f>
        <v/>
      </c>
      <c r="N153" s="453"/>
      <c r="O153" s="388" t="str">
        <f>IF([1]p19!$J$27&lt;&gt;0,[1]p19!$J$27,"")</f>
        <v/>
      </c>
      <c r="P153" s="379"/>
      <c r="Q153" s="380"/>
    </row>
    <row r="154" spans="1:19" s="2" customFormat="1" ht="13.5" customHeight="1" x14ac:dyDescent="0.25">
      <c r="A154" s="452" t="str">
        <f>IF([1]p19!$A$28&lt;&gt;0,[1]p19!$A$28,"")</f>
        <v/>
      </c>
      <c r="B154" s="452"/>
      <c r="C154" s="452"/>
      <c r="D154" s="452"/>
      <c r="E154" s="452"/>
      <c r="F154" s="452"/>
      <c r="G154" s="452"/>
      <c r="H154" s="452"/>
      <c r="I154" s="452"/>
      <c r="J154" s="452"/>
      <c r="K154" s="453" t="str">
        <f>IF([1]p19!$H$28&lt;&gt;0,[1]p19!$H$28,"")</f>
        <v/>
      </c>
      <c r="L154" s="453"/>
      <c r="M154" s="453" t="str">
        <f>IF([1]p19!$I$28&lt;&gt;0,[1]p19!$I$28,"")</f>
        <v/>
      </c>
      <c r="N154" s="453"/>
      <c r="O154" s="388" t="str">
        <f>IF([1]p19!$J$28&lt;&gt;0,[1]p19!$J$28,"")</f>
        <v/>
      </c>
      <c r="P154" s="379"/>
      <c r="Q154" s="380"/>
    </row>
    <row r="155" spans="1:19" s="2" customFormat="1" ht="13.5" customHeight="1" x14ac:dyDescent="0.25">
      <c r="A155" s="452" t="str">
        <f>IF([1]p19!$A$29&lt;&gt;0,[1]p19!$A$29,"")</f>
        <v/>
      </c>
      <c r="B155" s="452"/>
      <c r="C155" s="452"/>
      <c r="D155" s="452"/>
      <c r="E155" s="452"/>
      <c r="F155" s="452"/>
      <c r="G155" s="452"/>
      <c r="H155" s="452"/>
      <c r="I155" s="452"/>
      <c r="J155" s="452"/>
      <c r="K155" s="453" t="str">
        <f>IF([1]p19!$H$29&lt;&gt;0,[1]p19!$H$29,"")</f>
        <v/>
      </c>
      <c r="L155" s="453"/>
      <c r="M155" s="453" t="str">
        <f>IF([1]p19!$I$29&lt;&gt;0,[1]p19!$I$29,"")</f>
        <v/>
      </c>
      <c r="N155" s="453"/>
      <c r="O155" s="388" t="str">
        <f>IF([1]p19!$J$29&lt;&gt;0,[1]p19!$J$29,"")</f>
        <v/>
      </c>
      <c r="P155" s="379"/>
      <c r="Q155" s="380"/>
    </row>
    <row r="156" spans="1:19" s="2" customFormat="1" ht="13.5" customHeight="1" x14ac:dyDescent="0.25">
      <c r="A156" s="452" t="str">
        <f>IF([1]p19!$A$30&lt;&gt;0,[1]p19!$A$30,"")</f>
        <v/>
      </c>
      <c r="B156" s="452"/>
      <c r="C156" s="452"/>
      <c r="D156" s="452"/>
      <c r="E156" s="452"/>
      <c r="F156" s="452"/>
      <c r="G156" s="452"/>
      <c r="H156" s="452"/>
      <c r="I156" s="452"/>
      <c r="J156" s="452"/>
      <c r="K156" s="453" t="str">
        <f>IF([1]p19!$H$30&lt;&gt;0,[1]p19!$H$30,"")</f>
        <v/>
      </c>
      <c r="L156" s="453"/>
      <c r="M156" s="453" t="str">
        <f>IF([1]p19!$I$30&lt;&gt;0,[1]p19!$I$30,"")</f>
        <v/>
      </c>
      <c r="N156" s="453"/>
      <c r="O156" s="388" t="str">
        <f>IF([1]p19!$J$30&lt;&gt;0,[1]p19!$J$30,"")</f>
        <v/>
      </c>
      <c r="P156" s="379"/>
      <c r="Q156" s="380"/>
    </row>
    <row r="157" spans="1:19" s="2" customFormat="1" ht="13.5" customHeight="1" x14ac:dyDescent="0.25">
      <c r="A157" s="452" t="str">
        <f>IF([1]p19!$A$31&lt;&gt;0,[1]p19!$A$31,"")</f>
        <v/>
      </c>
      <c r="B157" s="452"/>
      <c r="C157" s="452"/>
      <c r="D157" s="452"/>
      <c r="E157" s="452"/>
      <c r="F157" s="452"/>
      <c r="G157" s="452"/>
      <c r="H157" s="452"/>
      <c r="I157" s="452"/>
      <c r="J157" s="452"/>
      <c r="K157" s="453" t="str">
        <f>IF([1]p19!$H$31&lt;&gt;0,[1]p19!$H$31,"")</f>
        <v/>
      </c>
      <c r="L157" s="453"/>
      <c r="M157" s="453" t="str">
        <f>IF([1]p19!$I$31&lt;&gt;0,[1]p19!$I$31,"")</f>
        <v/>
      </c>
      <c r="N157" s="453"/>
      <c r="O157" s="388" t="str">
        <f>IF([1]p19!$J$31&lt;&gt;0,[1]p19!$J$31,"")</f>
        <v/>
      </c>
      <c r="P157" s="379"/>
      <c r="Q157" s="380"/>
    </row>
    <row r="158" spans="1:19" s="29" customFormat="1" ht="13.5" customHeight="1" x14ac:dyDescent="0.2">
      <c r="A158" s="375" t="str">
        <f>T([1]p20!$C$13:$G$13)</f>
        <v>José Luiz Neto</v>
      </c>
      <c r="B158" s="376"/>
      <c r="C158" s="376"/>
      <c r="D158" s="376"/>
      <c r="E158" s="376"/>
      <c r="F158" s="376"/>
      <c r="G158" s="377"/>
      <c r="H158" s="454"/>
      <c r="I158" s="455"/>
      <c r="J158" s="455"/>
      <c r="K158" s="455"/>
      <c r="L158" s="455"/>
      <c r="M158" s="455"/>
      <c r="N158" s="455"/>
      <c r="O158" s="455"/>
      <c r="P158" s="455"/>
      <c r="Q158" s="455"/>
      <c r="R158" s="28"/>
      <c r="S158" s="28"/>
    </row>
    <row r="159" spans="1:19" s="29" customFormat="1" ht="13.5" customHeight="1" x14ac:dyDescent="0.2">
      <c r="A159" s="406" t="s">
        <v>15</v>
      </c>
      <c r="B159" s="406"/>
      <c r="C159" s="406"/>
      <c r="D159" s="406"/>
      <c r="E159" s="406"/>
      <c r="F159" s="406"/>
      <c r="G159" s="406"/>
      <c r="H159" s="406"/>
      <c r="I159" s="406"/>
      <c r="J159" s="406"/>
      <c r="K159" s="456" t="s">
        <v>178</v>
      </c>
      <c r="L159" s="456"/>
      <c r="M159" s="457" t="s">
        <v>179</v>
      </c>
      <c r="N159" s="457"/>
      <c r="O159" s="375" t="s">
        <v>16</v>
      </c>
      <c r="P159" s="376"/>
      <c r="Q159" s="377"/>
      <c r="R159" s="28"/>
      <c r="S159" s="28"/>
    </row>
    <row r="160" spans="1:19" s="2" customFormat="1" ht="13.5" customHeight="1" x14ac:dyDescent="0.25">
      <c r="A160" s="452" t="str">
        <f>IF([1]p20!$A$26&lt;&gt;0,[1]p20!$A$26,"")</f>
        <v/>
      </c>
      <c r="B160" s="452"/>
      <c r="C160" s="452"/>
      <c r="D160" s="452"/>
      <c r="E160" s="452"/>
      <c r="F160" s="452"/>
      <c r="G160" s="452"/>
      <c r="H160" s="452"/>
      <c r="I160" s="452"/>
      <c r="J160" s="452"/>
      <c r="K160" s="453" t="str">
        <f>IF([1]p20!$H$26&lt;&gt;0,[1]p20!$H$26,"")</f>
        <v/>
      </c>
      <c r="L160" s="453"/>
      <c r="M160" s="453" t="str">
        <f>IF([1]p20!$I$26&lt;&gt;0,[1]p20!$I$26,"")</f>
        <v/>
      </c>
      <c r="N160" s="453"/>
      <c r="O160" s="388" t="str">
        <f>IF([1]p20!$J$26&lt;&gt;0,[1]p20!$J$26,"")</f>
        <v/>
      </c>
      <c r="P160" s="379"/>
      <c r="Q160" s="380"/>
    </row>
    <row r="161" spans="1:19" s="2" customFormat="1" ht="13.5" customHeight="1" x14ac:dyDescent="0.25">
      <c r="A161" s="452" t="str">
        <f>IF([1]p20!$A$27&lt;&gt;0,[1]p20!$A$27,"")</f>
        <v/>
      </c>
      <c r="B161" s="452"/>
      <c r="C161" s="452"/>
      <c r="D161" s="452"/>
      <c r="E161" s="452"/>
      <c r="F161" s="452"/>
      <c r="G161" s="452"/>
      <c r="H161" s="452"/>
      <c r="I161" s="452"/>
      <c r="J161" s="452"/>
      <c r="K161" s="453" t="str">
        <f>IF([1]p20!$H$27&lt;&gt;0,[1]p20!$H$27,"")</f>
        <v/>
      </c>
      <c r="L161" s="453"/>
      <c r="M161" s="453" t="str">
        <f>IF([1]p20!$I$27&lt;&gt;0,[1]p20!$I$27,"")</f>
        <v/>
      </c>
      <c r="N161" s="453"/>
      <c r="O161" s="388" t="str">
        <f>IF([1]p20!$J$27&lt;&gt;0,[1]p20!$J$27,"")</f>
        <v/>
      </c>
      <c r="P161" s="379"/>
      <c r="Q161" s="380"/>
    </row>
    <row r="162" spans="1:19" s="2" customFormat="1" ht="13.5" customHeight="1" x14ac:dyDescent="0.25">
      <c r="A162" s="452" t="str">
        <f>IF([1]p20!$A$28&lt;&gt;0,[1]p20!$A$28,"")</f>
        <v/>
      </c>
      <c r="B162" s="452"/>
      <c r="C162" s="452"/>
      <c r="D162" s="452"/>
      <c r="E162" s="452"/>
      <c r="F162" s="452"/>
      <c r="G162" s="452"/>
      <c r="H162" s="452"/>
      <c r="I162" s="452"/>
      <c r="J162" s="452"/>
      <c r="K162" s="453" t="str">
        <f>IF([1]p20!$H$28&lt;&gt;0,[1]p20!$H$28,"")</f>
        <v/>
      </c>
      <c r="L162" s="453"/>
      <c r="M162" s="453" t="str">
        <f>IF([1]p20!$I$28&lt;&gt;0,[1]p20!$I$28,"")</f>
        <v/>
      </c>
      <c r="N162" s="453"/>
      <c r="O162" s="388" t="str">
        <f>IF([1]p20!$J$28&lt;&gt;0,[1]p20!$J$28,"")</f>
        <v/>
      </c>
      <c r="P162" s="379"/>
      <c r="Q162" s="380"/>
    </row>
    <row r="163" spans="1:19" s="2" customFormat="1" ht="13.5" customHeight="1" x14ac:dyDescent="0.25">
      <c r="A163" s="452" t="str">
        <f>IF([1]p20!$A$29&lt;&gt;0,[1]p20!$A$29,"")</f>
        <v/>
      </c>
      <c r="B163" s="452"/>
      <c r="C163" s="452"/>
      <c r="D163" s="452"/>
      <c r="E163" s="452"/>
      <c r="F163" s="452"/>
      <c r="G163" s="452"/>
      <c r="H163" s="452"/>
      <c r="I163" s="452"/>
      <c r="J163" s="452"/>
      <c r="K163" s="453" t="str">
        <f>IF([1]p20!$H$29&lt;&gt;0,[1]p20!$H$29,"")</f>
        <v/>
      </c>
      <c r="L163" s="453"/>
      <c r="M163" s="453" t="str">
        <f>IF([1]p20!$I$29&lt;&gt;0,[1]p20!$I$29,"")</f>
        <v/>
      </c>
      <c r="N163" s="453"/>
      <c r="O163" s="388" t="str">
        <f>IF([1]p20!$J$29&lt;&gt;0,[1]p20!$J$29,"")</f>
        <v/>
      </c>
      <c r="P163" s="379"/>
      <c r="Q163" s="380"/>
    </row>
    <row r="164" spans="1:19" s="2" customFormat="1" ht="13.5" customHeight="1" x14ac:dyDescent="0.25">
      <c r="A164" s="452" t="str">
        <f>IF([1]p20!$A$30&lt;&gt;0,[1]p20!$A$30,"")</f>
        <v/>
      </c>
      <c r="B164" s="452"/>
      <c r="C164" s="452"/>
      <c r="D164" s="452"/>
      <c r="E164" s="452"/>
      <c r="F164" s="452"/>
      <c r="G164" s="452"/>
      <c r="H164" s="452"/>
      <c r="I164" s="452"/>
      <c r="J164" s="452"/>
      <c r="K164" s="453" t="str">
        <f>IF([1]p20!$H$30&lt;&gt;0,[1]p20!$H$30,"")</f>
        <v/>
      </c>
      <c r="L164" s="453"/>
      <c r="M164" s="453" t="str">
        <f>IF([1]p20!$I$30&lt;&gt;0,[1]p20!$I$30,"")</f>
        <v/>
      </c>
      <c r="N164" s="453"/>
      <c r="O164" s="388" t="str">
        <f>IF([1]p20!$J$30&lt;&gt;0,[1]p20!$J$30,"")</f>
        <v/>
      </c>
      <c r="P164" s="379"/>
      <c r="Q164" s="380"/>
    </row>
    <row r="165" spans="1:19" s="2" customFormat="1" ht="13.5" customHeight="1" x14ac:dyDescent="0.25">
      <c r="A165" s="452" t="str">
        <f>IF([1]p20!$A$31&lt;&gt;0,[1]p20!$A$31,"")</f>
        <v/>
      </c>
      <c r="B165" s="452"/>
      <c r="C165" s="452"/>
      <c r="D165" s="452"/>
      <c r="E165" s="452"/>
      <c r="F165" s="452"/>
      <c r="G165" s="452"/>
      <c r="H165" s="452"/>
      <c r="I165" s="452"/>
      <c r="J165" s="452"/>
      <c r="K165" s="453" t="str">
        <f>IF([1]p20!$H$31&lt;&gt;0,[1]p20!$H$31,"")</f>
        <v/>
      </c>
      <c r="L165" s="453"/>
      <c r="M165" s="453" t="str">
        <f>IF([1]p20!$I$31&lt;&gt;0,[1]p20!$I$31,"")</f>
        <v/>
      </c>
      <c r="N165" s="453"/>
      <c r="O165" s="388" t="str">
        <f>IF([1]p20!$J$31&lt;&gt;0,[1]p20!$J$31,"")</f>
        <v/>
      </c>
      <c r="P165" s="379"/>
      <c r="Q165" s="380"/>
    </row>
    <row r="166" spans="1:19" s="29" customFormat="1" ht="13.5" customHeight="1" x14ac:dyDescent="0.2">
      <c r="A166" s="375" t="str">
        <f>T([1]p21!$C$13:$G$13)</f>
        <v>Kennerson  Nascimento de Sousa Lima</v>
      </c>
      <c r="B166" s="376"/>
      <c r="C166" s="376"/>
      <c r="D166" s="376"/>
      <c r="E166" s="376"/>
      <c r="F166" s="376"/>
      <c r="G166" s="377"/>
      <c r="H166" s="454"/>
      <c r="I166" s="455"/>
      <c r="J166" s="455"/>
      <c r="K166" s="455"/>
      <c r="L166" s="455"/>
      <c r="M166" s="455"/>
      <c r="N166" s="455"/>
      <c r="O166" s="455"/>
      <c r="P166" s="455"/>
      <c r="Q166" s="455"/>
      <c r="R166" s="28"/>
      <c r="S166" s="28"/>
    </row>
    <row r="167" spans="1:19" s="29" customFormat="1" ht="13.5" customHeight="1" x14ac:dyDescent="0.2">
      <c r="A167" s="406" t="s">
        <v>15</v>
      </c>
      <c r="B167" s="406"/>
      <c r="C167" s="406"/>
      <c r="D167" s="406"/>
      <c r="E167" s="406"/>
      <c r="F167" s="406"/>
      <c r="G167" s="406"/>
      <c r="H167" s="406"/>
      <c r="I167" s="406"/>
      <c r="J167" s="406"/>
      <c r="K167" s="456" t="s">
        <v>178</v>
      </c>
      <c r="L167" s="456"/>
      <c r="M167" s="457" t="s">
        <v>179</v>
      </c>
      <c r="N167" s="457"/>
      <c r="O167" s="375" t="s">
        <v>16</v>
      </c>
      <c r="P167" s="376"/>
      <c r="Q167" s="377"/>
      <c r="R167" s="28"/>
      <c r="S167" s="28"/>
    </row>
    <row r="168" spans="1:19" s="2" customFormat="1" ht="13.5" customHeight="1" x14ac:dyDescent="0.25">
      <c r="A168" s="452" t="str">
        <f>IF([1]p21!$A$26&lt;&gt;0,[1]p21!$A$26,"")</f>
        <v/>
      </c>
      <c r="B168" s="452"/>
      <c r="C168" s="452"/>
      <c r="D168" s="452"/>
      <c r="E168" s="452"/>
      <c r="F168" s="452"/>
      <c r="G168" s="452"/>
      <c r="H168" s="452"/>
      <c r="I168" s="452"/>
      <c r="J168" s="452"/>
      <c r="K168" s="453" t="str">
        <f>IF([1]p21!$H$26&lt;&gt;0,[1]p21!$H$26,"")</f>
        <v/>
      </c>
      <c r="L168" s="453"/>
      <c r="M168" s="453" t="str">
        <f>IF([1]p21!$I$26&lt;&gt;0,[1]p21!$I$26,"")</f>
        <v/>
      </c>
      <c r="N168" s="453"/>
      <c r="O168" s="388" t="str">
        <f>IF([1]p21!$J$26&lt;&gt;0,[1]p21!$J$26,"")</f>
        <v/>
      </c>
      <c r="P168" s="379"/>
      <c r="Q168" s="380"/>
    </row>
    <row r="169" spans="1:19" s="2" customFormat="1" ht="13.5" customHeight="1" x14ac:dyDescent="0.25">
      <c r="A169" s="452" t="str">
        <f>IF([1]p21!$A$27&lt;&gt;0,[1]p21!$A$27,"")</f>
        <v/>
      </c>
      <c r="B169" s="452"/>
      <c r="C169" s="452"/>
      <c r="D169" s="452"/>
      <c r="E169" s="452"/>
      <c r="F169" s="452"/>
      <c r="G169" s="452"/>
      <c r="H169" s="452"/>
      <c r="I169" s="452"/>
      <c r="J169" s="452"/>
      <c r="K169" s="453" t="str">
        <f>IF([1]p21!$H$27&lt;&gt;0,[1]p21!$H$27,"")</f>
        <v/>
      </c>
      <c r="L169" s="453"/>
      <c r="M169" s="453" t="str">
        <f>IF([1]p21!$I$27&lt;&gt;0,[1]p21!$I$27,"")</f>
        <v/>
      </c>
      <c r="N169" s="453"/>
      <c r="O169" s="388" t="str">
        <f>IF([1]p21!$J$27&lt;&gt;0,[1]p21!$J$27,"")</f>
        <v/>
      </c>
      <c r="P169" s="379"/>
      <c r="Q169" s="380"/>
    </row>
    <row r="170" spans="1:19" s="2" customFormat="1" ht="13.5" customHeight="1" x14ac:dyDescent="0.25">
      <c r="A170" s="452" t="str">
        <f>IF([1]p21!$A$28&lt;&gt;0,[1]p21!$A$28,"")</f>
        <v/>
      </c>
      <c r="B170" s="452"/>
      <c r="C170" s="452"/>
      <c r="D170" s="452"/>
      <c r="E170" s="452"/>
      <c r="F170" s="452"/>
      <c r="G170" s="452"/>
      <c r="H170" s="452"/>
      <c r="I170" s="452"/>
      <c r="J170" s="452"/>
      <c r="K170" s="453" t="str">
        <f>IF([1]p21!$H$28&lt;&gt;0,[1]p21!$H$28,"")</f>
        <v/>
      </c>
      <c r="L170" s="453"/>
      <c r="M170" s="453" t="str">
        <f>IF([1]p21!$I$28&lt;&gt;0,[1]p21!$I$28,"")</f>
        <v/>
      </c>
      <c r="N170" s="453"/>
      <c r="O170" s="388" t="str">
        <f>IF([1]p21!$J$28&lt;&gt;0,[1]p21!$J$28,"")</f>
        <v/>
      </c>
      <c r="P170" s="379"/>
      <c r="Q170" s="380"/>
    </row>
    <row r="171" spans="1:19" s="2" customFormat="1" ht="13.5" customHeight="1" x14ac:dyDescent="0.25">
      <c r="A171" s="452" t="str">
        <f>IF([1]p21!$A$29&lt;&gt;0,[1]p21!$A$29,"")</f>
        <v/>
      </c>
      <c r="B171" s="452"/>
      <c r="C171" s="452"/>
      <c r="D171" s="452"/>
      <c r="E171" s="452"/>
      <c r="F171" s="452"/>
      <c r="G171" s="452"/>
      <c r="H171" s="452"/>
      <c r="I171" s="452"/>
      <c r="J171" s="452"/>
      <c r="K171" s="453" t="str">
        <f>IF([1]p21!$H$29&lt;&gt;0,[1]p21!$H$29,"")</f>
        <v/>
      </c>
      <c r="L171" s="453"/>
      <c r="M171" s="453" t="str">
        <f>IF([1]p21!$I$29&lt;&gt;0,[1]p21!$I$29,"")</f>
        <v/>
      </c>
      <c r="N171" s="453"/>
      <c r="O171" s="388" t="str">
        <f>IF([1]p21!$J$29&lt;&gt;0,[1]p21!$J$29,"")</f>
        <v/>
      </c>
      <c r="P171" s="379"/>
      <c r="Q171" s="380"/>
    </row>
    <row r="172" spans="1:19" s="2" customFormat="1" ht="13.5" customHeight="1" x14ac:dyDescent="0.25">
      <c r="A172" s="452" t="str">
        <f>IF([1]p21!$A$30&lt;&gt;0,[1]p21!$A$30,"")</f>
        <v/>
      </c>
      <c r="B172" s="452"/>
      <c r="C172" s="452"/>
      <c r="D172" s="452"/>
      <c r="E172" s="452"/>
      <c r="F172" s="452"/>
      <c r="G172" s="452"/>
      <c r="H172" s="452"/>
      <c r="I172" s="452"/>
      <c r="J172" s="452"/>
      <c r="K172" s="453" t="str">
        <f>IF([1]p21!$H$30&lt;&gt;0,[1]p21!$H$30,"")</f>
        <v/>
      </c>
      <c r="L172" s="453"/>
      <c r="M172" s="453" t="str">
        <f>IF([1]p21!$I$30&lt;&gt;0,[1]p21!$I$30,"")</f>
        <v/>
      </c>
      <c r="N172" s="453"/>
      <c r="O172" s="388" t="str">
        <f>IF([1]p21!$J$30&lt;&gt;0,[1]p21!$J$30,"")</f>
        <v/>
      </c>
      <c r="P172" s="379"/>
      <c r="Q172" s="380"/>
    </row>
    <row r="173" spans="1:19" s="2" customFormat="1" ht="13.5" customHeight="1" x14ac:dyDescent="0.25">
      <c r="A173" s="452" t="str">
        <f>IF([1]p21!$A$31&lt;&gt;0,[1]p21!$A$31,"")</f>
        <v/>
      </c>
      <c r="B173" s="452"/>
      <c r="C173" s="452"/>
      <c r="D173" s="452"/>
      <c r="E173" s="452"/>
      <c r="F173" s="452"/>
      <c r="G173" s="452"/>
      <c r="H173" s="452"/>
      <c r="I173" s="452"/>
      <c r="J173" s="452"/>
      <c r="K173" s="453" t="str">
        <f>IF([1]p21!$H$31&lt;&gt;0,[1]p21!$H$31,"")</f>
        <v/>
      </c>
      <c r="L173" s="453"/>
      <c r="M173" s="453" t="str">
        <f>IF([1]p21!$I$31&lt;&gt;0,[1]p21!$I$31,"")</f>
        <v/>
      </c>
      <c r="N173" s="453"/>
      <c r="O173" s="388" t="str">
        <f>IF([1]p21!$J$31&lt;&gt;0,[1]p21!$J$31,"")</f>
        <v/>
      </c>
      <c r="P173" s="379"/>
      <c r="Q173" s="380"/>
    </row>
    <row r="174" spans="1:19" s="29" customFormat="1" ht="13.5" customHeight="1" x14ac:dyDescent="0.2">
      <c r="A174" s="375" t="str">
        <f>T([1]p22!$C$13:$G$13)</f>
        <v>Leomaques Francisco Silva Bernardo</v>
      </c>
      <c r="B174" s="376"/>
      <c r="C174" s="376"/>
      <c r="D174" s="376"/>
      <c r="E174" s="376"/>
      <c r="F174" s="376"/>
      <c r="G174" s="377"/>
      <c r="H174" s="454"/>
      <c r="I174" s="455"/>
      <c r="J174" s="455"/>
      <c r="K174" s="455"/>
      <c r="L174" s="455"/>
      <c r="M174" s="455"/>
      <c r="N174" s="455"/>
      <c r="O174" s="455"/>
      <c r="P174" s="455"/>
      <c r="Q174" s="455"/>
      <c r="R174" s="28"/>
      <c r="S174" s="28"/>
    </row>
    <row r="175" spans="1:19" s="29" customFormat="1" ht="13.5" customHeight="1" x14ac:dyDescent="0.2">
      <c r="A175" s="406" t="s">
        <v>15</v>
      </c>
      <c r="B175" s="406"/>
      <c r="C175" s="406"/>
      <c r="D175" s="406"/>
      <c r="E175" s="406"/>
      <c r="F175" s="406"/>
      <c r="G175" s="406"/>
      <c r="H175" s="406"/>
      <c r="I175" s="406"/>
      <c r="J175" s="406"/>
      <c r="K175" s="456" t="s">
        <v>178</v>
      </c>
      <c r="L175" s="456"/>
      <c r="M175" s="457" t="s">
        <v>179</v>
      </c>
      <c r="N175" s="457"/>
      <c r="O175" s="375" t="s">
        <v>16</v>
      </c>
      <c r="P175" s="376"/>
      <c r="Q175" s="377"/>
      <c r="R175" s="28"/>
      <c r="S175" s="28"/>
    </row>
    <row r="176" spans="1:19" s="2" customFormat="1" ht="13.5" customHeight="1" x14ac:dyDescent="0.25">
      <c r="A176" s="452" t="str">
        <f>IF([1]p22!$A$26&lt;&gt;0,[1]p22!$A$26,"")</f>
        <v/>
      </c>
      <c r="B176" s="452"/>
      <c r="C176" s="452"/>
      <c r="D176" s="452"/>
      <c r="E176" s="452"/>
      <c r="F176" s="452"/>
      <c r="G176" s="452"/>
      <c r="H176" s="452"/>
      <c r="I176" s="452"/>
      <c r="J176" s="452"/>
      <c r="K176" s="453" t="str">
        <f>IF([1]p22!$H$26&lt;&gt;0,[1]p22!$H$26,"")</f>
        <v/>
      </c>
      <c r="L176" s="453"/>
      <c r="M176" s="453" t="str">
        <f>IF([1]p22!$I$26&lt;&gt;0,[1]p22!$I$26,"")</f>
        <v/>
      </c>
      <c r="N176" s="453"/>
      <c r="O176" s="388" t="str">
        <f>IF([1]p22!$J$26&lt;&gt;0,[1]p22!$J$26,"")</f>
        <v/>
      </c>
      <c r="P176" s="379"/>
      <c r="Q176" s="380"/>
    </row>
    <row r="177" spans="1:19" s="2" customFormat="1" ht="13.5" customHeight="1" x14ac:dyDescent="0.25">
      <c r="A177" s="452" t="str">
        <f>IF([1]p22!$A$27&lt;&gt;0,[1]p22!$A$27,"")</f>
        <v/>
      </c>
      <c r="B177" s="452"/>
      <c r="C177" s="452"/>
      <c r="D177" s="452"/>
      <c r="E177" s="452"/>
      <c r="F177" s="452"/>
      <c r="G177" s="452"/>
      <c r="H177" s="452"/>
      <c r="I177" s="452"/>
      <c r="J177" s="452"/>
      <c r="K177" s="453" t="str">
        <f>IF([1]p22!$H$27&lt;&gt;0,[1]p22!$H$27,"")</f>
        <v/>
      </c>
      <c r="L177" s="453"/>
      <c r="M177" s="453" t="str">
        <f>IF([1]p22!$I$27&lt;&gt;0,[1]p22!$I$27,"")</f>
        <v/>
      </c>
      <c r="N177" s="453"/>
      <c r="O177" s="388" t="str">
        <f>IF([1]p22!$J$27&lt;&gt;0,[1]p22!$J$27,"")</f>
        <v/>
      </c>
      <c r="P177" s="379"/>
      <c r="Q177" s="380"/>
    </row>
    <row r="178" spans="1:19" s="2" customFormat="1" ht="13.5" customHeight="1" x14ac:dyDescent="0.25">
      <c r="A178" s="452" t="str">
        <f>IF([1]p22!$A$28&lt;&gt;0,[1]p22!$A$28,"")</f>
        <v/>
      </c>
      <c r="B178" s="452"/>
      <c r="C178" s="452"/>
      <c r="D178" s="452"/>
      <c r="E178" s="452"/>
      <c r="F178" s="452"/>
      <c r="G178" s="452"/>
      <c r="H178" s="452"/>
      <c r="I178" s="452"/>
      <c r="J178" s="452"/>
      <c r="K178" s="453" t="str">
        <f>IF([1]p22!$H$28&lt;&gt;0,[1]p22!$H$28,"")</f>
        <v/>
      </c>
      <c r="L178" s="453"/>
      <c r="M178" s="453" t="str">
        <f>IF([1]p22!$I$28&lt;&gt;0,[1]p22!$I$28,"")</f>
        <v/>
      </c>
      <c r="N178" s="453"/>
      <c r="O178" s="388" t="str">
        <f>IF([1]p22!$J$28&lt;&gt;0,[1]p22!$J$28,"")</f>
        <v/>
      </c>
      <c r="P178" s="379"/>
      <c r="Q178" s="380"/>
    </row>
    <row r="179" spans="1:19" s="2" customFormat="1" ht="13.5" customHeight="1" x14ac:dyDescent="0.25">
      <c r="A179" s="452" t="str">
        <f>IF([1]p22!$A$29&lt;&gt;0,[1]p22!$A$29,"")</f>
        <v/>
      </c>
      <c r="B179" s="452"/>
      <c r="C179" s="452"/>
      <c r="D179" s="452"/>
      <c r="E179" s="452"/>
      <c r="F179" s="452"/>
      <c r="G179" s="452"/>
      <c r="H179" s="452"/>
      <c r="I179" s="452"/>
      <c r="J179" s="452"/>
      <c r="K179" s="453" t="str">
        <f>IF([1]p22!$H$29&lt;&gt;0,[1]p22!$H$29,"")</f>
        <v/>
      </c>
      <c r="L179" s="453"/>
      <c r="M179" s="453" t="str">
        <f>IF([1]p22!$I$29&lt;&gt;0,[1]p22!$I$29,"")</f>
        <v/>
      </c>
      <c r="N179" s="453"/>
      <c r="O179" s="388" t="str">
        <f>IF([1]p22!$J$29&lt;&gt;0,[1]p22!$J$29,"")</f>
        <v/>
      </c>
      <c r="P179" s="379"/>
      <c r="Q179" s="380"/>
    </row>
    <row r="180" spans="1:19" s="2" customFormat="1" ht="13.5" customHeight="1" x14ac:dyDescent="0.25">
      <c r="A180" s="452" t="str">
        <f>IF([1]p22!$A$30&lt;&gt;0,[1]p22!$A$30,"")</f>
        <v/>
      </c>
      <c r="B180" s="452"/>
      <c r="C180" s="452"/>
      <c r="D180" s="452"/>
      <c r="E180" s="452"/>
      <c r="F180" s="452"/>
      <c r="G180" s="452"/>
      <c r="H180" s="452"/>
      <c r="I180" s="452"/>
      <c r="J180" s="452"/>
      <c r="K180" s="453" t="str">
        <f>IF([1]p22!$H$30&lt;&gt;0,[1]p22!$H$30,"")</f>
        <v/>
      </c>
      <c r="L180" s="453"/>
      <c r="M180" s="453" t="str">
        <f>IF([1]p22!$I$30&lt;&gt;0,[1]p22!$I$30,"")</f>
        <v/>
      </c>
      <c r="N180" s="453"/>
      <c r="O180" s="388" t="str">
        <f>IF([1]p22!$J$30&lt;&gt;0,[1]p22!$J$30,"")</f>
        <v/>
      </c>
      <c r="P180" s="379"/>
      <c r="Q180" s="380"/>
    </row>
    <row r="181" spans="1:19" s="2" customFormat="1" ht="13.5" customHeight="1" x14ac:dyDescent="0.25">
      <c r="A181" s="452" t="str">
        <f>IF([1]p22!$A$31&lt;&gt;0,[1]p22!$A$31,"")</f>
        <v/>
      </c>
      <c r="B181" s="452"/>
      <c r="C181" s="452"/>
      <c r="D181" s="452"/>
      <c r="E181" s="452"/>
      <c r="F181" s="452"/>
      <c r="G181" s="452"/>
      <c r="H181" s="452"/>
      <c r="I181" s="452"/>
      <c r="J181" s="452"/>
      <c r="K181" s="453" t="str">
        <f>IF([1]p22!$H$31&lt;&gt;0,[1]p22!$H$31,"")</f>
        <v/>
      </c>
      <c r="L181" s="453"/>
      <c r="M181" s="453" t="str">
        <f>IF([1]p22!$I$31&lt;&gt;0,[1]p22!$I$31,"")</f>
        <v/>
      </c>
      <c r="N181" s="453"/>
      <c r="O181" s="388" t="str">
        <f>IF([1]p22!$J$31&lt;&gt;0,[1]p22!$J$31,"")</f>
        <v/>
      </c>
      <c r="P181" s="379"/>
      <c r="Q181" s="380"/>
    </row>
    <row r="182" spans="1:19" s="29" customFormat="1" ht="13.5" customHeight="1" x14ac:dyDescent="0.2">
      <c r="A182" s="375" t="str">
        <f>T([1]p23!$C$13:$G$13)</f>
        <v>José Luiz Neto</v>
      </c>
      <c r="B182" s="376"/>
      <c r="C182" s="376"/>
      <c r="D182" s="376"/>
      <c r="E182" s="376"/>
      <c r="F182" s="376"/>
      <c r="G182" s="377"/>
      <c r="H182" s="454"/>
      <c r="I182" s="455"/>
      <c r="J182" s="455"/>
      <c r="K182" s="455"/>
      <c r="L182" s="455"/>
      <c r="M182" s="455"/>
      <c r="N182" s="455"/>
      <c r="O182" s="455"/>
      <c r="P182" s="455"/>
      <c r="Q182" s="455"/>
      <c r="R182" s="28"/>
      <c r="S182" s="28"/>
    </row>
    <row r="183" spans="1:19" s="29" customFormat="1" ht="13.5" customHeight="1" x14ac:dyDescent="0.2">
      <c r="A183" s="406" t="s">
        <v>15</v>
      </c>
      <c r="B183" s="406"/>
      <c r="C183" s="406"/>
      <c r="D183" s="406"/>
      <c r="E183" s="406"/>
      <c r="F183" s="406"/>
      <c r="G183" s="406"/>
      <c r="H183" s="406"/>
      <c r="I183" s="406"/>
      <c r="J183" s="406"/>
      <c r="K183" s="456" t="s">
        <v>178</v>
      </c>
      <c r="L183" s="456"/>
      <c r="M183" s="457" t="s">
        <v>179</v>
      </c>
      <c r="N183" s="457"/>
      <c r="O183" s="375" t="s">
        <v>16</v>
      </c>
      <c r="P183" s="376"/>
      <c r="Q183" s="377"/>
      <c r="R183" s="28"/>
      <c r="S183" s="28"/>
    </row>
    <row r="184" spans="1:19" s="2" customFormat="1" ht="13.5" customHeight="1" x14ac:dyDescent="0.25">
      <c r="A184" s="452" t="str">
        <f>IF([1]p23!$A$26&lt;&gt;0,[1]p23!$A$26,"")</f>
        <v/>
      </c>
      <c r="B184" s="452"/>
      <c r="C184" s="452"/>
      <c r="D184" s="452"/>
      <c r="E184" s="452"/>
      <c r="F184" s="452"/>
      <c r="G184" s="452"/>
      <c r="H184" s="452"/>
      <c r="I184" s="452"/>
      <c r="J184" s="452"/>
      <c r="K184" s="453" t="str">
        <f>IF([1]p23!$H$26&lt;&gt;0,[1]p23!$H$26,"")</f>
        <v/>
      </c>
      <c r="L184" s="453"/>
      <c r="M184" s="453" t="str">
        <f>IF([1]p23!$I$26&lt;&gt;0,[1]p23!$I$26,"")</f>
        <v/>
      </c>
      <c r="N184" s="453"/>
      <c r="O184" s="388" t="str">
        <f>IF([1]p23!$J$26&lt;&gt;0,[1]p23!$J$26,"")</f>
        <v/>
      </c>
      <c r="P184" s="379"/>
      <c r="Q184" s="380"/>
    </row>
    <row r="185" spans="1:19" s="2" customFormat="1" ht="13.5" customHeight="1" x14ac:dyDescent="0.25">
      <c r="A185" s="452" t="str">
        <f>IF([1]p23!$A$27&lt;&gt;0,[1]p23!$A$27,"")</f>
        <v/>
      </c>
      <c r="B185" s="452"/>
      <c r="C185" s="452"/>
      <c r="D185" s="452"/>
      <c r="E185" s="452"/>
      <c r="F185" s="452"/>
      <c r="G185" s="452"/>
      <c r="H185" s="452"/>
      <c r="I185" s="452"/>
      <c r="J185" s="452"/>
      <c r="K185" s="453" t="str">
        <f>IF([1]p23!$H$27&lt;&gt;0,[1]p23!$H$27,"")</f>
        <v/>
      </c>
      <c r="L185" s="453"/>
      <c r="M185" s="453" t="str">
        <f>IF([1]p23!$I$27&lt;&gt;0,[1]p23!$I$27,"")</f>
        <v/>
      </c>
      <c r="N185" s="453"/>
      <c r="O185" s="388" t="str">
        <f>IF([1]p23!$J$27&lt;&gt;0,[1]p23!$J$27,"")</f>
        <v/>
      </c>
      <c r="P185" s="379"/>
      <c r="Q185" s="380"/>
    </row>
    <row r="186" spans="1:19" s="2" customFormat="1" ht="13.5" customHeight="1" x14ac:dyDescent="0.25">
      <c r="A186" s="452" t="str">
        <f>IF([1]p23!$A$28&lt;&gt;0,[1]p23!$A$28,"")</f>
        <v/>
      </c>
      <c r="B186" s="452"/>
      <c r="C186" s="452"/>
      <c r="D186" s="452"/>
      <c r="E186" s="452"/>
      <c r="F186" s="452"/>
      <c r="G186" s="452"/>
      <c r="H186" s="452"/>
      <c r="I186" s="452"/>
      <c r="J186" s="452"/>
      <c r="K186" s="453" t="str">
        <f>IF([1]p23!$H$28&lt;&gt;0,[1]p23!$H$28,"")</f>
        <v/>
      </c>
      <c r="L186" s="453"/>
      <c r="M186" s="453" t="str">
        <f>IF([1]p23!$I$28&lt;&gt;0,[1]p23!$I$28,"")</f>
        <v/>
      </c>
      <c r="N186" s="453"/>
      <c r="O186" s="388" t="str">
        <f>IF([1]p23!$J$28&lt;&gt;0,[1]p23!$J$28,"")</f>
        <v/>
      </c>
      <c r="P186" s="379"/>
      <c r="Q186" s="380"/>
    </row>
    <row r="187" spans="1:19" s="2" customFormat="1" ht="13.5" customHeight="1" x14ac:dyDescent="0.25">
      <c r="A187" s="452" t="str">
        <f>IF([1]p23!$A$29&lt;&gt;0,[1]p23!$A$29,"")</f>
        <v/>
      </c>
      <c r="B187" s="452"/>
      <c r="C187" s="452"/>
      <c r="D187" s="452"/>
      <c r="E187" s="452"/>
      <c r="F187" s="452"/>
      <c r="G187" s="452"/>
      <c r="H187" s="452"/>
      <c r="I187" s="452"/>
      <c r="J187" s="452"/>
      <c r="K187" s="453" t="str">
        <f>IF([1]p23!$H$29&lt;&gt;0,[1]p23!$H$29,"")</f>
        <v/>
      </c>
      <c r="L187" s="453"/>
      <c r="M187" s="453" t="str">
        <f>IF([1]p23!$I$29&lt;&gt;0,[1]p23!$I$29,"")</f>
        <v/>
      </c>
      <c r="N187" s="453"/>
      <c r="O187" s="388" t="str">
        <f>IF([1]p23!$J$29&lt;&gt;0,[1]p23!$J$29,"")</f>
        <v/>
      </c>
      <c r="P187" s="379"/>
      <c r="Q187" s="380"/>
    </row>
    <row r="188" spans="1:19" s="2" customFormat="1" ht="13.5" customHeight="1" x14ac:dyDescent="0.25">
      <c r="A188" s="452" t="str">
        <f>IF([1]p23!$A$30&lt;&gt;0,[1]p23!$A$30,"")</f>
        <v/>
      </c>
      <c r="B188" s="452"/>
      <c r="C188" s="452"/>
      <c r="D188" s="452"/>
      <c r="E188" s="452"/>
      <c r="F188" s="452"/>
      <c r="G188" s="452"/>
      <c r="H188" s="452"/>
      <c r="I188" s="452"/>
      <c r="J188" s="452"/>
      <c r="K188" s="453" t="str">
        <f>IF([1]p23!$H$30&lt;&gt;0,[1]p23!$H$30,"")</f>
        <v/>
      </c>
      <c r="L188" s="453"/>
      <c r="M188" s="453" t="str">
        <f>IF([1]p23!$I$30&lt;&gt;0,[1]p23!$I$30,"")</f>
        <v/>
      </c>
      <c r="N188" s="453"/>
      <c r="O188" s="388" t="str">
        <f>IF([1]p23!$J$30&lt;&gt;0,[1]p23!$J$30,"")</f>
        <v/>
      </c>
      <c r="P188" s="379"/>
      <c r="Q188" s="380"/>
    </row>
    <row r="189" spans="1:19" s="2" customFormat="1" ht="13.5" customHeight="1" x14ac:dyDescent="0.25">
      <c r="A189" s="452" t="str">
        <f>IF([1]p23!$A$31&lt;&gt;0,[1]p23!$A$31,"")</f>
        <v/>
      </c>
      <c r="B189" s="452"/>
      <c r="C189" s="452"/>
      <c r="D189" s="452"/>
      <c r="E189" s="452"/>
      <c r="F189" s="452"/>
      <c r="G189" s="452"/>
      <c r="H189" s="452"/>
      <c r="I189" s="452"/>
      <c r="J189" s="452"/>
      <c r="K189" s="453" t="str">
        <f>IF([1]p23!$H$31&lt;&gt;0,[1]p23!$H$31,"")</f>
        <v/>
      </c>
      <c r="L189" s="453"/>
      <c r="M189" s="453" t="str">
        <f>IF([1]p23!$I$31&lt;&gt;0,[1]p23!$I$31,"")</f>
        <v/>
      </c>
      <c r="N189" s="453"/>
      <c r="O189" s="388" t="str">
        <f>IF([1]p23!$J$31&lt;&gt;0,[1]p23!$J$31,"")</f>
        <v/>
      </c>
      <c r="P189" s="379"/>
      <c r="Q189" s="380"/>
    </row>
    <row r="190" spans="1:19" s="29" customFormat="1" ht="13.5" customHeight="1" x14ac:dyDescent="0.2">
      <c r="A190" s="375" t="str">
        <f>T([1]p24!$C$13:$G$13)</f>
        <v>Marcelo Carvalho Ferreira</v>
      </c>
      <c r="B190" s="376"/>
      <c r="C190" s="376"/>
      <c r="D190" s="376"/>
      <c r="E190" s="376"/>
      <c r="F190" s="376"/>
      <c r="G190" s="377"/>
      <c r="H190" s="454"/>
      <c r="I190" s="455"/>
      <c r="J190" s="455"/>
      <c r="K190" s="455"/>
      <c r="L190" s="455"/>
      <c r="M190" s="455"/>
      <c r="N190" s="455"/>
      <c r="O190" s="455"/>
      <c r="P190" s="455"/>
      <c r="Q190" s="455"/>
      <c r="R190" s="28"/>
      <c r="S190" s="28"/>
    </row>
    <row r="191" spans="1:19" s="29" customFormat="1" ht="13.5" customHeight="1" x14ac:dyDescent="0.2">
      <c r="A191" s="406" t="s">
        <v>15</v>
      </c>
      <c r="B191" s="406"/>
      <c r="C191" s="406"/>
      <c r="D191" s="406"/>
      <c r="E191" s="406"/>
      <c r="F191" s="406"/>
      <c r="G191" s="406"/>
      <c r="H191" s="406"/>
      <c r="I191" s="406"/>
      <c r="J191" s="406"/>
      <c r="K191" s="456" t="s">
        <v>178</v>
      </c>
      <c r="L191" s="456"/>
      <c r="M191" s="457" t="s">
        <v>179</v>
      </c>
      <c r="N191" s="457"/>
      <c r="O191" s="375" t="s">
        <v>16</v>
      </c>
      <c r="P191" s="376"/>
      <c r="Q191" s="377"/>
      <c r="R191" s="28"/>
      <c r="S191" s="28"/>
    </row>
    <row r="192" spans="1:19" s="2" customFormat="1" ht="13.5" customHeight="1" x14ac:dyDescent="0.25">
      <c r="A192" s="452" t="str">
        <f>IF([1]p24!$A$26&lt;&gt;0,[1]p24!$A$26,"")</f>
        <v/>
      </c>
      <c r="B192" s="452"/>
      <c r="C192" s="452"/>
      <c r="D192" s="452"/>
      <c r="E192" s="452"/>
      <c r="F192" s="452"/>
      <c r="G192" s="452"/>
      <c r="H192" s="452"/>
      <c r="I192" s="452"/>
      <c r="J192" s="452"/>
      <c r="K192" s="453" t="str">
        <f>IF([1]p24!$H$26&lt;&gt;0,[1]p24!$H$26,"")</f>
        <v/>
      </c>
      <c r="L192" s="453"/>
      <c r="M192" s="453" t="str">
        <f>IF([1]p24!$I$26&lt;&gt;0,[1]p24!$I$26,"")</f>
        <v/>
      </c>
      <c r="N192" s="453"/>
      <c r="O192" s="388" t="str">
        <f>IF([1]p24!$J$26&lt;&gt;0,[1]p24!$J$26,"")</f>
        <v/>
      </c>
      <c r="P192" s="379"/>
      <c r="Q192" s="380"/>
    </row>
    <row r="193" spans="1:19" s="2" customFormat="1" ht="13.5" customHeight="1" x14ac:dyDescent="0.25">
      <c r="A193" s="452" t="str">
        <f>IF([1]p24!$A$27&lt;&gt;0,[1]p24!$A$27,"")</f>
        <v/>
      </c>
      <c r="B193" s="452"/>
      <c r="C193" s="452"/>
      <c r="D193" s="452"/>
      <c r="E193" s="452"/>
      <c r="F193" s="452"/>
      <c r="G193" s="452"/>
      <c r="H193" s="452"/>
      <c r="I193" s="452"/>
      <c r="J193" s="452"/>
      <c r="K193" s="453" t="str">
        <f>IF([1]p24!$H$27&lt;&gt;0,[1]p24!$H$27,"")</f>
        <v/>
      </c>
      <c r="L193" s="453"/>
      <c r="M193" s="453" t="str">
        <f>IF([1]p24!$I$27&lt;&gt;0,[1]p24!$I$27,"")</f>
        <v/>
      </c>
      <c r="N193" s="453"/>
      <c r="O193" s="388" t="str">
        <f>IF([1]p24!$J$27&lt;&gt;0,[1]p24!$J$27,"")</f>
        <v/>
      </c>
      <c r="P193" s="379"/>
      <c r="Q193" s="380"/>
    </row>
    <row r="194" spans="1:19" s="2" customFormat="1" ht="13.5" customHeight="1" x14ac:dyDescent="0.25">
      <c r="A194" s="452" t="str">
        <f>IF([1]p24!$A$28&lt;&gt;0,[1]p24!$A$28,"")</f>
        <v/>
      </c>
      <c r="B194" s="452"/>
      <c r="C194" s="452"/>
      <c r="D194" s="452"/>
      <c r="E194" s="452"/>
      <c r="F194" s="452"/>
      <c r="G194" s="452"/>
      <c r="H194" s="452"/>
      <c r="I194" s="452"/>
      <c r="J194" s="452"/>
      <c r="K194" s="453" t="str">
        <f>IF([1]p24!$H$28&lt;&gt;0,[1]p24!$H$28,"")</f>
        <v/>
      </c>
      <c r="L194" s="453"/>
      <c r="M194" s="453" t="str">
        <f>IF([1]p24!$I$28&lt;&gt;0,[1]p24!$I$28,"")</f>
        <v/>
      </c>
      <c r="N194" s="453"/>
      <c r="O194" s="388" t="str">
        <f>IF([1]p24!$J$28&lt;&gt;0,[1]p24!$J$28,"")</f>
        <v/>
      </c>
      <c r="P194" s="379"/>
      <c r="Q194" s="380"/>
    </row>
    <row r="195" spans="1:19" s="2" customFormat="1" ht="13.5" customHeight="1" x14ac:dyDescent="0.25">
      <c r="A195" s="452" t="str">
        <f>IF([1]p24!$A$29&lt;&gt;0,[1]p24!$A$29,"")</f>
        <v/>
      </c>
      <c r="B195" s="452"/>
      <c r="C195" s="452"/>
      <c r="D195" s="452"/>
      <c r="E195" s="452"/>
      <c r="F195" s="452"/>
      <c r="G195" s="452"/>
      <c r="H195" s="452"/>
      <c r="I195" s="452"/>
      <c r="J195" s="452"/>
      <c r="K195" s="453" t="str">
        <f>IF([1]p24!$H$29&lt;&gt;0,[1]p24!$H$29,"")</f>
        <v/>
      </c>
      <c r="L195" s="453"/>
      <c r="M195" s="453" t="str">
        <f>IF([1]p24!$I$29&lt;&gt;0,[1]p24!$I$29,"")</f>
        <v/>
      </c>
      <c r="N195" s="453"/>
      <c r="O195" s="388" t="str">
        <f>IF([1]p24!$J$29&lt;&gt;0,[1]p24!$J$29,"")</f>
        <v/>
      </c>
      <c r="P195" s="379"/>
      <c r="Q195" s="380"/>
    </row>
    <row r="196" spans="1:19" s="2" customFormat="1" ht="13.5" customHeight="1" x14ac:dyDescent="0.25">
      <c r="A196" s="452" t="str">
        <f>IF([1]p24!$A$30&lt;&gt;0,[1]p24!$A$30,"")</f>
        <v/>
      </c>
      <c r="B196" s="452"/>
      <c r="C196" s="452"/>
      <c r="D196" s="452"/>
      <c r="E196" s="452"/>
      <c r="F196" s="452"/>
      <c r="G196" s="452"/>
      <c r="H196" s="452"/>
      <c r="I196" s="452"/>
      <c r="J196" s="452"/>
      <c r="K196" s="453" t="str">
        <f>IF([1]p24!$H$30&lt;&gt;0,[1]p24!$H$30,"")</f>
        <v/>
      </c>
      <c r="L196" s="453"/>
      <c r="M196" s="453" t="str">
        <f>IF([1]p24!$I$30&lt;&gt;0,[1]p24!$I$30,"")</f>
        <v/>
      </c>
      <c r="N196" s="453"/>
      <c r="O196" s="388" t="str">
        <f>IF([1]p24!$J$30&lt;&gt;0,[1]p24!$J$30,"")</f>
        <v/>
      </c>
      <c r="P196" s="379"/>
      <c r="Q196" s="380"/>
    </row>
    <row r="197" spans="1:19" s="2" customFormat="1" ht="13.5" customHeight="1" x14ac:dyDescent="0.25">
      <c r="A197" s="452" t="str">
        <f>IF([1]p24!$A$31&lt;&gt;0,[1]p24!$A$31,"")</f>
        <v/>
      </c>
      <c r="B197" s="452"/>
      <c r="C197" s="452"/>
      <c r="D197" s="452"/>
      <c r="E197" s="452"/>
      <c r="F197" s="452"/>
      <c r="G197" s="452"/>
      <c r="H197" s="452"/>
      <c r="I197" s="452"/>
      <c r="J197" s="452"/>
      <c r="K197" s="453" t="str">
        <f>IF([1]p24!$H$31&lt;&gt;0,[1]p24!$H$31,"")</f>
        <v/>
      </c>
      <c r="L197" s="453"/>
      <c r="M197" s="453" t="str">
        <f>IF([1]p24!$I$31&lt;&gt;0,[1]p24!$I$31,"")</f>
        <v/>
      </c>
      <c r="N197" s="453"/>
      <c r="O197" s="388" t="str">
        <f>IF([1]p24!$J$31&lt;&gt;0,[1]p24!$J$31,"")</f>
        <v/>
      </c>
      <c r="P197" s="379"/>
      <c r="Q197" s="380"/>
    </row>
    <row r="198" spans="1:19" s="29" customFormat="1" ht="13.5" customHeight="1" x14ac:dyDescent="0.2">
      <c r="A198" s="375" t="str">
        <f>T([1]p25!$C$13:$G$13)</f>
        <v>Marco Antonio Lázaro Velásquez</v>
      </c>
      <c r="B198" s="376"/>
      <c r="C198" s="376"/>
      <c r="D198" s="376"/>
      <c r="E198" s="376"/>
      <c r="F198" s="376"/>
      <c r="G198" s="377"/>
      <c r="H198" s="454"/>
      <c r="I198" s="455"/>
      <c r="J198" s="455"/>
      <c r="K198" s="455"/>
      <c r="L198" s="455"/>
      <c r="M198" s="455"/>
      <c r="N198" s="455"/>
      <c r="O198" s="455"/>
      <c r="P198" s="455"/>
      <c r="Q198" s="455"/>
      <c r="R198" s="28"/>
      <c r="S198" s="28"/>
    </row>
    <row r="199" spans="1:19" s="29" customFormat="1" ht="13.5" customHeight="1" x14ac:dyDescent="0.2">
      <c r="A199" s="406" t="s">
        <v>15</v>
      </c>
      <c r="B199" s="406"/>
      <c r="C199" s="406"/>
      <c r="D199" s="406"/>
      <c r="E199" s="406"/>
      <c r="F199" s="406"/>
      <c r="G199" s="406"/>
      <c r="H199" s="406"/>
      <c r="I199" s="406"/>
      <c r="J199" s="406"/>
      <c r="K199" s="456" t="s">
        <v>178</v>
      </c>
      <c r="L199" s="456"/>
      <c r="M199" s="457" t="s">
        <v>179</v>
      </c>
      <c r="N199" s="457"/>
      <c r="O199" s="375" t="s">
        <v>16</v>
      </c>
      <c r="P199" s="376"/>
      <c r="Q199" s="377"/>
      <c r="R199" s="28"/>
      <c r="S199" s="28"/>
    </row>
    <row r="200" spans="1:19" s="2" customFormat="1" ht="13.5" customHeight="1" x14ac:dyDescent="0.25">
      <c r="A200" s="452" t="str">
        <f>IF([1]p25!$A$26&lt;&gt;0,[1]p25!$A$26,"")</f>
        <v/>
      </c>
      <c r="B200" s="452"/>
      <c r="C200" s="452"/>
      <c r="D200" s="452"/>
      <c r="E200" s="452"/>
      <c r="F200" s="452"/>
      <c r="G200" s="452"/>
      <c r="H200" s="452"/>
      <c r="I200" s="452"/>
      <c r="J200" s="452"/>
      <c r="K200" s="453" t="str">
        <f>IF([1]p25!$H$26&lt;&gt;0,[1]p25!$H$26,"")</f>
        <v/>
      </c>
      <c r="L200" s="453"/>
      <c r="M200" s="453" t="str">
        <f>IF([1]p25!$I$26&lt;&gt;0,[1]p25!$I$26,"")</f>
        <v/>
      </c>
      <c r="N200" s="453"/>
      <c r="O200" s="388" t="str">
        <f>IF([1]p25!$J$26&lt;&gt;0,[1]p25!$J$26,"")</f>
        <v/>
      </c>
      <c r="P200" s="379"/>
      <c r="Q200" s="380"/>
    </row>
    <row r="201" spans="1:19" s="2" customFormat="1" ht="13.5" customHeight="1" x14ac:dyDescent="0.25">
      <c r="A201" s="452" t="str">
        <f>IF([1]p25!$A$27&lt;&gt;0,[1]p25!$A$27,"")</f>
        <v/>
      </c>
      <c r="B201" s="452"/>
      <c r="C201" s="452"/>
      <c r="D201" s="452"/>
      <c r="E201" s="452"/>
      <c r="F201" s="452"/>
      <c r="G201" s="452"/>
      <c r="H201" s="452"/>
      <c r="I201" s="452"/>
      <c r="J201" s="452"/>
      <c r="K201" s="453" t="str">
        <f>IF([1]p25!$H$27&lt;&gt;0,[1]p25!$H$27,"")</f>
        <v/>
      </c>
      <c r="L201" s="453"/>
      <c r="M201" s="453" t="str">
        <f>IF([1]p25!$I$27&lt;&gt;0,[1]p25!$I$27,"")</f>
        <v/>
      </c>
      <c r="N201" s="453"/>
      <c r="O201" s="388" t="str">
        <f>IF([1]p25!$J$27&lt;&gt;0,[1]p25!$J$27,"")</f>
        <v/>
      </c>
      <c r="P201" s="379"/>
      <c r="Q201" s="380"/>
    </row>
    <row r="202" spans="1:19" s="2" customFormat="1" ht="13.5" customHeight="1" x14ac:dyDescent="0.25">
      <c r="A202" s="452" t="str">
        <f>IF([1]p25!$A$28&lt;&gt;0,[1]p25!$A$28,"")</f>
        <v/>
      </c>
      <c r="B202" s="452"/>
      <c r="C202" s="452"/>
      <c r="D202" s="452"/>
      <c r="E202" s="452"/>
      <c r="F202" s="452"/>
      <c r="G202" s="452"/>
      <c r="H202" s="452"/>
      <c r="I202" s="452"/>
      <c r="J202" s="452"/>
      <c r="K202" s="453" t="str">
        <f>IF([1]p25!$H$28&lt;&gt;0,[1]p25!$H$28,"")</f>
        <v/>
      </c>
      <c r="L202" s="453"/>
      <c r="M202" s="453" t="str">
        <f>IF([1]p25!$I$28&lt;&gt;0,[1]p25!$I$28,"")</f>
        <v/>
      </c>
      <c r="N202" s="453"/>
      <c r="O202" s="388" t="str">
        <f>IF([1]p25!$J$28&lt;&gt;0,[1]p25!$J$28,"")</f>
        <v/>
      </c>
      <c r="P202" s="379"/>
      <c r="Q202" s="380"/>
    </row>
    <row r="203" spans="1:19" s="2" customFormat="1" ht="13.5" customHeight="1" x14ac:dyDescent="0.25">
      <c r="A203" s="452" t="str">
        <f>IF([1]p25!$A$29&lt;&gt;0,[1]p25!$A$29,"")</f>
        <v/>
      </c>
      <c r="B203" s="452"/>
      <c r="C203" s="452"/>
      <c r="D203" s="452"/>
      <c r="E203" s="452"/>
      <c r="F203" s="452"/>
      <c r="G203" s="452"/>
      <c r="H203" s="452"/>
      <c r="I203" s="452"/>
      <c r="J203" s="452"/>
      <c r="K203" s="453" t="str">
        <f>IF([1]p25!$H$29&lt;&gt;0,[1]p25!$H$29,"")</f>
        <v/>
      </c>
      <c r="L203" s="453"/>
      <c r="M203" s="453" t="str">
        <f>IF([1]p25!$I$29&lt;&gt;0,[1]p25!$I$29,"")</f>
        <v/>
      </c>
      <c r="N203" s="453"/>
      <c r="O203" s="388" t="str">
        <f>IF([1]p25!$J$29&lt;&gt;0,[1]p25!$J$29,"")</f>
        <v/>
      </c>
      <c r="P203" s="379"/>
      <c r="Q203" s="380"/>
    </row>
    <row r="204" spans="1:19" s="2" customFormat="1" ht="13.5" customHeight="1" x14ac:dyDescent="0.25">
      <c r="A204" s="452" t="str">
        <f>IF([1]p25!$A$30&lt;&gt;0,[1]p25!$A$30,"")</f>
        <v/>
      </c>
      <c r="B204" s="452"/>
      <c r="C204" s="452"/>
      <c r="D204" s="452"/>
      <c r="E204" s="452"/>
      <c r="F204" s="452"/>
      <c r="G204" s="452"/>
      <c r="H204" s="452"/>
      <c r="I204" s="452"/>
      <c r="J204" s="452"/>
      <c r="K204" s="453" t="str">
        <f>IF([1]p25!$H$30&lt;&gt;0,[1]p25!$H$30,"")</f>
        <v/>
      </c>
      <c r="L204" s="453"/>
      <c r="M204" s="453" t="str">
        <f>IF([1]p25!$I$30&lt;&gt;0,[1]p25!$I$30,"")</f>
        <v/>
      </c>
      <c r="N204" s="453"/>
      <c r="O204" s="388" t="str">
        <f>IF([1]p25!$J$30&lt;&gt;0,[1]p25!$J$30,"")</f>
        <v/>
      </c>
      <c r="P204" s="379"/>
      <c r="Q204" s="380"/>
    </row>
    <row r="205" spans="1:19" s="2" customFormat="1" ht="13.5" customHeight="1" x14ac:dyDescent="0.25">
      <c r="A205" s="452" t="str">
        <f>IF([1]p25!$A$31&lt;&gt;0,[1]p25!$A$31,"")</f>
        <v/>
      </c>
      <c r="B205" s="452"/>
      <c r="C205" s="452"/>
      <c r="D205" s="452"/>
      <c r="E205" s="452"/>
      <c r="F205" s="452"/>
      <c r="G205" s="452"/>
      <c r="H205" s="452"/>
      <c r="I205" s="452"/>
      <c r="J205" s="452"/>
      <c r="K205" s="453" t="str">
        <f>IF([1]p25!$H$31&lt;&gt;0,[1]p25!$H$31,"")</f>
        <v/>
      </c>
      <c r="L205" s="453"/>
      <c r="M205" s="453" t="str">
        <f>IF([1]p25!$I$31&lt;&gt;0,[1]p25!$I$31,"")</f>
        <v/>
      </c>
      <c r="N205" s="453"/>
      <c r="O205" s="388" t="str">
        <f>IF([1]p25!$J$31&lt;&gt;0,[1]p25!$J$31,"")</f>
        <v/>
      </c>
      <c r="P205" s="379"/>
      <c r="Q205" s="380"/>
    </row>
    <row r="206" spans="1:19" s="29" customFormat="1" ht="13.5" customHeight="1" x14ac:dyDescent="0.2">
      <c r="A206" s="375" t="str">
        <f>T([1]p26!$C$13:$G$13)</f>
        <v>Marco Aurélio Soares Souto</v>
      </c>
      <c r="B206" s="376"/>
      <c r="C206" s="376"/>
      <c r="D206" s="376"/>
      <c r="E206" s="376"/>
      <c r="F206" s="376"/>
      <c r="G206" s="377"/>
      <c r="H206" s="454"/>
      <c r="I206" s="455"/>
      <c r="J206" s="455"/>
      <c r="K206" s="455"/>
      <c r="L206" s="455"/>
      <c r="M206" s="455"/>
      <c r="N206" s="455"/>
      <c r="O206" s="455"/>
      <c r="P206" s="455"/>
      <c r="Q206" s="455"/>
      <c r="R206" s="28"/>
      <c r="S206" s="28"/>
    </row>
    <row r="207" spans="1:19" s="29" customFormat="1" ht="13.5" customHeight="1" x14ac:dyDescent="0.2">
      <c r="A207" s="406" t="s">
        <v>15</v>
      </c>
      <c r="B207" s="406"/>
      <c r="C207" s="406"/>
      <c r="D207" s="406"/>
      <c r="E207" s="406"/>
      <c r="F207" s="406"/>
      <c r="G207" s="406"/>
      <c r="H207" s="406"/>
      <c r="I207" s="406"/>
      <c r="J207" s="406"/>
      <c r="K207" s="456" t="s">
        <v>178</v>
      </c>
      <c r="L207" s="456"/>
      <c r="M207" s="457" t="s">
        <v>179</v>
      </c>
      <c r="N207" s="457"/>
      <c r="O207" s="375" t="s">
        <v>16</v>
      </c>
      <c r="P207" s="376"/>
      <c r="Q207" s="377"/>
      <c r="R207" s="28"/>
      <c r="S207" s="28"/>
    </row>
    <row r="208" spans="1:19" s="2" customFormat="1" ht="13.5" customHeight="1" x14ac:dyDescent="0.25">
      <c r="A208" s="452" t="str">
        <f>IF([1]p26!$A$26&lt;&gt;0,[1]p26!$A$26,"")</f>
        <v/>
      </c>
      <c r="B208" s="452"/>
      <c r="C208" s="452"/>
      <c r="D208" s="452"/>
      <c r="E208" s="452"/>
      <c r="F208" s="452"/>
      <c r="G208" s="452"/>
      <c r="H208" s="452"/>
      <c r="I208" s="452"/>
      <c r="J208" s="452"/>
      <c r="K208" s="453" t="str">
        <f>IF([1]p26!$H$26&lt;&gt;0,[1]p26!$H$26,"")</f>
        <v/>
      </c>
      <c r="L208" s="453"/>
      <c r="M208" s="453" t="str">
        <f>IF([1]p26!$I$26&lt;&gt;0,[1]p26!$I$26,"")</f>
        <v/>
      </c>
      <c r="N208" s="453"/>
      <c r="O208" s="388" t="str">
        <f>IF([1]p26!$J$26&lt;&gt;0,[1]p26!$J$26,"")</f>
        <v/>
      </c>
      <c r="P208" s="379"/>
      <c r="Q208" s="380"/>
    </row>
    <row r="209" spans="1:19" s="2" customFormat="1" ht="13.5" customHeight="1" x14ac:dyDescent="0.25">
      <c r="A209" s="452" t="str">
        <f>IF([1]p26!$A$27&lt;&gt;0,[1]p26!$A$27,"")</f>
        <v/>
      </c>
      <c r="B209" s="452"/>
      <c r="C209" s="452"/>
      <c r="D209" s="452"/>
      <c r="E209" s="452"/>
      <c r="F209" s="452"/>
      <c r="G209" s="452"/>
      <c r="H209" s="452"/>
      <c r="I209" s="452"/>
      <c r="J209" s="452"/>
      <c r="K209" s="453" t="str">
        <f>IF([1]p26!$H$27&lt;&gt;0,[1]p26!$H$27,"")</f>
        <v/>
      </c>
      <c r="L209" s="453"/>
      <c r="M209" s="453" t="str">
        <f>IF([1]p26!$I$27&lt;&gt;0,[1]p26!$I$27,"")</f>
        <v/>
      </c>
      <c r="N209" s="453"/>
      <c r="O209" s="388" t="str">
        <f>IF([1]p26!$J$27&lt;&gt;0,[1]p26!$J$27,"")</f>
        <v/>
      </c>
      <c r="P209" s="379"/>
      <c r="Q209" s="380"/>
    </row>
    <row r="210" spans="1:19" s="2" customFormat="1" ht="13.5" customHeight="1" x14ac:dyDescent="0.25">
      <c r="A210" s="452" t="str">
        <f>IF([1]p26!$A$28&lt;&gt;0,[1]p26!$A$28,"")</f>
        <v/>
      </c>
      <c r="B210" s="452"/>
      <c r="C210" s="452"/>
      <c r="D210" s="452"/>
      <c r="E210" s="452"/>
      <c r="F210" s="452"/>
      <c r="G210" s="452"/>
      <c r="H210" s="452"/>
      <c r="I210" s="452"/>
      <c r="J210" s="452"/>
      <c r="K210" s="453" t="str">
        <f>IF([1]p26!$H$28&lt;&gt;0,[1]p26!$H$28,"")</f>
        <v/>
      </c>
      <c r="L210" s="453"/>
      <c r="M210" s="453" t="str">
        <f>IF([1]p26!$I$28&lt;&gt;0,[1]p26!$I$28,"")</f>
        <v/>
      </c>
      <c r="N210" s="453"/>
      <c r="O210" s="388" t="str">
        <f>IF([1]p26!$J$28&lt;&gt;0,[1]p26!$J$28,"")</f>
        <v/>
      </c>
      <c r="P210" s="379"/>
      <c r="Q210" s="380"/>
    </row>
    <row r="211" spans="1:19" s="2" customFormat="1" ht="13.5" customHeight="1" x14ac:dyDescent="0.25">
      <c r="A211" s="452" t="str">
        <f>IF([1]p26!$A$29&lt;&gt;0,[1]p26!$A$29,"")</f>
        <v/>
      </c>
      <c r="B211" s="452"/>
      <c r="C211" s="452"/>
      <c r="D211" s="452"/>
      <c r="E211" s="452"/>
      <c r="F211" s="452"/>
      <c r="G211" s="452"/>
      <c r="H211" s="452"/>
      <c r="I211" s="452"/>
      <c r="J211" s="452"/>
      <c r="K211" s="453" t="str">
        <f>IF([1]p26!$H$29&lt;&gt;0,[1]p26!$H$29,"")</f>
        <v/>
      </c>
      <c r="L211" s="453"/>
      <c r="M211" s="453" t="str">
        <f>IF([1]p26!$I$29&lt;&gt;0,[1]p26!$I$29,"")</f>
        <v/>
      </c>
      <c r="N211" s="453"/>
      <c r="O211" s="388" t="str">
        <f>IF([1]p26!$J$29&lt;&gt;0,[1]p26!$J$29,"")</f>
        <v/>
      </c>
      <c r="P211" s="379"/>
      <c r="Q211" s="380"/>
    </row>
    <row r="212" spans="1:19" s="2" customFormat="1" ht="13.5" customHeight="1" x14ac:dyDescent="0.25">
      <c r="A212" s="452" t="str">
        <f>IF([1]p26!$A$30&lt;&gt;0,[1]p26!$A$30,"")</f>
        <v/>
      </c>
      <c r="B212" s="452"/>
      <c r="C212" s="452"/>
      <c r="D212" s="452"/>
      <c r="E212" s="452"/>
      <c r="F212" s="452"/>
      <c r="G212" s="452"/>
      <c r="H212" s="452"/>
      <c r="I212" s="452"/>
      <c r="J212" s="452"/>
      <c r="K212" s="453" t="str">
        <f>IF([1]p26!$H$30&lt;&gt;0,[1]p26!$H$30,"")</f>
        <v/>
      </c>
      <c r="L212" s="453"/>
      <c r="M212" s="453" t="str">
        <f>IF([1]p26!$I$30&lt;&gt;0,[1]p26!$I$30,"")</f>
        <v/>
      </c>
      <c r="N212" s="453"/>
      <c r="O212" s="388" t="str">
        <f>IF([1]p26!$J$30&lt;&gt;0,[1]p26!$J$30,"")</f>
        <v/>
      </c>
      <c r="P212" s="379"/>
      <c r="Q212" s="380"/>
    </row>
    <row r="213" spans="1:19" s="2" customFormat="1" ht="13.5" customHeight="1" x14ac:dyDescent="0.25">
      <c r="A213" s="452" t="str">
        <f>IF([1]p26!$A$31&lt;&gt;0,[1]p26!$A$31,"")</f>
        <v/>
      </c>
      <c r="B213" s="452"/>
      <c r="C213" s="452"/>
      <c r="D213" s="452"/>
      <c r="E213" s="452"/>
      <c r="F213" s="452"/>
      <c r="G213" s="452"/>
      <c r="H213" s="452"/>
      <c r="I213" s="452"/>
      <c r="J213" s="452"/>
      <c r="K213" s="453" t="str">
        <f>IF([1]p26!$H$31&lt;&gt;0,[1]p26!$H$31,"")</f>
        <v/>
      </c>
      <c r="L213" s="453"/>
      <c r="M213" s="453" t="str">
        <f>IF([1]p26!$I$31&lt;&gt;0,[1]p26!$I$31,"")</f>
        <v/>
      </c>
      <c r="N213" s="453"/>
      <c r="O213" s="388" t="str">
        <f>IF([1]p26!$J$31&lt;&gt;0,[1]p26!$J$31,"")</f>
        <v/>
      </c>
      <c r="P213" s="379"/>
      <c r="Q213" s="380"/>
    </row>
    <row r="214" spans="1:19" s="29" customFormat="1" ht="13.5" customHeight="1" x14ac:dyDescent="0.2">
      <c r="A214" s="375" t="str">
        <f>T([1]p27!$C$13:$G$13)</f>
        <v>Maria de Sousa Leite Filha</v>
      </c>
      <c r="B214" s="376"/>
      <c r="C214" s="376"/>
      <c r="D214" s="376"/>
      <c r="E214" s="376"/>
      <c r="F214" s="376"/>
      <c r="G214" s="377"/>
      <c r="H214" s="454"/>
      <c r="I214" s="455"/>
      <c r="J214" s="455"/>
      <c r="K214" s="455"/>
      <c r="L214" s="455"/>
      <c r="M214" s="455"/>
      <c r="N214" s="455"/>
      <c r="O214" s="455"/>
      <c r="P214" s="455"/>
      <c r="Q214" s="455"/>
      <c r="R214" s="28"/>
      <c r="S214" s="28"/>
    </row>
    <row r="215" spans="1:19" s="29" customFormat="1" ht="13.5" customHeight="1" x14ac:dyDescent="0.2">
      <c r="A215" s="406" t="s">
        <v>15</v>
      </c>
      <c r="B215" s="406"/>
      <c r="C215" s="406"/>
      <c r="D215" s="406"/>
      <c r="E215" s="406"/>
      <c r="F215" s="406"/>
      <c r="G215" s="406"/>
      <c r="H215" s="406"/>
      <c r="I215" s="406"/>
      <c r="J215" s="406"/>
      <c r="K215" s="456" t="s">
        <v>178</v>
      </c>
      <c r="L215" s="456"/>
      <c r="M215" s="457" t="s">
        <v>179</v>
      </c>
      <c r="N215" s="457"/>
      <c r="O215" s="375" t="s">
        <v>16</v>
      </c>
      <c r="P215" s="376"/>
      <c r="Q215" s="377"/>
      <c r="R215" s="28"/>
      <c r="S215" s="28"/>
    </row>
    <row r="216" spans="1:19" s="2" customFormat="1" ht="13.5" customHeight="1" x14ac:dyDescent="0.25">
      <c r="A216" s="452" t="str">
        <f>IF([1]p27!$A$26&lt;&gt;0,[1]p27!$A$26,"")</f>
        <v/>
      </c>
      <c r="B216" s="452"/>
      <c r="C216" s="452"/>
      <c r="D216" s="452"/>
      <c r="E216" s="452"/>
      <c r="F216" s="452"/>
      <c r="G216" s="452"/>
      <c r="H216" s="452"/>
      <c r="I216" s="452"/>
      <c r="J216" s="452"/>
      <c r="K216" s="453" t="str">
        <f>IF([1]p27!$H$26&lt;&gt;0,[1]p27!$H$26,"")</f>
        <v/>
      </c>
      <c r="L216" s="453"/>
      <c r="M216" s="453" t="str">
        <f>IF([1]p27!$I$26&lt;&gt;0,[1]p27!$I$26,"")</f>
        <v/>
      </c>
      <c r="N216" s="453"/>
      <c r="O216" s="388" t="str">
        <f>IF([1]p27!$J$26&lt;&gt;0,[1]p27!$J$26,"")</f>
        <v/>
      </c>
      <c r="P216" s="379"/>
      <c r="Q216" s="380"/>
    </row>
    <row r="217" spans="1:19" s="2" customFormat="1" ht="13.5" customHeight="1" x14ac:dyDescent="0.25">
      <c r="A217" s="452" t="str">
        <f>IF([1]p27!$A$27&lt;&gt;0,[1]p27!$A$27,"")</f>
        <v/>
      </c>
      <c r="B217" s="452"/>
      <c r="C217" s="452"/>
      <c r="D217" s="452"/>
      <c r="E217" s="452"/>
      <c r="F217" s="452"/>
      <c r="G217" s="452"/>
      <c r="H217" s="452"/>
      <c r="I217" s="452"/>
      <c r="J217" s="452"/>
      <c r="K217" s="453" t="str">
        <f>IF([1]p27!$H$27&lt;&gt;0,[1]p27!$H$27,"")</f>
        <v/>
      </c>
      <c r="L217" s="453"/>
      <c r="M217" s="453" t="str">
        <f>IF([1]p27!$I$27&lt;&gt;0,[1]p27!$I$27,"")</f>
        <v/>
      </c>
      <c r="N217" s="453"/>
      <c r="O217" s="388" t="str">
        <f>IF([1]p27!$J$27&lt;&gt;0,[1]p27!$J$27,"")</f>
        <v/>
      </c>
      <c r="P217" s="379"/>
      <c r="Q217" s="380"/>
    </row>
    <row r="218" spans="1:19" s="2" customFormat="1" ht="13.5" customHeight="1" x14ac:dyDescent="0.25">
      <c r="A218" s="452" t="str">
        <f>IF([1]p27!$A$28&lt;&gt;0,[1]p27!$A$28,"")</f>
        <v/>
      </c>
      <c r="B218" s="452"/>
      <c r="C218" s="452"/>
      <c r="D218" s="452"/>
      <c r="E218" s="452"/>
      <c r="F218" s="452"/>
      <c r="G218" s="452"/>
      <c r="H218" s="452"/>
      <c r="I218" s="452"/>
      <c r="J218" s="452"/>
      <c r="K218" s="453" t="str">
        <f>IF([1]p27!$H$28&lt;&gt;0,[1]p27!$H$28,"")</f>
        <v/>
      </c>
      <c r="L218" s="453"/>
      <c r="M218" s="453" t="str">
        <f>IF([1]p27!$I$28&lt;&gt;0,[1]p27!$I$28,"")</f>
        <v/>
      </c>
      <c r="N218" s="453"/>
      <c r="O218" s="388" t="str">
        <f>IF([1]p27!$J$28&lt;&gt;0,[1]p27!$J$28,"")</f>
        <v/>
      </c>
      <c r="P218" s="379"/>
      <c r="Q218" s="380"/>
    </row>
    <row r="219" spans="1:19" s="2" customFormat="1" ht="13.5" customHeight="1" x14ac:dyDescent="0.25">
      <c r="A219" s="452" t="str">
        <f>IF([1]p27!$A$29&lt;&gt;0,[1]p27!$A$29,"")</f>
        <v/>
      </c>
      <c r="B219" s="452"/>
      <c r="C219" s="452"/>
      <c r="D219" s="452"/>
      <c r="E219" s="452"/>
      <c r="F219" s="452"/>
      <c r="G219" s="452"/>
      <c r="H219" s="452"/>
      <c r="I219" s="452"/>
      <c r="J219" s="452"/>
      <c r="K219" s="453" t="str">
        <f>IF([1]p27!$H$29&lt;&gt;0,[1]p27!$H$29,"")</f>
        <v/>
      </c>
      <c r="L219" s="453"/>
      <c r="M219" s="453" t="str">
        <f>IF([1]p27!$I$29&lt;&gt;0,[1]p27!$I$29,"")</f>
        <v/>
      </c>
      <c r="N219" s="453"/>
      <c r="O219" s="388" t="str">
        <f>IF([1]p27!$J$29&lt;&gt;0,[1]p27!$J$29,"")</f>
        <v/>
      </c>
      <c r="P219" s="379"/>
      <c r="Q219" s="380"/>
    </row>
    <row r="220" spans="1:19" s="2" customFormat="1" ht="13.5" customHeight="1" x14ac:dyDescent="0.25">
      <c r="A220" s="452" t="str">
        <f>IF([1]p27!$A$30&lt;&gt;0,[1]p27!$A$30,"")</f>
        <v/>
      </c>
      <c r="B220" s="452"/>
      <c r="C220" s="452"/>
      <c r="D220" s="452"/>
      <c r="E220" s="452"/>
      <c r="F220" s="452"/>
      <c r="G220" s="452"/>
      <c r="H220" s="452"/>
      <c r="I220" s="452"/>
      <c r="J220" s="452"/>
      <c r="K220" s="453" t="str">
        <f>IF([1]p27!$H$30&lt;&gt;0,[1]p27!$H$30,"")</f>
        <v/>
      </c>
      <c r="L220" s="453"/>
      <c r="M220" s="453" t="str">
        <f>IF([1]p27!$I$30&lt;&gt;0,[1]p27!$I$30,"")</f>
        <v/>
      </c>
      <c r="N220" s="453"/>
      <c r="O220" s="388" t="str">
        <f>IF([1]p27!$J$30&lt;&gt;0,[1]p27!$J$30,"")</f>
        <v/>
      </c>
      <c r="P220" s="379"/>
      <c r="Q220" s="380"/>
    </row>
    <row r="221" spans="1:19" s="2" customFormat="1" ht="13.5" customHeight="1" x14ac:dyDescent="0.25">
      <c r="A221" s="452" t="str">
        <f>IF([1]p27!$A$31&lt;&gt;0,[1]p27!$A$31,"")</f>
        <v/>
      </c>
      <c r="B221" s="452"/>
      <c r="C221" s="452"/>
      <c r="D221" s="452"/>
      <c r="E221" s="452"/>
      <c r="F221" s="452"/>
      <c r="G221" s="452"/>
      <c r="H221" s="452"/>
      <c r="I221" s="452"/>
      <c r="J221" s="452"/>
      <c r="K221" s="453" t="str">
        <f>IF([1]p27!$H$31&lt;&gt;0,[1]p27!$H$31,"")</f>
        <v/>
      </c>
      <c r="L221" s="453"/>
      <c r="M221" s="453" t="str">
        <f>IF([1]p27!$I$31&lt;&gt;0,[1]p27!$I$31,"")</f>
        <v/>
      </c>
      <c r="N221" s="453"/>
      <c r="O221" s="388" t="str">
        <f>IF([1]p27!$J$31&lt;&gt;0,[1]p27!$J$31,"")</f>
        <v/>
      </c>
      <c r="P221" s="379"/>
      <c r="Q221" s="380"/>
    </row>
    <row r="222" spans="1:19" s="29" customFormat="1" ht="13.5" customHeight="1" x14ac:dyDescent="0.2">
      <c r="A222" s="375" t="str">
        <f>T([1]p28!$C$13:$G$13)</f>
        <v>Pammella Queiroz de Souza</v>
      </c>
      <c r="B222" s="376"/>
      <c r="C222" s="376"/>
      <c r="D222" s="376"/>
      <c r="E222" s="376"/>
      <c r="F222" s="376"/>
      <c r="G222" s="377"/>
      <c r="H222" s="454"/>
      <c r="I222" s="455"/>
      <c r="J222" s="455"/>
      <c r="K222" s="455"/>
      <c r="L222" s="455"/>
      <c r="M222" s="455"/>
      <c r="N222" s="455"/>
      <c r="O222" s="455"/>
      <c r="P222" s="455"/>
      <c r="Q222" s="455"/>
      <c r="R222" s="28"/>
      <c r="S222" s="28"/>
    </row>
    <row r="223" spans="1:19" s="29" customFormat="1" ht="13.5" customHeight="1" x14ac:dyDescent="0.2">
      <c r="A223" s="406" t="s">
        <v>15</v>
      </c>
      <c r="B223" s="406"/>
      <c r="C223" s="406"/>
      <c r="D223" s="406"/>
      <c r="E223" s="406"/>
      <c r="F223" s="406"/>
      <c r="G223" s="406"/>
      <c r="H223" s="406"/>
      <c r="I223" s="406"/>
      <c r="J223" s="406"/>
      <c r="K223" s="456" t="s">
        <v>178</v>
      </c>
      <c r="L223" s="456"/>
      <c r="M223" s="457" t="s">
        <v>179</v>
      </c>
      <c r="N223" s="457"/>
      <c r="O223" s="375" t="s">
        <v>16</v>
      </c>
      <c r="P223" s="376"/>
      <c r="Q223" s="377"/>
      <c r="R223" s="28"/>
      <c r="S223" s="28"/>
    </row>
    <row r="224" spans="1:19" s="2" customFormat="1" ht="13.5" customHeight="1" x14ac:dyDescent="0.25">
      <c r="A224" s="452" t="str">
        <f>IF([1]p28!$A$26&lt;&gt;0,[1]p28!$A$26,"")</f>
        <v/>
      </c>
      <c r="B224" s="452"/>
      <c r="C224" s="452"/>
      <c r="D224" s="452"/>
      <c r="E224" s="452"/>
      <c r="F224" s="452"/>
      <c r="G224" s="452"/>
      <c r="H224" s="452"/>
      <c r="I224" s="452"/>
      <c r="J224" s="452"/>
      <c r="K224" s="453" t="str">
        <f>IF([1]p28!$H$26&lt;&gt;0,[1]p28!$H$26,"")</f>
        <v/>
      </c>
      <c r="L224" s="453"/>
      <c r="M224" s="453" t="str">
        <f>IF([1]p28!$I$26&lt;&gt;0,[1]p28!$I$26,"")</f>
        <v/>
      </c>
      <c r="N224" s="453"/>
      <c r="O224" s="388" t="str">
        <f>IF([1]p28!$J$26&lt;&gt;0,[1]p28!$J$26,"")</f>
        <v/>
      </c>
      <c r="P224" s="379"/>
      <c r="Q224" s="380"/>
    </row>
    <row r="225" spans="1:19" s="2" customFormat="1" ht="13.5" customHeight="1" x14ac:dyDescent="0.25">
      <c r="A225" s="452" t="str">
        <f>IF([1]p28!$A$27&lt;&gt;0,[1]p28!$A$27,"")</f>
        <v/>
      </c>
      <c r="B225" s="452"/>
      <c r="C225" s="452"/>
      <c r="D225" s="452"/>
      <c r="E225" s="452"/>
      <c r="F225" s="452"/>
      <c r="G225" s="452"/>
      <c r="H225" s="452"/>
      <c r="I225" s="452"/>
      <c r="J225" s="452"/>
      <c r="K225" s="453" t="str">
        <f>IF([1]p28!$H$27&lt;&gt;0,[1]p28!$H$27,"")</f>
        <v/>
      </c>
      <c r="L225" s="453"/>
      <c r="M225" s="453" t="str">
        <f>IF([1]p28!$I$27&lt;&gt;0,[1]p28!$I$27,"")</f>
        <v/>
      </c>
      <c r="N225" s="453"/>
      <c r="O225" s="388" t="str">
        <f>IF([1]p28!$J$27&lt;&gt;0,[1]p28!$J$27,"")</f>
        <v/>
      </c>
      <c r="P225" s="379"/>
      <c r="Q225" s="380"/>
    </row>
    <row r="226" spans="1:19" s="2" customFormat="1" ht="13.5" customHeight="1" x14ac:dyDescent="0.25">
      <c r="A226" s="452" t="str">
        <f>IF([1]p28!$A$28&lt;&gt;0,[1]p28!$A$28,"")</f>
        <v/>
      </c>
      <c r="B226" s="452"/>
      <c r="C226" s="452"/>
      <c r="D226" s="452"/>
      <c r="E226" s="452"/>
      <c r="F226" s="452"/>
      <c r="G226" s="452"/>
      <c r="H226" s="452"/>
      <c r="I226" s="452"/>
      <c r="J226" s="452"/>
      <c r="K226" s="453" t="str">
        <f>IF([1]p28!$H$28&lt;&gt;0,[1]p28!$H$28,"")</f>
        <v/>
      </c>
      <c r="L226" s="453"/>
      <c r="M226" s="453" t="str">
        <f>IF([1]p28!$I$28&lt;&gt;0,[1]p28!$I$28,"")</f>
        <v/>
      </c>
      <c r="N226" s="453"/>
      <c r="O226" s="388" t="str">
        <f>IF([1]p28!$J$28&lt;&gt;0,[1]p28!$J$28,"")</f>
        <v/>
      </c>
      <c r="P226" s="379"/>
      <c r="Q226" s="380"/>
    </row>
    <row r="227" spans="1:19" s="2" customFormat="1" ht="13.5" customHeight="1" x14ac:dyDescent="0.25">
      <c r="A227" s="452" t="str">
        <f>IF([1]p28!$A$29&lt;&gt;0,[1]p28!$A$29,"")</f>
        <v/>
      </c>
      <c r="B227" s="452"/>
      <c r="C227" s="452"/>
      <c r="D227" s="452"/>
      <c r="E227" s="452"/>
      <c r="F227" s="452"/>
      <c r="G227" s="452"/>
      <c r="H227" s="452"/>
      <c r="I227" s="452"/>
      <c r="J227" s="452"/>
      <c r="K227" s="453" t="str">
        <f>IF([1]p28!$H$29&lt;&gt;0,[1]p28!$H$29,"")</f>
        <v/>
      </c>
      <c r="L227" s="453"/>
      <c r="M227" s="453" t="str">
        <f>IF([1]p28!$I$29&lt;&gt;0,[1]p28!$I$29,"")</f>
        <v/>
      </c>
      <c r="N227" s="453"/>
      <c r="O227" s="388" t="str">
        <f>IF([1]p28!$J$29&lt;&gt;0,[1]p28!$J$29,"")</f>
        <v/>
      </c>
      <c r="P227" s="379"/>
      <c r="Q227" s="380"/>
    </row>
    <row r="228" spans="1:19" s="2" customFormat="1" ht="13.5" customHeight="1" x14ac:dyDescent="0.25">
      <c r="A228" s="452" t="str">
        <f>IF([1]p28!$A$30&lt;&gt;0,[1]p28!$A$30,"")</f>
        <v/>
      </c>
      <c r="B228" s="452"/>
      <c r="C228" s="452"/>
      <c r="D228" s="452"/>
      <c r="E228" s="452"/>
      <c r="F228" s="452"/>
      <c r="G228" s="452"/>
      <c r="H228" s="452"/>
      <c r="I228" s="452"/>
      <c r="J228" s="452"/>
      <c r="K228" s="453" t="str">
        <f>IF([1]p28!$H$30&lt;&gt;0,[1]p28!$H$30,"")</f>
        <v/>
      </c>
      <c r="L228" s="453"/>
      <c r="M228" s="453" t="str">
        <f>IF([1]p28!$I$30&lt;&gt;0,[1]p28!$I$30,"")</f>
        <v/>
      </c>
      <c r="N228" s="453"/>
      <c r="O228" s="388" t="str">
        <f>IF([1]p28!$J$30&lt;&gt;0,[1]p28!$J$30,"")</f>
        <v/>
      </c>
      <c r="P228" s="379"/>
      <c r="Q228" s="380"/>
    </row>
    <row r="229" spans="1:19" s="2" customFormat="1" ht="13.5" customHeight="1" x14ac:dyDescent="0.25">
      <c r="A229" s="452" t="str">
        <f>IF([1]p28!$A$31&lt;&gt;0,[1]p28!$A$31,"")</f>
        <v/>
      </c>
      <c r="B229" s="452"/>
      <c r="C229" s="452"/>
      <c r="D229" s="452"/>
      <c r="E229" s="452"/>
      <c r="F229" s="452"/>
      <c r="G229" s="452"/>
      <c r="H229" s="452"/>
      <c r="I229" s="452"/>
      <c r="J229" s="452"/>
      <c r="K229" s="453" t="str">
        <f>IF([1]p28!$H$31&lt;&gt;0,[1]p28!$H$31,"")</f>
        <v/>
      </c>
      <c r="L229" s="453"/>
      <c r="M229" s="453" t="str">
        <f>IF([1]p28!$I$31&lt;&gt;0,[1]p28!$I$31,"")</f>
        <v/>
      </c>
      <c r="N229" s="453"/>
      <c r="O229" s="388" t="str">
        <f>IF([1]p28!$J$31&lt;&gt;0,[1]p28!$J$31,"")</f>
        <v/>
      </c>
      <c r="P229" s="379"/>
      <c r="Q229" s="380"/>
    </row>
    <row r="230" spans="1:19" s="29" customFormat="1" ht="13.5" customHeight="1" x14ac:dyDescent="0.2">
      <c r="A230" s="375" t="str">
        <f>T([1]p29!$C$13:$G$13)</f>
        <v>Rodrigo Cohen Mota Nemer</v>
      </c>
      <c r="B230" s="376"/>
      <c r="C230" s="376"/>
      <c r="D230" s="376"/>
      <c r="E230" s="376"/>
      <c r="F230" s="376"/>
      <c r="G230" s="377"/>
      <c r="H230" s="454"/>
      <c r="I230" s="455"/>
      <c r="J230" s="455"/>
      <c r="K230" s="455"/>
      <c r="L230" s="455"/>
      <c r="M230" s="455"/>
      <c r="N230" s="455"/>
      <c r="O230" s="455"/>
      <c r="P230" s="455"/>
      <c r="Q230" s="455"/>
      <c r="R230" s="28"/>
      <c r="S230" s="28"/>
    </row>
    <row r="231" spans="1:19" s="29" customFormat="1" ht="13.5" customHeight="1" x14ac:dyDescent="0.2">
      <c r="A231" s="406" t="s">
        <v>15</v>
      </c>
      <c r="B231" s="406"/>
      <c r="C231" s="406"/>
      <c r="D231" s="406"/>
      <c r="E231" s="406"/>
      <c r="F231" s="406"/>
      <c r="G231" s="406"/>
      <c r="H231" s="406"/>
      <c r="I231" s="406"/>
      <c r="J231" s="406"/>
      <c r="K231" s="456" t="s">
        <v>178</v>
      </c>
      <c r="L231" s="456"/>
      <c r="M231" s="457" t="s">
        <v>179</v>
      </c>
      <c r="N231" s="457"/>
      <c r="O231" s="375" t="s">
        <v>16</v>
      </c>
      <c r="P231" s="376"/>
      <c r="Q231" s="377"/>
      <c r="R231" s="28"/>
      <c r="S231" s="28"/>
    </row>
    <row r="232" spans="1:19" s="2" customFormat="1" ht="13.5" customHeight="1" x14ac:dyDescent="0.25">
      <c r="A232" s="452" t="str">
        <f>IF([1]p29!$A$26&lt;&gt;0,[1]p29!$A$26,"")</f>
        <v/>
      </c>
      <c r="B232" s="452"/>
      <c r="C232" s="452"/>
      <c r="D232" s="452"/>
      <c r="E232" s="452"/>
      <c r="F232" s="452"/>
      <c r="G232" s="452"/>
      <c r="H232" s="452"/>
      <c r="I232" s="452"/>
      <c r="J232" s="452"/>
      <c r="K232" s="453" t="str">
        <f>IF([1]p29!$H$26&lt;&gt;0,[1]p29!$H$26,"")</f>
        <v/>
      </c>
      <c r="L232" s="453"/>
      <c r="M232" s="453" t="str">
        <f>IF([1]p29!$I$26&lt;&gt;0,[1]p29!$I$26,"")</f>
        <v/>
      </c>
      <c r="N232" s="453"/>
      <c r="O232" s="388" t="str">
        <f>IF([1]p29!$J$26&lt;&gt;0,[1]p29!$J$26,"")</f>
        <v/>
      </c>
      <c r="P232" s="379"/>
      <c r="Q232" s="380"/>
    </row>
    <row r="233" spans="1:19" s="2" customFormat="1" ht="13.5" customHeight="1" x14ac:dyDescent="0.25">
      <c r="A233" s="452" t="str">
        <f>IF([1]p29!$A$27&lt;&gt;0,[1]p29!$A$27,"")</f>
        <v/>
      </c>
      <c r="B233" s="452"/>
      <c r="C233" s="452"/>
      <c r="D233" s="452"/>
      <c r="E233" s="452"/>
      <c r="F233" s="452"/>
      <c r="G233" s="452"/>
      <c r="H233" s="452"/>
      <c r="I233" s="452"/>
      <c r="J233" s="452"/>
      <c r="K233" s="453" t="str">
        <f>IF([1]p29!$H$27&lt;&gt;0,[1]p29!$H$27,"")</f>
        <v/>
      </c>
      <c r="L233" s="453"/>
      <c r="M233" s="453" t="str">
        <f>IF([1]p29!$I$27&lt;&gt;0,[1]p29!$I$27,"")</f>
        <v/>
      </c>
      <c r="N233" s="453"/>
      <c r="O233" s="388" t="str">
        <f>IF([1]p29!$J$27&lt;&gt;0,[1]p29!$J$27,"")</f>
        <v/>
      </c>
      <c r="P233" s="379"/>
      <c r="Q233" s="380"/>
    </row>
    <row r="234" spans="1:19" s="2" customFormat="1" ht="13.5" customHeight="1" x14ac:dyDescent="0.25">
      <c r="A234" s="452" t="str">
        <f>IF([1]p29!$A$28&lt;&gt;0,[1]p29!$A$28,"")</f>
        <v/>
      </c>
      <c r="B234" s="452"/>
      <c r="C234" s="452"/>
      <c r="D234" s="452"/>
      <c r="E234" s="452"/>
      <c r="F234" s="452"/>
      <c r="G234" s="452"/>
      <c r="H234" s="452"/>
      <c r="I234" s="452"/>
      <c r="J234" s="452"/>
      <c r="K234" s="453" t="str">
        <f>IF([1]p29!$H$28&lt;&gt;0,[1]p29!$H$28,"")</f>
        <v/>
      </c>
      <c r="L234" s="453"/>
      <c r="M234" s="453" t="str">
        <f>IF([1]p29!$I$28&lt;&gt;0,[1]p29!$I$28,"")</f>
        <v/>
      </c>
      <c r="N234" s="453"/>
      <c r="O234" s="388" t="str">
        <f>IF([1]p29!$J$28&lt;&gt;0,[1]p29!$J$28,"")</f>
        <v/>
      </c>
      <c r="P234" s="379"/>
      <c r="Q234" s="380"/>
    </row>
    <row r="235" spans="1:19" s="2" customFormat="1" ht="13.5" customHeight="1" x14ac:dyDescent="0.25">
      <c r="A235" s="452" t="str">
        <f>IF([1]p29!$A$29&lt;&gt;0,[1]p29!$A$29,"")</f>
        <v/>
      </c>
      <c r="B235" s="452"/>
      <c r="C235" s="452"/>
      <c r="D235" s="452"/>
      <c r="E235" s="452"/>
      <c r="F235" s="452"/>
      <c r="G235" s="452"/>
      <c r="H235" s="452"/>
      <c r="I235" s="452"/>
      <c r="J235" s="452"/>
      <c r="K235" s="453" t="str">
        <f>IF([1]p29!$H$29&lt;&gt;0,[1]p29!$H$29,"")</f>
        <v/>
      </c>
      <c r="L235" s="453"/>
      <c r="M235" s="453" t="str">
        <f>IF([1]p29!$I$29&lt;&gt;0,[1]p29!$I$29,"")</f>
        <v/>
      </c>
      <c r="N235" s="453"/>
      <c r="O235" s="388" t="str">
        <f>IF([1]p29!$J$29&lt;&gt;0,[1]p29!$J$29,"")</f>
        <v/>
      </c>
      <c r="P235" s="379"/>
      <c r="Q235" s="380"/>
    </row>
    <row r="236" spans="1:19" s="2" customFormat="1" ht="13.5" customHeight="1" x14ac:dyDescent="0.25">
      <c r="A236" s="452" t="str">
        <f>IF([1]p29!$A$30&lt;&gt;0,[1]p29!$A$30,"")</f>
        <v/>
      </c>
      <c r="B236" s="452"/>
      <c r="C236" s="452"/>
      <c r="D236" s="452"/>
      <c r="E236" s="452"/>
      <c r="F236" s="452"/>
      <c r="G236" s="452"/>
      <c r="H236" s="452"/>
      <c r="I236" s="452"/>
      <c r="J236" s="452"/>
      <c r="K236" s="453" t="str">
        <f>IF([1]p29!$H$30&lt;&gt;0,[1]p29!$H$30,"")</f>
        <v/>
      </c>
      <c r="L236" s="453"/>
      <c r="M236" s="453" t="str">
        <f>IF([1]p29!$I$30&lt;&gt;0,[1]p29!$I$30,"")</f>
        <v/>
      </c>
      <c r="N236" s="453"/>
      <c r="O236" s="388" t="str">
        <f>IF([1]p29!$J$30&lt;&gt;0,[1]p29!$J$30,"")</f>
        <v/>
      </c>
      <c r="P236" s="379"/>
      <c r="Q236" s="380"/>
    </row>
    <row r="237" spans="1:19" s="2" customFormat="1" ht="13.5" customHeight="1" x14ac:dyDescent="0.25">
      <c r="A237" s="452" t="str">
        <f>IF([1]p29!$A$31&lt;&gt;0,[1]p29!$A$31,"")</f>
        <v/>
      </c>
      <c r="B237" s="452"/>
      <c r="C237" s="452"/>
      <c r="D237" s="452"/>
      <c r="E237" s="452"/>
      <c r="F237" s="452"/>
      <c r="G237" s="452"/>
      <c r="H237" s="452"/>
      <c r="I237" s="452"/>
      <c r="J237" s="452"/>
      <c r="K237" s="453" t="str">
        <f>IF([1]p29!$H$31&lt;&gt;0,[1]p29!$H$31,"")</f>
        <v/>
      </c>
      <c r="L237" s="453"/>
      <c r="M237" s="453" t="str">
        <f>IF([1]p29!$I$31&lt;&gt;0,[1]p29!$I$31,"")</f>
        <v/>
      </c>
      <c r="N237" s="453"/>
      <c r="O237" s="388" t="str">
        <f>IF([1]p29!$J$31&lt;&gt;0,[1]p29!$J$31,"")</f>
        <v/>
      </c>
      <c r="P237" s="379"/>
      <c r="Q237" s="380"/>
    </row>
    <row r="238" spans="1:19" s="29" customFormat="1" ht="13.5" customHeight="1" x14ac:dyDescent="0.2">
      <c r="A238" s="375" t="str">
        <f>T([1]p30!$C$13:$G$13)</f>
        <v>Romildo Nascimento de Lima</v>
      </c>
      <c r="B238" s="376"/>
      <c r="C238" s="376"/>
      <c r="D238" s="376"/>
      <c r="E238" s="376"/>
      <c r="F238" s="376"/>
      <c r="G238" s="377"/>
      <c r="H238" s="454"/>
      <c r="I238" s="455"/>
      <c r="J238" s="455"/>
      <c r="K238" s="455"/>
      <c r="L238" s="455"/>
      <c r="M238" s="455"/>
      <c r="N238" s="455"/>
      <c r="O238" s="455"/>
      <c r="P238" s="455"/>
      <c r="Q238" s="455"/>
      <c r="R238" s="28"/>
      <c r="S238" s="28"/>
    </row>
    <row r="239" spans="1:19" s="29" customFormat="1" ht="13.5" customHeight="1" x14ac:dyDescent="0.2">
      <c r="A239" s="406" t="s">
        <v>15</v>
      </c>
      <c r="B239" s="406"/>
      <c r="C239" s="406"/>
      <c r="D239" s="406"/>
      <c r="E239" s="406"/>
      <c r="F239" s="406"/>
      <c r="G239" s="406"/>
      <c r="H239" s="406"/>
      <c r="I239" s="406"/>
      <c r="J239" s="406"/>
      <c r="K239" s="456" t="s">
        <v>178</v>
      </c>
      <c r="L239" s="456"/>
      <c r="M239" s="457" t="s">
        <v>179</v>
      </c>
      <c r="N239" s="457"/>
      <c r="O239" s="375" t="s">
        <v>16</v>
      </c>
      <c r="P239" s="376"/>
      <c r="Q239" s="377"/>
      <c r="R239" s="28"/>
      <c r="S239" s="28"/>
    </row>
    <row r="240" spans="1:19" s="2" customFormat="1" ht="13.5" customHeight="1" x14ac:dyDescent="0.25">
      <c r="A240" s="452" t="str">
        <f>IF([1]p30!$A$26&lt;&gt;0,[1]p30!$A$26,"")</f>
        <v/>
      </c>
      <c r="B240" s="452"/>
      <c r="C240" s="452"/>
      <c r="D240" s="452"/>
      <c r="E240" s="452"/>
      <c r="F240" s="452"/>
      <c r="G240" s="452"/>
      <c r="H240" s="452"/>
      <c r="I240" s="452"/>
      <c r="J240" s="452"/>
      <c r="K240" s="453" t="str">
        <f>IF([1]p30!$H$26&lt;&gt;0,[1]p30!$H$26,"")</f>
        <v/>
      </c>
      <c r="L240" s="453"/>
      <c r="M240" s="453" t="str">
        <f>IF([1]p30!$I$26&lt;&gt;0,[1]p30!$I$26,"")</f>
        <v/>
      </c>
      <c r="N240" s="453"/>
      <c r="O240" s="388" t="str">
        <f>IF([1]p30!$J$26&lt;&gt;0,[1]p30!$J$26,"")</f>
        <v/>
      </c>
      <c r="P240" s="379"/>
      <c r="Q240" s="380"/>
    </row>
    <row r="241" spans="1:19" s="2" customFormat="1" ht="13.5" customHeight="1" x14ac:dyDescent="0.25">
      <c r="A241" s="452" t="str">
        <f>IF([1]p30!$A$27&lt;&gt;0,[1]p30!$A$27,"")</f>
        <v/>
      </c>
      <c r="B241" s="452"/>
      <c r="C241" s="452"/>
      <c r="D241" s="452"/>
      <c r="E241" s="452"/>
      <c r="F241" s="452"/>
      <c r="G241" s="452"/>
      <c r="H241" s="452"/>
      <c r="I241" s="452"/>
      <c r="J241" s="452"/>
      <c r="K241" s="453" t="str">
        <f>IF([1]p30!$H$27&lt;&gt;0,[1]p30!$H$27,"")</f>
        <v/>
      </c>
      <c r="L241" s="453"/>
      <c r="M241" s="453" t="str">
        <f>IF([1]p30!$I$27&lt;&gt;0,[1]p30!$I$27,"")</f>
        <v/>
      </c>
      <c r="N241" s="453"/>
      <c r="O241" s="388" t="str">
        <f>IF([1]p30!$J$27&lt;&gt;0,[1]p30!$J$27,"")</f>
        <v/>
      </c>
      <c r="P241" s="379"/>
      <c r="Q241" s="380"/>
    </row>
    <row r="242" spans="1:19" s="2" customFormat="1" ht="13.5" customHeight="1" x14ac:dyDescent="0.25">
      <c r="A242" s="452" t="str">
        <f>IF([1]p30!$A$28&lt;&gt;0,[1]p30!$A$28,"")</f>
        <v/>
      </c>
      <c r="B242" s="452"/>
      <c r="C242" s="452"/>
      <c r="D242" s="452"/>
      <c r="E242" s="452"/>
      <c r="F242" s="452"/>
      <c r="G242" s="452"/>
      <c r="H242" s="452"/>
      <c r="I242" s="452"/>
      <c r="J242" s="452"/>
      <c r="K242" s="453" t="str">
        <f>IF([1]p30!$H$28&lt;&gt;0,[1]p30!$H$28,"")</f>
        <v/>
      </c>
      <c r="L242" s="453"/>
      <c r="M242" s="453" t="str">
        <f>IF([1]p30!$I$28&lt;&gt;0,[1]p30!$I$28,"")</f>
        <v/>
      </c>
      <c r="N242" s="453"/>
      <c r="O242" s="388" t="str">
        <f>IF([1]p30!$J$28&lt;&gt;0,[1]p30!$J$28,"")</f>
        <v/>
      </c>
      <c r="P242" s="379"/>
      <c r="Q242" s="380"/>
    </row>
    <row r="243" spans="1:19" s="2" customFormat="1" ht="13.5" customHeight="1" x14ac:dyDescent="0.25">
      <c r="A243" s="452" t="str">
        <f>IF([1]p30!$A$29&lt;&gt;0,[1]p30!$A$29,"")</f>
        <v/>
      </c>
      <c r="B243" s="452"/>
      <c r="C243" s="452"/>
      <c r="D243" s="452"/>
      <c r="E243" s="452"/>
      <c r="F243" s="452"/>
      <c r="G243" s="452"/>
      <c r="H243" s="452"/>
      <c r="I243" s="452"/>
      <c r="J243" s="452"/>
      <c r="K243" s="453" t="str">
        <f>IF([1]p30!$H$29&lt;&gt;0,[1]p30!$H$29,"")</f>
        <v/>
      </c>
      <c r="L243" s="453"/>
      <c r="M243" s="453" t="str">
        <f>IF([1]p30!$I$29&lt;&gt;0,[1]p30!$I$29,"")</f>
        <v/>
      </c>
      <c r="N243" s="453"/>
      <c r="O243" s="388" t="str">
        <f>IF([1]p30!$J$29&lt;&gt;0,[1]p30!$J$29,"")</f>
        <v/>
      </c>
      <c r="P243" s="379"/>
      <c r="Q243" s="380"/>
    </row>
    <row r="244" spans="1:19" s="2" customFormat="1" ht="13.5" customHeight="1" x14ac:dyDescent="0.25">
      <c r="A244" s="452" t="str">
        <f>IF([1]p30!$A$30&lt;&gt;0,[1]p30!$A$30,"")</f>
        <v/>
      </c>
      <c r="B244" s="452"/>
      <c r="C244" s="452"/>
      <c r="D244" s="452"/>
      <c r="E244" s="452"/>
      <c r="F244" s="452"/>
      <c r="G244" s="452"/>
      <c r="H244" s="452"/>
      <c r="I244" s="452"/>
      <c r="J244" s="452"/>
      <c r="K244" s="453" t="str">
        <f>IF([1]p30!$H$30&lt;&gt;0,[1]p30!$H$30,"")</f>
        <v/>
      </c>
      <c r="L244" s="453"/>
      <c r="M244" s="453" t="str">
        <f>IF([1]p30!$I$30&lt;&gt;0,[1]p30!$I$30,"")</f>
        <v/>
      </c>
      <c r="N244" s="453"/>
      <c r="O244" s="388" t="str">
        <f>IF([1]p30!$J$30&lt;&gt;0,[1]p30!$J$30,"")</f>
        <v/>
      </c>
      <c r="P244" s="379"/>
      <c r="Q244" s="380"/>
    </row>
    <row r="245" spans="1:19" s="2" customFormat="1" ht="13.5" customHeight="1" x14ac:dyDescent="0.25">
      <c r="A245" s="452" t="str">
        <f>IF([1]p30!$A$31&lt;&gt;0,[1]p30!$A$31,"")</f>
        <v/>
      </c>
      <c r="B245" s="452"/>
      <c r="C245" s="452"/>
      <c r="D245" s="452"/>
      <c r="E245" s="452"/>
      <c r="F245" s="452"/>
      <c r="G245" s="452"/>
      <c r="H245" s="452"/>
      <c r="I245" s="452"/>
      <c r="J245" s="452"/>
      <c r="K245" s="453" t="str">
        <f>IF([1]p30!$H$31&lt;&gt;0,[1]p30!$H$31,"")</f>
        <v/>
      </c>
      <c r="L245" s="453"/>
      <c r="M245" s="453" t="str">
        <f>IF([1]p30!$I$31&lt;&gt;0,[1]p30!$I$31,"")</f>
        <v/>
      </c>
      <c r="N245" s="453"/>
      <c r="O245" s="388" t="str">
        <f>IF([1]p30!$J$31&lt;&gt;0,[1]p30!$J$31,"")</f>
        <v/>
      </c>
      <c r="P245" s="379"/>
      <c r="Q245" s="380"/>
    </row>
    <row r="246" spans="1:19" s="29" customFormat="1" ht="13.5" customHeight="1" x14ac:dyDescent="0.2">
      <c r="A246" s="375" t="str">
        <f>T([1]p31!$C$13:$G$13)</f>
        <v>Severino Horácio da Silva</v>
      </c>
      <c r="B246" s="376"/>
      <c r="C246" s="376"/>
      <c r="D246" s="376"/>
      <c r="E246" s="376"/>
      <c r="F246" s="376"/>
      <c r="G246" s="377"/>
      <c r="H246" s="454"/>
      <c r="I246" s="455"/>
      <c r="J246" s="455"/>
      <c r="K246" s="455"/>
      <c r="L246" s="455"/>
      <c r="M246" s="455"/>
      <c r="N246" s="455"/>
      <c r="O246" s="455"/>
      <c r="P246" s="455"/>
      <c r="Q246" s="455"/>
      <c r="R246" s="28"/>
      <c r="S246" s="28"/>
    </row>
    <row r="247" spans="1:19" s="29" customFormat="1" ht="13.5" customHeight="1" x14ac:dyDescent="0.2">
      <c r="A247" s="406" t="s">
        <v>15</v>
      </c>
      <c r="B247" s="406"/>
      <c r="C247" s="406"/>
      <c r="D247" s="406"/>
      <c r="E247" s="406"/>
      <c r="F247" s="406"/>
      <c r="G247" s="406"/>
      <c r="H247" s="406"/>
      <c r="I247" s="406"/>
      <c r="J247" s="406"/>
      <c r="K247" s="456" t="s">
        <v>178</v>
      </c>
      <c r="L247" s="456"/>
      <c r="M247" s="457" t="s">
        <v>179</v>
      </c>
      <c r="N247" s="457"/>
      <c r="O247" s="375" t="s">
        <v>16</v>
      </c>
      <c r="P247" s="376"/>
      <c r="Q247" s="377"/>
      <c r="R247" s="28"/>
      <c r="S247" s="28"/>
    </row>
    <row r="248" spans="1:19" s="2" customFormat="1" ht="13.5" customHeight="1" x14ac:dyDescent="0.25">
      <c r="A248" s="452" t="str">
        <f>IF([1]p31!$A$26&lt;&gt;0,[1]p31!$A$26,"")</f>
        <v/>
      </c>
      <c r="B248" s="452"/>
      <c r="C248" s="452"/>
      <c r="D248" s="452"/>
      <c r="E248" s="452"/>
      <c r="F248" s="452"/>
      <c r="G248" s="452"/>
      <c r="H248" s="452"/>
      <c r="I248" s="452"/>
      <c r="J248" s="452"/>
      <c r="K248" s="453" t="str">
        <f>IF([1]p31!$H$26&lt;&gt;0,[1]p31!$H$26,"")</f>
        <v/>
      </c>
      <c r="L248" s="453"/>
      <c r="M248" s="453" t="str">
        <f>IF([1]p31!$I$26&lt;&gt;0,[1]p31!$I$26,"")</f>
        <v/>
      </c>
      <c r="N248" s="453"/>
      <c r="O248" s="388" t="str">
        <f>IF([1]p31!$J$26&lt;&gt;0,[1]p31!$J$26,"")</f>
        <v/>
      </c>
      <c r="P248" s="379"/>
      <c r="Q248" s="380"/>
    </row>
    <row r="249" spans="1:19" s="2" customFormat="1" ht="13.5" customHeight="1" x14ac:dyDescent="0.25">
      <c r="A249" s="452" t="str">
        <f>IF([1]p31!$A$27&lt;&gt;0,[1]p31!$A$27,"")</f>
        <v/>
      </c>
      <c r="B249" s="452"/>
      <c r="C249" s="452"/>
      <c r="D249" s="452"/>
      <c r="E249" s="452"/>
      <c r="F249" s="452"/>
      <c r="G249" s="452"/>
      <c r="H249" s="452"/>
      <c r="I249" s="452"/>
      <c r="J249" s="452"/>
      <c r="K249" s="453" t="str">
        <f>IF([1]p31!$H$27&lt;&gt;0,[1]p31!$H$27,"")</f>
        <v/>
      </c>
      <c r="L249" s="453"/>
      <c r="M249" s="453" t="str">
        <f>IF([1]p31!$I$27&lt;&gt;0,[1]p31!$I$27,"")</f>
        <v/>
      </c>
      <c r="N249" s="453"/>
      <c r="O249" s="388" t="str">
        <f>IF([1]p31!$J$27&lt;&gt;0,[1]p31!$J$27,"")</f>
        <v/>
      </c>
      <c r="P249" s="379"/>
      <c r="Q249" s="380"/>
    </row>
    <row r="250" spans="1:19" s="2" customFormat="1" ht="13.5" customHeight="1" x14ac:dyDescent="0.25">
      <c r="A250" s="452" t="str">
        <f>IF([1]p31!$A$28&lt;&gt;0,[1]p31!$A$28,"")</f>
        <v/>
      </c>
      <c r="B250" s="452"/>
      <c r="C250" s="452"/>
      <c r="D250" s="452"/>
      <c r="E250" s="452"/>
      <c r="F250" s="452"/>
      <c r="G250" s="452"/>
      <c r="H250" s="452"/>
      <c r="I250" s="452"/>
      <c r="J250" s="452"/>
      <c r="K250" s="453" t="str">
        <f>IF([1]p31!$H$28&lt;&gt;0,[1]p31!$H$28,"")</f>
        <v/>
      </c>
      <c r="L250" s="453"/>
      <c r="M250" s="453" t="str">
        <f>IF([1]p31!$I$28&lt;&gt;0,[1]p31!$I$28,"")</f>
        <v/>
      </c>
      <c r="N250" s="453"/>
      <c r="O250" s="388" t="str">
        <f>IF([1]p31!$J$28&lt;&gt;0,[1]p31!$J$28,"")</f>
        <v/>
      </c>
      <c r="P250" s="379"/>
      <c r="Q250" s="380"/>
    </row>
    <row r="251" spans="1:19" s="2" customFormat="1" ht="13.5" customHeight="1" x14ac:dyDescent="0.25">
      <c r="A251" s="452" t="str">
        <f>IF([1]p31!$A$29&lt;&gt;0,[1]p31!$A$29,"")</f>
        <v/>
      </c>
      <c r="B251" s="452"/>
      <c r="C251" s="452"/>
      <c r="D251" s="452"/>
      <c r="E251" s="452"/>
      <c r="F251" s="452"/>
      <c r="G251" s="452"/>
      <c r="H251" s="452"/>
      <c r="I251" s="452"/>
      <c r="J251" s="452"/>
      <c r="K251" s="453" t="str">
        <f>IF([1]p31!$H$29&lt;&gt;0,[1]p31!$H$29,"")</f>
        <v/>
      </c>
      <c r="L251" s="453"/>
      <c r="M251" s="453" t="str">
        <f>IF([1]p31!$I$29&lt;&gt;0,[1]p31!$I$29,"")</f>
        <v/>
      </c>
      <c r="N251" s="453"/>
      <c r="O251" s="388" t="str">
        <f>IF([1]p31!$J$29&lt;&gt;0,[1]p31!$J$29,"")</f>
        <v/>
      </c>
      <c r="P251" s="379"/>
      <c r="Q251" s="380"/>
    </row>
    <row r="252" spans="1:19" s="2" customFormat="1" ht="13.5" customHeight="1" x14ac:dyDescent="0.25">
      <c r="A252" s="452" t="str">
        <f>IF([1]p31!$A$30&lt;&gt;0,[1]p31!$A$30,"")</f>
        <v/>
      </c>
      <c r="B252" s="452"/>
      <c r="C252" s="452"/>
      <c r="D252" s="452"/>
      <c r="E252" s="452"/>
      <c r="F252" s="452"/>
      <c r="G252" s="452"/>
      <c r="H252" s="452"/>
      <c r="I252" s="452"/>
      <c r="J252" s="452"/>
      <c r="K252" s="453" t="str">
        <f>IF([1]p31!$H$30&lt;&gt;0,[1]p31!$H$30,"")</f>
        <v/>
      </c>
      <c r="L252" s="453"/>
      <c r="M252" s="453" t="str">
        <f>IF([1]p31!$I$30&lt;&gt;0,[1]p31!$I$30,"")</f>
        <v/>
      </c>
      <c r="N252" s="453"/>
      <c r="O252" s="388" t="str">
        <f>IF([1]p31!$J$30&lt;&gt;0,[1]p31!$J$30,"")</f>
        <v/>
      </c>
      <c r="P252" s="379"/>
      <c r="Q252" s="380"/>
    </row>
    <row r="253" spans="1:19" s="2" customFormat="1" ht="13.5" customHeight="1" x14ac:dyDescent="0.25">
      <c r="A253" s="452" t="str">
        <f>IF([1]p31!$A$31&lt;&gt;0,[1]p31!$A$31,"")</f>
        <v/>
      </c>
      <c r="B253" s="452"/>
      <c r="C253" s="452"/>
      <c r="D253" s="452"/>
      <c r="E253" s="452"/>
      <c r="F253" s="452"/>
      <c r="G253" s="452"/>
      <c r="H253" s="452"/>
      <c r="I253" s="452"/>
      <c r="J253" s="452"/>
      <c r="K253" s="453" t="str">
        <f>IF([1]p31!$H$31&lt;&gt;0,[1]p31!$H$31,"")</f>
        <v/>
      </c>
      <c r="L253" s="453"/>
      <c r="M253" s="453" t="str">
        <f>IF([1]p31!$I$31&lt;&gt;0,[1]p31!$I$31,"")</f>
        <v/>
      </c>
      <c r="N253" s="453"/>
      <c r="O253" s="388" t="str">
        <f>IF([1]p31!$J$31&lt;&gt;0,[1]p31!$J$31,"")</f>
        <v/>
      </c>
      <c r="P253" s="379"/>
      <c r="Q253" s="380"/>
    </row>
    <row r="254" spans="1:19" s="29" customFormat="1" ht="13.5" customHeight="1" x14ac:dyDescent="0.2">
      <c r="A254" s="375" t="str">
        <f>T([1]p32!$C$13:$G$13)</f>
        <v>Wenia Valdevino Félix de Lima</v>
      </c>
      <c r="B254" s="376"/>
      <c r="C254" s="376"/>
      <c r="D254" s="376"/>
      <c r="E254" s="376"/>
      <c r="F254" s="376"/>
      <c r="G254" s="377"/>
      <c r="H254" s="454"/>
      <c r="I254" s="455"/>
      <c r="J254" s="455"/>
      <c r="K254" s="455"/>
      <c r="L254" s="455"/>
      <c r="M254" s="455"/>
      <c r="N254" s="455"/>
      <c r="O254" s="455"/>
      <c r="P254" s="455"/>
      <c r="Q254" s="455"/>
      <c r="R254" s="28"/>
      <c r="S254" s="28"/>
    </row>
    <row r="255" spans="1:19" s="29" customFormat="1" ht="13.5" customHeight="1" x14ac:dyDescent="0.2">
      <c r="A255" s="406" t="s">
        <v>15</v>
      </c>
      <c r="B255" s="406"/>
      <c r="C255" s="406"/>
      <c r="D255" s="406"/>
      <c r="E255" s="406"/>
      <c r="F255" s="406"/>
      <c r="G255" s="406"/>
      <c r="H255" s="406"/>
      <c r="I255" s="406"/>
      <c r="J255" s="406"/>
      <c r="K255" s="456" t="s">
        <v>178</v>
      </c>
      <c r="L255" s="456"/>
      <c r="M255" s="457" t="s">
        <v>179</v>
      </c>
      <c r="N255" s="457"/>
      <c r="O255" s="375" t="s">
        <v>16</v>
      </c>
      <c r="P255" s="376"/>
      <c r="Q255" s="377"/>
      <c r="R255" s="28"/>
      <c r="S255" s="28"/>
    </row>
    <row r="256" spans="1:19" s="2" customFormat="1" ht="13.5" customHeight="1" x14ac:dyDescent="0.25">
      <c r="A256" s="452" t="str">
        <f>IF([1]p32!$A$26&lt;&gt;0,[1]p32!$A$26,"")</f>
        <v/>
      </c>
      <c r="B256" s="452"/>
      <c r="C256" s="452"/>
      <c r="D256" s="452"/>
      <c r="E256" s="452"/>
      <c r="F256" s="452"/>
      <c r="G256" s="452"/>
      <c r="H256" s="452"/>
      <c r="I256" s="452"/>
      <c r="J256" s="452"/>
      <c r="K256" s="453" t="str">
        <f>IF([1]p32!$H$26&lt;&gt;0,[1]p32!$H$26,"")</f>
        <v/>
      </c>
      <c r="L256" s="453"/>
      <c r="M256" s="453" t="str">
        <f>IF([1]p32!$I$26&lt;&gt;0,[1]p32!$I$26,"")</f>
        <v/>
      </c>
      <c r="N256" s="453"/>
      <c r="O256" s="388" t="str">
        <f>IF([1]p32!$J$26&lt;&gt;0,[1]p32!$J$26,"")</f>
        <v/>
      </c>
      <c r="P256" s="379"/>
      <c r="Q256" s="380"/>
    </row>
    <row r="257" spans="1:19" s="2" customFormat="1" ht="13.5" customHeight="1" x14ac:dyDescent="0.25">
      <c r="A257" s="452" t="str">
        <f>IF([1]p32!$A$27&lt;&gt;0,[1]p32!$A$27,"")</f>
        <v/>
      </c>
      <c r="B257" s="452"/>
      <c r="C257" s="452"/>
      <c r="D257" s="452"/>
      <c r="E257" s="452"/>
      <c r="F257" s="452"/>
      <c r="G257" s="452"/>
      <c r="H257" s="452"/>
      <c r="I257" s="452"/>
      <c r="J257" s="452"/>
      <c r="K257" s="453" t="str">
        <f>IF([1]p32!$H$27&lt;&gt;0,[1]p32!$H$27,"")</f>
        <v/>
      </c>
      <c r="L257" s="453"/>
      <c r="M257" s="453" t="str">
        <f>IF([1]p32!$I$27&lt;&gt;0,[1]p32!$I$27,"")</f>
        <v/>
      </c>
      <c r="N257" s="453"/>
      <c r="O257" s="388" t="str">
        <f>IF([1]p32!$J$27&lt;&gt;0,[1]p32!$J$27,"")</f>
        <v/>
      </c>
      <c r="P257" s="379"/>
      <c r="Q257" s="380"/>
    </row>
    <row r="258" spans="1:19" s="2" customFormat="1" ht="13.5" customHeight="1" x14ac:dyDescent="0.25">
      <c r="A258" s="452" t="str">
        <f>IF([1]p32!$A$28&lt;&gt;0,[1]p32!$A$28,"")</f>
        <v/>
      </c>
      <c r="B258" s="452"/>
      <c r="C258" s="452"/>
      <c r="D258" s="452"/>
      <c r="E258" s="452"/>
      <c r="F258" s="452"/>
      <c r="G258" s="452"/>
      <c r="H258" s="452"/>
      <c r="I258" s="452"/>
      <c r="J258" s="452"/>
      <c r="K258" s="453" t="str">
        <f>IF([1]p32!$H$28&lt;&gt;0,[1]p32!$H$28,"")</f>
        <v/>
      </c>
      <c r="L258" s="453"/>
      <c r="M258" s="453" t="str">
        <f>IF([1]p32!$I$28&lt;&gt;0,[1]p32!$I$28,"")</f>
        <v/>
      </c>
      <c r="N258" s="453"/>
      <c r="O258" s="388" t="str">
        <f>IF([1]p32!$J$28&lt;&gt;0,[1]p32!$J$28,"")</f>
        <v/>
      </c>
      <c r="P258" s="379"/>
      <c r="Q258" s="380"/>
    </row>
    <row r="259" spans="1:19" s="2" customFormat="1" ht="13.5" customHeight="1" x14ac:dyDescent="0.25">
      <c r="A259" s="452" t="str">
        <f>IF([1]p32!$A$29&lt;&gt;0,[1]p32!$A$29,"")</f>
        <v/>
      </c>
      <c r="B259" s="452"/>
      <c r="C259" s="452"/>
      <c r="D259" s="452"/>
      <c r="E259" s="452"/>
      <c r="F259" s="452"/>
      <c r="G259" s="452"/>
      <c r="H259" s="452"/>
      <c r="I259" s="452"/>
      <c r="J259" s="452"/>
      <c r="K259" s="453" t="str">
        <f>IF([1]p32!$H$29&lt;&gt;0,[1]p32!$H$29,"")</f>
        <v/>
      </c>
      <c r="L259" s="453"/>
      <c r="M259" s="453" t="str">
        <f>IF([1]p32!$I$29&lt;&gt;0,[1]p32!$I$29,"")</f>
        <v/>
      </c>
      <c r="N259" s="453"/>
      <c r="O259" s="388" t="str">
        <f>IF([1]p32!$J$29&lt;&gt;0,[1]p32!$J$29,"")</f>
        <v/>
      </c>
      <c r="P259" s="379"/>
      <c r="Q259" s="380"/>
    </row>
    <row r="260" spans="1:19" s="2" customFormat="1" ht="13.5" customHeight="1" x14ac:dyDescent="0.25">
      <c r="A260" s="452" t="str">
        <f>IF([1]p32!$A$30&lt;&gt;0,[1]p32!$A$30,"")</f>
        <v/>
      </c>
      <c r="B260" s="452"/>
      <c r="C260" s="452"/>
      <c r="D260" s="452"/>
      <c r="E260" s="452"/>
      <c r="F260" s="452"/>
      <c r="G260" s="452"/>
      <c r="H260" s="452"/>
      <c r="I260" s="452"/>
      <c r="J260" s="452"/>
      <c r="K260" s="453" t="str">
        <f>IF([1]p32!$H$30&lt;&gt;0,[1]p32!$H$30,"")</f>
        <v/>
      </c>
      <c r="L260" s="453"/>
      <c r="M260" s="453" t="str">
        <f>IF([1]p32!$I$30&lt;&gt;0,[1]p32!$I$30,"")</f>
        <v/>
      </c>
      <c r="N260" s="453"/>
      <c r="O260" s="388" t="str">
        <f>IF([1]p32!$J$30&lt;&gt;0,[1]p32!$J$30,"")</f>
        <v/>
      </c>
      <c r="P260" s="379"/>
      <c r="Q260" s="380"/>
    </row>
    <row r="261" spans="1:19" s="2" customFormat="1" ht="13.5" customHeight="1" x14ac:dyDescent="0.25">
      <c r="A261" s="452" t="str">
        <f>IF([1]p32!$A$31&lt;&gt;0,[1]p32!$A$31,"")</f>
        <v/>
      </c>
      <c r="B261" s="452"/>
      <c r="C261" s="452"/>
      <c r="D261" s="452"/>
      <c r="E261" s="452"/>
      <c r="F261" s="452"/>
      <c r="G261" s="452"/>
      <c r="H261" s="452"/>
      <c r="I261" s="452"/>
      <c r="J261" s="452"/>
      <c r="K261" s="453" t="str">
        <f>IF([1]p32!$H$31&lt;&gt;0,[1]p32!$H$31,"")</f>
        <v/>
      </c>
      <c r="L261" s="453"/>
      <c r="M261" s="453" t="str">
        <f>IF([1]p32!$I$31&lt;&gt;0,[1]p32!$I$31,"")</f>
        <v/>
      </c>
      <c r="N261" s="453"/>
      <c r="O261" s="388" t="str">
        <f>IF([1]p32!$J$31&lt;&gt;0,[1]p32!$J$31,"")</f>
        <v/>
      </c>
      <c r="P261" s="379"/>
      <c r="Q261" s="380"/>
    </row>
    <row r="262" spans="1:19" s="29" customFormat="1" ht="13.5" customHeight="1" x14ac:dyDescent="0.2">
      <c r="A262" s="375" t="str">
        <f>T([1]p33!$C$13:$G$13)</f>
        <v>Lucas Siebra Rocha</v>
      </c>
      <c r="B262" s="376"/>
      <c r="C262" s="376"/>
      <c r="D262" s="376"/>
      <c r="E262" s="376"/>
      <c r="F262" s="376"/>
      <c r="G262" s="377"/>
      <c r="H262" s="454"/>
      <c r="I262" s="455"/>
      <c r="J262" s="455"/>
      <c r="K262" s="455"/>
      <c r="L262" s="455"/>
      <c r="M262" s="455"/>
      <c r="N262" s="455"/>
      <c r="O262" s="455"/>
      <c r="P262" s="455"/>
      <c r="Q262" s="455"/>
      <c r="R262" s="28"/>
      <c r="S262" s="28"/>
    </row>
    <row r="263" spans="1:19" s="29" customFormat="1" ht="13.5" customHeight="1" x14ac:dyDescent="0.2">
      <c r="A263" s="406" t="s">
        <v>15</v>
      </c>
      <c r="B263" s="406"/>
      <c r="C263" s="406"/>
      <c r="D263" s="406"/>
      <c r="E263" s="406"/>
      <c r="F263" s="406"/>
      <c r="G263" s="406"/>
      <c r="H263" s="406"/>
      <c r="I263" s="406"/>
      <c r="J263" s="406"/>
      <c r="K263" s="456" t="s">
        <v>178</v>
      </c>
      <c r="L263" s="456"/>
      <c r="M263" s="457" t="s">
        <v>179</v>
      </c>
      <c r="N263" s="457"/>
      <c r="O263" s="375" t="s">
        <v>16</v>
      </c>
      <c r="P263" s="376"/>
      <c r="Q263" s="377"/>
      <c r="R263" s="28"/>
      <c r="S263" s="28"/>
    </row>
    <row r="264" spans="1:19" s="2" customFormat="1" ht="13.5" customHeight="1" x14ac:dyDescent="0.25">
      <c r="A264" s="452" t="str">
        <f>IF([1]p33!$A$26&lt;&gt;0,[1]p33!$A$26,"")</f>
        <v/>
      </c>
      <c r="B264" s="452"/>
      <c r="C264" s="452"/>
      <c r="D264" s="452"/>
      <c r="E264" s="452"/>
      <c r="F264" s="452"/>
      <c r="G264" s="452"/>
      <c r="H264" s="452"/>
      <c r="I264" s="452"/>
      <c r="J264" s="452"/>
      <c r="K264" s="453" t="str">
        <f>IF([1]p33!$H$26&lt;&gt;0,[1]p33!$H$26,"")</f>
        <v/>
      </c>
      <c r="L264" s="453"/>
      <c r="M264" s="453" t="str">
        <f>IF([1]p33!$I$26&lt;&gt;0,[1]p33!$I$26,"")</f>
        <v/>
      </c>
      <c r="N264" s="453"/>
      <c r="O264" s="388" t="str">
        <f>IF([1]p33!$J$26&lt;&gt;0,[1]p33!$J$26,"")</f>
        <v/>
      </c>
      <c r="P264" s="379"/>
      <c r="Q264" s="380"/>
    </row>
    <row r="265" spans="1:19" s="2" customFormat="1" ht="13.5" customHeight="1" x14ac:dyDescent="0.25">
      <c r="A265" s="452" t="str">
        <f>IF([1]p33!$A$27&lt;&gt;0,[1]p33!$A$27,"")</f>
        <v/>
      </c>
      <c r="B265" s="452"/>
      <c r="C265" s="452"/>
      <c r="D265" s="452"/>
      <c r="E265" s="452"/>
      <c r="F265" s="452"/>
      <c r="G265" s="452"/>
      <c r="H265" s="452"/>
      <c r="I265" s="452"/>
      <c r="J265" s="452"/>
      <c r="K265" s="453" t="str">
        <f>IF([1]p33!$H$27&lt;&gt;0,[1]p33!$H$27,"")</f>
        <v/>
      </c>
      <c r="L265" s="453"/>
      <c r="M265" s="453" t="str">
        <f>IF([1]p33!$I$27&lt;&gt;0,[1]p33!$I$27,"")</f>
        <v/>
      </c>
      <c r="N265" s="453"/>
      <c r="O265" s="388" t="str">
        <f>IF([1]p33!$J$27&lt;&gt;0,[1]p33!$J$27,"")</f>
        <v/>
      </c>
      <c r="P265" s="379"/>
      <c r="Q265" s="380"/>
    </row>
    <row r="266" spans="1:19" s="2" customFormat="1" ht="13.5" customHeight="1" x14ac:dyDescent="0.25">
      <c r="A266" s="452" t="str">
        <f>IF([1]p33!$A$28&lt;&gt;0,[1]p33!$A$28,"")</f>
        <v/>
      </c>
      <c r="B266" s="452"/>
      <c r="C266" s="452"/>
      <c r="D266" s="452"/>
      <c r="E266" s="452"/>
      <c r="F266" s="452"/>
      <c r="G266" s="452"/>
      <c r="H266" s="452"/>
      <c r="I266" s="452"/>
      <c r="J266" s="452"/>
      <c r="K266" s="453" t="str">
        <f>IF([1]p33!$H$28&lt;&gt;0,[1]p33!$H$28,"")</f>
        <v/>
      </c>
      <c r="L266" s="453"/>
      <c r="M266" s="453" t="str">
        <f>IF([1]p33!$I$28&lt;&gt;0,[1]p33!$I$28,"")</f>
        <v/>
      </c>
      <c r="N266" s="453"/>
      <c r="O266" s="388" t="str">
        <f>IF([1]p33!$J$28&lt;&gt;0,[1]p33!$J$28,"")</f>
        <v/>
      </c>
      <c r="P266" s="379"/>
      <c r="Q266" s="380"/>
    </row>
    <row r="267" spans="1:19" s="2" customFormat="1" ht="13.5" customHeight="1" x14ac:dyDescent="0.25">
      <c r="A267" s="452" t="str">
        <f>IF([1]p33!$A$29&lt;&gt;0,[1]p33!$A$29,"")</f>
        <v/>
      </c>
      <c r="B267" s="452"/>
      <c r="C267" s="452"/>
      <c r="D267" s="452"/>
      <c r="E267" s="452"/>
      <c r="F267" s="452"/>
      <c r="G267" s="452"/>
      <c r="H267" s="452"/>
      <c r="I267" s="452"/>
      <c r="J267" s="452"/>
      <c r="K267" s="453" t="str">
        <f>IF([1]p33!$H$29&lt;&gt;0,[1]p33!$H$29,"")</f>
        <v/>
      </c>
      <c r="L267" s="453"/>
      <c r="M267" s="453" t="str">
        <f>IF([1]p33!$I$29&lt;&gt;0,[1]p33!$I$29,"")</f>
        <v/>
      </c>
      <c r="N267" s="453"/>
      <c r="O267" s="388" t="str">
        <f>IF([1]p33!$J$29&lt;&gt;0,[1]p33!$J$29,"")</f>
        <v/>
      </c>
      <c r="P267" s="379"/>
      <c r="Q267" s="380"/>
    </row>
    <row r="268" spans="1:19" s="2" customFormat="1" ht="13.5" customHeight="1" x14ac:dyDescent="0.25">
      <c r="A268" s="452" t="str">
        <f>IF([1]p33!$A$30&lt;&gt;0,[1]p33!$A$30,"")</f>
        <v/>
      </c>
      <c r="B268" s="452"/>
      <c r="C268" s="452"/>
      <c r="D268" s="452"/>
      <c r="E268" s="452"/>
      <c r="F268" s="452"/>
      <c r="G268" s="452"/>
      <c r="H268" s="452"/>
      <c r="I268" s="452"/>
      <c r="J268" s="452"/>
      <c r="K268" s="453" t="str">
        <f>IF([1]p33!$H$30&lt;&gt;0,[1]p33!$H$30,"")</f>
        <v/>
      </c>
      <c r="L268" s="453"/>
      <c r="M268" s="453" t="str">
        <f>IF([1]p33!$I$30&lt;&gt;0,[1]p33!$I$30,"")</f>
        <v/>
      </c>
      <c r="N268" s="453"/>
      <c r="O268" s="388" t="str">
        <f>IF([1]p33!$J$30&lt;&gt;0,[1]p33!$J$30,"")</f>
        <v/>
      </c>
      <c r="P268" s="379"/>
      <c r="Q268" s="380"/>
    </row>
    <row r="269" spans="1:19" s="2" customFormat="1" ht="13.5" customHeight="1" x14ac:dyDescent="0.25">
      <c r="A269" s="452" t="str">
        <f>IF([1]p33!$A$31&lt;&gt;0,[1]p33!$A$31,"")</f>
        <v/>
      </c>
      <c r="B269" s="452"/>
      <c r="C269" s="452"/>
      <c r="D269" s="452"/>
      <c r="E269" s="452"/>
      <c r="F269" s="452"/>
      <c r="G269" s="452"/>
      <c r="H269" s="452"/>
      <c r="I269" s="452"/>
      <c r="J269" s="452"/>
      <c r="K269" s="453" t="str">
        <f>IF([1]p33!$H$31&lt;&gt;0,[1]p33!$H$31,"")</f>
        <v/>
      </c>
      <c r="L269" s="453"/>
      <c r="M269" s="453" t="str">
        <f>IF([1]p33!$I$31&lt;&gt;0,[1]p33!$I$31,"")</f>
        <v/>
      </c>
      <c r="N269" s="453"/>
      <c r="O269" s="388" t="str">
        <f>IF([1]p33!$J$31&lt;&gt;0,[1]p33!$J$31,"")</f>
        <v/>
      </c>
      <c r="P269" s="379"/>
      <c r="Q269" s="380"/>
    </row>
    <row r="270" spans="1:19" s="29" customFormat="1" ht="13.5" customHeight="1" x14ac:dyDescent="0.2">
      <c r="A270" s="375" t="str">
        <f>T([1]p34!$C$13:$G$13)</f>
        <v/>
      </c>
      <c r="B270" s="376"/>
      <c r="C270" s="376"/>
      <c r="D270" s="376"/>
      <c r="E270" s="376"/>
      <c r="F270" s="376"/>
      <c r="G270" s="377"/>
      <c r="H270" s="454"/>
      <c r="I270" s="455"/>
      <c r="J270" s="455"/>
      <c r="K270" s="455"/>
      <c r="L270" s="455"/>
      <c r="M270" s="455"/>
      <c r="N270" s="455"/>
      <c r="O270" s="455"/>
      <c r="P270" s="455"/>
      <c r="Q270" s="455"/>
      <c r="R270" s="28"/>
      <c r="S270" s="28"/>
    </row>
    <row r="271" spans="1:19" s="29" customFormat="1" ht="13.5" customHeight="1" x14ac:dyDescent="0.2">
      <c r="A271" s="406" t="s">
        <v>15</v>
      </c>
      <c r="B271" s="406"/>
      <c r="C271" s="406"/>
      <c r="D271" s="406"/>
      <c r="E271" s="406"/>
      <c r="F271" s="406"/>
      <c r="G271" s="406"/>
      <c r="H271" s="406"/>
      <c r="I271" s="406"/>
      <c r="J271" s="406"/>
      <c r="K271" s="456" t="s">
        <v>178</v>
      </c>
      <c r="L271" s="456"/>
      <c r="M271" s="457" t="s">
        <v>179</v>
      </c>
      <c r="N271" s="457"/>
      <c r="O271" s="375" t="s">
        <v>16</v>
      </c>
      <c r="P271" s="376"/>
      <c r="Q271" s="377"/>
      <c r="R271" s="28"/>
      <c r="S271" s="28"/>
    </row>
    <row r="272" spans="1:19" s="2" customFormat="1" ht="13.5" customHeight="1" x14ac:dyDescent="0.25">
      <c r="A272" s="452" t="str">
        <f>IF([1]p34!$A$26&lt;&gt;0,[1]p34!$A$26,"")</f>
        <v/>
      </c>
      <c r="B272" s="452"/>
      <c r="C272" s="452"/>
      <c r="D272" s="452"/>
      <c r="E272" s="452"/>
      <c r="F272" s="452"/>
      <c r="G272" s="452"/>
      <c r="H272" s="452"/>
      <c r="I272" s="452"/>
      <c r="J272" s="452"/>
      <c r="K272" s="453" t="str">
        <f>IF([1]p34!$H$26&lt;&gt;0,[1]p34!$H$26,"")</f>
        <v/>
      </c>
      <c r="L272" s="453"/>
      <c r="M272" s="453" t="str">
        <f>IF([1]p34!$I$26&lt;&gt;0,[1]p34!$I$26,"")</f>
        <v/>
      </c>
      <c r="N272" s="453"/>
      <c r="O272" s="388" t="str">
        <f>IF([1]p34!$J$26&lt;&gt;0,[1]p34!$J$26,"")</f>
        <v/>
      </c>
      <c r="P272" s="379"/>
      <c r="Q272" s="380"/>
    </row>
    <row r="273" spans="1:19" s="2" customFormat="1" ht="13.5" customHeight="1" x14ac:dyDescent="0.25">
      <c r="A273" s="452" t="str">
        <f>IF([1]p34!$A$27&lt;&gt;0,[1]p34!$A$27,"")</f>
        <v/>
      </c>
      <c r="B273" s="452"/>
      <c r="C273" s="452"/>
      <c r="D273" s="452"/>
      <c r="E273" s="452"/>
      <c r="F273" s="452"/>
      <c r="G273" s="452"/>
      <c r="H273" s="452"/>
      <c r="I273" s="452"/>
      <c r="J273" s="452"/>
      <c r="K273" s="453" t="str">
        <f>IF([1]p34!$H$27&lt;&gt;0,[1]p34!$H$27,"")</f>
        <v/>
      </c>
      <c r="L273" s="453"/>
      <c r="M273" s="453" t="str">
        <f>IF([1]p34!$I$27&lt;&gt;0,[1]p34!$I$27,"")</f>
        <v/>
      </c>
      <c r="N273" s="453"/>
      <c r="O273" s="388" t="str">
        <f>IF([1]p34!$J$27&lt;&gt;0,[1]p34!$J$27,"")</f>
        <v/>
      </c>
      <c r="P273" s="379"/>
      <c r="Q273" s="380"/>
    </row>
    <row r="274" spans="1:19" s="2" customFormat="1" ht="13.5" customHeight="1" x14ac:dyDescent="0.25">
      <c r="A274" s="452" t="str">
        <f>IF([1]p34!$A$28&lt;&gt;0,[1]p34!$A$28,"")</f>
        <v/>
      </c>
      <c r="B274" s="452"/>
      <c r="C274" s="452"/>
      <c r="D274" s="452"/>
      <c r="E274" s="452"/>
      <c r="F274" s="452"/>
      <c r="G274" s="452"/>
      <c r="H274" s="452"/>
      <c r="I274" s="452"/>
      <c r="J274" s="452"/>
      <c r="K274" s="453" t="str">
        <f>IF([1]p34!$H$28&lt;&gt;0,[1]p34!$H$28,"")</f>
        <v/>
      </c>
      <c r="L274" s="453"/>
      <c r="M274" s="453" t="str">
        <f>IF([1]p34!$I$28&lt;&gt;0,[1]p34!$I$28,"")</f>
        <v/>
      </c>
      <c r="N274" s="453"/>
      <c r="O274" s="388" t="str">
        <f>IF([1]p34!$J$28&lt;&gt;0,[1]p34!$J$28,"")</f>
        <v/>
      </c>
      <c r="P274" s="379"/>
      <c r="Q274" s="380"/>
    </row>
    <row r="275" spans="1:19" s="2" customFormat="1" ht="13.5" customHeight="1" x14ac:dyDescent="0.25">
      <c r="A275" s="452" t="str">
        <f>IF([1]p34!$A$29&lt;&gt;0,[1]p34!$A$29,"")</f>
        <v/>
      </c>
      <c r="B275" s="452"/>
      <c r="C275" s="452"/>
      <c r="D275" s="452"/>
      <c r="E275" s="452"/>
      <c r="F275" s="452"/>
      <c r="G275" s="452"/>
      <c r="H275" s="452"/>
      <c r="I275" s="452"/>
      <c r="J275" s="452"/>
      <c r="K275" s="453" t="str">
        <f>IF([1]p34!$H$29&lt;&gt;0,[1]p34!$H$29,"")</f>
        <v/>
      </c>
      <c r="L275" s="453"/>
      <c r="M275" s="453" t="str">
        <f>IF([1]p34!$I$29&lt;&gt;0,[1]p34!$I$29,"")</f>
        <v/>
      </c>
      <c r="N275" s="453"/>
      <c r="O275" s="388" t="str">
        <f>IF([1]p34!$J$29&lt;&gt;0,[1]p34!$J$29,"")</f>
        <v/>
      </c>
      <c r="P275" s="379"/>
      <c r="Q275" s="380"/>
    </row>
    <row r="276" spans="1:19" s="2" customFormat="1" ht="13.5" customHeight="1" x14ac:dyDescent="0.25">
      <c r="A276" s="452" t="str">
        <f>IF([1]p34!$A$30&lt;&gt;0,[1]p34!$A$30,"")</f>
        <v/>
      </c>
      <c r="B276" s="452"/>
      <c r="C276" s="452"/>
      <c r="D276" s="452"/>
      <c r="E276" s="452"/>
      <c r="F276" s="452"/>
      <c r="G276" s="452"/>
      <c r="H276" s="452"/>
      <c r="I276" s="452"/>
      <c r="J276" s="452"/>
      <c r="K276" s="453" t="str">
        <f>IF([1]p34!$H$30&lt;&gt;0,[1]p34!$H$30,"")</f>
        <v/>
      </c>
      <c r="L276" s="453"/>
      <c r="M276" s="453" t="str">
        <f>IF([1]p34!$I$30&lt;&gt;0,[1]p34!$I$30,"")</f>
        <v/>
      </c>
      <c r="N276" s="453"/>
      <c r="O276" s="388" t="str">
        <f>IF([1]p34!$J$30&lt;&gt;0,[1]p34!$J$30,"")</f>
        <v/>
      </c>
      <c r="P276" s="379"/>
      <c r="Q276" s="380"/>
    </row>
    <row r="277" spans="1:19" s="2" customFormat="1" ht="13.5" customHeight="1" x14ac:dyDescent="0.25">
      <c r="A277" s="452" t="str">
        <f>IF([1]p34!$A$31&lt;&gt;0,[1]p34!$A$31,"")</f>
        <v/>
      </c>
      <c r="B277" s="452"/>
      <c r="C277" s="452"/>
      <c r="D277" s="452"/>
      <c r="E277" s="452"/>
      <c r="F277" s="452"/>
      <c r="G277" s="452"/>
      <c r="H277" s="452"/>
      <c r="I277" s="452"/>
      <c r="J277" s="452"/>
      <c r="K277" s="453" t="str">
        <f>IF([1]p34!$H$31&lt;&gt;0,[1]p34!$H$31,"")</f>
        <v/>
      </c>
      <c r="L277" s="453"/>
      <c r="M277" s="453" t="str">
        <f>IF([1]p34!$I$31&lt;&gt;0,[1]p34!$I$31,"")</f>
        <v/>
      </c>
      <c r="N277" s="453"/>
      <c r="O277" s="388" t="str">
        <f>IF([1]p34!$J$31&lt;&gt;0,[1]p34!$J$31,"")</f>
        <v/>
      </c>
      <c r="P277" s="379"/>
      <c r="Q277" s="380"/>
    </row>
    <row r="278" spans="1:19" s="29" customFormat="1" ht="13.5" customHeight="1" x14ac:dyDescent="0.2">
      <c r="A278" s="375" t="str">
        <f>T([1]p35!$C$13:$G$13)</f>
        <v/>
      </c>
      <c r="B278" s="376"/>
      <c r="C278" s="376"/>
      <c r="D278" s="376"/>
      <c r="E278" s="376"/>
      <c r="F278" s="376"/>
      <c r="G278" s="377"/>
      <c r="H278" s="454"/>
      <c r="I278" s="455"/>
      <c r="J278" s="455"/>
      <c r="K278" s="455"/>
      <c r="L278" s="455"/>
      <c r="M278" s="455"/>
      <c r="N278" s="455"/>
      <c r="O278" s="455"/>
      <c r="P278" s="455"/>
      <c r="Q278" s="455"/>
      <c r="R278" s="28"/>
      <c r="S278" s="28"/>
    </row>
    <row r="279" spans="1:19" s="29" customFormat="1" ht="13.5" customHeight="1" x14ac:dyDescent="0.2">
      <c r="A279" s="406" t="s">
        <v>15</v>
      </c>
      <c r="B279" s="406"/>
      <c r="C279" s="406"/>
      <c r="D279" s="406"/>
      <c r="E279" s="406"/>
      <c r="F279" s="406"/>
      <c r="G279" s="406"/>
      <c r="H279" s="406"/>
      <c r="I279" s="406"/>
      <c r="J279" s="406"/>
      <c r="K279" s="456" t="s">
        <v>178</v>
      </c>
      <c r="L279" s="456"/>
      <c r="M279" s="457" t="s">
        <v>179</v>
      </c>
      <c r="N279" s="457"/>
      <c r="O279" s="375" t="s">
        <v>16</v>
      </c>
      <c r="P279" s="376"/>
      <c r="Q279" s="377"/>
      <c r="R279" s="28"/>
      <c r="S279" s="28"/>
    </row>
    <row r="280" spans="1:19" s="2" customFormat="1" ht="13.5" customHeight="1" x14ac:dyDescent="0.25">
      <c r="A280" s="452" t="str">
        <f>IF([1]p35!$A$26&lt;&gt;0,[1]p35!$A$26,"")</f>
        <v/>
      </c>
      <c r="B280" s="452"/>
      <c r="C280" s="452"/>
      <c r="D280" s="452"/>
      <c r="E280" s="452"/>
      <c r="F280" s="452"/>
      <c r="G280" s="452"/>
      <c r="H280" s="452"/>
      <c r="I280" s="452"/>
      <c r="J280" s="452"/>
      <c r="K280" s="453" t="str">
        <f>IF([1]p35!$H$26&lt;&gt;0,[1]p35!$H$26,"")</f>
        <v/>
      </c>
      <c r="L280" s="453"/>
      <c r="M280" s="453" t="str">
        <f>IF([1]p35!$I$26&lt;&gt;0,[1]p35!$I$26,"")</f>
        <v/>
      </c>
      <c r="N280" s="453"/>
      <c r="O280" s="388" t="str">
        <f>IF([1]p35!$J$26&lt;&gt;0,[1]p35!$J$26,"")</f>
        <v/>
      </c>
      <c r="P280" s="379"/>
      <c r="Q280" s="380"/>
    </row>
    <row r="281" spans="1:19" s="2" customFormat="1" ht="13.5" customHeight="1" x14ac:dyDescent="0.25">
      <c r="A281" s="452" t="str">
        <f>IF([1]p35!$A$27&lt;&gt;0,[1]p35!$A$27,"")</f>
        <v/>
      </c>
      <c r="B281" s="452"/>
      <c r="C281" s="452"/>
      <c r="D281" s="452"/>
      <c r="E281" s="452"/>
      <c r="F281" s="452"/>
      <c r="G281" s="452"/>
      <c r="H281" s="452"/>
      <c r="I281" s="452"/>
      <c r="J281" s="452"/>
      <c r="K281" s="453" t="str">
        <f>IF([1]p35!$H$27&lt;&gt;0,[1]p35!$H$27,"")</f>
        <v/>
      </c>
      <c r="L281" s="453"/>
      <c r="M281" s="453" t="str">
        <f>IF([1]p35!$I$27&lt;&gt;0,[1]p35!$I$27,"")</f>
        <v/>
      </c>
      <c r="N281" s="453"/>
      <c r="O281" s="388" t="str">
        <f>IF([1]p35!$J$27&lt;&gt;0,[1]p35!$J$27,"")</f>
        <v/>
      </c>
      <c r="P281" s="379"/>
      <c r="Q281" s="380"/>
    </row>
    <row r="282" spans="1:19" s="2" customFormat="1" ht="13.5" customHeight="1" x14ac:dyDescent="0.25">
      <c r="A282" s="452" t="str">
        <f>IF([1]p35!$A$28&lt;&gt;0,[1]p35!$A$28,"")</f>
        <v/>
      </c>
      <c r="B282" s="452"/>
      <c r="C282" s="452"/>
      <c r="D282" s="452"/>
      <c r="E282" s="452"/>
      <c r="F282" s="452"/>
      <c r="G282" s="452"/>
      <c r="H282" s="452"/>
      <c r="I282" s="452"/>
      <c r="J282" s="452"/>
      <c r="K282" s="453" t="str">
        <f>IF([1]p35!$H$28&lt;&gt;0,[1]p35!$H$28,"")</f>
        <v/>
      </c>
      <c r="L282" s="453"/>
      <c r="M282" s="453" t="str">
        <f>IF([1]p35!$I$28&lt;&gt;0,[1]p35!$I$28,"")</f>
        <v/>
      </c>
      <c r="N282" s="453"/>
      <c r="O282" s="388" t="str">
        <f>IF([1]p35!$J$28&lt;&gt;0,[1]p35!$J$28,"")</f>
        <v/>
      </c>
      <c r="P282" s="379"/>
      <c r="Q282" s="380"/>
    </row>
    <row r="283" spans="1:19" s="2" customFormat="1" ht="13.5" customHeight="1" x14ac:dyDescent="0.25">
      <c r="A283" s="452" t="str">
        <f>IF([1]p35!$A$29&lt;&gt;0,[1]p35!$A$29,"")</f>
        <v/>
      </c>
      <c r="B283" s="452"/>
      <c r="C283" s="452"/>
      <c r="D283" s="452"/>
      <c r="E283" s="452"/>
      <c r="F283" s="452"/>
      <c r="G283" s="452"/>
      <c r="H283" s="452"/>
      <c r="I283" s="452"/>
      <c r="J283" s="452"/>
      <c r="K283" s="453" t="str">
        <f>IF([1]p35!$H$29&lt;&gt;0,[1]p35!$H$29,"")</f>
        <v/>
      </c>
      <c r="L283" s="453"/>
      <c r="M283" s="453" t="str">
        <f>IF([1]p35!$I$29&lt;&gt;0,[1]p35!$I$29,"")</f>
        <v/>
      </c>
      <c r="N283" s="453"/>
      <c r="O283" s="388" t="str">
        <f>IF([1]p35!$J$29&lt;&gt;0,[1]p35!$J$29,"")</f>
        <v/>
      </c>
      <c r="P283" s="379"/>
      <c r="Q283" s="380"/>
    </row>
    <row r="284" spans="1:19" s="2" customFormat="1" ht="13.5" customHeight="1" x14ac:dyDescent="0.25">
      <c r="A284" s="452" t="str">
        <f>IF([1]p35!$A$30&lt;&gt;0,[1]p35!$A$30,"")</f>
        <v/>
      </c>
      <c r="B284" s="452"/>
      <c r="C284" s="452"/>
      <c r="D284" s="452"/>
      <c r="E284" s="452"/>
      <c r="F284" s="452"/>
      <c r="G284" s="452"/>
      <c r="H284" s="452"/>
      <c r="I284" s="452"/>
      <c r="J284" s="452"/>
      <c r="K284" s="453" t="str">
        <f>IF([1]p35!$H$30&lt;&gt;0,[1]p35!$H$30,"")</f>
        <v/>
      </c>
      <c r="L284" s="453"/>
      <c r="M284" s="453" t="str">
        <f>IF([1]p35!$I$30&lt;&gt;0,[1]p35!$I$30,"")</f>
        <v/>
      </c>
      <c r="N284" s="453"/>
      <c r="O284" s="388" t="str">
        <f>IF([1]p35!$J$30&lt;&gt;0,[1]p35!$J$30,"")</f>
        <v/>
      </c>
      <c r="P284" s="379"/>
      <c r="Q284" s="380"/>
    </row>
    <row r="285" spans="1:19" s="2" customFormat="1" ht="13.5" customHeight="1" x14ac:dyDescent="0.25">
      <c r="A285" s="452" t="str">
        <f>IF([1]p35!$A$31&lt;&gt;0,[1]p35!$A$31,"")</f>
        <v/>
      </c>
      <c r="B285" s="452"/>
      <c r="C285" s="452"/>
      <c r="D285" s="452"/>
      <c r="E285" s="452"/>
      <c r="F285" s="452"/>
      <c r="G285" s="452"/>
      <c r="H285" s="452"/>
      <c r="I285" s="452"/>
      <c r="J285" s="452"/>
      <c r="K285" s="453" t="str">
        <f>IF([1]p35!$H$31&lt;&gt;0,[1]p35!$H$31,"")</f>
        <v/>
      </c>
      <c r="L285" s="453"/>
      <c r="M285" s="453" t="str">
        <f>IF([1]p35!$I$31&lt;&gt;0,[1]p35!$I$31,"")</f>
        <v/>
      </c>
      <c r="N285" s="453"/>
      <c r="O285" s="388" t="str">
        <f>IF([1]p35!$J$31&lt;&gt;0,[1]p35!$J$31,"")</f>
        <v/>
      </c>
      <c r="P285" s="379"/>
      <c r="Q285" s="380"/>
    </row>
    <row r="286" spans="1:19" s="29" customFormat="1" ht="13.5" customHeight="1" x14ac:dyDescent="0.2">
      <c r="A286" s="375" t="str">
        <f>T([1]p36!$C$13:$G$13)</f>
        <v/>
      </c>
      <c r="B286" s="376"/>
      <c r="C286" s="376"/>
      <c r="D286" s="376"/>
      <c r="E286" s="376"/>
      <c r="F286" s="376"/>
      <c r="G286" s="377"/>
      <c r="H286" s="454"/>
      <c r="I286" s="455"/>
      <c r="J286" s="455"/>
      <c r="K286" s="455"/>
      <c r="L286" s="455"/>
      <c r="M286" s="455"/>
      <c r="N286" s="455"/>
      <c r="O286" s="455"/>
      <c r="P286" s="455"/>
      <c r="Q286" s="455"/>
      <c r="R286" s="28"/>
      <c r="S286" s="28"/>
    </row>
    <row r="287" spans="1:19" s="29" customFormat="1" ht="13.5" customHeight="1" x14ac:dyDescent="0.2">
      <c r="A287" s="406" t="s">
        <v>15</v>
      </c>
      <c r="B287" s="406"/>
      <c r="C287" s="406"/>
      <c r="D287" s="406"/>
      <c r="E287" s="406"/>
      <c r="F287" s="406"/>
      <c r="G287" s="406"/>
      <c r="H287" s="406"/>
      <c r="I287" s="406"/>
      <c r="J287" s="406"/>
      <c r="K287" s="456" t="s">
        <v>178</v>
      </c>
      <c r="L287" s="456"/>
      <c r="M287" s="457" t="s">
        <v>179</v>
      </c>
      <c r="N287" s="457"/>
      <c r="O287" s="375" t="s">
        <v>16</v>
      </c>
      <c r="P287" s="376"/>
      <c r="Q287" s="377"/>
      <c r="R287" s="28"/>
      <c r="S287" s="28"/>
    </row>
    <row r="288" spans="1:19" s="2" customFormat="1" ht="13.5" customHeight="1" x14ac:dyDescent="0.25">
      <c r="A288" s="452" t="str">
        <f>IF([1]p36!$A$26&lt;&gt;0,[1]p36!$A$26,"")</f>
        <v/>
      </c>
      <c r="B288" s="452"/>
      <c r="C288" s="452"/>
      <c r="D288" s="452"/>
      <c r="E288" s="452"/>
      <c r="F288" s="452"/>
      <c r="G288" s="452"/>
      <c r="H288" s="452"/>
      <c r="I288" s="452"/>
      <c r="J288" s="452"/>
      <c r="K288" s="453" t="str">
        <f>IF([1]p36!$H$26&lt;&gt;0,[1]p36!$H$26,"")</f>
        <v/>
      </c>
      <c r="L288" s="453"/>
      <c r="M288" s="453" t="str">
        <f>IF([1]p36!$I$26&lt;&gt;0,[1]p36!$I$26,"")</f>
        <v/>
      </c>
      <c r="N288" s="453"/>
      <c r="O288" s="388" t="str">
        <f>IF([1]p36!$J$26&lt;&gt;0,[1]p36!$J$26,"")</f>
        <v/>
      </c>
      <c r="P288" s="379"/>
      <c r="Q288" s="380"/>
    </row>
    <row r="289" spans="1:19" s="2" customFormat="1" ht="13.5" customHeight="1" x14ac:dyDescent="0.25">
      <c r="A289" s="452" t="str">
        <f>IF([1]p36!$A$27&lt;&gt;0,[1]p36!$A$27,"")</f>
        <v/>
      </c>
      <c r="B289" s="452"/>
      <c r="C289" s="452"/>
      <c r="D289" s="452"/>
      <c r="E289" s="452"/>
      <c r="F289" s="452"/>
      <c r="G289" s="452"/>
      <c r="H289" s="452"/>
      <c r="I289" s="452"/>
      <c r="J289" s="452"/>
      <c r="K289" s="453" t="str">
        <f>IF([1]p36!$H$27&lt;&gt;0,[1]p36!$H$27,"")</f>
        <v/>
      </c>
      <c r="L289" s="453"/>
      <c r="M289" s="453" t="str">
        <f>IF([1]p36!$I$27&lt;&gt;0,[1]p36!$I$27,"")</f>
        <v/>
      </c>
      <c r="N289" s="453"/>
      <c r="O289" s="388" t="str">
        <f>IF([1]p36!$J$27&lt;&gt;0,[1]p36!$J$27,"")</f>
        <v/>
      </c>
      <c r="P289" s="379"/>
      <c r="Q289" s="380"/>
    </row>
    <row r="290" spans="1:19" s="2" customFormat="1" ht="13.5" customHeight="1" x14ac:dyDescent="0.25">
      <c r="A290" s="452" t="str">
        <f>IF([1]p36!$A$28&lt;&gt;0,[1]p36!$A$28,"")</f>
        <v/>
      </c>
      <c r="B290" s="452"/>
      <c r="C290" s="452"/>
      <c r="D290" s="452"/>
      <c r="E290" s="452"/>
      <c r="F290" s="452"/>
      <c r="G290" s="452"/>
      <c r="H290" s="452"/>
      <c r="I290" s="452"/>
      <c r="J290" s="452"/>
      <c r="K290" s="453" t="str">
        <f>IF([1]p36!$H$28&lt;&gt;0,[1]p36!$H$28,"")</f>
        <v/>
      </c>
      <c r="L290" s="453"/>
      <c r="M290" s="453" t="str">
        <f>IF([1]p36!$I$28&lt;&gt;0,[1]p36!$I$28,"")</f>
        <v/>
      </c>
      <c r="N290" s="453"/>
      <c r="O290" s="388" t="str">
        <f>IF([1]p36!$J$28&lt;&gt;0,[1]p36!$J$28,"")</f>
        <v/>
      </c>
      <c r="P290" s="379"/>
      <c r="Q290" s="380"/>
    </row>
    <row r="291" spans="1:19" s="2" customFormat="1" ht="13.5" customHeight="1" x14ac:dyDescent="0.25">
      <c r="A291" s="452" t="str">
        <f>IF([1]p36!$A$29&lt;&gt;0,[1]p36!$A$29,"")</f>
        <v/>
      </c>
      <c r="B291" s="452"/>
      <c r="C291" s="452"/>
      <c r="D291" s="452"/>
      <c r="E291" s="452"/>
      <c r="F291" s="452"/>
      <c r="G291" s="452"/>
      <c r="H291" s="452"/>
      <c r="I291" s="452"/>
      <c r="J291" s="452"/>
      <c r="K291" s="453" t="str">
        <f>IF([1]p36!$H$29&lt;&gt;0,[1]p36!$H$29,"")</f>
        <v/>
      </c>
      <c r="L291" s="453"/>
      <c r="M291" s="453" t="str">
        <f>IF([1]p36!$I$29&lt;&gt;0,[1]p36!$I$29,"")</f>
        <v/>
      </c>
      <c r="N291" s="453"/>
      <c r="O291" s="388" t="str">
        <f>IF([1]p36!$J$29&lt;&gt;0,[1]p36!$J$29,"")</f>
        <v/>
      </c>
      <c r="P291" s="379"/>
      <c r="Q291" s="380"/>
    </row>
    <row r="292" spans="1:19" s="2" customFormat="1" ht="13.5" customHeight="1" x14ac:dyDescent="0.25">
      <c r="A292" s="452" t="str">
        <f>IF([1]p36!$A$30&lt;&gt;0,[1]p36!$A$30,"")</f>
        <v/>
      </c>
      <c r="B292" s="452"/>
      <c r="C292" s="452"/>
      <c r="D292" s="452"/>
      <c r="E292" s="452"/>
      <c r="F292" s="452"/>
      <c r="G292" s="452"/>
      <c r="H292" s="452"/>
      <c r="I292" s="452"/>
      <c r="J292" s="452"/>
      <c r="K292" s="453" t="str">
        <f>IF([1]p36!$H$30&lt;&gt;0,[1]p36!$H$30,"")</f>
        <v/>
      </c>
      <c r="L292" s="453"/>
      <c r="M292" s="453" t="str">
        <f>IF([1]p36!$I$30&lt;&gt;0,[1]p36!$I$30,"")</f>
        <v/>
      </c>
      <c r="N292" s="453"/>
      <c r="O292" s="388" t="str">
        <f>IF([1]p36!$J$30&lt;&gt;0,[1]p36!$J$30,"")</f>
        <v/>
      </c>
      <c r="P292" s="379"/>
      <c r="Q292" s="380"/>
    </row>
    <row r="293" spans="1:19" s="2" customFormat="1" ht="13.5" customHeight="1" x14ac:dyDescent="0.25">
      <c r="A293" s="452" t="str">
        <f>IF([1]p36!$A$31&lt;&gt;0,[1]p36!$A$31,"")</f>
        <v/>
      </c>
      <c r="B293" s="452"/>
      <c r="C293" s="452"/>
      <c r="D293" s="452"/>
      <c r="E293" s="452"/>
      <c r="F293" s="452"/>
      <c r="G293" s="452"/>
      <c r="H293" s="452"/>
      <c r="I293" s="452"/>
      <c r="J293" s="452"/>
      <c r="K293" s="453" t="str">
        <f>IF([1]p36!$H$31&lt;&gt;0,[1]p36!$H$31,"")</f>
        <v/>
      </c>
      <c r="L293" s="453"/>
      <c r="M293" s="453" t="str">
        <f>IF([1]p36!$I$31&lt;&gt;0,[1]p36!$I$31,"")</f>
        <v/>
      </c>
      <c r="N293" s="453"/>
      <c r="O293" s="388" t="str">
        <f>IF([1]p36!$J$31&lt;&gt;0,[1]p36!$J$31,"")</f>
        <v/>
      </c>
      <c r="P293" s="379"/>
      <c r="Q293" s="380"/>
    </row>
    <row r="294" spans="1:19" s="29" customFormat="1" ht="13.5" customHeight="1" x14ac:dyDescent="0.2">
      <c r="A294" s="375" t="str">
        <f>T([1]p37!$C$13:$G$13)</f>
        <v/>
      </c>
      <c r="B294" s="376"/>
      <c r="C294" s="376"/>
      <c r="D294" s="376"/>
      <c r="E294" s="376"/>
      <c r="F294" s="376"/>
      <c r="G294" s="377"/>
      <c r="H294" s="454"/>
      <c r="I294" s="455"/>
      <c r="J294" s="455"/>
      <c r="K294" s="455"/>
      <c r="L294" s="455"/>
      <c r="M294" s="455"/>
      <c r="N294" s="455"/>
      <c r="O294" s="455"/>
      <c r="P294" s="455"/>
      <c r="Q294" s="455"/>
      <c r="R294" s="28"/>
      <c r="S294" s="28"/>
    </row>
    <row r="295" spans="1:19" s="29" customFormat="1" ht="13.5" customHeight="1" x14ac:dyDescent="0.2">
      <c r="A295" s="406" t="s">
        <v>15</v>
      </c>
      <c r="B295" s="406"/>
      <c r="C295" s="406"/>
      <c r="D295" s="406"/>
      <c r="E295" s="406"/>
      <c r="F295" s="406"/>
      <c r="G295" s="406"/>
      <c r="H295" s="406"/>
      <c r="I295" s="406"/>
      <c r="J295" s="406"/>
      <c r="K295" s="456" t="s">
        <v>178</v>
      </c>
      <c r="L295" s="456"/>
      <c r="M295" s="457" t="s">
        <v>179</v>
      </c>
      <c r="N295" s="457"/>
      <c r="O295" s="375" t="s">
        <v>16</v>
      </c>
      <c r="P295" s="376"/>
      <c r="Q295" s="377"/>
      <c r="R295" s="28"/>
      <c r="S295" s="28"/>
    </row>
    <row r="296" spans="1:19" s="2" customFormat="1" ht="13.5" customHeight="1" x14ac:dyDescent="0.25">
      <c r="A296" s="452" t="str">
        <f>IF([1]p37!$A$26&lt;&gt;0,[1]p37!$A$26,"")</f>
        <v/>
      </c>
      <c r="B296" s="452"/>
      <c r="C296" s="452"/>
      <c r="D296" s="452"/>
      <c r="E296" s="452"/>
      <c r="F296" s="452"/>
      <c r="G296" s="452"/>
      <c r="H296" s="452"/>
      <c r="I296" s="452"/>
      <c r="J296" s="452"/>
      <c r="K296" s="453" t="str">
        <f>IF([1]p37!$H$26&lt;&gt;0,[1]p37!$H$26,"")</f>
        <v/>
      </c>
      <c r="L296" s="453"/>
      <c r="M296" s="453" t="str">
        <f>IF([1]p37!$I$26&lt;&gt;0,[1]p37!$I$26,"")</f>
        <v/>
      </c>
      <c r="N296" s="453"/>
      <c r="O296" s="388" t="str">
        <f>IF([1]p37!$J$26&lt;&gt;0,[1]p37!$J$26,"")</f>
        <v/>
      </c>
      <c r="P296" s="379"/>
      <c r="Q296" s="380"/>
    </row>
    <row r="297" spans="1:19" s="2" customFormat="1" ht="13.5" customHeight="1" x14ac:dyDescent="0.25">
      <c r="A297" s="452" t="str">
        <f>IF([1]p37!$A$27&lt;&gt;0,[1]p37!$A$27,"")</f>
        <v/>
      </c>
      <c r="B297" s="452"/>
      <c r="C297" s="452"/>
      <c r="D297" s="452"/>
      <c r="E297" s="452"/>
      <c r="F297" s="452"/>
      <c r="G297" s="452"/>
      <c r="H297" s="452"/>
      <c r="I297" s="452"/>
      <c r="J297" s="452"/>
      <c r="K297" s="453" t="str">
        <f>IF([1]p37!$H$27&lt;&gt;0,[1]p37!$H$27,"")</f>
        <v/>
      </c>
      <c r="L297" s="453"/>
      <c r="M297" s="453" t="str">
        <f>IF([1]p37!$I$27&lt;&gt;0,[1]p37!$I$27,"")</f>
        <v/>
      </c>
      <c r="N297" s="453"/>
      <c r="O297" s="388" t="str">
        <f>IF([1]p37!$J$27&lt;&gt;0,[1]p37!$J$27,"")</f>
        <v/>
      </c>
      <c r="P297" s="379"/>
      <c r="Q297" s="380"/>
    </row>
    <row r="298" spans="1:19" s="2" customFormat="1" ht="13.5" customHeight="1" x14ac:dyDescent="0.25">
      <c r="A298" s="452" t="str">
        <f>IF([1]p37!$A$28&lt;&gt;0,[1]p37!$A$28,"")</f>
        <v/>
      </c>
      <c r="B298" s="452"/>
      <c r="C298" s="452"/>
      <c r="D298" s="452"/>
      <c r="E298" s="452"/>
      <c r="F298" s="452"/>
      <c r="G298" s="452"/>
      <c r="H298" s="452"/>
      <c r="I298" s="452"/>
      <c r="J298" s="452"/>
      <c r="K298" s="453" t="str">
        <f>IF([1]p37!$H$28&lt;&gt;0,[1]p37!$H$28,"")</f>
        <v/>
      </c>
      <c r="L298" s="453"/>
      <c r="M298" s="453" t="str">
        <f>IF([1]p37!$I$28&lt;&gt;0,[1]p37!$I$28,"")</f>
        <v/>
      </c>
      <c r="N298" s="453"/>
      <c r="O298" s="388" t="str">
        <f>IF([1]p37!$J$28&lt;&gt;0,[1]p37!$J$28,"")</f>
        <v/>
      </c>
      <c r="P298" s="379"/>
      <c r="Q298" s="380"/>
    </row>
    <row r="299" spans="1:19" s="2" customFormat="1" ht="13.5" customHeight="1" x14ac:dyDescent="0.25">
      <c r="A299" s="452" t="str">
        <f>IF([1]p37!$A$29&lt;&gt;0,[1]p37!$A$29,"")</f>
        <v/>
      </c>
      <c r="B299" s="452"/>
      <c r="C299" s="452"/>
      <c r="D299" s="452"/>
      <c r="E299" s="452"/>
      <c r="F299" s="452"/>
      <c r="G299" s="452"/>
      <c r="H299" s="452"/>
      <c r="I299" s="452"/>
      <c r="J299" s="452"/>
      <c r="K299" s="453" t="str">
        <f>IF([1]p37!$H$29&lt;&gt;0,[1]p37!$H$29,"")</f>
        <v/>
      </c>
      <c r="L299" s="453"/>
      <c r="M299" s="453" t="str">
        <f>IF([1]p37!$I$29&lt;&gt;0,[1]p37!$I$29,"")</f>
        <v/>
      </c>
      <c r="N299" s="453"/>
      <c r="O299" s="388" t="str">
        <f>IF([1]p37!$J$29&lt;&gt;0,[1]p37!$J$29,"")</f>
        <v/>
      </c>
      <c r="P299" s="379"/>
      <c r="Q299" s="380"/>
    </row>
    <row r="300" spans="1:19" s="2" customFormat="1" ht="13.5" customHeight="1" x14ac:dyDescent="0.25">
      <c r="A300" s="452" t="str">
        <f>IF([1]p37!$A$30&lt;&gt;0,[1]p37!$A$30,"")</f>
        <v/>
      </c>
      <c r="B300" s="452"/>
      <c r="C300" s="452"/>
      <c r="D300" s="452"/>
      <c r="E300" s="452"/>
      <c r="F300" s="452"/>
      <c r="G300" s="452"/>
      <c r="H300" s="452"/>
      <c r="I300" s="452"/>
      <c r="J300" s="452"/>
      <c r="K300" s="453" t="str">
        <f>IF([1]p37!$H$30&lt;&gt;0,[1]p37!$H$30,"")</f>
        <v/>
      </c>
      <c r="L300" s="453"/>
      <c r="M300" s="453" t="str">
        <f>IF([1]p37!$I$30&lt;&gt;0,[1]p37!$I$30,"")</f>
        <v/>
      </c>
      <c r="N300" s="453"/>
      <c r="O300" s="388" t="str">
        <f>IF([1]p37!$J$30&lt;&gt;0,[1]p37!$J$30,"")</f>
        <v/>
      </c>
      <c r="P300" s="379"/>
      <c r="Q300" s="380"/>
    </row>
    <row r="301" spans="1:19" s="2" customFormat="1" ht="13.5" customHeight="1" x14ac:dyDescent="0.25">
      <c r="A301" s="452" t="str">
        <f>IF([1]p37!$A$31&lt;&gt;0,[1]p37!$A$31,"")</f>
        <v/>
      </c>
      <c r="B301" s="452"/>
      <c r="C301" s="452"/>
      <c r="D301" s="452"/>
      <c r="E301" s="452"/>
      <c r="F301" s="452"/>
      <c r="G301" s="452"/>
      <c r="H301" s="452"/>
      <c r="I301" s="452"/>
      <c r="J301" s="452"/>
      <c r="K301" s="453" t="str">
        <f>IF([1]p37!$H$31&lt;&gt;0,[1]p37!$H$31,"")</f>
        <v/>
      </c>
      <c r="L301" s="453"/>
      <c r="M301" s="453" t="str">
        <f>IF([1]p37!$I$31&lt;&gt;0,[1]p37!$I$31,"")</f>
        <v/>
      </c>
      <c r="N301" s="453"/>
      <c r="O301" s="388" t="str">
        <f>IF([1]p37!$J$31&lt;&gt;0,[1]p37!$J$31,"")</f>
        <v/>
      </c>
      <c r="P301" s="379"/>
      <c r="Q301" s="380"/>
    </row>
    <row r="302" spans="1:19" s="29" customFormat="1" ht="13.5" customHeight="1" x14ac:dyDescent="0.2">
      <c r="A302" s="375" t="str">
        <f>T([1]p38!$C$13:$G$13)</f>
        <v/>
      </c>
      <c r="B302" s="376"/>
      <c r="C302" s="376"/>
      <c r="D302" s="376"/>
      <c r="E302" s="376"/>
      <c r="F302" s="376"/>
      <c r="G302" s="377"/>
      <c r="H302" s="454"/>
      <c r="I302" s="455"/>
      <c r="J302" s="455"/>
      <c r="K302" s="455"/>
      <c r="L302" s="455"/>
      <c r="M302" s="455"/>
      <c r="N302" s="455"/>
      <c r="O302" s="455"/>
      <c r="P302" s="455"/>
      <c r="Q302" s="455"/>
      <c r="R302" s="28"/>
      <c r="S302" s="28"/>
    </row>
    <row r="303" spans="1:19" s="29" customFormat="1" ht="13.5" customHeight="1" x14ac:dyDescent="0.2">
      <c r="A303" s="406" t="s">
        <v>15</v>
      </c>
      <c r="B303" s="406"/>
      <c r="C303" s="406"/>
      <c r="D303" s="406"/>
      <c r="E303" s="406"/>
      <c r="F303" s="406"/>
      <c r="G303" s="406"/>
      <c r="H303" s="406"/>
      <c r="I303" s="406"/>
      <c r="J303" s="406"/>
      <c r="K303" s="456" t="s">
        <v>178</v>
      </c>
      <c r="L303" s="456"/>
      <c r="M303" s="457" t="s">
        <v>179</v>
      </c>
      <c r="N303" s="457"/>
      <c r="O303" s="375" t="s">
        <v>16</v>
      </c>
      <c r="P303" s="376"/>
      <c r="Q303" s="377"/>
      <c r="R303" s="28"/>
      <c r="S303" s="28"/>
    </row>
    <row r="304" spans="1:19" s="2" customFormat="1" ht="13.5" customHeight="1" x14ac:dyDescent="0.25">
      <c r="A304" s="452" t="str">
        <f>IF([1]p38!$A$26&lt;&gt;0,[1]p38!$A$26,"")</f>
        <v/>
      </c>
      <c r="B304" s="452"/>
      <c r="C304" s="452"/>
      <c r="D304" s="452"/>
      <c r="E304" s="452"/>
      <c r="F304" s="452"/>
      <c r="G304" s="452"/>
      <c r="H304" s="452"/>
      <c r="I304" s="452"/>
      <c r="J304" s="452"/>
      <c r="K304" s="453" t="str">
        <f>IF([1]p38!$H$26&lt;&gt;0,[1]p38!$H$26,"")</f>
        <v/>
      </c>
      <c r="L304" s="453"/>
      <c r="M304" s="453" t="str">
        <f>IF([1]p38!$I$26&lt;&gt;0,[1]p38!$I$26,"")</f>
        <v/>
      </c>
      <c r="N304" s="453"/>
      <c r="O304" s="388" t="str">
        <f>IF([1]p38!$J$26&lt;&gt;0,[1]p38!$J$26,"")</f>
        <v/>
      </c>
      <c r="P304" s="379"/>
      <c r="Q304" s="380"/>
    </row>
    <row r="305" spans="1:19" s="2" customFormat="1" ht="13.5" customHeight="1" x14ac:dyDescent="0.25">
      <c r="A305" s="452" t="str">
        <f>IF([1]p38!$A$27&lt;&gt;0,[1]p38!$A$27,"")</f>
        <v/>
      </c>
      <c r="B305" s="452"/>
      <c r="C305" s="452"/>
      <c r="D305" s="452"/>
      <c r="E305" s="452"/>
      <c r="F305" s="452"/>
      <c r="G305" s="452"/>
      <c r="H305" s="452"/>
      <c r="I305" s="452"/>
      <c r="J305" s="452"/>
      <c r="K305" s="453" t="str">
        <f>IF([1]p38!$H$27&lt;&gt;0,[1]p38!$H$27,"")</f>
        <v/>
      </c>
      <c r="L305" s="453"/>
      <c r="M305" s="453" t="str">
        <f>IF([1]p38!$I$27&lt;&gt;0,[1]p38!$I$27,"")</f>
        <v/>
      </c>
      <c r="N305" s="453"/>
      <c r="O305" s="388" t="str">
        <f>IF([1]p38!$J$27&lt;&gt;0,[1]p38!$J$27,"")</f>
        <v/>
      </c>
      <c r="P305" s="379"/>
      <c r="Q305" s="380"/>
    </row>
    <row r="306" spans="1:19" s="2" customFormat="1" ht="13.5" customHeight="1" x14ac:dyDescent="0.25">
      <c r="A306" s="452" t="str">
        <f>IF([1]p38!$A$28&lt;&gt;0,[1]p38!$A$28,"")</f>
        <v/>
      </c>
      <c r="B306" s="452"/>
      <c r="C306" s="452"/>
      <c r="D306" s="452"/>
      <c r="E306" s="452"/>
      <c r="F306" s="452"/>
      <c r="G306" s="452"/>
      <c r="H306" s="452"/>
      <c r="I306" s="452"/>
      <c r="J306" s="452"/>
      <c r="K306" s="453" t="str">
        <f>IF([1]p38!$H$28&lt;&gt;0,[1]p38!$H$28,"")</f>
        <v/>
      </c>
      <c r="L306" s="453"/>
      <c r="M306" s="453" t="str">
        <f>IF([1]p38!$I$28&lt;&gt;0,[1]p38!$I$28,"")</f>
        <v/>
      </c>
      <c r="N306" s="453"/>
      <c r="O306" s="388" t="str">
        <f>IF([1]p38!$J$28&lt;&gt;0,[1]p38!$J$28,"")</f>
        <v/>
      </c>
      <c r="P306" s="379"/>
      <c r="Q306" s="380"/>
    </row>
    <row r="307" spans="1:19" s="2" customFormat="1" ht="13.5" customHeight="1" x14ac:dyDescent="0.25">
      <c r="A307" s="452" t="str">
        <f>IF([1]p38!$A$29&lt;&gt;0,[1]p38!$A$29,"")</f>
        <v/>
      </c>
      <c r="B307" s="452"/>
      <c r="C307" s="452"/>
      <c r="D307" s="452"/>
      <c r="E307" s="452"/>
      <c r="F307" s="452"/>
      <c r="G307" s="452"/>
      <c r="H307" s="452"/>
      <c r="I307" s="452"/>
      <c r="J307" s="452"/>
      <c r="K307" s="453" t="str">
        <f>IF([1]p38!$H$29&lt;&gt;0,[1]p38!$H$29,"")</f>
        <v/>
      </c>
      <c r="L307" s="453"/>
      <c r="M307" s="453" t="str">
        <f>IF([1]p38!$I$29&lt;&gt;0,[1]p38!$I$29,"")</f>
        <v/>
      </c>
      <c r="N307" s="453"/>
      <c r="O307" s="388" t="str">
        <f>IF([1]p38!$J$29&lt;&gt;0,[1]p38!$J$29,"")</f>
        <v/>
      </c>
      <c r="P307" s="379"/>
      <c r="Q307" s="380"/>
    </row>
    <row r="308" spans="1:19" s="2" customFormat="1" ht="13.5" customHeight="1" x14ac:dyDescent="0.25">
      <c r="A308" s="452" t="str">
        <f>IF([1]p38!$A$30&lt;&gt;0,[1]p38!$A$30,"")</f>
        <v/>
      </c>
      <c r="B308" s="452"/>
      <c r="C308" s="452"/>
      <c r="D308" s="452"/>
      <c r="E308" s="452"/>
      <c r="F308" s="452"/>
      <c r="G308" s="452"/>
      <c r="H308" s="452"/>
      <c r="I308" s="452"/>
      <c r="J308" s="452"/>
      <c r="K308" s="453" t="str">
        <f>IF([1]p38!$H$30&lt;&gt;0,[1]p38!$H$30,"")</f>
        <v/>
      </c>
      <c r="L308" s="453"/>
      <c r="M308" s="453" t="str">
        <f>IF([1]p38!$I$30&lt;&gt;0,[1]p38!$I$30,"")</f>
        <v/>
      </c>
      <c r="N308" s="453"/>
      <c r="O308" s="388" t="str">
        <f>IF([1]p38!$J$30&lt;&gt;0,[1]p38!$J$30,"")</f>
        <v/>
      </c>
      <c r="P308" s="379"/>
      <c r="Q308" s="380"/>
    </row>
    <row r="309" spans="1:19" s="2" customFormat="1" ht="13.5" customHeight="1" x14ac:dyDescent="0.25">
      <c r="A309" s="452" t="str">
        <f>IF([1]p38!$A$31&lt;&gt;0,[1]p38!$A$31,"")</f>
        <v/>
      </c>
      <c r="B309" s="452"/>
      <c r="C309" s="452"/>
      <c r="D309" s="452"/>
      <c r="E309" s="452"/>
      <c r="F309" s="452"/>
      <c r="G309" s="452"/>
      <c r="H309" s="452"/>
      <c r="I309" s="452"/>
      <c r="J309" s="452"/>
      <c r="K309" s="453" t="str">
        <f>IF([1]p38!$H$31&lt;&gt;0,[1]p38!$H$31,"")</f>
        <v/>
      </c>
      <c r="L309" s="453"/>
      <c r="M309" s="453" t="str">
        <f>IF([1]p38!$I$31&lt;&gt;0,[1]p38!$I$31,"")</f>
        <v/>
      </c>
      <c r="N309" s="453"/>
      <c r="O309" s="388" t="str">
        <f>IF([1]p38!$J$31&lt;&gt;0,[1]p38!$J$31,"")</f>
        <v/>
      </c>
      <c r="P309" s="379"/>
      <c r="Q309" s="380"/>
    </row>
    <row r="310" spans="1:19" s="29" customFormat="1" ht="13.5" customHeight="1" x14ac:dyDescent="0.2">
      <c r="A310" s="375" t="str">
        <f>T([1]p39!$C$13:$G$13)</f>
        <v/>
      </c>
      <c r="B310" s="376"/>
      <c r="C310" s="376"/>
      <c r="D310" s="376"/>
      <c r="E310" s="376"/>
      <c r="F310" s="376"/>
      <c r="G310" s="377"/>
      <c r="H310" s="454"/>
      <c r="I310" s="455"/>
      <c r="J310" s="455"/>
      <c r="K310" s="455"/>
      <c r="L310" s="455"/>
      <c r="M310" s="455"/>
      <c r="N310" s="455"/>
      <c r="O310" s="455"/>
      <c r="P310" s="455"/>
      <c r="Q310" s="455"/>
      <c r="R310" s="28"/>
      <c r="S310" s="28"/>
    </row>
    <row r="311" spans="1:19" s="29" customFormat="1" ht="13.5" customHeight="1" x14ac:dyDescent="0.2">
      <c r="A311" s="406" t="s">
        <v>15</v>
      </c>
      <c r="B311" s="406"/>
      <c r="C311" s="406"/>
      <c r="D311" s="406"/>
      <c r="E311" s="406"/>
      <c r="F311" s="406"/>
      <c r="G311" s="406"/>
      <c r="H311" s="406"/>
      <c r="I311" s="406"/>
      <c r="J311" s="406"/>
      <c r="K311" s="456" t="s">
        <v>178</v>
      </c>
      <c r="L311" s="456"/>
      <c r="M311" s="457" t="s">
        <v>179</v>
      </c>
      <c r="N311" s="457"/>
      <c r="O311" s="375" t="s">
        <v>16</v>
      </c>
      <c r="P311" s="376"/>
      <c r="Q311" s="377"/>
      <c r="R311" s="28"/>
      <c r="S311" s="28"/>
    </row>
    <row r="312" spans="1:19" s="2" customFormat="1" ht="13.5" customHeight="1" x14ac:dyDescent="0.25">
      <c r="A312" s="452" t="str">
        <f>IF([1]p39!$A$26&lt;&gt;0,[1]p39!$A$26,"")</f>
        <v/>
      </c>
      <c r="B312" s="452"/>
      <c r="C312" s="452"/>
      <c r="D312" s="452"/>
      <c r="E312" s="452"/>
      <c r="F312" s="452"/>
      <c r="G312" s="452"/>
      <c r="H312" s="452"/>
      <c r="I312" s="452"/>
      <c r="J312" s="452"/>
      <c r="K312" s="453" t="str">
        <f>IF([1]p39!$H$26&lt;&gt;0,[1]p39!$H$26,"")</f>
        <v/>
      </c>
      <c r="L312" s="453"/>
      <c r="M312" s="453" t="str">
        <f>IF([1]p39!$I$26&lt;&gt;0,[1]p39!$I$26,"")</f>
        <v/>
      </c>
      <c r="N312" s="453"/>
      <c r="O312" s="388" t="str">
        <f>IF([1]p39!$J$26&lt;&gt;0,[1]p39!$J$26,"")</f>
        <v/>
      </c>
      <c r="P312" s="379"/>
      <c r="Q312" s="380"/>
    </row>
    <row r="313" spans="1:19" s="2" customFormat="1" ht="13.5" customHeight="1" x14ac:dyDescent="0.25">
      <c r="A313" s="452" t="str">
        <f>IF([1]p39!$A$27&lt;&gt;0,[1]p39!$A$27,"")</f>
        <v/>
      </c>
      <c r="B313" s="452"/>
      <c r="C313" s="452"/>
      <c r="D313" s="452"/>
      <c r="E313" s="452"/>
      <c r="F313" s="452"/>
      <c r="G313" s="452"/>
      <c r="H313" s="452"/>
      <c r="I313" s="452"/>
      <c r="J313" s="452"/>
      <c r="K313" s="453" t="str">
        <f>IF([1]p39!$H$27&lt;&gt;0,[1]p39!$H$27,"")</f>
        <v/>
      </c>
      <c r="L313" s="453"/>
      <c r="M313" s="453" t="str">
        <f>IF([1]p39!$I$27&lt;&gt;0,[1]p39!$I$27,"")</f>
        <v/>
      </c>
      <c r="N313" s="453"/>
      <c r="O313" s="388" t="str">
        <f>IF([1]p39!$J$27&lt;&gt;0,[1]p39!$J$27,"")</f>
        <v/>
      </c>
      <c r="P313" s="379"/>
      <c r="Q313" s="380"/>
    </row>
    <row r="314" spans="1:19" s="2" customFormat="1" ht="13.5" customHeight="1" x14ac:dyDescent="0.25">
      <c r="A314" s="452" t="str">
        <f>IF([1]p39!$A$28&lt;&gt;0,[1]p39!$A$28,"")</f>
        <v/>
      </c>
      <c r="B314" s="452"/>
      <c r="C314" s="452"/>
      <c r="D314" s="452"/>
      <c r="E314" s="452"/>
      <c r="F314" s="452"/>
      <c r="G314" s="452"/>
      <c r="H314" s="452"/>
      <c r="I314" s="452"/>
      <c r="J314" s="452"/>
      <c r="K314" s="453" t="str">
        <f>IF([1]p39!$H$28&lt;&gt;0,[1]p39!$H$28,"")</f>
        <v/>
      </c>
      <c r="L314" s="453"/>
      <c r="M314" s="453" t="str">
        <f>IF([1]p39!$I$28&lt;&gt;0,[1]p39!$I$28,"")</f>
        <v/>
      </c>
      <c r="N314" s="453"/>
      <c r="O314" s="388" t="str">
        <f>IF([1]p39!$J$28&lt;&gt;0,[1]p39!$J$28,"")</f>
        <v/>
      </c>
      <c r="P314" s="379"/>
      <c r="Q314" s="380"/>
    </row>
    <row r="315" spans="1:19" s="2" customFormat="1" ht="13.5" customHeight="1" x14ac:dyDescent="0.25">
      <c r="A315" s="452" t="str">
        <f>IF([1]p39!$A$29&lt;&gt;0,[1]p39!$A$29,"")</f>
        <v/>
      </c>
      <c r="B315" s="452"/>
      <c r="C315" s="452"/>
      <c r="D315" s="452"/>
      <c r="E315" s="452"/>
      <c r="F315" s="452"/>
      <c r="G315" s="452"/>
      <c r="H315" s="452"/>
      <c r="I315" s="452"/>
      <c r="J315" s="452"/>
      <c r="K315" s="453" t="str">
        <f>IF([1]p39!$H$29&lt;&gt;0,[1]p39!$H$29,"")</f>
        <v/>
      </c>
      <c r="L315" s="453"/>
      <c r="M315" s="453" t="str">
        <f>IF([1]p39!$I$29&lt;&gt;0,[1]p39!$I$29,"")</f>
        <v/>
      </c>
      <c r="N315" s="453"/>
      <c r="O315" s="388" t="str">
        <f>IF([1]p39!$J$29&lt;&gt;0,[1]p39!$J$29,"")</f>
        <v/>
      </c>
      <c r="P315" s="379"/>
      <c r="Q315" s="380"/>
    </row>
    <row r="316" spans="1:19" s="2" customFormat="1" ht="13.5" customHeight="1" x14ac:dyDescent="0.25">
      <c r="A316" s="452" t="str">
        <f>IF([1]p39!$A$30&lt;&gt;0,[1]p39!$A$30,"")</f>
        <v/>
      </c>
      <c r="B316" s="452"/>
      <c r="C316" s="452"/>
      <c r="D316" s="452"/>
      <c r="E316" s="452"/>
      <c r="F316" s="452"/>
      <c r="G316" s="452"/>
      <c r="H316" s="452"/>
      <c r="I316" s="452"/>
      <c r="J316" s="452"/>
      <c r="K316" s="453" t="str">
        <f>IF([1]p39!$H$30&lt;&gt;0,[1]p39!$H$30,"")</f>
        <v/>
      </c>
      <c r="L316" s="453"/>
      <c r="M316" s="453" t="str">
        <f>IF([1]p39!$I$30&lt;&gt;0,[1]p39!$I$30,"")</f>
        <v/>
      </c>
      <c r="N316" s="453"/>
      <c r="O316" s="388" t="str">
        <f>IF([1]p39!$J$30&lt;&gt;0,[1]p39!$J$30,"")</f>
        <v/>
      </c>
      <c r="P316" s="379"/>
      <c r="Q316" s="380"/>
    </row>
    <row r="317" spans="1:19" s="2" customFormat="1" ht="13.5" customHeight="1" x14ac:dyDescent="0.25">
      <c r="A317" s="452" t="str">
        <f>IF([1]p39!$A$31&lt;&gt;0,[1]p39!$A$31,"")</f>
        <v/>
      </c>
      <c r="B317" s="452"/>
      <c r="C317" s="452"/>
      <c r="D317" s="452"/>
      <c r="E317" s="452"/>
      <c r="F317" s="452"/>
      <c r="G317" s="452"/>
      <c r="H317" s="452"/>
      <c r="I317" s="452"/>
      <c r="J317" s="452"/>
      <c r="K317" s="453" t="str">
        <f>IF([1]p39!$H$31&lt;&gt;0,[1]p39!$H$31,"")</f>
        <v/>
      </c>
      <c r="L317" s="453"/>
      <c r="M317" s="453" t="str">
        <f>IF([1]p39!$I$31&lt;&gt;0,[1]p39!$I$31,"")</f>
        <v/>
      </c>
      <c r="N317" s="453"/>
      <c r="O317" s="388" t="str">
        <f>IF([1]p39!$J$31&lt;&gt;0,[1]p39!$J$31,"")</f>
        <v/>
      </c>
      <c r="P317" s="379"/>
      <c r="Q317" s="380"/>
    </row>
    <row r="318" spans="1:19" s="29" customFormat="1" ht="13.5" customHeight="1" x14ac:dyDescent="0.2">
      <c r="A318" s="375" t="str">
        <f>T([1]p40!$C$13:$G$13)</f>
        <v/>
      </c>
      <c r="B318" s="376"/>
      <c r="C318" s="376"/>
      <c r="D318" s="376"/>
      <c r="E318" s="376"/>
      <c r="F318" s="376"/>
      <c r="G318" s="377"/>
      <c r="H318" s="454"/>
      <c r="I318" s="455"/>
      <c r="J318" s="455"/>
      <c r="K318" s="455"/>
      <c r="L318" s="455"/>
      <c r="M318" s="455"/>
      <c r="N318" s="455"/>
      <c r="O318" s="455"/>
      <c r="P318" s="455"/>
      <c r="Q318" s="455"/>
      <c r="R318" s="28"/>
      <c r="S318" s="28"/>
    </row>
    <row r="319" spans="1:19" s="29" customFormat="1" ht="13.5" customHeight="1" x14ac:dyDescent="0.2">
      <c r="A319" s="406" t="s">
        <v>15</v>
      </c>
      <c r="B319" s="406"/>
      <c r="C319" s="406"/>
      <c r="D319" s="406"/>
      <c r="E319" s="406"/>
      <c r="F319" s="406"/>
      <c r="G319" s="406"/>
      <c r="H319" s="406"/>
      <c r="I319" s="406"/>
      <c r="J319" s="406"/>
      <c r="K319" s="456" t="s">
        <v>178</v>
      </c>
      <c r="L319" s="456"/>
      <c r="M319" s="457" t="s">
        <v>179</v>
      </c>
      <c r="N319" s="457"/>
      <c r="O319" s="375" t="s">
        <v>16</v>
      </c>
      <c r="P319" s="376"/>
      <c r="Q319" s="377"/>
      <c r="R319" s="28"/>
      <c r="S319" s="28"/>
    </row>
    <row r="320" spans="1:19" s="2" customFormat="1" ht="13.5" customHeight="1" x14ac:dyDescent="0.25">
      <c r="A320" s="452" t="str">
        <f>IF([1]p40!$A$26&lt;&gt;0,[1]p40!$A$26,"")</f>
        <v/>
      </c>
      <c r="B320" s="452"/>
      <c r="C320" s="452"/>
      <c r="D320" s="452"/>
      <c r="E320" s="452"/>
      <c r="F320" s="452"/>
      <c r="G320" s="452"/>
      <c r="H320" s="452"/>
      <c r="I320" s="452"/>
      <c r="J320" s="452"/>
      <c r="K320" s="453" t="str">
        <f>IF([1]p40!$H$26&lt;&gt;0,[1]p40!$H$26,"")</f>
        <v/>
      </c>
      <c r="L320" s="453"/>
      <c r="M320" s="453" t="str">
        <f>IF([1]p40!$I$26&lt;&gt;0,[1]p40!$I$26,"")</f>
        <v/>
      </c>
      <c r="N320" s="453"/>
      <c r="O320" s="388" t="str">
        <f>IF([1]p40!$J$26&lt;&gt;0,[1]p40!$J$26,"")</f>
        <v/>
      </c>
      <c r="P320" s="379"/>
      <c r="Q320" s="380"/>
    </row>
    <row r="321" spans="1:19" s="2" customFormat="1" ht="13.5" customHeight="1" x14ac:dyDescent="0.25">
      <c r="A321" s="452" t="str">
        <f>IF([1]p40!$A$27&lt;&gt;0,[1]p40!$A$27,"")</f>
        <v/>
      </c>
      <c r="B321" s="452"/>
      <c r="C321" s="452"/>
      <c r="D321" s="452"/>
      <c r="E321" s="452"/>
      <c r="F321" s="452"/>
      <c r="G321" s="452"/>
      <c r="H321" s="452"/>
      <c r="I321" s="452"/>
      <c r="J321" s="452"/>
      <c r="K321" s="453" t="str">
        <f>IF([1]p40!$H$27&lt;&gt;0,[1]p40!$H$27,"")</f>
        <v/>
      </c>
      <c r="L321" s="453"/>
      <c r="M321" s="453" t="str">
        <f>IF([1]p40!$I$27&lt;&gt;0,[1]p40!$I$27,"")</f>
        <v/>
      </c>
      <c r="N321" s="453"/>
      <c r="O321" s="388" t="str">
        <f>IF([1]p40!$J$27&lt;&gt;0,[1]p40!$J$27,"")</f>
        <v/>
      </c>
      <c r="P321" s="379"/>
      <c r="Q321" s="380"/>
    </row>
    <row r="322" spans="1:19" s="2" customFormat="1" ht="13.5" customHeight="1" x14ac:dyDescent="0.25">
      <c r="A322" s="452" t="str">
        <f>IF([1]p40!$A$28&lt;&gt;0,[1]p40!$A$28,"")</f>
        <v/>
      </c>
      <c r="B322" s="452"/>
      <c r="C322" s="452"/>
      <c r="D322" s="452"/>
      <c r="E322" s="452"/>
      <c r="F322" s="452"/>
      <c r="G322" s="452"/>
      <c r="H322" s="452"/>
      <c r="I322" s="452"/>
      <c r="J322" s="452"/>
      <c r="K322" s="453" t="str">
        <f>IF([1]p40!$H$28&lt;&gt;0,[1]p40!$H$28,"")</f>
        <v/>
      </c>
      <c r="L322" s="453"/>
      <c r="M322" s="453" t="str">
        <f>IF([1]p40!$I$28&lt;&gt;0,[1]p40!$I$28,"")</f>
        <v/>
      </c>
      <c r="N322" s="453"/>
      <c r="O322" s="388" t="str">
        <f>IF([1]p40!$J$28&lt;&gt;0,[1]p40!$J$28,"")</f>
        <v/>
      </c>
      <c r="P322" s="379"/>
      <c r="Q322" s="380"/>
    </row>
    <row r="323" spans="1:19" s="2" customFormat="1" ht="13.5" customHeight="1" x14ac:dyDescent="0.25">
      <c r="A323" s="452" t="str">
        <f>IF([1]p40!$A$29&lt;&gt;0,[1]p40!$A$29,"")</f>
        <v/>
      </c>
      <c r="B323" s="452"/>
      <c r="C323" s="452"/>
      <c r="D323" s="452"/>
      <c r="E323" s="452"/>
      <c r="F323" s="452"/>
      <c r="G323" s="452"/>
      <c r="H323" s="452"/>
      <c r="I323" s="452"/>
      <c r="J323" s="452"/>
      <c r="K323" s="453" t="str">
        <f>IF([1]p40!$H$29&lt;&gt;0,[1]p40!$H$29,"")</f>
        <v/>
      </c>
      <c r="L323" s="453"/>
      <c r="M323" s="453" t="str">
        <f>IF([1]p40!$I$29&lt;&gt;0,[1]p40!$I$29,"")</f>
        <v/>
      </c>
      <c r="N323" s="453"/>
      <c r="O323" s="388" t="str">
        <f>IF([1]p40!$J$29&lt;&gt;0,[1]p40!$J$29,"")</f>
        <v/>
      </c>
      <c r="P323" s="379"/>
      <c r="Q323" s="380"/>
    </row>
    <row r="324" spans="1:19" s="2" customFormat="1" ht="13.5" customHeight="1" x14ac:dyDescent="0.25">
      <c r="A324" s="452" t="str">
        <f>IF([1]p40!$A$30&lt;&gt;0,[1]p40!$A$30,"")</f>
        <v/>
      </c>
      <c r="B324" s="452"/>
      <c r="C324" s="452"/>
      <c r="D324" s="452"/>
      <c r="E324" s="452"/>
      <c r="F324" s="452"/>
      <c r="G324" s="452"/>
      <c r="H324" s="452"/>
      <c r="I324" s="452"/>
      <c r="J324" s="452"/>
      <c r="K324" s="453" t="str">
        <f>IF([1]p40!$H$30&lt;&gt;0,[1]p40!$H$30,"")</f>
        <v/>
      </c>
      <c r="L324" s="453"/>
      <c r="M324" s="453" t="str">
        <f>IF([1]p40!$I$30&lt;&gt;0,[1]p40!$I$30,"")</f>
        <v/>
      </c>
      <c r="N324" s="453"/>
      <c r="O324" s="388" t="str">
        <f>IF([1]p40!$J$30&lt;&gt;0,[1]p40!$J$30,"")</f>
        <v/>
      </c>
      <c r="P324" s="379"/>
      <c r="Q324" s="380"/>
    </row>
    <row r="325" spans="1:19" s="2" customFormat="1" ht="13.5" customHeight="1" x14ac:dyDescent="0.25">
      <c r="A325" s="452" t="str">
        <f>IF([1]p40!$A$31&lt;&gt;0,[1]p40!$A$31,"")</f>
        <v/>
      </c>
      <c r="B325" s="452"/>
      <c r="C325" s="452"/>
      <c r="D325" s="452"/>
      <c r="E325" s="452"/>
      <c r="F325" s="452"/>
      <c r="G325" s="452"/>
      <c r="H325" s="452"/>
      <c r="I325" s="452"/>
      <c r="J325" s="452"/>
      <c r="K325" s="453" t="str">
        <f>IF([1]p40!$H$31&lt;&gt;0,[1]p40!$H$31,"")</f>
        <v/>
      </c>
      <c r="L325" s="453"/>
      <c r="M325" s="453" t="str">
        <f>IF([1]p40!$I$31&lt;&gt;0,[1]p40!$I$31,"")</f>
        <v/>
      </c>
      <c r="N325" s="453"/>
      <c r="O325" s="388" t="str">
        <f>IF([1]p40!$J$31&lt;&gt;0,[1]p40!$J$31,"")</f>
        <v/>
      </c>
      <c r="P325" s="379"/>
      <c r="Q325" s="380"/>
    </row>
    <row r="326" spans="1:19" s="29" customFormat="1" ht="13.5" customHeight="1" x14ac:dyDescent="0.2">
      <c r="A326" s="375" t="str">
        <f>T([1]p41!$C$13:$G$13)</f>
        <v/>
      </c>
      <c r="B326" s="376"/>
      <c r="C326" s="376"/>
      <c r="D326" s="376"/>
      <c r="E326" s="376"/>
      <c r="F326" s="376"/>
      <c r="G326" s="377"/>
      <c r="H326" s="454"/>
      <c r="I326" s="455"/>
      <c r="J326" s="455"/>
      <c r="K326" s="455"/>
      <c r="L326" s="455"/>
      <c r="M326" s="455"/>
      <c r="N326" s="455"/>
      <c r="O326" s="455"/>
      <c r="P326" s="455"/>
      <c r="Q326" s="455"/>
      <c r="R326" s="28"/>
      <c r="S326" s="28"/>
    </row>
    <row r="327" spans="1:19" s="29" customFormat="1" ht="13.5" customHeight="1" x14ac:dyDescent="0.2">
      <c r="A327" s="406" t="s">
        <v>15</v>
      </c>
      <c r="B327" s="406"/>
      <c r="C327" s="406"/>
      <c r="D327" s="406"/>
      <c r="E327" s="406"/>
      <c r="F327" s="406"/>
      <c r="G327" s="406"/>
      <c r="H327" s="406"/>
      <c r="I327" s="406"/>
      <c r="J327" s="406"/>
      <c r="K327" s="456" t="s">
        <v>178</v>
      </c>
      <c r="L327" s="456"/>
      <c r="M327" s="457" t="s">
        <v>179</v>
      </c>
      <c r="N327" s="457"/>
      <c r="O327" s="375" t="s">
        <v>16</v>
      </c>
      <c r="P327" s="376"/>
      <c r="Q327" s="377"/>
      <c r="R327" s="28"/>
      <c r="S327" s="28"/>
    </row>
    <row r="328" spans="1:19" s="2" customFormat="1" ht="13.5" customHeight="1" x14ac:dyDescent="0.25">
      <c r="A328" s="452" t="str">
        <f>IF([1]p41!$A$26&lt;&gt;0,[1]p41!$A$26,"")</f>
        <v/>
      </c>
      <c r="B328" s="452"/>
      <c r="C328" s="452"/>
      <c r="D328" s="452"/>
      <c r="E328" s="452"/>
      <c r="F328" s="452"/>
      <c r="G328" s="452"/>
      <c r="H328" s="452"/>
      <c r="I328" s="452"/>
      <c r="J328" s="452"/>
      <c r="K328" s="453" t="str">
        <f>IF([1]p41!$H$26&lt;&gt;0,[1]p41!$H$26,"")</f>
        <v/>
      </c>
      <c r="L328" s="453"/>
      <c r="M328" s="453" t="str">
        <f>IF([1]p41!$I$26&lt;&gt;0,[1]p41!$I$26,"")</f>
        <v/>
      </c>
      <c r="N328" s="453"/>
      <c r="O328" s="388" t="str">
        <f>IF([1]p41!$J$26&lt;&gt;0,[1]p41!$J$26,"")</f>
        <v/>
      </c>
      <c r="P328" s="379"/>
      <c r="Q328" s="380"/>
    </row>
    <row r="329" spans="1:19" s="2" customFormat="1" ht="13.5" customHeight="1" x14ac:dyDescent="0.25">
      <c r="A329" s="452" t="str">
        <f>IF([1]p41!$A$27&lt;&gt;0,[1]p41!$A$27,"")</f>
        <v/>
      </c>
      <c r="B329" s="452"/>
      <c r="C329" s="452"/>
      <c r="D329" s="452"/>
      <c r="E329" s="452"/>
      <c r="F329" s="452"/>
      <c r="G329" s="452"/>
      <c r="H329" s="452"/>
      <c r="I329" s="452"/>
      <c r="J329" s="452"/>
      <c r="K329" s="453" t="str">
        <f>IF([1]p41!$H$27&lt;&gt;0,[1]p41!$H$27,"")</f>
        <v/>
      </c>
      <c r="L329" s="453"/>
      <c r="M329" s="453" t="str">
        <f>IF([1]p41!$I$27&lt;&gt;0,[1]p41!$I$27,"")</f>
        <v/>
      </c>
      <c r="N329" s="453"/>
      <c r="O329" s="388" t="str">
        <f>IF([1]p41!$J$27&lt;&gt;0,[1]p41!$J$27,"")</f>
        <v/>
      </c>
      <c r="P329" s="379"/>
      <c r="Q329" s="380"/>
    </row>
    <row r="330" spans="1:19" s="2" customFormat="1" ht="13.5" customHeight="1" x14ac:dyDescent="0.25">
      <c r="A330" s="452" t="str">
        <f>IF([1]p41!$A$28&lt;&gt;0,[1]p41!$A$28,"")</f>
        <v/>
      </c>
      <c r="B330" s="452"/>
      <c r="C330" s="452"/>
      <c r="D330" s="452"/>
      <c r="E330" s="452"/>
      <c r="F330" s="452"/>
      <c r="G330" s="452"/>
      <c r="H330" s="452"/>
      <c r="I330" s="452"/>
      <c r="J330" s="452"/>
      <c r="K330" s="453" t="str">
        <f>IF([1]p41!$H$28&lt;&gt;0,[1]p41!$H$28,"")</f>
        <v/>
      </c>
      <c r="L330" s="453"/>
      <c r="M330" s="453" t="str">
        <f>IF([1]p41!$I$28&lt;&gt;0,[1]p41!$I$28,"")</f>
        <v/>
      </c>
      <c r="N330" s="453"/>
      <c r="O330" s="388" t="str">
        <f>IF([1]p41!$J$28&lt;&gt;0,[1]p41!$J$28,"")</f>
        <v/>
      </c>
      <c r="P330" s="379"/>
      <c r="Q330" s="380"/>
    </row>
    <row r="331" spans="1:19" s="2" customFormat="1" ht="13.5" customHeight="1" x14ac:dyDescent="0.25">
      <c r="A331" s="452" t="str">
        <f>IF([1]p41!$A$29&lt;&gt;0,[1]p41!$A$29,"")</f>
        <v/>
      </c>
      <c r="B331" s="452"/>
      <c r="C331" s="452"/>
      <c r="D331" s="452"/>
      <c r="E331" s="452"/>
      <c r="F331" s="452"/>
      <c r="G331" s="452"/>
      <c r="H331" s="452"/>
      <c r="I331" s="452"/>
      <c r="J331" s="452"/>
      <c r="K331" s="453" t="str">
        <f>IF([1]p41!$H$29&lt;&gt;0,[1]p41!$H$29,"")</f>
        <v/>
      </c>
      <c r="L331" s="453"/>
      <c r="M331" s="453" t="str">
        <f>IF([1]p41!$I$29&lt;&gt;0,[1]p41!$I$29,"")</f>
        <v/>
      </c>
      <c r="N331" s="453"/>
      <c r="O331" s="388" t="str">
        <f>IF([1]p41!$J$29&lt;&gt;0,[1]p41!$J$29,"")</f>
        <v/>
      </c>
      <c r="P331" s="379"/>
      <c r="Q331" s="380"/>
    </row>
    <row r="332" spans="1:19" s="2" customFormat="1" ht="13.5" customHeight="1" x14ac:dyDescent="0.25">
      <c r="A332" s="452" t="str">
        <f>IF([1]p41!$A$30&lt;&gt;0,[1]p41!$A$30,"")</f>
        <v/>
      </c>
      <c r="B332" s="452"/>
      <c r="C332" s="452"/>
      <c r="D332" s="452"/>
      <c r="E332" s="452"/>
      <c r="F332" s="452"/>
      <c r="G332" s="452"/>
      <c r="H332" s="452"/>
      <c r="I332" s="452"/>
      <c r="J332" s="452"/>
      <c r="K332" s="453" t="str">
        <f>IF([1]p41!$H$30&lt;&gt;0,[1]p41!$H$30,"")</f>
        <v/>
      </c>
      <c r="L332" s="453"/>
      <c r="M332" s="453" t="str">
        <f>IF([1]p41!$I$30&lt;&gt;0,[1]p41!$I$30,"")</f>
        <v/>
      </c>
      <c r="N332" s="453"/>
      <c r="O332" s="388" t="str">
        <f>IF([1]p41!$J$30&lt;&gt;0,[1]p41!$J$30,"")</f>
        <v/>
      </c>
      <c r="P332" s="379"/>
      <c r="Q332" s="380"/>
    </row>
    <row r="333" spans="1:19" s="2" customFormat="1" ht="13.5" customHeight="1" x14ac:dyDescent="0.25">
      <c r="A333" s="452" t="str">
        <f>IF([1]p41!$A$31&lt;&gt;0,[1]p41!$A$31,"")</f>
        <v/>
      </c>
      <c r="B333" s="452"/>
      <c r="C333" s="452"/>
      <c r="D333" s="452"/>
      <c r="E333" s="452"/>
      <c r="F333" s="452"/>
      <c r="G333" s="452"/>
      <c r="H333" s="452"/>
      <c r="I333" s="452"/>
      <c r="J333" s="452"/>
      <c r="K333" s="453" t="str">
        <f>IF([1]p41!$H$31&lt;&gt;0,[1]p41!$H$31,"")</f>
        <v/>
      </c>
      <c r="L333" s="453"/>
      <c r="M333" s="453" t="str">
        <f>IF([1]p41!$I$31&lt;&gt;0,[1]p41!$I$31,"")</f>
        <v/>
      </c>
      <c r="N333" s="453"/>
      <c r="O333" s="388" t="str">
        <f>IF([1]p41!$J$31&lt;&gt;0,[1]p41!$J$31,"")</f>
        <v/>
      </c>
      <c r="P333" s="379"/>
      <c r="Q333" s="380"/>
    </row>
    <row r="334" spans="1:19" s="29" customFormat="1" ht="13.5" customHeight="1" x14ac:dyDescent="0.2">
      <c r="A334" s="375" t="str">
        <f>T([1]p42!$C$13:$G$13)</f>
        <v/>
      </c>
      <c r="B334" s="376"/>
      <c r="C334" s="376"/>
      <c r="D334" s="376"/>
      <c r="E334" s="376"/>
      <c r="F334" s="376"/>
      <c r="G334" s="377"/>
      <c r="H334" s="454"/>
      <c r="I334" s="455"/>
      <c r="J334" s="455"/>
      <c r="K334" s="455"/>
      <c r="L334" s="455"/>
      <c r="M334" s="455"/>
      <c r="N334" s="455"/>
      <c r="O334" s="455"/>
      <c r="P334" s="455"/>
      <c r="Q334" s="455"/>
      <c r="R334" s="28"/>
      <c r="S334" s="28"/>
    </row>
    <row r="335" spans="1:19" s="29" customFormat="1" ht="13.5" customHeight="1" x14ac:dyDescent="0.2">
      <c r="A335" s="406" t="s">
        <v>15</v>
      </c>
      <c r="B335" s="406"/>
      <c r="C335" s="406"/>
      <c r="D335" s="406"/>
      <c r="E335" s="406"/>
      <c r="F335" s="406"/>
      <c r="G335" s="406"/>
      <c r="H335" s="406"/>
      <c r="I335" s="406"/>
      <c r="J335" s="406"/>
      <c r="K335" s="456" t="s">
        <v>178</v>
      </c>
      <c r="L335" s="456"/>
      <c r="M335" s="457" t="s">
        <v>179</v>
      </c>
      <c r="N335" s="457"/>
      <c r="O335" s="375" t="s">
        <v>16</v>
      </c>
      <c r="P335" s="376"/>
      <c r="Q335" s="377"/>
      <c r="R335" s="28"/>
      <c r="S335" s="28"/>
    </row>
    <row r="336" spans="1:19" s="2" customFormat="1" ht="13.5" customHeight="1" x14ac:dyDescent="0.25">
      <c r="A336" s="452" t="str">
        <f>IF([1]p42!$A$26&lt;&gt;0,[1]p42!$A$26,"")</f>
        <v/>
      </c>
      <c r="B336" s="452"/>
      <c r="C336" s="452"/>
      <c r="D336" s="452"/>
      <c r="E336" s="452"/>
      <c r="F336" s="452"/>
      <c r="G336" s="452"/>
      <c r="H336" s="452"/>
      <c r="I336" s="452"/>
      <c r="J336" s="452"/>
      <c r="K336" s="453" t="str">
        <f>IF([1]p42!$H$26&lt;&gt;0,[1]p42!$H$26,"")</f>
        <v/>
      </c>
      <c r="L336" s="453"/>
      <c r="M336" s="453" t="str">
        <f>IF([1]p42!$I$26&lt;&gt;0,[1]p42!$I$26,"")</f>
        <v/>
      </c>
      <c r="N336" s="453"/>
      <c r="O336" s="388" t="str">
        <f>IF([1]p42!$J$26&lt;&gt;0,[1]p42!$J$26,"")</f>
        <v/>
      </c>
      <c r="P336" s="379"/>
      <c r="Q336" s="380"/>
    </row>
    <row r="337" spans="1:19" s="2" customFormat="1" ht="13.5" customHeight="1" x14ac:dyDescent="0.25">
      <c r="A337" s="452" t="str">
        <f>IF([1]p42!$A$27&lt;&gt;0,[1]p42!$A$27,"")</f>
        <v/>
      </c>
      <c r="B337" s="452"/>
      <c r="C337" s="452"/>
      <c r="D337" s="452"/>
      <c r="E337" s="452"/>
      <c r="F337" s="452"/>
      <c r="G337" s="452"/>
      <c r="H337" s="452"/>
      <c r="I337" s="452"/>
      <c r="J337" s="452"/>
      <c r="K337" s="453" t="str">
        <f>IF([1]p42!$H$27&lt;&gt;0,[1]p42!$H$27,"")</f>
        <v/>
      </c>
      <c r="L337" s="453"/>
      <c r="M337" s="453" t="str">
        <f>IF([1]p42!$I$27&lt;&gt;0,[1]p42!$I$27,"")</f>
        <v/>
      </c>
      <c r="N337" s="453"/>
      <c r="O337" s="388" t="str">
        <f>IF([1]p42!$J$27&lt;&gt;0,[1]p42!$J$27,"")</f>
        <v/>
      </c>
      <c r="P337" s="379"/>
      <c r="Q337" s="380"/>
    </row>
    <row r="338" spans="1:19" s="2" customFormat="1" ht="13.5" customHeight="1" x14ac:dyDescent="0.25">
      <c r="A338" s="452" t="str">
        <f>IF([1]p42!$A$28&lt;&gt;0,[1]p42!$A$28,"")</f>
        <v/>
      </c>
      <c r="B338" s="452"/>
      <c r="C338" s="452"/>
      <c r="D338" s="452"/>
      <c r="E338" s="452"/>
      <c r="F338" s="452"/>
      <c r="G338" s="452"/>
      <c r="H338" s="452"/>
      <c r="I338" s="452"/>
      <c r="J338" s="452"/>
      <c r="K338" s="453" t="str">
        <f>IF([1]p42!$H$28&lt;&gt;0,[1]p42!$H$28,"")</f>
        <v/>
      </c>
      <c r="L338" s="453"/>
      <c r="M338" s="453" t="str">
        <f>IF([1]p42!$I$28&lt;&gt;0,[1]p42!$I$28,"")</f>
        <v/>
      </c>
      <c r="N338" s="453"/>
      <c r="O338" s="388" t="str">
        <f>IF([1]p42!$J$28&lt;&gt;0,[1]p42!$J$28,"")</f>
        <v/>
      </c>
      <c r="P338" s="379"/>
      <c r="Q338" s="380"/>
    </row>
    <row r="339" spans="1:19" s="2" customFormat="1" ht="13.5" customHeight="1" x14ac:dyDescent="0.25">
      <c r="A339" s="452" t="str">
        <f>IF([1]p42!$A$29&lt;&gt;0,[1]p42!$A$29,"")</f>
        <v/>
      </c>
      <c r="B339" s="452"/>
      <c r="C339" s="452"/>
      <c r="D339" s="452"/>
      <c r="E339" s="452"/>
      <c r="F339" s="452"/>
      <c r="G339" s="452"/>
      <c r="H339" s="452"/>
      <c r="I339" s="452"/>
      <c r="J339" s="452"/>
      <c r="K339" s="453" t="str">
        <f>IF([1]p42!$H$29&lt;&gt;0,[1]p42!$H$29,"")</f>
        <v/>
      </c>
      <c r="L339" s="453"/>
      <c r="M339" s="453" t="str">
        <f>IF([1]p42!$I$29&lt;&gt;0,[1]p42!$I$29,"")</f>
        <v/>
      </c>
      <c r="N339" s="453"/>
      <c r="O339" s="388" t="str">
        <f>IF([1]p42!$J$29&lt;&gt;0,[1]p42!$J$29,"")</f>
        <v/>
      </c>
      <c r="P339" s="379"/>
      <c r="Q339" s="380"/>
    </row>
    <row r="340" spans="1:19" s="2" customFormat="1" ht="13.5" customHeight="1" x14ac:dyDescent="0.25">
      <c r="A340" s="452" t="str">
        <f>IF([1]p42!$A$30&lt;&gt;0,[1]p42!$A$30,"")</f>
        <v/>
      </c>
      <c r="B340" s="452"/>
      <c r="C340" s="452"/>
      <c r="D340" s="452"/>
      <c r="E340" s="452"/>
      <c r="F340" s="452"/>
      <c r="G340" s="452"/>
      <c r="H340" s="452"/>
      <c r="I340" s="452"/>
      <c r="J340" s="452"/>
      <c r="K340" s="453" t="str">
        <f>IF([1]p42!$H$30&lt;&gt;0,[1]p42!$H$30,"")</f>
        <v/>
      </c>
      <c r="L340" s="453"/>
      <c r="M340" s="453" t="str">
        <f>IF([1]p42!$I$30&lt;&gt;0,[1]p42!$I$30,"")</f>
        <v/>
      </c>
      <c r="N340" s="453"/>
      <c r="O340" s="388" t="str">
        <f>IF([1]p42!$J$30&lt;&gt;0,[1]p42!$J$30,"")</f>
        <v/>
      </c>
      <c r="P340" s="379"/>
      <c r="Q340" s="380"/>
    </row>
    <row r="341" spans="1:19" s="2" customFormat="1" ht="13.5" customHeight="1" x14ac:dyDescent="0.25">
      <c r="A341" s="452" t="str">
        <f>IF([1]p42!$A$31&lt;&gt;0,[1]p42!$A$31,"")</f>
        <v/>
      </c>
      <c r="B341" s="452"/>
      <c r="C341" s="452"/>
      <c r="D341" s="452"/>
      <c r="E341" s="452"/>
      <c r="F341" s="452"/>
      <c r="G341" s="452"/>
      <c r="H341" s="452"/>
      <c r="I341" s="452"/>
      <c r="J341" s="452"/>
      <c r="K341" s="453" t="str">
        <f>IF([1]p42!$H$31&lt;&gt;0,[1]p42!$H$31,"")</f>
        <v/>
      </c>
      <c r="L341" s="453"/>
      <c r="M341" s="453" t="str">
        <f>IF([1]p42!$I$31&lt;&gt;0,[1]p42!$I$31,"")</f>
        <v/>
      </c>
      <c r="N341" s="453"/>
      <c r="O341" s="388" t="str">
        <f>IF([1]p42!$J$31&lt;&gt;0,[1]p42!$J$31,"")</f>
        <v/>
      </c>
      <c r="P341" s="379"/>
      <c r="Q341" s="380"/>
    </row>
    <row r="342" spans="1:19" s="29" customFormat="1" ht="13.5" customHeight="1" x14ac:dyDescent="0.2">
      <c r="A342" s="375" t="str">
        <f>T([1]p43!$C$13:$G$13)</f>
        <v/>
      </c>
      <c r="B342" s="376"/>
      <c r="C342" s="376"/>
      <c r="D342" s="376"/>
      <c r="E342" s="376"/>
      <c r="F342" s="376"/>
      <c r="G342" s="377"/>
      <c r="H342" s="454"/>
      <c r="I342" s="455"/>
      <c r="J342" s="455"/>
      <c r="K342" s="455"/>
      <c r="L342" s="455"/>
      <c r="M342" s="455"/>
      <c r="N342" s="455"/>
      <c r="O342" s="455"/>
      <c r="P342" s="455"/>
      <c r="Q342" s="455"/>
      <c r="R342" s="28"/>
      <c r="S342" s="28"/>
    </row>
    <row r="343" spans="1:19" s="29" customFormat="1" ht="13.5" customHeight="1" x14ac:dyDescent="0.2">
      <c r="A343" s="406" t="s">
        <v>15</v>
      </c>
      <c r="B343" s="406"/>
      <c r="C343" s="406"/>
      <c r="D343" s="406"/>
      <c r="E343" s="406"/>
      <c r="F343" s="406"/>
      <c r="G343" s="406"/>
      <c r="H343" s="406"/>
      <c r="I343" s="406"/>
      <c r="J343" s="406"/>
      <c r="K343" s="456" t="s">
        <v>178</v>
      </c>
      <c r="L343" s="456"/>
      <c r="M343" s="457" t="s">
        <v>179</v>
      </c>
      <c r="N343" s="457"/>
      <c r="O343" s="375" t="s">
        <v>16</v>
      </c>
      <c r="P343" s="376"/>
      <c r="Q343" s="377"/>
      <c r="R343" s="28"/>
      <c r="S343" s="28"/>
    </row>
    <row r="344" spans="1:19" s="2" customFormat="1" ht="13.5" customHeight="1" x14ac:dyDescent="0.25">
      <c r="A344" s="452" t="str">
        <f>IF([1]p43!$A$26&lt;&gt;0,[1]p43!$A$26,"")</f>
        <v/>
      </c>
      <c r="B344" s="452"/>
      <c r="C344" s="452"/>
      <c r="D344" s="452"/>
      <c r="E344" s="452"/>
      <c r="F344" s="452"/>
      <c r="G344" s="452"/>
      <c r="H344" s="452"/>
      <c r="I344" s="452"/>
      <c r="J344" s="452"/>
      <c r="K344" s="453" t="str">
        <f>IF([1]p43!$H$26&lt;&gt;0,[1]p43!$H$26,"")</f>
        <v/>
      </c>
      <c r="L344" s="453"/>
      <c r="M344" s="453" t="str">
        <f>IF([1]p43!$I$26&lt;&gt;0,[1]p43!$I$26,"")</f>
        <v/>
      </c>
      <c r="N344" s="453"/>
      <c r="O344" s="388" t="str">
        <f>IF([1]p43!$J$26&lt;&gt;0,[1]p43!$J$26,"")</f>
        <v/>
      </c>
      <c r="P344" s="379"/>
      <c r="Q344" s="380"/>
    </row>
    <row r="345" spans="1:19" s="2" customFormat="1" ht="13.5" customHeight="1" x14ac:dyDescent="0.25">
      <c r="A345" s="452" t="str">
        <f>IF([1]p43!$A$27&lt;&gt;0,[1]p43!$A$27,"")</f>
        <v/>
      </c>
      <c r="B345" s="452"/>
      <c r="C345" s="452"/>
      <c r="D345" s="452"/>
      <c r="E345" s="452"/>
      <c r="F345" s="452"/>
      <c r="G345" s="452"/>
      <c r="H345" s="452"/>
      <c r="I345" s="452"/>
      <c r="J345" s="452"/>
      <c r="K345" s="453" t="str">
        <f>IF([1]p43!$H$27&lt;&gt;0,[1]p43!$H$27,"")</f>
        <v/>
      </c>
      <c r="L345" s="453"/>
      <c r="M345" s="453" t="str">
        <f>IF([1]p43!$I$27&lt;&gt;0,[1]p43!$I$27,"")</f>
        <v/>
      </c>
      <c r="N345" s="453"/>
      <c r="O345" s="388" t="str">
        <f>IF([1]p43!$J$27&lt;&gt;0,[1]p43!$J$27,"")</f>
        <v/>
      </c>
      <c r="P345" s="379"/>
      <c r="Q345" s="380"/>
    </row>
    <row r="346" spans="1:19" s="2" customFormat="1" ht="13.5" customHeight="1" x14ac:dyDescent="0.25">
      <c r="A346" s="452" t="str">
        <f>IF([1]p43!$A$28&lt;&gt;0,[1]p43!$A$28,"")</f>
        <v/>
      </c>
      <c r="B346" s="452"/>
      <c r="C346" s="452"/>
      <c r="D346" s="452"/>
      <c r="E346" s="452"/>
      <c r="F346" s="452"/>
      <c r="G346" s="452"/>
      <c r="H346" s="452"/>
      <c r="I346" s="452"/>
      <c r="J346" s="452"/>
      <c r="K346" s="453" t="str">
        <f>IF([1]p43!$H$28&lt;&gt;0,[1]p43!$H$28,"")</f>
        <v/>
      </c>
      <c r="L346" s="453"/>
      <c r="M346" s="453" t="str">
        <f>IF([1]p43!$I$28&lt;&gt;0,[1]p43!$I$28,"")</f>
        <v/>
      </c>
      <c r="N346" s="453"/>
      <c r="O346" s="388" t="str">
        <f>IF([1]p43!$J$28&lt;&gt;0,[1]p43!$J$28,"")</f>
        <v/>
      </c>
      <c r="P346" s="379"/>
      <c r="Q346" s="380"/>
    </row>
    <row r="347" spans="1:19" s="2" customFormat="1" ht="13.5" customHeight="1" x14ac:dyDescent="0.25">
      <c r="A347" s="452" t="str">
        <f>IF([1]p43!$A$29&lt;&gt;0,[1]p43!$A$29,"")</f>
        <v/>
      </c>
      <c r="B347" s="452"/>
      <c r="C347" s="452"/>
      <c r="D347" s="452"/>
      <c r="E347" s="452"/>
      <c r="F347" s="452"/>
      <c r="G347" s="452"/>
      <c r="H347" s="452"/>
      <c r="I347" s="452"/>
      <c r="J347" s="452"/>
      <c r="K347" s="453" t="str">
        <f>IF([1]p43!$H$29&lt;&gt;0,[1]p43!$H$29,"")</f>
        <v/>
      </c>
      <c r="L347" s="453"/>
      <c r="M347" s="453" t="str">
        <f>IF([1]p43!$I$29&lt;&gt;0,[1]p43!$I$29,"")</f>
        <v/>
      </c>
      <c r="N347" s="453"/>
      <c r="O347" s="388" t="str">
        <f>IF([1]p43!$J$29&lt;&gt;0,[1]p43!$J$29,"")</f>
        <v/>
      </c>
      <c r="P347" s="379"/>
      <c r="Q347" s="380"/>
    </row>
    <row r="348" spans="1:19" s="2" customFormat="1" ht="13.5" customHeight="1" x14ac:dyDescent="0.25">
      <c r="A348" s="452" t="str">
        <f>IF([1]p43!$A$30&lt;&gt;0,[1]p43!$A$30,"")</f>
        <v/>
      </c>
      <c r="B348" s="452"/>
      <c r="C348" s="452"/>
      <c r="D348" s="452"/>
      <c r="E348" s="452"/>
      <c r="F348" s="452"/>
      <c r="G348" s="452"/>
      <c r="H348" s="452"/>
      <c r="I348" s="452"/>
      <c r="J348" s="452"/>
      <c r="K348" s="453" t="str">
        <f>IF([1]p43!$H$30&lt;&gt;0,[1]p43!$H$30,"")</f>
        <v/>
      </c>
      <c r="L348" s="453"/>
      <c r="M348" s="453" t="str">
        <f>IF([1]p43!$I$30&lt;&gt;0,[1]p43!$I$30,"")</f>
        <v/>
      </c>
      <c r="N348" s="453"/>
      <c r="O348" s="388" t="str">
        <f>IF([1]p43!$J$30&lt;&gt;0,[1]p43!$J$30,"")</f>
        <v/>
      </c>
      <c r="P348" s="379"/>
      <c r="Q348" s="380"/>
    </row>
    <row r="349" spans="1:19" s="2" customFormat="1" ht="13.5" customHeight="1" x14ac:dyDescent="0.25">
      <c r="A349" s="452" t="str">
        <f>IF([1]p43!$A$31&lt;&gt;0,[1]p43!$A$31,"")</f>
        <v/>
      </c>
      <c r="B349" s="452"/>
      <c r="C349" s="452"/>
      <c r="D349" s="452"/>
      <c r="E349" s="452"/>
      <c r="F349" s="452"/>
      <c r="G349" s="452"/>
      <c r="H349" s="452"/>
      <c r="I349" s="452"/>
      <c r="J349" s="452"/>
      <c r="K349" s="453" t="str">
        <f>IF([1]p43!$H$31&lt;&gt;0,[1]p43!$H$31,"")</f>
        <v/>
      </c>
      <c r="L349" s="453"/>
      <c r="M349" s="453" t="str">
        <f>IF([1]p43!$I$31&lt;&gt;0,[1]p43!$I$31,"")</f>
        <v/>
      </c>
      <c r="N349" s="453"/>
      <c r="O349" s="388" t="str">
        <f>IF([1]p43!$J$31&lt;&gt;0,[1]p43!$J$31,"")</f>
        <v/>
      </c>
      <c r="P349" s="379"/>
      <c r="Q349" s="380"/>
    </row>
    <row r="350" spans="1:19" s="29" customFormat="1" ht="13.5" customHeight="1" x14ac:dyDescent="0.2">
      <c r="A350" s="375" t="str">
        <f>T([1]p44!$C$13:$G$13)</f>
        <v/>
      </c>
      <c r="B350" s="376"/>
      <c r="C350" s="376"/>
      <c r="D350" s="376"/>
      <c r="E350" s="376"/>
      <c r="F350" s="376"/>
      <c r="G350" s="377"/>
      <c r="H350" s="454"/>
      <c r="I350" s="455"/>
      <c r="J350" s="455"/>
      <c r="K350" s="455"/>
      <c r="L350" s="455"/>
      <c r="M350" s="455"/>
      <c r="N350" s="455"/>
      <c r="O350" s="455"/>
      <c r="P350" s="455"/>
      <c r="Q350" s="455"/>
      <c r="R350" s="28"/>
      <c r="S350" s="28"/>
    </row>
    <row r="351" spans="1:19" s="29" customFormat="1" ht="13.5" customHeight="1" x14ac:dyDescent="0.2">
      <c r="A351" s="406" t="s">
        <v>15</v>
      </c>
      <c r="B351" s="406"/>
      <c r="C351" s="406"/>
      <c r="D351" s="406"/>
      <c r="E351" s="406"/>
      <c r="F351" s="406"/>
      <c r="G351" s="406"/>
      <c r="H351" s="406"/>
      <c r="I351" s="406"/>
      <c r="J351" s="406"/>
      <c r="K351" s="456" t="s">
        <v>178</v>
      </c>
      <c r="L351" s="456"/>
      <c r="M351" s="457" t="s">
        <v>179</v>
      </c>
      <c r="N351" s="457"/>
      <c r="O351" s="375" t="s">
        <v>16</v>
      </c>
      <c r="P351" s="376"/>
      <c r="Q351" s="377"/>
      <c r="R351" s="28"/>
      <c r="S351" s="28"/>
    </row>
    <row r="352" spans="1:19" s="2" customFormat="1" ht="13.5" customHeight="1" x14ac:dyDescent="0.25">
      <c r="A352" s="452" t="str">
        <f>IF([1]p44!$A$26&lt;&gt;0,[1]p44!$A$26,"")</f>
        <v/>
      </c>
      <c r="B352" s="452"/>
      <c r="C352" s="452"/>
      <c r="D352" s="452"/>
      <c r="E352" s="452"/>
      <c r="F352" s="452"/>
      <c r="G352" s="452"/>
      <c r="H352" s="452"/>
      <c r="I352" s="452"/>
      <c r="J352" s="452"/>
      <c r="K352" s="453" t="str">
        <f>IF([1]p44!$H$26&lt;&gt;0,[1]p44!$H$26,"")</f>
        <v/>
      </c>
      <c r="L352" s="453"/>
      <c r="M352" s="453" t="str">
        <f>IF([1]p44!$I$26&lt;&gt;0,[1]p44!$I$26,"")</f>
        <v/>
      </c>
      <c r="N352" s="453"/>
      <c r="O352" s="388" t="str">
        <f>IF([1]p44!$J$26&lt;&gt;0,[1]p44!$J$26,"")</f>
        <v/>
      </c>
      <c r="P352" s="379"/>
      <c r="Q352" s="380"/>
    </row>
    <row r="353" spans="1:19" s="2" customFormat="1" ht="13.5" customHeight="1" x14ac:dyDescent="0.25">
      <c r="A353" s="452" t="str">
        <f>IF([1]p44!$A$27&lt;&gt;0,[1]p44!$A$27,"")</f>
        <v/>
      </c>
      <c r="B353" s="452"/>
      <c r="C353" s="452"/>
      <c r="D353" s="452"/>
      <c r="E353" s="452"/>
      <c r="F353" s="452"/>
      <c r="G353" s="452"/>
      <c r="H353" s="452"/>
      <c r="I353" s="452"/>
      <c r="J353" s="452"/>
      <c r="K353" s="453" t="str">
        <f>IF([1]p44!$H$27&lt;&gt;0,[1]p44!$H$27,"")</f>
        <v/>
      </c>
      <c r="L353" s="453"/>
      <c r="M353" s="453" t="str">
        <f>IF([1]p44!$I$27&lt;&gt;0,[1]p44!$I$27,"")</f>
        <v/>
      </c>
      <c r="N353" s="453"/>
      <c r="O353" s="388" t="str">
        <f>IF([1]p44!$J$27&lt;&gt;0,[1]p44!$J$27,"")</f>
        <v/>
      </c>
      <c r="P353" s="379"/>
      <c r="Q353" s="380"/>
    </row>
    <row r="354" spans="1:19" s="2" customFormat="1" ht="13.5" customHeight="1" x14ac:dyDescent="0.25">
      <c r="A354" s="452" t="str">
        <f>IF([1]p44!$A$28&lt;&gt;0,[1]p44!$A$28,"")</f>
        <v/>
      </c>
      <c r="B354" s="452"/>
      <c r="C354" s="452"/>
      <c r="D354" s="452"/>
      <c r="E354" s="452"/>
      <c r="F354" s="452"/>
      <c r="G354" s="452"/>
      <c r="H354" s="452"/>
      <c r="I354" s="452"/>
      <c r="J354" s="452"/>
      <c r="K354" s="453" t="str">
        <f>IF([1]p44!$H$28&lt;&gt;0,[1]p44!$H$28,"")</f>
        <v/>
      </c>
      <c r="L354" s="453"/>
      <c r="M354" s="453" t="str">
        <f>IF([1]p44!$I$28&lt;&gt;0,[1]p44!$I$28,"")</f>
        <v/>
      </c>
      <c r="N354" s="453"/>
      <c r="O354" s="388" t="str">
        <f>IF([1]p44!$J$28&lt;&gt;0,[1]p44!$J$28,"")</f>
        <v/>
      </c>
      <c r="P354" s="379"/>
      <c r="Q354" s="380"/>
    </row>
    <row r="355" spans="1:19" s="2" customFormat="1" ht="13.5" customHeight="1" x14ac:dyDescent="0.25">
      <c r="A355" s="452" t="str">
        <f>IF([1]p44!$A$29&lt;&gt;0,[1]p44!$A$29,"")</f>
        <v/>
      </c>
      <c r="B355" s="452"/>
      <c r="C355" s="452"/>
      <c r="D355" s="452"/>
      <c r="E355" s="452"/>
      <c r="F355" s="452"/>
      <c r="G355" s="452"/>
      <c r="H355" s="452"/>
      <c r="I355" s="452"/>
      <c r="J355" s="452"/>
      <c r="K355" s="453" t="str">
        <f>IF([1]p44!$H$29&lt;&gt;0,[1]p44!$H$29,"")</f>
        <v/>
      </c>
      <c r="L355" s="453"/>
      <c r="M355" s="453" t="str">
        <f>IF([1]p44!$I$29&lt;&gt;0,[1]p44!$I$29,"")</f>
        <v/>
      </c>
      <c r="N355" s="453"/>
      <c r="O355" s="388" t="str">
        <f>IF([1]p44!$J$29&lt;&gt;0,[1]p44!$J$29,"")</f>
        <v/>
      </c>
      <c r="P355" s="379"/>
      <c r="Q355" s="380"/>
    </row>
    <row r="356" spans="1:19" s="2" customFormat="1" ht="13.5" customHeight="1" x14ac:dyDescent="0.25">
      <c r="A356" s="452" t="str">
        <f>IF([1]p44!$A$30&lt;&gt;0,[1]p44!$A$30,"")</f>
        <v/>
      </c>
      <c r="B356" s="452"/>
      <c r="C356" s="452"/>
      <c r="D356" s="452"/>
      <c r="E356" s="452"/>
      <c r="F356" s="452"/>
      <c r="G356" s="452"/>
      <c r="H356" s="452"/>
      <c r="I356" s="452"/>
      <c r="J356" s="452"/>
      <c r="K356" s="453" t="str">
        <f>IF([1]p44!$H$30&lt;&gt;0,[1]p44!$H$30,"")</f>
        <v/>
      </c>
      <c r="L356" s="453"/>
      <c r="M356" s="453" t="str">
        <f>IF([1]p44!$I$30&lt;&gt;0,[1]p44!$I$30,"")</f>
        <v/>
      </c>
      <c r="N356" s="453"/>
      <c r="O356" s="388" t="str">
        <f>IF([1]p44!$J$30&lt;&gt;0,[1]p44!$J$30,"")</f>
        <v/>
      </c>
      <c r="P356" s="379"/>
      <c r="Q356" s="380"/>
    </row>
    <row r="357" spans="1:19" s="2" customFormat="1" ht="13.5" customHeight="1" x14ac:dyDescent="0.25">
      <c r="A357" s="452" t="str">
        <f>IF([1]p44!$A$31&lt;&gt;0,[1]p44!$A$31,"")</f>
        <v/>
      </c>
      <c r="B357" s="452"/>
      <c r="C357" s="452"/>
      <c r="D357" s="452"/>
      <c r="E357" s="452"/>
      <c r="F357" s="452"/>
      <c r="G357" s="452"/>
      <c r="H357" s="452"/>
      <c r="I357" s="452"/>
      <c r="J357" s="452"/>
      <c r="K357" s="453" t="str">
        <f>IF([1]p44!$H$31&lt;&gt;0,[1]p44!$H$31,"")</f>
        <v/>
      </c>
      <c r="L357" s="453"/>
      <c r="M357" s="453" t="str">
        <f>IF([1]p44!$I$31&lt;&gt;0,[1]p44!$I$31,"")</f>
        <v/>
      </c>
      <c r="N357" s="453"/>
      <c r="O357" s="388" t="str">
        <f>IF([1]p44!$J$31&lt;&gt;0,[1]p44!$J$31,"")</f>
        <v/>
      </c>
      <c r="P357" s="379"/>
      <c r="Q357" s="380"/>
    </row>
    <row r="358" spans="1:19" s="29" customFormat="1" ht="13.5" customHeight="1" x14ac:dyDescent="0.2">
      <c r="A358" s="375" t="str">
        <f>T([1]p45!$C$13:$G$13)</f>
        <v/>
      </c>
      <c r="B358" s="376"/>
      <c r="C358" s="376"/>
      <c r="D358" s="376"/>
      <c r="E358" s="376"/>
      <c r="F358" s="376"/>
      <c r="G358" s="377"/>
      <c r="H358" s="454"/>
      <c r="I358" s="455"/>
      <c r="J358" s="455"/>
      <c r="K358" s="455"/>
      <c r="L358" s="455"/>
      <c r="M358" s="455"/>
      <c r="N358" s="455"/>
      <c r="O358" s="455"/>
      <c r="P358" s="455"/>
      <c r="Q358" s="455"/>
      <c r="R358" s="28"/>
      <c r="S358" s="28"/>
    </row>
    <row r="359" spans="1:19" s="29" customFormat="1" ht="13.5" customHeight="1" x14ac:dyDescent="0.2">
      <c r="A359" s="406" t="s">
        <v>15</v>
      </c>
      <c r="B359" s="406"/>
      <c r="C359" s="406"/>
      <c r="D359" s="406"/>
      <c r="E359" s="406"/>
      <c r="F359" s="406"/>
      <c r="G359" s="406"/>
      <c r="H359" s="406"/>
      <c r="I359" s="406"/>
      <c r="J359" s="406"/>
      <c r="K359" s="456" t="s">
        <v>178</v>
      </c>
      <c r="L359" s="456"/>
      <c r="M359" s="457" t="s">
        <v>179</v>
      </c>
      <c r="N359" s="457"/>
      <c r="O359" s="375" t="s">
        <v>16</v>
      </c>
      <c r="P359" s="376"/>
      <c r="Q359" s="377"/>
      <c r="R359" s="28"/>
      <c r="S359" s="28"/>
    </row>
    <row r="360" spans="1:19" s="2" customFormat="1" ht="13.5" customHeight="1" x14ac:dyDescent="0.25">
      <c r="A360" s="452" t="str">
        <f>IF([1]p45!$A$26&lt;&gt;0,[1]p45!$A$26,"")</f>
        <v/>
      </c>
      <c r="B360" s="452"/>
      <c r="C360" s="452"/>
      <c r="D360" s="452"/>
      <c r="E360" s="452"/>
      <c r="F360" s="452"/>
      <c r="G360" s="452"/>
      <c r="H360" s="452"/>
      <c r="I360" s="452"/>
      <c r="J360" s="452"/>
      <c r="K360" s="453" t="str">
        <f>IF([1]p45!$H$26&lt;&gt;0,[1]p45!$H$26,"")</f>
        <v/>
      </c>
      <c r="L360" s="453"/>
      <c r="M360" s="453" t="str">
        <f>IF([1]p45!$I$26&lt;&gt;0,[1]p45!$I$26,"")</f>
        <v/>
      </c>
      <c r="N360" s="453"/>
      <c r="O360" s="388" t="str">
        <f>IF([1]p45!$J$26&lt;&gt;0,[1]p45!$J$26,"")</f>
        <v/>
      </c>
      <c r="P360" s="379"/>
      <c r="Q360" s="380"/>
    </row>
    <row r="361" spans="1:19" s="2" customFormat="1" ht="13.5" customHeight="1" x14ac:dyDescent="0.25">
      <c r="A361" s="452" t="str">
        <f>IF([1]p45!$A$27&lt;&gt;0,[1]p45!$A$27,"")</f>
        <v/>
      </c>
      <c r="B361" s="452"/>
      <c r="C361" s="452"/>
      <c r="D361" s="452"/>
      <c r="E361" s="452"/>
      <c r="F361" s="452"/>
      <c r="G361" s="452"/>
      <c r="H361" s="452"/>
      <c r="I361" s="452"/>
      <c r="J361" s="452"/>
      <c r="K361" s="453" t="str">
        <f>IF([1]p45!$H$27&lt;&gt;0,[1]p45!$H$27,"")</f>
        <v/>
      </c>
      <c r="L361" s="453"/>
      <c r="M361" s="453" t="str">
        <f>IF([1]p45!$I$27&lt;&gt;0,[1]p45!$I$27,"")</f>
        <v/>
      </c>
      <c r="N361" s="453"/>
      <c r="O361" s="388" t="str">
        <f>IF([1]p45!$J$27&lt;&gt;0,[1]p45!$J$27,"")</f>
        <v/>
      </c>
      <c r="P361" s="379"/>
      <c r="Q361" s="380"/>
    </row>
    <row r="362" spans="1:19" s="2" customFormat="1" ht="13.5" customHeight="1" x14ac:dyDescent="0.25">
      <c r="A362" s="452" t="str">
        <f>IF([1]p45!$A$28&lt;&gt;0,[1]p45!$A$28,"")</f>
        <v/>
      </c>
      <c r="B362" s="452"/>
      <c r="C362" s="452"/>
      <c r="D362" s="452"/>
      <c r="E362" s="452"/>
      <c r="F362" s="452"/>
      <c r="G362" s="452"/>
      <c r="H362" s="452"/>
      <c r="I362" s="452"/>
      <c r="J362" s="452"/>
      <c r="K362" s="453" t="str">
        <f>IF([1]p45!$H$28&lt;&gt;0,[1]p45!$H$28,"")</f>
        <v/>
      </c>
      <c r="L362" s="453"/>
      <c r="M362" s="453" t="str">
        <f>IF([1]p45!$I$28&lt;&gt;0,[1]p45!$I$28,"")</f>
        <v/>
      </c>
      <c r="N362" s="453"/>
      <c r="O362" s="388" t="str">
        <f>IF([1]p45!$J$28&lt;&gt;0,[1]p45!$J$28,"")</f>
        <v/>
      </c>
      <c r="P362" s="379"/>
      <c r="Q362" s="380"/>
    </row>
    <row r="363" spans="1:19" s="2" customFormat="1" ht="13.5" customHeight="1" x14ac:dyDescent="0.25">
      <c r="A363" s="452" t="str">
        <f>IF([1]p45!$A$29&lt;&gt;0,[1]p45!$A$29,"")</f>
        <v/>
      </c>
      <c r="B363" s="452"/>
      <c r="C363" s="452"/>
      <c r="D363" s="452"/>
      <c r="E363" s="452"/>
      <c r="F363" s="452"/>
      <c r="G363" s="452"/>
      <c r="H363" s="452"/>
      <c r="I363" s="452"/>
      <c r="J363" s="452"/>
      <c r="K363" s="453" t="str">
        <f>IF([1]p45!$H$29&lt;&gt;0,[1]p45!$H$29,"")</f>
        <v/>
      </c>
      <c r="L363" s="453"/>
      <c r="M363" s="453" t="str">
        <f>IF([1]p45!$I$29&lt;&gt;0,[1]p45!$I$29,"")</f>
        <v/>
      </c>
      <c r="N363" s="453"/>
      <c r="O363" s="388" t="str">
        <f>IF([1]p45!$J$29&lt;&gt;0,[1]p45!$J$29,"")</f>
        <v/>
      </c>
      <c r="P363" s="379"/>
      <c r="Q363" s="380"/>
    </row>
    <row r="364" spans="1:19" s="2" customFormat="1" ht="13.5" customHeight="1" x14ac:dyDescent="0.25">
      <c r="A364" s="452" t="str">
        <f>IF([1]p45!$A$30&lt;&gt;0,[1]p45!$A$30,"")</f>
        <v/>
      </c>
      <c r="B364" s="452"/>
      <c r="C364" s="452"/>
      <c r="D364" s="452"/>
      <c r="E364" s="452"/>
      <c r="F364" s="452"/>
      <c r="G364" s="452"/>
      <c r="H364" s="452"/>
      <c r="I364" s="452"/>
      <c r="J364" s="452"/>
      <c r="K364" s="453" t="str">
        <f>IF([1]p45!$H$30&lt;&gt;0,[1]p45!$H$30,"")</f>
        <v/>
      </c>
      <c r="L364" s="453"/>
      <c r="M364" s="453" t="str">
        <f>IF([1]p45!$I$30&lt;&gt;0,[1]p45!$I$30,"")</f>
        <v/>
      </c>
      <c r="N364" s="453"/>
      <c r="O364" s="388" t="str">
        <f>IF([1]p45!$J$30&lt;&gt;0,[1]p45!$J$30,"")</f>
        <v/>
      </c>
      <c r="P364" s="379"/>
      <c r="Q364" s="380"/>
    </row>
    <row r="365" spans="1:19" s="2" customFormat="1" ht="13.5" customHeight="1" x14ac:dyDescent="0.25">
      <c r="A365" s="452" t="str">
        <f>IF([1]p45!$A$31&lt;&gt;0,[1]p45!$A$31,"")</f>
        <v/>
      </c>
      <c r="B365" s="452"/>
      <c r="C365" s="452"/>
      <c r="D365" s="452"/>
      <c r="E365" s="452"/>
      <c r="F365" s="452"/>
      <c r="G365" s="452"/>
      <c r="H365" s="452"/>
      <c r="I365" s="452"/>
      <c r="J365" s="452"/>
      <c r="K365" s="453" t="str">
        <f>IF([1]p45!$H$31&lt;&gt;0,[1]p45!$H$31,"")</f>
        <v/>
      </c>
      <c r="L365" s="453"/>
      <c r="M365" s="453" t="str">
        <f>IF([1]p45!$I$31&lt;&gt;0,[1]p45!$I$31,"")</f>
        <v/>
      </c>
      <c r="N365" s="453"/>
      <c r="O365" s="388" t="str">
        <f>IF([1]p45!$J$31&lt;&gt;0,[1]p45!$J$31,"")</f>
        <v/>
      </c>
      <c r="P365" s="379"/>
      <c r="Q365" s="380"/>
    </row>
    <row r="366" spans="1:19" s="29" customFormat="1" ht="13.5" customHeight="1" x14ac:dyDescent="0.2">
      <c r="A366" s="375" t="str">
        <f>T([1]p46!$C$13:$G$13)</f>
        <v/>
      </c>
      <c r="B366" s="376"/>
      <c r="C366" s="376"/>
      <c r="D366" s="376"/>
      <c r="E366" s="376"/>
      <c r="F366" s="376"/>
      <c r="G366" s="377"/>
      <c r="H366" s="454"/>
      <c r="I366" s="455"/>
      <c r="J366" s="455"/>
      <c r="K366" s="455"/>
      <c r="L366" s="455"/>
      <c r="M366" s="455"/>
      <c r="N366" s="455"/>
      <c r="O366" s="455"/>
      <c r="P366" s="455"/>
      <c r="Q366" s="455"/>
      <c r="R366" s="28"/>
      <c r="S366" s="28"/>
    </row>
    <row r="367" spans="1:19" s="29" customFormat="1" ht="13.5" customHeight="1" x14ac:dyDescent="0.2">
      <c r="A367" s="406" t="s">
        <v>15</v>
      </c>
      <c r="B367" s="406"/>
      <c r="C367" s="406"/>
      <c r="D367" s="406"/>
      <c r="E367" s="406"/>
      <c r="F367" s="406"/>
      <c r="G367" s="406"/>
      <c r="H367" s="406"/>
      <c r="I367" s="406"/>
      <c r="J367" s="406"/>
      <c r="K367" s="456" t="s">
        <v>178</v>
      </c>
      <c r="L367" s="456"/>
      <c r="M367" s="457" t="s">
        <v>179</v>
      </c>
      <c r="N367" s="457"/>
      <c r="O367" s="375" t="s">
        <v>16</v>
      </c>
      <c r="P367" s="376"/>
      <c r="Q367" s="377"/>
      <c r="R367" s="28"/>
      <c r="S367" s="28"/>
    </row>
    <row r="368" spans="1:19" s="2" customFormat="1" ht="13.5" customHeight="1" x14ac:dyDescent="0.25">
      <c r="A368" s="452" t="str">
        <f>IF([1]p46!$A$26&lt;&gt;0,[1]p46!$A$26,"")</f>
        <v/>
      </c>
      <c r="B368" s="452"/>
      <c r="C368" s="452"/>
      <c r="D368" s="452"/>
      <c r="E368" s="452"/>
      <c r="F368" s="452"/>
      <c r="G368" s="452"/>
      <c r="H368" s="452"/>
      <c r="I368" s="452"/>
      <c r="J368" s="452"/>
      <c r="K368" s="453" t="str">
        <f>IF([1]p46!$H$26&lt;&gt;0,[1]p46!$H$26,"")</f>
        <v/>
      </c>
      <c r="L368" s="453"/>
      <c r="M368" s="453" t="str">
        <f>IF([1]p46!$I$26&lt;&gt;0,[1]p46!$I$26,"")</f>
        <v/>
      </c>
      <c r="N368" s="453"/>
      <c r="O368" s="388" t="str">
        <f>IF([1]p46!$J$26&lt;&gt;0,[1]p46!$J$26,"")</f>
        <v/>
      </c>
      <c r="P368" s="379"/>
      <c r="Q368" s="380"/>
    </row>
    <row r="369" spans="1:19" s="2" customFormat="1" ht="13.5" customHeight="1" x14ac:dyDescent="0.25">
      <c r="A369" s="452" t="str">
        <f>IF([1]p46!$A$27&lt;&gt;0,[1]p46!$A$27,"")</f>
        <v/>
      </c>
      <c r="B369" s="452"/>
      <c r="C369" s="452"/>
      <c r="D369" s="452"/>
      <c r="E369" s="452"/>
      <c r="F369" s="452"/>
      <c r="G369" s="452"/>
      <c r="H369" s="452"/>
      <c r="I369" s="452"/>
      <c r="J369" s="452"/>
      <c r="K369" s="453" t="str">
        <f>IF([1]p46!$H$27&lt;&gt;0,[1]p46!$H$27,"")</f>
        <v/>
      </c>
      <c r="L369" s="453"/>
      <c r="M369" s="453" t="str">
        <f>IF([1]p46!$I$27&lt;&gt;0,[1]p46!$I$27,"")</f>
        <v/>
      </c>
      <c r="N369" s="453"/>
      <c r="O369" s="388" t="str">
        <f>IF([1]p46!$J$27&lt;&gt;0,[1]p46!$J$27,"")</f>
        <v/>
      </c>
      <c r="P369" s="379"/>
      <c r="Q369" s="380"/>
    </row>
    <row r="370" spans="1:19" s="2" customFormat="1" ht="13.5" customHeight="1" x14ac:dyDescent="0.25">
      <c r="A370" s="452" t="str">
        <f>IF([1]p46!$A$28&lt;&gt;0,[1]p46!$A$28,"")</f>
        <v/>
      </c>
      <c r="B370" s="452"/>
      <c r="C370" s="452"/>
      <c r="D370" s="452"/>
      <c r="E370" s="452"/>
      <c r="F370" s="452"/>
      <c r="G370" s="452"/>
      <c r="H370" s="452"/>
      <c r="I370" s="452"/>
      <c r="J370" s="452"/>
      <c r="K370" s="453" t="str">
        <f>IF([1]p46!$H$28&lt;&gt;0,[1]p46!$H$28,"")</f>
        <v/>
      </c>
      <c r="L370" s="453"/>
      <c r="M370" s="453" t="str">
        <f>IF([1]p46!$I$28&lt;&gt;0,[1]p46!$I$28,"")</f>
        <v/>
      </c>
      <c r="N370" s="453"/>
      <c r="O370" s="388" t="str">
        <f>IF([1]p46!$J$28&lt;&gt;0,[1]p46!$J$28,"")</f>
        <v/>
      </c>
      <c r="P370" s="379"/>
      <c r="Q370" s="380"/>
    </row>
    <row r="371" spans="1:19" s="2" customFormat="1" ht="13.5" customHeight="1" x14ac:dyDescent="0.25">
      <c r="A371" s="452" t="str">
        <f>IF([1]p46!$A$29&lt;&gt;0,[1]p46!$A$29,"")</f>
        <v/>
      </c>
      <c r="B371" s="452"/>
      <c r="C371" s="452"/>
      <c r="D371" s="452"/>
      <c r="E371" s="452"/>
      <c r="F371" s="452"/>
      <c r="G371" s="452"/>
      <c r="H371" s="452"/>
      <c r="I371" s="452"/>
      <c r="J371" s="452"/>
      <c r="K371" s="453" t="str">
        <f>IF([1]p46!$H$29&lt;&gt;0,[1]p46!$H$29,"")</f>
        <v/>
      </c>
      <c r="L371" s="453"/>
      <c r="M371" s="453" t="str">
        <f>IF([1]p46!$I$29&lt;&gt;0,[1]p46!$I$29,"")</f>
        <v/>
      </c>
      <c r="N371" s="453"/>
      <c r="O371" s="388" t="str">
        <f>IF([1]p46!$J$29&lt;&gt;0,[1]p46!$J$29,"")</f>
        <v/>
      </c>
      <c r="P371" s="379"/>
      <c r="Q371" s="380"/>
    </row>
    <row r="372" spans="1:19" s="2" customFormat="1" ht="13.5" customHeight="1" x14ac:dyDescent="0.25">
      <c r="A372" s="452" t="str">
        <f>IF([1]p46!$A$30&lt;&gt;0,[1]p46!$A$30,"")</f>
        <v/>
      </c>
      <c r="B372" s="452"/>
      <c r="C372" s="452"/>
      <c r="D372" s="452"/>
      <c r="E372" s="452"/>
      <c r="F372" s="452"/>
      <c r="G372" s="452"/>
      <c r="H372" s="452"/>
      <c r="I372" s="452"/>
      <c r="J372" s="452"/>
      <c r="K372" s="453" t="str">
        <f>IF([1]p46!$H$30&lt;&gt;0,[1]p46!$H$30,"")</f>
        <v/>
      </c>
      <c r="L372" s="453"/>
      <c r="M372" s="453" t="str">
        <f>IF([1]p46!$I$30&lt;&gt;0,[1]p46!$I$30,"")</f>
        <v/>
      </c>
      <c r="N372" s="453"/>
      <c r="O372" s="388" t="str">
        <f>IF([1]p46!$J$30&lt;&gt;0,[1]p46!$J$30,"")</f>
        <v/>
      </c>
      <c r="P372" s="379"/>
      <c r="Q372" s="380"/>
    </row>
    <row r="373" spans="1:19" s="2" customFormat="1" ht="13.5" customHeight="1" x14ac:dyDescent="0.25">
      <c r="A373" s="452" t="str">
        <f>IF([1]p46!$A$31&lt;&gt;0,[1]p46!$A$31,"")</f>
        <v/>
      </c>
      <c r="B373" s="452"/>
      <c r="C373" s="452"/>
      <c r="D373" s="452"/>
      <c r="E373" s="452"/>
      <c r="F373" s="452"/>
      <c r="G373" s="452"/>
      <c r="H373" s="452"/>
      <c r="I373" s="452"/>
      <c r="J373" s="452"/>
      <c r="K373" s="453" t="str">
        <f>IF([1]p46!$H$31&lt;&gt;0,[1]p46!$H$31,"")</f>
        <v/>
      </c>
      <c r="L373" s="453"/>
      <c r="M373" s="453" t="str">
        <f>IF([1]p46!$I$31&lt;&gt;0,[1]p46!$I$31,"")</f>
        <v/>
      </c>
      <c r="N373" s="453"/>
      <c r="O373" s="388" t="str">
        <f>IF([1]p46!$J$31&lt;&gt;0,[1]p46!$J$31,"")</f>
        <v/>
      </c>
      <c r="P373" s="379"/>
      <c r="Q373" s="380"/>
    </row>
    <row r="374" spans="1:19" s="29" customFormat="1" ht="13.5" customHeight="1" x14ac:dyDescent="0.2">
      <c r="A374" s="375" t="str">
        <f>T([1]p47!$C$13:$G$13)</f>
        <v/>
      </c>
      <c r="B374" s="376"/>
      <c r="C374" s="376"/>
      <c r="D374" s="376"/>
      <c r="E374" s="376"/>
      <c r="F374" s="376"/>
      <c r="G374" s="377"/>
      <c r="H374" s="454"/>
      <c r="I374" s="455"/>
      <c r="J374" s="455"/>
      <c r="K374" s="455"/>
      <c r="L374" s="455"/>
      <c r="M374" s="455"/>
      <c r="N374" s="455"/>
      <c r="O374" s="455"/>
      <c r="P374" s="455"/>
      <c r="Q374" s="455"/>
      <c r="R374" s="28"/>
      <c r="S374" s="28"/>
    </row>
    <row r="375" spans="1:19" s="29" customFormat="1" ht="13.5" customHeight="1" x14ac:dyDescent="0.2">
      <c r="A375" s="406" t="s">
        <v>15</v>
      </c>
      <c r="B375" s="406"/>
      <c r="C375" s="406"/>
      <c r="D375" s="406"/>
      <c r="E375" s="406"/>
      <c r="F375" s="406"/>
      <c r="G375" s="406"/>
      <c r="H375" s="406"/>
      <c r="I375" s="406"/>
      <c r="J375" s="406"/>
      <c r="K375" s="456" t="s">
        <v>178</v>
      </c>
      <c r="L375" s="456"/>
      <c r="M375" s="457" t="s">
        <v>179</v>
      </c>
      <c r="N375" s="457"/>
      <c r="O375" s="375" t="s">
        <v>16</v>
      </c>
      <c r="P375" s="376"/>
      <c r="Q375" s="377"/>
      <c r="R375" s="28"/>
      <c r="S375" s="28"/>
    </row>
    <row r="376" spans="1:19" s="2" customFormat="1" ht="13.5" customHeight="1" x14ac:dyDescent="0.25">
      <c r="A376" s="452" t="str">
        <f>IF([1]p47!$A$26&lt;&gt;0,[1]p47!$A$26,"")</f>
        <v/>
      </c>
      <c r="B376" s="452"/>
      <c r="C376" s="452"/>
      <c r="D376" s="452"/>
      <c r="E376" s="452"/>
      <c r="F376" s="452"/>
      <c r="G376" s="452"/>
      <c r="H376" s="452"/>
      <c r="I376" s="452"/>
      <c r="J376" s="452"/>
      <c r="K376" s="453" t="str">
        <f>IF([1]p47!$H$26&lt;&gt;0,[1]p47!$H$26,"")</f>
        <v/>
      </c>
      <c r="L376" s="453"/>
      <c r="M376" s="453" t="str">
        <f>IF([1]p47!$I$26&lt;&gt;0,[1]p47!$I$26,"")</f>
        <v/>
      </c>
      <c r="N376" s="453"/>
      <c r="O376" s="388" t="str">
        <f>IF([1]p47!$J$26&lt;&gt;0,[1]p47!$J$26,"")</f>
        <v/>
      </c>
      <c r="P376" s="379"/>
      <c r="Q376" s="380"/>
    </row>
    <row r="377" spans="1:19" s="2" customFormat="1" ht="13.5" customHeight="1" x14ac:dyDescent="0.25">
      <c r="A377" s="452" t="str">
        <f>IF([1]p47!$A$27&lt;&gt;0,[1]p47!$A$27,"")</f>
        <v/>
      </c>
      <c r="B377" s="452"/>
      <c r="C377" s="452"/>
      <c r="D377" s="452"/>
      <c r="E377" s="452"/>
      <c r="F377" s="452"/>
      <c r="G377" s="452"/>
      <c r="H377" s="452"/>
      <c r="I377" s="452"/>
      <c r="J377" s="452"/>
      <c r="K377" s="453" t="str">
        <f>IF([1]p47!$H$27&lt;&gt;0,[1]p47!$H$27,"")</f>
        <v/>
      </c>
      <c r="L377" s="453"/>
      <c r="M377" s="453" t="str">
        <f>IF([1]p47!$I$27&lt;&gt;0,[1]p47!$I$27,"")</f>
        <v/>
      </c>
      <c r="N377" s="453"/>
      <c r="O377" s="388" t="str">
        <f>IF([1]p47!$J$27&lt;&gt;0,[1]p47!$J$27,"")</f>
        <v/>
      </c>
      <c r="P377" s="379"/>
      <c r="Q377" s="380"/>
    </row>
    <row r="378" spans="1:19" s="2" customFormat="1" ht="13.5" customHeight="1" x14ac:dyDescent="0.25">
      <c r="A378" s="452" t="str">
        <f>IF([1]p47!$A$28&lt;&gt;0,[1]p47!$A$28,"")</f>
        <v/>
      </c>
      <c r="B378" s="452"/>
      <c r="C378" s="452"/>
      <c r="D378" s="452"/>
      <c r="E378" s="452"/>
      <c r="F378" s="452"/>
      <c r="G378" s="452"/>
      <c r="H378" s="452"/>
      <c r="I378" s="452"/>
      <c r="J378" s="452"/>
      <c r="K378" s="453" t="str">
        <f>IF([1]p47!$H$28&lt;&gt;0,[1]p47!$H$28,"")</f>
        <v/>
      </c>
      <c r="L378" s="453"/>
      <c r="M378" s="453" t="str">
        <f>IF([1]p47!$I$28&lt;&gt;0,[1]p47!$I$28,"")</f>
        <v/>
      </c>
      <c r="N378" s="453"/>
      <c r="O378" s="388" t="str">
        <f>IF([1]p47!$J$28&lt;&gt;0,[1]p47!$J$28,"")</f>
        <v/>
      </c>
      <c r="P378" s="379"/>
      <c r="Q378" s="380"/>
    </row>
    <row r="379" spans="1:19" s="2" customFormat="1" ht="13.5" customHeight="1" x14ac:dyDescent="0.25">
      <c r="A379" s="452" t="str">
        <f>IF([1]p47!$A$29&lt;&gt;0,[1]p47!$A$29,"")</f>
        <v/>
      </c>
      <c r="B379" s="452"/>
      <c r="C379" s="452"/>
      <c r="D379" s="452"/>
      <c r="E379" s="452"/>
      <c r="F379" s="452"/>
      <c r="G379" s="452"/>
      <c r="H379" s="452"/>
      <c r="I379" s="452"/>
      <c r="J379" s="452"/>
      <c r="K379" s="453" t="str">
        <f>IF([1]p47!$H$29&lt;&gt;0,[1]p47!$H$29,"")</f>
        <v/>
      </c>
      <c r="L379" s="453"/>
      <c r="M379" s="453" t="str">
        <f>IF([1]p47!$I$29&lt;&gt;0,[1]p47!$I$29,"")</f>
        <v/>
      </c>
      <c r="N379" s="453"/>
      <c r="O379" s="388" t="str">
        <f>IF([1]p47!$J$29&lt;&gt;0,[1]p47!$J$29,"")</f>
        <v/>
      </c>
      <c r="P379" s="379"/>
      <c r="Q379" s="380"/>
    </row>
    <row r="380" spans="1:19" s="2" customFormat="1" ht="13.5" customHeight="1" x14ac:dyDescent="0.25">
      <c r="A380" s="452" t="str">
        <f>IF([1]p47!$A$30&lt;&gt;0,[1]p47!$A$30,"")</f>
        <v/>
      </c>
      <c r="B380" s="452"/>
      <c r="C380" s="452"/>
      <c r="D380" s="452"/>
      <c r="E380" s="452"/>
      <c r="F380" s="452"/>
      <c r="G380" s="452"/>
      <c r="H380" s="452"/>
      <c r="I380" s="452"/>
      <c r="J380" s="452"/>
      <c r="K380" s="453" t="str">
        <f>IF([1]p47!$H$30&lt;&gt;0,[1]p47!$H$30,"")</f>
        <v/>
      </c>
      <c r="L380" s="453"/>
      <c r="M380" s="453" t="str">
        <f>IF([1]p47!$I$30&lt;&gt;0,[1]p47!$I$30,"")</f>
        <v/>
      </c>
      <c r="N380" s="453"/>
      <c r="O380" s="388" t="str">
        <f>IF([1]p47!$J$30&lt;&gt;0,[1]p47!$J$30,"")</f>
        <v/>
      </c>
      <c r="P380" s="379"/>
      <c r="Q380" s="380"/>
    </row>
    <row r="381" spans="1:19" s="2" customFormat="1" ht="13.5" customHeight="1" x14ac:dyDescent="0.25">
      <c r="A381" s="452" t="str">
        <f>IF([1]p47!$A$31&lt;&gt;0,[1]p47!$A$31,"")</f>
        <v/>
      </c>
      <c r="B381" s="452"/>
      <c r="C381" s="452"/>
      <c r="D381" s="452"/>
      <c r="E381" s="452"/>
      <c r="F381" s="452"/>
      <c r="G381" s="452"/>
      <c r="H381" s="452"/>
      <c r="I381" s="452"/>
      <c r="J381" s="452"/>
      <c r="K381" s="453" t="str">
        <f>IF([1]p47!$H$31&lt;&gt;0,[1]p47!$H$31,"")</f>
        <v/>
      </c>
      <c r="L381" s="453"/>
      <c r="M381" s="453" t="str">
        <f>IF([1]p47!$I$31&lt;&gt;0,[1]p47!$I$31,"")</f>
        <v/>
      </c>
      <c r="N381" s="453"/>
      <c r="O381" s="388" t="str">
        <f>IF([1]p47!$J$31&lt;&gt;0,[1]p47!$J$31,"")</f>
        <v/>
      </c>
      <c r="P381" s="379"/>
      <c r="Q381" s="380"/>
    </row>
    <row r="382" spans="1:19" s="29" customFormat="1" ht="13.5" customHeight="1" x14ac:dyDescent="0.2">
      <c r="A382" s="375" t="str">
        <f>T([1]p48!$C$13:$G$13)</f>
        <v/>
      </c>
      <c r="B382" s="376"/>
      <c r="C382" s="376"/>
      <c r="D382" s="376"/>
      <c r="E382" s="376"/>
      <c r="F382" s="376"/>
      <c r="G382" s="377"/>
      <c r="H382" s="454"/>
      <c r="I382" s="455"/>
      <c r="J382" s="455"/>
      <c r="K382" s="455"/>
      <c r="L382" s="455"/>
      <c r="M382" s="455"/>
      <c r="N382" s="455"/>
      <c r="O382" s="455"/>
      <c r="P382" s="455"/>
      <c r="Q382" s="455"/>
      <c r="R382" s="28"/>
      <c r="S382" s="28"/>
    </row>
    <row r="383" spans="1:19" s="29" customFormat="1" ht="13.5" customHeight="1" x14ac:dyDescent="0.2">
      <c r="A383" s="406" t="s">
        <v>15</v>
      </c>
      <c r="B383" s="406"/>
      <c r="C383" s="406"/>
      <c r="D383" s="406"/>
      <c r="E383" s="406"/>
      <c r="F383" s="406"/>
      <c r="G383" s="406"/>
      <c r="H383" s="406"/>
      <c r="I383" s="406"/>
      <c r="J383" s="406"/>
      <c r="K383" s="456" t="s">
        <v>178</v>
      </c>
      <c r="L383" s="456"/>
      <c r="M383" s="457" t="s">
        <v>179</v>
      </c>
      <c r="N383" s="457"/>
      <c r="O383" s="375" t="s">
        <v>16</v>
      </c>
      <c r="P383" s="376"/>
      <c r="Q383" s="377"/>
      <c r="R383" s="28"/>
      <c r="S383" s="28"/>
    </row>
    <row r="384" spans="1:19" s="2" customFormat="1" ht="13.5" customHeight="1" x14ac:dyDescent="0.25">
      <c r="A384" s="452" t="str">
        <f>IF([1]p48!$A$26&lt;&gt;0,[1]p48!$A$26,"")</f>
        <v/>
      </c>
      <c r="B384" s="452"/>
      <c r="C384" s="452"/>
      <c r="D384" s="452"/>
      <c r="E384" s="452"/>
      <c r="F384" s="452"/>
      <c r="G384" s="452"/>
      <c r="H384" s="452"/>
      <c r="I384" s="452"/>
      <c r="J384" s="452"/>
      <c r="K384" s="453" t="str">
        <f>IF([1]p48!$H$26&lt;&gt;0,[1]p48!$H$26,"")</f>
        <v/>
      </c>
      <c r="L384" s="453"/>
      <c r="M384" s="453" t="str">
        <f>IF([1]p48!$I$26&lt;&gt;0,[1]p48!$I$26,"")</f>
        <v/>
      </c>
      <c r="N384" s="453"/>
      <c r="O384" s="388" t="str">
        <f>IF([1]p48!$J$26&lt;&gt;0,[1]p48!$J$26,"")</f>
        <v/>
      </c>
      <c r="P384" s="379"/>
      <c r="Q384" s="380"/>
    </row>
    <row r="385" spans="1:19" s="2" customFormat="1" ht="13.5" customHeight="1" x14ac:dyDescent="0.25">
      <c r="A385" s="452" t="str">
        <f>IF([1]p48!$A$27&lt;&gt;0,[1]p48!$A$27,"")</f>
        <v/>
      </c>
      <c r="B385" s="452"/>
      <c r="C385" s="452"/>
      <c r="D385" s="452"/>
      <c r="E385" s="452"/>
      <c r="F385" s="452"/>
      <c r="G385" s="452"/>
      <c r="H385" s="452"/>
      <c r="I385" s="452"/>
      <c r="J385" s="452"/>
      <c r="K385" s="453" t="str">
        <f>IF([1]p48!$H$27&lt;&gt;0,[1]p48!$H$27,"")</f>
        <v/>
      </c>
      <c r="L385" s="453"/>
      <c r="M385" s="453" t="str">
        <f>IF([1]p48!$I$27&lt;&gt;0,[1]p48!$I$27,"")</f>
        <v/>
      </c>
      <c r="N385" s="453"/>
      <c r="O385" s="388" t="str">
        <f>IF([1]p48!$J$27&lt;&gt;0,[1]p48!$J$27,"")</f>
        <v/>
      </c>
      <c r="P385" s="379"/>
      <c r="Q385" s="380"/>
    </row>
    <row r="386" spans="1:19" s="2" customFormat="1" ht="13.5" customHeight="1" x14ac:dyDescent="0.25">
      <c r="A386" s="452" t="str">
        <f>IF([1]p48!$A$28&lt;&gt;0,[1]p48!$A$28,"")</f>
        <v/>
      </c>
      <c r="B386" s="452"/>
      <c r="C386" s="452"/>
      <c r="D386" s="452"/>
      <c r="E386" s="452"/>
      <c r="F386" s="452"/>
      <c r="G386" s="452"/>
      <c r="H386" s="452"/>
      <c r="I386" s="452"/>
      <c r="J386" s="452"/>
      <c r="K386" s="453" t="str">
        <f>IF([1]p48!$H$28&lt;&gt;0,[1]p48!$H$28,"")</f>
        <v/>
      </c>
      <c r="L386" s="453"/>
      <c r="M386" s="453" t="str">
        <f>IF([1]p48!$I$28&lt;&gt;0,[1]p48!$I$28,"")</f>
        <v/>
      </c>
      <c r="N386" s="453"/>
      <c r="O386" s="388" t="str">
        <f>IF([1]p48!$J$28&lt;&gt;0,[1]p48!$J$28,"")</f>
        <v/>
      </c>
      <c r="P386" s="379"/>
      <c r="Q386" s="380"/>
    </row>
    <row r="387" spans="1:19" s="2" customFormat="1" ht="13.5" customHeight="1" x14ac:dyDescent="0.25">
      <c r="A387" s="452" t="str">
        <f>IF([1]p48!$A$29&lt;&gt;0,[1]p48!$A$29,"")</f>
        <v/>
      </c>
      <c r="B387" s="452"/>
      <c r="C387" s="452"/>
      <c r="D387" s="452"/>
      <c r="E387" s="452"/>
      <c r="F387" s="452"/>
      <c r="G387" s="452"/>
      <c r="H387" s="452"/>
      <c r="I387" s="452"/>
      <c r="J387" s="452"/>
      <c r="K387" s="453" t="str">
        <f>IF([1]p48!$H$29&lt;&gt;0,[1]p48!$H$29,"")</f>
        <v/>
      </c>
      <c r="L387" s="453"/>
      <c r="M387" s="453" t="str">
        <f>IF([1]p48!$I$29&lt;&gt;0,[1]p48!$I$29,"")</f>
        <v/>
      </c>
      <c r="N387" s="453"/>
      <c r="O387" s="388" t="str">
        <f>IF([1]p48!$J$29&lt;&gt;0,[1]p48!$J$29,"")</f>
        <v/>
      </c>
      <c r="P387" s="379"/>
      <c r="Q387" s="380"/>
    </row>
    <row r="388" spans="1:19" s="2" customFormat="1" ht="13.5" customHeight="1" x14ac:dyDescent="0.25">
      <c r="A388" s="452" t="str">
        <f>IF([1]p48!$A$30&lt;&gt;0,[1]p48!$A$30,"")</f>
        <v/>
      </c>
      <c r="B388" s="452"/>
      <c r="C388" s="452"/>
      <c r="D388" s="452"/>
      <c r="E388" s="452"/>
      <c r="F388" s="452"/>
      <c r="G388" s="452"/>
      <c r="H388" s="452"/>
      <c r="I388" s="452"/>
      <c r="J388" s="452"/>
      <c r="K388" s="453" t="str">
        <f>IF([1]p48!$H$30&lt;&gt;0,[1]p48!$H$30,"")</f>
        <v/>
      </c>
      <c r="L388" s="453"/>
      <c r="M388" s="453" t="str">
        <f>IF([1]p48!$I$30&lt;&gt;0,[1]p48!$I$30,"")</f>
        <v/>
      </c>
      <c r="N388" s="453"/>
      <c r="O388" s="388" t="str">
        <f>IF([1]p48!$J$30&lt;&gt;0,[1]p48!$J$30,"")</f>
        <v/>
      </c>
      <c r="P388" s="379"/>
      <c r="Q388" s="380"/>
    </row>
    <row r="389" spans="1:19" s="2" customFormat="1" ht="13.5" customHeight="1" x14ac:dyDescent="0.25">
      <c r="A389" s="452" t="str">
        <f>IF([1]p48!$A$31&lt;&gt;0,[1]p48!$A$31,"")</f>
        <v/>
      </c>
      <c r="B389" s="452"/>
      <c r="C389" s="452"/>
      <c r="D389" s="452"/>
      <c r="E389" s="452"/>
      <c r="F389" s="452"/>
      <c r="G389" s="452"/>
      <c r="H389" s="452"/>
      <c r="I389" s="452"/>
      <c r="J389" s="452"/>
      <c r="K389" s="453" t="str">
        <f>IF([1]p48!$H$31&lt;&gt;0,[1]p48!$H$31,"")</f>
        <v/>
      </c>
      <c r="L389" s="453"/>
      <c r="M389" s="453" t="str">
        <f>IF([1]p48!$I$31&lt;&gt;0,[1]p48!$I$31,"")</f>
        <v/>
      </c>
      <c r="N389" s="453"/>
      <c r="O389" s="388" t="str">
        <f>IF([1]p48!$J$31&lt;&gt;0,[1]p48!$J$31,"")</f>
        <v/>
      </c>
      <c r="P389" s="379"/>
      <c r="Q389" s="380"/>
    </row>
    <row r="390" spans="1:19" s="29" customFormat="1" ht="13.5" customHeight="1" x14ac:dyDescent="0.2">
      <c r="A390" s="375" t="str">
        <f>T([1]p49!$C$13:$G$13)</f>
        <v/>
      </c>
      <c r="B390" s="376"/>
      <c r="C390" s="376"/>
      <c r="D390" s="376"/>
      <c r="E390" s="376"/>
      <c r="F390" s="376"/>
      <c r="G390" s="377"/>
      <c r="H390" s="454"/>
      <c r="I390" s="455"/>
      <c r="J390" s="455"/>
      <c r="K390" s="455"/>
      <c r="L390" s="455"/>
      <c r="M390" s="455"/>
      <c r="N390" s="455"/>
      <c r="O390" s="455"/>
      <c r="P390" s="455"/>
      <c r="Q390" s="455"/>
      <c r="R390" s="28"/>
      <c r="S390" s="28"/>
    </row>
    <row r="391" spans="1:19" s="29" customFormat="1" ht="13.5" customHeight="1" x14ac:dyDescent="0.2">
      <c r="A391" s="406" t="s">
        <v>15</v>
      </c>
      <c r="B391" s="406"/>
      <c r="C391" s="406"/>
      <c r="D391" s="406"/>
      <c r="E391" s="406"/>
      <c r="F391" s="406"/>
      <c r="G391" s="406"/>
      <c r="H391" s="406"/>
      <c r="I391" s="406"/>
      <c r="J391" s="406"/>
      <c r="K391" s="456" t="s">
        <v>178</v>
      </c>
      <c r="L391" s="456"/>
      <c r="M391" s="457" t="s">
        <v>179</v>
      </c>
      <c r="N391" s="457"/>
      <c r="O391" s="375" t="s">
        <v>16</v>
      </c>
      <c r="P391" s="376"/>
      <c r="Q391" s="377"/>
      <c r="R391" s="28"/>
      <c r="S391" s="28"/>
    </row>
    <row r="392" spans="1:19" s="2" customFormat="1" ht="13.5" customHeight="1" x14ac:dyDescent="0.25">
      <c r="A392" s="452" t="str">
        <f>IF([1]p48!$A$26&lt;&gt;0,[1]p48!$A$26,"")</f>
        <v/>
      </c>
      <c r="B392" s="452"/>
      <c r="C392" s="452"/>
      <c r="D392" s="452"/>
      <c r="E392" s="452"/>
      <c r="F392" s="452"/>
      <c r="G392" s="452"/>
      <c r="H392" s="452"/>
      <c r="I392" s="452"/>
      <c r="J392" s="452"/>
      <c r="K392" s="453" t="str">
        <f>IF([1]p48!$H$26&lt;&gt;0,[1]p48!$H$26,"")</f>
        <v/>
      </c>
      <c r="L392" s="453"/>
      <c r="M392" s="453" t="str">
        <f>IF([1]p48!$I$26&lt;&gt;0,[1]p48!$I$26,"")</f>
        <v/>
      </c>
      <c r="N392" s="453"/>
      <c r="O392" s="388" t="str">
        <f>IF([1]p48!$J$26&lt;&gt;0,[1]p48!$J$26,"")</f>
        <v/>
      </c>
      <c r="P392" s="379"/>
      <c r="Q392" s="380"/>
    </row>
    <row r="393" spans="1:19" s="2" customFormat="1" ht="13.5" customHeight="1" x14ac:dyDescent="0.25">
      <c r="A393" s="452" t="str">
        <f>IF([1]p48!$A$27&lt;&gt;0,[1]p48!$A$27,"")</f>
        <v/>
      </c>
      <c r="B393" s="452"/>
      <c r="C393" s="452"/>
      <c r="D393" s="452"/>
      <c r="E393" s="452"/>
      <c r="F393" s="452"/>
      <c r="G393" s="452"/>
      <c r="H393" s="452"/>
      <c r="I393" s="452"/>
      <c r="J393" s="452"/>
      <c r="K393" s="453" t="str">
        <f>IF([1]p48!$H$27&lt;&gt;0,[1]p48!$H$27,"")</f>
        <v/>
      </c>
      <c r="L393" s="453"/>
      <c r="M393" s="453" t="str">
        <f>IF([1]p48!$I$27&lt;&gt;0,[1]p48!$I$27,"")</f>
        <v/>
      </c>
      <c r="N393" s="453"/>
      <c r="O393" s="388" t="str">
        <f>IF([1]p48!$J$27&lt;&gt;0,[1]p48!$J$27,"")</f>
        <v/>
      </c>
      <c r="P393" s="379"/>
      <c r="Q393" s="380"/>
    </row>
    <row r="394" spans="1:19" s="2" customFormat="1" ht="13.5" customHeight="1" x14ac:dyDescent="0.25">
      <c r="A394" s="452" t="str">
        <f>IF([1]p48!$A$28&lt;&gt;0,[1]p48!$A$28,"")</f>
        <v/>
      </c>
      <c r="B394" s="452"/>
      <c r="C394" s="452"/>
      <c r="D394" s="452"/>
      <c r="E394" s="452"/>
      <c r="F394" s="452"/>
      <c r="G394" s="452"/>
      <c r="H394" s="452"/>
      <c r="I394" s="452"/>
      <c r="J394" s="452"/>
      <c r="K394" s="453" t="str">
        <f>IF([1]p48!$H$28&lt;&gt;0,[1]p48!$H$28,"")</f>
        <v/>
      </c>
      <c r="L394" s="453"/>
      <c r="M394" s="453" t="str">
        <f>IF([1]p48!$I$28&lt;&gt;0,[1]p48!$I$28,"")</f>
        <v/>
      </c>
      <c r="N394" s="453"/>
      <c r="O394" s="388" t="str">
        <f>IF([1]p48!$J$28&lt;&gt;0,[1]p48!$J$28,"")</f>
        <v/>
      </c>
      <c r="P394" s="379"/>
      <c r="Q394" s="380"/>
    </row>
    <row r="395" spans="1:19" s="2" customFormat="1" ht="13.5" customHeight="1" x14ac:dyDescent="0.25">
      <c r="A395" s="452" t="str">
        <f>IF([1]p48!$A$29&lt;&gt;0,[1]p48!$A$29,"")</f>
        <v/>
      </c>
      <c r="B395" s="452"/>
      <c r="C395" s="452"/>
      <c r="D395" s="452"/>
      <c r="E395" s="452"/>
      <c r="F395" s="452"/>
      <c r="G395" s="452"/>
      <c r="H395" s="452"/>
      <c r="I395" s="452"/>
      <c r="J395" s="452"/>
      <c r="K395" s="453" t="str">
        <f>IF([1]p48!$H$29&lt;&gt;0,[1]p48!$H$29,"")</f>
        <v/>
      </c>
      <c r="L395" s="453"/>
      <c r="M395" s="453" t="str">
        <f>IF([1]p48!$I$29&lt;&gt;0,[1]p48!$I$29,"")</f>
        <v/>
      </c>
      <c r="N395" s="453"/>
      <c r="O395" s="388" t="str">
        <f>IF([1]p48!$J$29&lt;&gt;0,[1]p48!$J$29,"")</f>
        <v/>
      </c>
      <c r="P395" s="379"/>
      <c r="Q395" s="380"/>
    </row>
    <row r="396" spans="1:19" s="2" customFormat="1" ht="13.5" customHeight="1" x14ac:dyDescent="0.25">
      <c r="A396" s="452" t="str">
        <f>IF([1]p48!$A$30&lt;&gt;0,[1]p48!$A$30,"")</f>
        <v/>
      </c>
      <c r="B396" s="452"/>
      <c r="C396" s="452"/>
      <c r="D396" s="452"/>
      <c r="E396" s="452"/>
      <c r="F396" s="452"/>
      <c r="G396" s="452"/>
      <c r="H396" s="452"/>
      <c r="I396" s="452"/>
      <c r="J396" s="452"/>
      <c r="K396" s="453" t="str">
        <f>IF([1]p48!$H$30&lt;&gt;0,[1]p48!$H$30,"")</f>
        <v/>
      </c>
      <c r="L396" s="453"/>
      <c r="M396" s="453" t="str">
        <f>IF([1]p48!$I$30&lt;&gt;0,[1]p48!$I$30,"")</f>
        <v/>
      </c>
      <c r="N396" s="453"/>
      <c r="O396" s="388" t="str">
        <f>IF([1]p48!$J$30&lt;&gt;0,[1]p48!$J$30,"")</f>
        <v/>
      </c>
      <c r="P396" s="379"/>
      <c r="Q396" s="380"/>
    </row>
    <row r="397" spans="1:19" s="2" customFormat="1" ht="13.5" customHeight="1" x14ac:dyDescent="0.25">
      <c r="A397" s="452" t="str">
        <f>IF([1]p48!$A$31&lt;&gt;0,[1]p48!$A$31,"")</f>
        <v/>
      </c>
      <c r="B397" s="452"/>
      <c r="C397" s="452"/>
      <c r="D397" s="452"/>
      <c r="E397" s="452"/>
      <c r="F397" s="452"/>
      <c r="G397" s="452"/>
      <c r="H397" s="452"/>
      <c r="I397" s="452"/>
      <c r="J397" s="452"/>
      <c r="K397" s="453" t="str">
        <f>IF([1]p48!$H$31&lt;&gt;0,[1]p48!$H$31,"")</f>
        <v/>
      </c>
      <c r="L397" s="453"/>
      <c r="M397" s="453" t="str">
        <f>IF([1]p48!$I$31&lt;&gt;0,[1]p48!$I$31,"")</f>
        <v/>
      </c>
      <c r="N397" s="453"/>
      <c r="O397" s="388" t="str">
        <f>IF([1]p48!$J$31&lt;&gt;0,[1]p48!$J$31,"")</f>
        <v/>
      </c>
      <c r="P397" s="379"/>
      <c r="Q397" s="380"/>
    </row>
    <row r="398" spans="1:19" s="29" customFormat="1" ht="13.5" customHeight="1" x14ac:dyDescent="0.2">
      <c r="A398" s="375" t="str">
        <f>T([1]p50!$C$13:$G$13)</f>
        <v/>
      </c>
      <c r="B398" s="376"/>
      <c r="C398" s="376"/>
      <c r="D398" s="376"/>
      <c r="E398" s="376"/>
      <c r="F398" s="376"/>
      <c r="G398" s="377"/>
      <c r="H398" s="454"/>
      <c r="I398" s="455"/>
      <c r="J398" s="455"/>
      <c r="K398" s="455"/>
      <c r="L398" s="455"/>
      <c r="M398" s="455"/>
      <c r="N398" s="455"/>
      <c r="O398" s="455"/>
      <c r="P398" s="455"/>
      <c r="Q398" s="455"/>
      <c r="R398" s="28"/>
      <c r="S398" s="28"/>
    </row>
    <row r="399" spans="1:19" s="29" customFormat="1" ht="13.5" customHeight="1" x14ac:dyDescent="0.2">
      <c r="A399" s="406" t="s">
        <v>15</v>
      </c>
      <c r="B399" s="406"/>
      <c r="C399" s="406"/>
      <c r="D399" s="406"/>
      <c r="E399" s="406"/>
      <c r="F399" s="406"/>
      <c r="G399" s="406"/>
      <c r="H399" s="406"/>
      <c r="I399" s="406"/>
      <c r="J399" s="406"/>
      <c r="K399" s="456" t="s">
        <v>178</v>
      </c>
      <c r="L399" s="456"/>
      <c r="M399" s="457" t="s">
        <v>179</v>
      </c>
      <c r="N399" s="457"/>
      <c r="O399" s="375" t="s">
        <v>16</v>
      </c>
      <c r="P399" s="376"/>
      <c r="Q399" s="377"/>
      <c r="R399" s="28"/>
      <c r="S399" s="28"/>
    </row>
    <row r="400" spans="1:19" s="2" customFormat="1" ht="13.5" customHeight="1" x14ac:dyDescent="0.25">
      <c r="A400" s="452" t="str">
        <f>IF([1]p50!$A$26&lt;&gt;0,[1]p50!$A$26,"")</f>
        <v/>
      </c>
      <c r="B400" s="452"/>
      <c r="C400" s="452"/>
      <c r="D400" s="452"/>
      <c r="E400" s="452"/>
      <c r="F400" s="452"/>
      <c r="G400" s="452"/>
      <c r="H400" s="452"/>
      <c r="I400" s="452"/>
      <c r="J400" s="452"/>
      <c r="K400" s="453" t="str">
        <f>IF([1]p50!$H$26&lt;&gt;0,[1]p50!$H$26,"")</f>
        <v/>
      </c>
      <c r="L400" s="453"/>
      <c r="M400" s="453" t="str">
        <f>IF([1]p50!$I$26&lt;&gt;0,[1]p50!$I$26,"")</f>
        <v/>
      </c>
      <c r="N400" s="453"/>
      <c r="O400" s="388" t="str">
        <f>IF([1]p50!$J$26&lt;&gt;0,[1]p50!$J$26,"")</f>
        <v/>
      </c>
      <c r="P400" s="379"/>
      <c r="Q400" s="380"/>
    </row>
    <row r="401" spans="1:17" s="2" customFormat="1" ht="13.5" customHeight="1" x14ac:dyDescent="0.25">
      <c r="A401" s="452" t="str">
        <f>IF([1]p50!$A$27&lt;&gt;0,[1]p50!$A$27,"")</f>
        <v/>
      </c>
      <c r="B401" s="452"/>
      <c r="C401" s="452"/>
      <c r="D401" s="452"/>
      <c r="E401" s="452"/>
      <c r="F401" s="452"/>
      <c r="G401" s="452"/>
      <c r="H401" s="452"/>
      <c r="I401" s="452"/>
      <c r="J401" s="452"/>
      <c r="K401" s="453" t="str">
        <f>IF([1]p50!$H$27&lt;&gt;0,[1]p50!$H$27,"")</f>
        <v/>
      </c>
      <c r="L401" s="453"/>
      <c r="M401" s="453" t="str">
        <f>IF([1]p50!$I$27&lt;&gt;0,[1]p50!$I$27,"")</f>
        <v/>
      </c>
      <c r="N401" s="453"/>
      <c r="O401" s="388" t="str">
        <f>IF([1]p50!$J$27&lt;&gt;0,[1]p50!$J$27,"")</f>
        <v/>
      </c>
      <c r="P401" s="379"/>
      <c r="Q401" s="380"/>
    </row>
    <row r="402" spans="1:17" s="2" customFormat="1" ht="13.5" customHeight="1" x14ac:dyDescent="0.25">
      <c r="A402" s="452" t="str">
        <f>IF([1]p50!$A$28&lt;&gt;0,[1]p50!$A$28,"")</f>
        <v/>
      </c>
      <c r="B402" s="452"/>
      <c r="C402" s="452"/>
      <c r="D402" s="452"/>
      <c r="E402" s="452"/>
      <c r="F402" s="452"/>
      <c r="G402" s="452"/>
      <c r="H402" s="452"/>
      <c r="I402" s="452"/>
      <c r="J402" s="452"/>
      <c r="K402" s="453" t="str">
        <f>IF([1]p50!$H$28&lt;&gt;0,[1]p50!$H$28,"")</f>
        <v/>
      </c>
      <c r="L402" s="453"/>
      <c r="M402" s="453" t="str">
        <f>IF([1]p50!$I$28&lt;&gt;0,[1]p50!$I$28,"")</f>
        <v/>
      </c>
      <c r="N402" s="453"/>
      <c r="O402" s="388" t="str">
        <f>IF([1]p50!$J$28&lt;&gt;0,[1]p50!$J$28,"")</f>
        <v/>
      </c>
      <c r="P402" s="379"/>
      <c r="Q402" s="380"/>
    </row>
    <row r="403" spans="1:17" s="2" customFormat="1" ht="13.5" customHeight="1" x14ac:dyDescent="0.25">
      <c r="A403" s="452" t="str">
        <f>IF([1]p50!$A$29&lt;&gt;0,[1]p50!$A$29,"")</f>
        <v/>
      </c>
      <c r="B403" s="452"/>
      <c r="C403" s="452"/>
      <c r="D403" s="452"/>
      <c r="E403" s="452"/>
      <c r="F403" s="452"/>
      <c r="G403" s="452"/>
      <c r="H403" s="452"/>
      <c r="I403" s="452"/>
      <c r="J403" s="452"/>
      <c r="K403" s="453" t="str">
        <f>IF([1]p50!$H$29&lt;&gt;0,[1]p50!$H$29,"")</f>
        <v/>
      </c>
      <c r="L403" s="453"/>
      <c r="M403" s="453" t="str">
        <f>IF([1]p50!$I$29&lt;&gt;0,[1]p50!$I$29,"")</f>
        <v/>
      </c>
      <c r="N403" s="453"/>
      <c r="O403" s="388" t="str">
        <f>IF([1]p50!$J$29&lt;&gt;0,[1]p50!$J$29,"")</f>
        <v/>
      </c>
      <c r="P403" s="379"/>
      <c r="Q403" s="380"/>
    </row>
    <row r="404" spans="1:17" s="2" customFormat="1" ht="13.5" customHeight="1" x14ac:dyDescent="0.25">
      <c r="A404" s="452" t="str">
        <f>IF([1]p50!$A$30&lt;&gt;0,[1]p50!$A$30,"")</f>
        <v/>
      </c>
      <c r="B404" s="452"/>
      <c r="C404" s="452"/>
      <c r="D404" s="452"/>
      <c r="E404" s="452"/>
      <c r="F404" s="452"/>
      <c r="G404" s="452"/>
      <c r="H404" s="452"/>
      <c r="I404" s="452"/>
      <c r="J404" s="452"/>
      <c r="K404" s="453" t="str">
        <f>IF([1]p50!$H$30&lt;&gt;0,[1]p50!$H$30,"")</f>
        <v/>
      </c>
      <c r="L404" s="453"/>
      <c r="M404" s="453" t="str">
        <f>IF([1]p50!$I$30&lt;&gt;0,[1]p50!$I$30,"")</f>
        <v/>
      </c>
      <c r="N404" s="453"/>
      <c r="O404" s="388" t="str">
        <f>IF([1]p50!$J$30&lt;&gt;0,[1]p50!$J$30,"")</f>
        <v/>
      </c>
      <c r="P404" s="379"/>
      <c r="Q404" s="380"/>
    </row>
    <row r="405" spans="1:17" s="2" customFormat="1" ht="13.5" customHeight="1" x14ac:dyDescent="0.25">
      <c r="A405" s="452" t="str">
        <f>IF([1]p50!$A$31&lt;&gt;0,[1]p50!$A$31,"")</f>
        <v/>
      </c>
      <c r="B405" s="452"/>
      <c r="C405" s="452"/>
      <c r="D405" s="452"/>
      <c r="E405" s="452"/>
      <c r="F405" s="452"/>
      <c r="G405" s="452"/>
      <c r="H405" s="452"/>
      <c r="I405" s="452"/>
      <c r="J405" s="452"/>
      <c r="K405" s="453" t="str">
        <f>IF([1]p50!$H$31&lt;&gt;0,[1]p50!$H$31,"")</f>
        <v/>
      </c>
      <c r="L405" s="453"/>
      <c r="M405" s="453" t="str">
        <f>IF([1]p50!$I$31&lt;&gt;0,[1]p50!$I$31,"")</f>
        <v/>
      </c>
      <c r="N405" s="453"/>
      <c r="O405" s="388" t="str">
        <f>IF([1]p50!$J$31&lt;&gt;0,[1]p50!$J$31,"")</f>
        <v/>
      </c>
      <c r="P405" s="379"/>
      <c r="Q405" s="380"/>
    </row>
  </sheetData>
  <mergeCells count="1506">
    <mergeCell ref="A233:J233"/>
    <mergeCell ref="K233:L233"/>
    <mergeCell ref="M233:N233"/>
    <mergeCell ref="O233:Q233"/>
    <mergeCell ref="A232:J232"/>
    <mergeCell ref="K232:L232"/>
    <mergeCell ref="M232:N232"/>
    <mergeCell ref="O232:Q232"/>
    <mergeCell ref="A231:J231"/>
    <mergeCell ref="K231:L231"/>
    <mergeCell ref="M231:N231"/>
    <mergeCell ref="O231:Q231"/>
    <mergeCell ref="A230:G230"/>
    <mergeCell ref="H230:Q230"/>
    <mergeCell ref="A229:J229"/>
    <mergeCell ref="K229:L229"/>
    <mergeCell ref="M229:N229"/>
    <mergeCell ref="O229:Q229"/>
    <mergeCell ref="A228:J228"/>
    <mergeCell ref="K228:L228"/>
    <mergeCell ref="M228:N228"/>
    <mergeCell ref="O228:Q228"/>
    <mergeCell ref="A227:J227"/>
    <mergeCell ref="K227:L227"/>
    <mergeCell ref="M227:N227"/>
    <mergeCell ref="O227:Q227"/>
    <mergeCell ref="A226:J226"/>
    <mergeCell ref="K226:L226"/>
    <mergeCell ref="M226:N226"/>
    <mergeCell ref="O226:Q226"/>
    <mergeCell ref="A225:J225"/>
    <mergeCell ref="K225:L225"/>
    <mergeCell ref="M225:N225"/>
    <mergeCell ref="O225:Q225"/>
    <mergeCell ref="A224:J224"/>
    <mergeCell ref="K224:L224"/>
    <mergeCell ref="M224:N224"/>
    <mergeCell ref="O224:Q224"/>
    <mergeCell ref="A223:J223"/>
    <mergeCell ref="K223:L223"/>
    <mergeCell ref="M223:N223"/>
    <mergeCell ref="O223:Q223"/>
    <mergeCell ref="A222:G222"/>
    <mergeCell ref="H222:Q222"/>
    <mergeCell ref="A221:J221"/>
    <mergeCell ref="K221:L221"/>
    <mergeCell ref="M221:N221"/>
    <mergeCell ref="O221:Q221"/>
    <mergeCell ref="A220:J220"/>
    <mergeCell ref="K220:L220"/>
    <mergeCell ref="M220:N220"/>
    <mergeCell ref="O220:Q220"/>
    <mergeCell ref="A219:J219"/>
    <mergeCell ref="K219:L219"/>
    <mergeCell ref="M219:N219"/>
    <mergeCell ref="O219:Q219"/>
    <mergeCell ref="A218:J218"/>
    <mergeCell ref="K218:L218"/>
    <mergeCell ref="M218:N218"/>
    <mergeCell ref="O218:Q218"/>
    <mergeCell ref="A217:J217"/>
    <mergeCell ref="K217:L217"/>
    <mergeCell ref="M217:N217"/>
    <mergeCell ref="O217:Q217"/>
    <mergeCell ref="A216:J216"/>
    <mergeCell ref="K216:L216"/>
    <mergeCell ref="M216:N216"/>
    <mergeCell ref="O216:Q216"/>
    <mergeCell ref="A215:J215"/>
    <mergeCell ref="K215:L215"/>
    <mergeCell ref="M215:N215"/>
    <mergeCell ref="O215:Q215"/>
    <mergeCell ref="A214:G214"/>
    <mergeCell ref="H214:Q214"/>
    <mergeCell ref="A213:J213"/>
    <mergeCell ref="K213:L213"/>
    <mergeCell ref="M213:N213"/>
    <mergeCell ref="O213:Q213"/>
    <mergeCell ref="A212:J212"/>
    <mergeCell ref="K212:L212"/>
    <mergeCell ref="M212:N212"/>
    <mergeCell ref="O212:Q212"/>
    <mergeCell ref="A211:J211"/>
    <mergeCell ref="K211:L211"/>
    <mergeCell ref="M211:N211"/>
    <mergeCell ref="O211:Q211"/>
    <mergeCell ref="A210:J210"/>
    <mergeCell ref="K210:L210"/>
    <mergeCell ref="M210:N210"/>
    <mergeCell ref="O210:Q210"/>
    <mergeCell ref="A209:J209"/>
    <mergeCell ref="K209:L209"/>
    <mergeCell ref="M209:N209"/>
    <mergeCell ref="O209:Q209"/>
    <mergeCell ref="A208:J208"/>
    <mergeCell ref="K208:L208"/>
    <mergeCell ref="M208:N208"/>
    <mergeCell ref="O208:Q208"/>
    <mergeCell ref="A207:J207"/>
    <mergeCell ref="K207:L207"/>
    <mergeCell ref="M207:N207"/>
    <mergeCell ref="O207:Q207"/>
    <mergeCell ref="A206:G206"/>
    <mergeCell ref="H206:Q206"/>
    <mergeCell ref="A205:J205"/>
    <mergeCell ref="K205:L205"/>
    <mergeCell ref="M205:N205"/>
    <mergeCell ref="O205:Q205"/>
    <mergeCell ref="A204:J204"/>
    <mergeCell ref="K204:L204"/>
    <mergeCell ref="M204:N204"/>
    <mergeCell ref="O204:Q204"/>
    <mergeCell ref="A203:J203"/>
    <mergeCell ref="K203:L203"/>
    <mergeCell ref="M203:N203"/>
    <mergeCell ref="O203:Q203"/>
    <mergeCell ref="A202:J202"/>
    <mergeCell ref="K202:L202"/>
    <mergeCell ref="M202:N202"/>
    <mergeCell ref="O202:Q202"/>
    <mergeCell ref="A201:J201"/>
    <mergeCell ref="K201:L201"/>
    <mergeCell ref="M201:N201"/>
    <mergeCell ref="O201:Q201"/>
    <mergeCell ref="A200:J200"/>
    <mergeCell ref="K200:L200"/>
    <mergeCell ref="M200:N200"/>
    <mergeCell ref="O200:Q200"/>
    <mergeCell ref="A199:J199"/>
    <mergeCell ref="K199:L199"/>
    <mergeCell ref="M199:N199"/>
    <mergeCell ref="O199:Q199"/>
    <mergeCell ref="A198:G198"/>
    <mergeCell ref="H198:Q198"/>
    <mergeCell ref="A197:J197"/>
    <mergeCell ref="K197:L197"/>
    <mergeCell ref="M197:N197"/>
    <mergeCell ref="O197:Q197"/>
    <mergeCell ref="A196:J196"/>
    <mergeCell ref="K196:L196"/>
    <mergeCell ref="M196:N196"/>
    <mergeCell ref="O196:Q196"/>
    <mergeCell ref="A195:J195"/>
    <mergeCell ref="K195:L195"/>
    <mergeCell ref="M195:N195"/>
    <mergeCell ref="O195:Q195"/>
    <mergeCell ref="A194:J194"/>
    <mergeCell ref="K194:L194"/>
    <mergeCell ref="M194:N194"/>
    <mergeCell ref="O194:Q194"/>
    <mergeCell ref="A193:J193"/>
    <mergeCell ref="K193:L193"/>
    <mergeCell ref="M193:N193"/>
    <mergeCell ref="O193:Q193"/>
    <mergeCell ref="A192:J192"/>
    <mergeCell ref="K192:L192"/>
    <mergeCell ref="M192:N192"/>
    <mergeCell ref="O192:Q192"/>
    <mergeCell ref="A191:J191"/>
    <mergeCell ref="K191:L191"/>
    <mergeCell ref="M191:N191"/>
    <mergeCell ref="O191:Q191"/>
    <mergeCell ref="A190:G190"/>
    <mergeCell ref="H190:Q190"/>
    <mergeCell ref="A189:J189"/>
    <mergeCell ref="K189:L189"/>
    <mergeCell ref="M189:N189"/>
    <mergeCell ref="O189:Q189"/>
    <mergeCell ref="A188:J188"/>
    <mergeCell ref="K188:L188"/>
    <mergeCell ref="M188:N188"/>
    <mergeCell ref="O188:Q188"/>
    <mergeCell ref="A187:J187"/>
    <mergeCell ref="K187:L187"/>
    <mergeCell ref="M187:N187"/>
    <mergeCell ref="O187:Q187"/>
    <mergeCell ref="A186:J186"/>
    <mergeCell ref="K186:L186"/>
    <mergeCell ref="M186:N186"/>
    <mergeCell ref="O186:Q186"/>
    <mergeCell ref="A185:J185"/>
    <mergeCell ref="K185:L185"/>
    <mergeCell ref="M185:N185"/>
    <mergeCell ref="O185:Q185"/>
    <mergeCell ref="A184:J184"/>
    <mergeCell ref="K184:L184"/>
    <mergeCell ref="M184:N184"/>
    <mergeCell ref="O184:Q184"/>
    <mergeCell ref="A183:J183"/>
    <mergeCell ref="K183:L183"/>
    <mergeCell ref="M183:N183"/>
    <mergeCell ref="O183:Q183"/>
    <mergeCell ref="A182:G182"/>
    <mergeCell ref="H182:Q182"/>
    <mergeCell ref="A181:J181"/>
    <mergeCell ref="K181:L181"/>
    <mergeCell ref="M181:N181"/>
    <mergeCell ref="O181:Q181"/>
    <mergeCell ref="A180:J180"/>
    <mergeCell ref="K180:L180"/>
    <mergeCell ref="M180:N180"/>
    <mergeCell ref="O180:Q180"/>
    <mergeCell ref="A179:J179"/>
    <mergeCell ref="K179:L179"/>
    <mergeCell ref="M179:N179"/>
    <mergeCell ref="O179:Q179"/>
    <mergeCell ref="A178:J178"/>
    <mergeCell ref="K178:L178"/>
    <mergeCell ref="M178:N178"/>
    <mergeCell ref="O178:Q178"/>
    <mergeCell ref="A177:J177"/>
    <mergeCell ref="K177:L177"/>
    <mergeCell ref="M177:N177"/>
    <mergeCell ref="O177:Q177"/>
    <mergeCell ref="A176:J176"/>
    <mergeCell ref="K176:L176"/>
    <mergeCell ref="M176:N176"/>
    <mergeCell ref="O176:Q176"/>
    <mergeCell ref="A175:J175"/>
    <mergeCell ref="K175:L175"/>
    <mergeCell ref="M175:N175"/>
    <mergeCell ref="O175:Q175"/>
    <mergeCell ref="A174:G174"/>
    <mergeCell ref="H174:Q174"/>
    <mergeCell ref="A173:J173"/>
    <mergeCell ref="K173:L173"/>
    <mergeCell ref="M173:N173"/>
    <mergeCell ref="O173:Q173"/>
    <mergeCell ref="A172:J172"/>
    <mergeCell ref="K172:L172"/>
    <mergeCell ref="M172:N172"/>
    <mergeCell ref="O172:Q172"/>
    <mergeCell ref="A171:J171"/>
    <mergeCell ref="K171:L171"/>
    <mergeCell ref="M171:N171"/>
    <mergeCell ref="O171:Q171"/>
    <mergeCell ref="A170:J170"/>
    <mergeCell ref="K170:L170"/>
    <mergeCell ref="M170:N170"/>
    <mergeCell ref="O170:Q170"/>
    <mergeCell ref="A169:J169"/>
    <mergeCell ref="K169:L169"/>
    <mergeCell ref="M169:N169"/>
    <mergeCell ref="O169:Q169"/>
    <mergeCell ref="A168:J168"/>
    <mergeCell ref="K168:L168"/>
    <mergeCell ref="M168:N168"/>
    <mergeCell ref="O168:Q168"/>
    <mergeCell ref="A167:J167"/>
    <mergeCell ref="K167:L167"/>
    <mergeCell ref="M167:N167"/>
    <mergeCell ref="O167:Q167"/>
    <mergeCell ref="A166:G166"/>
    <mergeCell ref="H166:Q166"/>
    <mergeCell ref="A165:J165"/>
    <mergeCell ref="K165:L165"/>
    <mergeCell ref="M165:N165"/>
    <mergeCell ref="O165:Q165"/>
    <mergeCell ref="A164:J164"/>
    <mergeCell ref="K164:L164"/>
    <mergeCell ref="M164:N164"/>
    <mergeCell ref="O164:Q164"/>
    <mergeCell ref="A163:J163"/>
    <mergeCell ref="K163:L163"/>
    <mergeCell ref="M163:N163"/>
    <mergeCell ref="O163:Q163"/>
    <mergeCell ref="A162:J162"/>
    <mergeCell ref="K162:L162"/>
    <mergeCell ref="M162:N162"/>
    <mergeCell ref="O162:Q162"/>
    <mergeCell ref="A161:J161"/>
    <mergeCell ref="K161:L161"/>
    <mergeCell ref="M161:N161"/>
    <mergeCell ref="O161:Q161"/>
    <mergeCell ref="A160:J160"/>
    <mergeCell ref="K160:L160"/>
    <mergeCell ref="M160:N160"/>
    <mergeCell ref="O160:Q160"/>
    <mergeCell ref="A159:J159"/>
    <mergeCell ref="K159:L159"/>
    <mergeCell ref="M159:N159"/>
    <mergeCell ref="O159:Q159"/>
    <mergeCell ref="A158:G158"/>
    <mergeCell ref="H158:Q158"/>
    <mergeCell ref="A157:J157"/>
    <mergeCell ref="K157:L157"/>
    <mergeCell ref="M157:N157"/>
    <mergeCell ref="O157:Q157"/>
    <mergeCell ref="A156:J156"/>
    <mergeCell ref="K156:L156"/>
    <mergeCell ref="M156:N156"/>
    <mergeCell ref="O156:Q156"/>
    <mergeCell ref="A155:J155"/>
    <mergeCell ref="K155:L155"/>
    <mergeCell ref="M155:N155"/>
    <mergeCell ref="O155:Q155"/>
    <mergeCell ref="A154:J154"/>
    <mergeCell ref="K154:L154"/>
    <mergeCell ref="M154:N154"/>
    <mergeCell ref="O154:Q154"/>
    <mergeCell ref="A153:J153"/>
    <mergeCell ref="K153:L153"/>
    <mergeCell ref="M153:N153"/>
    <mergeCell ref="O153:Q153"/>
    <mergeCell ref="A152:J152"/>
    <mergeCell ref="K152:L152"/>
    <mergeCell ref="M152:N152"/>
    <mergeCell ref="O152:Q152"/>
    <mergeCell ref="A151:J151"/>
    <mergeCell ref="K151:L151"/>
    <mergeCell ref="M151:N151"/>
    <mergeCell ref="O151:Q151"/>
    <mergeCell ref="A150:G150"/>
    <mergeCell ref="H150:Q150"/>
    <mergeCell ref="A149:J149"/>
    <mergeCell ref="K149:L149"/>
    <mergeCell ref="M149:N149"/>
    <mergeCell ref="O149:Q149"/>
    <mergeCell ref="A148:J148"/>
    <mergeCell ref="K148:L148"/>
    <mergeCell ref="M148:N148"/>
    <mergeCell ref="O148:Q148"/>
    <mergeCell ref="A147:J147"/>
    <mergeCell ref="K147:L147"/>
    <mergeCell ref="M147:N147"/>
    <mergeCell ref="O147:Q147"/>
    <mergeCell ref="A146:J146"/>
    <mergeCell ref="K146:L146"/>
    <mergeCell ref="M146:N146"/>
    <mergeCell ref="O146:Q146"/>
    <mergeCell ref="A145:J145"/>
    <mergeCell ref="K145:L145"/>
    <mergeCell ref="M145:N145"/>
    <mergeCell ref="O145:Q145"/>
    <mergeCell ref="A144:J144"/>
    <mergeCell ref="K144:L144"/>
    <mergeCell ref="M144:N144"/>
    <mergeCell ref="O144:Q144"/>
    <mergeCell ref="A143:J143"/>
    <mergeCell ref="K143:L143"/>
    <mergeCell ref="M143:N143"/>
    <mergeCell ref="O143:Q143"/>
    <mergeCell ref="A142:G142"/>
    <mergeCell ref="H142:Q142"/>
    <mergeCell ref="A141:J141"/>
    <mergeCell ref="K141:L141"/>
    <mergeCell ref="M141:N141"/>
    <mergeCell ref="O141:Q141"/>
    <mergeCell ref="A140:J140"/>
    <mergeCell ref="K140:L140"/>
    <mergeCell ref="M140:N140"/>
    <mergeCell ref="O140:Q140"/>
    <mergeCell ref="A139:J139"/>
    <mergeCell ref="K139:L139"/>
    <mergeCell ref="M139:N139"/>
    <mergeCell ref="O139:Q139"/>
    <mergeCell ref="A138:J138"/>
    <mergeCell ref="K138:L138"/>
    <mergeCell ref="M138:N138"/>
    <mergeCell ref="O138:Q138"/>
    <mergeCell ref="A137:J137"/>
    <mergeCell ref="K137:L137"/>
    <mergeCell ref="M137:N137"/>
    <mergeCell ref="O137:Q137"/>
    <mergeCell ref="A136:J136"/>
    <mergeCell ref="K136:L136"/>
    <mergeCell ref="M136:N136"/>
    <mergeCell ref="O136:Q136"/>
    <mergeCell ref="A135:J135"/>
    <mergeCell ref="K135:L135"/>
    <mergeCell ref="M135:N135"/>
    <mergeCell ref="O135:Q135"/>
    <mergeCell ref="A134:G134"/>
    <mergeCell ref="H134:Q134"/>
    <mergeCell ref="A133:J133"/>
    <mergeCell ref="K133:L133"/>
    <mergeCell ref="M133:N133"/>
    <mergeCell ref="O133:Q133"/>
    <mergeCell ref="A132:J132"/>
    <mergeCell ref="K132:L132"/>
    <mergeCell ref="M132:N132"/>
    <mergeCell ref="O132:Q132"/>
    <mergeCell ref="A131:J131"/>
    <mergeCell ref="K131:L131"/>
    <mergeCell ref="M131:N131"/>
    <mergeCell ref="O131:Q131"/>
    <mergeCell ref="A130:J130"/>
    <mergeCell ref="K130:L130"/>
    <mergeCell ref="M130:N130"/>
    <mergeCell ref="O130:Q130"/>
    <mergeCell ref="A129:J129"/>
    <mergeCell ref="K129:L129"/>
    <mergeCell ref="M129:N129"/>
    <mergeCell ref="O129:Q129"/>
    <mergeCell ref="A128:J128"/>
    <mergeCell ref="K128:L128"/>
    <mergeCell ref="M128:N128"/>
    <mergeCell ref="O128:Q128"/>
    <mergeCell ref="A127:J127"/>
    <mergeCell ref="K127:L127"/>
    <mergeCell ref="M127:N127"/>
    <mergeCell ref="O127:Q127"/>
    <mergeCell ref="A126:G126"/>
    <mergeCell ref="H126:Q126"/>
    <mergeCell ref="A125:J125"/>
    <mergeCell ref="K125:L125"/>
    <mergeCell ref="M125:N125"/>
    <mergeCell ref="O125:Q125"/>
    <mergeCell ref="A124:J124"/>
    <mergeCell ref="K124:L124"/>
    <mergeCell ref="M124:N124"/>
    <mergeCell ref="O124:Q124"/>
    <mergeCell ref="A123:J123"/>
    <mergeCell ref="K123:L123"/>
    <mergeCell ref="M123:N123"/>
    <mergeCell ref="O123:Q123"/>
    <mergeCell ref="A122:J122"/>
    <mergeCell ref="K122:L122"/>
    <mergeCell ref="M122:N122"/>
    <mergeCell ref="O122:Q122"/>
    <mergeCell ref="A121:J121"/>
    <mergeCell ref="K121:L121"/>
    <mergeCell ref="M121:N121"/>
    <mergeCell ref="O121:Q121"/>
    <mergeCell ref="A120:J120"/>
    <mergeCell ref="K120:L120"/>
    <mergeCell ref="M120:N120"/>
    <mergeCell ref="O120:Q120"/>
    <mergeCell ref="A119:J119"/>
    <mergeCell ref="K119:L119"/>
    <mergeCell ref="M119:N119"/>
    <mergeCell ref="O119:Q119"/>
    <mergeCell ref="A118:G118"/>
    <mergeCell ref="H118:Q118"/>
    <mergeCell ref="A117:J117"/>
    <mergeCell ref="K117:L117"/>
    <mergeCell ref="M117:N117"/>
    <mergeCell ref="O117:Q117"/>
    <mergeCell ref="A116:J116"/>
    <mergeCell ref="K116:L116"/>
    <mergeCell ref="M116:N116"/>
    <mergeCell ref="O116:Q116"/>
    <mergeCell ref="A115:J115"/>
    <mergeCell ref="K115:L115"/>
    <mergeCell ref="M115:N115"/>
    <mergeCell ref="O115:Q115"/>
    <mergeCell ref="A114:J114"/>
    <mergeCell ref="K114:L114"/>
    <mergeCell ref="M114:N114"/>
    <mergeCell ref="O114:Q114"/>
    <mergeCell ref="A113:J113"/>
    <mergeCell ref="K113:L113"/>
    <mergeCell ref="M113:N113"/>
    <mergeCell ref="O113:Q113"/>
    <mergeCell ref="A112:J112"/>
    <mergeCell ref="K112:L112"/>
    <mergeCell ref="M112:N112"/>
    <mergeCell ref="O112:Q112"/>
    <mergeCell ref="A111:J111"/>
    <mergeCell ref="K111:L111"/>
    <mergeCell ref="M111:N111"/>
    <mergeCell ref="O111:Q111"/>
    <mergeCell ref="A110:G110"/>
    <mergeCell ref="H110:Q110"/>
    <mergeCell ref="A109:J109"/>
    <mergeCell ref="K109:L109"/>
    <mergeCell ref="M109:N109"/>
    <mergeCell ref="O109:Q109"/>
    <mergeCell ref="A108:J108"/>
    <mergeCell ref="K108:L108"/>
    <mergeCell ref="M108:N108"/>
    <mergeCell ref="O108:Q108"/>
    <mergeCell ref="A107:J107"/>
    <mergeCell ref="K107:L107"/>
    <mergeCell ref="M107:N107"/>
    <mergeCell ref="O107:Q107"/>
    <mergeCell ref="A106:J106"/>
    <mergeCell ref="K106:L106"/>
    <mergeCell ref="M106:N106"/>
    <mergeCell ref="O106:Q106"/>
    <mergeCell ref="A105:J105"/>
    <mergeCell ref="K105:L105"/>
    <mergeCell ref="M105:N105"/>
    <mergeCell ref="O105:Q105"/>
    <mergeCell ref="A104:J104"/>
    <mergeCell ref="K104:L104"/>
    <mergeCell ref="M104:N104"/>
    <mergeCell ref="O104:Q104"/>
    <mergeCell ref="A103:J103"/>
    <mergeCell ref="K103:L103"/>
    <mergeCell ref="M103:N103"/>
    <mergeCell ref="O103:Q103"/>
    <mergeCell ref="A102:G102"/>
    <mergeCell ref="H102:Q102"/>
    <mergeCell ref="A101:J101"/>
    <mergeCell ref="K101:L101"/>
    <mergeCell ref="M101:N101"/>
    <mergeCell ref="O101:Q101"/>
    <mergeCell ref="A100:J100"/>
    <mergeCell ref="K100:L100"/>
    <mergeCell ref="M100:N100"/>
    <mergeCell ref="O100:Q100"/>
    <mergeCell ref="A99:J99"/>
    <mergeCell ref="K99:L99"/>
    <mergeCell ref="M99:N99"/>
    <mergeCell ref="O99:Q99"/>
    <mergeCell ref="A98:J98"/>
    <mergeCell ref="K98:L98"/>
    <mergeCell ref="M98:N98"/>
    <mergeCell ref="O98:Q98"/>
    <mergeCell ref="A97:J97"/>
    <mergeCell ref="K97:L97"/>
    <mergeCell ref="M97:N97"/>
    <mergeCell ref="O97:Q97"/>
    <mergeCell ref="A96:J96"/>
    <mergeCell ref="K96:L96"/>
    <mergeCell ref="M96:N96"/>
    <mergeCell ref="O96:Q96"/>
    <mergeCell ref="A95:J95"/>
    <mergeCell ref="K95:L95"/>
    <mergeCell ref="M95:N95"/>
    <mergeCell ref="O95:Q95"/>
    <mergeCell ref="A94:G94"/>
    <mergeCell ref="H94:Q94"/>
    <mergeCell ref="A93:J93"/>
    <mergeCell ref="K93:L93"/>
    <mergeCell ref="M93:N93"/>
    <mergeCell ref="O93:Q93"/>
    <mergeCell ref="A92:J92"/>
    <mergeCell ref="K92:L92"/>
    <mergeCell ref="M92:N92"/>
    <mergeCell ref="O92:Q92"/>
    <mergeCell ref="A91:J91"/>
    <mergeCell ref="K91:L91"/>
    <mergeCell ref="M91:N91"/>
    <mergeCell ref="O91:Q91"/>
    <mergeCell ref="A90:J90"/>
    <mergeCell ref="K90:L90"/>
    <mergeCell ref="M90:N90"/>
    <mergeCell ref="O90:Q90"/>
    <mergeCell ref="A89:J89"/>
    <mergeCell ref="K89:L89"/>
    <mergeCell ref="M89:N89"/>
    <mergeCell ref="O89:Q89"/>
    <mergeCell ref="A88:J88"/>
    <mergeCell ref="K88:L88"/>
    <mergeCell ref="M88:N88"/>
    <mergeCell ref="O88:Q88"/>
    <mergeCell ref="A87:J87"/>
    <mergeCell ref="K87:L87"/>
    <mergeCell ref="M87:N87"/>
    <mergeCell ref="O87:Q87"/>
    <mergeCell ref="A86:G86"/>
    <mergeCell ref="H86:Q86"/>
    <mergeCell ref="A85:J85"/>
    <mergeCell ref="K85:L85"/>
    <mergeCell ref="M85:N85"/>
    <mergeCell ref="O85:Q85"/>
    <mergeCell ref="A84:J84"/>
    <mergeCell ref="K84:L84"/>
    <mergeCell ref="M84:N84"/>
    <mergeCell ref="O84:Q84"/>
    <mergeCell ref="A83:J83"/>
    <mergeCell ref="K83:L83"/>
    <mergeCell ref="M83:N83"/>
    <mergeCell ref="O83:Q83"/>
    <mergeCell ref="A82:J82"/>
    <mergeCell ref="K82:L82"/>
    <mergeCell ref="M82:N82"/>
    <mergeCell ref="O82:Q82"/>
    <mergeCell ref="A81:J81"/>
    <mergeCell ref="K81:L81"/>
    <mergeCell ref="M81:N81"/>
    <mergeCell ref="O81:Q81"/>
    <mergeCell ref="A80:J80"/>
    <mergeCell ref="K80:L80"/>
    <mergeCell ref="M80:N80"/>
    <mergeCell ref="O80:Q80"/>
    <mergeCell ref="A79:J79"/>
    <mergeCell ref="K79:L79"/>
    <mergeCell ref="M79:N79"/>
    <mergeCell ref="O79:Q79"/>
    <mergeCell ref="A78:G78"/>
    <mergeCell ref="H78:Q78"/>
    <mergeCell ref="A77:J77"/>
    <mergeCell ref="K77:L77"/>
    <mergeCell ref="M77:N77"/>
    <mergeCell ref="O77:Q77"/>
    <mergeCell ref="A76:J76"/>
    <mergeCell ref="K76:L76"/>
    <mergeCell ref="M76:N76"/>
    <mergeCell ref="O76:Q76"/>
    <mergeCell ref="A75:J75"/>
    <mergeCell ref="K75:L75"/>
    <mergeCell ref="M75:N75"/>
    <mergeCell ref="O75:Q75"/>
    <mergeCell ref="A74:J74"/>
    <mergeCell ref="K74:L74"/>
    <mergeCell ref="M74:N74"/>
    <mergeCell ref="O74:Q74"/>
    <mergeCell ref="A73:J73"/>
    <mergeCell ref="K73:L73"/>
    <mergeCell ref="M73:N73"/>
    <mergeCell ref="O73:Q73"/>
    <mergeCell ref="A72:J72"/>
    <mergeCell ref="K72:L72"/>
    <mergeCell ref="M72:N72"/>
    <mergeCell ref="O72:Q72"/>
    <mergeCell ref="A71:J71"/>
    <mergeCell ref="K71:L71"/>
    <mergeCell ref="M71:N71"/>
    <mergeCell ref="O71:Q71"/>
    <mergeCell ref="A70:G70"/>
    <mergeCell ref="H70:Q70"/>
    <mergeCell ref="A69:J69"/>
    <mergeCell ref="K69:L69"/>
    <mergeCell ref="M69:N69"/>
    <mergeCell ref="O69:Q69"/>
    <mergeCell ref="A68:J68"/>
    <mergeCell ref="K68:L68"/>
    <mergeCell ref="M68:N68"/>
    <mergeCell ref="O68:Q68"/>
    <mergeCell ref="A67:J67"/>
    <mergeCell ref="K67:L67"/>
    <mergeCell ref="M67:N67"/>
    <mergeCell ref="O67:Q67"/>
    <mergeCell ref="A66:J66"/>
    <mergeCell ref="K66:L66"/>
    <mergeCell ref="M66:N66"/>
    <mergeCell ref="O66:Q66"/>
    <mergeCell ref="A65:J65"/>
    <mergeCell ref="K65:L65"/>
    <mergeCell ref="M65:N65"/>
    <mergeCell ref="O65:Q65"/>
    <mergeCell ref="A64:J64"/>
    <mergeCell ref="K64:L64"/>
    <mergeCell ref="M64:N64"/>
    <mergeCell ref="O64:Q64"/>
    <mergeCell ref="A63:J63"/>
    <mergeCell ref="K63:L63"/>
    <mergeCell ref="M63:N63"/>
    <mergeCell ref="O63:Q63"/>
    <mergeCell ref="A62:G62"/>
    <mergeCell ref="H62:Q62"/>
    <mergeCell ref="A61:J61"/>
    <mergeCell ref="K61:L61"/>
    <mergeCell ref="M61:N61"/>
    <mergeCell ref="O61:Q61"/>
    <mergeCell ref="A60:J60"/>
    <mergeCell ref="K60:L60"/>
    <mergeCell ref="M60:N60"/>
    <mergeCell ref="O60:Q60"/>
    <mergeCell ref="A59:J59"/>
    <mergeCell ref="K59:L59"/>
    <mergeCell ref="M59:N59"/>
    <mergeCell ref="O59:Q59"/>
    <mergeCell ref="A58:J58"/>
    <mergeCell ref="K58:L58"/>
    <mergeCell ref="M58:N58"/>
    <mergeCell ref="O58:Q58"/>
    <mergeCell ref="A57:J57"/>
    <mergeCell ref="K57:L57"/>
    <mergeCell ref="M57:N57"/>
    <mergeCell ref="O57:Q57"/>
    <mergeCell ref="A56:J56"/>
    <mergeCell ref="K56:L56"/>
    <mergeCell ref="M56:N56"/>
    <mergeCell ref="O56:Q56"/>
    <mergeCell ref="A55:J55"/>
    <mergeCell ref="K55:L55"/>
    <mergeCell ref="M55:N55"/>
    <mergeCell ref="O55:Q55"/>
    <mergeCell ref="A54:G54"/>
    <mergeCell ref="H54:Q54"/>
    <mergeCell ref="A53:J53"/>
    <mergeCell ref="K53:L53"/>
    <mergeCell ref="M53:N53"/>
    <mergeCell ref="O53:Q53"/>
    <mergeCell ref="A52:J52"/>
    <mergeCell ref="K52:L52"/>
    <mergeCell ref="M52:N52"/>
    <mergeCell ref="O52:Q52"/>
    <mergeCell ref="A1:Q1"/>
    <mergeCell ref="A2:Q2"/>
    <mergeCell ref="E3:N3"/>
    <mergeCell ref="A3:D3"/>
    <mergeCell ref="A4:Q5"/>
    <mergeCell ref="O3:P3"/>
    <mergeCell ref="A6:G6"/>
    <mergeCell ref="H6:Q6"/>
    <mergeCell ref="A51:J51"/>
    <mergeCell ref="K51:L51"/>
    <mergeCell ref="M51:N51"/>
    <mergeCell ref="O51:Q51"/>
    <mergeCell ref="A50:J50"/>
    <mergeCell ref="K50:L50"/>
    <mergeCell ref="M50:N50"/>
    <mergeCell ref="O50:Q50"/>
    <mergeCell ref="A49:J49"/>
    <mergeCell ref="K49:L49"/>
    <mergeCell ref="M49:N49"/>
    <mergeCell ref="O49:Q49"/>
    <mergeCell ref="A48:J48"/>
    <mergeCell ref="K48:L48"/>
    <mergeCell ref="M48:N48"/>
    <mergeCell ref="O48:Q48"/>
    <mergeCell ref="A47:J47"/>
    <mergeCell ref="K47:L47"/>
    <mergeCell ref="M47:N47"/>
    <mergeCell ref="O47:Q47"/>
    <mergeCell ref="A46:G46"/>
    <mergeCell ref="H46:Q46"/>
    <mergeCell ref="A45:J45"/>
    <mergeCell ref="K45:L45"/>
    <mergeCell ref="M45:N45"/>
    <mergeCell ref="O45:Q45"/>
    <mergeCell ref="A44:J44"/>
    <mergeCell ref="K44:L44"/>
    <mergeCell ref="M44:N44"/>
    <mergeCell ref="O44:Q44"/>
    <mergeCell ref="A43:J43"/>
    <mergeCell ref="K43:L43"/>
    <mergeCell ref="M43:N43"/>
    <mergeCell ref="O43:Q43"/>
    <mergeCell ref="A42:J42"/>
    <mergeCell ref="K42:L42"/>
    <mergeCell ref="M42:N42"/>
    <mergeCell ref="O42:Q42"/>
    <mergeCell ref="A41:J41"/>
    <mergeCell ref="K41:L41"/>
    <mergeCell ref="M41:N41"/>
    <mergeCell ref="O41:Q41"/>
    <mergeCell ref="A40:J40"/>
    <mergeCell ref="K40:L40"/>
    <mergeCell ref="M40:N40"/>
    <mergeCell ref="O40:Q40"/>
    <mergeCell ref="A39:J39"/>
    <mergeCell ref="K39:L39"/>
    <mergeCell ref="M39:N39"/>
    <mergeCell ref="O39:Q39"/>
    <mergeCell ref="A38:G38"/>
    <mergeCell ref="H38:Q38"/>
    <mergeCell ref="A37:J37"/>
    <mergeCell ref="K37:L37"/>
    <mergeCell ref="M37:N37"/>
    <mergeCell ref="O37:Q37"/>
    <mergeCell ref="A36:J36"/>
    <mergeCell ref="K36:L36"/>
    <mergeCell ref="M36:N36"/>
    <mergeCell ref="O36:Q36"/>
    <mergeCell ref="A35:J35"/>
    <mergeCell ref="K35:L35"/>
    <mergeCell ref="M35:N35"/>
    <mergeCell ref="O35:Q35"/>
    <mergeCell ref="A34:J34"/>
    <mergeCell ref="K34:L34"/>
    <mergeCell ref="M34:N34"/>
    <mergeCell ref="O34:Q34"/>
    <mergeCell ref="A33:J33"/>
    <mergeCell ref="K33:L33"/>
    <mergeCell ref="M33:N33"/>
    <mergeCell ref="O33:Q33"/>
    <mergeCell ref="A32:J32"/>
    <mergeCell ref="K32:L32"/>
    <mergeCell ref="M32:N32"/>
    <mergeCell ref="O32:Q32"/>
    <mergeCell ref="A31:J31"/>
    <mergeCell ref="K31:L31"/>
    <mergeCell ref="M31:N31"/>
    <mergeCell ref="O31:Q31"/>
    <mergeCell ref="A30:G30"/>
    <mergeCell ref="H30:Q30"/>
    <mergeCell ref="A29:J29"/>
    <mergeCell ref="K29:L29"/>
    <mergeCell ref="M29:N29"/>
    <mergeCell ref="O29:Q29"/>
    <mergeCell ref="A28:J28"/>
    <mergeCell ref="K28:L28"/>
    <mergeCell ref="M28:N28"/>
    <mergeCell ref="O28:Q28"/>
    <mergeCell ref="A27:J27"/>
    <mergeCell ref="K27:L27"/>
    <mergeCell ref="M27:N27"/>
    <mergeCell ref="O27:Q27"/>
    <mergeCell ref="A26:J26"/>
    <mergeCell ref="K26:L26"/>
    <mergeCell ref="M26:N26"/>
    <mergeCell ref="O26:Q26"/>
    <mergeCell ref="A25:J25"/>
    <mergeCell ref="K25:L25"/>
    <mergeCell ref="M25:N25"/>
    <mergeCell ref="O25:Q25"/>
    <mergeCell ref="A24:J24"/>
    <mergeCell ref="K24:L24"/>
    <mergeCell ref="M24:N24"/>
    <mergeCell ref="O24:Q24"/>
    <mergeCell ref="A23:J23"/>
    <mergeCell ref="K23:L23"/>
    <mergeCell ref="M23:N23"/>
    <mergeCell ref="O23:Q23"/>
    <mergeCell ref="A22:G22"/>
    <mergeCell ref="H22:Q22"/>
    <mergeCell ref="A21:J21"/>
    <mergeCell ref="K21:L21"/>
    <mergeCell ref="M21:N21"/>
    <mergeCell ref="O21:Q21"/>
    <mergeCell ref="A20:J20"/>
    <mergeCell ref="K20:L20"/>
    <mergeCell ref="M20:N20"/>
    <mergeCell ref="O20:Q20"/>
    <mergeCell ref="A19:J19"/>
    <mergeCell ref="K19:L19"/>
    <mergeCell ref="M19:N19"/>
    <mergeCell ref="O19:Q19"/>
    <mergeCell ref="A18:J18"/>
    <mergeCell ref="K18:L18"/>
    <mergeCell ref="M18:N18"/>
    <mergeCell ref="O18:Q18"/>
    <mergeCell ref="M17:N17"/>
    <mergeCell ref="O17:Q17"/>
    <mergeCell ref="A16:J16"/>
    <mergeCell ref="K16:L16"/>
    <mergeCell ref="M16:N16"/>
    <mergeCell ref="O16:Q16"/>
    <mergeCell ref="A15:J15"/>
    <mergeCell ref="K15:L15"/>
    <mergeCell ref="M15:N15"/>
    <mergeCell ref="O15:Q15"/>
    <mergeCell ref="A13:J13"/>
    <mergeCell ref="K13:L13"/>
    <mergeCell ref="M13:N13"/>
    <mergeCell ref="O13:Q13"/>
    <mergeCell ref="A12:J12"/>
    <mergeCell ref="K12:L12"/>
    <mergeCell ref="M12:N12"/>
    <mergeCell ref="O12:Q12"/>
    <mergeCell ref="M8:N8"/>
    <mergeCell ref="O8:Q8"/>
    <mergeCell ref="M234:N234"/>
    <mergeCell ref="O234:Q234"/>
    <mergeCell ref="M7:N7"/>
    <mergeCell ref="O7:Q7"/>
    <mergeCell ref="M11:N11"/>
    <mergeCell ref="O11:Q11"/>
    <mergeCell ref="M10:N10"/>
    <mergeCell ref="O10:Q10"/>
    <mergeCell ref="A7:J7"/>
    <mergeCell ref="K7:L7"/>
    <mergeCell ref="A235:J235"/>
    <mergeCell ref="K235:L235"/>
    <mergeCell ref="A8:J8"/>
    <mergeCell ref="K8:L8"/>
    <mergeCell ref="A10:J10"/>
    <mergeCell ref="K10:L10"/>
    <mergeCell ref="A11:J11"/>
    <mergeCell ref="K11:L11"/>
    <mergeCell ref="M235:N235"/>
    <mergeCell ref="O235:Q235"/>
    <mergeCell ref="A9:J9"/>
    <mergeCell ref="K9:L9"/>
    <mergeCell ref="M9:N9"/>
    <mergeCell ref="O9:Q9"/>
    <mergeCell ref="A234:J234"/>
    <mergeCell ref="K234:L234"/>
    <mergeCell ref="A14:G14"/>
    <mergeCell ref="H14:Q14"/>
    <mergeCell ref="A17:J17"/>
    <mergeCell ref="K17:L17"/>
    <mergeCell ref="A236:J236"/>
    <mergeCell ref="K236:L236"/>
    <mergeCell ref="M236:N236"/>
    <mergeCell ref="O236:Q236"/>
    <mergeCell ref="A237:J237"/>
    <mergeCell ref="K237:L237"/>
    <mergeCell ref="M237:N237"/>
    <mergeCell ref="O237:Q237"/>
    <mergeCell ref="A238:G238"/>
    <mergeCell ref="H238:Q238"/>
    <mergeCell ref="A240:J240"/>
    <mergeCell ref="K240:L240"/>
    <mergeCell ref="M240:N240"/>
    <mergeCell ref="O240:Q240"/>
    <mergeCell ref="A239:J239"/>
    <mergeCell ref="K239:L239"/>
    <mergeCell ref="M239:N239"/>
    <mergeCell ref="O239:Q239"/>
    <mergeCell ref="A241:J241"/>
    <mergeCell ref="K241:L241"/>
    <mergeCell ref="M241:N241"/>
    <mergeCell ref="O241:Q241"/>
    <mergeCell ref="A242:J242"/>
    <mergeCell ref="K242:L242"/>
    <mergeCell ref="M242:N242"/>
    <mergeCell ref="O242:Q242"/>
    <mergeCell ref="A243:J243"/>
    <mergeCell ref="K243:L243"/>
    <mergeCell ref="M243:N243"/>
    <mergeCell ref="O243:Q243"/>
    <mergeCell ref="A244:J244"/>
    <mergeCell ref="K244:L244"/>
    <mergeCell ref="M244:N244"/>
    <mergeCell ref="O244:Q244"/>
    <mergeCell ref="A249:J249"/>
    <mergeCell ref="K249:L249"/>
    <mergeCell ref="M249:N249"/>
    <mergeCell ref="O249:Q249"/>
    <mergeCell ref="A245:J245"/>
    <mergeCell ref="K245:L245"/>
    <mergeCell ref="M245:N245"/>
    <mergeCell ref="O245:Q245"/>
    <mergeCell ref="A247:J247"/>
    <mergeCell ref="K247:L247"/>
    <mergeCell ref="A246:G246"/>
    <mergeCell ref="H246:Q246"/>
    <mergeCell ref="A248:J248"/>
    <mergeCell ref="K248:L248"/>
    <mergeCell ref="M248:N248"/>
    <mergeCell ref="O248:Q248"/>
    <mergeCell ref="M247:N247"/>
    <mergeCell ref="O247:Q247"/>
    <mergeCell ref="A250:J250"/>
    <mergeCell ref="K250:L250"/>
    <mergeCell ref="M250:N250"/>
    <mergeCell ref="O250:Q250"/>
    <mergeCell ref="A251:J251"/>
    <mergeCell ref="K251:L251"/>
    <mergeCell ref="M251:N251"/>
    <mergeCell ref="O251:Q251"/>
    <mergeCell ref="A252:J252"/>
    <mergeCell ref="K252:L252"/>
    <mergeCell ref="M252:N252"/>
    <mergeCell ref="O252:Q252"/>
    <mergeCell ref="A253:J253"/>
    <mergeCell ref="K253:L253"/>
    <mergeCell ref="M253:N253"/>
    <mergeCell ref="O253:Q253"/>
    <mergeCell ref="A254:G254"/>
    <mergeCell ref="H254:Q254"/>
    <mergeCell ref="A256:J256"/>
    <mergeCell ref="K256:L256"/>
    <mergeCell ref="M256:N256"/>
    <mergeCell ref="O256:Q256"/>
    <mergeCell ref="A255:J255"/>
    <mergeCell ref="K255:L255"/>
    <mergeCell ref="M255:N255"/>
    <mergeCell ref="O255:Q255"/>
    <mergeCell ref="A257:J257"/>
    <mergeCell ref="K257:L257"/>
    <mergeCell ref="M257:N257"/>
    <mergeCell ref="O257:Q257"/>
    <mergeCell ref="A258:J258"/>
    <mergeCell ref="K258:L258"/>
    <mergeCell ref="M258:N258"/>
    <mergeCell ref="O258:Q258"/>
    <mergeCell ref="A259:J259"/>
    <mergeCell ref="K259:L259"/>
    <mergeCell ref="M259:N259"/>
    <mergeCell ref="O259:Q259"/>
    <mergeCell ref="A260:J260"/>
    <mergeCell ref="K260:L260"/>
    <mergeCell ref="M260:N260"/>
    <mergeCell ref="O260:Q260"/>
    <mergeCell ref="A265:J265"/>
    <mergeCell ref="K265:L265"/>
    <mergeCell ref="M265:N265"/>
    <mergeCell ref="O265:Q265"/>
    <mergeCell ref="A261:J261"/>
    <mergeCell ref="K261:L261"/>
    <mergeCell ref="M261:N261"/>
    <mergeCell ref="O261:Q261"/>
    <mergeCell ref="A263:J263"/>
    <mergeCell ref="K263:L263"/>
    <mergeCell ref="A262:G262"/>
    <mergeCell ref="H262:Q262"/>
    <mergeCell ref="A264:J264"/>
    <mergeCell ref="K264:L264"/>
    <mergeCell ref="M264:N264"/>
    <mergeCell ref="O264:Q264"/>
    <mergeCell ref="M263:N263"/>
    <mergeCell ref="O263:Q263"/>
    <mergeCell ref="A266:J266"/>
    <mergeCell ref="K266:L266"/>
    <mergeCell ref="M266:N266"/>
    <mergeCell ref="O266:Q266"/>
    <mergeCell ref="A267:J267"/>
    <mergeCell ref="K267:L267"/>
    <mergeCell ref="M267:N267"/>
    <mergeCell ref="O267:Q267"/>
    <mergeCell ref="A268:J268"/>
    <mergeCell ref="K268:L268"/>
    <mergeCell ref="M268:N268"/>
    <mergeCell ref="O268:Q268"/>
    <mergeCell ref="A269:J269"/>
    <mergeCell ref="K269:L269"/>
    <mergeCell ref="M269:N269"/>
    <mergeCell ref="O269:Q269"/>
    <mergeCell ref="A270:G270"/>
    <mergeCell ref="H270:Q270"/>
    <mergeCell ref="A272:J272"/>
    <mergeCell ref="K272:L272"/>
    <mergeCell ref="M272:N272"/>
    <mergeCell ref="O272:Q272"/>
    <mergeCell ref="A271:J271"/>
    <mergeCell ref="K271:L271"/>
    <mergeCell ref="M271:N271"/>
    <mergeCell ref="O271:Q271"/>
    <mergeCell ref="A273:J273"/>
    <mergeCell ref="K273:L273"/>
    <mergeCell ref="M273:N273"/>
    <mergeCell ref="O273:Q273"/>
    <mergeCell ref="A274:J274"/>
    <mergeCell ref="K274:L274"/>
    <mergeCell ref="M274:N274"/>
    <mergeCell ref="O274:Q274"/>
    <mergeCell ref="A275:J275"/>
    <mergeCell ref="K275:L275"/>
    <mergeCell ref="M275:N275"/>
    <mergeCell ref="O275:Q275"/>
    <mergeCell ref="A276:J276"/>
    <mergeCell ref="K276:L276"/>
    <mergeCell ref="M276:N276"/>
    <mergeCell ref="O276:Q276"/>
    <mergeCell ref="A281:J281"/>
    <mergeCell ref="K281:L281"/>
    <mergeCell ref="M281:N281"/>
    <mergeCell ref="O281:Q281"/>
    <mergeCell ref="A277:J277"/>
    <mergeCell ref="K277:L277"/>
    <mergeCell ref="M277:N277"/>
    <mergeCell ref="O277:Q277"/>
    <mergeCell ref="A279:J279"/>
    <mergeCell ref="K279:L279"/>
    <mergeCell ref="A278:G278"/>
    <mergeCell ref="H278:Q278"/>
    <mergeCell ref="A280:J280"/>
    <mergeCell ref="K280:L280"/>
    <mergeCell ref="M280:N280"/>
    <mergeCell ref="O280:Q280"/>
    <mergeCell ref="M279:N279"/>
    <mergeCell ref="O279:Q279"/>
    <mergeCell ref="A282:J282"/>
    <mergeCell ref="K282:L282"/>
    <mergeCell ref="M282:N282"/>
    <mergeCell ref="O282:Q282"/>
    <mergeCell ref="A283:J283"/>
    <mergeCell ref="K283:L283"/>
    <mergeCell ref="M283:N283"/>
    <mergeCell ref="O283:Q283"/>
    <mergeCell ref="A284:J284"/>
    <mergeCell ref="K284:L284"/>
    <mergeCell ref="M284:N284"/>
    <mergeCell ref="O284:Q284"/>
    <mergeCell ref="A285:J285"/>
    <mergeCell ref="K285:L285"/>
    <mergeCell ref="M285:N285"/>
    <mergeCell ref="O285:Q285"/>
    <mergeCell ref="A286:G286"/>
    <mergeCell ref="H286:Q286"/>
    <mergeCell ref="A288:J288"/>
    <mergeCell ref="K288:L288"/>
    <mergeCell ref="M288:N288"/>
    <mergeCell ref="O288:Q288"/>
    <mergeCell ref="A287:J287"/>
    <mergeCell ref="K287:L287"/>
    <mergeCell ref="M287:N287"/>
    <mergeCell ref="O287:Q287"/>
    <mergeCell ref="A289:J289"/>
    <mergeCell ref="K289:L289"/>
    <mergeCell ref="M289:N289"/>
    <mergeCell ref="O289:Q289"/>
    <mergeCell ref="A290:J290"/>
    <mergeCell ref="K290:L290"/>
    <mergeCell ref="M290:N290"/>
    <mergeCell ref="O290:Q290"/>
    <mergeCell ref="A291:J291"/>
    <mergeCell ref="K291:L291"/>
    <mergeCell ref="M291:N291"/>
    <mergeCell ref="O291:Q291"/>
    <mergeCell ref="A292:J292"/>
    <mergeCell ref="K292:L292"/>
    <mergeCell ref="M292:N292"/>
    <mergeCell ref="O292:Q292"/>
    <mergeCell ref="A297:J297"/>
    <mergeCell ref="K297:L297"/>
    <mergeCell ref="M297:N297"/>
    <mergeCell ref="O297:Q297"/>
    <mergeCell ref="A293:J293"/>
    <mergeCell ref="K293:L293"/>
    <mergeCell ref="M293:N293"/>
    <mergeCell ref="O293:Q293"/>
    <mergeCell ref="A295:J295"/>
    <mergeCell ref="K295:L295"/>
    <mergeCell ref="A294:G294"/>
    <mergeCell ref="H294:Q294"/>
    <mergeCell ref="A296:J296"/>
    <mergeCell ref="K296:L296"/>
    <mergeCell ref="M296:N296"/>
    <mergeCell ref="O296:Q296"/>
    <mergeCell ref="M295:N295"/>
    <mergeCell ref="O295:Q295"/>
    <mergeCell ref="A298:J298"/>
    <mergeCell ref="K298:L298"/>
    <mergeCell ref="M298:N298"/>
    <mergeCell ref="O298:Q298"/>
    <mergeCell ref="A299:J299"/>
    <mergeCell ref="K299:L299"/>
    <mergeCell ref="M299:N299"/>
    <mergeCell ref="O299:Q299"/>
    <mergeCell ref="A300:J300"/>
    <mergeCell ref="K300:L300"/>
    <mergeCell ref="M300:N300"/>
    <mergeCell ref="O300:Q300"/>
    <mergeCell ref="A301:J301"/>
    <mergeCell ref="K301:L301"/>
    <mergeCell ref="M301:N301"/>
    <mergeCell ref="O301:Q301"/>
    <mergeCell ref="A302:G302"/>
    <mergeCell ref="H302:Q302"/>
    <mergeCell ref="A304:J304"/>
    <mergeCell ref="K304:L304"/>
    <mergeCell ref="M304:N304"/>
    <mergeCell ref="O304:Q304"/>
    <mergeCell ref="A303:J303"/>
    <mergeCell ref="K303:L303"/>
    <mergeCell ref="M303:N303"/>
    <mergeCell ref="O303:Q303"/>
    <mergeCell ref="A305:J305"/>
    <mergeCell ref="K305:L305"/>
    <mergeCell ref="M305:N305"/>
    <mergeCell ref="O305:Q305"/>
    <mergeCell ref="A306:J306"/>
    <mergeCell ref="K306:L306"/>
    <mergeCell ref="M306:N306"/>
    <mergeCell ref="O306:Q306"/>
    <mergeCell ref="A307:J307"/>
    <mergeCell ref="K307:L307"/>
    <mergeCell ref="M307:N307"/>
    <mergeCell ref="O307:Q307"/>
    <mergeCell ref="A308:J308"/>
    <mergeCell ref="K308:L308"/>
    <mergeCell ref="M308:N308"/>
    <mergeCell ref="O308:Q308"/>
    <mergeCell ref="A313:J313"/>
    <mergeCell ref="K313:L313"/>
    <mergeCell ref="M313:N313"/>
    <mergeCell ref="O313:Q313"/>
    <mergeCell ref="A309:J309"/>
    <mergeCell ref="K309:L309"/>
    <mergeCell ref="M309:N309"/>
    <mergeCell ref="O309:Q309"/>
    <mergeCell ref="A311:J311"/>
    <mergeCell ref="K311:L311"/>
    <mergeCell ref="A310:G310"/>
    <mergeCell ref="H310:Q310"/>
    <mergeCell ref="A312:J312"/>
    <mergeCell ref="K312:L312"/>
    <mergeCell ref="M312:N312"/>
    <mergeCell ref="O312:Q312"/>
    <mergeCell ref="M311:N311"/>
    <mergeCell ref="O311:Q311"/>
    <mergeCell ref="A314:J314"/>
    <mergeCell ref="K314:L314"/>
    <mergeCell ref="M314:N314"/>
    <mergeCell ref="O314:Q314"/>
    <mergeCell ref="A315:J315"/>
    <mergeCell ref="K315:L315"/>
    <mergeCell ref="M315:N315"/>
    <mergeCell ref="O315:Q315"/>
    <mergeCell ref="A316:J316"/>
    <mergeCell ref="K316:L316"/>
    <mergeCell ref="M316:N316"/>
    <mergeCell ref="O316:Q316"/>
    <mergeCell ref="A317:J317"/>
    <mergeCell ref="K317:L317"/>
    <mergeCell ref="M317:N317"/>
    <mergeCell ref="O317:Q317"/>
    <mergeCell ref="A318:G318"/>
    <mergeCell ref="H318:Q318"/>
    <mergeCell ref="A320:J320"/>
    <mergeCell ref="K320:L320"/>
    <mergeCell ref="M320:N320"/>
    <mergeCell ref="O320:Q320"/>
    <mergeCell ref="A319:J319"/>
    <mergeCell ref="K319:L319"/>
    <mergeCell ref="M319:N319"/>
    <mergeCell ref="O319:Q319"/>
    <mergeCell ref="A321:J321"/>
    <mergeCell ref="K321:L321"/>
    <mergeCell ref="M321:N321"/>
    <mergeCell ref="O321:Q321"/>
    <mergeCell ref="A322:J322"/>
    <mergeCell ref="K322:L322"/>
    <mergeCell ref="M322:N322"/>
    <mergeCell ref="O322:Q322"/>
    <mergeCell ref="A323:J323"/>
    <mergeCell ref="K323:L323"/>
    <mergeCell ref="M323:N323"/>
    <mergeCell ref="O323:Q323"/>
    <mergeCell ref="A324:J324"/>
    <mergeCell ref="K324:L324"/>
    <mergeCell ref="M324:N324"/>
    <mergeCell ref="O324:Q324"/>
    <mergeCell ref="A329:J329"/>
    <mergeCell ref="K329:L329"/>
    <mergeCell ref="M329:N329"/>
    <mergeCell ref="O329:Q329"/>
    <mergeCell ref="A325:J325"/>
    <mergeCell ref="K325:L325"/>
    <mergeCell ref="M325:N325"/>
    <mergeCell ref="O325:Q325"/>
    <mergeCell ref="A327:J327"/>
    <mergeCell ref="K327:L327"/>
    <mergeCell ref="A326:G326"/>
    <mergeCell ref="H326:Q326"/>
    <mergeCell ref="A328:J328"/>
    <mergeCell ref="K328:L328"/>
    <mergeCell ref="M328:N328"/>
    <mergeCell ref="O328:Q328"/>
    <mergeCell ref="M327:N327"/>
    <mergeCell ref="O327:Q327"/>
    <mergeCell ref="A330:J330"/>
    <mergeCell ref="K330:L330"/>
    <mergeCell ref="M330:N330"/>
    <mergeCell ref="O330:Q330"/>
    <mergeCell ref="A331:J331"/>
    <mergeCell ref="K331:L331"/>
    <mergeCell ref="M331:N331"/>
    <mergeCell ref="O331:Q331"/>
    <mergeCell ref="A332:J332"/>
    <mergeCell ref="K332:L332"/>
    <mergeCell ref="M332:N332"/>
    <mergeCell ref="O332:Q332"/>
    <mergeCell ref="A333:J333"/>
    <mergeCell ref="K333:L333"/>
    <mergeCell ref="M333:N333"/>
    <mergeCell ref="O333:Q333"/>
    <mergeCell ref="A334:G334"/>
    <mergeCell ref="H334:Q334"/>
    <mergeCell ref="A336:J336"/>
    <mergeCell ref="K336:L336"/>
    <mergeCell ref="M336:N336"/>
    <mergeCell ref="O336:Q336"/>
    <mergeCell ref="A335:J335"/>
    <mergeCell ref="K335:L335"/>
    <mergeCell ref="M335:N335"/>
    <mergeCell ref="O335:Q335"/>
    <mergeCell ref="A337:J337"/>
    <mergeCell ref="K337:L337"/>
    <mergeCell ref="M337:N337"/>
    <mergeCell ref="O337:Q337"/>
    <mergeCell ref="A338:J338"/>
    <mergeCell ref="K338:L338"/>
    <mergeCell ref="M338:N338"/>
    <mergeCell ref="O338:Q338"/>
    <mergeCell ref="A339:J339"/>
    <mergeCell ref="K339:L339"/>
    <mergeCell ref="M339:N339"/>
    <mergeCell ref="O339:Q339"/>
    <mergeCell ref="A340:J340"/>
    <mergeCell ref="K340:L340"/>
    <mergeCell ref="M340:N340"/>
    <mergeCell ref="O340:Q340"/>
    <mergeCell ref="A345:J345"/>
    <mergeCell ref="K345:L345"/>
    <mergeCell ref="M345:N345"/>
    <mergeCell ref="O345:Q345"/>
    <mergeCell ref="A341:J341"/>
    <mergeCell ref="K341:L341"/>
    <mergeCell ref="M341:N341"/>
    <mergeCell ref="O341:Q341"/>
    <mergeCell ref="A343:J343"/>
    <mergeCell ref="K343:L343"/>
    <mergeCell ref="A342:G342"/>
    <mergeCell ref="H342:Q342"/>
    <mergeCell ref="A344:J344"/>
    <mergeCell ref="K344:L344"/>
    <mergeCell ref="M344:N344"/>
    <mergeCell ref="O344:Q344"/>
    <mergeCell ref="M343:N343"/>
    <mergeCell ref="O343:Q343"/>
    <mergeCell ref="A346:J346"/>
    <mergeCell ref="K346:L346"/>
    <mergeCell ref="M346:N346"/>
    <mergeCell ref="O346:Q346"/>
    <mergeCell ref="A347:J347"/>
    <mergeCell ref="K347:L347"/>
    <mergeCell ref="M347:N347"/>
    <mergeCell ref="O347:Q347"/>
    <mergeCell ref="A348:J348"/>
    <mergeCell ref="K348:L348"/>
    <mergeCell ref="M348:N348"/>
    <mergeCell ref="O348:Q348"/>
    <mergeCell ref="A349:J349"/>
    <mergeCell ref="K349:L349"/>
    <mergeCell ref="M349:N349"/>
    <mergeCell ref="O349:Q349"/>
    <mergeCell ref="A350:G350"/>
    <mergeCell ref="H350:Q350"/>
    <mergeCell ref="A352:J352"/>
    <mergeCell ref="K352:L352"/>
    <mergeCell ref="M352:N352"/>
    <mergeCell ref="O352:Q352"/>
    <mergeCell ref="A351:J351"/>
    <mergeCell ref="K351:L351"/>
    <mergeCell ref="M351:N351"/>
    <mergeCell ref="O351:Q351"/>
    <mergeCell ref="A353:J353"/>
    <mergeCell ref="K353:L353"/>
    <mergeCell ref="M353:N353"/>
    <mergeCell ref="O353:Q353"/>
    <mergeCell ref="A354:J354"/>
    <mergeCell ref="K354:L354"/>
    <mergeCell ref="M354:N354"/>
    <mergeCell ref="O354:Q354"/>
    <mergeCell ref="A355:J355"/>
    <mergeCell ref="K355:L355"/>
    <mergeCell ref="M355:N355"/>
    <mergeCell ref="O355:Q355"/>
    <mergeCell ref="A356:J356"/>
    <mergeCell ref="K356:L356"/>
    <mergeCell ref="M356:N356"/>
    <mergeCell ref="O356:Q356"/>
    <mergeCell ref="A361:J361"/>
    <mergeCell ref="K361:L361"/>
    <mergeCell ref="M361:N361"/>
    <mergeCell ref="O361:Q361"/>
    <mergeCell ref="A357:J357"/>
    <mergeCell ref="K357:L357"/>
    <mergeCell ref="M357:N357"/>
    <mergeCell ref="O357:Q357"/>
    <mergeCell ref="A359:J359"/>
    <mergeCell ref="K359:L359"/>
    <mergeCell ref="A358:G358"/>
    <mergeCell ref="H358:Q358"/>
    <mergeCell ref="A360:J360"/>
    <mergeCell ref="K360:L360"/>
    <mergeCell ref="M360:N360"/>
    <mergeCell ref="O360:Q360"/>
    <mergeCell ref="M359:N359"/>
    <mergeCell ref="O359:Q359"/>
    <mergeCell ref="A362:J362"/>
    <mergeCell ref="K362:L362"/>
    <mergeCell ref="M362:N362"/>
    <mergeCell ref="O362:Q362"/>
    <mergeCell ref="A363:J363"/>
    <mergeCell ref="K363:L363"/>
    <mergeCell ref="M363:N363"/>
    <mergeCell ref="O363:Q363"/>
    <mergeCell ref="A364:J364"/>
    <mergeCell ref="K364:L364"/>
    <mergeCell ref="M364:N364"/>
    <mergeCell ref="O364:Q364"/>
    <mergeCell ref="A365:J365"/>
    <mergeCell ref="K365:L365"/>
    <mergeCell ref="M365:N365"/>
    <mergeCell ref="O365:Q365"/>
    <mergeCell ref="A366:G366"/>
    <mergeCell ref="H366:Q366"/>
    <mergeCell ref="A368:J368"/>
    <mergeCell ref="K368:L368"/>
    <mergeCell ref="M368:N368"/>
    <mergeCell ref="O368:Q368"/>
    <mergeCell ref="A367:J367"/>
    <mergeCell ref="K367:L367"/>
    <mergeCell ref="M367:N367"/>
    <mergeCell ref="O367:Q367"/>
    <mergeCell ref="A369:J369"/>
    <mergeCell ref="K369:L369"/>
    <mergeCell ref="M369:N369"/>
    <mergeCell ref="O369:Q369"/>
    <mergeCell ref="A370:J370"/>
    <mergeCell ref="K370:L370"/>
    <mergeCell ref="M370:N370"/>
    <mergeCell ref="O370:Q370"/>
    <mergeCell ref="A371:J371"/>
    <mergeCell ref="K371:L371"/>
    <mergeCell ref="M371:N371"/>
    <mergeCell ref="O371:Q371"/>
    <mergeCell ref="A372:J372"/>
    <mergeCell ref="K372:L372"/>
    <mergeCell ref="M372:N372"/>
    <mergeCell ref="O372:Q372"/>
    <mergeCell ref="A377:J377"/>
    <mergeCell ref="K377:L377"/>
    <mergeCell ref="M377:N377"/>
    <mergeCell ref="O377:Q377"/>
    <mergeCell ref="A373:J373"/>
    <mergeCell ref="K373:L373"/>
    <mergeCell ref="M373:N373"/>
    <mergeCell ref="O373:Q373"/>
    <mergeCell ref="A375:J375"/>
    <mergeCell ref="K375:L375"/>
    <mergeCell ref="A374:G374"/>
    <mergeCell ref="H374:Q374"/>
    <mergeCell ref="A376:J376"/>
    <mergeCell ref="K376:L376"/>
    <mergeCell ref="M376:N376"/>
    <mergeCell ref="O376:Q376"/>
    <mergeCell ref="M375:N375"/>
    <mergeCell ref="O375:Q375"/>
    <mergeCell ref="A378:J378"/>
    <mergeCell ref="K378:L378"/>
    <mergeCell ref="M378:N378"/>
    <mergeCell ref="O378:Q378"/>
    <mergeCell ref="A379:J379"/>
    <mergeCell ref="K379:L379"/>
    <mergeCell ref="M379:N379"/>
    <mergeCell ref="O379:Q379"/>
    <mergeCell ref="A380:J380"/>
    <mergeCell ref="K380:L380"/>
    <mergeCell ref="M380:N380"/>
    <mergeCell ref="O380:Q380"/>
    <mergeCell ref="A381:J381"/>
    <mergeCell ref="K381:L381"/>
    <mergeCell ref="M381:N381"/>
    <mergeCell ref="O381:Q381"/>
    <mergeCell ref="A382:G382"/>
    <mergeCell ref="H382:Q382"/>
    <mergeCell ref="A384:J384"/>
    <mergeCell ref="K384:L384"/>
    <mergeCell ref="M384:N384"/>
    <mergeCell ref="O384:Q384"/>
    <mergeCell ref="A383:J383"/>
    <mergeCell ref="K383:L383"/>
    <mergeCell ref="M383:N383"/>
    <mergeCell ref="O383:Q383"/>
    <mergeCell ref="A385:J385"/>
    <mergeCell ref="K385:L385"/>
    <mergeCell ref="M385:N385"/>
    <mergeCell ref="O385:Q385"/>
    <mergeCell ref="A386:J386"/>
    <mergeCell ref="K386:L386"/>
    <mergeCell ref="M386:N386"/>
    <mergeCell ref="O386:Q386"/>
    <mergeCell ref="A387:J387"/>
    <mergeCell ref="K387:L387"/>
    <mergeCell ref="M387:N387"/>
    <mergeCell ref="O387:Q387"/>
    <mergeCell ref="A388:J388"/>
    <mergeCell ref="K388:L388"/>
    <mergeCell ref="M388:N388"/>
    <mergeCell ref="O388:Q388"/>
    <mergeCell ref="A393:J393"/>
    <mergeCell ref="K393:L393"/>
    <mergeCell ref="M393:N393"/>
    <mergeCell ref="O393:Q393"/>
    <mergeCell ref="A389:J389"/>
    <mergeCell ref="K389:L389"/>
    <mergeCell ref="M389:N389"/>
    <mergeCell ref="O389:Q389"/>
    <mergeCell ref="A391:J391"/>
    <mergeCell ref="K391:L391"/>
    <mergeCell ref="A390:G390"/>
    <mergeCell ref="H390:Q390"/>
    <mergeCell ref="A392:J392"/>
    <mergeCell ref="K392:L392"/>
    <mergeCell ref="M392:N392"/>
    <mergeCell ref="O392:Q392"/>
    <mergeCell ref="M391:N391"/>
    <mergeCell ref="O391:Q391"/>
    <mergeCell ref="M397:N397"/>
    <mergeCell ref="O397:Q397"/>
    <mergeCell ref="A394:J394"/>
    <mergeCell ref="K394:L394"/>
    <mergeCell ref="M394:N394"/>
    <mergeCell ref="O394:Q394"/>
    <mergeCell ref="A395:J395"/>
    <mergeCell ref="K395:L395"/>
    <mergeCell ref="M395:N395"/>
    <mergeCell ref="O395:Q395"/>
    <mergeCell ref="A399:J399"/>
    <mergeCell ref="K399:L399"/>
    <mergeCell ref="M399:N399"/>
    <mergeCell ref="O399:Q399"/>
    <mergeCell ref="A396:J396"/>
    <mergeCell ref="K396:L396"/>
    <mergeCell ref="M396:N396"/>
    <mergeCell ref="O396:Q396"/>
    <mergeCell ref="A397:J397"/>
    <mergeCell ref="K397:L397"/>
    <mergeCell ref="A401:J401"/>
    <mergeCell ref="K401:L401"/>
    <mergeCell ref="M401:N401"/>
    <mergeCell ref="O401:Q401"/>
    <mergeCell ref="A398:G398"/>
    <mergeCell ref="H398:Q398"/>
    <mergeCell ref="A400:J400"/>
    <mergeCell ref="K400:L400"/>
    <mergeCell ref="M400:N400"/>
    <mergeCell ref="O400:Q400"/>
    <mergeCell ref="A405:J405"/>
    <mergeCell ref="K405:L405"/>
    <mergeCell ref="M405:N405"/>
    <mergeCell ref="O405:Q405"/>
    <mergeCell ref="A402:J402"/>
    <mergeCell ref="K402:L402"/>
    <mergeCell ref="M402:N402"/>
    <mergeCell ref="O402:Q402"/>
    <mergeCell ref="A403:J403"/>
    <mergeCell ref="K403:L403"/>
    <mergeCell ref="M403:N403"/>
    <mergeCell ref="O403:Q403"/>
    <mergeCell ref="M404:N404"/>
    <mergeCell ref="O404:Q404"/>
    <mergeCell ref="A404:J404"/>
    <mergeCell ref="K404:L404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8A1B-D818-4D8C-AE7D-07A15282018D}">
  <dimension ref="A1:S204"/>
  <sheetViews>
    <sheetView topLeftCell="A185" workbookViewId="0">
      <selection activeCell="I137" sqref="I137:J137"/>
    </sheetView>
  </sheetViews>
  <sheetFormatPr defaultRowHeight="12.75" x14ac:dyDescent="0.2"/>
  <cols>
    <col min="1" max="1" width="5.85546875" customWidth="1"/>
    <col min="2" max="2" width="2.42578125" customWidth="1"/>
    <col min="3" max="3" width="6.7109375" customWidth="1"/>
    <col min="4" max="4" width="7.140625" customWidth="1"/>
    <col min="5" max="5" width="8.85546875" customWidth="1"/>
    <col min="6" max="6" width="8" customWidth="1"/>
    <col min="7" max="7" width="17.7109375" customWidth="1"/>
    <col min="8" max="8" width="6.28515625" customWidth="1"/>
    <col min="9" max="9" width="6.42578125" customWidth="1"/>
    <col min="10" max="10" width="7" customWidth="1"/>
    <col min="11" max="11" width="7.5703125" customWidth="1"/>
    <col min="12" max="12" width="7.7109375" customWidth="1"/>
    <col min="13" max="14" width="6.5703125" customWidth="1"/>
    <col min="15" max="15" width="7.5703125" customWidth="1"/>
    <col min="16" max="16" width="5.5703125" customWidth="1"/>
    <col min="17" max="17" width="6.28515625" customWidth="1"/>
    <col min="18" max="19" width="5.8554687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9" ht="13.5" thickBot="1" x14ac:dyDescent="0.25">
      <c r="A3" s="185" t="s">
        <v>175</v>
      </c>
      <c r="B3" s="186"/>
      <c r="C3" s="186"/>
      <c r="D3" s="186"/>
      <c r="E3" s="336"/>
      <c r="F3" s="450"/>
      <c r="G3" s="367"/>
      <c r="H3" s="367"/>
      <c r="I3" s="367"/>
      <c r="J3" s="367"/>
      <c r="K3" s="367"/>
      <c r="L3" s="367"/>
      <c r="M3" s="367"/>
      <c r="N3" s="451"/>
      <c r="O3" s="319" t="s">
        <v>80</v>
      </c>
      <c r="P3" s="320"/>
      <c r="Q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9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1:19" s="29" customFormat="1" ht="13.5" customHeight="1" x14ac:dyDescent="0.2">
      <c r="A6" s="375" t="str">
        <f>T([1]p1!$C$13:$G$13)</f>
        <v>Alânnio Barbosa Nóbrega</v>
      </c>
      <c r="B6" s="376"/>
      <c r="C6" s="376"/>
      <c r="D6" s="376"/>
      <c r="E6" s="376"/>
      <c r="F6" s="376"/>
      <c r="G6" s="377"/>
      <c r="H6" s="46" t="s">
        <v>13</v>
      </c>
      <c r="I6" s="448">
        <f>IF([1]p1!$I$19&lt;&gt;0,[1]p1!$I$19,"")</f>
        <v>45323</v>
      </c>
      <c r="J6" s="449"/>
      <c r="K6" s="46" t="s">
        <v>171</v>
      </c>
      <c r="L6" s="448">
        <f>IF([1]p1!$J$19&lt;&gt;0,[1]p1!$J$19,"")</f>
        <v>45412</v>
      </c>
      <c r="M6" s="449"/>
      <c r="N6" s="47" t="s">
        <v>172</v>
      </c>
      <c r="O6" s="384" t="str">
        <f>IF([1]p1!$K$19&lt;&gt;0,[1]p1!$K$19,"")</f>
        <v>SRH-286 de 20/02/2024</v>
      </c>
      <c r="P6" s="384"/>
      <c r="Q6" s="445"/>
      <c r="R6" s="28"/>
      <c r="S6" s="28"/>
    </row>
    <row r="7" spans="1:19" s="2" customFormat="1" ht="13.5" customHeight="1" x14ac:dyDescent="0.25">
      <c r="A7" s="421" t="s">
        <v>170</v>
      </c>
      <c r="B7" s="422"/>
      <c r="C7" s="414" t="str">
        <f>IF([1]p1!$A$19&lt;&gt;0,[1]p1!$A$19,"")</f>
        <v>Universidade Federal de São Carlos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</row>
    <row r="8" spans="1:19" s="2" customFormat="1" ht="13.5" customHeight="1" x14ac:dyDescent="0.25">
      <c r="A8" s="421" t="s">
        <v>173</v>
      </c>
      <c r="B8" s="458"/>
      <c r="C8" s="459" t="str">
        <f>IF([1]p1!$A$21&lt;&gt;0,[1]p1!$A$21,"")</f>
        <v>Pós-Doc</v>
      </c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445"/>
    </row>
    <row r="9" spans="1:19" x14ac:dyDescent="0.2">
      <c r="A9" s="392"/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</row>
    <row r="10" spans="1:19" s="29" customFormat="1" ht="13.5" customHeight="1" x14ac:dyDescent="0.2">
      <c r="A10" s="375" t="str">
        <f>T([1]p2!$C$13:$G$13)</f>
        <v>Angelo Roncalli Furtado de Holanda</v>
      </c>
      <c r="B10" s="376"/>
      <c r="C10" s="376"/>
      <c r="D10" s="376"/>
      <c r="E10" s="376"/>
      <c r="F10" s="376"/>
      <c r="G10" s="377"/>
      <c r="H10" s="46" t="s">
        <v>13</v>
      </c>
      <c r="I10" s="448" t="str">
        <f>IF([1]p2!$I$19&lt;&gt;0,[1]p2!$I$19,"")</f>
        <v/>
      </c>
      <c r="J10" s="449"/>
      <c r="K10" s="46" t="s">
        <v>171</v>
      </c>
      <c r="L10" s="448" t="str">
        <f>IF([1]p2!$J$19&lt;&gt;0,[1]p2!$J$19,"")</f>
        <v/>
      </c>
      <c r="M10" s="449"/>
      <c r="N10" s="47" t="s">
        <v>172</v>
      </c>
      <c r="O10" s="384" t="str">
        <f>IF([1]p2!$K$19&lt;&gt;0,[1]p2!$K$19,"")</f>
        <v/>
      </c>
      <c r="P10" s="384"/>
      <c r="Q10" s="445"/>
      <c r="R10" s="28"/>
      <c r="S10" s="28"/>
    </row>
    <row r="11" spans="1:19" s="2" customFormat="1" ht="13.5" customHeight="1" x14ac:dyDescent="0.25">
      <c r="A11" s="421" t="s">
        <v>170</v>
      </c>
      <c r="B11" s="422"/>
      <c r="C11" s="414" t="str">
        <f>IF([1]p2!$A$19&lt;&gt;0,[1]p2!$A$19,"")</f>
        <v/>
      </c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</row>
    <row r="12" spans="1:19" s="2" customFormat="1" ht="13.5" customHeight="1" x14ac:dyDescent="0.25">
      <c r="A12" s="421" t="s">
        <v>173</v>
      </c>
      <c r="B12" s="458"/>
      <c r="C12" s="459" t="str">
        <f>IF([1]p2!$A$21&lt;&gt;0,[1]p2!$A$21,"")</f>
        <v/>
      </c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445"/>
    </row>
    <row r="13" spans="1:19" x14ac:dyDescent="0.2">
      <c r="A13" s="392"/>
      <c r="B13" s="392"/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</row>
    <row r="14" spans="1:19" s="29" customFormat="1" ht="13.5" customHeight="1" x14ac:dyDescent="0.2">
      <c r="A14" s="375" t="str">
        <f>T([1]p3!$C$13:$G$13)</f>
        <v>Antônio Pereira Brandão Júnior</v>
      </c>
      <c r="B14" s="376"/>
      <c r="C14" s="376"/>
      <c r="D14" s="376"/>
      <c r="E14" s="376"/>
      <c r="F14" s="376"/>
      <c r="G14" s="377"/>
      <c r="H14" s="46" t="s">
        <v>13</v>
      </c>
      <c r="I14" s="448" t="str">
        <f>IF([1]p3!$I$19&lt;&gt;0,[1]p3!$I$19,"")</f>
        <v/>
      </c>
      <c r="J14" s="449"/>
      <c r="K14" s="46" t="s">
        <v>171</v>
      </c>
      <c r="L14" s="448" t="str">
        <f>IF([1]p3!$J$19&lt;&gt;0,[1]p3!$J$19,"")</f>
        <v/>
      </c>
      <c r="M14" s="449"/>
      <c r="N14" s="47" t="s">
        <v>172</v>
      </c>
      <c r="O14" s="384" t="str">
        <f>IF([1]p3!$K$19&lt;&gt;0,[1]p3!$K$19,"")</f>
        <v/>
      </c>
      <c r="P14" s="384"/>
      <c r="Q14" s="445"/>
      <c r="R14" s="28"/>
      <c r="S14" s="28"/>
    </row>
    <row r="15" spans="1:19" s="2" customFormat="1" ht="13.5" customHeight="1" x14ac:dyDescent="0.25">
      <c r="A15" s="421" t="s">
        <v>170</v>
      </c>
      <c r="B15" s="422"/>
      <c r="C15" s="414" t="str">
        <f>IF([1]p3!$A$19&lt;&gt;0,[1]p3!$A$19,"")</f>
        <v/>
      </c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</row>
    <row r="16" spans="1:19" s="2" customFormat="1" ht="13.5" customHeight="1" x14ac:dyDescent="0.25">
      <c r="A16" s="421" t="s">
        <v>173</v>
      </c>
      <c r="B16" s="458"/>
      <c r="C16" s="459" t="str">
        <f>IF([1]p3!$A$21&lt;&gt;0,[1]p3!$A$21,"")</f>
        <v/>
      </c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445"/>
    </row>
    <row r="17" spans="1:19" x14ac:dyDescent="0.2">
      <c r="A17" s="392"/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</row>
    <row r="18" spans="1:19" s="29" customFormat="1" ht="13.5" customHeight="1" x14ac:dyDescent="0.2">
      <c r="A18" s="375" t="str">
        <f>T([1]p4!$C$13:$G$13)</f>
        <v>Bruno Sérgio Vasconcelos de Araújo</v>
      </c>
      <c r="B18" s="376"/>
      <c r="C18" s="376"/>
      <c r="D18" s="376"/>
      <c r="E18" s="376"/>
      <c r="F18" s="376"/>
      <c r="G18" s="377"/>
      <c r="H18" s="46" t="s">
        <v>13</v>
      </c>
      <c r="I18" s="448" t="str">
        <f>IF([1]p4!$I$19&lt;&gt;0,[1]p4!$I$19,"")</f>
        <v/>
      </c>
      <c r="J18" s="449"/>
      <c r="K18" s="46" t="s">
        <v>171</v>
      </c>
      <c r="L18" s="448" t="str">
        <f>IF([1]p4!$J$19&lt;&gt;0,[1]p4!$J$19,"")</f>
        <v/>
      </c>
      <c r="M18" s="449"/>
      <c r="N18" s="47" t="s">
        <v>172</v>
      </c>
      <c r="O18" s="384" t="str">
        <f>IF([1]p4!$K$19&lt;&gt;0,[1]p4!$K$19,"")</f>
        <v/>
      </c>
      <c r="P18" s="384"/>
      <c r="Q18" s="445"/>
      <c r="R18" s="28"/>
      <c r="S18" s="28"/>
    </row>
    <row r="19" spans="1:19" s="2" customFormat="1" ht="13.5" customHeight="1" x14ac:dyDescent="0.25">
      <c r="A19" s="421" t="s">
        <v>170</v>
      </c>
      <c r="B19" s="422"/>
      <c r="C19" s="414" t="str">
        <f>IF([1]p4!$A$19&lt;&gt;0,[1]p4!$A$19,"")</f>
        <v/>
      </c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</row>
    <row r="20" spans="1:19" s="2" customFormat="1" ht="13.5" customHeight="1" x14ac:dyDescent="0.25">
      <c r="A20" s="421" t="s">
        <v>173</v>
      </c>
      <c r="B20" s="458"/>
      <c r="C20" s="459" t="str">
        <f>IF([1]p4!$A$21&lt;&gt;0,[1]p4!$A$21,"")</f>
        <v/>
      </c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445"/>
    </row>
    <row r="21" spans="1:19" x14ac:dyDescent="0.2">
      <c r="A21" s="392"/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</row>
    <row r="22" spans="1:19" s="29" customFormat="1" ht="13.5" customHeight="1" x14ac:dyDescent="0.2">
      <c r="A22" s="375" t="str">
        <f>T([1]p5!$C$13:$G$13)</f>
        <v>Claudianor Oliveira Alves</v>
      </c>
      <c r="B22" s="376"/>
      <c r="C22" s="376"/>
      <c r="D22" s="376"/>
      <c r="E22" s="376"/>
      <c r="F22" s="376"/>
      <c r="G22" s="377"/>
      <c r="H22" s="46" t="s">
        <v>13</v>
      </c>
      <c r="I22" s="448" t="str">
        <f>IF([1]p5!$I$19&lt;&gt;0,[1]p5!$I$19,"")</f>
        <v/>
      </c>
      <c r="J22" s="449"/>
      <c r="K22" s="46" t="s">
        <v>171</v>
      </c>
      <c r="L22" s="448" t="str">
        <f>IF([1]p5!$J$19&lt;&gt;0,[1]p5!$J$19,"")</f>
        <v/>
      </c>
      <c r="M22" s="449"/>
      <c r="N22" s="47" t="s">
        <v>172</v>
      </c>
      <c r="O22" s="384" t="str">
        <f>IF([1]p5!$K$19&lt;&gt;0,[1]p5!$K$19,"")</f>
        <v/>
      </c>
      <c r="P22" s="384"/>
      <c r="Q22" s="445"/>
      <c r="R22" s="28"/>
      <c r="S22" s="28"/>
    </row>
    <row r="23" spans="1:19" s="2" customFormat="1" ht="13.5" customHeight="1" x14ac:dyDescent="0.25">
      <c r="A23" s="421" t="s">
        <v>170</v>
      </c>
      <c r="B23" s="422"/>
      <c r="C23" s="414" t="str">
        <f>IF([1]p5!$A$19&lt;&gt;0,[1]p5!$A$19,"")</f>
        <v/>
      </c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</row>
    <row r="24" spans="1:19" s="2" customFormat="1" ht="13.5" customHeight="1" x14ac:dyDescent="0.25">
      <c r="A24" s="421" t="s">
        <v>173</v>
      </c>
      <c r="B24" s="458"/>
      <c r="C24" s="459" t="str">
        <f>IF([1]p5!$A$21&lt;&gt;0,[1]p5!$A$21,"")</f>
        <v/>
      </c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445"/>
    </row>
    <row r="25" spans="1:19" x14ac:dyDescent="0.2">
      <c r="A25" s="392"/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</row>
    <row r="26" spans="1:19" s="29" customFormat="1" ht="13.5" customHeight="1" x14ac:dyDescent="0.2">
      <c r="A26" s="375" t="str">
        <f>T([1]p6!$C$13:$G$13)</f>
        <v>Daniel Cordeiro de Morais Filho</v>
      </c>
      <c r="B26" s="376"/>
      <c r="C26" s="376"/>
      <c r="D26" s="376"/>
      <c r="E26" s="376"/>
      <c r="F26" s="376"/>
      <c r="G26" s="377"/>
      <c r="H26" s="46" t="s">
        <v>13</v>
      </c>
      <c r="I26" s="448" t="str">
        <f>IF([1]p6!$I$19&lt;&gt;0,[1]p6!$I$19,"")</f>
        <v/>
      </c>
      <c r="J26" s="449"/>
      <c r="K26" s="46" t="s">
        <v>171</v>
      </c>
      <c r="L26" s="448" t="str">
        <f>IF([1]p6!$J$19&lt;&gt;0,[1]p6!$J$19,"")</f>
        <v/>
      </c>
      <c r="M26" s="449"/>
      <c r="N26" s="47" t="s">
        <v>172</v>
      </c>
      <c r="O26" s="384" t="str">
        <f>IF([1]p6!$K$19&lt;&gt;0,[1]p6!$K$19,"")</f>
        <v/>
      </c>
      <c r="P26" s="384"/>
      <c r="Q26" s="445"/>
      <c r="R26" s="28"/>
      <c r="S26" s="28"/>
    </row>
    <row r="27" spans="1:19" s="2" customFormat="1" ht="13.5" customHeight="1" x14ac:dyDescent="0.25">
      <c r="A27" s="421" t="s">
        <v>170</v>
      </c>
      <c r="B27" s="422"/>
      <c r="C27" s="414" t="str">
        <f>IF([1]p6!$A$19&lt;&gt;0,[1]p6!$A$19,"")</f>
        <v/>
      </c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</row>
    <row r="28" spans="1:19" s="2" customFormat="1" ht="13.5" customHeight="1" x14ac:dyDescent="0.25">
      <c r="A28" s="421" t="s">
        <v>173</v>
      </c>
      <c r="B28" s="458"/>
      <c r="C28" s="459" t="str">
        <f>IF([1]p6!$A$21&lt;&gt;0,[1]p6!$A$21,"")</f>
        <v/>
      </c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445"/>
    </row>
    <row r="29" spans="1:19" x14ac:dyDescent="0.2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</row>
    <row r="30" spans="1:19" s="29" customFormat="1" ht="13.5" customHeight="1" x14ac:dyDescent="0.2">
      <c r="A30" s="375" t="str">
        <f>T([1]p7!$C$13:$G$13)</f>
        <v>Deise Mara Barbosa de Almeida</v>
      </c>
      <c r="B30" s="376"/>
      <c r="C30" s="376"/>
      <c r="D30" s="376"/>
      <c r="E30" s="376"/>
      <c r="F30" s="376"/>
      <c r="G30" s="377"/>
      <c r="H30" s="46" t="s">
        <v>13</v>
      </c>
      <c r="I30" s="448" t="str">
        <f>IF([1]p7!$I$19&lt;&gt;0,[1]p7!$I$19,"")</f>
        <v/>
      </c>
      <c r="J30" s="449"/>
      <c r="K30" s="46" t="s">
        <v>171</v>
      </c>
      <c r="L30" s="448" t="str">
        <f>IF([1]p7!$J$19&lt;&gt;0,[1]p7!$J$19,"")</f>
        <v/>
      </c>
      <c r="M30" s="449"/>
      <c r="N30" s="47" t="s">
        <v>172</v>
      </c>
      <c r="O30" s="384" t="str">
        <f>IF([1]p7!$K$19&lt;&gt;0,[1]p7!$K$19,"")</f>
        <v/>
      </c>
      <c r="P30" s="384"/>
      <c r="Q30" s="445"/>
      <c r="R30" s="28"/>
      <c r="S30" s="28"/>
    </row>
    <row r="31" spans="1:19" s="2" customFormat="1" ht="13.5" customHeight="1" x14ac:dyDescent="0.25">
      <c r="A31" s="421" t="s">
        <v>170</v>
      </c>
      <c r="B31" s="422"/>
      <c r="C31" s="414" t="str">
        <f>IF([1]p7!$A$19&lt;&gt;0,[1]p7!$A$19,"")</f>
        <v/>
      </c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</row>
    <row r="32" spans="1:19" s="2" customFormat="1" ht="13.5" customHeight="1" x14ac:dyDescent="0.25">
      <c r="A32" s="421" t="s">
        <v>173</v>
      </c>
      <c r="B32" s="458"/>
      <c r="C32" s="459" t="str">
        <f>IF([1]p7!$A$21&lt;&gt;0,[1]p7!$A$21,"")</f>
        <v/>
      </c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445"/>
    </row>
    <row r="33" spans="1:19" x14ac:dyDescent="0.2">
      <c r="A33" s="392"/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</row>
    <row r="34" spans="1:19" s="29" customFormat="1" ht="13.5" customHeight="1" x14ac:dyDescent="0.2">
      <c r="A34" s="375" t="str">
        <f>T([1]p8!$C$13:$G$13)</f>
        <v>Denilson da Silva Pereira</v>
      </c>
      <c r="B34" s="376"/>
      <c r="C34" s="376"/>
      <c r="D34" s="376"/>
      <c r="E34" s="376"/>
      <c r="F34" s="376"/>
      <c r="G34" s="377"/>
      <c r="H34" s="46" t="s">
        <v>13</v>
      </c>
      <c r="I34" s="448" t="str">
        <f>IF([1]p8!$I$19&lt;&gt;0,[1]p8!$I$19,"")</f>
        <v/>
      </c>
      <c r="J34" s="449"/>
      <c r="K34" s="46" t="s">
        <v>171</v>
      </c>
      <c r="L34" s="448" t="str">
        <f>IF([1]p8!$J$19&lt;&gt;0,[1]p8!$J$19,"")</f>
        <v/>
      </c>
      <c r="M34" s="449"/>
      <c r="N34" s="47" t="s">
        <v>172</v>
      </c>
      <c r="O34" s="384" t="str">
        <f>IF([1]p8!$K$19&lt;&gt;0,[1]p8!$K$19,"")</f>
        <v/>
      </c>
      <c r="P34" s="384"/>
      <c r="Q34" s="445"/>
      <c r="R34" s="28"/>
      <c r="S34" s="28"/>
    </row>
    <row r="35" spans="1:19" s="2" customFormat="1" ht="13.5" customHeight="1" x14ac:dyDescent="0.25">
      <c r="A35" s="421" t="s">
        <v>170</v>
      </c>
      <c r="B35" s="422"/>
      <c r="C35" s="414" t="str">
        <f>IF([1]p8!$A$19&lt;&gt;0,[1]p8!$A$19,"")</f>
        <v/>
      </c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</row>
    <row r="36" spans="1:19" s="2" customFormat="1" ht="13.5" customHeight="1" x14ac:dyDescent="0.25">
      <c r="A36" s="421" t="s">
        <v>173</v>
      </c>
      <c r="B36" s="458"/>
      <c r="C36" s="459" t="str">
        <f>IF([1]p8!$A$21&lt;&gt;0,[1]p8!$A$21,"")</f>
        <v/>
      </c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445"/>
    </row>
    <row r="37" spans="1:19" x14ac:dyDescent="0.2">
      <c r="A37" s="392"/>
      <c r="B37" s="392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</row>
    <row r="38" spans="1:19" s="29" customFormat="1" ht="13.5" customHeight="1" x14ac:dyDescent="0.2">
      <c r="A38" s="375" t="str">
        <f>T([1]p9!$C$13:$G$13)</f>
        <v>Diogo de Santana Germano</v>
      </c>
      <c r="B38" s="376"/>
      <c r="C38" s="376"/>
      <c r="D38" s="376"/>
      <c r="E38" s="376"/>
      <c r="F38" s="376"/>
      <c r="G38" s="377"/>
      <c r="H38" s="46" t="s">
        <v>13</v>
      </c>
      <c r="I38" s="448" t="str">
        <f>IF([1]p9!$I$19&lt;&gt;0,[1]p9!$I$19,"")</f>
        <v/>
      </c>
      <c r="J38" s="449"/>
      <c r="K38" s="46" t="s">
        <v>171</v>
      </c>
      <c r="L38" s="448" t="str">
        <f>IF([1]p9!$J$19&lt;&gt;0,[1]p9!$J$19,"")</f>
        <v/>
      </c>
      <c r="M38" s="449"/>
      <c r="N38" s="47" t="s">
        <v>172</v>
      </c>
      <c r="O38" s="384" t="str">
        <f>IF([1]p9!$K$19&lt;&gt;0,[1]p9!$K$19,"")</f>
        <v/>
      </c>
      <c r="P38" s="384"/>
      <c r="Q38" s="445"/>
      <c r="R38" s="28"/>
      <c r="S38" s="28"/>
    </row>
    <row r="39" spans="1:19" s="2" customFormat="1" ht="13.5" customHeight="1" x14ac:dyDescent="0.25">
      <c r="A39" s="421" t="s">
        <v>170</v>
      </c>
      <c r="B39" s="422"/>
      <c r="C39" s="414" t="str">
        <f>IF([1]p9!$A$19&lt;&gt;0,[1]p9!$A$19,"")</f>
        <v/>
      </c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</row>
    <row r="40" spans="1:19" s="2" customFormat="1" ht="13.5" customHeight="1" x14ac:dyDescent="0.25">
      <c r="A40" s="421" t="s">
        <v>173</v>
      </c>
      <c r="B40" s="458"/>
      <c r="C40" s="459" t="str">
        <f>IF([1]p9!$A$21&lt;&gt;0,[1]p9!$A$21,"")</f>
        <v/>
      </c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45"/>
    </row>
    <row r="41" spans="1:19" x14ac:dyDescent="0.2">
      <c r="A41" s="392"/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</row>
    <row r="42" spans="1:19" s="29" customFormat="1" ht="13.5" customHeight="1" x14ac:dyDescent="0.2">
      <c r="A42" s="375" t="str">
        <f>T([1]p10!$C$13:$G$13)</f>
        <v>Diogo Diniz Pereira da Silva e Silva</v>
      </c>
      <c r="B42" s="376"/>
      <c r="C42" s="376"/>
      <c r="D42" s="376"/>
      <c r="E42" s="376"/>
      <c r="F42" s="376"/>
      <c r="G42" s="377"/>
      <c r="H42" s="46" t="s">
        <v>13</v>
      </c>
      <c r="I42" s="448" t="str">
        <f>IF([1]p10!$I$19&lt;&gt;0,[1]p10!$I$19,"")</f>
        <v/>
      </c>
      <c r="J42" s="449"/>
      <c r="K42" s="46" t="s">
        <v>171</v>
      </c>
      <c r="L42" s="448" t="str">
        <f>IF([1]p10!$J$19&lt;&gt;0,[1]p10!$J$19,"")</f>
        <v/>
      </c>
      <c r="M42" s="449"/>
      <c r="N42" s="47" t="s">
        <v>172</v>
      </c>
      <c r="O42" s="384" t="str">
        <f>IF([1]p10!$K$19&lt;&gt;0,[1]p10!$K$19,"")</f>
        <v/>
      </c>
      <c r="P42" s="384"/>
      <c r="Q42" s="445"/>
      <c r="R42" s="28"/>
      <c r="S42" s="28"/>
    </row>
    <row r="43" spans="1:19" s="2" customFormat="1" ht="13.5" customHeight="1" x14ac:dyDescent="0.25">
      <c r="A43" s="421" t="s">
        <v>170</v>
      </c>
      <c r="B43" s="422"/>
      <c r="C43" s="414" t="str">
        <f>IF([1]p10!$A$19&lt;&gt;0,[1]p10!$A$19,"")</f>
        <v/>
      </c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415"/>
      <c r="Q43" s="415"/>
    </row>
    <row r="44" spans="1:19" s="2" customFormat="1" ht="13.5" customHeight="1" x14ac:dyDescent="0.25">
      <c r="A44" s="421" t="s">
        <v>173</v>
      </c>
      <c r="B44" s="458"/>
      <c r="C44" s="459" t="str">
        <f>IF([1]p10!$A$21&lt;&gt;0,[1]p10!$A$21,"")</f>
        <v/>
      </c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45"/>
    </row>
    <row r="45" spans="1:19" x14ac:dyDescent="0.2">
      <c r="A45" s="392"/>
      <c r="B45" s="392"/>
      <c r="C45" s="392"/>
      <c r="D45" s="392"/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</row>
    <row r="46" spans="1:19" s="29" customFormat="1" ht="13.5" customHeight="1" x14ac:dyDescent="0.2">
      <c r="A46" s="375" t="str">
        <f>T([1]p11!$C$13:$G$13)</f>
        <v>Henrique Fernandes de Lima</v>
      </c>
      <c r="B46" s="376"/>
      <c r="C46" s="376"/>
      <c r="D46" s="376"/>
      <c r="E46" s="376"/>
      <c r="F46" s="376"/>
      <c r="G46" s="377"/>
      <c r="H46" s="46" t="s">
        <v>13</v>
      </c>
      <c r="I46" s="448" t="str">
        <f>IF([1]p11!$I$19&lt;&gt;0,[1]p11!$I$19,"")</f>
        <v/>
      </c>
      <c r="J46" s="449"/>
      <c r="K46" s="46" t="s">
        <v>171</v>
      </c>
      <c r="L46" s="448" t="str">
        <f>IF([1]p11!$J$19&lt;&gt;0,[1]p11!$J$19,"")</f>
        <v/>
      </c>
      <c r="M46" s="449"/>
      <c r="N46" s="47" t="s">
        <v>172</v>
      </c>
      <c r="O46" s="384" t="str">
        <f>IF([1]p11!$K$19&lt;&gt;0,[1]p11!$K$19,"")</f>
        <v/>
      </c>
      <c r="P46" s="384"/>
      <c r="Q46" s="445"/>
      <c r="R46" s="28"/>
      <c r="S46" s="28"/>
    </row>
    <row r="47" spans="1:19" s="2" customFormat="1" ht="13.5" customHeight="1" x14ac:dyDescent="0.25">
      <c r="A47" s="421" t="s">
        <v>170</v>
      </c>
      <c r="B47" s="422"/>
      <c r="C47" s="414" t="str">
        <f>IF([1]p11!$A$19&lt;&gt;0,[1]p11!$A$19,"")</f>
        <v/>
      </c>
      <c r="D47" s="415"/>
      <c r="E47" s="415"/>
      <c r="F47" s="415"/>
      <c r="G47" s="415"/>
      <c r="H47" s="415"/>
      <c r="I47" s="415"/>
      <c r="J47" s="415"/>
      <c r="K47" s="415"/>
      <c r="L47" s="415"/>
      <c r="M47" s="415"/>
      <c r="N47" s="415"/>
      <c r="O47" s="415"/>
      <c r="P47" s="415"/>
      <c r="Q47" s="415"/>
    </row>
    <row r="48" spans="1:19" s="2" customFormat="1" ht="13.5" customHeight="1" x14ac:dyDescent="0.25">
      <c r="A48" s="421" t="s">
        <v>173</v>
      </c>
      <c r="B48" s="458"/>
      <c r="C48" s="459" t="str">
        <f>IF([1]p11!$A$21&lt;&gt;0,[1]p11!$A$21,"")</f>
        <v/>
      </c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445"/>
    </row>
    <row r="49" spans="1:19" x14ac:dyDescent="0.2">
      <c r="A49" s="392"/>
      <c r="B49" s="392"/>
      <c r="C49" s="392"/>
      <c r="D49" s="392"/>
      <c r="E49" s="392"/>
      <c r="F49" s="392"/>
      <c r="G49" s="392"/>
      <c r="H49" s="392"/>
      <c r="I49" s="392"/>
      <c r="J49" s="392"/>
      <c r="K49" s="392"/>
      <c r="L49" s="392"/>
      <c r="M49" s="392"/>
      <c r="N49" s="392"/>
      <c r="O49" s="392"/>
      <c r="P49" s="392"/>
      <c r="Q49" s="392"/>
    </row>
    <row r="50" spans="1:19" s="29" customFormat="1" ht="13.5" customHeight="1" x14ac:dyDescent="0.2">
      <c r="A50" s="375" t="str">
        <f>T([1]p12!$C$13:$G$13)</f>
        <v>Jacqueline Félix de Brito Diniz</v>
      </c>
      <c r="B50" s="376"/>
      <c r="C50" s="376"/>
      <c r="D50" s="376"/>
      <c r="E50" s="376"/>
      <c r="F50" s="376"/>
      <c r="G50" s="377"/>
      <c r="H50" s="46" t="s">
        <v>13</v>
      </c>
      <c r="I50" s="448" t="str">
        <f>IF([1]p12!$I$19&lt;&gt;0,[1]p12!$I$19,"")</f>
        <v/>
      </c>
      <c r="J50" s="449"/>
      <c r="K50" s="46" t="s">
        <v>171</v>
      </c>
      <c r="L50" s="448" t="str">
        <f>IF([1]p12!$J$19&lt;&gt;0,[1]p12!$J$19,"")</f>
        <v/>
      </c>
      <c r="M50" s="449"/>
      <c r="N50" s="47" t="s">
        <v>172</v>
      </c>
      <c r="O50" s="384" t="str">
        <f>IF([1]p12!$K$19&lt;&gt;0,[1]p12!$K$19,"")</f>
        <v/>
      </c>
      <c r="P50" s="384"/>
      <c r="Q50" s="445"/>
      <c r="R50" s="28"/>
      <c r="S50" s="28"/>
    </row>
    <row r="51" spans="1:19" s="2" customFormat="1" ht="13.5" customHeight="1" x14ac:dyDescent="0.25">
      <c r="A51" s="421" t="s">
        <v>170</v>
      </c>
      <c r="B51" s="422"/>
      <c r="C51" s="414" t="str">
        <f>IF([1]p12!$A$19&lt;&gt;0,[1]p12!$A$19,"")</f>
        <v/>
      </c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  <c r="P51" s="415"/>
      <c r="Q51" s="415"/>
    </row>
    <row r="52" spans="1:19" s="2" customFormat="1" ht="13.5" customHeight="1" x14ac:dyDescent="0.25">
      <c r="A52" s="421" t="s">
        <v>173</v>
      </c>
      <c r="B52" s="458"/>
      <c r="C52" s="459" t="str">
        <f>IF([1]p12!$A$21&lt;&gt;0,[1]p12!$A$21,"")</f>
        <v/>
      </c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445"/>
    </row>
    <row r="53" spans="1:19" x14ac:dyDescent="0.2">
      <c r="A53" s="392"/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</row>
    <row r="54" spans="1:19" s="29" customFormat="1" ht="13.5" customHeight="1" x14ac:dyDescent="0.2">
      <c r="A54" s="375" t="str">
        <f>T([1]p13!$C$13:$G$13)</f>
        <v>Jaime Alves Barbosa Sobrinho</v>
      </c>
      <c r="B54" s="376"/>
      <c r="C54" s="376"/>
      <c r="D54" s="376"/>
      <c r="E54" s="376"/>
      <c r="F54" s="376"/>
      <c r="G54" s="377"/>
      <c r="H54" s="46" t="s">
        <v>13</v>
      </c>
      <c r="I54" s="448" t="str">
        <f>IF([1]p13!$I$19&lt;&gt;0,[1]p13!$I$19,"")</f>
        <v/>
      </c>
      <c r="J54" s="449"/>
      <c r="K54" s="46" t="s">
        <v>171</v>
      </c>
      <c r="L54" s="448" t="str">
        <f>IF([1]p13!$J$19&lt;&gt;0,[1]p13!$J$19,"")</f>
        <v/>
      </c>
      <c r="M54" s="449"/>
      <c r="N54" s="47" t="s">
        <v>172</v>
      </c>
      <c r="O54" s="384" t="str">
        <f>IF([1]p13!$K$19&lt;&gt;0,[1]p13!$K$19,"")</f>
        <v/>
      </c>
      <c r="P54" s="384"/>
      <c r="Q54" s="445"/>
      <c r="R54" s="28"/>
      <c r="S54" s="28"/>
    </row>
    <row r="55" spans="1:19" s="2" customFormat="1" ht="13.5" customHeight="1" x14ac:dyDescent="0.25">
      <c r="A55" s="421" t="s">
        <v>170</v>
      </c>
      <c r="B55" s="422"/>
      <c r="C55" s="414" t="str">
        <f>IF([1]p13!$A$19&lt;&gt;0,[1]p13!$A$19,"")</f>
        <v/>
      </c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</row>
    <row r="56" spans="1:19" s="2" customFormat="1" ht="13.5" customHeight="1" x14ac:dyDescent="0.25">
      <c r="A56" s="421" t="s">
        <v>173</v>
      </c>
      <c r="B56" s="458"/>
      <c r="C56" s="459" t="str">
        <f>IF([1]p13!$A$21&lt;&gt;0,[1]p13!$A$21,"")</f>
        <v/>
      </c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445"/>
    </row>
    <row r="57" spans="1:19" x14ac:dyDescent="0.2">
      <c r="A57" s="392"/>
      <c r="B57" s="392"/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</row>
    <row r="58" spans="1:19" s="29" customFormat="1" ht="13.5" customHeight="1" x14ac:dyDescent="0.2">
      <c r="A58" s="375" t="str">
        <f>T([1]p14!$C$13:$G$13)</f>
        <v>Jefferson Abrantes dos Santos</v>
      </c>
      <c r="B58" s="376"/>
      <c r="C58" s="376"/>
      <c r="D58" s="376"/>
      <c r="E58" s="376"/>
      <c r="F58" s="376"/>
      <c r="G58" s="377"/>
      <c r="H58" s="46" t="s">
        <v>13</v>
      </c>
      <c r="I58" s="448" t="str">
        <f>IF([1]p14!$I$19&lt;&gt;0,[1]p14!$I$19,"")</f>
        <v/>
      </c>
      <c r="J58" s="449"/>
      <c r="K58" s="46" t="s">
        <v>171</v>
      </c>
      <c r="L58" s="448" t="str">
        <f>IF([1]p14!$J$19&lt;&gt;0,[1]p14!$J$19,"")</f>
        <v/>
      </c>
      <c r="M58" s="449"/>
      <c r="N58" s="47" t="s">
        <v>172</v>
      </c>
      <c r="O58" s="384" t="str">
        <f>IF([1]p14!$K$19&lt;&gt;0,[1]p14!$K$19,"")</f>
        <v/>
      </c>
      <c r="P58" s="384"/>
      <c r="Q58" s="445"/>
      <c r="R58" s="28"/>
      <c r="S58" s="28"/>
    </row>
    <row r="59" spans="1:19" s="2" customFormat="1" ht="13.5" customHeight="1" x14ac:dyDescent="0.25">
      <c r="A59" s="421" t="s">
        <v>170</v>
      </c>
      <c r="B59" s="422"/>
      <c r="C59" s="414" t="str">
        <f>IF([1]p14!$A$19&lt;&gt;0,[1]p14!$A$19,"")</f>
        <v/>
      </c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415"/>
      <c r="Q59" s="415"/>
    </row>
    <row r="60" spans="1:19" s="2" customFormat="1" ht="13.5" customHeight="1" x14ac:dyDescent="0.25">
      <c r="A60" s="421" t="s">
        <v>173</v>
      </c>
      <c r="B60" s="458"/>
      <c r="C60" s="459" t="str">
        <f>IF([1]p14!$A$21&lt;&gt;0,[1]p14!$A$21,"")</f>
        <v/>
      </c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445"/>
    </row>
    <row r="61" spans="1:19" x14ac:dyDescent="0.2">
      <c r="A61" s="392"/>
      <c r="B61" s="392"/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392"/>
      <c r="P61" s="392"/>
      <c r="Q61" s="392"/>
    </row>
    <row r="62" spans="1:19" s="29" customFormat="1" ht="13.5" customHeight="1" x14ac:dyDescent="0.2">
      <c r="A62" s="375" t="str">
        <f>T([1]p15!$C$13:$G$13)</f>
        <v>José de Arimatéia Fernandes</v>
      </c>
      <c r="B62" s="376"/>
      <c r="C62" s="376"/>
      <c r="D62" s="376"/>
      <c r="E62" s="376"/>
      <c r="F62" s="376"/>
      <c r="G62" s="377"/>
      <c r="H62" s="46" t="s">
        <v>13</v>
      </c>
      <c r="I62" s="448" t="str">
        <f>IF([1]p15!$I$19&lt;&gt;0,[1]p15!$I$19,"")</f>
        <v/>
      </c>
      <c r="J62" s="449"/>
      <c r="K62" s="46" t="s">
        <v>171</v>
      </c>
      <c r="L62" s="448" t="str">
        <f>IF([1]p15!$J$19&lt;&gt;0,[1]p15!$J$19,"")</f>
        <v/>
      </c>
      <c r="M62" s="449"/>
      <c r="N62" s="47" t="s">
        <v>172</v>
      </c>
      <c r="O62" s="384" t="str">
        <f>IF([1]p15!$K$19&lt;&gt;0,[1]p15!$K$19,"")</f>
        <v/>
      </c>
      <c r="P62" s="384"/>
      <c r="Q62" s="445"/>
      <c r="R62" s="28"/>
      <c r="S62" s="28"/>
    </row>
    <row r="63" spans="1:19" s="2" customFormat="1" ht="13.5" customHeight="1" x14ac:dyDescent="0.25">
      <c r="A63" s="421" t="s">
        <v>170</v>
      </c>
      <c r="B63" s="422"/>
      <c r="C63" s="414" t="str">
        <f>IF([1]p15!$A$19&lt;&gt;0,[1]p15!$A$19,"")</f>
        <v/>
      </c>
      <c r="D63" s="415"/>
      <c r="E63" s="415"/>
      <c r="F63" s="415"/>
      <c r="G63" s="415"/>
      <c r="H63" s="415"/>
      <c r="I63" s="415"/>
      <c r="J63" s="415"/>
      <c r="K63" s="415"/>
      <c r="L63" s="415"/>
      <c r="M63" s="415"/>
      <c r="N63" s="415"/>
      <c r="O63" s="415"/>
      <c r="P63" s="415"/>
      <c r="Q63" s="415"/>
    </row>
    <row r="64" spans="1:19" s="2" customFormat="1" ht="13.5" customHeight="1" x14ac:dyDescent="0.25">
      <c r="A64" s="421" t="s">
        <v>173</v>
      </c>
      <c r="B64" s="458"/>
      <c r="C64" s="459" t="str">
        <f>IF([1]p15!$A$21&lt;&gt;0,[1]p15!$A$21,"")</f>
        <v/>
      </c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445"/>
    </row>
    <row r="65" spans="1:19" x14ac:dyDescent="0.2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</row>
    <row r="66" spans="1:19" s="29" customFormat="1" ht="13.5" customHeight="1" x14ac:dyDescent="0.2">
      <c r="A66" s="375" t="str">
        <f>T([1]p16!$C$13:$G$13)</f>
        <v>Josefa Itailma da Rocha</v>
      </c>
      <c r="B66" s="376"/>
      <c r="C66" s="376"/>
      <c r="D66" s="376"/>
      <c r="E66" s="376"/>
      <c r="F66" s="376"/>
      <c r="G66" s="377"/>
      <c r="H66" s="46" t="s">
        <v>13</v>
      </c>
      <c r="I66" s="448" t="str">
        <f>IF([1]p16!$I$19&lt;&gt;0,[1]p16!$I$19,"")</f>
        <v/>
      </c>
      <c r="J66" s="449"/>
      <c r="K66" s="46" t="s">
        <v>171</v>
      </c>
      <c r="L66" s="448" t="str">
        <f>IF([1]p16!$J$19&lt;&gt;0,[1]p16!$J$19,"")</f>
        <v/>
      </c>
      <c r="M66" s="449"/>
      <c r="N66" s="47" t="s">
        <v>172</v>
      </c>
      <c r="O66" s="384" t="str">
        <f>IF([1]p16!$K$19&lt;&gt;0,[1]p16!$K$19,"")</f>
        <v/>
      </c>
      <c r="P66" s="384"/>
      <c r="Q66" s="445"/>
      <c r="R66" s="28"/>
      <c r="S66" s="28"/>
    </row>
    <row r="67" spans="1:19" s="2" customFormat="1" ht="13.5" customHeight="1" x14ac:dyDescent="0.25">
      <c r="A67" s="421" t="s">
        <v>170</v>
      </c>
      <c r="B67" s="422"/>
      <c r="C67" s="414" t="str">
        <f>IF([1]p16!$A$19&lt;&gt;0,[1]p16!$A$19,"")</f>
        <v/>
      </c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415"/>
      <c r="Q67" s="415"/>
    </row>
    <row r="68" spans="1:19" s="2" customFormat="1" ht="13.5" customHeight="1" x14ac:dyDescent="0.25">
      <c r="A68" s="421" t="s">
        <v>173</v>
      </c>
      <c r="B68" s="458"/>
      <c r="C68" s="459" t="str">
        <f>IF([1]p16!$A$21&lt;&gt;0,[1]p16!$A$21,"")</f>
        <v/>
      </c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N68" s="384"/>
      <c r="O68" s="384"/>
      <c r="P68" s="384"/>
      <c r="Q68" s="445"/>
    </row>
    <row r="69" spans="1:19" x14ac:dyDescent="0.2">
      <c r="A69" s="392"/>
      <c r="B69" s="392"/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</row>
    <row r="70" spans="1:19" s="29" customFormat="1" ht="13.5" customHeight="1" x14ac:dyDescent="0.2">
      <c r="A70" s="375" t="str">
        <f>T([1]p17!$C$13:$G$13)</f>
        <v>José Fernando Leite Aires</v>
      </c>
      <c r="B70" s="376"/>
      <c r="C70" s="376"/>
      <c r="D70" s="376"/>
      <c r="E70" s="376"/>
      <c r="F70" s="376"/>
      <c r="G70" s="377"/>
      <c r="H70" s="46" t="s">
        <v>13</v>
      </c>
      <c r="I70" s="448" t="str">
        <f>IF([1]p17!$I$19&lt;&gt;0,[1]p17!$I$19,"")</f>
        <v/>
      </c>
      <c r="J70" s="449"/>
      <c r="K70" s="46" t="s">
        <v>171</v>
      </c>
      <c r="L70" s="448" t="str">
        <f>IF([1]p17!$J$19&lt;&gt;0,[1]p17!$J$19,"")</f>
        <v/>
      </c>
      <c r="M70" s="449"/>
      <c r="N70" s="47" t="s">
        <v>172</v>
      </c>
      <c r="O70" s="384" t="str">
        <f>IF([1]p17!$K$19&lt;&gt;0,[1]p17!$K$19,"")</f>
        <v/>
      </c>
      <c r="P70" s="384"/>
      <c r="Q70" s="445"/>
      <c r="R70" s="28"/>
      <c r="S70" s="28"/>
    </row>
    <row r="71" spans="1:19" s="2" customFormat="1" ht="13.5" customHeight="1" x14ac:dyDescent="0.25">
      <c r="A71" s="421" t="s">
        <v>170</v>
      </c>
      <c r="B71" s="422"/>
      <c r="C71" s="414" t="str">
        <f>IF([1]p17!$A$19&lt;&gt;0,[1]p17!$A$19,"")</f>
        <v/>
      </c>
      <c r="D71" s="415"/>
      <c r="E71" s="415"/>
      <c r="F71" s="415"/>
      <c r="G71" s="415"/>
      <c r="H71" s="415"/>
      <c r="I71" s="415"/>
      <c r="J71" s="415"/>
      <c r="K71" s="415"/>
      <c r="L71" s="415"/>
      <c r="M71" s="415"/>
      <c r="N71" s="415"/>
      <c r="O71" s="415"/>
      <c r="P71" s="415"/>
      <c r="Q71" s="415"/>
    </row>
    <row r="72" spans="1:19" s="2" customFormat="1" ht="13.5" customHeight="1" x14ac:dyDescent="0.25">
      <c r="A72" s="421" t="s">
        <v>173</v>
      </c>
      <c r="B72" s="458"/>
      <c r="C72" s="459" t="str">
        <f>IF([1]p17!$A$21&lt;&gt;0,[1]p17!$A$21,"")</f>
        <v/>
      </c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445"/>
    </row>
    <row r="73" spans="1:19" x14ac:dyDescent="0.2">
      <c r="A73" s="392"/>
      <c r="B73" s="392"/>
      <c r="C73" s="392"/>
      <c r="D73" s="392"/>
      <c r="E73" s="392"/>
      <c r="F73" s="392"/>
      <c r="G73" s="392"/>
      <c r="H73" s="392"/>
      <c r="I73" s="392"/>
      <c r="J73" s="392"/>
      <c r="K73" s="392"/>
      <c r="L73" s="392"/>
      <c r="M73" s="392"/>
      <c r="N73" s="392"/>
      <c r="O73" s="392"/>
      <c r="P73" s="392"/>
      <c r="Q73" s="392"/>
    </row>
    <row r="74" spans="1:19" s="29" customFormat="1" ht="13.5" customHeight="1" x14ac:dyDescent="0.2">
      <c r="A74" s="375" t="str">
        <f>T([1]p18!$C$13:$G$13)</f>
        <v>Joseilson Raimundo de Lima</v>
      </c>
      <c r="B74" s="376"/>
      <c r="C74" s="376"/>
      <c r="D74" s="376"/>
      <c r="E74" s="376"/>
      <c r="F74" s="376"/>
      <c r="G74" s="377"/>
      <c r="H74" s="46" t="s">
        <v>13</v>
      </c>
      <c r="I74" s="448" t="str">
        <f>IF([1]p18!$I$19&lt;&gt;0,[1]p18!$I$19,"")</f>
        <v/>
      </c>
      <c r="J74" s="449"/>
      <c r="K74" s="46" t="s">
        <v>171</v>
      </c>
      <c r="L74" s="448" t="str">
        <f>IF([1]p18!$J$19&lt;&gt;0,[1]p18!$J$19,"")</f>
        <v/>
      </c>
      <c r="M74" s="449"/>
      <c r="N74" s="47" t="s">
        <v>172</v>
      </c>
      <c r="O74" s="384" t="str">
        <f>IF([1]p18!$K$19&lt;&gt;0,[1]p18!$K$19,"")</f>
        <v/>
      </c>
      <c r="P74" s="384"/>
      <c r="Q74" s="445"/>
      <c r="R74" s="28"/>
      <c r="S74" s="28"/>
    </row>
    <row r="75" spans="1:19" s="2" customFormat="1" ht="13.5" customHeight="1" x14ac:dyDescent="0.25">
      <c r="A75" s="421" t="s">
        <v>170</v>
      </c>
      <c r="B75" s="422"/>
      <c r="C75" s="414" t="str">
        <f>IF([1]p18!$A$19&lt;&gt;0,[1]p18!$A$19,"")</f>
        <v/>
      </c>
      <c r="D75" s="415"/>
      <c r="E75" s="415"/>
      <c r="F75" s="415"/>
      <c r="G75" s="415"/>
      <c r="H75" s="415"/>
      <c r="I75" s="415"/>
      <c r="J75" s="415"/>
      <c r="K75" s="415"/>
      <c r="L75" s="415"/>
      <c r="M75" s="415"/>
      <c r="N75" s="415"/>
      <c r="O75" s="415"/>
      <c r="P75" s="415"/>
      <c r="Q75" s="415"/>
    </row>
    <row r="76" spans="1:19" s="2" customFormat="1" ht="13.5" customHeight="1" x14ac:dyDescent="0.25">
      <c r="A76" s="421" t="s">
        <v>173</v>
      </c>
      <c r="B76" s="458"/>
      <c r="C76" s="459" t="str">
        <f>IF([1]p18!$A$21&lt;&gt;0,[1]p18!$A$21,"")</f>
        <v/>
      </c>
      <c r="D76" s="384"/>
      <c r="E76" s="384"/>
      <c r="F76" s="384"/>
      <c r="G76" s="384"/>
      <c r="H76" s="384"/>
      <c r="I76" s="384"/>
      <c r="J76" s="384"/>
      <c r="K76" s="384"/>
      <c r="L76" s="384"/>
      <c r="M76" s="384"/>
      <c r="N76" s="384"/>
      <c r="O76" s="384"/>
      <c r="P76" s="384"/>
      <c r="Q76" s="445"/>
    </row>
    <row r="77" spans="1:19" x14ac:dyDescent="0.2">
      <c r="A77" s="392"/>
      <c r="B77" s="392"/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92"/>
      <c r="Q77" s="392"/>
    </row>
    <row r="78" spans="1:19" s="29" customFormat="1" ht="13.5" customHeight="1" x14ac:dyDescent="0.2">
      <c r="A78" s="375" t="str">
        <f>T([1]p19!$C$13:$G$13)</f>
        <v>José Lindomberg Possiano Barreiro</v>
      </c>
      <c r="B78" s="376"/>
      <c r="C78" s="376"/>
      <c r="D78" s="376"/>
      <c r="E78" s="376"/>
      <c r="F78" s="376"/>
      <c r="G78" s="377"/>
      <c r="H78" s="46" t="s">
        <v>13</v>
      </c>
      <c r="I78" s="448" t="str">
        <f>IF([1]p19!$I$19&lt;&gt;0,[1]p19!$I$19,"")</f>
        <v/>
      </c>
      <c r="J78" s="449"/>
      <c r="K78" s="46" t="s">
        <v>171</v>
      </c>
      <c r="L78" s="448" t="str">
        <f>IF([1]p19!$J$19&lt;&gt;0,[1]p19!$J$19,"")</f>
        <v/>
      </c>
      <c r="M78" s="449"/>
      <c r="N78" s="47" t="s">
        <v>172</v>
      </c>
      <c r="O78" s="384" t="str">
        <f>IF([1]p19!$K$19&lt;&gt;0,[1]p19!$K$19,"")</f>
        <v/>
      </c>
      <c r="P78" s="384"/>
      <c r="Q78" s="445"/>
      <c r="R78" s="28"/>
      <c r="S78" s="28"/>
    </row>
    <row r="79" spans="1:19" s="2" customFormat="1" ht="13.5" customHeight="1" x14ac:dyDescent="0.25">
      <c r="A79" s="421" t="s">
        <v>170</v>
      </c>
      <c r="B79" s="422"/>
      <c r="C79" s="414" t="str">
        <f>IF([1]p19!$A$19&lt;&gt;0,[1]p19!$A$19,"")</f>
        <v/>
      </c>
      <c r="D79" s="415"/>
      <c r="E79" s="415"/>
      <c r="F79" s="415"/>
      <c r="G79" s="415"/>
      <c r="H79" s="415"/>
      <c r="I79" s="415"/>
      <c r="J79" s="415"/>
      <c r="K79" s="415"/>
      <c r="L79" s="415"/>
      <c r="M79" s="415"/>
      <c r="N79" s="415"/>
      <c r="O79" s="415"/>
      <c r="P79" s="415"/>
      <c r="Q79" s="415"/>
    </row>
    <row r="80" spans="1:19" s="2" customFormat="1" ht="13.5" customHeight="1" x14ac:dyDescent="0.25">
      <c r="A80" s="421" t="s">
        <v>173</v>
      </c>
      <c r="B80" s="458"/>
      <c r="C80" s="459" t="str">
        <f>IF([1]p19!$A$21&lt;&gt;0,[1]p19!$A$21,"")</f>
        <v/>
      </c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445"/>
    </row>
    <row r="81" spans="1:19" x14ac:dyDescent="0.2">
      <c r="A81" s="392"/>
      <c r="B81" s="392"/>
      <c r="C81" s="392"/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</row>
    <row r="82" spans="1:19" s="29" customFormat="1" ht="13.5" customHeight="1" x14ac:dyDescent="0.2">
      <c r="A82" s="375" t="str">
        <f>T([1]p20!$C$13:$G$13)</f>
        <v>José Luiz Neto</v>
      </c>
      <c r="B82" s="376"/>
      <c r="C82" s="376"/>
      <c r="D82" s="376"/>
      <c r="E82" s="376"/>
      <c r="F82" s="376"/>
      <c r="G82" s="377"/>
      <c r="H82" s="46" t="s">
        <v>13</v>
      </c>
      <c r="I82" s="448" t="str">
        <f>IF([1]p20!$I$19&lt;&gt;0,[1]p20!$I$19,"")</f>
        <v/>
      </c>
      <c r="J82" s="449"/>
      <c r="K82" s="46" t="s">
        <v>171</v>
      </c>
      <c r="L82" s="448" t="str">
        <f>IF([1]p20!$J$19&lt;&gt;0,[1]p20!$J$19,"")</f>
        <v/>
      </c>
      <c r="M82" s="449"/>
      <c r="N82" s="47" t="s">
        <v>172</v>
      </c>
      <c r="O82" s="384" t="str">
        <f>IF([1]p20!$K$19&lt;&gt;0,[1]p20!$K$19,"")</f>
        <v/>
      </c>
      <c r="P82" s="384"/>
      <c r="Q82" s="445"/>
      <c r="R82" s="28"/>
      <c r="S82" s="28"/>
    </row>
    <row r="83" spans="1:19" s="2" customFormat="1" ht="13.5" customHeight="1" x14ac:dyDescent="0.25">
      <c r="A83" s="421" t="s">
        <v>170</v>
      </c>
      <c r="B83" s="422"/>
      <c r="C83" s="414" t="str">
        <f>IF([1]p20!$A$19&lt;&gt;0,[1]p20!$A$19,"")</f>
        <v/>
      </c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</row>
    <row r="84" spans="1:19" s="2" customFormat="1" ht="13.5" customHeight="1" x14ac:dyDescent="0.25">
      <c r="A84" s="421" t="s">
        <v>173</v>
      </c>
      <c r="B84" s="458"/>
      <c r="C84" s="459" t="str">
        <f>IF([1]p20!$A$21&lt;&gt;0,[1]p20!$A$21,"")</f>
        <v/>
      </c>
      <c r="D84" s="384"/>
      <c r="E84" s="384"/>
      <c r="F84" s="384"/>
      <c r="G84" s="384"/>
      <c r="H84" s="384"/>
      <c r="I84" s="384"/>
      <c r="J84" s="384"/>
      <c r="K84" s="384"/>
      <c r="L84" s="384"/>
      <c r="M84" s="384"/>
      <c r="N84" s="384"/>
      <c r="O84" s="384"/>
      <c r="P84" s="384"/>
      <c r="Q84" s="445"/>
    </row>
    <row r="85" spans="1:19" x14ac:dyDescent="0.2">
      <c r="A85" s="392"/>
      <c r="B85" s="392"/>
      <c r="C85" s="392"/>
      <c r="D85" s="392"/>
      <c r="E85" s="392"/>
      <c r="F85" s="392"/>
      <c r="G85" s="392"/>
      <c r="H85" s="392"/>
      <c r="I85" s="392"/>
      <c r="J85" s="392"/>
      <c r="K85" s="392"/>
      <c r="L85" s="392"/>
      <c r="M85" s="392"/>
      <c r="N85" s="392"/>
      <c r="O85" s="392"/>
      <c r="P85" s="392"/>
      <c r="Q85" s="392"/>
    </row>
    <row r="86" spans="1:19" s="29" customFormat="1" ht="13.5" customHeight="1" x14ac:dyDescent="0.2">
      <c r="A86" s="375" t="str">
        <f>T([1]p21!$C$13:$G$13)</f>
        <v>Kennerson  Nascimento de Sousa Lima</v>
      </c>
      <c r="B86" s="376"/>
      <c r="C86" s="376"/>
      <c r="D86" s="376"/>
      <c r="E86" s="376"/>
      <c r="F86" s="376"/>
      <c r="G86" s="377"/>
      <c r="H86" s="46" t="s">
        <v>13</v>
      </c>
      <c r="I86" s="448">
        <f>IF([1]p21!$I$19&lt;&gt;0,[1]p21!$I$19,"")</f>
        <v>45139</v>
      </c>
      <c r="J86" s="449"/>
      <c r="K86" s="46" t="s">
        <v>171</v>
      </c>
      <c r="L86" s="448">
        <f>IF([1]p21!$J$19&lt;&gt;0,[1]p21!$J$19,"")</f>
        <v>45505</v>
      </c>
      <c r="M86" s="449"/>
      <c r="N86" s="47" t="s">
        <v>172</v>
      </c>
      <c r="O86" s="384" t="str">
        <f>IF([1]p21!$K$19&lt;&gt;0,[1]p21!$K$19,"")</f>
        <v>1662, 12/07/2023</v>
      </c>
      <c r="P86" s="384"/>
      <c r="Q86" s="445"/>
      <c r="R86" s="28"/>
      <c r="S86" s="28"/>
    </row>
    <row r="87" spans="1:19" s="2" customFormat="1" ht="13.5" customHeight="1" x14ac:dyDescent="0.25">
      <c r="A87" s="421" t="s">
        <v>170</v>
      </c>
      <c r="B87" s="422"/>
      <c r="C87" s="414" t="str">
        <f>IF([1]p21!$A$19&lt;&gt;0,[1]p21!$A$19,"")</f>
        <v>Universidade Estadual de Campinas</v>
      </c>
      <c r="D87" s="415"/>
      <c r="E87" s="415"/>
      <c r="F87" s="415"/>
      <c r="G87" s="415"/>
      <c r="H87" s="415"/>
      <c r="I87" s="415"/>
      <c r="J87" s="415"/>
      <c r="K87" s="415"/>
      <c r="L87" s="415"/>
      <c r="M87" s="415"/>
      <c r="N87" s="415"/>
      <c r="O87" s="415"/>
      <c r="P87" s="415"/>
      <c r="Q87" s="415"/>
    </row>
    <row r="88" spans="1:19" s="2" customFormat="1" ht="13.5" customHeight="1" x14ac:dyDescent="0.25">
      <c r="A88" s="421" t="s">
        <v>173</v>
      </c>
      <c r="B88" s="458"/>
      <c r="C88" s="459" t="str">
        <f>IF([1]p21!$A$21&lt;&gt;0,[1]p21!$A$21,"")</f>
        <v>Programa De Pesquisador de Pós-Doutorado – DGRH/ Instituto de Matemática, estatística e Computação Científica</v>
      </c>
      <c r="D88" s="384"/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4"/>
      <c r="Q88" s="445"/>
    </row>
    <row r="89" spans="1:19" x14ac:dyDescent="0.2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N89" s="392"/>
      <c r="O89" s="392"/>
      <c r="P89" s="392"/>
      <c r="Q89" s="392"/>
    </row>
    <row r="90" spans="1:19" s="29" customFormat="1" ht="13.5" customHeight="1" x14ac:dyDescent="0.2">
      <c r="A90" s="375" t="str">
        <f>T([1]p22!$C$13:$G$13)</f>
        <v>Leomaques Francisco Silva Bernardo</v>
      </c>
      <c r="B90" s="376"/>
      <c r="C90" s="376"/>
      <c r="D90" s="376"/>
      <c r="E90" s="376"/>
      <c r="F90" s="376"/>
      <c r="G90" s="377"/>
      <c r="H90" s="46" t="s">
        <v>13</v>
      </c>
      <c r="I90" s="448" t="str">
        <f>IF([1]p22!$I$19&lt;&gt;0,[1]p22!$I$19,"")</f>
        <v/>
      </c>
      <c r="J90" s="449"/>
      <c r="K90" s="46" t="s">
        <v>171</v>
      </c>
      <c r="L90" s="448" t="str">
        <f>IF([1]p22!$J$19&lt;&gt;0,[1]p22!$J$19,"")</f>
        <v/>
      </c>
      <c r="M90" s="449"/>
      <c r="N90" s="47" t="s">
        <v>172</v>
      </c>
      <c r="O90" s="384" t="str">
        <f>IF([1]p22!$K$19&lt;&gt;0,[1]p22!$K$19,"")</f>
        <v/>
      </c>
      <c r="P90" s="384"/>
      <c r="Q90" s="445"/>
      <c r="R90" s="28"/>
      <c r="S90" s="28"/>
    </row>
    <row r="91" spans="1:19" s="2" customFormat="1" ht="13.5" customHeight="1" x14ac:dyDescent="0.25">
      <c r="A91" s="421" t="s">
        <v>170</v>
      </c>
      <c r="B91" s="422"/>
      <c r="C91" s="414" t="str">
        <f>IF([1]p22!$A$19&lt;&gt;0,[1]p22!$A$19,"")</f>
        <v/>
      </c>
      <c r="D91" s="415"/>
      <c r="E91" s="415"/>
      <c r="F91" s="415"/>
      <c r="G91" s="415"/>
      <c r="H91" s="415"/>
      <c r="I91" s="415"/>
      <c r="J91" s="415"/>
      <c r="K91" s="415"/>
      <c r="L91" s="415"/>
      <c r="M91" s="415"/>
      <c r="N91" s="415"/>
      <c r="O91" s="415"/>
      <c r="P91" s="415"/>
      <c r="Q91" s="415"/>
    </row>
    <row r="92" spans="1:19" s="2" customFormat="1" ht="13.5" customHeight="1" x14ac:dyDescent="0.25">
      <c r="A92" s="421" t="s">
        <v>173</v>
      </c>
      <c r="B92" s="458"/>
      <c r="C92" s="459" t="str">
        <f>IF([1]p22!$A$21&lt;&gt;0,[1]p22!$A$21,"")</f>
        <v/>
      </c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445"/>
    </row>
    <row r="93" spans="1:19" x14ac:dyDescent="0.2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</row>
    <row r="94" spans="1:19" s="29" customFormat="1" ht="13.5" customHeight="1" x14ac:dyDescent="0.2">
      <c r="A94" s="375" t="str">
        <f>T([1]p23!$C$13:$G$13)</f>
        <v>José Luiz Neto</v>
      </c>
      <c r="B94" s="376"/>
      <c r="C94" s="376"/>
      <c r="D94" s="376"/>
      <c r="E94" s="376"/>
      <c r="F94" s="376"/>
      <c r="G94" s="377"/>
      <c r="H94" s="46" t="s">
        <v>13</v>
      </c>
      <c r="I94" s="448" t="str">
        <f>IF([1]p23!$I$19&lt;&gt;0,[1]p23!$I$19,"")</f>
        <v/>
      </c>
      <c r="J94" s="449"/>
      <c r="K94" s="46" t="s">
        <v>171</v>
      </c>
      <c r="L94" s="448" t="str">
        <f>IF([1]p23!$J$19&lt;&gt;0,[1]p23!$J$19,"")</f>
        <v/>
      </c>
      <c r="M94" s="449"/>
      <c r="N94" s="47" t="s">
        <v>172</v>
      </c>
      <c r="O94" s="384" t="str">
        <f>IF([1]p23!$K$19&lt;&gt;0,[1]p23!$K$19,"")</f>
        <v/>
      </c>
      <c r="P94" s="384"/>
      <c r="Q94" s="445"/>
      <c r="R94" s="28"/>
      <c r="S94" s="28"/>
    </row>
    <row r="95" spans="1:19" s="2" customFormat="1" ht="13.5" customHeight="1" x14ac:dyDescent="0.25">
      <c r="A95" s="421" t="s">
        <v>170</v>
      </c>
      <c r="B95" s="422"/>
      <c r="C95" s="414" t="str">
        <f>IF([1]p23!$A$19&lt;&gt;0,[1]p23!$A$19,"")</f>
        <v/>
      </c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</row>
    <row r="96" spans="1:19" s="2" customFormat="1" ht="13.5" customHeight="1" x14ac:dyDescent="0.25">
      <c r="A96" s="421" t="s">
        <v>173</v>
      </c>
      <c r="B96" s="458"/>
      <c r="C96" s="459" t="str">
        <f>IF([1]p23!$A$21&lt;&gt;0,[1]p23!$A$21,"")</f>
        <v/>
      </c>
      <c r="D96" s="384"/>
      <c r="E96" s="384"/>
      <c r="F96" s="384"/>
      <c r="G96" s="384"/>
      <c r="H96" s="384"/>
      <c r="I96" s="384"/>
      <c r="J96" s="384"/>
      <c r="K96" s="384"/>
      <c r="L96" s="384"/>
      <c r="M96" s="384"/>
      <c r="N96" s="384"/>
      <c r="O96" s="384"/>
      <c r="P96" s="384"/>
      <c r="Q96" s="445"/>
    </row>
    <row r="97" spans="1:19" x14ac:dyDescent="0.2">
      <c r="A97" s="392"/>
      <c r="B97" s="392"/>
      <c r="C97" s="392"/>
      <c r="D97" s="392"/>
      <c r="E97" s="392"/>
      <c r="F97" s="392"/>
      <c r="G97" s="392"/>
      <c r="H97" s="392"/>
      <c r="I97" s="392"/>
      <c r="J97" s="392"/>
      <c r="K97" s="392"/>
      <c r="L97" s="392"/>
      <c r="M97" s="392"/>
      <c r="N97" s="392"/>
      <c r="O97" s="392"/>
      <c r="P97" s="392"/>
      <c r="Q97" s="392"/>
    </row>
    <row r="98" spans="1:19" s="29" customFormat="1" ht="13.5" customHeight="1" x14ac:dyDescent="0.2">
      <c r="A98" s="375" t="str">
        <f>T([1]p24!$C$13:$G$13)</f>
        <v>Marcelo Carvalho Ferreira</v>
      </c>
      <c r="B98" s="376"/>
      <c r="C98" s="376"/>
      <c r="D98" s="376"/>
      <c r="E98" s="376"/>
      <c r="F98" s="376"/>
      <c r="G98" s="377"/>
      <c r="H98" s="46" t="s">
        <v>13</v>
      </c>
      <c r="I98" s="448" t="str">
        <f>IF([1]p24!$I$19&lt;&gt;0,[1]p24!$I$19,"")</f>
        <v/>
      </c>
      <c r="J98" s="449"/>
      <c r="K98" s="46" t="s">
        <v>171</v>
      </c>
      <c r="L98" s="448" t="str">
        <f>IF([1]p24!$J$19&lt;&gt;0,[1]p24!$J$19,"")</f>
        <v/>
      </c>
      <c r="M98" s="449"/>
      <c r="N98" s="47" t="s">
        <v>172</v>
      </c>
      <c r="O98" s="384" t="str">
        <f>IF([1]p24!$K$19&lt;&gt;0,[1]p24!$K$19,"")</f>
        <v/>
      </c>
      <c r="P98" s="384"/>
      <c r="Q98" s="445"/>
      <c r="R98" s="28"/>
      <c r="S98" s="28"/>
    </row>
    <row r="99" spans="1:19" s="2" customFormat="1" ht="13.5" customHeight="1" x14ac:dyDescent="0.25">
      <c r="A99" s="421" t="s">
        <v>170</v>
      </c>
      <c r="B99" s="422"/>
      <c r="C99" s="414" t="str">
        <f>IF([1]p24!$A$19&lt;&gt;0,[1]p24!$A$19,"")</f>
        <v/>
      </c>
      <c r="D99" s="415"/>
      <c r="E99" s="415"/>
      <c r="F99" s="415"/>
      <c r="G99" s="415"/>
      <c r="H99" s="415"/>
      <c r="I99" s="415"/>
      <c r="J99" s="415"/>
      <c r="K99" s="415"/>
      <c r="L99" s="415"/>
      <c r="M99" s="415"/>
      <c r="N99" s="415"/>
      <c r="O99" s="415"/>
      <c r="P99" s="415"/>
      <c r="Q99" s="415"/>
    </row>
    <row r="100" spans="1:19" s="2" customFormat="1" ht="13.5" customHeight="1" x14ac:dyDescent="0.25">
      <c r="A100" s="421" t="s">
        <v>173</v>
      </c>
      <c r="B100" s="458"/>
      <c r="C100" s="459" t="str">
        <f>IF([1]p24!$A$21&lt;&gt;0,[1]p24!$A$21,"")</f>
        <v/>
      </c>
      <c r="D100" s="384"/>
      <c r="E100" s="384"/>
      <c r="F100" s="384"/>
      <c r="G100" s="384"/>
      <c r="H100" s="384"/>
      <c r="I100" s="384"/>
      <c r="J100" s="384"/>
      <c r="K100" s="384"/>
      <c r="L100" s="384"/>
      <c r="M100" s="384"/>
      <c r="N100" s="384"/>
      <c r="O100" s="384"/>
      <c r="P100" s="384"/>
      <c r="Q100" s="445"/>
    </row>
    <row r="101" spans="1:19" x14ac:dyDescent="0.2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</row>
    <row r="102" spans="1:19" s="29" customFormat="1" ht="13.5" customHeight="1" x14ac:dyDescent="0.2">
      <c r="A102" s="375" t="str">
        <f>T([1]p25!$C$13:$G$13)</f>
        <v>Marco Antonio Lázaro Velásquez</v>
      </c>
      <c r="B102" s="376"/>
      <c r="C102" s="376"/>
      <c r="D102" s="376"/>
      <c r="E102" s="376"/>
      <c r="F102" s="376"/>
      <c r="G102" s="377"/>
      <c r="H102" s="46" t="s">
        <v>13</v>
      </c>
      <c r="I102" s="448" t="str">
        <f>IF([1]p25!$I$19&lt;&gt;0,[1]p25!$I$19,"")</f>
        <v/>
      </c>
      <c r="J102" s="449"/>
      <c r="K102" s="46" t="s">
        <v>171</v>
      </c>
      <c r="L102" s="448" t="str">
        <f>IF([1]p25!$J$19&lt;&gt;0,[1]p25!$J$19,"")</f>
        <v/>
      </c>
      <c r="M102" s="449"/>
      <c r="N102" s="47" t="s">
        <v>172</v>
      </c>
      <c r="O102" s="384" t="str">
        <f>IF([1]p25!$K$19&lt;&gt;0,[1]p25!$K$19,"")</f>
        <v/>
      </c>
      <c r="P102" s="384"/>
      <c r="Q102" s="445"/>
      <c r="R102" s="28"/>
      <c r="S102" s="28"/>
    </row>
    <row r="103" spans="1:19" s="2" customFormat="1" ht="13.5" customHeight="1" x14ac:dyDescent="0.25">
      <c r="A103" s="421" t="s">
        <v>170</v>
      </c>
      <c r="B103" s="422"/>
      <c r="C103" s="414" t="str">
        <f>IF([1]p25!$A$19&lt;&gt;0,[1]p25!$A$19,"")</f>
        <v/>
      </c>
      <c r="D103" s="415"/>
      <c r="E103" s="415"/>
      <c r="F103" s="415"/>
      <c r="G103" s="415"/>
      <c r="H103" s="415"/>
      <c r="I103" s="415"/>
      <c r="J103" s="415"/>
      <c r="K103" s="415"/>
      <c r="L103" s="415"/>
      <c r="M103" s="415"/>
      <c r="N103" s="415"/>
      <c r="O103" s="415"/>
      <c r="P103" s="415"/>
      <c r="Q103" s="415"/>
    </row>
    <row r="104" spans="1:19" x14ac:dyDescent="0.2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</row>
    <row r="105" spans="1:19" s="29" customFormat="1" ht="13.5" customHeight="1" x14ac:dyDescent="0.2">
      <c r="A105" s="375" t="str">
        <f>T([1]p26!$C$13:$G$13)</f>
        <v>Marco Aurélio Soares Souto</v>
      </c>
      <c r="B105" s="376"/>
      <c r="C105" s="376"/>
      <c r="D105" s="376"/>
      <c r="E105" s="376"/>
      <c r="F105" s="376"/>
      <c r="G105" s="377"/>
      <c r="H105" s="46" t="s">
        <v>13</v>
      </c>
      <c r="I105" s="448" t="str">
        <f>IF([1]p26!$I$19&lt;&gt;0,[1]p26!$I$19,"")</f>
        <v/>
      </c>
      <c r="J105" s="449"/>
      <c r="K105" s="46" t="s">
        <v>171</v>
      </c>
      <c r="L105" s="448" t="str">
        <f>IF([1]p26!$J$19&lt;&gt;0,[1]p26!$J$19,"")</f>
        <v/>
      </c>
      <c r="M105" s="449"/>
      <c r="N105" s="47" t="s">
        <v>172</v>
      </c>
      <c r="O105" s="384" t="str">
        <f>IF([1]p26!$K$19&lt;&gt;0,[1]p26!$K$19,"")</f>
        <v/>
      </c>
      <c r="P105" s="384"/>
      <c r="Q105" s="445"/>
      <c r="R105" s="28"/>
      <c r="S105" s="28"/>
    </row>
    <row r="106" spans="1:19" s="2" customFormat="1" ht="13.5" customHeight="1" x14ac:dyDescent="0.25">
      <c r="A106" s="421" t="s">
        <v>170</v>
      </c>
      <c r="B106" s="422"/>
      <c r="C106" s="414" t="str">
        <f>IF([1]p26!$A$19&lt;&gt;0,[1]p26!$A$19,"")</f>
        <v/>
      </c>
      <c r="D106" s="415"/>
      <c r="E106" s="415"/>
      <c r="F106" s="415"/>
      <c r="G106" s="415"/>
      <c r="H106" s="415"/>
      <c r="I106" s="415"/>
      <c r="J106" s="415"/>
      <c r="K106" s="415"/>
      <c r="L106" s="415"/>
      <c r="M106" s="415"/>
      <c r="N106" s="415"/>
      <c r="O106" s="415"/>
      <c r="P106" s="415"/>
      <c r="Q106" s="415"/>
    </row>
    <row r="107" spans="1:19" s="2" customFormat="1" ht="13.5" customHeight="1" x14ac:dyDescent="0.25">
      <c r="A107" s="421" t="s">
        <v>173</v>
      </c>
      <c r="B107" s="458"/>
      <c r="C107" s="459" t="str">
        <f>IF([1]p26!$A$21&lt;&gt;0,[1]p26!$A$21,"")</f>
        <v/>
      </c>
      <c r="D107" s="384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445"/>
    </row>
    <row r="108" spans="1:19" x14ac:dyDescent="0.2">
      <c r="A108" s="392"/>
      <c r="B108" s="392"/>
      <c r="C108" s="392"/>
      <c r="D108" s="392"/>
      <c r="E108" s="392"/>
      <c r="F108" s="392"/>
      <c r="G108" s="392"/>
      <c r="H108" s="392"/>
      <c r="I108" s="392"/>
      <c r="J108" s="392"/>
      <c r="K108" s="392"/>
      <c r="L108" s="392"/>
      <c r="M108" s="392"/>
      <c r="N108" s="392"/>
      <c r="O108" s="392"/>
      <c r="P108" s="392"/>
      <c r="Q108" s="392"/>
    </row>
    <row r="109" spans="1:19" s="29" customFormat="1" ht="13.5" customHeight="1" x14ac:dyDescent="0.2">
      <c r="A109" s="375" t="str">
        <f>T([1]p27!$C$13:$G$13)</f>
        <v>Maria de Sousa Leite Filha</v>
      </c>
      <c r="B109" s="376"/>
      <c r="C109" s="376"/>
      <c r="D109" s="376"/>
      <c r="E109" s="376"/>
      <c r="F109" s="376"/>
      <c r="G109" s="377"/>
      <c r="H109" s="46" t="s">
        <v>13</v>
      </c>
      <c r="I109" s="448" t="str">
        <f>IF([1]p27!$I$19&lt;&gt;0,[1]p27!$I$19,"")</f>
        <v/>
      </c>
      <c r="J109" s="449"/>
      <c r="K109" s="46" t="s">
        <v>171</v>
      </c>
      <c r="L109" s="448" t="str">
        <f>IF([1]p27!$J$19&lt;&gt;0,[1]p27!$J$19,"")</f>
        <v/>
      </c>
      <c r="M109" s="449"/>
      <c r="N109" s="47" t="s">
        <v>172</v>
      </c>
      <c r="O109" s="384" t="str">
        <f>IF([1]p27!$K$19&lt;&gt;0,[1]p27!$K$19,"")</f>
        <v/>
      </c>
      <c r="P109" s="384"/>
      <c r="Q109" s="445"/>
      <c r="R109" s="28"/>
      <c r="S109" s="28"/>
    </row>
    <row r="110" spans="1:19" s="2" customFormat="1" ht="13.5" customHeight="1" x14ac:dyDescent="0.25">
      <c r="A110" s="421" t="s">
        <v>170</v>
      </c>
      <c r="B110" s="422"/>
      <c r="C110" s="414" t="str">
        <f>IF([1]p27!$A$19&lt;&gt;0,[1]p27!$A$19,"")</f>
        <v/>
      </c>
      <c r="D110" s="415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  <c r="P110" s="415"/>
      <c r="Q110" s="415"/>
    </row>
    <row r="111" spans="1:19" s="2" customFormat="1" ht="13.5" customHeight="1" x14ac:dyDescent="0.25">
      <c r="A111" s="421" t="s">
        <v>173</v>
      </c>
      <c r="B111" s="458"/>
      <c r="C111" s="459" t="str">
        <f>IF([1]p27!$A$21&lt;&gt;0,[1]p27!$A$21,"")</f>
        <v/>
      </c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445"/>
    </row>
    <row r="112" spans="1:19" x14ac:dyDescent="0.2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</row>
    <row r="113" spans="1:19" s="29" customFormat="1" ht="13.5" customHeight="1" x14ac:dyDescent="0.2">
      <c r="A113" s="375" t="str">
        <f>T([1]p28!$C$13:$G$13)</f>
        <v>Pammella Queiroz de Souza</v>
      </c>
      <c r="B113" s="376"/>
      <c r="C113" s="376"/>
      <c r="D113" s="376"/>
      <c r="E113" s="376"/>
      <c r="F113" s="376"/>
      <c r="G113" s="377"/>
      <c r="H113" s="46" t="s">
        <v>13</v>
      </c>
      <c r="I113" s="448" t="str">
        <f>IF([1]p28!$I$19&lt;&gt;0,[1]p28!$I$19,"")</f>
        <v>13/11/202321/07/2024</v>
      </c>
      <c r="J113" s="449"/>
      <c r="K113" s="46" t="s">
        <v>171</v>
      </c>
      <c r="L113" s="448" t="str">
        <f>IF([1]p28!$J$19&lt;&gt;0,[1]p28!$J$19,"")</f>
        <v/>
      </c>
      <c r="M113" s="449"/>
      <c r="N113" s="47" t="s">
        <v>172</v>
      </c>
      <c r="O113" s="384" t="str">
        <f>IF([1]p28!$K$19&lt;&gt;0,[1]p28!$K$19,"")</f>
        <v>Portarias 2.578 de 4 de outubro e 626 de 10 de abril</v>
      </c>
      <c r="P113" s="384"/>
      <c r="Q113" s="445"/>
      <c r="R113" s="28"/>
      <c r="S113" s="28"/>
    </row>
    <row r="114" spans="1:19" s="2" customFormat="1" ht="13.5" customHeight="1" x14ac:dyDescent="0.25">
      <c r="A114" s="421" t="s">
        <v>170</v>
      </c>
      <c r="B114" s="422"/>
      <c r="C114" s="414" t="str">
        <f>IF([1]p28!$A$19&lt;&gt;0,[1]p28!$A$19,"")</f>
        <v>Université de Lorraine</v>
      </c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</row>
    <row r="115" spans="1:19" s="2" customFormat="1" ht="13.5" customHeight="1" x14ac:dyDescent="0.25">
      <c r="A115" s="421" t="s">
        <v>173</v>
      </c>
      <c r="B115" s="458"/>
      <c r="C115" s="459" t="str">
        <f>IF([1]p28!$A$21&lt;&gt;0,[1]p28!$A$21,"")</f>
        <v>Pós doutorado</v>
      </c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4"/>
      <c r="P115" s="384"/>
      <c r="Q115" s="445"/>
    </row>
    <row r="116" spans="1:19" x14ac:dyDescent="0.2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</row>
    <row r="117" spans="1:19" s="29" customFormat="1" ht="13.5" customHeight="1" x14ac:dyDescent="0.2">
      <c r="A117" s="375" t="str">
        <f>T([1]p29!$C$13:$G$13)</f>
        <v>Rodrigo Cohen Mota Nemer</v>
      </c>
      <c r="B117" s="376"/>
      <c r="C117" s="376"/>
      <c r="D117" s="376"/>
      <c r="E117" s="376"/>
      <c r="F117" s="376"/>
      <c r="G117" s="377"/>
      <c r="H117" s="46" t="s">
        <v>13</v>
      </c>
      <c r="I117" s="448" t="str">
        <f>IF([1]p29!$I$19&lt;&gt;0,[1]p29!$I$19,"")</f>
        <v/>
      </c>
      <c r="J117" s="449"/>
      <c r="K117" s="46" t="s">
        <v>171</v>
      </c>
      <c r="L117" s="448" t="str">
        <f>IF([1]p29!$J$19&lt;&gt;0,[1]p29!$J$19,"")</f>
        <v/>
      </c>
      <c r="M117" s="449"/>
      <c r="N117" s="47" t="s">
        <v>172</v>
      </c>
      <c r="O117" s="384" t="str">
        <f>IF([1]p29!$K$19&lt;&gt;0,[1]p29!$K$19,"")</f>
        <v/>
      </c>
      <c r="P117" s="384"/>
      <c r="Q117" s="445"/>
      <c r="R117" s="28"/>
      <c r="S117" s="28"/>
    </row>
    <row r="118" spans="1:19" s="2" customFormat="1" ht="13.5" customHeight="1" x14ac:dyDescent="0.25">
      <c r="A118" s="421" t="s">
        <v>170</v>
      </c>
      <c r="B118" s="422"/>
      <c r="C118" s="414" t="str">
        <f>IF([1]p29!$A$19&lt;&gt;0,[1]p29!$A$19,"")</f>
        <v/>
      </c>
      <c r="D118" s="415"/>
      <c r="E118" s="415"/>
      <c r="F118" s="415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415"/>
    </row>
    <row r="119" spans="1:19" s="2" customFormat="1" ht="13.5" customHeight="1" x14ac:dyDescent="0.25">
      <c r="A119" s="421" t="s">
        <v>173</v>
      </c>
      <c r="B119" s="458"/>
      <c r="C119" s="459" t="str">
        <f>IF([1]p29!$A$21&lt;&gt;0,[1]p29!$A$21,"")</f>
        <v/>
      </c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  <c r="N119" s="384"/>
      <c r="O119" s="384"/>
      <c r="P119" s="384"/>
      <c r="Q119" s="445"/>
    </row>
    <row r="120" spans="1:19" x14ac:dyDescent="0.2">
      <c r="A120" s="392"/>
      <c r="B120" s="392"/>
      <c r="C120" s="392"/>
      <c r="D120" s="392"/>
      <c r="E120" s="392"/>
      <c r="F120" s="392"/>
      <c r="G120" s="392"/>
      <c r="H120" s="392"/>
      <c r="I120" s="392"/>
      <c r="J120" s="392"/>
      <c r="K120" s="392"/>
      <c r="L120" s="392"/>
      <c r="M120" s="392"/>
      <c r="N120" s="392"/>
      <c r="O120" s="392"/>
      <c r="P120" s="392"/>
      <c r="Q120" s="392"/>
    </row>
    <row r="121" spans="1:19" s="29" customFormat="1" ht="13.5" customHeight="1" x14ac:dyDescent="0.2">
      <c r="A121" s="375" t="str">
        <f>T([1]p30!$C$13:$G$13)</f>
        <v>Romildo Nascimento de Lima</v>
      </c>
      <c r="B121" s="376"/>
      <c r="C121" s="376"/>
      <c r="D121" s="376"/>
      <c r="E121" s="376"/>
      <c r="F121" s="376"/>
      <c r="G121" s="377"/>
      <c r="H121" s="46" t="s">
        <v>13</v>
      </c>
      <c r="I121" s="448" t="str">
        <f>IF([1]p30!$I$19&lt;&gt;0,[1]p30!$I$19,"")</f>
        <v/>
      </c>
      <c r="J121" s="449"/>
      <c r="K121" s="46" t="s">
        <v>171</v>
      </c>
      <c r="L121" s="448" t="str">
        <f>IF([1]p30!$J$19&lt;&gt;0,[1]p30!$J$19,"")</f>
        <v/>
      </c>
      <c r="M121" s="449"/>
      <c r="N121" s="47" t="s">
        <v>172</v>
      </c>
      <c r="O121" s="384" t="str">
        <f>IF([1]p30!$K$19&lt;&gt;0,[1]p30!$K$19,"")</f>
        <v/>
      </c>
      <c r="P121" s="384"/>
      <c r="Q121" s="445"/>
      <c r="R121" s="28"/>
      <c r="S121" s="28"/>
    </row>
    <row r="122" spans="1:19" s="2" customFormat="1" ht="13.5" customHeight="1" x14ac:dyDescent="0.25">
      <c r="A122" s="421" t="s">
        <v>170</v>
      </c>
      <c r="B122" s="422"/>
      <c r="C122" s="414" t="str">
        <f>IF([1]p30!$A$19&lt;&gt;0,[1]p30!$A$19,"")</f>
        <v/>
      </c>
      <c r="D122" s="415"/>
      <c r="E122" s="415"/>
      <c r="F122" s="415"/>
      <c r="G122" s="415"/>
      <c r="H122" s="415"/>
      <c r="I122" s="415"/>
      <c r="J122" s="415"/>
      <c r="K122" s="415"/>
      <c r="L122" s="415"/>
      <c r="M122" s="415"/>
      <c r="N122" s="415"/>
      <c r="O122" s="415"/>
      <c r="P122" s="415"/>
      <c r="Q122" s="415"/>
    </row>
    <row r="123" spans="1:19" s="2" customFormat="1" ht="13.5" customHeight="1" x14ac:dyDescent="0.25">
      <c r="A123" s="421" t="s">
        <v>173</v>
      </c>
      <c r="B123" s="458"/>
      <c r="C123" s="459" t="str">
        <f>IF([1]p30!$A$21&lt;&gt;0,[1]p30!$A$21,"")</f>
        <v/>
      </c>
      <c r="D123" s="384"/>
      <c r="E123" s="384"/>
      <c r="F123" s="384"/>
      <c r="G123" s="384"/>
      <c r="H123" s="384"/>
      <c r="I123" s="384"/>
      <c r="J123" s="384"/>
      <c r="K123" s="384"/>
      <c r="L123" s="384"/>
      <c r="M123" s="384"/>
      <c r="N123" s="384"/>
      <c r="O123" s="384"/>
      <c r="P123" s="384"/>
      <c r="Q123" s="445"/>
    </row>
    <row r="124" spans="1:19" x14ac:dyDescent="0.2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</row>
    <row r="125" spans="1:19" s="29" customFormat="1" ht="13.5" customHeight="1" x14ac:dyDescent="0.2">
      <c r="A125" s="375" t="str">
        <f>T([1]p31!$C$13:$G$13)</f>
        <v>Severino Horácio da Silva</v>
      </c>
      <c r="B125" s="376"/>
      <c r="C125" s="376"/>
      <c r="D125" s="376"/>
      <c r="E125" s="376"/>
      <c r="F125" s="376"/>
      <c r="G125" s="377"/>
      <c r="H125" s="46" t="s">
        <v>13</v>
      </c>
      <c r="I125" s="448" t="str">
        <f>IF([1]p31!$I$19&lt;&gt;0,[1]p31!$I$19,"")</f>
        <v/>
      </c>
      <c r="J125" s="449"/>
      <c r="K125" s="46" t="s">
        <v>171</v>
      </c>
      <c r="L125" s="448" t="str">
        <f>IF([1]p31!$J$19&lt;&gt;0,[1]p31!$J$19,"")</f>
        <v/>
      </c>
      <c r="M125" s="449"/>
      <c r="N125" s="47" t="s">
        <v>172</v>
      </c>
      <c r="O125" s="384" t="str">
        <f>IF([1]p31!$K$19&lt;&gt;0,[1]p31!$K$19,"")</f>
        <v/>
      </c>
      <c r="P125" s="384"/>
      <c r="Q125" s="445"/>
      <c r="R125" s="28"/>
      <c r="S125" s="28"/>
    </row>
    <row r="126" spans="1:19" s="2" customFormat="1" ht="13.5" customHeight="1" x14ac:dyDescent="0.25">
      <c r="A126" s="421" t="s">
        <v>170</v>
      </c>
      <c r="B126" s="422"/>
      <c r="C126" s="414" t="str">
        <f>IF([1]p31!$A$19&lt;&gt;0,[1]p31!$A$19,"")</f>
        <v/>
      </c>
      <c r="D126" s="415"/>
      <c r="E126" s="415"/>
      <c r="F126" s="415"/>
      <c r="G126" s="415"/>
      <c r="H126" s="415"/>
      <c r="I126" s="415"/>
      <c r="J126" s="415"/>
      <c r="K126" s="415"/>
      <c r="L126" s="415"/>
      <c r="M126" s="415"/>
      <c r="N126" s="415"/>
      <c r="O126" s="415"/>
      <c r="P126" s="415"/>
      <c r="Q126" s="415"/>
    </row>
    <row r="127" spans="1:19" s="2" customFormat="1" ht="13.5" customHeight="1" x14ac:dyDescent="0.25">
      <c r="A127" s="421" t="s">
        <v>173</v>
      </c>
      <c r="B127" s="458"/>
      <c r="C127" s="459" t="str">
        <f>IF([1]p31!$A$21&lt;&gt;0,[1]p31!$A$21,"")</f>
        <v/>
      </c>
      <c r="D127" s="384"/>
      <c r="E127" s="384"/>
      <c r="F127" s="384"/>
      <c r="G127" s="384"/>
      <c r="H127" s="384"/>
      <c r="I127" s="384"/>
      <c r="J127" s="384"/>
      <c r="K127" s="384"/>
      <c r="L127" s="384"/>
      <c r="M127" s="384"/>
      <c r="N127" s="384"/>
      <c r="O127" s="384"/>
      <c r="P127" s="384"/>
      <c r="Q127" s="445"/>
    </row>
    <row r="128" spans="1:19" x14ac:dyDescent="0.2">
      <c r="A128" s="392"/>
      <c r="B128" s="392"/>
      <c r="C128" s="392"/>
      <c r="D128" s="392"/>
      <c r="E128" s="392"/>
      <c r="F128" s="392"/>
      <c r="G128" s="392"/>
      <c r="H128" s="392"/>
      <c r="I128" s="392"/>
      <c r="J128" s="392"/>
      <c r="K128" s="392"/>
      <c r="L128" s="392"/>
      <c r="M128" s="392"/>
      <c r="N128" s="392"/>
      <c r="O128" s="392"/>
      <c r="P128" s="392"/>
      <c r="Q128" s="392"/>
    </row>
    <row r="129" spans="1:19" s="29" customFormat="1" ht="13.5" customHeight="1" x14ac:dyDescent="0.2">
      <c r="A129" s="375" t="str">
        <f>T([1]p32!$C$13:$G$13)</f>
        <v>Wenia Valdevino Félix de Lima</v>
      </c>
      <c r="B129" s="376"/>
      <c r="C129" s="376"/>
      <c r="D129" s="376"/>
      <c r="E129" s="376"/>
      <c r="F129" s="376"/>
      <c r="G129" s="377"/>
      <c r="H129" s="46" t="s">
        <v>13</v>
      </c>
      <c r="I129" s="448" t="str">
        <f>IF([1]p32!$I$19&lt;&gt;0,[1]p32!$I$19,"")</f>
        <v/>
      </c>
      <c r="J129" s="449"/>
      <c r="K129" s="46" t="s">
        <v>171</v>
      </c>
      <c r="L129" s="448" t="str">
        <f>IF([1]p32!$J$19&lt;&gt;0,[1]p32!$J$19,"")</f>
        <v/>
      </c>
      <c r="M129" s="449"/>
      <c r="N129" s="47" t="s">
        <v>172</v>
      </c>
      <c r="O129" s="384" t="str">
        <f>IF([1]p32!$K$19&lt;&gt;0,[1]p32!$K$19,"")</f>
        <v/>
      </c>
      <c r="P129" s="384"/>
      <c r="Q129" s="445"/>
      <c r="R129" s="28"/>
      <c r="S129" s="28"/>
    </row>
    <row r="130" spans="1:19" s="2" customFormat="1" ht="13.5" customHeight="1" x14ac:dyDescent="0.25">
      <c r="A130" s="421" t="s">
        <v>170</v>
      </c>
      <c r="B130" s="422"/>
      <c r="C130" s="414" t="str">
        <f>IF([1]p32!$A$19&lt;&gt;0,[1]p32!$A$19,"")</f>
        <v/>
      </c>
      <c r="D130" s="415"/>
      <c r="E130" s="415"/>
      <c r="F130" s="415"/>
      <c r="G130" s="415"/>
      <c r="H130" s="415"/>
      <c r="I130" s="415"/>
      <c r="J130" s="415"/>
      <c r="K130" s="415"/>
      <c r="L130" s="415"/>
      <c r="M130" s="415"/>
      <c r="N130" s="415"/>
      <c r="O130" s="415"/>
      <c r="P130" s="415"/>
      <c r="Q130" s="415"/>
    </row>
    <row r="131" spans="1:19" s="2" customFormat="1" ht="13.5" customHeight="1" x14ac:dyDescent="0.25">
      <c r="A131" s="421" t="s">
        <v>173</v>
      </c>
      <c r="B131" s="458"/>
      <c r="C131" s="459" t="str">
        <f>IF([1]p32!$A$21&lt;&gt;0,[1]p32!$A$21,"")</f>
        <v/>
      </c>
      <c r="D131" s="384"/>
      <c r="E131" s="384"/>
      <c r="F131" s="384"/>
      <c r="G131" s="384"/>
      <c r="H131" s="384"/>
      <c r="I131" s="384"/>
      <c r="J131" s="384"/>
      <c r="K131" s="384"/>
      <c r="L131" s="384"/>
      <c r="M131" s="384"/>
      <c r="N131" s="384"/>
      <c r="O131" s="384"/>
      <c r="P131" s="384"/>
      <c r="Q131" s="445"/>
    </row>
    <row r="132" spans="1:19" x14ac:dyDescent="0.2">
      <c r="A132" s="392"/>
      <c r="B132" s="392"/>
      <c r="C132" s="392"/>
      <c r="D132" s="392"/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</row>
    <row r="133" spans="1:19" s="29" customFormat="1" ht="13.5" customHeight="1" x14ac:dyDescent="0.2">
      <c r="A133" s="375" t="str">
        <f>T([1]p33!$C$13:$G$13)</f>
        <v>Lucas Siebra Rocha</v>
      </c>
      <c r="B133" s="376"/>
      <c r="C133" s="376"/>
      <c r="D133" s="376"/>
      <c r="E133" s="376"/>
      <c r="F133" s="376"/>
      <c r="G133" s="377"/>
      <c r="H133" s="46" t="s">
        <v>13</v>
      </c>
      <c r="I133" s="448" t="str">
        <f>IF([1]p33!$I$19&lt;&gt;0,[1]p33!$I$19,"")</f>
        <v/>
      </c>
      <c r="J133" s="449"/>
      <c r="K133" s="46" t="s">
        <v>171</v>
      </c>
      <c r="L133" s="448" t="str">
        <f>IF([1]p33!$J$19&lt;&gt;0,[1]p33!$J$19,"")</f>
        <v/>
      </c>
      <c r="M133" s="449"/>
      <c r="N133" s="47" t="s">
        <v>172</v>
      </c>
      <c r="O133" s="384" t="str">
        <f>IF([1]p33!$K$19&lt;&gt;0,[1]p33!$K$19,"")</f>
        <v/>
      </c>
      <c r="P133" s="384"/>
      <c r="Q133" s="445"/>
      <c r="R133" s="28"/>
      <c r="S133" s="28"/>
    </row>
    <row r="134" spans="1:19" s="2" customFormat="1" ht="13.5" customHeight="1" x14ac:dyDescent="0.25">
      <c r="A134" s="421" t="s">
        <v>170</v>
      </c>
      <c r="B134" s="422"/>
      <c r="C134" s="414" t="str">
        <f>IF([1]p33!$A$19&lt;&gt;0,[1]p33!$A$19,"")</f>
        <v/>
      </c>
      <c r="D134" s="415"/>
      <c r="E134" s="415"/>
      <c r="F134" s="415"/>
      <c r="G134" s="415"/>
      <c r="H134" s="415"/>
      <c r="I134" s="415"/>
      <c r="J134" s="415"/>
      <c r="K134" s="415"/>
      <c r="L134" s="415"/>
      <c r="M134" s="415"/>
      <c r="N134" s="415"/>
      <c r="O134" s="415"/>
      <c r="P134" s="415"/>
      <c r="Q134" s="415"/>
    </row>
    <row r="135" spans="1:19" s="2" customFormat="1" ht="13.5" customHeight="1" x14ac:dyDescent="0.25">
      <c r="A135" s="421" t="s">
        <v>173</v>
      </c>
      <c r="B135" s="458"/>
      <c r="C135" s="459" t="str">
        <f>IF([1]p33!$A$21&lt;&gt;0,[1]p33!$A$21,"")</f>
        <v/>
      </c>
      <c r="D135" s="384"/>
      <c r="E135" s="384"/>
      <c r="F135" s="384"/>
      <c r="G135" s="384"/>
      <c r="H135" s="384"/>
      <c r="I135" s="384"/>
      <c r="J135" s="384"/>
      <c r="K135" s="384"/>
      <c r="L135" s="384"/>
      <c r="M135" s="384"/>
      <c r="N135" s="384"/>
      <c r="O135" s="384"/>
      <c r="P135" s="384"/>
      <c r="Q135" s="445"/>
    </row>
    <row r="136" spans="1:19" x14ac:dyDescent="0.2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</row>
    <row r="137" spans="1:19" s="29" customFormat="1" ht="13.5" customHeight="1" x14ac:dyDescent="0.2">
      <c r="A137" s="375" t="str">
        <f>T([1]p34!$C$13:$G$13)</f>
        <v/>
      </c>
      <c r="B137" s="376"/>
      <c r="C137" s="376"/>
      <c r="D137" s="376"/>
      <c r="E137" s="376"/>
      <c r="F137" s="376"/>
      <c r="G137" s="377"/>
      <c r="H137" s="46" t="s">
        <v>13</v>
      </c>
      <c r="I137" s="448" t="str">
        <f>IF([1]p34!$I$19&lt;&gt;0,[1]p34!$I$19,"")</f>
        <v/>
      </c>
      <c r="J137" s="449"/>
      <c r="K137" s="46" t="s">
        <v>171</v>
      </c>
      <c r="L137" s="448" t="str">
        <f>IF([1]p34!$J$19&lt;&gt;0,[1]p34!$J$19,"")</f>
        <v/>
      </c>
      <c r="M137" s="449"/>
      <c r="N137" s="47" t="s">
        <v>172</v>
      </c>
      <c r="O137" s="384" t="str">
        <f>IF([1]p34!$K$19&lt;&gt;0,[1]p34!$K$19,"")</f>
        <v/>
      </c>
      <c r="P137" s="384"/>
      <c r="Q137" s="445"/>
      <c r="R137" s="28"/>
      <c r="S137" s="28"/>
    </row>
    <row r="138" spans="1:19" s="2" customFormat="1" ht="13.5" customHeight="1" x14ac:dyDescent="0.25">
      <c r="A138" s="421" t="s">
        <v>170</v>
      </c>
      <c r="B138" s="422"/>
      <c r="C138" s="414" t="str">
        <f>IF([1]p34!$A$19&lt;&gt;0,[1]p34!$A$19,"")</f>
        <v/>
      </c>
      <c r="D138" s="415"/>
      <c r="E138" s="415"/>
      <c r="F138" s="415"/>
      <c r="G138" s="415"/>
      <c r="H138" s="415"/>
      <c r="I138" s="415"/>
      <c r="J138" s="415"/>
      <c r="K138" s="415"/>
      <c r="L138" s="415"/>
      <c r="M138" s="415"/>
      <c r="N138" s="415"/>
      <c r="O138" s="415"/>
      <c r="P138" s="415"/>
      <c r="Q138" s="415"/>
    </row>
    <row r="139" spans="1:19" s="2" customFormat="1" ht="13.5" customHeight="1" x14ac:dyDescent="0.25">
      <c r="A139" s="421" t="s">
        <v>173</v>
      </c>
      <c r="B139" s="458"/>
      <c r="C139" s="459" t="str">
        <f>IF([1]p34!$A$21&lt;&gt;0,[1]p34!$A$21,"")</f>
        <v/>
      </c>
      <c r="D139" s="384"/>
      <c r="E139" s="384"/>
      <c r="F139" s="384"/>
      <c r="G139" s="384"/>
      <c r="H139" s="384"/>
      <c r="I139" s="384"/>
      <c r="J139" s="384"/>
      <c r="K139" s="384"/>
      <c r="L139" s="384"/>
      <c r="M139" s="384"/>
      <c r="N139" s="384"/>
      <c r="O139" s="384"/>
      <c r="P139" s="384"/>
      <c r="Q139" s="445"/>
    </row>
    <row r="140" spans="1:19" x14ac:dyDescent="0.2">
      <c r="A140" s="392"/>
      <c r="B140" s="392"/>
      <c r="C140" s="392"/>
      <c r="D140" s="392"/>
      <c r="E140" s="392"/>
      <c r="F140" s="392"/>
      <c r="G140" s="392"/>
      <c r="H140" s="392"/>
      <c r="I140" s="392"/>
      <c r="J140" s="392"/>
      <c r="K140" s="392"/>
      <c r="L140" s="392"/>
      <c r="M140" s="392"/>
      <c r="N140" s="392"/>
      <c r="O140" s="392"/>
      <c r="P140" s="392"/>
      <c r="Q140" s="392"/>
    </row>
    <row r="141" spans="1:19" s="29" customFormat="1" ht="13.5" customHeight="1" x14ac:dyDescent="0.2">
      <c r="A141" s="375" t="str">
        <f>T([1]p35!$C$13:$G$13)</f>
        <v/>
      </c>
      <c r="B141" s="376"/>
      <c r="C141" s="376"/>
      <c r="D141" s="376"/>
      <c r="E141" s="376"/>
      <c r="F141" s="376"/>
      <c r="G141" s="377"/>
      <c r="H141" s="46" t="s">
        <v>13</v>
      </c>
      <c r="I141" s="448" t="str">
        <f>IF([1]p35!$I$19&lt;&gt;0,[1]p35!$I$19,"")</f>
        <v/>
      </c>
      <c r="J141" s="449"/>
      <c r="K141" s="46" t="s">
        <v>171</v>
      </c>
      <c r="L141" s="448" t="str">
        <f>IF([1]p35!$J$19&lt;&gt;0,[1]p35!$J$19,"")</f>
        <v/>
      </c>
      <c r="M141" s="449"/>
      <c r="N141" s="47" t="s">
        <v>172</v>
      </c>
      <c r="O141" s="384" t="str">
        <f>IF([1]p35!$K$19&lt;&gt;0,[1]p35!$K$19,"")</f>
        <v/>
      </c>
      <c r="P141" s="384"/>
      <c r="Q141" s="445"/>
      <c r="R141" s="28"/>
      <c r="S141" s="28"/>
    </row>
    <row r="142" spans="1:19" s="2" customFormat="1" ht="13.5" customHeight="1" x14ac:dyDescent="0.25">
      <c r="A142" s="421" t="s">
        <v>170</v>
      </c>
      <c r="B142" s="422"/>
      <c r="C142" s="414" t="str">
        <f>IF([1]p35!$A$19&lt;&gt;0,[1]p35!$A$19,"")</f>
        <v/>
      </c>
      <c r="D142" s="415"/>
      <c r="E142" s="415"/>
      <c r="F142" s="415"/>
      <c r="G142" s="415"/>
      <c r="H142" s="415"/>
      <c r="I142" s="415"/>
      <c r="J142" s="415"/>
      <c r="K142" s="415"/>
      <c r="L142" s="415"/>
      <c r="M142" s="415"/>
      <c r="N142" s="415"/>
      <c r="O142" s="415"/>
      <c r="P142" s="415"/>
      <c r="Q142" s="415"/>
    </row>
    <row r="143" spans="1:19" s="2" customFormat="1" ht="13.5" customHeight="1" x14ac:dyDescent="0.25">
      <c r="A143" s="421" t="s">
        <v>173</v>
      </c>
      <c r="B143" s="458"/>
      <c r="C143" s="459" t="str">
        <f>IF([1]p35!$A$21&lt;&gt;0,[1]p35!$A$21,"")</f>
        <v/>
      </c>
      <c r="D143" s="384"/>
      <c r="E143" s="384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445"/>
    </row>
    <row r="144" spans="1:19" x14ac:dyDescent="0.2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</row>
    <row r="145" spans="1:19" s="29" customFormat="1" ht="13.5" customHeight="1" x14ac:dyDescent="0.2">
      <c r="A145" s="375" t="str">
        <f>T([1]p36!$C$13:$G$13)</f>
        <v/>
      </c>
      <c r="B145" s="376"/>
      <c r="C145" s="376"/>
      <c r="D145" s="376"/>
      <c r="E145" s="376"/>
      <c r="F145" s="376"/>
      <c r="G145" s="377"/>
      <c r="H145" s="46" t="s">
        <v>13</v>
      </c>
      <c r="I145" s="448" t="str">
        <f>IF([1]p36!$I$19&lt;&gt;0,[1]p36!$I$19,"")</f>
        <v/>
      </c>
      <c r="J145" s="449"/>
      <c r="K145" s="46" t="s">
        <v>171</v>
      </c>
      <c r="L145" s="448" t="str">
        <f>IF([1]p36!$J$19&lt;&gt;0,[1]p36!$J$19,"")</f>
        <v/>
      </c>
      <c r="M145" s="449"/>
      <c r="N145" s="47" t="s">
        <v>172</v>
      </c>
      <c r="O145" s="384" t="str">
        <f>IF([1]p36!$K$19&lt;&gt;0,[1]p36!$K$19,"")</f>
        <v/>
      </c>
      <c r="P145" s="384"/>
      <c r="Q145" s="445"/>
      <c r="R145" s="28"/>
      <c r="S145" s="28"/>
    </row>
    <row r="146" spans="1:19" s="2" customFormat="1" ht="13.5" customHeight="1" x14ac:dyDescent="0.25">
      <c r="A146" s="421" t="s">
        <v>170</v>
      </c>
      <c r="B146" s="422"/>
      <c r="C146" s="414" t="str">
        <f>IF([1]p36!$A$19&lt;&gt;0,[1]p36!$A$19,"")</f>
        <v/>
      </c>
      <c r="D146" s="415"/>
      <c r="E146" s="415"/>
      <c r="F146" s="415"/>
      <c r="G146" s="415"/>
      <c r="H146" s="415"/>
      <c r="I146" s="415"/>
      <c r="J146" s="415"/>
      <c r="K146" s="415"/>
      <c r="L146" s="415"/>
      <c r="M146" s="415"/>
      <c r="N146" s="415"/>
      <c r="O146" s="415"/>
      <c r="P146" s="415"/>
      <c r="Q146" s="415"/>
    </row>
    <row r="147" spans="1:19" s="2" customFormat="1" ht="13.5" customHeight="1" x14ac:dyDescent="0.25">
      <c r="A147" s="421" t="s">
        <v>173</v>
      </c>
      <c r="B147" s="458"/>
      <c r="C147" s="459" t="str">
        <f>IF([1]p36!$A$21&lt;&gt;0,[1]p36!$A$21,"")</f>
        <v/>
      </c>
      <c r="D147" s="384"/>
      <c r="E147" s="384"/>
      <c r="F147" s="384"/>
      <c r="G147" s="384"/>
      <c r="H147" s="384"/>
      <c r="I147" s="384"/>
      <c r="J147" s="384"/>
      <c r="K147" s="384"/>
      <c r="L147" s="384"/>
      <c r="M147" s="384"/>
      <c r="N147" s="384"/>
      <c r="O147" s="384"/>
      <c r="P147" s="384"/>
      <c r="Q147" s="445"/>
    </row>
    <row r="148" spans="1:19" x14ac:dyDescent="0.2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</row>
    <row r="149" spans="1:19" s="29" customFormat="1" ht="13.5" customHeight="1" x14ac:dyDescent="0.2">
      <c r="A149" s="375" t="str">
        <f>T([1]p37!$C$13:$G$13)</f>
        <v/>
      </c>
      <c r="B149" s="376"/>
      <c r="C149" s="376"/>
      <c r="D149" s="376"/>
      <c r="E149" s="376"/>
      <c r="F149" s="376"/>
      <c r="G149" s="377"/>
      <c r="H149" s="46" t="s">
        <v>13</v>
      </c>
      <c r="I149" s="448" t="str">
        <f>IF([1]p37!$I$19&lt;&gt;0,[1]p37!$I$19,"")</f>
        <v/>
      </c>
      <c r="J149" s="449"/>
      <c r="K149" s="46" t="s">
        <v>171</v>
      </c>
      <c r="L149" s="448" t="str">
        <f>IF([1]p37!$J$19&lt;&gt;0,[1]p37!$J$19,"")</f>
        <v/>
      </c>
      <c r="M149" s="449"/>
      <c r="N149" s="47" t="s">
        <v>172</v>
      </c>
      <c r="O149" s="384" t="str">
        <f>IF([1]p37!$K$19&lt;&gt;0,[1]p37!$K$19,"")</f>
        <v/>
      </c>
      <c r="P149" s="384"/>
      <c r="Q149" s="445"/>
      <c r="R149" s="28"/>
      <c r="S149" s="28"/>
    </row>
    <row r="150" spans="1:19" s="2" customFormat="1" ht="13.5" customHeight="1" x14ac:dyDescent="0.25">
      <c r="A150" s="421" t="s">
        <v>170</v>
      </c>
      <c r="B150" s="422"/>
      <c r="C150" s="414" t="str">
        <f>IF([1]p37!$A$19&lt;&gt;0,[1]p37!$A$19,"")</f>
        <v/>
      </c>
      <c r="D150" s="415"/>
      <c r="E150" s="415"/>
      <c r="F150" s="415"/>
      <c r="G150" s="415"/>
      <c r="H150" s="415"/>
      <c r="I150" s="415"/>
      <c r="J150" s="415"/>
      <c r="K150" s="415"/>
      <c r="L150" s="415"/>
      <c r="M150" s="415"/>
      <c r="N150" s="415"/>
      <c r="O150" s="415"/>
      <c r="P150" s="415"/>
      <c r="Q150" s="415"/>
    </row>
    <row r="151" spans="1:19" s="2" customFormat="1" ht="13.5" customHeight="1" x14ac:dyDescent="0.25">
      <c r="A151" s="421" t="s">
        <v>173</v>
      </c>
      <c r="B151" s="458"/>
      <c r="C151" s="459" t="str">
        <f>IF([1]p37!$A$21&lt;&gt;0,[1]p37!$A$21,"")</f>
        <v/>
      </c>
      <c r="D151" s="384"/>
      <c r="E151" s="384"/>
      <c r="F151" s="384"/>
      <c r="G151" s="384"/>
      <c r="H151" s="384"/>
      <c r="I151" s="384"/>
      <c r="J151" s="384"/>
      <c r="K151" s="384"/>
      <c r="L151" s="384"/>
      <c r="M151" s="384"/>
      <c r="N151" s="384"/>
      <c r="O151" s="384"/>
      <c r="P151" s="384"/>
      <c r="Q151" s="445"/>
    </row>
    <row r="152" spans="1:19" x14ac:dyDescent="0.2">
      <c r="A152" s="392"/>
      <c r="B152" s="392"/>
      <c r="C152" s="392"/>
      <c r="D152" s="392"/>
      <c r="E152" s="392"/>
      <c r="F152" s="392"/>
      <c r="G152" s="392"/>
      <c r="H152" s="392"/>
      <c r="I152" s="392"/>
      <c r="J152" s="392"/>
      <c r="K152" s="392"/>
      <c r="L152" s="392"/>
      <c r="M152" s="392"/>
      <c r="N152" s="392"/>
      <c r="O152" s="392"/>
      <c r="P152" s="392"/>
      <c r="Q152" s="392"/>
    </row>
    <row r="153" spans="1:19" s="29" customFormat="1" ht="13.5" customHeight="1" x14ac:dyDescent="0.2">
      <c r="A153" s="375" t="str">
        <f>T([1]p38!$C$13:$G$13)</f>
        <v/>
      </c>
      <c r="B153" s="376"/>
      <c r="C153" s="376"/>
      <c r="D153" s="376"/>
      <c r="E153" s="376"/>
      <c r="F153" s="376"/>
      <c r="G153" s="377"/>
      <c r="H153" s="46" t="s">
        <v>13</v>
      </c>
      <c r="I153" s="448" t="str">
        <f>IF([1]p38!$I$19&lt;&gt;0,[1]p38!$I$19,"")</f>
        <v/>
      </c>
      <c r="J153" s="449"/>
      <c r="K153" s="46" t="s">
        <v>171</v>
      </c>
      <c r="L153" s="448" t="str">
        <f>IF([1]p38!$J$19&lt;&gt;0,[1]p38!$J$19,"")</f>
        <v/>
      </c>
      <c r="M153" s="449"/>
      <c r="N153" s="47" t="s">
        <v>172</v>
      </c>
      <c r="O153" s="384" t="str">
        <f>IF([1]p38!$K$19&lt;&gt;0,[1]p38!$K$19,"")</f>
        <v/>
      </c>
      <c r="P153" s="384"/>
      <c r="Q153" s="445"/>
      <c r="R153" s="28"/>
      <c r="S153" s="28"/>
    </row>
    <row r="154" spans="1:19" s="2" customFormat="1" ht="13.5" customHeight="1" x14ac:dyDescent="0.25">
      <c r="A154" s="421" t="s">
        <v>170</v>
      </c>
      <c r="B154" s="422"/>
      <c r="C154" s="414" t="str">
        <f>IF([1]p38!$A$19&lt;&gt;0,[1]p38!$A$19,"")</f>
        <v/>
      </c>
      <c r="D154" s="415"/>
      <c r="E154" s="415"/>
      <c r="F154" s="415"/>
      <c r="G154" s="415"/>
      <c r="H154" s="415"/>
      <c r="I154" s="415"/>
      <c r="J154" s="415"/>
      <c r="K154" s="415"/>
      <c r="L154" s="415"/>
      <c r="M154" s="415"/>
      <c r="N154" s="415"/>
      <c r="O154" s="415"/>
      <c r="P154" s="415"/>
      <c r="Q154" s="415"/>
    </row>
    <row r="155" spans="1:19" s="2" customFormat="1" ht="13.5" customHeight="1" x14ac:dyDescent="0.25">
      <c r="A155" s="421" t="s">
        <v>173</v>
      </c>
      <c r="B155" s="458"/>
      <c r="C155" s="459" t="str">
        <f>IF([1]p38!$A$21&lt;&gt;0,[1]p38!$A$21,"")</f>
        <v/>
      </c>
      <c r="D155" s="384"/>
      <c r="E155" s="384"/>
      <c r="F155" s="384"/>
      <c r="G155" s="384"/>
      <c r="H155" s="384"/>
      <c r="I155" s="384"/>
      <c r="J155" s="384"/>
      <c r="K155" s="384"/>
      <c r="L155" s="384"/>
      <c r="M155" s="384"/>
      <c r="N155" s="384"/>
      <c r="O155" s="384"/>
      <c r="P155" s="384"/>
      <c r="Q155" s="445"/>
    </row>
    <row r="156" spans="1:19" x14ac:dyDescent="0.2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</row>
    <row r="157" spans="1:19" s="29" customFormat="1" ht="13.5" customHeight="1" x14ac:dyDescent="0.2">
      <c r="A157" s="375" t="str">
        <f>T([1]p39!$C$13:$G$13)</f>
        <v/>
      </c>
      <c r="B157" s="376"/>
      <c r="C157" s="376"/>
      <c r="D157" s="376"/>
      <c r="E157" s="376"/>
      <c r="F157" s="376"/>
      <c r="G157" s="377"/>
      <c r="H157" s="46" t="s">
        <v>13</v>
      </c>
      <c r="I157" s="448" t="str">
        <f>IF([1]p39!$I$19&lt;&gt;0,[1]p39!$I$19,"")</f>
        <v/>
      </c>
      <c r="J157" s="449"/>
      <c r="K157" s="46" t="s">
        <v>171</v>
      </c>
      <c r="L157" s="448" t="str">
        <f>IF([1]p39!$J$19&lt;&gt;0,[1]p39!$J$19,"")</f>
        <v/>
      </c>
      <c r="M157" s="449"/>
      <c r="N157" s="47" t="s">
        <v>172</v>
      </c>
      <c r="O157" s="384" t="str">
        <f>IF([1]p39!$K$19&lt;&gt;0,[1]p39!$K$19,"")</f>
        <v/>
      </c>
      <c r="P157" s="384"/>
      <c r="Q157" s="445"/>
      <c r="R157" s="28"/>
      <c r="S157" s="28"/>
    </row>
    <row r="158" spans="1:19" s="2" customFormat="1" ht="13.5" customHeight="1" x14ac:dyDescent="0.25">
      <c r="A158" s="421" t="s">
        <v>170</v>
      </c>
      <c r="B158" s="422"/>
      <c r="C158" s="414" t="str">
        <f>IF([1]p39!$A$19&lt;&gt;0,[1]p39!$A$19,"")</f>
        <v/>
      </c>
      <c r="D158" s="415"/>
      <c r="E158" s="415"/>
      <c r="F158" s="415"/>
      <c r="G158" s="415"/>
      <c r="H158" s="415"/>
      <c r="I158" s="415"/>
      <c r="J158" s="415"/>
      <c r="K158" s="415"/>
      <c r="L158" s="415"/>
      <c r="M158" s="415"/>
      <c r="N158" s="415"/>
      <c r="O158" s="415"/>
      <c r="P158" s="415"/>
      <c r="Q158" s="415"/>
    </row>
    <row r="159" spans="1:19" s="2" customFormat="1" ht="13.5" customHeight="1" x14ac:dyDescent="0.25">
      <c r="A159" s="421" t="s">
        <v>173</v>
      </c>
      <c r="B159" s="458"/>
      <c r="C159" s="459" t="str">
        <f>IF([1]p39!$A$21&lt;&gt;0,[1]p39!$A$21,"")</f>
        <v/>
      </c>
      <c r="D159" s="384"/>
      <c r="E159" s="384"/>
      <c r="F159" s="384"/>
      <c r="G159" s="384"/>
      <c r="H159" s="384"/>
      <c r="I159" s="384"/>
      <c r="J159" s="384"/>
      <c r="K159" s="384"/>
      <c r="L159" s="384"/>
      <c r="M159" s="384"/>
      <c r="N159" s="384"/>
      <c r="O159" s="384"/>
      <c r="P159" s="384"/>
      <c r="Q159" s="445"/>
    </row>
    <row r="160" spans="1:19" x14ac:dyDescent="0.2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</row>
    <row r="161" spans="1:19" s="29" customFormat="1" ht="13.5" customHeight="1" x14ac:dyDescent="0.2">
      <c r="A161" s="375" t="str">
        <f>T([1]p40!$C$13:$G$13)</f>
        <v/>
      </c>
      <c r="B161" s="376"/>
      <c r="C161" s="376"/>
      <c r="D161" s="376"/>
      <c r="E161" s="376"/>
      <c r="F161" s="376"/>
      <c r="G161" s="377"/>
      <c r="H161" s="46" t="s">
        <v>13</v>
      </c>
      <c r="I161" s="448" t="str">
        <f>IF([1]p40!$I$19&lt;&gt;0,[1]p40!$I$19,"")</f>
        <v/>
      </c>
      <c r="J161" s="449"/>
      <c r="K161" s="46" t="s">
        <v>171</v>
      </c>
      <c r="L161" s="448" t="str">
        <f>IF([1]p40!$J$19&lt;&gt;0,[1]p40!$J$19,"")</f>
        <v/>
      </c>
      <c r="M161" s="449"/>
      <c r="N161" s="47" t="s">
        <v>172</v>
      </c>
      <c r="O161" s="384" t="str">
        <f>IF([1]p40!$K$19&lt;&gt;0,[1]p40!$K$19,"")</f>
        <v/>
      </c>
      <c r="P161" s="384"/>
      <c r="Q161" s="445"/>
      <c r="R161" s="28"/>
      <c r="S161" s="28"/>
    </row>
    <row r="162" spans="1:19" s="2" customFormat="1" ht="13.5" customHeight="1" x14ac:dyDescent="0.25">
      <c r="A162" s="421" t="s">
        <v>170</v>
      </c>
      <c r="B162" s="422"/>
      <c r="C162" s="414" t="str">
        <f>IF([1]p40!$A$19&lt;&gt;0,[1]p40!$A$19,"")</f>
        <v/>
      </c>
      <c r="D162" s="415"/>
      <c r="E162" s="415"/>
      <c r="F162" s="415"/>
      <c r="G162" s="415"/>
      <c r="H162" s="415"/>
      <c r="I162" s="415"/>
      <c r="J162" s="415"/>
      <c r="K162" s="415"/>
      <c r="L162" s="415"/>
      <c r="M162" s="415"/>
      <c r="N162" s="415"/>
      <c r="O162" s="415"/>
      <c r="P162" s="415"/>
      <c r="Q162" s="415"/>
    </row>
    <row r="163" spans="1:19" s="2" customFormat="1" ht="13.5" customHeight="1" x14ac:dyDescent="0.25">
      <c r="A163" s="421" t="s">
        <v>173</v>
      </c>
      <c r="B163" s="458"/>
      <c r="C163" s="459" t="str">
        <f>IF([1]p40!$A$21&lt;&gt;0,[1]p40!$A$21,"")</f>
        <v/>
      </c>
      <c r="D163" s="384"/>
      <c r="E163" s="384"/>
      <c r="F163" s="384"/>
      <c r="G163" s="384"/>
      <c r="H163" s="384"/>
      <c r="I163" s="384"/>
      <c r="J163" s="384"/>
      <c r="K163" s="384"/>
      <c r="L163" s="384"/>
      <c r="M163" s="384"/>
      <c r="N163" s="384"/>
      <c r="O163" s="384"/>
      <c r="P163" s="384"/>
      <c r="Q163" s="445"/>
    </row>
    <row r="164" spans="1:19" x14ac:dyDescent="0.2">
      <c r="A164" s="392"/>
      <c r="B164" s="392"/>
      <c r="C164" s="392"/>
      <c r="D164" s="392"/>
      <c r="E164" s="392"/>
      <c r="F164" s="392"/>
      <c r="G164" s="392"/>
      <c r="H164" s="392"/>
      <c r="I164" s="392"/>
      <c r="J164" s="392"/>
      <c r="K164" s="392"/>
      <c r="L164" s="392"/>
      <c r="M164" s="392"/>
      <c r="N164" s="392"/>
      <c r="O164" s="392"/>
      <c r="P164" s="392"/>
      <c r="Q164" s="392"/>
    </row>
    <row r="165" spans="1:19" s="29" customFormat="1" ht="13.5" customHeight="1" x14ac:dyDescent="0.2">
      <c r="A165" s="375" t="str">
        <f>T([1]p41!$C$13:$G$13)</f>
        <v/>
      </c>
      <c r="B165" s="376"/>
      <c r="C165" s="376"/>
      <c r="D165" s="376"/>
      <c r="E165" s="376"/>
      <c r="F165" s="376"/>
      <c r="G165" s="377"/>
      <c r="H165" s="46" t="s">
        <v>13</v>
      </c>
      <c r="I165" s="448" t="str">
        <f>IF([1]p41!$I$19&lt;&gt;0,[1]p41!$I$19,"")</f>
        <v/>
      </c>
      <c r="J165" s="449"/>
      <c r="K165" s="46" t="s">
        <v>171</v>
      </c>
      <c r="L165" s="448" t="str">
        <f>IF([1]p41!$J$19&lt;&gt;0,[1]p41!$J$19,"")</f>
        <v/>
      </c>
      <c r="M165" s="449"/>
      <c r="N165" s="47" t="s">
        <v>172</v>
      </c>
      <c r="O165" s="384" t="str">
        <f>IF([1]p41!$K$19&lt;&gt;0,[1]p41!$K$19,"")</f>
        <v/>
      </c>
      <c r="P165" s="384"/>
      <c r="Q165" s="445"/>
      <c r="R165" s="28"/>
      <c r="S165" s="28"/>
    </row>
    <row r="166" spans="1:19" s="2" customFormat="1" ht="13.5" customHeight="1" x14ac:dyDescent="0.25">
      <c r="A166" s="421" t="s">
        <v>170</v>
      </c>
      <c r="B166" s="422"/>
      <c r="C166" s="414" t="str">
        <f>IF([1]p41!$A$19&lt;&gt;0,[1]p41!$A$19,"")</f>
        <v/>
      </c>
      <c r="D166" s="415"/>
      <c r="E166" s="415"/>
      <c r="F166" s="415"/>
      <c r="G166" s="415"/>
      <c r="H166" s="415"/>
      <c r="I166" s="415"/>
      <c r="J166" s="415"/>
      <c r="K166" s="415"/>
      <c r="L166" s="415"/>
      <c r="M166" s="415"/>
      <c r="N166" s="415"/>
      <c r="O166" s="415"/>
      <c r="P166" s="415"/>
      <c r="Q166" s="415"/>
    </row>
    <row r="167" spans="1:19" s="2" customFormat="1" ht="13.5" customHeight="1" x14ac:dyDescent="0.25">
      <c r="A167" s="421" t="s">
        <v>173</v>
      </c>
      <c r="B167" s="458"/>
      <c r="C167" s="459" t="str">
        <f>IF([1]p41!$A$21&lt;&gt;0,[1]p41!$A$21,"")</f>
        <v/>
      </c>
      <c r="D167" s="384"/>
      <c r="E167" s="384"/>
      <c r="F167" s="384"/>
      <c r="G167" s="384"/>
      <c r="H167" s="384"/>
      <c r="I167" s="384"/>
      <c r="J167" s="384"/>
      <c r="K167" s="384"/>
      <c r="L167" s="384"/>
      <c r="M167" s="384"/>
      <c r="N167" s="384"/>
      <c r="O167" s="384"/>
      <c r="P167" s="384"/>
      <c r="Q167" s="445"/>
    </row>
    <row r="168" spans="1:19" x14ac:dyDescent="0.2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</row>
    <row r="169" spans="1:19" s="29" customFormat="1" ht="13.5" customHeight="1" x14ac:dyDescent="0.2">
      <c r="A169" s="375" t="str">
        <f>T([1]p42!$C$13:$G$13)</f>
        <v/>
      </c>
      <c r="B169" s="376"/>
      <c r="C169" s="376"/>
      <c r="D169" s="376"/>
      <c r="E169" s="376"/>
      <c r="F169" s="376"/>
      <c r="G169" s="377"/>
      <c r="H169" s="46" t="s">
        <v>13</v>
      </c>
      <c r="I169" s="448" t="str">
        <f>IF([1]p42!$I$19&lt;&gt;0,[1]p42!$I$19,"")</f>
        <v/>
      </c>
      <c r="J169" s="449"/>
      <c r="K169" s="46" t="s">
        <v>171</v>
      </c>
      <c r="L169" s="448" t="str">
        <f>IF([1]p42!$J$19&lt;&gt;0,[1]p42!$J$19,"")</f>
        <v/>
      </c>
      <c r="M169" s="449"/>
      <c r="N169" s="47" t="s">
        <v>172</v>
      </c>
      <c r="O169" s="384" t="str">
        <f>IF([1]p42!$K$19&lt;&gt;0,[1]p42!$K$19,"")</f>
        <v/>
      </c>
      <c r="P169" s="384"/>
      <c r="Q169" s="445"/>
      <c r="R169" s="28"/>
      <c r="S169" s="28"/>
    </row>
    <row r="170" spans="1:19" s="2" customFormat="1" ht="13.5" customHeight="1" x14ac:dyDescent="0.25">
      <c r="A170" s="421" t="s">
        <v>170</v>
      </c>
      <c r="B170" s="422"/>
      <c r="C170" s="414" t="str">
        <f>IF([1]p42!$A$19&lt;&gt;0,[1]p42!$A$19,"")</f>
        <v/>
      </c>
      <c r="D170" s="415"/>
      <c r="E170" s="415"/>
      <c r="F170" s="415"/>
      <c r="G170" s="415"/>
      <c r="H170" s="415"/>
      <c r="I170" s="415"/>
      <c r="J170" s="415"/>
      <c r="K170" s="415"/>
      <c r="L170" s="415"/>
      <c r="M170" s="415"/>
      <c r="N170" s="415"/>
      <c r="O170" s="415"/>
      <c r="P170" s="415"/>
      <c r="Q170" s="415"/>
    </row>
    <row r="171" spans="1:19" s="2" customFormat="1" ht="13.5" customHeight="1" x14ac:dyDescent="0.25">
      <c r="A171" s="421" t="s">
        <v>173</v>
      </c>
      <c r="B171" s="458"/>
      <c r="C171" s="459" t="str">
        <f>IF([1]p42!$A$21&lt;&gt;0,[1]p42!$A$21,"")</f>
        <v/>
      </c>
      <c r="D171" s="384"/>
      <c r="E171" s="384"/>
      <c r="F171" s="384"/>
      <c r="G171" s="384"/>
      <c r="H171" s="384"/>
      <c r="I171" s="384"/>
      <c r="J171" s="384"/>
      <c r="K171" s="384"/>
      <c r="L171" s="384"/>
      <c r="M171" s="384"/>
      <c r="N171" s="384"/>
      <c r="O171" s="384"/>
      <c r="P171" s="384"/>
      <c r="Q171" s="445"/>
    </row>
    <row r="172" spans="1:19" x14ac:dyDescent="0.2">
      <c r="A172" s="392"/>
      <c r="B172" s="392"/>
      <c r="C172" s="392"/>
      <c r="D172" s="392"/>
      <c r="E172" s="392"/>
      <c r="F172" s="392"/>
      <c r="G172" s="392"/>
      <c r="H172" s="392"/>
      <c r="I172" s="392"/>
      <c r="J172" s="392"/>
      <c r="K172" s="392"/>
      <c r="L172" s="392"/>
      <c r="M172" s="392"/>
      <c r="N172" s="392"/>
      <c r="O172" s="392"/>
      <c r="P172" s="392"/>
      <c r="Q172" s="392"/>
    </row>
    <row r="173" spans="1:19" s="29" customFormat="1" ht="13.5" customHeight="1" x14ac:dyDescent="0.2">
      <c r="A173" s="375" t="str">
        <f>T([1]p43!$C$13:$G$13)</f>
        <v/>
      </c>
      <c r="B173" s="376"/>
      <c r="C173" s="376"/>
      <c r="D173" s="376"/>
      <c r="E173" s="376"/>
      <c r="F173" s="376"/>
      <c r="G173" s="377"/>
      <c r="H173" s="46" t="s">
        <v>13</v>
      </c>
      <c r="I173" s="448" t="str">
        <f>IF([1]p43!$I$19&lt;&gt;0,[1]p43!$I$19,"")</f>
        <v/>
      </c>
      <c r="J173" s="449"/>
      <c r="K173" s="46" t="s">
        <v>171</v>
      </c>
      <c r="L173" s="448" t="str">
        <f>IF([1]p43!$J$19&lt;&gt;0,[1]p43!$J$19,"")</f>
        <v/>
      </c>
      <c r="M173" s="449"/>
      <c r="N173" s="47" t="s">
        <v>172</v>
      </c>
      <c r="O173" s="384" t="str">
        <f>IF([1]p43!$K$19&lt;&gt;0,[1]p43!$K$19,"")</f>
        <v/>
      </c>
      <c r="P173" s="384"/>
      <c r="Q173" s="445"/>
      <c r="R173" s="28"/>
      <c r="S173" s="28"/>
    </row>
    <row r="174" spans="1:19" s="2" customFormat="1" ht="13.5" customHeight="1" x14ac:dyDescent="0.25">
      <c r="A174" s="421" t="s">
        <v>170</v>
      </c>
      <c r="B174" s="422"/>
      <c r="C174" s="414" t="str">
        <f>IF([1]p43!$A$19&lt;&gt;0,[1]p43!$A$19,"")</f>
        <v/>
      </c>
      <c r="D174" s="415"/>
      <c r="E174" s="415"/>
      <c r="F174" s="415"/>
      <c r="G174" s="415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</row>
    <row r="175" spans="1:19" s="2" customFormat="1" ht="13.5" customHeight="1" x14ac:dyDescent="0.25">
      <c r="A175" s="421" t="s">
        <v>173</v>
      </c>
      <c r="B175" s="458"/>
      <c r="C175" s="459" t="str">
        <f>IF([1]p43!$A$21&lt;&gt;0,[1]p43!$A$21,"")</f>
        <v/>
      </c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445"/>
    </row>
    <row r="176" spans="1:19" x14ac:dyDescent="0.2">
      <c r="A176" s="392"/>
      <c r="B176" s="392"/>
      <c r="C176" s="392"/>
      <c r="D176" s="392"/>
      <c r="E176" s="392"/>
      <c r="F176" s="392"/>
      <c r="G176" s="392"/>
      <c r="H176" s="392"/>
      <c r="I176" s="392"/>
      <c r="J176" s="392"/>
      <c r="K176" s="392"/>
      <c r="L176" s="392"/>
      <c r="M176" s="392"/>
      <c r="N176" s="392"/>
      <c r="O176" s="392"/>
      <c r="P176" s="392"/>
      <c r="Q176" s="392"/>
    </row>
    <row r="177" spans="1:19" s="29" customFormat="1" ht="13.5" customHeight="1" x14ac:dyDescent="0.2">
      <c r="A177" s="375" t="str">
        <f>T([1]p44!$C$13:$G$13)</f>
        <v/>
      </c>
      <c r="B177" s="376"/>
      <c r="C177" s="376"/>
      <c r="D177" s="376"/>
      <c r="E177" s="376"/>
      <c r="F177" s="376"/>
      <c r="G177" s="377"/>
      <c r="H177" s="46" t="s">
        <v>13</v>
      </c>
      <c r="I177" s="448" t="str">
        <f>IF([1]p44!$I$19&lt;&gt;0,[1]p44!$I$19,"")</f>
        <v/>
      </c>
      <c r="J177" s="449"/>
      <c r="K177" s="46" t="s">
        <v>171</v>
      </c>
      <c r="L177" s="448" t="str">
        <f>IF([1]p44!$J$19&lt;&gt;0,[1]p44!$J$19,"")</f>
        <v/>
      </c>
      <c r="M177" s="449"/>
      <c r="N177" s="47" t="s">
        <v>172</v>
      </c>
      <c r="O177" s="384" t="str">
        <f>IF([1]p44!$K$19&lt;&gt;0,[1]p44!$K$19,"")</f>
        <v/>
      </c>
      <c r="P177" s="384"/>
      <c r="Q177" s="445"/>
      <c r="R177" s="28"/>
      <c r="S177" s="28"/>
    </row>
    <row r="178" spans="1:19" s="2" customFormat="1" ht="13.5" customHeight="1" x14ac:dyDescent="0.25">
      <c r="A178" s="421" t="s">
        <v>170</v>
      </c>
      <c r="B178" s="422"/>
      <c r="C178" s="414" t="str">
        <f>IF([1]p44!$A$19&lt;&gt;0,[1]p44!$A$19,"")</f>
        <v/>
      </c>
      <c r="D178" s="415"/>
      <c r="E178" s="415"/>
      <c r="F178" s="415"/>
      <c r="G178" s="415"/>
      <c r="H178" s="415"/>
      <c r="I178" s="415"/>
      <c r="J178" s="415"/>
      <c r="K178" s="415"/>
      <c r="L178" s="415"/>
      <c r="M178" s="415"/>
      <c r="N178" s="415"/>
      <c r="O178" s="415"/>
      <c r="P178" s="415"/>
      <c r="Q178" s="415"/>
    </row>
    <row r="179" spans="1:19" s="2" customFormat="1" ht="13.5" customHeight="1" x14ac:dyDescent="0.25">
      <c r="A179" s="421" t="s">
        <v>173</v>
      </c>
      <c r="B179" s="458"/>
      <c r="C179" s="459" t="str">
        <f>IF([1]p44!$A$21&lt;&gt;0,[1]p44!$A$21,"")</f>
        <v/>
      </c>
      <c r="D179" s="384"/>
      <c r="E179" s="384"/>
      <c r="F179" s="384"/>
      <c r="G179" s="384"/>
      <c r="H179" s="384"/>
      <c r="I179" s="384"/>
      <c r="J179" s="384"/>
      <c r="K179" s="384"/>
      <c r="L179" s="384"/>
      <c r="M179" s="384"/>
      <c r="N179" s="384"/>
      <c r="O179" s="384"/>
      <c r="P179" s="384"/>
      <c r="Q179" s="445"/>
    </row>
    <row r="180" spans="1:19" x14ac:dyDescent="0.2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</row>
    <row r="181" spans="1:19" s="29" customFormat="1" ht="13.5" customHeight="1" x14ac:dyDescent="0.2">
      <c r="A181" s="375" t="str">
        <f>T([1]p45!$C$13:$G$13)</f>
        <v/>
      </c>
      <c r="B181" s="376"/>
      <c r="C181" s="376"/>
      <c r="D181" s="376"/>
      <c r="E181" s="376"/>
      <c r="F181" s="376"/>
      <c r="G181" s="377"/>
      <c r="H181" s="46" t="s">
        <v>13</v>
      </c>
      <c r="I181" s="448" t="str">
        <f>IF([1]p45!$I$19&lt;&gt;0,[1]p45!$I$19,"")</f>
        <v/>
      </c>
      <c r="J181" s="449"/>
      <c r="K181" s="46" t="s">
        <v>171</v>
      </c>
      <c r="L181" s="448" t="str">
        <f>IF([1]p45!$J$19&lt;&gt;0,[1]p45!$J$19,"")</f>
        <v/>
      </c>
      <c r="M181" s="449"/>
      <c r="N181" s="47" t="s">
        <v>172</v>
      </c>
      <c r="O181" s="384" t="str">
        <f>IF([1]p45!$K$19&lt;&gt;0,[1]p45!$K$19,"")</f>
        <v/>
      </c>
      <c r="P181" s="384"/>
      <c r="Q181" s="445"/>
      <c r="R181" s="28"/>
      <c r="S181" s="28"/>
    </row>
    <row r="182" spans="1:19" s="2" customFormat="1" ht="13.5" customHeight="1" x14ac:dyDescent="0.25">
      <c r="A182" s="421" t="s">
        <v>170</v>
      </c>
      <c r="B182" s="422"/>
      <c r="C182" s="414" t="str">
        <f>IF([1]p45!$A$19&lt;&gt;0,[1]p45!$A$19,"")</f>
        <v/>
      </c>
      <c r="D182" s="415"/>
      <c r="E182" s="415"/>
      <c r="F182" s="415"/>
      <c r="G182" s="415"/>
      <c r="H182" s="415"/>
      <c r="I182" s="415"/>
      <c r="J182" s="415"/>
      <c r="K182" s="415"/>
      <c r="L182" s="415"/>
      <c r="M182" s="415"/>
      <c r="N182" s="415"/>
      <c r="O182" s="415"/>
      <c r="P182" s="415"/>
      <c r="Q182" s="415"/>
    </row>
    <row r="183" spans="1:19" s="2" customFormat="1" ht="13.5" customHeight="1" x14ac:dyDescent="0.25">
      <c r="A183" s="421" t="s">
        <v>173</v>
      </c>
      <c r="B183" s="458"/>
      <c r="C183" s="459" t="str">
        <f>IF([1]p45!$A$21&lt;&gt;0,[1]p45!$A$21,"")</f>
        <v/>
      </c>
      <c r="D183" s="384"/>
      <c r="E183" s="384"/>
      <c r="F183" s="384"/>
      <c r="G183" s="384"/>
      <c r="H183" s="384"/>
      <c r="I183" s="384"/>
      <c r="J183" s="384"/>
      <c r="K183" s="384"/>
      <c r="L183" s="384"/>
      <c r="M183" s="384"/>
      <c r="N183" s="384"/>
      <c r="O183" s="384"/>
      <c r="P183" s="384"/>
      <c r="Q183" s="445"/>
    </row>
    <row r="184" spans="1:19" x14ac:dyDescent="0.2">
      <c r="A184" s="392"/>
      <c r="B184" s="392"/>
      <c r="C184" s="392"/>
      <c r="D184" s="392"/>
      <c r="E184" s="392"/>
      <c r="F184" s="392"/>
      <c r="G184" s="392"/>
      <c r="H184" s="392"/>
      <c r="I184" s="392"/>
      <c r="J184" s="392"/>
      <c r="K184" s="392"/>
      <c r="L184" s="392"/>
      <c r="M184" s="392"/>
      <c r="N184" s="392"/>
      <c r="O184" s="392"/>
      <c r="P184" s="392"/>
      <c r="Q184" s="392"/>
    </row>
    <row r="185" spans="1:19" s="29" customFormat="1" ht="13.5" customHeight="1" x14ac:dyDescent="0.2">
      <c r="A185" s="375" t="str">
        <f>T([1]p46!$C$13:$G$13)</f>
        <v/>
      </c>
      <c r="B185" s="376"/>
      <c r="C185" s="376"/>
      <c r="D185" s="376"/>
      <c r="E185" s="376"/>
      <c r="F185" s="376"/>
      <c r="G185" s="377"/>
      <c r="H185" s="46" t="s">
        <v>13</v>
      </c>
      <c r="I185" s="448" t="str">
        <f>IF([1]p46!$I$19&lt;&gt;0,[1]p46!$I$19,"")</f>
        <v/>
      </c>
      <c r="J185" s="449"/>
      <c r="K185" s="46" t="s">
        <v>171</v>
      </c>
      <c r="L185" s="448" t="str">
        <f>IF([1]p46!$J$19&lt;&gt;0,[1]p46!$J$19,"")</f>
        <v/>
      </c>
      <c r="M185" s="449"/>
      <c r="N185" s="47" t="s">
        <v>172</v>
      </c>
      <c r="O185" s="384" t="str">
        <f>IF([1]p46!$K$19&lt;&gt;0,[1]p46!$K$19,"")</f>
        <v/>
      </c>
      <c r="P185" s="384"/>
      <c r="Q185" s="445"/>
      <c r="R185" s="28"/>
      <c r="S185" s="28"/>
    </row>
    <row r="186" spans="1:19" s="2" customFormat="1" ht="13.5" customHeight="1" x14ac:dyDescent="0.25">
      <c r="A186" s="421" t="s">
        <v>170</v>
      </c>
      <c r="B186" s="422"/>
      <c r="C186" s="414" t="str">
        <f>IF([1]p46!$A$19&lt;&gt;0,[1]p46!$A$19,"")</f>
        <v/>
      </c>
      <c r="D186" s="415"/>
      <c r="E186" s="415"/>
      <c r="F186" s="415"/>
      <c r="G186" s="415"/>
      <c r="H186" s="415"/>
      <c r="I186" s="415"/>
      <c r="J186" s="415"/>
      <c r="K186" s="415"/>
      <c r="L186" s="415"/>
      <c r="M186" s="415"/>
      <c r="N186" s="415"/>
      <c r="O186" s="415"/>
      <c r="P186" s="415"/>
      <c r="Q186" s="415"/>
    </row>
    <row r="187" spans="1:19" s="2" customFormat="1" ht="13.5" customHeight="1" x14ac:dyDescent="0.25">
      <c r="A187" s="421" t="s">
        <v>173</v>
      </c>
      <c r="B187" s="458"/>
      <c r="C187" s="459" t="str">
        <f>IF([1]p46!$A$21&lt;&gt;0,[1]p46!$A$21,"")</f>
        <v/>
      </c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  <c r="P187" s="384"/>
      <c r="Q187" s="445"/>
    </row>
    <row r="188" spans="1:19" x14ac:dyDescent="0.2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</row>
    <row r="189" spans="1:19" s="29" customFormat="1" ht="13.5" customHeight="1" x14ac:dyDescent="0.2">
      <c r="A189" s="375" t="str">
        <f>T([1]p47!$C$13:$G$13)</f>
        <v/>
      </c>
      <c r="B189" s="376"/>
      <c r="C189" s="376"/>
      <c r="D189" s="376"/>
      <c r="E189" s="376"/>
      <c r="F189" s="376"/>
      <c r="G189" s="377"/>
      <c r="H189" s="46" t="s">
        <v>13</v>
      </c>
      <c r="I189" s="448" t="str">
        <f>IF([1]p47!$I$19&lt;&gt;0,[1]p47!$I$19,"")</f>
        <v/>
      </c>
      <c r="J189" s="449"/>
      <c r="K189" s="46" t="s">
        <v>171</v>
      </c>
      <c r="L189" s="448" t="str">
        <f>IF([1]p47!$J$19&lt;&gt;0,[1]p47!$J$19,"")</f>
        <v/>
      </c>
      <c r="M189" s="449"/>
      <c r="N189" s="47" t="s">
        <v>172</v>
      </c>
      <c r="O189" s="384" t="str">
        <f>IF([1]p47!$K$19&lt;&gt;0,[1]p47!$K$19,"")</f>
        <v/>
      </c>
      <c r="P189" s="384"/>
      <c r="Q189" s="445"/>
      <c r="R189" s="28"/>
      <c r="S189" s="28"/>
    </row>
    <row r="190" spans="1:19" s="2" customFormat="1" ht="13.5" customHeight="1" x14ac:dyDescent="0.25">
      <c r="A190" s="421" t="s">
        <v>170</v>
      </c>
      <c r="B190" s="422"/>
      <c r="C190" s="414" t="str">
        <f>IF([1]p47!$A$19&lt;&gt;0,[1]p47!$A$19,"")</f>
        <v/>
      </c>
      <c r="D190" s="415"/>
      <c r="E190" s="415"/>
      <c r="F190" s="415"/>
      <c r="G190" s="415"/>
      <c r="H190" s="415"/>
      <c r="I190" s="415"/>
      <c r="J190" s="415"/>
      <c r="K190" s="415"/>
      <c r="L190" s="415"/>
      <c r="M190" s="415"/>
      <c r="N190" s="415"/>
      <c r="O190" s="415"/>
      <c r="P190" s="415"/>
      <c r="Q190" s="415"/>
    </row>
    <row r="191" spans="1:19" s="2" customFormat="1" ht="13.5" customHeight="1" x14ac:dyDescent="0.25">
      <c r="A191" s="421" t="s">
        <v>173</v>
      </c>
      <c r="B191" s="458"/>
      <c r="C191" s="459" t="str">
        <f>IF([1]p47!$A$21&lt;&gt;0,[1]p47!$A$21,"")</f>
        <v/>
      </c>
      <c r="D191" s="384"/>
      <c r="E191" s="384"/>
      <c r="F191" s="384"/>
      <c r="G191" s="384"/>
      <c r="H191" s="384"/>
      <c r="I191" s="384"/>
      <c r="J191" s="384"/>
      <c r="K191" s="384"/>
      <c r="L191" s="384"/>
      <c r="M191" s="384"/>
      <c r="N191" s="384"/>
      <c r="O191" s="384"/>
      <c r="P191" s="384"/>
      <c r="Q191" s="445"/>
    </row>
    <row r="192" spans="1:19" x14ac:dyDescent="0.2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</row>
    <row r="193" spans="1:19" s="29" customFormat="1" ht="13.5" customHeight="1" x14ac:dyDescent="0.2">
      <c r="A193" s="375" t="str">
        <f>T([1]p48!$C$13:$G$13)</f>
        <v/>
      </c>
      <c r="B193" s="376"/>
      <c r="C193" s="376"/>
      <c r="D193" s="376"/>
      <c r="E193" s="376"/>
      <c r="F193" s="376"/>
      <c r="G193" s="377"/>
      <c r="H193" s="46" t="s">
        <v>13</v>
      </c>
      <c r="I193" s="448" t="str">
        <f>IF([1]p48!$I$19&lt;&gt;0,[1]p48!$I$19,"")</f>
        <v/>
      </c>
      <c r="J193" s="449"/>
      <c r="K193" s="46" t="s">
        <v>171</v>
      </c>
      <c r="L193" s="448" t="str">
        <f>IF([1]p48!$J$19&lt;&gt;0,[1]p48!$J$19,"")</f>
        <v/>
      </c>
      <c r="M193" s="449"/>
      <c r="N193" s="47" t="s">
        <v>172</v>
      </c>
      <c r="O193" s="384" t="str">
        <f>IF([1]p48!$K$19&lt;&gt;0,[1]p48!$K$19,"")</f>
        <v/>
      </c>
      <c r="P193" s="384"/>
      <c r="Q193" s="445"/>
      <c r="R193" s="28"/>
      <c r="S193" s="28"/>
    </row>
    <row r="194" spans="1:19" s="2" customFormat="1" ht="13.5" customHeight="1" x14ac:dyDescent="0.25">
      <c r="A194" s="421" t="s">
        <v>170</v>
      </c>
      <c r="B194" s="422"/>
      <c r="C194" s="414" t="str">
        <f>IF([1]p48!$A$19&lt;&gt;0,[1]p48!$A$19,"")</f>
        <v/>
      </c>
      <c r="D194" s="415"/>
      <c r="E194" s="415"/>
      <c r="F194" s="415"/>
      <c r="G194" s="415"/>
      <c r="H194" s="415"/>
      <c r="I194" s="415"/>
      <c r="J194" s="415"/>
      <c r="K194" s="415"/>
      <c r="L194" s="415"/>
      <c r="M194" s="415"/>
      <c r="N194" s="415"/>
      <c r="O194" s="415"/>
      <c r="P194" s="415"/>
      <c r="Q194" s="415"/>
    </row>
    <row r="195" spans="1:19" s="2" customFormat="1" ht="13.5" customHeight="1" x14ac:dyDescent="0.25">
      <c r="A195" s="421" t="s">
        <v>173</v>
      </c>
      <c r="B195" s="458"/>
      <c r="C195" s="459" t="str">
        <f>IF([1]p48!$A$21&lt;&gt;0,[1]p48!$A$21,"")</f>
        <v/>
      </c>
      <c r="D195" s="384"/>
      <c r="E195" s="384"/>
      <c r="F195" s="384"/>
      <c r="G195" s="384"/>
      <c r="H195" s="384"/>
      <c r="I195" s="384"/>
      <c r="J195" s="384"/>
      <c r="K195" s="384"/>
      <c r="L195" s="384"/>
      <c r="M195" s="384"/>
      <c r="N195" s="384"/>
      <c r="O195" s="384"/>
      <c r="P195" s="384"/>
      <c r="Q195" s="445"/>
    </row>
    <row r="196" spans="1:19" x14ac:dyDescent="0.2">
      <c r="A196" s="392"/>
      <c r="B196" s="392"/>
      <c r="C196" s="392"/>
      <c r="D196" s="392"/>
      <c r="E196" s="392"/>
      <c r="F196" s="392"/>
      <c r="G196" s="392"/>
      <c r="H196" s="392"/>
      <c r="I196" s="392"/>
      <c r="J196" s="392"/>
      <c r="K196" s="392"/>
      <c r="L196" s="392"/>
      <c r="M196" s="392"/>
      <c r="N196" s="392"/>
      <c r="O196" s="392"/>
      <c r="P196" s="392"/>
      <c r="Q196" s="392"/>
    </row>
    <row r="197" spans="1:19" s="29" customFormat="1" ht="13.5" customHeight="1" x14ac:dyDescent="0.2">
      <c r="A197" s="375" t="str">
        <f>T([1]p49!$C$13:$G$13)</f>
        <v/>
      </c>
      <c r="B197" s="376"/>
      <c r="C197" s="376"/>
      <c r="D197" s="376"/>
      <c r="E197" s="376"/>
      <c r="F197" s="376"/>
      <c r="G197" s="377"/>
      <c r="H197" s="46" t="s">
        <v>13</v>
      </c>
      <c r="I197" s="448" t="str">
        <f>IF([1]p49!$I$19&lt;&gt;0,[1]p49!$I$19,"")</f>
        <v/>
      </c>
      <c r="J197" s="449"/>
      <c r="K197" s="46" t="s">
        <v>171</v>
      </c>
      <c r="L197" s="448" t="str">
        <f>IF([1]p49!$J$19&lt;&gt;0,[1]p49!$J$19,"")</f>
        <v/>
      </c>
      <c r="M197" s="449"/>
      <c r="N197" s="47" t="s">
        <v>172</v>
      </c>
      <c r="O197" s="384" t="str">
        <f>IF([1]p49!$K$19&lt;&gt;0,[1]p49!$K$19,"")</f>
        <v/>
      </c>
      <c r="P197" s="384"/>
      <c r="Q197" s="445"/>
      <c r="R197" s="28"/>
      <c r="S197" s="28"/>
    </row>
    <row r="198" spans="1:19" s="2" customFormat="1" ht="13.5" customHeight="1" x14ac:dyDescent="0.25">
      <c r="A198" s="421" t="s">
        <v>170</v>
      </c>
      <c r="B198" s="422"/>
      <c r="C198" s="414" t="str">
        <f>IF([1]p49!$A$19&lt;&gt;0,[1]p49!$A$19,"")</f>
        <v/>
      </c>
      <c r="D198" s="415"/>
      <c r="E198" s="415"/>
      <c r="F198" s="415"/>
      <c r="G198" s="415"/>
      <c r="H198" s="415"/>
      <c r="I198" s="415"/>
      <c r="J198" s="415"/>
      <c r="K198" s="415"/>
      <c r="L198" s="415"/>
      <c r="M198" s="415"/>
      <c r="N198" s="415"/>
      <c r="O198" s="415"/>
      <c r="P198" s="415"/>
      <c r="Q198" s="415"/>
    </row>
    <row r="199" spans="1:19" s="2" customFormat="1" ht="13.5" customHeight="1" x14ac:dyDescent="0.25">
      <c r="A199" s="421" t="s">
        <v>173</v>
      </c>
      <c r="B199" s="458"/>
      <c r="C199" s="459" t="str">
        <f>IF([1]p49!$A$21&lt;&gt;0,[1]p49!$A$21,"")</f>
        <v/>
      </c>
      <c r="D199" s="384"/>
      <c r="E199" s="384"/>
      <c r="F199" s="384"/>
      <c r="G199" s="384"/>
      <c r="H199" s="384"/>
      <c r="I199" s="384"/>
      <c r="J199" s="384"/>
      <c r="K199" s="384"/>
      <c r="L199" s="384"/>
      <c r="M199" s="384"/>
      <c r="N199" s="384"/>
      <c r="O199" s="384"/>
      <c r="P199" s="384"/>
      <c r="Q199" s="445"/>
    </row>
    <row r="200" spans="1:19" x14ac:dyDescent="0.2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</row>
    <row r="201" spans="1:19" s="29" customFormat="1" ht="13.5" customHeight="1" x14ac:dyDescent="0.2">
      <c r="A201" s="375" t="str">
        <f>T([1]p50!$C$13:$G$13)</f>
        <v/>
      </c>
      <c r="B201" s="376"/>
      <c r="C201" s="376"/>
      <c r="D201" s="376"/>
      <c r="E201" s="376"/>
      <c r="F201" s="376"/>
      <c r="G201" s="377"/>
      <c r="H201" s="46" t="s">
        <v>13</v>
      </c>
      <c r="I201" s="448" t="str">
        <f>IF([1]p50!$I$19&lt;&gt;0,[1]p50!$I$19,"")</f>
        <v/>
      </c>
      <c r="J201" s="449"/>
      <c r="K201" s="46" t="s">
        <v>171</v>
      </c>
      <c r="L201" s="448" t="str">
        <f>IF([1]p50!$J$19&lt;&gt;0,[1]p50!$J$19,"")</f>
        <v/>
      </c>
      <c r="M201" s="449"/>
      <c r="N201" s="47" t="s">
        <v>172</v>
      </c>
      <c r="O201" s="384" t="str">
        <f>IF([1]p50!$K$19&lt;&gt;0,[1]p50!$K$19,"")</f>
        <v/>
      </c>
      <c r="P201" s="384"/>
      <c r="Q201" s="445"/>
      <c r="R201" s="28"/>
      <c r="S201" s="28"/>
    </row>
    <row r="202" spans="1:19" s="2" customFormat="1" ht="13.5" customHeight="1" x14ac:dyDescent="0.25">
      <c r="A202" s="421" t="s">
        <v>170</v>
      </c>
      <c r="B202" s="422"/>
      <c r="C202" s="414" t="str">
        <f>IF([1]p50!$A$19&lt;&gt;0,[1]p50!$A$19,"")</f>
        <v/>
      </c>
      <c r="D202" s="415"/>
      <c r="E202" s="415"/>
      <c r="F202" s="415"/>
      <c r="G202" s="415"/>
      <c r="H202" s="415"/>
      <c r="I202" s="415"/>
      <c r="J202" s="415"/>
      <c r="K202" s="415"/>
      <c r="L202" s="415"/>
      <c r="M202" s="415"/>
      <c r="N202" s="415"/>
      <c r="O202" s="415"/>
      <c r="P202" s="415"/>
      <c r="Q202" s="415"/>
    </row>
    <row r="203" spans="1:19" s="2" customFormat="1" ht="13.5" customHeight="1" x14ac:dyDescent="0.25">
      <c r="A203" s="421" t="s">
        <v>173</v>
      </c>
      <c r="B203" s="458"/>
      <c r="C203" s="459" t="str">
        <f>IF([1]p50!$A$21&lt;&gt;0,[1]p50!$A$21,"")</f>
        <v/>
      </c>
      <c r="D203" s="384"/>
      <c r="E203" s="384"/>
      <c r="F203" s="384"/>
      <c r="G203" s="384"/>
      <c r="H203" s="384"/>
      <c r="I203" s="384"/>
      <c r="J203" s="384"/>
      <c r="K203" s="384"/>
      <c r="L203" s="384"/>
      <c r="M203" s="384"/>
      <c r="N203" s="384"/>
      <c r="O203" s="384"/>
      <c r="P203" s="384"/>
      <c r="Q203" s="445"/>
    </row>
    <row r="204" spans="1:19" x14ac:dyDescent="0.2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</row>
  </sheetData>
  <mergeCells count="454">
    <mergeCell ref="A188:Q188"/>
    <mergeCell ref="I189:J189"/>
    <mergeCell ref="L189:M189"/>
    <mergeCell ref="O189:Q189"/>
    <mergeCell ref="A189:G189"/>
    <mergeCell ref="A186:B186"/>
    <mergeCell ref="C186:Q186"/>
    <mergeCell ref="A187:B187"/>
    <mergeCell ref="C187:Q187"/>
    <mergeCell ref="C198:Q198"/>
    <mergeCell ref="C194:Q194"/>
    <mergeCell ref="A195:B195"/>
    <mergeCell ref="C195:Q195"/>
    <mergeCell ref="A190:B190"/>
    <mergeCell ref="I193:J193"/>
    <mergeCell ref="L193:M193"/>
    <mergeCell ref="O193:Q193"/>
    <mergeCell ref="A193:G193"/>
    <mergeCell ref="A204:Q204"/>
    <mergeCell ref="F3:N3"/>
    <mergeCell ref="A202:B202"/>
    <mergeCell ref="C202:Q202"/>
    <mergeCell ref="A203:B203"/>
    <mergeCell ref="C203:Q203"/>
    <mergeCell ref="A200:Q200"/>
    <mergeCell ref="I201:J201"/>
    <mergeCell ref="L201:M201"/>
    <mergeCell ref="A194:B194"/>
    <mergeCell ref="C190:Q190"/>
    <mergeCell ref="A191:B191"/>
    <mergeCell ref="O201:Q201"/>
    <mergeCell ref="A201:G201"/>
    <mergeCell ref="A196:Q196"/>
    <mergeCell ref="I197:J197"/>
    <mergeCell ref="L197:M197"/>
    <mergeCell ref="A199:B199"/>
    <mergeCell ref="C199:Q199"/>
    <mergeCell ref="O197:Q197"/>
    <mergeCell ref="A197:G197"/>
    <mergeCell ref="A198:B198"/>
    <mergeCell ref="C191:Q191"/>
    <mergeCell ref="A192:Q192"/>
    <mergeCell ref="A180:Q180"/>
    <mergeCell ref="I181:J181"/>
    <mergeCell ref="L181:M181"/>
    <mergeCell ref="O181:Q181"/>
    <mergeCell ref="C8:Q8"/>
    <mergeCell ref="A7:B7"/>
    <mergeCell ref="C7:Q7"/>
    <mergeCell ref="A104:Q104"/>
    <mergeCell ref="I102:J102"/>
    <mergeCell ref="A102:G102"/>
    <mergeCell ref="L10:M10"/>
    <mergeCell ref="A10:G10"/>
    <mergeCell ref="A105:G105"/>
    <mergeCell ref="A101:Q101"/>
    <mergeCell ref="A163:B163"/>
    <mergeCell ref="C163:Q163"/>
    <mergeCell ref="L165:M165"/>
    <mergeCell ref="O165:Q165"/>
    <mergeCell ref="A109:G109"/>
    <mergeCell ref="A13:Q13"/>
    <mergeCell ref="O10:Q10"/>
    <mergeCell ref="A21:Q21"/>
    <mergeCell ref="A11:B11"/>
    <mergeCell ref="C11:Q11"/>
    <mergeCell ref="I185:J185"/>
    <mergeCell ref="L185:M185"/>
    <mergeCell ref="O185:Q185"/>
    <mergeCell ref="A185:G185"/>
    <mergeCell ref="A181:G181"/>
    <mergeCell ref="A182:B182"/>
    <mergeCell ref="C182:Q182"/>
    <mergeCell ref="A184:Q184"/>
    <mergeCell ref="A183:B183"/>
    <mergeCell ref="C183:Q183"/>
    <mergeCell ref="I10:J10"/>
    <mergeCell ref="A15:B15"/>
    <mergeCell ref="C15:Q15"/>
    <mergeCell ref="A16:B16"/>
    <mergeCell ref="C16:Q16"/>
    <mergeCell ref="A12:B12"/>
    <mergeCell ref="C12:Q12"/>
    <mergeCell ref="I14:J14"/>
    <mergeCell ref="L14:M14"/>
    <mergeCell ref="O14:Q14"/>
    <mergeCell ref="A14:G14"/>
    <mergeCell ref="A1:Q1"/>
    <mergeCell ref="A9:Q9"/>
    <mergeCell ref="O3:P3"/>
    <mergeCell ref="A2:Q2"/>
    <mergeCell ref="L6:M6"/>
    <mergeCell ref="I6:J6"/>
    <mergeCell ref="A3:E3"/>
    <mergeCell ref="A4:Q5"/>
    <mergeCell ref="A6:G6"/>
    <mergeCell ref="A8:B8"/>
    <mergeCell ref="O6:Q6"/>
    <mergeCell ref="A17:Q17"/>
    <mergeCell ref="A24:B24"/>
    <mergeCell ref="C24:Q24"/>
    <mergeCell ref="A25:Q25"/>
    <mergeCell ref="I26:J26"/>
    <mergeCell ref="L26:M26"/>
    <mergeCell ref="O26:Q26"/>
    <mergeCell ref="A26:G26"/>
    <mergeCell ref="A27:B27"/>
    <mergeCell ref="C27:Q27"/>
    <mergeCell ref="A23:B23"/>
    <mergeCell ref="C23:Q23"/>
    <mergeCell ref="O18:Q18"/>
    <mergeCell ref="A18:G18"/>
    <mergeCell ref="A19:B19"/>
    <mergeCell ref="C19:Q19"/>
    <mergeCell ref="A20:B20"/>
    <mergeCell ref="C20:Q20"/>
    <mergeCell ref="I22:J22"/>
    <mergeCell ref="L22:M22"/>
    <mergeCell ref="O22:Q22"/>
    <mergeCell ref="A22:G22"/>
    <mergeCell ref="I18:J18"/>
    <mergeCell ref="L18:M18"/>
    <mergeCell ref="A28:B28"/>
    <mergeCell ref="C28:Q28"/>
    <mergeCell ref="A29:Q29"/>
    <mergeCell ref="I30:J30"/>
    <mergeCell ref="L30:M30"/>
    <mergeCell ref="O30:Q30"/>
    <mergeCell ref="A30:G30"/>
    <mergeCell ref="A31:B31"/>
    <mergeCell ref="C31:Q31"/>
    <mergeCell ref="A32:B32"/>
    <mergeCell ref="C32:Q32"/>
    <mergeCell ref="A33:Q33"/>
    <mergeCell ref="I34:J34"/>
    <mergeCell ref="L34:M34"/>
    <mergeCell ref="O34:Q34"/>
    <mergeCell ref="A34:G34"/>
    <mergeCell ref="A35:B35"/>
    <mergeCell ref="C35:Q35"/>
    <mergeCell ref="A36:B36"/>
    <mergeCell ref="C36:Q36"/>
    <mergeCell ref="A37:Q37"/>
    <mergeCell ref="I38:J38"/>
    <mergeCell ref="L38:M38"/>
    <mergeCell ref="O38:Q38"/>
    <mergeCell ref="A38:G38"/>
    <mergeCell ref="A39:B39"/>
    <mergeCell ref="C39:Q39"/>
    <mergeCell ref="A40:B40"/>
    <mergeCell ref="C40:Q40"/>
    <mergeCell ref="A41:Q41"/>
    <mergeCell ref="I42:J42"/>
    <mergeCell ref="L42:M42"/>
    <mergeCell ref="O42:Q42"/>
    <mergeCell ref="A42:G42"/>
    <mergeCell ref="A43:B43"/>
    <mergeCell ref="C43:Q43"/>
    <mergeCell ref="A44:B44"/>
    <mergeCell ref="C44:Q44"/>
    <mergeCell ref="A45:Q45"/>
    <mergeCell ref="I46:J46"/>
    <mergeCell ref="L46:M46"/>
    <mergeCell ref="O46:Q46"/>
    <mergeCell ref="A46:G46"/>
    <mergeCell ref="A47:B47"/>
    <mergeCell ref="C47:Q47"/>
    <mergeCell ref="A48:B48"/>
    <mergeCell ref="C48:Q48"/>
    <mergeCell ref="A49:Q49"/>
    <mergeCell ref="I50:J50"/>
    <mergeCell ref="L50:M50"/>
    <mergeCell ref="O50:Q50"/>
    <mergeCell ref="A50:G50"/>
    <mergeCell ref="A51:B51"/>
    <mergeCell ref="C51:Q51"/>
    <mergeCell ref="A52:B52"/>
    <mergeCell ref="C52:Q52"/>
    <mergeCell ref="A53:Q53"/>
    <mergeCell ref="I54:J54"/>
    <mergeCell ref="L54:M54"/>
    <mergeCell ref="O54:Q54"/>
    <mergeCell ref="A54:G54"/>
    <mergeCell ref="A55:B55"/>
    <mergeCell ref="C55:Q55"/>
    <mergeCell ref="A56:B56"/>
    <mergeCell ref="C56:Q56"/>
    <mergeCell ref="A57:Q57"/>
    <mergeCell ref="I58:J58"/>
    <mergeCell ref="L58:M58"/>
    <mergeCell ref="O58:Q58"/>
    <mergeCell ref="A58:G58"/>
    <mergeCell ref="A59:B59"/>
    <mergeCell ref="C59:Q59"/>
    <mergeCell ref="A60:B60"/>
    <mergeCell ref="C60:Q60"/>
    <mergeCell ref="A61:Q61"/>
    <mergeCell ref="I62:J62"/>
    <mergeCell ref="L62:M62"/>
    <mergeCell ref="O62:Q62"/>
    <mergeCell ref="A62:G62"/>
    <mergeCell ref="A63:B63"/>
    <mergeCell ref="C63:Q63"/>
    <mergeCell ref="A64:B64"/>
    <mergeCell ref="C64:Q64"/>
    <mergeCell ref="A65:Q65"/>
    <mergeCell ref="I66:J66"/>
    <mergeCell ref="L66:M66"/>
    <mergeCell ref="O66:Q66"/>
    <mergeCell ref="A66:G66"/>
    <mergeCell ref="A67:B67"/>
    <mergeCell ref="C67:Q67"/>
    <mergeCell ref="A68:B68"/>
    <mergeCell ref="C68:Q68"/>
    <mergeCell ref="A69:Q69"/>
    <mergeCell ref="I70:J70"/>
    <mergeCell ref="L70:M70"/>
    <mergeCell ref="O70:Q70"/>
    <mergeCell ref="A70:G70"/>
    <mergeCell ref="A73:Q73"/>
    <mergeCell ref="I74:J74"/>
    <mergeCell ref="L74:M74"/>
    <mergeCell ref="O74:Q74"/>
    <mergeCell ref="A74:G74"/>
    <mergeCell ref="A71:B71"/>
    <mergeCell ref="C71:Q71"/>
    <mergeCell ref="A72:B72"/>
    <mergeCell ref="C72:Q72"/>
    <mergeCell ref="A77:Q77"/>
    <mergeCell ref="I78:J78"/>
    <mergeCell ref="L78:M78"/>
    <mergeCell ref="O78:Q78"/>
    <mergeCell ref="A78:G78"/>
    <mergeCell ref="A75:B75"/>
    <mergeCell ref="C75:Q75"/>
    <mergeCell ref="A76:B76"/>
    <mergeCell ref="C76:Q76"/>
    <mergeCell ref="A79:B79"/>
    <mergeCell ref="C79:Q79"/>
    <mergeCell ref="A80:B80"/>
    <mergeCell ref="C80:Q80"/>
    <mergeCell ref="A81:Q81"/>
    <mergeCell ref="I82:J82"/>
    <mergeCell ref="L82:M82"/>
    <mergeCell ref="O82:Q82"/>
    <mergeCell ref="A82:G82"/>
    <mergeCell ref="A90:G90"/>
    <mergeCell ref="A83:B83"/>
    <mergeCell ref="C83:Q83"/>
    <mergeCell ref="A84:B84"/>
    <mergeCell ref="C84:Q84"/>
    <mergeCell ref="A86:G86"/>
    <mergeCell ref="I105:J105"/>
    <mergeCell ref="L105:M105"/>
    <mergeCell ref="O105:Q105"/>
    <mergeCell ref="L86:M86"/>
    <mergeCell ref="O86:Q86"/>
    <mergeCell ref="A85:Q85"/>
    <mergeCell ref="I86:J86"/>
    <mergeCell ref="I90:J90"/>
    <mergeCell ref="L90:M90"/>
    <mergeCell ref="O90:Q90"/>
    <mergeCell ref="A98:G98"/>
    <mergeCell ref="A87:B87"/>
    <mergeCell ref="C87:Q87"/>
    <mergeCell ref="A88:B88"/>
    <mergeCell ref="C88:Q88"/>
    <mergeCell ref="A89:Q89"/>
    <mergeCell ref="C91:Q91"/>
    <mergeCell ref="O98:Q98"/>
    <mergeCell ref="A97:Q97"/>
    <mergeCell ref="L94:M94"/>
    <mergeCell ref="A106:B106"/>
    <mergeCell ref="C106:Q106"/>
    <mergeCell ref="C96:Q96"/>
    <mergeCell ref="A93:Q93"/>
    <mergeCell ref="I98:J98"/>
    <mergeCell ref="L98:M98"/>
    <mergeCell ref="A99:B99"/>
    <mergeCell ref="C99:Q99"/>
    <mergeCell ref="A100:B100"/>
    <mergeCell ref="C100:Q100"/>
    <mergeCell ref="L102:M102"/>
    <mergeCell ref="O102:Q102"/>
    <mergeCell ref="A103:B103"/>
    <mergeCell ref="C103:Q103"/>
    <mergeCell ref="A107:B107"/>
    <mergeCell ref="C107:Q107"/>
    <mergeCell ref="A108:Q108"/>
    <mergeCell ref="I109:J109"/>
    <mergeCell ref="L109:M109"/>
    <mergeCell ref="O109:Q109"/>
    <mergeCell ref="A110:B110"/>
    <mergeCell ref="C110:Q110"/>
    <mergeCell ref="A111:B111"/>
    <mergeCell ref="C111:Q111"/>
    <mergeCell ref="A112:Q112"/>
    <mergeCell ref="I113:J113"/>
    <mergeCell ref="L113:M113"/>
    <mergeCell ref="O113:Q113"/>
    <mergeCell ref="A113:G113"/>
    <mergeCell ref="A114:B114"/>
    <mergeCell ref="C114:Q114"/>
    <mergeCell ref="A115:B115"/>
    <mergeCell ref="C115:Q115"/>
    <mergeCell ref="A116:Q116"/>
    <mergeCell ref="I117:J117"/>
    <mergeCell ref="L117:M117"/>
    <mergeCell ref="O117:Q117"/>
    <mergeCell ref="A117:G117"/>
    <mergeCell ref="A118:B118"/>
    <mergeCell ref="C118:Q118"/>
    <mergeCell ref="A119:B119"/>
    <mergeCell ref="C119:Q119"/>
    <mergeCell ref="A120:Q120"/>
    <mergeCell ref="I121:J121"/>
    <mergeCell ref="L121:M121"/>
    <mergeCell ref="O121:Q121"/>
    <mergeCell ref="A121:G121"/>
    <mergeCell ref="A122:B122"/>
    <mergeCell ref="C122:Q122"/>
    <mergeCell ref="A123:B123"/>
    <mergeCell ref="C123:Q123"/>
    <mergeCell ref="A124:Q124"/>
    <mergeCell ref="I125:J125"/>
    <mergeCell ref="L125:M125"/>
    <mergeCell ref="O125:Q125"/>
    <mergeCell ref="A125:G125"/>
    <mergeCell ref="A126:B126"/>
    <mergeCell ref="C126:Q126"/>
    <mergeCell ref="A127:B127"/>
    <mergeCell ref="C127:Q127"/>
    <mergeCell ref="A128:Q128"/>
    <mergeCell ref="I129:J129"/>
    <mergeCell ref="L129:M129"/>
    <mergeCell ref="O129:Q129"/>
    <mergeCell ref="A129:G129"/>
    <mergeCell ref="A130:B130"/>
    <mergeCell ref="C130:Q130"/>
    <mergeCell ref="A131:B131"/>
    <mergeCell ref="C131:Q131"/>
    <mergeCell ref="A132:Q132"/>
    <mergeCell ref="I133:J133"/>
    <mergeCell ref="L133:M133"/>
    <mergeCell ref="O133:Q133"/>
    <mergeCell ref="A133:G133"/>
    <mergeCell ref="A134:B134"/>
    <mergeCell ref="C134:Q134"/>
    <mergeCell ref="A135:B135"/>
    <mergeCell ref="C135:Q135"/>
    <mergeCell ref="A136:Q136"/>
    <mergeCell ref="I137:J137"/>
    <mergeCell ref="L137:M137"/>
    <mergeCell ref="O137:Q137"/>
    <mergeCell ref="A137:G137"/>
    <mergeCell ref="A138:B138"/>
    <mergeCell ref="C138:Q138"/>
    <mergeCell ref="A139:B139"/>
    <mergeCell ref="C139:Q139"/>
    <mergeCell ref="A140:Q140"/>
    <mergeCell ref="I141:J141"/>
    <mergeCell ref="L141:M141"/>
    <mergeCell ref="O141:Q141"/>
    <mergeCell ref="A141:G141"/>
    <mergeCell ref="A142:B142"/>
    <mergeCell ref="C142:Q142"/>
    <mergeCell ref="A143:B143"/>
    <mergeCell ref="C143:Q143"/>
    <mergeCell ref="A144:Q144"/>
    <mergeCell ref="I145:J145"/>
    <mergeCell ref="L145:M145"/>
    <mergeCell ref="O145:Q145"/>
    <mergeCell ref="A145:G145"/>
    <mergeCell ref="A146:B146"/>
    <mergeCell ref="C146:Q146"/>
    <mergeCell ref="A147:B147"/>
    <mergeCell ref="C147:Q147"/>
    <mergeCell ref="A148:Q148"/>
    <mergeCell ref="I149:J149"/>
    <mergeCell ref="L149:M149"/>
    <mergeCell ref="O149:Q149"/>
    <mergeCell ref="A149:G149"/>
    <mergeCell ref="A150:B150"/>
    <mergeCell ref="C150:Q150"/>
    <mergeCell ref="A151:B151"/>
    <mergeCell ref="C151:Q151"/>
    <mergeCell ref="A152:Q152"/>
    <mergeCell ref="I153:J153"/>
    <mergeCell ref="L153:M153"/>
    <mergeCell ref="O153:Q153"/>
    <mergeCell ref="A153:G153"/>
    <mergeCell ref="A154:B154"/>
    <mergeCell ref="C154:Q154"/>
    <mergeCell ref="A155:B155"/>
    <mergeCell ref="C155:Q155"/>
    <mergeCell ref="A156:Q156"/>
    <mergeCell ref="I157:J157"/>
    <mergeCell ref="L157:M157"/>
    <mergeCell ref="O157:Q157"/>
    <mergeCell ref="A157:G157"/>
    <mergeCell ref="A165:G165"/>
    <mergeCell ref="A160:Q160"/>
    <mergeCell ref="A158:B158"/>
    <mergeCell ref="C158:Q158"/>
    <mergeCell ref="A159:B159"/>
    <mergeCell ref="C159:Q159"/>
    <mergeCell ref="A164:Q164"/>
    <mergeCell ref="I165:J165"/>
    <mergeCell ref="A162:B162"/>
    <mergeCell ref="C162:Q162"/>
    <mergeCell ref="A167:B167"/>
    <mergeCell ref="C167:Q167"/>
    <mergeCell ref="O161:Q161"/>
    <mergeCell ref="A170:B170"/>
    <mergeCell ref="C170:Q170"/>
    <mergeCell ref="I161:J161"/>
    <mergeCell ref="L161:M161"/>
    <mergeCell ref="A161:G161"/>
    <mergeCell ref="A166:B166"/>
    <mergeCell ref="C166:Q166"/>
    <mergeCell ref="A171:B171"/>
    <mergeCell ref="C171:Q171"/>
    <mergeCell ref="A168:Q168"/>
    <mergeCell ref="I169:J169"/>
    <mergeCell ref="L169:M169"/>
    <mergeCell ref="O169:Q169"/>
    <mergeCell ref="A169:G169"/>
    <mergeCell ref="C175:Q175"/>
    <mergeCell ref="A172:Q172"/>
    <mergeCell ref="I173:J173"/>
    <mergeCell ref="L173:M173"/>
    <mergeCell ref="O173:Q173"/>
    <mergeCell ref="A173:G173"/>
    <mergeCell ref="A174:B174"/>
    <mergeCell ref="C174:Q174"/>
    <mergeCell ref="A175:B175"/>
    <mergeCell ref="A179:B179"/>
    <mergeCell ref="C179:Q179"/>
    <mergeCell ref="A176:Q176"/>
    <mergeCell ref="I177:J177"/>
    <mergeCell ref="L177:M177"/>
    <mergeCell ref="O177:Q177"/>
    <mergeCell ref="A177:G177"/>
    <mergeCell ref="A178:B178"/>
    <mergeCell ref="C178:Q178"/>
    <mergeCell ref="A91:B91"/>
    <mergeCell ref="A95:B95"/>
    <mergeCell ref="C95:Q95"/>
    <mergeCell ref="A96:B96"/>
    <mergeCell ref="A92:B92"/>
    <mergeCell ref="C92:Q92"/>
    <mergeCell ref="A94:G94"/>
    <mergeCell ref="I94:J94"/>
    <mergeCell ref="O94:Q94"/>
  </mergeCells>
  <phoneticPr fontId="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EAF4-EB61-4415-B4AB-FD81B2EB9408}">
  <dimension ref="A1:T2852"/>
  <sheetViews>
    <sheetView topLeftCell="A25" zoomScaleNormal="100" workbookViewId="0">
      <selection activeCell="O38" sqref="O38"/>
    </sheetView>
  </sheetViews>
  <sheetFormatPr defaultRowHeight="12.75" x14ac:dyDescent="0.2"/>
  <cols>
    <col min="1" max="1" width="3.85546875" customWidth="1"/>
    <col min="2" max="2" width="9.28515625" customWidth="1"/>
    <col min="5" max="5" width="4.42578125" customWidth="1"/>
    <col min="6" max="6" width="7.7109375" customWidth="1"/>
    <col min="7" max="7" width="8.7109375" customWidth="1"/>
    <col min="8" max="8" width="8.140625" style="6" customWidth="1"/>
    <col min="9" max="9" width="5.28515625" customWidth="1"/>
    <col min="10" max="10" width="2.42578125" customWidth="1"/>
    <col min="11" max="11" width="2.7109375" customWidth="1"/>
    <col min="12" max="13" width="8.7109375" customWidth="1"/>
    <col min="14" max="14" width="4.42578125" customWidth="1"/>
    <col min="15" max="15" width="7.7109375" customWidth="1"/>
    <col min="16" max="16" width="8" customWidth="1"/>
    <col min="17" max="17" width="7.7109375" customWidth="1"/>
    <col min="18" max="18" width="8.5703125" customWidth="1"/>
    <col min="19" max="19" width="8" customWidth="1"/>
  </cols>
  <sheetData>
    <row r="1" spans="1:20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20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20" ht="13.5" thickBot="1" x14ac:dyDescent="0.25">
      <c r="A3" s="319" t="s">
        <v>147</v>
      </c>
      <c r="B3" s="320"/>
      <c r="C3" s="320"/>
      <c r="D3" s="321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20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0" s="1" customFormat="1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20" ht="13.5" thickBot="1" x14ac:dyDescent="0.25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</row>
    <row r="7" spans="1:20" ht="13.5" thickBot="1" x14ac:dyDescent="0.25">
      <c r="A7" s="20" t="s">
        <v>52</v>
      </c>
      <c r="B7" s="274" t="s">
        <v>85</v>
      </c>
      <c r="C7" s="236"/>
      <c r="D7" s="236"/>
      <c r="E7" s="275"/>
      <c r="F7" s="8" t="s">
        <v>86</v>
      </c>
      <c r="G7" s="8" t="s">
        <v>43</v>
      </c>
      <c r="H7" s="8" t="s">
        <v>44</v>
      </c>
      <c r="I7" s="8" t="s">
        <v>20</v>
      </c>
      <c r="J7" s="460" t="s">
        <v>65</v>
      </c>
      <c r="K7" s="461"/>
      <c r="L7" s="460" t="s">
        <v>45</v>
      </c>
      <c r="M7" s="463"/>
      <c r="N7" s="461"/>
      <c r="O7" s="37" t="s">
        <v>12</v>
      </c>
      <c r="P7" s="43" t="s">
        <v>169</v>
      </c>
      <c r="Q7" s="44" t="s">
        <v>13</v>
      </c>
      <c r="R7" s="43" t="s">
        <v>15</v>
      </c>
      <c r="S7" s="7" t="s">
        <v>23</v>
      </c>
      <c r="T7" s="41"/>
    </row>
    <row r="8" spans="1:20" x14ac:dyDescent="0.2">
      <c r="A8" s="15">
        <f>IF([1]p1!$C$13&gt;0,1,"")</f>
        <v>1</v>
      </c>
      <c r="B8" s="399" t="str">
        <f>T([1]p1!$C$13:$G$13)</f>
        <v>Alânnio Barbosa Nóbrega</v>
      </c>
      <c r="C8" s="399" t="s">
        <v>181</v>
      </c>
      <c r="D8" s="399" t="s">
        <v>181</v>
      </c>
      <c r="E8" s="468" t="s">
        <v>181</v>
      </c>
      <c r="F8" s="9">
        <f>IF([1]p1!$J$13&gt;0,[1]p1!$J$13,"")</f>
        <v>2741491</v>
      </c>
      <c r="G8" s="10" t="str">
        <f>IF([1]p1!$A$15&lt;&gt;0,[1]p1!$A$15,"")</f>
        <v>Doutor</v>
      </c>
      <c r="H8" s="11" t="str">
        <f>IF([1]p1!$B$15&lt;&gt;0,[1]p1!$B$15,"")</f>
        <v>Adjunto</v>
      </c>
      <c r="I8" s="12" t="str">
        <f>IF([1]p1!$C$15&lt;&gt;0,[1]p1!$C$15,"")</f>
        <v>II</v>
      </c>
      <c r="J8" s="38">
        <f>IF([1]p1!$F$15&lt;&gt;0,[1]p1!$F$15,"")</f>
        <v>40</v>
      </c>
      <c r="K8" s="40" t="str">
        <f>IF([1]p1!$G$15&lt;&gt;0,[1]p1!$G$15,"")</f>
        <v>DE</v>
      </c>
      <c r="L8" s="423" t="str">
        <f>T([1]p1!$H$15:$J$15)</f>
        <v>Docente do Quadro Efetivo</v>
      </c>
      <c r="M8" s="424"/>
      <c r="N8" s="467"/>
      <c r="O8" s="13">
        <f>IF([1]p1!$D$15&lt;&gt;0,[1]p1!$D$15,"")</f>
        <v>40389</v>
      </c>
      <c r="P8" s="42" t="str">
        <f>IF([1]p1!$E$15&lt;&gt;0,[1]p1!$E$15,"")</f>
        <v>Concur.</v>
      </c>
      <c r="Q8" s="128" t="str">
        <f>IF([1]p1!$K$15&lt;&gt;0,[1]p1!$K$15,"")</f>
        <v/>
      </c>
      <c r="R8" s="34" t="str">
        <f>IF([1]p1!$L$15&lt;&gt;0,[1]p1!$L$15,"")</f>
        <v/>
      </c>
      <c r="S8" s="9" t="str">
        <f>IF([1]p1!$L$13&lt;&gt;0,[1]p1!$L$13,"")</f>
        <v>Afastado</v>
      </c>
    </row>
    <row r="9" spans="1:20" x14ac:dyDescent="0.2">
      <c r="A9" s="14">
        <f>IF([1]p2!$C$13&gt;0,2,"")</f>
        <v>2</v>
      </c>
      <c r="B9" s="464" t="str">
        <f>T([1]p2!$C$13:$G$13)</f>
        <v>Angelo Roncalli Furtado de Holanda</v>
      </c>
      <c r="C9" s="465" t="s">
        <v>187</v>
      </c>
      <c r="D9" s="465" t="s">
        <v>187</v>
      </c>
      <c r="E9" s="466" t="s">
        <v>187</v>
      </c>
      <c r="F9" s="14">
        <f>IF([1]p2!$J$13&gt;0,[1]p2!$J$13,"")</f>
        <v>2318390</v>
      </c>
      <c r="G9" s="11" t="str">
        <f>IF([1]p2!$A$15&lt;&gt;0,[1]p2!$A$15,"")</f>
        <v>Doutor</v>
      </c>
      <c r="H9" s="11" t="str">
        <f>IF([1]p2!$B$15&lt;&gt;0,[1]p2!$B$15,"")</f>
        <v>Associado</v>
      </c>
      <c r="I9" s="12" t="str">
        <f>IF([1]p2!$C$15&lt;&gt;0,[1]p2!$C$15,"")</f>
        <v>II</v>
      </c>
      <c r="J9" s="39">
        <f>IF([1]p2!$F$15&lt;&gt;0,[1]p2!$F$15,"")</f>
        <v>40</v>
      </c>
      <c r="K9" s="36" t="str">
        <f>IF([1]p2!$G$15&lt;&gt;0,[1]p2!$G$15,"")</f>
        <v>DE</v>
      </c>
      <c r="L9" s="459" t="str">
        <f>T([1]p2!$H$15:$J$15)</f>
        <v>Docente do Quadro Efetivo</v>
      </c>
      <c r="M9" s="384"/>
      <c r="N9" s="445"/>
      <c r="O9" s="13">
        <f>IF([1]p2!$D$15&lt;&gt;0,[1]p2!$D$15,"")</f>
        <v>38945</v>
      </c>
      <c r="P9" s="12" t="str">
        <f>IF([1]p2!$E$15&lt;&gt;0,[1]p2!$E$15,"")</f>
        <v>Concur.</v>
      </c>
      <c r="Q9" s="13" t="str">
        <f>IF([1]p2!$K$15&lt;&gt;0,[1]p2!$K$15,"")</f>
        <v/>
      </c>
      <c r="R9" s="35" t="str">
        <f>IF([1]p2!$L$15&lt;&gt;0,[1]p2!$L$15,"")</f>
        <v/>
      </c>
      <c r="S9" s="14" t="str">
        <f>IF([1]p2!$L$13&lt;&gt;0,[1]p2!$L$13,"")</f>
        <v>Ativa</v>
      </c>
    </row>
    <row r="10" spans="1:20" x14ac:dyDescent="0.2">
      <c r="A10" s="14">
        <f>IF([1]p3!$C$13&gt;0,3,"")</f>
        <v>3</v>
      </c>
      <c r="B10" s="464" t="str">
        <f>T([1]p3!$C$13:$G$13)</f>
        <v>Antônio Pereira Brandão Júnior</v>
      </c>
      <c r="C10" s="465" t="s">
        <v>187</v>
      </c>
      <c r="D10" s="465" t="s">
        <v>187</v>
      </c>
      <c r="E10" s="466" t="s">
        <v>187</v>
      </c>
      <c r="F10" s="14">
        <f>IF([1]p3!$J$13&gt;0,[1]p3!$J$13,"")</f>
        <v>2224264</v>
      </c>
      <c r="G10" s="11" t="str">
        <f>IF([1]p3!$A$15&lt;&gt;0,[1]p3!$A$15,"")</f>
        <v>Doutor</v>
      </c>
      <c r="H10" s="11" t="str">
        <f>IF([1]p3!$B$15&lt;&gt;0,[1]p3!$B$15,"")</f>
        <v>Associado</v>
      </c>
      <c r="I10" s="12" t="str">
        <f>IF([1]p3!$C$15&lt;&gt;0,[1]p3!$C$15,"")</f>
        <v>III</v>
      </c>
      <c r="J10" s="39">
        <f>IF([1]p3!$F$15&lt;&gt;0,[1]p3!$F$15,"")</f>
        <v>40</v>
      </c>
      <c r="K10" s="36" t="str">
        <f>IF([1]p3!$G$15&lt;&gt;0,[1]p3!$G$15,"")</f>
        <v>DE</v>
      </c>
      <c r="L10" s="459" t="str">
        <f>T([1]p3!$H$15:$J$15)</f>
        <v>Docente do Quadro Efetivo</v>
      </c>
      <c r="M10" s="384"/>
      <c r="N10" s="445"/>
      <c r="O10" s="13">
        <f>IF([1]p3!$D$15&lt;&gt;0,[1]p3!$D$15,"")</f>
        <v>36004</v>
      </c>
      <c r="P10" s="12" t="str">
        <f>IF([1]p3!$E$15&lt;&gt;0,[1]p3!$E$15,"")</f>
        <v>Concur.</v>
      </c>
      <c r="Q10" s="13" t="str">
        <f>IF([1]p3!$K$15&lt;&gt;0,[1]p3!$K$15,"")</f>
        <v/>
      </c>
      <c r="R10" s="35" t="str">
        <f>IF([1]p3!$L$15&lt;&gt;0,[1]p3!$L$15,"")</f>
        <v/>
      </c>
      <c r="S10" s="14" t="str">
        <f>IF([1]p3!$L$13&lt;&gt;0,[1]p3!$L$13,"")</f>
        <v>Ativa</v>
      </c>
    </row>
    <row r="11" spans="1:20" x14ac:dyDescent="0.2">
      <c r="A11" s="14">
        <f>IF([1]p4!$C$13&gt;0,4,"")</f>
        <v>4</v>
      </c>
      <c r="B11" s="464" t="str">
        <f>T([1]p4!$C$13:$G$13)</f>
        <v>Bruno Sérgio Vasconcelos de Araújo</v>
      </c>
      <c r="C11" s="465" t="s">
        <v>189</v>
      </c>
      <c r="D11" s="465" t="s">
        <v>189</v>
      </c>
      <c r="E11" s="466" t="s">
        <v>189</v>
      </c>
      <c r="F11" s="14">
        <f>IF([1]p4!$J$13&gt;0,[1]p4!$J$13,"")</f>
        <v>2884023</v>
      </c>
      <c r="G11" s="11" t="str">
        <f>IF([1]p4!$A$15&lt;&gt;0,[1]p4!$A$15,"")</f>
        <v>Doutor</v>
      </c>
      <c r="H11" s="11" t="str">
        <f>IF([1]p4!$B$15&lt;&gt;0,[1]p4!$B$15,"")</f>
        <v>Adjunto</v>
      </c>
      <c r="I11" s="12" t="str">
        <f>IF([1]p4!$C$15&lt;&gt;0,[1]p4!$C$15,"")</f>
        <v>IV</v>
      </c>
      <c r="J11" s="39">
        <f>IF([1]p4!$F$15&lt;&gt;0,[1]p4!$F$15,"")</f>
        <v>40</v>
      </c>
      <c r="K11" s="36" t="str">
        <f>IF([1]p4!$G$15&lt;&gt;0,[1]p4!$G$15,"")</f>
        <v>DE</v>
      </c>
      <c r="L11" s="459" t="str">
        <f>T([1]p4!$H$15:$J$15)</f>
        <v>Docente do Quadro Efetivo</v>
      </c>
      <c r="M11" s="384"/>
      <c r="N11" s="445"/>
      <c r="O11" s="13">
        <f>IF([1]p4!$D$15&lt;&gt;0,[1]p4!$D$15,"")</f>
        <v>40766</v>
      </c>
      <c r="P11" s="12" t="str">
        <f>IF([1]p4!$E$15&lt;&gt;0,[1]p4!$E$15,"")</f>
        <v>Concur.</v>
      </c>
      <c r="Q11" s="13" t="str">
        <f>IF([1]p4!$K$15&lt;&gt;0,[1]p4!$K$15,"")</f>
        <v/>
      </c>
      <c r="R11" s="35" t="str">
        <f>IF([1]p4!$L$15&lt;&gt;0,[1]p4!$L$15,"")</f>
        <v/>
      </c>
      <c r="S11" s="14" t="str">
        <f>IF([1]p4!$L$13&lt;&gt;0,[1]p4!$L$13,"")</f>
        <v>Ativa</v>
      </c>
    </row>
    <row r="12" spans="1:20" x14ac:dyDescent="0.2">
      <c r="A12" s="14">
        <f>IF([1]p5!$C$13&gt;0,5,"")</f>
        <v>5</v>
      </c>
      <c r="B12" s="464" t="str">
        <f>T([1]p5!$C$13:$G$13)</f>
        <v>Claudianor Oliveira Alves</v>
      </c>
      <c r="C12" s="465" t="s">
        <v>182</v>
      </c>
      <c r="D12" s="465" t="s">
        <v>182</v>
      </c>
      <c r="E12" s="466" t="s">
        <v>182</v>
      </c>
      <c r="F12" s="14">
        <f>IF([1]p5!$J$13&gt;0,[1]p5!$J$13,"")</f>
        <v>6338063</v>
      </c>
      <c r="G12" s="11" t="str">
        <f>IF([1]p5!$A$15&lt;&gt;0,[1]p5!$A$15,"")</f>
        <v>Doutor</v>
      </c>
      <c r="H12" s="11" t="str">
        <f>IF([1]p5!$B$15&lt;&gt;0,[1]p5!$B$15,"")</f>
        <v>Titular</v>
      </c>
      <c r="I12" s="12" t="str">
        <f>IF([1]p5!$C$15&lt;&gt;0,[1]p5!$C$15,"")</f>
        <v>Único</v>
      </c>
      <c r="J12" s="39">
        <f>IF([1]p5!$F$15&lt;&gt;0,[1]p5!$F$15,"")</f>
        <v>40</v>
      </c>
      <c r="K12" s="36" t="str">
        <f>IF([1]p5!$G$15&lt;&gt;0,[1]p5!$G$15,"")</f>
        <v>DE</v>
      </c>
      <c r="L12" s="459" t="str">
        <f>T([1]p5!$H$15:$J$15)</f>
        <v>Docente do Quadro Efetivo</v>
      </c>
      <c r="M12" s="384"/>
      <c r="N12" s="445"/>
      <c r="O12" s="13">
        <f>IF([1]p5!$D$15&lt;&gt;0,[1]p5!$D$15,"")</f>
        <v>33482</v>
      </c>
      <c r="P12" s="12" t="str">
        <f>IF([1]p5!$E$15&lt;&gt;0,[1]p5!$E$15,"")</f>
        <v>Concur.</v>
      </c>
      <c r="Q12" s="13" t="str">
        <f>IF([1]p5!$K$15&lt;&gt;0,[1]p5!$K$15,"")</f>
        <v/>
      </c>
      <c r="R12" s="35" t="str">
        <f>IF([1]p5!$L$15&lt;&gt;0,[1]p5!$L$15,"")</f>
        <v/>
      </c>
      <c r="S12" s="14" t="str">
        <f>IF([1]p5!$L$13&lt;&gt;0,[1]p5!$L$13,"")</f>
        <v>Ativa</v>
      </c>
    </row>
    <row r="13" spans="1:20" x14ac:dyDescent="0.2">
      <c r="A13" s="14">
        <f>IF([1]p6!$C$13&gt;0,6,"")</f>
        <v>6</v>
      </c>
      <c r="B13" s="464" t="str">
        <f>T([1]p6!$C$13:$G$13)</f>
        <v>Daniel Cordeiro de Morais Filho</v>
      </c>
      <c r="C13" s="465" t="s">
        <v>183</v>
      </c>
      <c r="D13" s="465" t="s">
        <v>183</v>
      </c>
      <c r="E13" s="466" t="s">
        <v>183</v>
      </c>
      <c r="F13" s="14">
        <f>IF([1]p6!$J$13&gt;0,[1]p2!$J$13,"")</f>
        <v>2318390</v>
      </c>
      <c r="G13" s="11" t="str">
        <f>IF([1]p6!$A$15&lt;&gt;0,[1]p6!$A$15,"")</f>
        <v>Doutor</v>
      </c>
      <c r="H13" s="11" t="str">
        <f>IF([1]p6!$B$15&lt;&gt;0,[1]p6!$B$15,"")</f>
        <v>Titular</v>
      </c>
      <c r="I13" s="12" t="str">
        <f>IF([1]p6!$C$15&lt;&gt;0,[1]p6!$C$15,"")</f>
        <v>Único</v>
      </c>
      <c r="J13" s="39">
        <f>IF([1]p6!$F$15&lt;&gt;0,[1]p6!$F$15,"")</f>
        <v>40</v>
      </c>
      <c r="K13" s="36" t="str">
        <f>IF([1]p6!$G$15&lt;&gt;0,[1]p6!$G$15,"")</f>
        <v>DE</v>
      </c>
      <c r="L13" s="459" t="str">
        <f>T([1]p6!$H$15:$J$15)</f>
        <v>Docente do Quadro Efetivo</v>
      </c>
      <c r="M13" s="384"/>
      <c r="N13" s="445"/>
      <c r="O13" s="13">
        <f>IF([1]p6!$D$15&lt;&gt;0,[1]p6!$D$15,"")</f>
        <v>31625</v>
      </c>
      <c r="P13" s="12" t="str">
        <f>IF([1]p6!$E$15&lt;&gt;0,[1]p6!$E$15,"")</f>
        <v>Concur.</v>
      </c>
      <c r="Q13" s="13" t="str">
        <f>IF([1]p6!$K$15&lt;&gt;0,[1]p6!$K$15,"")</f>
        <v/>
      </c>
      <c r="R13" s="35" t="str">
        <f>IF([1]p6!$L$15&lt;&gt;0,[1]p6!$L$15,"")</f>
        <v/>
      </c>
      <c r="S13" s="14" t="str">
        <f>IF([1]p6!$L$13&lt;&gt;0,[1]p6!$L$13,"")</f>
        <v>Ativa</v>
      </c>
    </row>
    <row r="14" spans="1:20" x14ac:dyDescent="0.2">
      <c r="A14" s="14">
        <f>IF([1]p7!$C$13&gt;0,7,"")</f>
        <v>7</v>
      </c>
      <c r="B14" s="464" t="str">
        <f>T([1]p7!$C$13:$G$13)</f>
        <v>Deise Mara Barbosa de Almeida</v>
      </c>
      <c r="C14" s="465" t="s">
        <v>190</v>
      </c>
      <c r="D14" s="465" t="s">
        <v>190</v>
      </c>
      <c r="E14" s="466" t="s">
        <v>190</v>
      </c>
      <c r="F14" s="14">
        <f>IF([1]p7!$J$13&gt;0,[1]p7!$J$13,"")</f>
        <v>2355751</v>
      </c>
      <c r="G14" s="11" t="str">
        <f>IF([1]p7!$A$15&lt;&gt;0,[1]p7!$A$15,"")</f>
        <v>Doutor</v>
      </c>
      <c r="H14" s="11" t="str">
        <f>IF([1]p7!$B$15&lt;&gt;0,[1]p7!$B$15,"")</f>
        <v>Adjunto</v>
      </c>
      <c r="I14" s="12" t="str">
        <f>IF([1]p7!$C$15&lt;&gt;0,[1]p7!$C$15,"")</f>
        <v>II</v>
      </c>
      <c r="J14" s="39">
        <f>IF([1]p7!$F$15&lt;&gt;0,[1]p7!$F$15,"")</f>
        <v>40</v>
      </c>
      <c r="K14" s="36" t="str">
        <f>IF([1]p7!$G$15&lt;&gt;0,[1]p7!$G$15,"")</f>
        <v>DE</v>
      </c>
      <c r="L14" s="459" t="str">
        <f>T([1]p7!$H$15:$J$15)</f>
        <v>Docente do Quadro Efetivo</v>
      </c>
      <c r="M14" s="384"/>
      <c r="N14" s="445"/>
      <c r="O14" s="13">
        <f>IF([1]p7!$D$15&lt;&gt;0,[1]p7!$D$15,"")</f>
        <v>42727</v>
      </c>
      <c r="P14" s="12" t="str">
        <f>IF([1]p7!$E$15&lt;&gt;0,[1]p7!$E$15,"")</f>
        <v>Concur.</v>
      </c>
      <c r="Q14" s="13" t="str">
        <f>IF([1]p7!$K$15&lt;&gt;0,[1]p7!$K$15,"")</f>
        <v/>
      </c>
      <c r="R14" s="35" t="str">
        <f>IF([1]p7!$L$15&lt;&gt;0,[1]p7!$L$15,"")</f>
        <v/>
      </c>
      <c r="S14" s="14" t="str">
        <f>IF([1]p7!$L$13&lt;&gt;0,[1]p7!$L$13,"")</f>
        <v>Ativa</v>
      </c>
    </row>
    <row r="15" spans="1:20" x14ac:dyDescent="0.2">
      <c r="A15" s="14">
        <f>IF([1]p8!$C$13&gt;0,8,"")</f>
        <v>8</v>
      </c>
      <c r="B15" s="464" t="str">
        <f>T([1]p8!$C$13:$G$13)</f>
        <v>Denilson da Silva Pereira</v>
      </c>
      <c r="C15" s="465" t="s">
        <v>191</v>
      </c>
      <c r="D15" s="465" t="s">
        <v>191</v>
      </c>
      <c r="E15" s="466" t="s">
        <v>191</v>
      </c>
      <c r="F15" s="14">
        <f>IF([1]p8!$J$13&gt;0,[1]p8!$J$13,"")</f>
        <v>1889161</v>
      </c>
      <c r="G15" s="11" t="str">
        <f>IF([1]p8!$A$15&lt;&gt;0,[1]p8!$A$15,"")</f>
        <v>Doutor</v>
      </c>
      <c r="H15" s="11" t="str">
        <f>IF([1]p8!$B$15&lt;&gt;0,[1]p8!$B$15,"")</f>
        <v>Associado</v>
      </c>
      <c r="I15" s="12" t="str">
        <f>IF([1]p8!$C$15&lt;&gt;0,[1]p8!$C$15,"")</f>
        <v>I</v>
      </c>
      <c r="J15" s="39">
        <f>IF([1]p8!$F$15&lt;&gt;0,[1]p8!$F$15,"")</f>
        <v>40</v>
      </c>
      <c r="K15" s="36" t="str">
        <f>IF([1]p8!$G$15&lt;&gt;0,[1]p8!$G$15,"")</f>
        <v>DE</v>
      </c>
      <c r="L15" s="459" t="str">
        <f>T([1]p8!$H$15:$J$15)</f>
        <v>Docente do Quadro Efetivo</v>
      </c>
      <c r="M15" s="384"/>
      <c r="N15" s="445"/>
      <c r="O15" s="13">
        <f>IF([1]p8!$D$15&lt;&gt;0,[1]p8!$D$15,"")</f>
        <v>40774</v>
      </c>
      <c r="P15" s="12" t="str">
        <f>IF([1]p8!$E$15&lt;&gt;0,[1]p8!$E$15,"")</f>
        <v>Concur.</v>
      </c>
      <c r="Q15" s="13" t="str">
        <f>IF([1]p8!$K$15&lt;&gt;0,[1]p8!$K$15,"")</f>
        <v/>
      </c>
      <c r="R15" s="35" t="str">
        <f>IF([1]p8!$L$15&lt;&gt;0,[1]p8!$L$15,"")</f>
        <v/>
      </c>
      <c r="S15" s="14" t="str">
        <f>IF([1]p8!$L$13&lt;&gt;0,[1]p8!$L$13,"")</f>
        <v>Ativa</v>
      </c>
    </row>
    <row r="16" spans="1:20" x14ac:dyDescent="0.2">
      <c r="A16" s="14">
        <f>IF([1]p9!$C$13&gt;0,9,"")</f>
        <v>9</v>
      </c>
      <c r="B16" s="464" t="str">
        <f>T([1]p9!$C$13:$G$13)</f>
        <v>Diogo de Santana Germano</v>
      </c>
      <c r="C16" s="465" t="s">
        <v>192</v>
      </c>
      <c r="D16" s="465" t="s">
        <v>192</v>
      </c>
      <c r="E16" s="466" t="s">
        <v>192</v>
      </c>
      <c r="F16" s="14">
        <f>IF([1]p9!$J$13&gt;0,[1]p9!$J$13,"")</f>
        <v>1719882</v>
      </c>
      <c r="G16" s="11" t="str">
        <f>IF([1]p9!$A$15&lt;&gt;0,[1]p9!$A$15,"")</f>
        <v>Doutor</v>
      </c>
      <c r="H16" s="11" t="str">
        <f>IF([1]p9!$B$15&lt;&gt;0,[1]p9!$B$15,"")</f>
        <v>Associado</v>
      </c>
      <c r="I16" s="12" t="str">
        <f>IF([1]p9!$C$15&lt;&gt;0,[1]p9!$C$15,"")</f>
        <v>I</v>
      </c>
      <c r="J16" s="39">
        <f>IF([1]p9!$F$15&lt;&gt;0,[1]p9!$F$15,"")</f>
        <v>40</v>
      </c>
      <c r="K16" s="36" t="str">
        <f>IF([1]p9!$G$15&lt;&gt;0,[1]p9!$G$15,"")</f>
        <v>DE</v>
      </c>
      <c r="L16" s="459" t="str">
        <f>T([1]p9!$H$15:$J$15)</f>
        <v>Docente do Quadro Efetivo</v>
      </c>
      <c r="M16" s="384"/>
      <c r="N16" s="445"/>
      <c r="O16" s="13">
        <f>IF([1]p9!$D$15&lt;&gt;0,[1]p9!$D$15,"")</f>
        <v>40023</v>
      </c>
      <c r="P16" s="12" t="str">
        <f>IF([1]p9!$E$15&lt;&gt;0,[1]p9!$E$15,"")</f>
        <v>Concur.</v>
      </c>
      <c r="Q16" s="13" t="str">
        <f>IF([1]p9!$K$15&lt;&gt;0,[1]p9!$K$15,"")</f>
        <v/>
      </c>
      <c r="R16" s="35" t="str">
        <f>IF([1]p9!$L$15&lt;&gt;0,[1]p9!$L$15,"")</f>
        <v/>
      </c>
      <c r="S16" s="14" t="str">
        <f>IF([1]p9!$L$13&lt;&gt;0,[1]p9!$L$13,"")</f>
        <v>Ativa</v>
      </c>
    </row>
    <row r="17" spans="1:19" x14ac:dyDescent="0.2">
      <c r="A17" s="14">
        <f>IF([1]p10!$C$13&gt;0,10,"")</f>
        <v>10</v>
      </c>
      <c r="B17" s="464" t="str">
        <f>T([1]p10!$C$13:$G$13)</f>
        <v>Diogo Diniz Pereira da Silva e Silva</v>
      </c>
      <c r="C17" s="465" t="s">
        <v>193</v>
      </c>
      <c r="D17" s="465" t="s">
        <v>193</v>
      </c>
      <c r="E17" s="466" t="s">
        <v>193</v>
      </c>
      <c r="F17" s="14">
        <f>IF([1]p10!$J$13&gt;0,[1]p10!$J$13,"")</f>
        <v>1695294</v>
      </c>
      <c r="G17" s="11" t="str">
        <f>IF([1]p10!$A$15&lt;&gt;0,[1]p10!$A$15,"")</f>
        <v>Doutor</v>
      </c>
      <c r="H17" s="11" t="str">
        <f>IF([1]p10!$B$15&lt;&gt;0,[1]p10!$B$15,"")</f>
        <v>Associado</v>
      </c>
      <c r="I17" s="12" t="str">
        <f>IF([1]p10!$C$15&lt;&gt;0,[1]p10!$C$15,"")</f>
        <v>III</v>
      </c>
      <c r="J17" s="39">
        <f>IF([1]p10!$F$15&lt;&gt;0,[1]p10!$F$15,"")</f>
        <v>40</v>
      </c>
      <c r="K17" s="36" t="str">
        <f>IF([1]p10!$G$15&lt;&gt;0,[1]p10!$G$15,"")</f>
        <v>DE</v>
      </c>
      <c r="L17" s="459" t="str">
        <f>T([1]p10!$H$15:$J$15)</f>
        <v>Docente do Quadro Efetivo</v>
      </c>
      <c r="M17" s="384"/>
      <c r="N17" s="445"/>
      <c r="O17" s="13">
        <f>IF([1]p10!$D$15&lt;&gt;0,[1]p10!$D$15,"")</f>
        <v>39909</v>
      </c>
      <c r="P17" s="12" t="str">
        <f>IF([1]p10!$E$15&lt;&gt;0,[1]p10!$E$15,"")</f>
        <v>Concur.</v>
      </c>
      <c r="Q17" s="13" t="str">
        <f>IF([1]p10!$K$15&lt;&gt;0,[1]p10!$K$15,"")</f>
        <v/>
      </c>
      <c r="R17" s="35" t="str">
        <f>IF([1]p10!$L$15&lt;&gt;0,[1]p10!$L$15,"")</f>
        <v/>
      </c>
      <c r="S17" s="14" t="str">
        <f>IF([1]p10!$L$13&lt;&gt;0,[1]p10!$L$13,"")</f>
        <v>Ativa</v>
      </c>
    </row>
    <row r="18" spans="1:19" x14ac:dyDescent="0.2">
      <c r="A18" s="14">
        <f>IF([1]p11!$C$13&gt;0,11,"")</f>
        <v>11</v>
      </c>
      <c r="B18" s="464" t="str">
        <f>T([1]p11!$C$13:$G$13)</f>
        <v>Henrique Fernandes de Lima</v>
      </c>
      <c r="C18" s="465" t="s">
        <v>194</v>
      </c>
      <c r="D18" s="465" t="s">
        <v>194</v>
      </c>
      <c r="E18" s="466" t="s">
        <v>194</v>
      </c>
      <c r="F18" s="14">
        <f>IF([1]p11!$J$13&gt;0,[1]p11!$J$13,"")</f>
        <v>1459040</v>
      </c>
      <c r="G18" s="11" t="str">
        <f>IF([1]p11!$A$15&lt;&gt;0,[1]p11!$A$15,"")</f>
        <v>Doutor</v>
      </c>
      <c r="H18" s="11" t="str">
        <f>IF([1]p11!$B$15&lt;&gt;0,[1]p11!$B$15,"")</f>
        <v>Associado</v>
      </c>
      <c r="I18" s="12" t="str">
        <f>IF([1]p11!$C$15&lt;&gt;0,[1]p11!$C$15,"")</f>
        <v>III</v>
      </c>
      <c r="J18" s="39">
        <f>IF([1]p11!$F$15&lt;&gt;0,[1]p11!$F$15,"")</f>
        <v>40</v>
      </c>
      <c r="K18" s="36" t="str">
        <f>IF([1]p11!$G$15&lt;&gt;0,[1]p11!$G$15,"")</f>
        <v>DE</v>
      </c>
      <c r="L18" s="459" t="str">
        <f>T([1]p11!$H$15:$J$15)</f>
        <v>Docente do Quadro Efetivo</v>
      </c>
      <c r="M18" s="384"/>
      <c r="N18" s="445"/>
      <c r="O18" s="13">
        <f>IF([1]p11!$D$15&lt;&gt;0,[1]p11!$D$15,"")</f>
        <v>38175</v>
      </c>
      <c r="P18" s="12" t="str">
        <f>IF([1]p11!$E$15&lt;&gt;0,[1]p11!$E$15,"")</f>
        <v>Concur.</v>
      </c>
      <c r="Q18" s="13" t="str">
        <f>IF([1]p11!$K$15&lt;&gt;0,[1]p11!$K$15,"")</f>
        <v/>
      </c>
      <c r="R18" s="35" t="str">
        <f>IF([1]p11!$L$15&lt;&gt;0,[1]p11!$L$15,"")</f>
        <v/>
      </c>
      <c r="S18" s="14" t="str">
        <f>IF([1]p11!$L$13&lt;&gt;0,[1]p11!$L$13,"")</f>
        <v>Ativa</v>
      </c>
    </row>
    <row r="19" spans="1:19" x14ac:dyDescent="0.2">
      <c r="A19" s="14">
        <f>IF([1]p12!$C$13&gt;0,12,"")</f>
        <v>12</v>
      </c>
      <c r="B19" s="464" t="str">
        <f>T([1]p12!$C$13:$G$13)</f>
        <v>Jacqueline Félix de Brito Diniz</v>
      </c>
      <c r="C19" s="465" t="s">
        <v>195</v>
      </c>
      <c r="D19" s="465" t="s">
        <v>195</v>
      </c>
      <c r="E19" s="466" t="s">
        <v>195</v>
      </c>
      <c r="F19" s="14">
        <f>IF([1]p12!$J$13&gt;0,[1]p12!$J$13,"")</f>
        <v>34125777</v>
      </c>
      <c r="G19" s="11" t="str">
        <f>IF([1]p12!$A$15&lt;&gt;0,[1]p12!$A$15,"")</f>
        <v>Doutor</v>
      </c>
      <c r="H19" s="11" t="str">
        <f>IF([1]p12!$B$15&lt;&gt;0,[1]p12!$B$15,"")</f>
        <v>Associado</v>
      </c>
      <c r="I19" s="12" t="str">
        <f>IF([1]p12!$C$15&lt;&gt;0,[1]p12!$C$15,"")</f>
        <v>II</v>
      </c>
      <c r="J19" s="39">
        <f>IF([1]p12!$F$15&lt;&gt;0,[1]p12!$F$15,"")</f>
        <v>40</v>
      </c>
      <c r="K19" s="36" t="str">
        <f>IF([1]p12!$G$15&lt;&gt;0,[1]p12!$G$15,"")</f>
        <v>DE</v>
      </c>
      <c r="L19" s="459" t="str">
        <f>T([1]p12!$H$15:$J$15)</f>
        <v>Docente do Quadro Efetivo</v>
      </c>
      <c r="M19" s="384"/>
      <c r="N19" s="445"/>
      <c r="O19" s="13">
        <f>IF([1]p12!$D$15&lt;&gt;0,[1]p12!$D$15,"")</f>
        <v>38930</v>
      </c>
      <c r="P19" s="12" t="str">
        <f>IF([1]p12!$E$15&lt;&gt;0,[1]p12!$E$15,"")</f>
        <v>Concur.</v>
      </c>
      <c r="Q19" s="13" t="str">
        <f>IF([1]p12!$K$15&lt;&gt;0,[1]p12!$K$15,"")</f>
        <v/>
      </c>
      <c r="R19" s="35" t="str">
        <f>IF([1]p12!$L$15&lt;&gt;0,[1]p12!$L$15,"")</f>
        <v/>
      </c>
      <c r="S19" s="14" t="str">
        <f>IF([1]p12!$L$13&lt;&gt;0,[1]p12!$L$13,"")</f>
        <v>Ativa</v>
      </c>
    </row>
    <row r="20" spans="1:19" x14ac:dyDescent="0.2">
      <c r="A20" s="14">
        <f>IF([1]p13!$C$13&gt;0,13,"")</f>
        <v>13</v>
      </c>
      <c r="B20" s="464" t="str">
        <f>T([1]p13!$C$13:$G$13)</f>
        <v>Jaime Alves Barbosa Sobrinho</v>
      </c>
      <c r="C20" s="465" t="s">
        <v>196</v>
      </c>
      <c r="D20" s="465" t="s">
        <v>196</v>
      </c>
      <c r="E20" s="466" t="s">
        <v>196</v>
      </c>
      <c r="F20" s="14">
        <f>IF([1]p13!$J$13&gt;0,[1]p13!$J$13,"")</f>
        <v>337185</v>
      </c>
      <c r="G20" s="11" t="str">
        <f>IF([1]p13!$A$15&lt;&gt;0,[1]p13!$A$15,"")</f>
        <v>Doutor</v>
      </c>
      <c r="H20" s="11" t="str">
        <f>IF([1]p13!$B$15&lt;&gt;0,[1]p13!$B$15,"")</f>
        <v>Titular</v>
      </c>
      <c r="I20" s="12" t="str">
        <f>IF([1]p13!$C$15&lt;&gt;0,[1]p13!$C$15,"")</f>
        <v>Único</v>
      </c>
      <c r="J20" s="39">
        <f>IF([1]p13!$F$15&lt;&gt;0,[1]p13!$F$15,"")</f>
        <v>40</v>
      </c>
      <c r="K20" s="36" t="str">
        <f>IF([1]p13!$G$15&lt;&gt;0,[1]p13!$G$15,"")</f>
        <v>DE</v>
      </c>
      <c r="L20" s="459" t="str">
        <f>T([1]p13!$H$15:$J$15)</f>
        <v>Docente do Quadro Efetivo</v>
      </c>
      <c r="M20" s="384"/>
      <c r="N20" s="445"/>
      <c r="O20" s="13">
        <f>IF([1]p13!$D$15&lt;&gt;0,[1]p13!$D$15,"")</f>
        <v>32782</v>
      </c>
      <c r="P20" s="12" t="str">
        <f>IF([1]p13!$E$15&lt;&gt;0,[1]p13!$E$15,"")</f>
        <v>Concur.</v>
      </c>
      <c r="Q20" s="13" t="str">
        <f>IF([1]p13!$K$15&lt;&gt;0,[1]p13!$K$15,"")</f>
        <v/>
      </c>
      <c r="R20" s="35" t="str">
        <f>IF([1]p13!$L$15&lt;&gt;0,[1]p13!$L$15,"")</f>
        <v/>
      </c>
      <c r="S20" s="14" t="str">
        <f>IF([1]p13!$L$13&lt;&gt;0,[1]p13!$L$13,"")</f>
        <v>Ativa</v>
      </c>
    </row>
    <row r="21" spans="1:19" x14ac:dyDescent="0.2">
      <c r="A21" s="14">
        <f>IF([1]p14!$C$13&gt;0,14,"")</f>
        <v>14</v>
      </c>
      <c r="B21" s="464" t="str">
        <f>T([1]p14!$C$13:$G$13)</f>
        <v>Jefferson Abrantes dos Santos</v>
      </c>
      <c r="C21" s="465" t="s">
        <v>197</v>
      </c>
      <c r="D21" s="465" t="s">
        <v>197</v>
      </c>
      <c r="E21" s="466" t="s">
        <v>197</v>
      </c>
      <c r="F21" s="14">
        <f>IF([1]p14!$J$13&gt;0,[1]p14!$J$13,"")</f>
        <v>1736841</v>
      </c>
      <c r="G21" s="11" t="str">
        <f>IF([1]p14!$A$15&lt;&gt;0,[1]p14!$A$15,"")</f>
        <v>Doutor</v>
      </c>
      <c r="H21" s="11" t="str">
        <f>IF([1]p14!$B$15&lt;&gt;0,[1]p14!$B$15,"")</f>
        <v>Associado</v>
      </c>
      <c r="I21" s="12" t="str">
        <f>IF([1]p14!$C$15&lt;&gt;0,[1]p14!$C$15,"")</f>
        <v>III</v>
      </c>
      <c r="J21" s="39">
        <f>IF([1]p14!$F$15&lt;&gt;0,[1]p14!$F$15,"")</f>
        <v>40</v>
      </c>
      <c r="K21" s="36" t="str">
        <f>IF([1]p14!$G$15&lt;&gt;0,[1]p14!$G$15,"")</f>
        <v>DE</v>
      </c>
      <c r="L21" s="459" t="str">
        <f>T([1]p14!$H$15:$J$15)</f>
        <v>Docente do Quadro Efetivo</v>
      </c>
      <c r="M21" s="384"/>
      <c r="N21" s="445"/>
      <c r="O21" s="13">
        <f>IF([1]p14!$D$15&lt;&gt;0,[1]p14!$D$15,"")</f>
        <v>40120</v>
      </c>
      <c r="P21" s="12" t="str">
        <f>IF([1]p14!$E$15&lt;&gt;0,[1]p14!$E$15,"")</f>
        <v>Concur.</v>
      </c>
      <c r="Q21" s="13" t="str">
        <f>IF([1]p14!$K$15&lt;&gt;0,[1]p14!$K$15,"")</f>
        <v/>
      </c>
      <c r="R21" s="35" t="str">
        <f>IF([1]p14!$L$15&lt;&gt;0,[1]p14!$L$15,"")</f>
        <v/>
      </c>
      <c r="S21" s="14" t="str">
        <f>IF([1]p14!$L$13&lt;&gt;0,[1]p14!$L$13,"")</f>
        <v>Ativa</v>
      </c>
    </row>
    <row r="22" spans="1:19" x14ac:dyDescent="0.2">
      <c r="A22" s="14">
        <f>IF([1]p15!$C$13&gt;0,15,"")</f>
        <v>15</v>
      </c>
      <c r="B22" s="464" t="str">
        <f>T([1]p15!$C$13:$G$13)</f>
        <v>José de Arimatéia Fernandes</v>
      </c>
      <c r="C22" s="465" t="s">
        <v>184</v>
      </c>
      <c r="D22" s="465" t="s">
        <v>184</v>
      </c>
      <c r="E22" s="466" t="s">
        <v>184</v>
      </c>
      <c r="F22" s="14">
        <f>IF([1]p15!$J$13&gt;0,[1]p15!$J$13,"")</f>
        <v>1030217</v>
      </c>
      <c r="G22" s="11" t="str">
        <f>IF([1]p15!$A$15&lt;&gt;0,[1]p15!$A$15,"")</f>
        <v>Doutor</v>
      </c>
      <c r="H22" s="11" t="str">
        <f>IF([1]p15!$B$15&lt;&gt;0,[1]p15!$B$15,"")</f>
        <v>Titular</v>
      </c>
      <c r="I22" s="12" t="str">
        <f>IF([1]p15!$C$15&lt;&gt;0,[1]p15!$C$15,"")</f>
        <v>Único</v>
      </c>
      <c r="J22" s="39">
        <f>IF([1]p15!$F$15&lt;&gt;0,[1]p15!$F$15,"")</f>
        <v>40</v>
      </c>
      <c r="K22" s="36" t="str">
        <f>IF([1]p15!$G$15&lt;&gt;0,[1]p15!$G$15,"")</f>
        <v>DE</v>
      </c>
      <c r="L22" s="459" t="str">
        <f>T([1]p15!$H$15:$J$15)</f>
        <v>Docente do Quadro Efetivo</v>
      </c>
      <c r="M22" s="384"/>
      <c r="N22" s="445"/>
      <c r="O22" s="13">
        <f>IF([1]p15!$D$15&lt;&gt;0,[1]p15!$D$15,"")</f>
        <v>34100</v>
      </c>
      <c r="P22" s="12" t="str">
        <f>IF([1]p15!$E$15&lt;&gt;0,[1]p15!$E$15,"")</f>
        <v>Concur.</v>
      </c>
      <c r="Q22" s="13" t="str">
        <f>IF([1]p15!$K$15&lt;&gt;0,[1]p15!$K$15,"")</f>
        <v/>
      </c>
      <c r="R22" s="35" t="str">
        <f>IF([1]p15!$L$15&lt;&gt;0,[1]p15!$L$15,"")</f>
        <v/>
      </c>
      <c r="S22" s="14" t="str">
        <f>IF([1]p16!$L$13&lt;&gt;0,[1]p16!$L$13,"")</f>
        <v>Ativa</v>
      </c>
    </row>
    <row r="23" spans="1:19" x14ac:dyDescent="0.2">
      <c r="A23" s="14">
        <f>IF([1]p16!$C$13&gt;0,16,"")</f>
        <v>16</v>
      </c>
      <c r="B23" s="464" t="str">
        <f>T([1]p16!$C$13:$G$13)</f>
        <v>Josefa Itailma da Rocha</v>
      </c>
      <c r="C23" s="465" t="s">
        <v>184</v>
      </c>
      <c r="D23" s="465" t="s">
        <v>184</v>
      </c>
      <c r="E23" s="466" t="s">
        <v>184</v>
      </c>
      <c r="F23" s="14">
        <f>IF([1]p16!$J$13&gt;0,[1]p16!$J$13,"")</f>
        <v>2052171</v>
      </c>
      <c r="G23" s="11" t="str">
        <f>IF([1]p16!$A$15&lt;&gt;0,[1]p16!$A$15,"")</f>
        <v>Doutor</v>
      </c>
      <c r="H23" s="11" t="str">
        <f>IF([1]p16!$B$15&lt;&gt;0,[1]p16!$B$15,"")</f>
        <v>Adjunto</v>
      </c>
      <c r="I23" s="12" t="str">
        <f>IF([1]p16!$C$15&lt;&gt;0,[1]p16!$C$15,"")</f>
        <v>III</v>
      </c>
      <c r="J23" s="39">
        <f>IF([1]p16!$F$15&lt;&gt;0,[1]p16!$F$15,"")</f>
        <v>40</v>
      </c>
      <c r="K23" s="36" t="str">
        <f>IF([1]p16!$G$15&lt;&gt;0,[1]p16!$G$15,"")</f>
        <v>DE</v>
      </c>
      <c r="L23" s="459" t="str">
        <f>T([1]p16!$H$15:$J$15)</f>
        <v>Docente do Quadro Efetivo</v>
      </c>
      <c r="M23" s="384"/>
      <c r="N23" s="445"/>
      <c r="O23" s="13">
        <f>IF([1]p16!$D$15&lt;&gt;0,[1]p16!$D$15,"")</f>
        <v>41506</v>
      </c>
      <c r="P23" s="12" t="str">
        <f>IF([1]p16!$E$15&lt;&gt;0,[1]p16!$E$15,"")</f>
        <v>Concur.</v>
      </c>
      <c r="Q23" s="13" t="str">
        <f>IF([1]p16!$K$15&lt;&gt;0,[1]p16!$K$15,"")</f>
        <v/>
      </c>
      <c r="R23" s="35" t="str">
        <f>IF([1]p16!$L$15&lt;&gt;0,[1]p16!$L$15,"")</f>
        <v/>
      </c>
      <c r="S23" s="14" t="str">
        <f>IF([1]p16!$L$13&lt;&gt;0,[1]p16!$L$13,"")</f>
        <v>Ativa</v>
      </c>
    </row>
    <row r="24" spans="1:19" x14ac:dyDescent="0.2">
      <c r="A24" s="14">
        <f>IF([1]p17!$C$13&gt;0,17,"")</f>
        <v>17</v>
      </c>
      <c r="B24" s="464" t="str">
        <f>T([1]p17!$C$13:$G$13)</f>
        <v>José Fernando Leite Aires</v>
      </c>
      <c r="C24" s="465" t="s">
        <v>198</v>
      </c>
      <c r="D24" s="465" t="s">
        <v>198</v>
      </c>
      <c r="E24" s="466" t="s">
        <v>198</v>
      </c>
      <c r="F24" s="14">
        <f>IF([1]p17!$J$13&gt;0,[1]p17!$J$13,"")</f>
        <v>1545861</v>
      </c>
      <c r="G24" s="11" t="str">
        <f>IF([1]p17!$A$15&lt;&gt;0,[1]p17!$A$15,"")</f>
        <v>Doutor</v>
      </c>
      <c r="H24" s="11" t="str">
        <f>IF([1]p17!$B$15&lt;&gt;0,[1]p17!$B$15,"")</f>
        <v>Adjunto</v>
      </c>
      <c r="I24" s="12" t="str">
        <f>IF([1]p17!$C$15&lt;&gt;0,[1]p17!$C$15,"")</f>
        <v>IV</v>
      </c>
      <c r="J24" s="39">
        <f>IF([1]p17!$F$15&lt;&gt;0,[1]p17!$F$15,"")</f>
        <v>40</v>
      </c>
      <c r="K24" s="36" t="str">
        <f>IF([1]p17!$G$15&lt;&gt;0,[1]p17!$G$15,"")</f>
        <v>DE</v>
      </c>
      <c r="L24" s="459" t="str">
        <f>T([1]p17!$H$15:$J$15)</f>
        <v>Docente do Quadro Efetivo</v>
      </c>
      <c r="M24" s="384"/>
      <c r="N24" s="445"/>
      <c r="O24" s="13">
        <f>IF([1]p17!$D$15&lt;&gt;0,[1]p17!$D$15,"")</f>
        <v>38944</v>
      </c>
      <c r="P24" s="12" t="str">
        <f>IF([1]p17!$E$15&lt;&gt;0,[1]p17!$E$15,"")</f>
        <v>Concur.</v>
      </c>
      <c r="Q24" s="13" t="str">
        <f>IF([1]p17!$K$15&lt;&gt;0,[1]p17!$K$15,"")</f>
        <v/>
      </c>
      <c r="R24" s="35" t="str">
        <f>IF([1]p17!$L$15&lt;&gt;0,[1]p17!$L$15,"")</f>
        <v/>
      </c>
      <c r="S24" s="14" t="str">
        <f>IF([1]p17!$L$13&lt;&gt;0,[1]p17!$L$13,"")</f>
        <v>Ativa</v>
      </c>
    </row>
    <row r="25" spans="1:19" x14ac:dyDescent="0.2">
      <c r="A25" s="14">
        <f>IF([1]p18!$C$13&gt;0,18,"")</f>
        <v>18</v>
      </c>
      <c r="B25" s="464" t="str">
        <f>T([1]p18!$C$13:$G$13)</f>
        <v>Joseilson Raimundo de Lima</v>
      </c>
      <c r="C25" s="465" t="s">
        <v>199</v>
      </c>
      <c r="D25" s="465" t="s">
        <v>199</v>
      </c>
      <c r="E25" s="466" t="s">
        <v>199</v>
      </c>
      <c r="F25" s="14">
        <f>IF([1]p18!$J$13&gt;0,[1]p18!$J$13,"")</f>
        <v>1314918</v>
      </c>
      <c r="G25" s="11" t="str">
        <f>IF([1]p18!$A$15&lt;&gt;0,[1]p18!$A$15,"")</f>
        <v>Doutor</v>
      </c>
      <c r="H25" s="11" t="str">
        <f>IF([1]p18!$B$15&lt;&gt;0,[1]p18!$B$15,"")</f>
        <v>Adjunto</v>
      </c>
      <c r="I25" s="12" t="str">
        <f>IF([1]p18!$C$15&lt;&gt;0,[1]p18!$C$15,"")</f>
        <v>I</v>
      </c>
      <c r="J25" s="39">
        <f>IF([1]p18!$F$15&lt;&gt;0,[1]p18!$F$15,"")</f>
        <v>40</v>
      </c>
      <c r="K25" s="36" t="str">
        <f>IF([1]p18!$G$15&lt;&gt;0,[1]p18!$G$15,"")</f>
        <v>DE</v>
      </c>
      <c r="L25" s="459" t="str">
        <f>T([1]p18!$H$15:$J$15)</f>
        <v>Docente do Quadro Efetivo</v>
      </c>
      <c r="M25" s="384"/>
      <c r="N25" s="445"/>
      <c r="O25" s="13">
        <f>IF([1]p18!$D$15&lt;&gt;0,[1]p18!$D$15,"")</f>
        <v>37449</v>
      </c>
      <c r="P25" s="12" t="str">
        <f>IF([1]p18!$E$15&lt;&gt;0,[1]p18!$E$15,"")</f>
        <v>Concur.</v>
      </c>
      <c r="Q25" s="13" t="str">
        <f>IF([1]p18!$K$15&lt;&gt;0,[1]p18!$K$15,"")</f>
        <v/>
      </c>
      <c r="R25" s="35" t="str">
        <f>IF([1]p18!$L$15&lt;&gt;0,[1]p18!$L$15,"")</f>
        <v/>
      </c>
      <c r="S25" s="14" t="str">
        <f>IF([1]p18!$L$13&lt;&gt;0,[1]p18!$L$13,"")</f>
        <v>Ativa</v>
      </c>
    </row>
    <row r="26" spans="1:19" x14ac:dyDescent="0.2">
      <c r="A26" s="14">
        <f>IF([1]p19!$C$13&gt;0,19,"")</f>
        <v>19</v>
      </c>
      <c r="B26" s="464" t="str">
        <f>T([1]p19!$C$13:$G$13)</f>
        <v>José Lindomberg Possiano Barreiro</v>
      </c>
      <c r="C26" s="465" t="s">
        <v>200</v>
      </c>
      <c r="D26" s="465" t="s">
        <v>200</v>
      </c>
      <c r="E26" s="466" t="s">
        <v>200</v>
      </c>
      <c r="F26" s="14">
        <f>IF([1]p19!$J$13&gt;0,[1]p19!$J$13,"")</f>
        <v>2318350</v>
      </c>
      <c r="G26" s="11" t="str">
        <f>IF([1]p19!$A$15&lt;&gt;0,[1]p19!$A$15,"")</f>
        <v>Doutor</v>
      </c>
      <c r="H26" s="11" t="str">
        <f>IF([1]p19!$B$15&lt;&gt;0,[1]p19!$B$15,"")</f>
        <v>Adjunto</v>
      </c>
      <c r="I26" s="12" t="str">
        <f>IF([1]p19!$C$15&lt;&gt;0,[1]p19!$C$15,"")</f>
        <v>II</v>
      </c>
      <c r="J26" s="39">
        <f>IF([1]p19!$F$15&lt;&gt;0,[1]p19!$F$15,"")</f>
        <v>40</v>
      </c>
      <c r="K26" s="36" t="str">
        <f>IF([1]p19!$G$15&lt;&gt;0,[1]p19!$G$15,"")</f>
        <v>DE</v>
      </c>
      <c r="L26" s="459" t="str">
        <f>T([1]p19!$H$15:$J$15)</f>
        <v>Docente do Quadro Efetivo</v>
      </c>
      <c r="M26" s="384"/>
      <c r="N26" s="445"/>
      <c r="O26" s="13">
        <f>IF([1]p19!$D$15&lt;&gt;0,[1]p19!$D$15,"")</f>
        <v>38201</v>
      </c>
      <c r="P26" s="12" t="str">
        <f>IF([1]p19!$E$15&lt;&gt;0,[1]p10!$E$15,"")</f>
        <v>Concur.</v>
      </c>
      <c r="Q26" s="13" t="str">
        <f>IF([1]p19!$K$15&lt;&gt;0,[1]p19!$K$15,"")</f>
        <v/>
      </c>
      <c r="R26" s="35" t="str">
        <f>IF([1]p19!$L$15&lt;&gt;0,[1]p10!$L$15,"")</f>
        <v/>
      </c>
      <c r="S26" s="14" t="str">
        <f>IF([1]p19!$L$13&lt;&gt;0,[1]p19!$L$13,"")</f>
        <v>Ativa</v>
      </c>
    </row>
    <row r="27" spans="1:19" x14ac:dyDescent="0.2">
      <c r="A27" s="14">
        <f>IF([1]p20!$C$13&gt;0,20,"")</f>
        <v>20</v>
      </c>
      <c r="B27" s="464" t="str">
        <f>T([1]p20!$C$13:$G$13)</f>
        <v>José Luiz Neto</v>
      </c>
      <c r="C27" s="465" t="s">
        <v>200</v>
      </c>
      <c r="D27" s="465" t="s">
        <v>200</v>
      </c>
      <c r="E27" s="466" t="s">
        <v>200</v>
      </c>
      <c r="F27" s="14">
        <f>IF([1]p20!$J$13&gt;0,[1]p20!$J$13,"")</f>
        <v>332568</v>
      </c>
      <c r="G27" s="11" t="str">
        <f>IF([1]p20!$A$15&lt;&gt;0,[1]p20!$A$15,"")</f>
        <v>Mestre</v>
      </c>
      <c r="H27" s="11" t="str">
        <f>IF([1]p20!$B$15&lt;&gt;0,[1]p20!$B$15,"")</f>
        <v>Adjunto</v>
      </c>
      <c r="I27" s="12" t="str">
        <f>IF([1]p20!$C$15&lt;&gt;0,[1]p20!$C$15,"")</f>
        <v>IV</v>
      </c>
      <c r="J27" s="39">
        <f>IF([1]p20!$F$15&lt;&gt;0,[1]p20!$F$15,"")</f>
        <v>40</v>
      </c>
      <c r="K27" s="36" t="str">
        <f>IF([1]p20!$G$15&lt;&gt;0,[1]p20!$G$15,"")</f>
        <v>DE</v>
      </c>
      <c r="L27" s="459" t="str">
        <f>T([1]p20!$H$15:$J$15)</f>
        <v>Docente do Quadro Efetivo</v>
      </c>
      <c r="M27" s="384"/>
      <c r="N27" s="445"/>
      <c r="O27" s="13">
        <f>IF([1]p20!$D$15&lt;&gt;0,[1]p20!$D$15,"")</f>
        <v>28915</v>
      </c>
      <c r="P27" s="12" t="str">
        <f>IF([1]p20!$E$15&lt;&gt;0,[1]p10!$E$15,"")</f>
        <v>Concur.</v>
      </c>
      <c r="Q27" s="13" t="str">
        <f>IF([1]p20!$K$15&lt;&gt;0,[1]p20!$K$15,"")</f>
        <v/>
      </c>
      <c r="R27" s="35" t="str">
        <f>IF([1]p20!$L$15&lt;&gt;0,[1]p10!$L$15,"")</f>
        <v/>
      </c>
      <c r="S27" s="14" t="str">
        <f>IF([1]p20!$L$13&lt;&gt;0,[1]p20!$L$13,"")</f>
        <v>Ativa</v>
      </c>
    </row>
    <row r="28" spans="1:19" x14ac:dyDescent="0.2">
      <c r="A28" s="14">
        <f>IF([1]p21!$C$13&gt;0,21,"")</f>
        <v>21</v>
      </c>
      <c r="B28" s="464" t="str">
        <f>T([1]p21!$C$13:$G$13)</f>
        <v>Kennerson  Nascimento de Sousa Lima</v>
      </c>
      <c r="C28" s="465" t="s">
        <v>201</v>
      </c>
      <c r="D28" s="465" t="s">
        <v>201</v>
      </c>
      <c r="E28" s="466" t="s">
        <v>201</v>
      </c>
      <c r="F28" s="14">
        <f>IF([1]p21!$J$13&gt;0,[1]p21!$J$13,"")</f>
        <v>1730949</v>
      </c>
      <c r="G28" s="11" t="str">
        <f>IF([1]p21!$A$15&lt;&gt;0,[1]p21!$A$15,"")</f>
        <v>Doutor</v>
      </c>
      <c r="H28" s="11" t="str">
        <f>IF([1]p21!$B$15&lt;&gt;0,[1]p21!$B$15,"")</f>
        <v>Adjunto</v>
      </c>
      <c r="I28" s="12" t="str">
        <f>IF([1]p21!$C$15&lt;&gt;0,[1]p21!$C$15,"")</f>
        <v>IV</v>
      </c>
      <c r="J28" s="39">
        <f>IF([1]p21!$F$15&lt;&gt;0,[1]p21!$F$15,"")</f>
        <v>40</v>
      </c>
      <c r="K28" s="36" t="str">
        <f>IF([1]p21!$G$15&lt;&gt;0,[1]p21!$G$15,"")</f>
        <v>DE</v>
      </c>
      <c r="L28" s="459" t="str">
        <f>T([1]p21!$H$15:$J$15)</f>
        <v>Docente do Quadro Efetivo</v>
      </c>
      <c r="M28" s="384"/>
      <c r="N28" s="445"/>
      <c r="O28" s="13">
        <f>IF([1]p21!$D$15&lt;&gt;0,[1]p21!$D$15,"")</f>
        <v>40927</v>
      </c>
      <c r="P28" s="12" t="str">
        <f>IF([1]p21!$E$15&lt;&gt;0,[1]p21!$E$15,"")</f>
        <v>Concur.</v>
      </c>
      <c r="Q28" s="13" t="str">
        <f>IF([1]p21!$K$15&lt;&gt;0,[1]p21!$K$15,"")</f>
        <v/>
      </c>
      <c r="R28" s="35" t="str">
        <f>IF([1]p21!$L$15&lt;&gt;0,[1]p21!$L$15,"")</f>
        <v/>
      </c>
      <c r="S28" s="14" t="str">
        <f>IF([1]p21!$L$13&lt;&gt;0,[1]p21!$L$13,"")</f>
        <v>Afastado</v>
      </c>
    </row>
    <row r="29" spans="1:19" x14ac:dyDescent="0.2">
      <c r="A29" s="14">
        <f>IF([1]p22!$C$13&gt;0,22,"")</f>
        <v>22</v>
      </c>
      <c r="B29" s="464" t="str">
        <f>T([1]p22!$C$13:$G$13)</f>
        <v>Leomaques Francisco Silva Bernardo</v>
      </c>
      <c r="C29" s="465" t="s">
        <v>202</v>
      </c>
      <c r="D29" s="465" t="s">
        <v>202</v>
      </c>
      <c r="E29" s="466" t="s">
        <v>202</v>
      </c>
      <c r="F29" s="14">
        <f>IF([1]p22!$J$13&gt;0,[1]p22!$J$13,"")</f>
        <v>1766253</v>
      </c>
      <c r="G29" s="11" t="str">
        <f>IF([1]p22!$A$15&lt;&gt;0,[1]p22!$A$15,"")</f>
        <v>Doutor</v>
      </c>
      <c r="H29" s="11" t="str">
        <f>IF([1]p22!$B$15&lt;&gt;0,[1]p22!$B$15,"")</f>
        <v>Associado</v>
      </c>
      <c r="I29" s="12" t="str">
        <f>IF([1]p22!$C$15&lt;&gt;0,[1]p22!$C$15,"")</f>
        <v>I</v>
      </c>
      <c r="J29" s="39">
        <f>IF([1]p22!$F$15&lt;&gt;0,[1]p22!$F$15,"")</f>
        <v>40</v>
      </c>
      <c r="K29" s="36" t="str">
        <f>IF([1]p22!$G$15&lt;&gt;0,[1]p22!$G$15,"")</f>
        <v>DE</v>
      </c>
      <c r="L29" s="459" t="str">
        <f>T([1]p22!$H$15:$J$15)</f>
        <v>Docente do Quadro Efetivo</v>
      </c>
      <c r="M29" s="384"/>
      <c r="N29" s="445"/>
      <c r="O29" s="13" t="str">
        <f>IF([1]p22!$D$15&lt;&gt;0,[1]p22!$D$15,"")</f>
        <v xml:space="preserve">19/11/2012
</v>
      </c>
      <c r="P29" s="12" t="str">
        <f>IF([1]p22!$E$15&lt;&gt;0,[1]p22!$E$15,"")</f>
        <v>Remoção</v>
      </c>
      <c r="Q29" s="13" t="str">
        <f>IF([1]p22!$K$15&lt;&gt;0,[1]p22!$K$15,"")</f>
        <v/>
      </c>
      <c r="R29" s="35" t="str">
        <f>IF([1]p22!$L$15&lt;&gt;0,[1]p22!$L$15,"")</f>
        <v/>
      </c>
      <c r="S29" s="14" t="str">
        <f>IF([1]p22!$L$13&lt;&gt;0,[1]p22!$L$13,"")</f>
        <v>Ativa</v>
      </c>
    </row>
    <row r="30" spans="1:19" x14ac:dyDescent="0.2">
      <c r="A30" s="14">
        <f>IF([1]p23!$C$13&gt;0,23,"")</f>
        <v>23</v>
      </c>
      <c r="B30" s="464" t="str">
        <f>T([1]p23!$C$13:$G$13)</f>
        <v>José Luiz Neto</v>
      </c>
      <c r="C30" s="465" t="s">
        <v>203</v>
      </c>
      <c r="D30" s="465" t="s">
        <v>203</v>
      </c>
      <c r="E30" s="466" t="s">
        <v>203</v>
      </c>
      <c r="F30" s="14">
        <f>IF([1]p23!$J$13&gt;0,[1]p23!$J$13,"")</f>
        <v>332568</v>
      </c>
      <c r="G30" s="11" t="str">
        <f>IF([1]p23!$A$15&lt;&gt;0,[1]p23!$A$15,"")</f>
        <v>Mestre</v>
      </c>
      <c r="H30" s="11" t="str">
        <f>IF([1]p23!$B$15&lt;&gt;0,[1]p23!$B$15,"")</f>
        <v>Adjunto</v>
      </c>
      <c r="I30" s="12" t="str">
        <f>IF([1]p23!$C$15&lt;&gt;0,[1]p23!$C$15,"")</f>
        <v>IV</v>
      </c>
      <c r="J30" s="39">
        <f>IF([1]p23!$F$15&lt;&gt;0,[1]p23!$F$15,"")</f>
        <v>40</v>
      </c>
      <c r="K30" s="36" t="str">
        <f>IF([1]p23!$G$15&lt;&gt;0,[1]p23!$G$15,"")</f>
        <v>DE</v>
      </c>
      <c r="L30" s="459" t="str">
        <f>T([1]p23!$H$15:$J$15)</f>
        <v>Docente do Quadro Efetivo</v>
      </c>
      <c r="M30" s="384"/>
      <c r="N30" s="445"/>
      <c r="O30" s="13">
        <f>IF([1]p23!$D$15&lt;&gt;0,[1]p23!$D$15,"")</f>
        <v>28915</v>
      </c>
      <c r="P30" s="12" t="str">
        <f>IF([1]p23!$E$15&lt;&gt;0,[1]p23!$E$15,"")</f>
        <v>Concur.</v>
      </c>
      <c r="Q30" s="13" t="str">
        <f>IF([1]p23!$K$15&lt;&gt;0,[1]p23!$K$15,"")</f>
        <v/>
      </c>
      <c r="R30" s="35" t="str">
        <f>IF([1]p23!$L$15&lt;&gt;0,[1]p23!$L$15,"")</f>
        <v/>
      </c>
      <c r="S30" s="14" t="str">
        <f>IF([1]p23!$L$13&lt;&gt;0,[1]p23!$L$13,"")</f>
        <v>Ativa</v>
      </c>
    </row>
    <row r="31" spans="1:19" x14ac:dyDescent="0.2">
      <c r="A31" s="14">
        <f>IF([1]p24!$C$13&gt;0,24,"")</f>
        <v>24</v>
      </c>
      <c r="B31" s="464" t="str">
        <f>T([1]p24!$C$13:$G$13)</f>
        <v>Marcelo Carvalho Ferreira</v>
      </c>
      <c r="C31" s="465" t="s">
        <v>204</v>
      </c>
      <c r="D31" s="465" t="s">
        <v>204</v>
      </c>
      <c r="E31" s="466" t="s">
        <v>204</v>
      </c>
      <c r="F31" s="14">
        <f>IF([1]p24!$J$13&gt;0,[1]p24!$J$13,"")</f>
        <v>2544479</v>
      </c>
      <c r="G31" s="11" t="str">
        <f>IF([1]p24!$A$15&lt;&gt;0,[1]p24!$A$15,"")</f>
        <v>Doutor</v>
      </c>
      <c r="H31" s="11" t="str">
        <f>IF([1]p24!$B$15&lt;&gt;0,[1]p24!$B$15,"")</f>
        <v>Associado</v>
      </c>
      <c r="I31" s="12" t="str">
        <f>IF([1]p24!$C$15&lt;&gt;0,[1]p24!$C$15,"")</f>
        <v>II</v>
      </c>
      <c r="J31" s="39">
        <f>IF([1]p24!$F$15&lt;&gt;0,[1]p24!$F$15,"")</f>
        <v>40</v>
      </c>
      <c r="K31" s="36" t="str">
        <f>IF([1]p24!$G$15&lt;&gt;0,[1]p24!$G$15,"")</f>
        <v>DE</v>
      </c>
      <c r="L31" s="459" t="str">
        <f>T([1]p24!$H$15:$J$15)</f>
        <v>Docente do Quadro Efetivo</v>
      </c>
      <c r="M31" s="384"/>
      <c r="N31" s="445"/>
      <c r="O31" s="13">
        <f>IF([1]p24!$D$15&lt;&gt;0,[1]p24!$D$15,"")</f>
        <v>39114</v>
      </c>
      <c r="P31" s="12" t="str">
        <f>IF([1]p24!$E$15&lt;&gt;0,[1]p24!$E$15,"")</f>
        <v>Concur.</v>
      </c>
      <c r="Q31" s="13" t="str">
        <f>IF([1]p24!$K$15&lt;&gt;0,[1]p24!$K$15,"")</f>
        <v/>
      </c>
      <c r="R31" s="35" t="str">
        <f>IF([1]p24!$L$15&lt;&gt;0,[1]p24!$L$15,"")</f>
        <v/>
      </c>
      <c r="S31" s="14" t="str">
        <f>IF([1]p24!$L$13&lt;&gt;0,[1]p24!$L$13,"")</f>
        <v>Ativa</v>
      </c>
    </row>
    <row r="32" spans="1:19" x14ac:dyDescent="0.2">
      <c r="A32" s="14">
        <f>IF([1]p25!$C$13&gt;0,25,"")</f>
        <v>25</v>
      </c>
      <c r="B32" s="464" t="str">
        <f>T([1]p25!$C$13:$G$13)</f>
        <v>Marco Antonio Lázaro Velásquez</v>
      </c>
      <c r="C32" s="465" t="s">
        <v>205</v>
      </c>
      <c r="D32" s="465" t="s">
        <v>205</v>
      </c>
      <c r="E32" s="466" t="s">
        <v>205</v>
      </c>
      <c r="F32" s="14">
        <f>IF([1]p25!$J$13&gt;0,[1]p25!$J$13,"")</f>
        <v>1800062</v>
      </c>
      <c r="G32" s="11" t="str">
        <f>IF([1]p25!$A$15&lt;&gt;0,[1]p25!$A$15,"")</f>
        <v>Doutor</v>
      </c>
      <c r="H32" s="11" t="str">
        <f>IF([1]p25!$B$15&lt;&gt;0,[1]p25!$B$15,"")</f>
        <v>Associado</v>
      </c>
      <c r="I32" s="12" t="str">
        <f>IF([1]p25!$C$15&lt;&gt;0,[1]p26!$C$15,"")</f>
        <v>Único</v>
      </c>
      <c r="J32" s="39">
        <f>IF([1]p25!$F$15&lt;&gt;0,[1]p25!$F$15,"")</f>
        <v>40</v>
      </c>
      <c r="K32" s="36" t="str">
        <f>IF([1]p25!$G$15&lt;&gt;0,[1]p25!$G$15,"")</f>
        <v>DE</v>
      </c>
      <c r="L32" s="459" t="str">
        <f>T([1]p25!$H$15:$J$15)</f>
        <v>Docente do Quadro Efetivo</v>
      </c>
      <c r="M32" s="384"/>
      <c r="N32" s="445"/>
      <c r="O32" s="13">
        <f>IF([1]p25!$D$15&lt;&gt;0,[1]p25!$D$15,"")</f>
        <v>40379</v>
      </c>
      <c r="P32" s="12" t="str">
        <f>IF([1]p25!$E$15&lt;&gt;0,[1]p25!$E$15,"")</f>
        <v>Concur.</v>
      </c>
      <c r="Q32" s="13" t="str">
        <f>IF([1]p25!$K$15&lt;&gt;0,[1]p25!$K$15,"")</f>
        <v/>
      </c>
      <c r="R32" s="35" t="str">
        <f>IF([1]p25!$L$15&lt;&gt;0,[1]p25!$L$15,"")</f>
        <v/>
      </c>
      <c r="S32" s="14" t="str">
        <f>IF([1]p25!$L$13&lt;&gt;0,[1]p25!$L$13,"")</f>
        <v>Ativa</v>
      </c>
    </row>
    <row r="33" spans="1:19" x14ac:dyDescent="0.2">
      <c r="A33" s="14">
        <f>IF([1]p26!$C$13&gt;0,26,"")</f>
        <v>26</v>
      </c>
      <c r="B33" s="464" t="str">
        <f>T([1]p26!$C$13:$G$13)</f>
        <v>Marco Aurélio Soares Souto</v>
      </c>
      <c r="C33" s="465" t="s">
        <v>206</v>
      </c>
      <c r="D33" s="465" t="s">
        <v>206</v>
      </c>
      <c r="E33" s="466" t="s">
        <v>206</v>
      </c>
      <c r="F33" s="14">
        <f>IF([1]p26!$J$13&gt;0,[1]p26!$J$13,"")</f>
        <v>337123</v>
      </c>
      <c r="G33" s="11" t="str">
        <f>IF([1]p26!$A$15&lt;&gt;0,[1]p26!$A$15,"")</f>
        <v>Doutor</v>
      </c>
      <c r="H33" s="11" t="str">
        <f>IF([1]p26!$B$15&lt;&gt;0,[1]p26!$B$15,"")</f>
        <v>Titular</v>
      </c>
      <c r="I33" s="12" t="str">
        <f>IF([1]p26!$C$15&lt;&gt;0,[1]p26!$C$15,"")</f>
        <v>Único</v>
      </c>
      <c r="J33" s="39">
        <f>IF([1]p26!$F$15&lt;&gt;0,[1]p26!$F$15,"")</f>
        <v>40</v>
      </c>
      <c r="K33" s="36" t="str">
        <f>IF([1]p26!$G$15&lt;&gt;0,[1]p26!$G$15,"")</f>
        <v>DE</v>
      </c>
      <c r="L33" s="459" t="str">
        <f>T([1]p26!$H$15:$J$15)</f>
        <v>Docente do Quadro Efetivo</v>
      </c>
      <c r="M33" s="384"/>
      <c r="N33" s="445"/>
      <c r="O33" s="13">
        <f>IF([1]p26!$D$15&lt;&gt;0,[1]p26!$D$15,"")</f>
        <v>31625</v>
      </c>
      <c r="P33" s="12" t="str">
        <f>IF([1]p26!$E$15&lt;&gt;0,[1]p26!$E$15,"")</f>
        <v>Concur.</v>
      </c>
      <c r="Q33" s="13" t="str">
        <f>IF([1]p26!$K$15&lt;&gt;0,[1]p26!$K$15,"")</f>
        <v/>
      </c>
      <c r="R33" s="35" t="str">
        <f>IF([1]p26!$L$15&lt;&gt;0,[1]p26!$L$15,"")</f>
        <v/>
      </c>
      <c r="S33" s="14" t="str">
        <f>IF([1]p26!$L$13&lt;&gt;0,[1]p26!$L$13,"")</f>
        <v>Ativa</v>
      </c>
    </row>
    <row r="34" spans="1:19" x14ac:dyDescent="0.2">
      <c r="A34" s="14">
        <f>IF([1]p27!$C$13&gt;0,27,"")</f>
        <v>27</v>
      </c>
      <c r="B34" s="464" t="str">
        <f>T([1]p27!$C$13:$G$13)</f>
        <v>Maria de Sousa Leite Filha</v>
      </c>
      <c r="C34" s="465" t="s">
        <v>207</v>
      </c>
      <c r="D34" s="465" t="s">
        <v>207</v>
      </c>
      <c r="E34" s="466" t="s">
        <v>207</v>
      </c>
      <c r="F34" s="14">
        <f>IF([1]p27!$J$13&gt;0,[1]p27!$J$13,"")</f>
        <v>1976297</v>
      </c>
      <c r="G34" s="11" t="str">
        <f>IF([1]p27!$A$15&lt;&gt;0,[1]p27!$A$15,"")</f>
        <v>Doutor</v>
      </c>
      <c r="H34" s="11" t="str">
        <f>IF([1]p27!$B$15&lt;&gt;0,[1]p27!$B$15,"")</f>
        <v>Adjunto</v>
      </c>
      <c r="I34" s="12" t="str">
        <f>IF([1]p27!$C$15&lt;&gt;0,[1]p27!$C$15,"")</f>
        <v>II</v>
      </c>
      <c r="J34" s="39">
        <f>IF([1]p27!$F$15&lt;&gt;0,[1]p27!$F$15,"")</f>
        <v>40</v>
      </c>
      <c r="K34" s="36" t="str">
        <f>IF([1]p27!$G$15&lt;&gt;0,[1]p27!$G$15,"")</f>
        <v>DE</v>
      </c>
      <c r="L34" s="459" t="str">
        <f>T([1]p27!$H$15:$J$15)</f>
        <v>Docente do Quadro Efetivo</v>
      </c>
      <c r="M34" s="384"/>
      <c r="N34" s="445"/>
      <c r="O34" s="13">
        <f>IF([1]p27!$D$15&lt;&gt;0,[1]p27!$D$15,"")</f>
        <v>45323</v>
      </c>
      <c r="P34" s="12" t="str">
        <f>IF([1]p27!$E$15&lt;&gt;0,[1]p27!$E$15,"")</f>
        <v>Remoção</v>
      </c>
      <c r="Q34" s="13" t="str">
        <f>IF([1]p27!$K$15&lt;&gt;0,[1]p27!$K$15,"")</f>
        <v/>
      </c>
      <c r="R34" s="35" t="str">
        <f>IF([1]p27!$L$15&lt;&gt;0,[1]p27!$L$15,"")</f>
        <v/>
      </c>
      <c r="S34" s="14" t="str">
        <f>IF([1]p27!$L$13&lt;&gt;0,[1]p27!$L$13,"")</f>
        <v>Ativa</v>
      </c>
    </row>
    <row r="35" spans="1:19" x14ac:dyDescent="0.2">
      <c r="A35" s="14">
        <f>IF([1]p28!$C$13&gt;0,28,"")</f>
        <v>28</v>
      </c>
      <c r="B35" s="464" t="str">
        <f>T([1]p28!$C$13:$G$13)</f>
        <v>Pammella Queiroz de Souza</v>
      </c>
      <c r="C35" s="465" t="s">
        <v>208</v>
      </c>
      <c r="D35" s="465" t="s">
        <v>208</v>
      </c>
      <c r="E35" s="466" t="s">
        <v>208</v>
      </c>
      <c r="F35" s="14">
        <f>IF([1]p28!$J$13&gt;0,[1]p28!$J$13,"")</f>
        <v>1331212</v>
      </c>
      <c r="G35" s="11" t="str">
        <f>IF([1]p28!$A$15&lt;&gt;0,[1]p28!$A$15,"")</f>
        <v>Doutor</v>
      </c>
      <c r="H35" s="11" t="str">
        <f>IF([1]p28!$B$15&lt;&gt;0,[1]p28!$B$15,"")</f>
        <v>Adjunto</v>
      </c>
      <c r="I35" s="12" t="str">
        <f>IF([1]p28!$C$15&lt;&gt;0,[1]p28!$C$15,"")</f>
        <v>II</v>
      </c>
      <c r="J35" s="39">
        <f>IF([1]p28!$F$15&lt;&gt;0,[1]p28!$F$15,"")</f>
        <v>40</v>
      </c>
      <c r="K35" s="36" t="str">
        <f>IF([1]p28!$G$15&lt;&gt;0,[1]p28!$G$15,"")</f>
        <v>DE</v>
      </c>
      <c r="L35" s="459" t="str">
        <f>T([1]p28!$H$15:$J$15)</f>
        <v>Docente do Quadro Efetivo</v>
      </c>
      <c r="M35" s="384"/>
      <c r="N35" s="445"/>
      <c r="O35" s="13">
        <f>IF([1]p28!$D$15&lt;&gt;0,[1]p28!$D$15,"")</f>
        <v>42727</v>
      </c>
      <c r="P35" s="12" t="str">
        <f>IF([1]p28!$E$15&lt;&gt;0,[1]p28!$E$15,"")</f>
        <v>Concur.</v>
      </c>
      <c r="Q35" s="13" t="str">
        <f>IF([1]p28!$K$15&lt;&gt;0,[1]p28!$K$15,"")</f>
        <v/>
      </c>
      <c r="R35" s="35" t="str">
        <f>IF([1]p28!$L$15&lt;&gt;0,[1]p28!$L$15,"")</f>
        <v/>
      </c>
      <c r="S35" s="14" t="str">
        <f>IF([1]p28!$L$13&lt;&gt;0,[1]p28!$L$13,"")</f>
        <v>Afastado</v>
      </c>
    </row>
    <row r="36" spans="1:19" x14ac:dyDescent="0.2">
      <c r="A36" s="14">
        <f>IF([1]p29!$C$13&gt;0,29,"")</f>
        <v>29</v>
      </c>
      <c r="B36" s="464" t="str">
        <f>T([1]p29!$C$13:$G$13)</f>
        <v>Rodrigo Cohen Mota Nemer</v>
      </c>
      <c r="C36" s="465" t="s">
        <v>185</v>
      </c>
      <c r="D36" s="465" t="s">
        <v>185</v>
      </c>
      <c r="E36" s="466" t="s">
        <v>185</v>
      </c>
      <c r="F36" s="14">
        <f>IF([1]p29!$J$13&gt;0,[1]p29!$J$13,"")</f>
        <v>1554492</v>
      </c>
      <c r="G36" s="11" t="str">
        <f>IF([1]p29!$A$15&lt;&gt;0,[1]p29!$A$15,"")</f>
        <v>Doutor</v>
      </c>
      <c r="H36" s="11" t="str">
        <f>IF([1]p29!$B$15&lt;&gt;0,[1]p29!$B$15,"")</f>
        <v>Adjunto</v>
      </c>
      <c r="I36" s="12" t="str">
        <f>IF([1]p29!$C$15&lt;&gt;0,[1]p29!$C$15,"")</f>
        <v>III</v>
      </c>
      <c r="J36" s="39">
        <f>IF([1]p29!$F$15&lt;&gt;0,[1]p29!$F$15,"")</f>
        <v>40</v>
      </c>
      <c r="K36" s="36" t="str">
        <f>IF([1]p29!$G$15&lt;&gt;0,[1]p29!$G$15,"")</f>
        <v>DE</v>
      </c>
      <c r="L36" s="459" t="str">
        <f>T([1]p29!$H$15:$J$15)</f>
        <v>Docente do Quadro Efetivo</v>
      </c>
      <c r="M36" s="384"/>
      <c r="N36" s="445"/>
      <c r="O36" s="13">
        <f>IF([1]p29!$D$15&lt;&gt;0,[1]p29!$D$15,"")</f>
        <v>41837</v>
      </c>
      <c r="P36" s="12" t="str">
        <f>IF([1]p29!$E$15&lt;&gt;0,[1]p29!$E$15,"")</f>
        <v>Concur.</v>
      </c>
      <c r="Q36" s="13" t="str">
        <f>IF([1]p29!$K$15&lt;&gt;0,[1]p29!$K$15,"")</f>
        <v/>
      </c>
      <c r="R36" s="35" t="str">
        <f>IF([1]p29!$L$15&lt;&gt;0,[1]p29!$L$15,"")</f>
        <v/>
      </c>
      <c r="S36" s="14" t="str">
        <f>IF([1]p29!$L$13&lt;&gt;0,[1]p29!$L$13,"")</f>
        <v>Ativa</v>
      </c>
    </row>
    <row r="37" spans="1:19" x14ac:dyDescent="0.2">
      <c r="A37" s="14">
        <f>IF([1]p30!$C$13&gt;0,30,"")</f>
        <v>30</v>
      </c>
      <c r="B37" s="464" t="str">
        <f>T([1]p30!$C$13:$G$13)</f>
        <v>Romildo Nascimento de Lima</v>
      </c>
      <c r="C37" s="465" t="s">
        <v>186</v>
      </c>
      <c r="D37" s="465" t="s">
        <v>186</v>
      </c>
      <c r="E37" s="466" t="s">
        <v>186</v>
      </c>
      <c r="F37" s="14">
        <f>IF([1]p30!$J$13&gt;0,[1]p30!$J$13,"")</f>
        <v>1370096</v>
      </c>
      <c r="G37" s="11" t="str">
        <f>IF([1]p30!$A$15&lt;&gt;0,[1]p30!$A$15,"")</f>
        <v>Doutor</v>
      </c>
      <c r="H37" s="11" t="str">
        <f>IF([1]p30!$B$15&lt;&gt;0,[1]p30!$B$15,"")</f>
        <v>Adjunto</v>
      </c>
      <c r="I37" s="12" t="str">
        <f>IF([1]p30!$C$15&lt;&gt;0,[1]p30!$C$15,"")</f>
        <v>II</v>
      </c>
      <c r="J37" s="39">
        <f>IF([1]p30!$F$15&lt;&gt;0,[1]p30!$F$15,"")</f>
        <v>40</v>
      </c>
      <c r="K37" s="36" t="str">
        <f>IF([1]p30!$G$15&lt;&gt;0,[1]p30!$G$15,"")</f>
        <v>DE</v>
      </c>
      <c r="L37" s="459" t="str">
        <f>T([1]p30!$H$15:$J$15)</f>
        <v>Docente do Quadro Efetivo</v>
      </c>
      <c r="M37" s="384"/>
      <c r="N37" s="445"/>
      <c r="O37" s="13">
        <f>IF([1]p30!$D$15&lt;&gt;0,[1]p30!$D$15,"")</f>
        <v>42958</v>
      </c>
      <c r="P37" s="12" t="str">
        <f>IF([1]p30!$E$15&lt;&gt;0,[1]p30!$E$15,"")</f>
        <v>Concur.</v>
      </c>
      <c r="Q37" s="13" t="str">
        <f>IF([1]p30!$K$15&lt;&gt;0,[1]p30!$K$15,"")</f>
        <v/>
      </c>
      <c r="R37" s="35" t="str">
        <f>IF([1]p30!$L$15&lt;&gt;0,[1]p30!$L$15,"")</f>
        <v/>
      </c>
      <c r="S37" s="14" t="str">
        <f>IF([1]p30!$L$13&lt;&gt;0,[1]p30!$L$13,"")</f>
        <v>Ativa</v>
      </c>
    </row>
    <row r="38" spans="1:19" x14ac:dyDescent="0.2">
      <c r="A38" s="14">
        <f>IF([1]p31!$C$13&gt;0,31,"")</f>
        <v>31</v>
      </c>
      <c r="B38" s="464" t="str">
        <f>T([1]p31!$C$13:$G$13)</f>
        <v>Severino Horácio da Silva</v>
      </c>
      <c r="C38" s="465" t="s">
        <v>188</v>
      </c>
      <c r="D38" s="465" t="s">
        <v>188</v>
      </c>
      <c r="E38" s="466" t="s">
        <v>188</v>
      </c>
      <c r="F38" s="14">
        <f>IF([1]p31!$J$13&gt;0,[1]p31!$J$13,"")</f>
        <v>3318305</v>
      </c>
      <c r="G38" s="11" t="str">
        <f>IF([1]p31!$A$15&lt;&gt;0,[1]p31!$A$15,"")</f>
        <v>Doutor</v>
      </c>
      <c r="H38" s="11" t="str">
        <f>IF([1]p31!$B$15&lt;&gt;0,[1]p31!$B$15,"")</f>
        <v>Associado</v>
      </c>
      <c r="I38" s="12" t="str">
        <f>IF([1]p31!$C$15&lt;&gt;0,[1]p31!$C$15,"")</f>
        <v>IV</v>
      </c>
      <c r="J38" s="39">
        <f>IF([1]p31!$F$15&lt;&gt;0,[1]p31!$F$15,"")</f>
        <v>40</v>
      </c>
      <c r="K38" s="36" t="str">
        <f>IF([1]p31!$G$15&lt;&gt;0,[1]p31!$G$15,"")</f>
        <v>DE</v>
      </c>
      <c r="L38" s="459" t="str">
        <f>T([1]p31!$H$15:$J$15)</f>
        <v>Docente do Quadro Efetivo</v>
      </c>
      <c r="M38" s="384"/>
      <c r="N38" s="445"/>
      <c r="O38" s="13">
        <f>IF([1]p31!$D$15&lt;&gt;0,[1]p31!$D$15,"")</f>
        <v>39833</v>
      </c>
      <c r="P38" s="12" t="str">
        <f>IF([1]p31!$E$15&lt;&gt;0,[1]p31!$E$15,"")</f>
        <v>Concur.</v>
      </c>
      <c r="Q38" s="13" t="str">
        <f>IF([1]p31!$K$15&lt;&gt;0,[1]p31!$K$15,"")</f>
        <v/>
      </c>
      <c r="R38" s="35" t="str">
        <f>IF([1]p31!$L$15&lt;&gt;0,[1]p31!$L$15,"")</f>
        <v/>
      </c>
      <c r="S38" s="14" t="str">
        <f>IF([1]p31!$L$13&lt;&gt;0,[1]p31!$L$13,"")</f>
        <v>Ativa</v>
      </c>
    </row>
    <row r="39" spans="1:19" x14ac:dyDescent="0.2">
      <c r="A39" s="14">
        <f>IF([1]p32!$C$13&gt;0,32,"")</f>
        <v>32</v>
      </c>
      <c r="B39" s="464" t="str">
        <f>T([1]p32!$C$13:$G$13)</f>
        <v>Wenia Valdevino Félix de Lima</v>
      </c>
      <c r="C39" s="465"/>
      <c r="D39" s="465"/>
      <c r="E39" s="466"/>
      <c r="F39" s="14">
        <f>IF([1]p32!$J$13&gt;0,[1]p32!$J$13,"")</f>
        <v>1122551</v>
      </c>
      <c r="G39" s="11" t="str">
        <f>IF([1]p32!$A$15&lt;&gt;0,[1]p32!$A$15,"")</f>
        <v>Doutor</v>
      </c>
      <c r="H39" s="11" t="str">
        <f>IF([1]p32!$B$15&lt;&gt;0,[1]p32!$B$15,"")</f>
        <v>Assistente</v>
      </c>
      <c r="I39" s="12" t="str">
        <f>IF([1]p32!$C$15&lt;&gt;0,[1]p32!$C$15,"")</f>
        <v>I</v>
      </c>
      <c r="J39" s="39">
        <f>IF([1]p32!$F$15&lt;&gt;0,[1]p32!$F$15,"")</f>
        <v>40</v>
      </c>
      <c r="K39" s="36" t="str">
        <f>IF([1]p32!$G$15&lt;&gt;0,[1]p32!$G$15,"")</f>
        <v>DE</v>
      </c>
      <c r="L39" s="459" t="str">
        <f>T([1]p32!$H$15:$J$15)</f>
        <v>Docente Substituto</v>
      </c>
      <c r="M39" s="384"/>
      <c r="N39" s="445"/>
      <c r="O39" s="13">
        <f>IF([1]p32!$D$15&lt;&gt;0,[1]p32!$D$15,"")</f>
        <v>45194</v>
      </c>
      <c r="P39" s="12" t="str">
        <f>IF([1]p32!$E$15&lt;&gt;0,[1]p32!$E$15,"")</f>
        <v>Contrato</v>
      </c>
      <c r="Q39" s="13" t="str">
        <f>IF([1]p32!$K$15&lt;&gt;0,[1]p32!$K$15,"")</f>
        <v/>
      </c>
      <c r="R39" s="35" t="str">
        <f>IF([1]p32!$L$15&lt;&gt;0,[1]p32!$L$15,"")</f>
        <v/>
      </c>
      <c r="S39" s="14" t="str">
        <f>IF([1]p32!$L$13&lt;&gt;0,[1]p32!$L$13,"")</f>
        <v>Ativa</v>
      </c>
    </row>
    <row r="40" spans="1:19" x14ac:dyDescent="0.2">
      <c r="A40" s="14">
        <f>IF([1]p33!$C$13&gt;0,33,"")</f>
        <v>33</v>
      </c>
      <c r="B40" s="464" t="str">
        <f>T([1]p33!$C$13:$G$13)</f>
        <v>Lucas Siebra Rocha</v>
      </c>
      <c r="C40" s="465"/>
      <c r="D40" s="465"/>
      <c r="E40" s="466"/>
      <c r="F40" s="14">
        <f>IF([1]p33!$J$13&gt;0,[1]p33!$J$13,"")</f>
        <v>3374276</v>
      </c>
      <c r="G40" s="11" t="str">
        <f>IF([1]p33!$A$15&lt;&gt;0,[1]p33!$A$15,"")</f>
        <v>Mestre</v>
      </c>
      <c r="H40" s="11" t="str">
        <f>IF([1]p33!$B$15&lt;&gt;0,[1]p33!$B$15,"")</f>
        <v>Assistente</v>
      </c>
      <c r="I40" s="12" t="str">
        <f>IF([1]p33!$C$15&lt;&gt;0,[1]p32!$C$15,"")</f>
        <v>I</v>
      </c>
      <c r="J40" s="39">
        <f>IF([1]p33!$F$15&lt;&gt;0,[1]p33!$F$15,"")</f>
        <v>40</v>
      </c>
      <c r="K40" s="36" t="str">
        <f>IF([1]p33!$G$15&lt;&gt;0,[1]p33!$G$15,"")</f>
        <v>DE</v>
      </c>
      <c r="L40" s="459" t="str">
        <f>T([1]p33!$H$15:$J$15)</f>
        <v>Docente Substituto</v>
      </c>
      <c r="M40" s="384"/>
      <c r="N40" s="445"/>
      <c r="O40" s="13">
        <f>IF([1]p33!$D$15&lt;&gt;0,[1]p33!$D$15,"")</f>
        <v>45209</v>
      </c>
      <c r="P40" s="12" t="str">
        <f>IF([1]p33!$E$15&lt;&gt;0,[1]p33!$E$15,"")</f>
        <v>Contrato</v>
      </c>
      <c r="Q40" s="13" t="str">
        <f>IF([1]p33!$K$15&lt;&gt;0,[1]p33!$K$15,"")</f>
        <v/>
      </c>
      <c r="R40" s="35" t="str">
        <f>IF([1]p32!$L$15&lt;&gt;0,[1]p32!$L$15,"")</f>
        <v/>
      </c>
      <c r="S40" s="14" t="str">
        <f>IF([1]p33!$L$13&lt;&gt;0,[1]p33!$L$13,"")</f>
        <v>Ativa</v>
      </c>
    </row>
    <row r="41" spans="1:19" x14ac:dyDescent="0.2">
      <c r="A41" s="14" t="str">
        <f>IF([1]p34!$C$13&gt;0,32,"")</f>
        <v/>
      </c>
      <c r="B41" s="464"/>
      <c r="C41" s="465"/>
      <c r="D41" s="465"/>
      <c r="E41" s="466"/>
      <c r="F41" s="14"/>
      <c r="G41" s="11"/>
      <c r="H41" s="11"/>
      <c r="I41" s="12"/>
      <c r="J41" s="39"/>
      <c r="K41" s="36"/>
      <c r="L41" s="459"/>
      <c r="M41" s="384"/>
      <c r="N41" s="445"/>
      <c r="O41" s="13"/>
      <c r="P41" s="12"/>
      <c r="Q41" s="13"/>
      <c r="R41" s="35"/>
      <c r="S41" s="14"/>
    </row>
    <row r="42" spans="1:19" x14ac:dyDescent="0.2">
      <c r="A42" s="14" t="str">
        <f>IF([1]p35!$C$13&gt;0,32,"")</f>
        <v/>
      </c>
      <c r="B42" s="464"/>
      <c r="C42" s="465"/>
      <c r="D42" s="465"/>
      <c r="E42" s="466"/>
      <c r="F42" s="14"/>
      <c r="G42" s="11"/>
      <c r="H42" s="11"/>
      <c r="I42" s="12"/>
      <c r="J42" s="39"/>
      <c r="K42" s="36"/>
      <c r="L42" s="459"/>
      <c r="M42" s="384"/>
      <c r="N42" s="445"/>
      <c r="O42" s="13"/>
      <c r="P42" s="12"/>
      <c r="Q42" s="13"/>
      <c r="R42" s="35"/>
      <c r="S42" s="14"/>
    </row>
    <row r="43" spans="1:19" x14ac:dyDescent="0.2">
      <c r="A43" s="14" t="str">
        <f>IF([1]p36!$C$13&gt;0,32,"")</f>
        <v/>
      </c>
      <c r="B43" s="464"/>
      <c r="C43" s="465"/>
      <c r="D43" s="465"/>
      <c r="E43" s="466"/>
      <c r="F43" s="14"/>
      <c r="G43" s="11"/>
      <c r="H43" s="11"/>
      <c r="I43" s="12"/>
      <c r="J43" s="39"/>
      <c r="K43" s="36"/>
      <c r="L43" s="459"/>
      <c r="M43" s="384"/>
      <c r="N43" s="445"/>
      <c r="O43" s="13"/>
      <c r="P43" s="12"/>
      <c r="Q43" s="13"/>
      <c r="R43" s="35"/>
      <c r="S43" s="14"/>
    </row>
    <row r="44" spans="1:19" x14ac:dyDescent="0.2">
      <c r="A44" s="14" t="str">
        <f>IF([1]p37!$C$13&gt;0,32,"")</f>
        <v/>
      </c>
      <c r="B44" s="464"/>
      <c r="C44" s="465"/>
      <c r="D44" s="465"/>
      <c r="E44" s="466"/>
      <c r="F44" s="14"/>
      <c r="G44" s="11"/>
      <c r="H44" s="11"/>
      <c r="I44" s="12"/>
      <c r="J44" s="39"/>
      <c r="K44" s="36"/>
      <c r="L44" s="459"/>
      <c r="M44" s="384"/>
      <c r="N44" s="445"/>
      <c r="O44" s="13"/>
      <c r="P44" s="12"/>
      <c r="Q44" s="13"/>
      <c r="R44" s="35"/>
      <c r="S44" s="14"/>
    </row>
    <row r="45" spans="1:19" x14ac:dyDescent="0.2">
      <c r="A45" s="14" t="str">
        <f>IF([1]p38!$C$13&gt;0,32,"")</f>
        <v/>
      </c>
      <c r="B45" s="464"/>
      <c r="C45" s="465"/>
      <c r="D45" s="465"/>
      <c r="E45" s="466"/>
      <c r="F45" s="14"/>
      <c r="G45" s="11"/>
      <c r="H45" s="11"/>
      <c r="I45" s="12"/>
      <c r="J45" s="39"/>
      <c r="K45" s="36"/>
      <c r="L45" s="459"/>
      <c r="M45" s="384"/>
      <c r="N45" s="445"/>
      <c r="O45" s="13"/>
      <c r="P45" s="12"/>
      <c r="Q45" s="13"/>
      <c r="R45" s="35"/>
      <c r="S45" s="14"/>
    </row>
    <row r="46" spans="1:19" x14ac:dyDescent="0.2">
      <c r="A46" s="14" t="str">
        <f>IF([1]p39!$C$13&gt;0,32,"")</f>
        <v/>
      </c>
      <c r="B46" s="464"/>
      <c r="C46" s="465"/>
      <c r="D46" s="465"/>
      <c r="E46" s="466"/>
      <c r="F46" s="14"/>
      <c r="G46" s="11"/>
      <c r="H46" s="11"/>
      <c r="I46" s="12"/>
      <c r="J46" s="39"/>
      <c r="K46" s="36"/>
      <c r="L46" s="459"/>
      <c r="M46" s="384"/>
      <c r="N46" s="445"/>
      <c r="O46" s="13"/>
      <c r="P46" s="12"/>
      <c r="Q46" s="13"/>
      <c r="R46" s="35"/>
      <c r="S46" s="14"/>
    </row>
    <row r="47" spans="1:19" x14ac:dyDescent="0.2">
      <c r="A47" s="14" t="str">
        <f>IF([1]p40!$C$13&gt;0,32,"")</f>
        <v/>
      </c>
      <c r="B47" s="464"/>
      <c r="C47" s="465"/>
      <c r="D47" s="465"/>
      <c r="E47" s="466"/>
      <c r="F47" s="14"/>
      <c r="G47" s="11"/>
      <c r="H47" s="11"/>
      <c r="I47" s="12"/>
      <c r="J47" s="39"/>
      <c r="K47" s="36"/>
      <c r="L47" s="459"/>
      <c r="M47" s="384"/>
      <c r="N47" s="445"/>
      <c r="O47" s="13"/>
      <c r="P47" s="12"/>
      <c r="Q47" s="13"/>
      <c r="R47" s="35"/>
      <c r="S47" s="14"/>
    </row>
    <row r="48" spans="1:19" x14ac:dyDescent="0.2">
      <c r="A48" s="14" t="str">
        <f>IF([1]p41!$C$13&gt;0,32,"")</f>
        <v/>
      </c>
      <c r="B48" s="464"/>
      <c r="C48" s="465"/>
      <c r="D48" s="465"/>
      <c r="E48" s="466"/>
      <c r="F48" s="14"/>
      <c r="G48" s="11"/>
      <c r="H48" s="11"/>
      <c r="I48" s="12"/>
      <c r="J48" s="39"/>
      <c r="K48" s="36"/>
      <c r="L48" s="459"/>
      <c r="M48" s="384"/>
      <c r="N48" s="445"/>
      <c r="O48" s="13"/>
      <c r="P48" s="12"/>
      <c r="Q48" s="13"/>
      <c r="R48" s="35"/>
      <c r="S48" s="14"/>
    </row>
    <row r="49" spans="1:19" x14ac:dyDescent="0.2">
      <c r="A49" s="14" t="str">
        <f>IF([1]p42!$C$13&gt;0,32,"")</f>
        <v/>
      </c>
      <c r="B49" s="464"/>
      <c r="C49" s="465"/>
      <c r="D49" s="465"/>
      <c r="E49" s="466"/>
      <c r="F49" s="14"/>
      <c r="G49" s="11"/>
      <c r="H49" s="11"/>
      <c r="I49" s="12"/>
      <c r="J49" s="39"/>
      <c r="K49" s="36"/>
      <c r="L49" s="459"/>
      <c r="M49" s="384"/>
      <c r="N49" s="445"/>
      <c r="O49" s="13"/>
      <c r="P49" s="12"/>
      <c r="Q49" s="13"/>
      <c r="R49" s="35"/>
      <c r="S49" s="14"/>
    </row>
    <row r="50" spans="1:19" x14ac:dyDescent="0.2">
      <c r="A50" s="14" t="str">
        <f>IF([1]p43!$C$13&gt;0,32,"")</f>
        <v/>
      </c>
      <c r="B50" s="464"/>
      <c r="C50" s="465"/>
      <c r="D50" s="465"/>
      <c r="E50" s="466"/>
      <c r="F50" s="14"/>
      <c r="G50" s="11"/>
      <c r="H50" s="11"/>
      <c r="I50" s="12"/>
      <c r="J50" s="39"/>
      <c r="K50" s="36"/>
      <c r="L50" s="459"/>
      <c r="M50" s="384"/>
      <c r="N50" s="445"/>
      <c r="O50" s="13"/>
      <c r="P50" s="12"/>
      <c r="Q50" s="13"/>
      <c r="R50" s="35"/>
      <c r="S50" s="14"/>
    </row>
    <row r="51" spans="1:19" x14ac:dyDescent="0.2">
      <c r="A51" s="14" t="str">
        <f>IF([1]p44!$C$13&gt;0,32,"")</f>
        <v/>
      </c>
      <c r="B51" s="464"/>
      <c r="C51" s="465"/>
      <c r="D51" s="465"/>
      <c r="E51" s="466"/>
      <c r="F51" s="14"/>
      <c r="G51" s="11"/>
      <c r="H51" s="11"/>
      <c r="I51" s="12"/>
      <c r="J51" s="39"/>
      <c r="K51" s="36"/>
      <c r="L51" s="459"/>
      <c r="M51" s="384"/>
      <c r="N51" s="445"/>
      <c r="O51" s="13"/>
      <c r="P51" s="12"/>
      <c r="Q51" s="13"/>
      <c r="R51" s="35"/>
      <c r="S51" s="14"/>
    </row>
    <row r="52" spans="1:19" x14ac:dyDescent="0.2">
      <c r="A52" s="14" t="str">
        <f>IF([1]p45!$C$13&gt;0,32,"")</f>
        <v/>
      </c>
      <c r="B52" s="464"/>
      <c r="C52" s="465"/>
      <c r="D52" s="465"/>
      <c r="E52" s="466"/>
      <c r="F52" s="14"/>
      <c r="G52" s="11"/>
      <c r="H52" s="11"/>
      <c r="I52" s="12"/>
      <c r="J52" s="39"/>
      <c r="K52" s="36"/>
      <c r="L52" s="459"/>
      <c r="M52" s="384"/>
      <c r="N52" s="445"/>
      <c r="O52" s="13"/>
      <c r="P52" s="12"/>
      <c r="Q52" s="13"/>
      <c r="R52" s="35"/>
      <c r="S52" s="14"/>
    </row>
    <row r="53" spans="1:19" x14ac:dyDescent="0.2">
      <c r="A53" s="14" t="str">
        <f>IF([1]p46!$C$13&gt;0,32,"")</f>
        <v/>
      </c>
      <c r="B53" s="464"/>
      <c r="C53" s="465"/>
      <c r="D53" s="465"/>
      <c r="E53" s="466"/>
      <c r="F53" s="14"/>
      <c r="G53" s="11"/>
      <c r="H53" s="11"/>
      <c r="I53" s="12"/>
      <c r="J53" s="39"/>
      <c r="K53" s="36"/>
      <c r="L53" s="459"/>
      <c r="M53" s="384"/>
      <c r="N53" s="445"/>
      <c r="O53" s="13"/>
      <c r="P53" s="12"/>
      <c r="Q53" s="13"/>
      <c r="R53" s="35"/>
      <c r="S53" s="14"/>
    </row>
    <row r="54" spans="1:19" x14ac:dyDescent="0.2">
      <c r="A54" s="14" t="str">
        <f>IF([1]p47!$C$13&gt;0,32,"")</f>
        <v/>
      </c>
      <c r="B54" s="464"/>
      <c r="C54" s="465"/>
      <c r="D54" s="465"/>
      <c r="E54" s="466"/>
      <c r="F54" s="14"/>
      <c r="G54" s="11"/>
      <c r="H54" s="11"/>
      <c r="I54" s="12"/>
      <c r="J54" s="39"/>
      <c r="K54" s="36"/>
      <c r="L54" s="459"/>
      <c r="M54" s="384"/>
      <c r="N54" s="445"/>
      <c r="O54" s="13"/>
      <c r="P54" s="12"/>
      <c r="Q54" s="13"/>
      <c r="R54" s="35"/>
      <c r="S54" s="14"/>
    </row>
    <row r="55" spans="1:19" x14ac:dyDescent="0.2">
      <c r="A55" s="14" t="str">
        <f>IF([1]p48!$C$13&gt;0,32,"")</f>
        <v/>
      </c>
      <c r="B55" s="464"/>
      <c r="C55" s="465"/>
      <c r="D55" s="465"/>
      <c r="E55" s="466"/>
      <c r="F55" s="14"/>
      <c r="G55" s="11"/>
      <c r="H55" s="11"/>
      <c r="I55" s="12"/>
      <c r="J55" s="39"/>
      <c r="K55" s="36"/>
      <c r="L55" s="459"/>
      <c r="M55" s="384"/>
      <c r="N55" s="445"/>
      <c r="O55" s="13"/>
      <c r="P55" s="12"/>
      <c r="Q55" s="13"/>
      <c r="R55" s="35"/>
      <c r="S55" s="14"/>
    </row>
    <row r="56" spans="1:19" x14ac:dyDescent="0.2">
      <c r="A56" s="14" t="str">
        <f>IF([1]p49!$C$13&gt;0,32,"")</f>
        <v/>
      </c>
      <c r="B56" s="464"/>
      <c r="C56" s="465"/>
      <c r="D56" s="465"/>
      <c r="E56" s="466"/>
      <c r="F56" s="14"/>
      <c r="G56" s="11"/>
      <c r="H56" s="11"/>
      <c r="I56" s="12"/>
      <c r="J56" s="39"/>
      <c r="K56" s="36"/>
      <c r="L56" s="459"/>
      <c r="M56" s="384"/>
      <c r="N56" s="445"/>
      <c r="O56" s="13"/>
      <c r="P56" s="12"/>
      <c r="Q56" s="13"/>
      <c r="R56" s="35"/>
      <c r="S56" s="14"/>
    </row>
    <row r="57" spans="1:19" x14ac:dyDescent="0.2">
      <c r="A57" s="14" t="str">
        <f>IF([1]p50!$C$13&gt;0,32,"")</f>
        <v/>
      </c>
      <c r="B57" s="464"/>
      <c r="C57" s="465"/>
      <c r="D57" s="465"/>
      <c r="E57" s="466"/>
      <c r="F57" s="14"/>
      <c r="G57" s="11"/>
      <c r="H57" s="11"/>
      <c r="I57" s="12"/>
      <c r="J57" s="39"/>
      <c r="K57" s="36"/>
      <c r="L57" s="459"/>
      <c r="M57" s="384"/>
      <c r="N57" s="445"/>
      <c r="O57" s="13"/>
      <c r="P57" s="12"/>
      <c r="Q57" s="13"/>
      <c r="R57" s="35"/>
      <c r="S57" s="14"/>
    </row>
    <row r="58" spans="1:19" s="5" customFormat="1" x14ac:dyDescent="0.2">
      <c r="A58"/>
      <c r="B58"/>
      <c r="C58"/>
      <c r="D58"/>
      <c r="E58"/>
      <c r="F58"/>
      <c r="G58"/>
      <c r="H58" s="6"/>
      <c r="I58"/>
      <c r="J58"/>
      <c r="K58"/>
      <c r="L58"/>
      <c r="M58"/>
      <c r="N58"/>
      <c r="O58"/>
      <c r="P58"/>
      <c r="Q58"/>
    </row>
    <row r="59" spans="1:19" s="5" customFormat="1" x14ac:dyDescent="0.2">
      <c r="A59"/>
      <c r="B59"/>
      <c r="C59"/>
      <c r="D59"/>
      <c r="E59"/>
      <c r="F59"/>
      <c r="G59"/>
      <c r="H59" s="6"/>
      <c r="I59"/>
      <c r="J59"/>
      <c r="K59"/>
      <c r="L59"/>
      <c r="M59"/>
      <c r="N59"/>
      <c r="O59"/>
      <c r="P59"/>
      <c r="Q59"/>
    </row>
    <row r="60" spans="1:19" s="5" customFormat="1" x14ac:dyDescent="0.2">
      <c r="A60" t="s">
        <v>323</v>
      </c>
      <c r="B60"/>
      <c r="C60">
        <f>COUNTIF(G8:G57,"Doutor")</f>
        <v>30</v>
      </c>
      <c r="D60"/>
      <c r="E60"/>
      <c r="F60" t="s">
        <v>325</v>
      </c>
      <c r="G60"/>
      <c r="H60" s="6">
        <f>COUNTIF($H$8:$H$57,"Titular")</f>
        <v>5</v>
      </c>
      <c r="I60"/>
      <c r="J60"/>
      <c r="K60"/>
      <c r="L60"/>
      <c r="M60"/>
      <c r="N60"/>
      <c r="O60"/>
      <c r="P60"/>
      <c r="Q60"/>
    </row>
    <row r="61" spans="1:19" s="5" customFormat="1" x14ac:dyDescent="0.2">
      <c r="A61" t="s">
        <v>324</v>
      </c>
      <c r="B61"/>
      <c r="C61">
        <f>COUNTIF(G8:G57,"Mestre")</f>
        <v>3</v>
      </c>
      <c r="D61"/>
      <c r="E61"/>
      <c r="F61" t="s">
        <v>326</v>
      </c>
      <c r="G61"/>
      <c r="H61" s="6">
        <f>COUNTIF($H$8:$H$57,"Associado")</f>
        <v>12</v>
      </c>
      <c r="I61"/>
      <c r="J61"/>
      <c r="K61"/>
      <c r="L61"/>
      <c r="M61"/>
      <c r="N61"/>
      <c r="O61"/>
      <c r="P61"/>
      <c r="Q61"/>
    </row>
    <row r="62" spans="1:19" s="5" customFormat="1" x14ac:dyDescent="0.2">
      <c r="A62"/>
      <c r="B62"/>
      <c r="C62"/>
      <c r="D62"/>
      <c r="E62"/>
      <c r="F62" t="s">
        <v>327</v>
      </c>
      <c r="G62"/>
      <c r="H62" s="6">
        <f>COUNTIF($H$8:$H$57,"Adjunto")</f>
        <v>14</v>
      </c>
      <c r="I62"/>
      <c r="J62"/>
      <c r="K62"/>
      <c r="L62"/>
      <c r="M62"/>
      <c r="N62"/>
      <c r="O62"/>
      <c r="P62"/>
      <c r="Q62"/>
    </row>
    <row r="63" spans="1:19" s="5" customFormat="1" x14ac:dyDescent="0.2">
      <c r="A63"/>
      <c r="B63"/>
      <c r="C63"/>
      <c r="D63"/>
      <c r="E63"/>
      <c r="F63" t="s">
        <v>328</v>
      </c>
      <c r="G63"/>
      <c r="H63" s="6">
        <f>COUNTIF($H$8:$H$57,"Assistente")</f>
        <v>2</v>
      </c>
      <c r="I63"/>
      <c r="J63"/>
      <c r="K63"/>
      <c r="L63"/>
      <c r="M63"/>
      <c r="N63"/>
      <c r="O63"/>
      <c r="P63"/>
      <c r="Q63"/>
    </row>
    <row r="64" spans="1:19" s="5" customFormat="1" x14ac:dyDescent="0.2">
      <c r="A64"/>
      <c r="B64"/>
      <c r="C64"/>
      <c r="D64"/>
      <c r="E64"/>
      <c r="F64" t="s">
        <v>330</v>
      </c>
      <c r="G64"/>
      <c r="H64" s="6">
        <f>COUNTIF($H$8:$H$57,"Auxiliar")</f>
        <v>0</v>
      </c>
      <c r="I64"/>
      <c r="J64"/>
      <c r="K64"/>
      <c r="L64"/>
      <c r="M64"/>
      <c r="N64"/>
      <c r="O64"/>
      <c r="P64"/>
      <c r="Q64"/>
    </row>
    <row r="65" spans="1:17" s="5" customFormat="1" x14ac:dyDescent="0.2">
      <c r="A65" t="s">
        <v>329</v>
      </c>
      <c r="B65"/>
      <c r="C65"/>
      <c r="D65">
        <f>COUNTIF(S8:S57,"Ativa")</f>
        <v>30</v>
      </c>
      <c r="E65"/>
      <c r="F65"/>
      <c r="G65"/>
      <c r="H65" s="6"/>
      <c r="I65"/>
      <c r="J65"/>
      <c r="K65"/>
      <c r="L65"/>
      <c r="M65"/>
      <c r="N65"/>
      <c r="O65"/>
      <c r="P65"/>
      <c r="Q65"/>
    </row>
    <row r="66" spans="1:17" s="5" customFormat="1" x14ac:dyDescent="0.2">
      <c r="A66"/>
      <c r="B66"/>
      <c r="C66"/>
      <c r="D66"/>
      <c r="E66"/>
      <c r="F66"/>
      <c r="G66"/>
      <c r="H66" s="6"/>
      <c r="I66"/>
      <c r="J66"/>
      <c r="K66"/>
      <c r="L66"/>
      <c r="M66"/>
      <c r="N66"/>
      <c r="O66"/>
      <c r="P66"/>
      <c r="Q66"/>
    </row>
    <row r="67" spans="1:17" s="5" customFormat="1" x14ac:dyDescent="0.2">
      <c r="A67"/>
      <c r="B67"/>
      <c r="C67"/>
      <c r="D67"/>
      <c r="E67"/>
      <c r="F67"/>
      <c r="G67"/>
      <c r="H67" s="6"/>
      <c r="I67"/>
      <c r="J67"/>
      <c r="K67"/>
      <c r="L67"/>
      <c r="M67"/>
      <c r="N67"/>
      <c r="O67"/>
      <c r="P67"/>
      <c r="Q67"/>
    </row>
    <row r="68" spans="1:17" s="5" customFormat="1" x14ac:dyDescent="0.2">
      <c r="A68"/>
      <c r="B68"/>
      <c r="C68"/>
      <c r="D68"/>
      <c r="E68"/>
      <c r="F68"/>
      <c r="G68"/>
      <c r="H68" s="6"/>
      <c r="I68"/>
      <c r="J68"/>
      <c r="K68"/>
      <c r="L68"/>
      <c r="M68"/>
      <c r="N68"/>
      <c r="O68"/>
      <c r="P68"/>
      <c r="Q68"/>
    </row>
    <row r="69" spans="1:17" s="5" customFormat="1" x14ac:dyDescent="0.2">
      <c r="A69"/>
      <c r="B69"/>
      <c r="C69"/>
      <c r="D69"/>
      <c r="E69"/>
      <c r="F69"/>
      <c r="G69"/>
      <c r="H69" s="6"/>
      <c r="I69"/>
      <c r="J69"/>
      <c r="K69"/>
      <c r="L69"/>
      <c r="M69"/>
      <c r="N69"/>
      <c r="O69"/>
      <c r="P69"/>
      <c r="Q69"/>
    </row>
    <row r="70" spans="1:17" x14ac:dyDescent="0.2">
      <c r="H70"/>
    </row>
    <row r="71" spans="1:17" x14ac:dyDescent="0.2">
      <c r="H71"/>
    </row>
    <row r="72" spans="1:17" x14ac:dyDescent="0.2">
      <c r="H72"/>
    </row>
    <row r="73" spans="1:17" x14ac:dyDescent="0.2">
      <c r="H73"/>
    </row>
    <row r="74" spans="1:17" x14ac:dyDescent="0.2">
      <c r="H74"/>
    </row>
    <row r="75" spans="1:17" x14ac:dyDescent="0.2">
      <c r="H75"/>
    </row>
    <row r="76" spans="1:17" x14ac:dyDescent="0.2">
      <c r="H76"/>
    </row>
    <row r="77" spans="1:17" x14ac:dyDescent="0.2">
      <c r="H77"/>
    </row>
    <row r="78" spans="1:17" x14ac:dyDescent="0.2">
      <c r="H78"/>
    </row>
    <row r="79" spans="1:17" x14ac:dyDescent="0.2">
      <c r="H79"/>
    </row>
    <row r="80" spans="1:17" x14ac:dyDescent="0.2">
      <c r="H80"/>
    </row>
    <row r="81" spans="8:8" x14ac:dyDescent="0.2">
      <c r="H81"/>
    </row>
    <row r="82" spans="8:8" x14ac:dyDescent="0.2">
      <c r="H82"/>
    </row>
    <row r="83" spans="8:8" x14ac:dyDescent="0.2">
      <c r="H83"/>
    </row>
    <row r="84" spans="8:8" x14ac:dyDescent="0.2">
      <c r="H84"/>
    </row>
    <row r="85" spans="8:8" x14ac:dyDescent="0.2">
      <c r="H85"/>
    </row>
    <row r="86" spans="8:8" x14ac:dyDescent="0.2">
      <c r="H86"/>
    </row>
    <row r="87" spans="8:8" x14ac:dyDescent="0.2">
      <c r="H87"/>
    </row>
    <row r="88" spans="8:8" x14ac:dyDescent="0.2">
      <c r="H88"/>
    </row>
    <row r="89" spans="8:8" x14ac:dyDescent="0.2">
      <c r="H89"/>
    </row>
    <row r="90" spans="8:8" x14ac:dyDescent="0.2">
      <c r="H90"/>
    </row>
    <row r="91" spans="8:8" x14ac:dyDescent="0.2">
      <c r="H91"/>
    </row>
    <row r="92" spans="8:8" x14ac:dyDescent="0.2">
      <c r="H92"/>
    </row>
    <row r="93" spans="8:8" x14ac:dyDescent="0.2">
      <c r="H93"/>
    </row>
    <row r="94" spans="8:8" x14ac:dyDescent="0.2">
      <c r="H94"/>
    </row>
    <row r="95" spans="8:8" x14ac:dyDescent="0.2">
      <c r="H95"/>
    </row>
    <row r="96" spans="8:8" x14ac:dyDescent="0.2">
      <c r="H96"/>
    </row>
    <row r="97" spans="8:8" x14ac:dyDescent="0.2">
      <c r="H97"/>
    </row>
    <row r="98" spans="8:8" x14ac:dyDescent="0.2">
      <c r="H98"/>
    </row>
    <row r="99" spans="8:8" x14ac:dyDescent="0.2">
      <c r="H99"/>
    </row>
    <row r="100" spans="8:8" x14ac:dyDescent="0.2">
      <c r="H100"/>
    </row>
    <row r="101" spans="8:8" x14ac:dyDescent="0.2">
      <c r="H101"/>
    </row>
    <row r="102" spans="8:8" x14ac:dyDescent="0.2">
      <c r="H102"/>
    </row>
    <row r="103" spans="8:8" x14ac:dyDescent="0.2">
      <c r="H103"/>
    </row>
    <row r="104" spans="8:8" x14ac:dyDescent="0.2">
      <c r="H104"/>
    </row>
    <row r="105" spans="8:8" x14ac:dyDescent="0.2">
      <c r="H105"/>
    </row>
    <row r="106" spans="8:8" x14ac:dyDescent="0.2">
      <c r="H106"/>
    </row>
    <row r="107" spans="8:8" x14ac:dyDescent="0.2">
      <c r="H107"/>
    </row>
    <row r="108" spans="8:8" x14ac:dyDescent="0.2">
      <c r="H108"/>
    </row>
    <row r="109" spans="8:8" x14ac:dyDescent="0.2">
      <c r="H109"/>
    </row>
    <row r="110" spans="8:8" x14ac:dyDescent="0.2">
      <c r="H110"/>
    </row>
    <row r="111" spans="8:8" x14ac:dyDescent="0.2">
      <c r="H111"/>
    </row>
    <row r="112" spans="8:8" x14ac:dyDescent="0.2">
      <c r="H112"/>
    </row>
    <row r="113" spans="8:8" x14ac:dyDescent="0.2">
      <c r="H113"/>
    </row>
    <row r="114" spans="8:8" x14ac:dyDescent="0.2">
      <c r="H114"/>
    </row>
    <row r="115" spans="8:8" x14ac:dyDescent="0.2">
      <c r="H115"/>
    </row>
    <row r="116" spans="8:8" x14ac:dyDescent="0.2">
      <c r="H116"/>
    </row>
    <row r="117" spans="8:8" x14ac:dyDescent="0.2">
      <c r="H117"/>
    </row>
    <row r="118" spans="8:8" x14ac:dyDescent="0.2">
      <c r="H118"/>
    </row>
    <row r="119" spans="8:8" x14ac:dyDescent="0.2">
      <c r="H119"/>
    </row>
    <row r="120" spans="8:8" x14ac:dyDescent="0.2">
      <c r="H120"/>
    </row>
    <row r="121" spans="8:8" x14ac:dyDescent="0.2">
      <c r="H121"/>
    </row>
    <row r="122" spans="8:8" x14ac:dyDescent="0.2">
      <c r="H122"/>
    </row>
    <row r="123" spans="8:8" x14ac:dyDescent="0.2">
      <c r="H123"/>
    </row>
    <row r="124" spans="8:8" x14ac:dyDescent="0.2">
      <c r="H124"/>
    </row>
    <row r="125" spans="8:8" x14ac:dyDescent="0.2">
      <c r="H125"/>
    </row>
    <row r="126" spans="8:8" x14ac:dyDescent="0.2">
      <c r="H126"/>
    </row>
    <row r="127" spans="8:8" x14ac:dyDescent="0.2">
      <c r="H127"/>
    </row>
    <row r="128" spans="8:8" x14ac:dyDescent="0.2">
      <c r="H128"/>
    </row>
    <row r="129" spans="8:8" x14ac:dyDescent="0.2">
      <c r="H129"/>
    </row>
    <row r="130" spans="8:8" x14ac:dyDescent="0.2">
      <c r="H130"/>
    </row>
    <row r="131" spans="8:8" x14ac:dyDescent="0.2">
      <c r="H131"/>
    </row>
    <row r="132" spans="8:8" x14ac:dyDescent="0.2">
      <c r="H132"/>
    </row>
    <row r="133" spans="8:8" x14ac:dyDescent="0.2">
      <c r="H133"/>
    </row>
    <row r="134" spans="8:8" x14ac:dyDescent="0.2">
      <c r="H134"/>
    </row>
    <row r="135" spans="8:8" x14ac:dyDescent="0.2">
      <c r="H135"/>
    </row>
    <row r="136" spans="8:8" x14ac:dyDescent="0.2">
      <c r="H136"/>
    </row>
    <row r="137" spans="8:8" x14ac:dyDescent="0.2">
      <c r="H137"/>
    </row>
    <row r="138" spans="8:8" x14ac:dyDescent="0.2">
      <c r="H138"/>
    </row>
    <row r="139" spans="8:8" x14ac:dyDescent="0.2">
      <c r="H139"/>
    </row>
    <row r="140" spans="8:8" x14ac:dyDescent="0.2">
      <c r="H140"/>
    </row>
    <row r="141" spans="8:8" x14ac:dyDescent="0.2">
      <c r="H141"/>
    </row>
    <row r="142" spans="8:8" x14ac:dyDescent="0.2">
      <c r="H142"/>
    </row>
    <row r="143" spans="8:8" x14ac:dyDescent="0.2">
      <c r="H143"/>
    </row>
    <row r="144" spans="8:8" x14ac:dyDescent="0.2">
      <c r="H144"/>
    </row>
    <row r="145" spans="8:8" x14ac:dyDescent="0.2">
      <c r="H145"/>
    </row>
    <row r="146" spans="8:8" x14ac:dyDescent="0.2">
      <c r="H146"/>
    </row>
    <row r="147" spans="8:8" x14ac:dyDescent="0.2">
      <c r="H147"/>
    </row>
    <row r="148" spans="8:8" x14ac:dyDescent="0.2">
      <c r="H148"/>
    </row>
    <row r="149" spans="8:8" x14ac:dyDescent="0.2">
      <c r="H149"/>
    </row>
    <row r="150" spans="8:8" x14ac:dyDescent="0.2">
      <c r="H150"/>
    </row>
    <row r="151" spans="8:8" x14ac:dyDescent="0.2">
      <c r="H151"/>
    </row>
    <row r="152" spans="8:8" x14ac:dyDescent="0.2">
      <c r="H152"/>
    </row>
    <row r="153" spans="8:8" x14ac:dyDescent="0.2">
      <c r="H153"/>
    </row>
    <row r="154" spans="8:8" x14ac:dyDescent="0.2">
      <c r="H154"/>
    </row>
    <row r="155" spans="8:8" x14ac:dyDescent="0.2">
      <c r="H155"/>
    </row>
    <row r="156" spans="8:8" x14ac:dyDescent="0.2">
      <c r="H156"/>
    </row>
    <row r="157" spans="8:8" x14ac:dyDescent="0.2">
      <c r="H157"/>
    </row>
    <row r="158" spans="8:8" x14ac:dyDescent="0.2">
      <c r="H158"/>
    </row>
    <row r="159" spans="8:8" x14ac:dyDescent="0.2">
      <c r="H159"/>
    </row>
    <row r="160" spans="8:8" x14ac:dyDescent="0.2">
      <c r="H160"/>
    </row>
    <row r="161" spans="8:8" x14ac:dyDescent="0.2">
      <c r="H161"/>
    </row>
    <row r="162" spans="8:8" x14ac:dyDescent="0.2">
      <c r="H162"/>
    </row>
    <row r="163" spans="8:8" x14ac:dyDescent="0.2">
      <c r="H163"/>
    </row>
    <row r="164" spans="8:8" x14ac:dyDescent="0.2">
      <c r="H164"/>
    </row>
    <row r="165" spans="8:8" x14ac:dyDescent="0.2">
      <c r="H165"/>
    </row>
    <row r="166" spans="8:8" x14ac:dyDescent="0.2">
      <c r="H166"/>
    </row>
    <row r="167" spans="8:8" x14ac:dyDescent="0.2">
      <c r="H167"/>
    </row>
    <row r="168" spans="8:8" x14ac:dyDescent="0.2">
      <c r="H168"/>
    </row>
    <row r="169" spans="8:8" x14ac:dyDescent="0.2">
      <c r="H169"/>
    </row>
    <row r="170" spans="8:8" x14ac:dyDescent="0.2">
      <c r="H170"/>
    </row>
    <row r="171" spans="8:8" x14ac:dyDescent="0.2">
      <c r="H171"/>
    </row>
    <row r="172" spans="8:8" x14ac:dyDescent="0.2">
      <c r="H172"/>
    </row>
    <row r="173" spans="8:8" x14ac:dyDescent="0.2">
      <c r="H173"/>
    </row>
    <row r="174" spans="8:8" x14ac:dyDescent="0.2">
      <c r="H174"/>
    </row>
    <row r="175" spans="8:8" x14ac:dyDescent="0.2">
      <c r="H175"/>
    </row>
    <row r="176" spans="8:8" x14ac:dyDescent="0.2">
      <c r="H176"/>
    </row>
    <row r="177" spans="8:8" x14ac:dyDescent="0.2">
      <c r="H177"/>
    </row>
    <row r="178" spans="8:8" x14ac:dyDescent="0.2">
      <c r="H178"/>
    </row>
    <row r="179" spans="8:8" x14ac:dyDescent="0.2">
      <c r="H179"/>
    </row>
    <row r="180" spans="8:8" x14ac:dyDescent="0.2">
      <c r="H180"/>
    </row>
    <row r="181" spans="8:8" x14ac:dyDescent="0.2">
      <c r="H181"/>
    </row>
    <row r="182" spans="8:8" x14ac:dyDescent="0.2">
      <c r="H182"/>
    </row>
    <row r="183" spans="8:8" x14ac:dyDescent="0.2">
      <c r="H183"/>
    </row>
    <row r="184" spans="8:8" x14ac:dyDescent="0.2">
      <c r="H184"/>
    </row>
    <row r="185" spans="8:8" x14ac:dyDescent="0.2">
      <c r="H185"/>
    </row>
    <row r="186" spans="8:8" x14ac:dyDescent="0.2">
      <c r="H186"/>
    </row>
    <row r="187" spans="8:8" x14ac:dyDescent="0.2">
      <c r="H187"/>
    </row>
    <row r="188" spans="8:8" x14ac:dyDescent="0.2">
      <c r="H188"/>
    </row>
    <row r="189" spans="8:8" x14ac:dyDescent="0.2">
      <c r="H189"/>
    </row>
    <row r="190" spans="8:8" x14ac:dyDescent="0.2">
      <c r="H190"/>
    </row>
    <row r="191" spans="8:8" x14ac:dyDescent="0.2">
      <c r="H191"/>
    </row>
    <row r="192" spans="8:8" x14ac:dyDescent="0.2">
      <c r="H192"/>
    </row>
    <row r="193" spans="8:8" x14ac:dyDescent="0.2">
      <c r="H193"/>
    </row>
    <row r="194" spans="8:8" x14ac:dyDescent="0.2">
      <c r="H194"/>
    </row>
    <row r="195" spans="8:8" x14ac:dyDescent="0.2">
      <c r="H195"/>
    </row>
    <row r="196" spans="8:8" x14ac:dyDescent="0.2">
      <c r="H196"/>
    </row>
    <row r="197" spans="8:8" x14ac:dyDescent="0.2">
      <c r="H197"/>
    </row>
    <row r="198" spans="8:8" x14ac:dyDescent="0.2">
      <c r="H198"/>
    </row>
    <row r="199" spans="8:8" x14ac:dyDescent="0.2">
      <c r="H199"/>
    </row>
    <row r="200" spans="8:8" x14ac:dyDescent="0.2">
      <c r="H200"/>
    </row>
    <row r="201" spans="8:8" x14ac:dyDescent="0.2">
      <c r="H201"/>
    </row>
    <row r="202" spans="8:8" x14ac:dyDescent="0.2">
      <c r="H202"/>
    </row>
    <row r="203" spans="8:8" x14ac:dyDescent="0.2">
      <c r="H203"/>
    </row>
    <row r="204" spans="8:8" x14ac:dyDescent="0.2">
      <c r="H204"/>
    </row>
    <row r="205" spans="8:8" x14ac:dyDescent="0.2">
      <c r="H205"/>
    </row>
    <row r="206" spans="8:8" x14ac:dyDescent="0.2">
      <c r="H206"/>
    </row>
    <row r="207" spans="8:8" x14ac:dyDescent="0.2">
      <c r="H207"/>
    </row>
    <row r="208" spans="8:8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51" spans="8:8" x14ac:dyDescent="0.2">
      <c r="H251"/>
    </row>
    <row r="252" spans="8:8" x14ac:dyDescent="0.2">
      <c r="H252"/>
    </row>
    <row r="253" spans="8:8" x14ac:dyDescent="0.2">
      <c r="H253"/>
    </row>
    <row r="254" spans="8:8" x14ac:dyDescent="0.2">
      <c r="H254"/>
    </row>
    <row r="255" spans="8:8" x14ac:dyDescent="0.2">
      <c r="H255"/>
    </row>
    <row r="256" spans="8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  <row r="278" spans="8:8" x14ac:dyDescent="0.2">
      <c r="H278"/>
    </row>
    <row r="279" spans="8:8" x14ac:dyDescent="0.2">
      <c r="H279"/>
    </row>
    <row r="280" spans="8:8" x14ac:dyDescent="0.2">
      <c r="H280"/>
    </row>
    <row r="281" spans="8:8" x14ac:dyDescent="0.2">
      <c r="H281"/>
    </row>
    <row r="282" spans="8:8" x14ac:dyDescent="0.2">
      <c r="H282"/>
    </row>
    <row r="283" spans="8:8" x14ac:dyDescent="0.2">
      <c r="H283"/>
    </row>
    <row r="284" spans="8:8" x14ac:dyDescent="0.2">
      <c r="H284"/>
    </row>
    <row r="285" spans="8:8" x14ac:dyDescent="0.2">
      <c r="H285"/>
    </row>
    <row r="286" spans="8:8" x14ac:dyDescent="0.2">
      <c r="H286"/>
    </row>
    <row r="287" spans="8:8" x14ac:dyDescent="0.2">
      <c r="H287"/>
    </row>
    <row r="288" spans="8:8" x14ac:dyDescent="0.2">
      <c r="H288"/>
    </row>
    <row r="289" spans="8:8" x14ac:dyDescent="0.2">
      <c r="H289"/>
    </row>
    <row r="290" spans="8:8" x14ac:dyDescent="0.2">
      <c r="H290"/>
    </row>
    <row r="291" spans="8:8" x14ac:dyDescent="0.2">
      <c r="H291"/>
    </row>
    <row r="292" spans="8:8" x14ac:dyDescent="0.2">
      <c r="H292"/>
    </row>
    <row r="293" spans="8:8" x14ac:dyDescent="0.2">
      <c r="H293"/>
    </row>
    <row r="294" spans="8:8" x14ac:dyDescent="0.2">
      <c r="H294"/>
    </row>
    <row r="295" spans="8:8" x14ac:dyDescent="0.2">
      <c r="H295"/>
    </row>
    <row r="296" spans="8:8" x14ac:dyDescent="0.2">
      <c r="H296"/>
    </row>
    <row r="297" spans="8:8" x14ac:dyDescent="0.2">
      <c r="H297"/>
    </row>
    <row r="298" spans="8:8" x14ac:dyDescent="0.2">
      <c r="H298"/>
    </row>
    <row r="299" spans="8:8" x14ac:dyDescent="0.2">
      <c r="H299"/>
    </row>
    <row r="300" spans="8:8" x14ac:dyDescent="0.2">
      <c r="H300"/>
    </row>
    <row r="301" spans="8:8" x14ac:dyDescent="0.2">
      <c r="H301"/>
    </row>
    <row r="302" spans="8:8" x14ac:dyDescent="0.2">
      <c r="H302"/>
    </row>
    <row r="303" spans="8:8" x14ac:dyDescent="0.2">
      <c r="H303"/>
    </row>
    <row r="304" spans="8:8" x14ac:dyDescent="0.2">
      <c r="H304"/>
    </row>
    <row r="305" spans="8:8" x14ac:dyDescent="0.2">
      <c r="H305"/>
    </row>
    <row r="306" spans="8:8" x14ac:dyDescent="0.2">
      <c r="H306"/>
    </row>
    <row r="307" spans="8:8" x14ac:dyDescent="0.2">
      <c r="H307"/>
    </row>
    <row r="308" spans="8:8" x14ac:dyDescent="0.2">
      <c r="H308"/>
    </row>
    <row r="309" spans="8:8" x14ac:dyDescent="0.2">
      <c r="H309"/>
    </row>
    <row r="310" spans="8:8" x14ac:dyDescent="0.2">
      <c r="H310"/>
    </row>
    <row r="311" spans="8:8" x14ac:dyDescent="0.2">
      <c r="H311"/>
    </row>
    <row r="312" spans="8:8" x14ac:dyDescent="0.2">
      <c r="H312"/>
    </row>
    <row r="313" spans="8:8" x14ac:dyDescent="0.2">
      <c r="H313"/>
    </row>
    <row r="314" spans="8:8" x14ac:dyDescent="0.2">
      <c r="H314"/>
    </row>
    <row r="315" spans="8:8" x14ac:dyDescent="0.2">
      <c r="H315"/>
    </row>
    <row r="316" spans="8:8" x14ac:dyDescent="0.2">
      <c r="H316"/>
    </row>
    <row r="317" spans="8:8" x14ac:dyDescent="0.2">
      <c r="H317"/>
    </row>
    <row r="318" spans="8:8" x14ac:dyDescent="0.2">
      <c r="H318"/>
    </row>
    <row r="319" spans="8:8" x14ac:dyDescent="0.2">
      <c r="H319"/>
    </row>
    <row r="320" spans="8:8" x14ac:dyDescent="0.2">
      <c r="H320"/>
    </row>
    <row r="321" spans="8:8" x14ac:dyDescent="0.2">
      <c r="H321"/>
    </row>
    <row r="322" spans="8:8" x14ac:dyDescent="0.2">
      <c r="H322"/>
    </row>
    <row r="323" spans="8:8" x14ac:dyDescent="0.2">
      <c r="H323"/>
    </row>
    <row r="324" spans="8:8" x14ac:dyDescent="0.2">
      <c r="H324"/>
    </row>
    <row r="325" spans="8:8" x14ac:dyDescent="0.2">
      <c r="H325"/>
    </row>
    <row r="326" spans="8:8" x14ac:dyDescent="0.2">
      <c r="H326"/>
    </row>
    <row r="327" spans="8:8" x14ac:dyDescent="0.2">
      <c r="H327"/>
    </row>
    <row r="328" spans="8:8" x14ac:dyDescent="0.2">
      <c r="H328"/>
    </row>
    <row r="329" spans="8:8" x14ac:dyDescent="0.2">
      <c r="H329"/>
    </row>
    <row r="330" spans="8:8" x14ac:dyDescent="0.2">
      <c r="H330"/>
    </row>
    <row r="331" spans="8:8" x14ac:dyDescent="0.2">
      <c r="H331"/>
    </row>
    <row r="332" spans="8:8" x14ac:dyDescent="0.2">
      <c r="H332"/>
    </row>
    <row r="333" spans="8:8" x14ac:dyDescent="0.2">
      <c r="H333"/>
    </row>
    <row r="334" spans="8:8" x14ac:dyDescent="0.2">
      <c r="H334"/>
    </row>
    <row r="335" spans="8:8" x14ac:dyDescent="0.2">
      <c r="H335"/>
    </row>
    <row r="336" spans="8:8" x14ac:dyDescent="0.2">
      <c r="H336"/>
    </row>
    <row r="337" spans="8:8" x14ac:dyDescent="0.2">
      <c r="H337"/>
    </row>
    <row r="338" spans="8:8" x14ac:dyDescent="0.2">
      <c r="H338"/>
    </row>
    <row r="339" spans="8:8" x14ac:dyDescent="0.2">
      <c r="H339"/>
    </row>
    <row r="340" spans="8:8" x14ac:dyDescent="0.2">
      <c r="H340"/>
    </row>
    <row r="341" spans="8:8" x14ac:dyDescent="0.2">
      <c r="H341"/>
    </row>
    <row r="342" spans="8:8" x14ac:dyDescent="0.2">
      <c r="H342"/>
    </row>
    <row r="343" spans="8:8" x14ac:dyDescent="0.2">
      <c r="H343"/>
    </row>
    <row r="344" spans="8:8" x14ac:dyDescent="0.2">
      <c r="H344"/>
    </row>
    <row r="345" spans="8:8" x14ac:dyDescent="0.2">
      <c r="H345"/>
    </row>
    <row r="346" spans="8:8" x14ac:dyDescent="0.2">
      <c r="H346"/>
    </row>
    <row r="347" spans="8:8" x14ac:dyDescent="0.2">
      <c r="H347"/>
    </row>
    <row r="348" spans="8:8" x14ac:dyDescent="0.2">
      <c r="H348"/>
    </row>
    <row r="349" spans="8:8" x14ac:dyDescent="0.2">
      <c r="H349"/>
    </row>
    <row r="350" spans="8:8" x14ac:dyDescent="0.2">
      <c r="H350"/>
    </row>
    <row r="351" spans="8:8" x14ac:dyDescent="0.2">
      <c r="H351"/>
    </row>
    <row r="352" spans="8:8" x14ac:dyDescent="0.2">
      <c r="H352"/>
    </row>
    <row r="353" spans="8:8" x14ac:dyDescent="0.2">
      <c r="H353"/>
    </row>
    <row r="354" spans="8:8" x14ac:dyDescent="0.2">
      <c r="H354"/>
    </row>
    <row r="355" spans="8:8" x14ac:dyDescent="0.2">
      <c r="H355"/>
    </row>
    <row r="356" spans="8:8" x14ac:dyDescent="0.2">
      <c r="H356"/>
    </row>
    <row r="357" spans="8:8" x14ac:dyDescent="0.2">
      <c r="H357"/>
    </row>
    <row r="358" spans="8:8" x14ac:dyDescent="0.2">
      <c r="H358"/>
    </row>
    <row r="359" spans="8:8" x14ac:dyDescent="0.2">
      <c r="H359"/>
    </row>
    <row r="360" spans="8:8" x14ac:dyDescent="0.2">
      <c r="H360"/>
    </row>
    <row r="361" spans="8:8" x14ac:dyDescent="0.2">
      <c r="H361"/>
    </row>
    <row r="362" spans="8:8" x14ac:dyDescent="0.2">
      <c r="H362"/>
    </row>
    <row r="363" spans="8:8" x14ac:dyDescent="0.2">
      <c r="H363"/>
    </row>
    <row r="364" spans="8:8" x14ac:dyDescent="0.2">
      <c r="H364"/>
    </row>
    <row r="365" spans="8:8" x14ac:dyDescent="0.2">
      <c r="H365"/>
    </row>
    <row r="366" spans="8:8" x14ac:dyDescent="0.2">
      <c r="H366"/>
    </row>
    <row r="367" spans="8:8" x14ac:dyDescent="0.2">
      <c r="H367"/>
    </row>
    <row r="368" spans="8:8" x14ac:dyDescent="0.2">
      <c r="H368"/>
    </row>
    <row r="369" spans="8:8" x14ac:dyDescent="0.2">
      <c r="H369"/>
    </row>
    <row r="370" spans="8:8" x14ac:dyDescent="0.2">
      <c r="H370"/>
    </row>
    <row r="371" spans="8:8" x14ac:dyDescent="0.2">
      <c r="H371"/>
    </row>
    <row r="372" spans="8:8" x14ac:dyDescent="0.2">
      <c r="H372"/>
    </row>
    <row r="373" spans="8:8" x14ac:dyDescent="0.2">
      <c r="H373"/>
    </row>
    <row r="374" spans="8:8" x14ac:dyDescent="0.2">
      <c r="H374"/>
    </row>
    <row r="375" spans="8:8" x14ac:dyDescent="0.2">
      <c r="H375"/>
    </row>
    <row r="376" spans="8:8" x14ac:dyDescent="0.2">
      <c r="H376"/>
    </row>
    <row r="377" spans="8:8" x14ac:dyDescent="0.2">
      <c r="H377"/>
    </row>
    <row r="378" spans="8:8" x14ac:dyDescent="0.2">
      <c r="H378"/>
    </row>
    <row r="379" spans="8:8" x14ac:dyDescent="0.2">
      <c r="H379"/>
    </row>
    <row r="380" spans="8:8" x14ac:dyDescent="0.2">
      <c r="H380"/>
    </row>
    <row r="381" spans="8:8" x14ac:dyDescent="0.2">
      <c r="H381"/>
    </row>
    <row r="382" spans="8:8" x14ac:dyDescent="0.2">
      <c r="H382"/>
    </row>
    <row r="383" spans="8:8" x14ac:dyDescent="0.2">
      <c r="H383"/>
    </row>
    <row r="384" spans="8:8" x14ac:dyDescent="0.2">
      <c r="H384"/>
    </row>
    <row r="385" spans="8:8" x14ac:dyDescent="0.2">
      <c r="H385"/>
    </row>
    <row r="386" spans="8:8" x14ac:dyDescent="0.2">
      <c r="H386"/>
    </row>
    <row r="387" spans="8:8" x14ac:dyDescent="0.2">
      <c r="H387"/>
    </row>
    <row r="388" spans="8:8" x14ac:dyDescent="0.2">
      <c r="H388"/>
    </row>
    <row r="389" spans="8:8" x14ac:dyDescent="0.2">
      <c r="H389"/>
    </row>
    <row r="390" spans="8:8" x14ac:dyDescent="0.2">
      <c r="H390"/>
    </row>
    <row r="391" spans="8:8" x14ac:dyDescent="0.2">
      <c r="H391"/>
    </row>
    <row r="392" spans="8:8" x14ac:dyDescent="0.2">
      <c r="H392"/>
    </row>
    <row r="393" spans="8:8" x14ac:dyDescent="0.2">
      <c r="H393"/>
    </row>
    <row r="394" spans="8:8" x14ac:dyDescent="0.2">
      <c r="H394"/>
    </row>
    <row r="395" spans="8:8" x14ac:dyDescent="0.2">
      <c r="H395"/>
    </row>
    <row r="396" spans="8:8" x14ac:dyDescent="0.2">
      <c r="H396"/>
    </row>
    <row r="397" spans="8:8" x14ac:dyDescent="0.2">
      <c r="H397"/>
    </row>
    <row r="398" spans="8:8" x14ac:dyDescent="0.2">
      <c r="H398"/>
    </row>
    <row r="399" spans="8:8" x14ac:dyDescent="0.2">
      <c r="H399"/>
    </row>
    <row r="400" spans="8:8" x14ac:dyDescent="0.2">
      <c r="H400"/>
    </row>
    <row r="401" spans="8:8" x14ac:dyDescent="0.2">
      <c r="H401"/>
    </row>
    <row r="402" spans="8:8" x14ac:dyDescent="0.2">
      <c r="H402"/>
    </row>
    <row r="403" spans="8:8" x14ac:dyDescent="0.2">
      <c r="H403"/>
    </row>
    <row r="404" spans="8:8" x14ac:dyDescent="0.2">
      <c r="H404"/>
    </row>
    <row r="405" spans="8:8" x14ac:dyDescent="0.2">
      <c r="H405"/>
    </row>
    <row r="406" spans="8:8" x14ac:dyDescent="0.2">
      <c r="H406"/>
    </row>
    <row r="407" spans="8:8" x14ac:dyDescent="0.2">
      <c r="H407"/>
    </row>
    <row r="408" spans="8:8" x14ac:dyDescent="0.2">
      <c r="H408"/>
    </row>
    <row r="409" spans="8:8" x14ac:dyDescent="0.2">
      <c r="H409"/>
    </row>
    <row r="410" spans="8:8" x14ac:dyDescent="0.2">
      <c r="H410"/>
    </row>
    <row r="411" spans="8:8" x14ac:dyDescent="0.2">
      <c r="H411"/>
    </row>
    <row r="412" spans="8:8" x14ac:dyDescent="0.2">
      <c r="H412"/>
    </row>
    <row r="413" spans="8:8" x14ac:dyDescent="0.2">
      <c r="H413"/>
    </row>
    <row r="414" spans="8:8" x14ac:dyDescent="0.2">
      <c r="H414"/>
    </row>
    <row r="415" spans="8:8" x14ac:dyDescent="0.2">
      <c r="H415"/>
    </row>
    <row r="416" spans="8:8" x14ac:dyDescent="0.2">
      <c r="H416"/>
    </row>
    <row r="417" spans="8:8" x14ac:dyDescent="0.2">
      <c r="H417"/>
    </row>
    <row r="418" spans="8:8" x14ac:dyDescent="0.2">
      <c r="H418"/>
    </row>
    <row r="419" spans="8:8" x14ac:dyDescent="0.2">
      <c r="H419"/>
    </row>
    <row r="420" spans="8:8" x14ac:dyDescent="0.2">
      <c r="H420"/>
    </row>
    <row r="421" spans="8:8" x14ac:dyDescent="0.2">
      <c r="H421"/>
    </row>
    <row r="422" spans="8:8" x14ac:dyDescent="0.2">
      <c r="H422"/>
    </row>
    <row r="423" spans="8:8" x14ac:dyDescent="0.2">
      <c r="H423"/>
    </row>
    <row r="424" spans="8:8" x14ac:dyDescent="0.2">
      <c r="H424"/>
    </row>
    <row r="425" spans="8:8" x14ac:dyDescent="0.2">
      <c r="H425"/>
    </row>
    <row r="426" spans="8:8" x14ac:dyDescent="0.2">
      <c r="H426"/>
    </row>
    <row r="427" spans="8:8" x14ac:dyDescent="0.2">
      <c r="H427"/>
    </row>
    <row r="428" spans="8:8" x14ac:dyDescent="0.2">
      <c r="H428"/>
    </row>
    <row r="429" spans="8:8" x14ac:dyDescent="0.2">
      <c r="H429"/>
    </row>
    <row r="430" spans="8:8" x14ac:dyDescent="0.2">
      <c r="H430"/>
    </row>
    <row r="431" spans="8:8" x14ac:dyDescent="0.2">
      <c r="H431"/>
    </row>
    <row r="432" spans="8:8" x14ac:dyDescent="0.2">
      <c r="H432"/>
    </row>
    <row r="433" spans="8:8" x14ac:dyDescent="0.2">
      <c r="H433"/>
    </row>
    <row r="434" spans="8:8" x14ac:dyDescent="0.2">
      <c r="H434"/>
    </row>
    <row r="435" spans="8:8" x14ac:dyDescent="0.2">
      <c r="H435"/>
    </row>
    <row r="436" spans="8:8" x14ac:dyDescent="0.2">
      <c r="H436"/>
    </row>
    <row r="437" spans="8:8" x14ac:dyDescent="0.2">
      <c r="H437"/>
    </row>
    <row r="438" spans="8:8" x14ac:dyDescent="0.2">
      <c r="H438"/>
    </row>
    <row r="439" spans="8:8" x14ac:dyDescent="0.2">
      <c r="H439"/>
    </row>
    <row r="440" spans="8:8" x14ac:dyDescent="0.2">
      <c r="H440"/>
    </row>
    <row r="441" spans="8:8" x14ac:dyDescent="0.2">
      <c r="H441"/>
    </row>
    <row r="442" spans="8:8" x14ac:dyDescent="0.2">
      <c r="H442"/>
    </row>
    <row r="443" spans="8:8" x14ac:dyDescent="0.2">
      <c r="H443"/>
    </row>
    <row r="444" spans="8:8" x14ac:dyDescent="0.2">
      <c r="H444"/>
    </row>
    <row r="445" spans="8:8" x14ac:dyDescent="0.2">
      <c r="H445"/>
    </row>
    <row r="446" spans="8:8" x14ac:dyDescent="0.2">
      <c r="H446"/>
    </row>
    <row r="447" spans="8:8" x14ac:dyDescent="0.2">
      <c r="H447"/>
    </row>
    <row r="448" spans="8:8" x14ac:dyDescent="0.2">
      <c r="H448"/>
    </row>
    <row r="449" spans="8:8" x14ac:dyDescent="0.2">
      <c r="H449"/>
    </row>
    <row r="450" spans="8:8" x14ac:dyDescent="0.2">
      <c r="H450"/>
    </row>
    <row r="451" spans="8:8" x14ac:dyDescent="0.2">
      <c r="H451"/>
    </row>
    <row r="452" spans="8:8" x14ac:dyDescent="0.2">
      <c r="H452"/>
    </row>
    <row r="453" spans="8:8" x14ac:dyDescent="0.2">
      <c r="H453"/>
    </row>
    <row r="454" spans="8:8" x14ac:dyDescent="0.2">
      <c r="H454"/>
    </row>
    <row r="455" spans="8:8" x14ac:dyDescent="0.2">
      <c r="H455"/>
    </row>
    <row r="456" spans="8:8" x14ac:dyDescent="0.2">
      <c r="H456"/>
    </row>
    <row r="457" spans="8:8" x14ac:dyDescent="0.2">
      <c r="H457"/>
    </row>
    <row r="458" spans="8:8" x14ac:dyDescent="0.2">
      <c r="H458"/>
    </row>
    <row r="459" spans="8:8" x14ac:dyDescent="0.2">
      <c r="H459"/>
    </row>
    <row r="460" spans="8:8" x14ac:dyDescent="0.2">
      <c r="H460"/>
    </row>
    <row r="461" spans="8:8" x14ac:dyDescent="0.2">
      <c r="H461"/>
    </row>
    <row r="462" spans="8:8" x14ac:dyDescent="0.2">
      <c r="H462"/>
    </row>
    <row r="463" spans="8:8" x14ac:dyDescent="0.2">
      <c r="H463"/>
    </row>
    <row r="464" spans="8:8" x14ac:dyDescent="0.2">
      <c r="H464"/>
    </row>
    <row r="465" spans="8:8" x14ac:dyDescent="0.2">
      <c r="H465"/>
    </row>
    <row r="466" spans="8:8" x14ac:dyDescent="0.2">
      <c r="H466"/>
    </row>
    <row r="467" spans="8:8" x14ac:dyDescent="0.2">
      <c r="H467"/>
    </row>
    <row r="468" spans="8:8" x14ac:dyDescent="0.2">
      <c r="H468"/>
    </row>
    <row r="469" spans="8:8" x14ac:dyDescent="0.2">
      <c r="H469"/>
    </row>
    <row r="470" spans="8:8" x14ac:dyDescent="0.2">
      <c r="H470"/>
    </row>
    <row r="471" spans="8:8" x14ac:dyDescent="0.2">
      <c r="H471"/>
    </row>
    <row r="472" spans="8:8" x14ac:dyDescent="0.2">
      <c r="H472"/>
    </row>
    <row r="473" spans="8:8" x14ac:dyDescent="0.2">
      <c r="H473"/>
    </row>
    <row r="474" spans="8:8" x14ac:dyDescent="0.2">
      <c r="H474"/>
    </row>
    <row r="475" spans="8:8" x14ac:dyDescent="0.2">
      <c r="H475"/>
    </row>
    <row r="476" spans="8:8" x14ac:dyDescent="0.2">
      <c r="H476"/>
    </row>
    <row r="477" spans="8:8" x14ac:dyDescent="0.2">
      <c r="H477"/>
    </row>
    <row r="478" spans="8:8" x14ac:dyDescent="0.2">
      <c r="H478"/>
    </row>
    <row r="479" spans="8:8" x14ac:dyDescent="0.2">
      <c r="H479"/>
    </row>
    <row r="480" spans="8:8" x14ac:dyDescent="0.2">
      <c r="H480"/>
    </row>
    <row r="481" spans="8:8" x14ac:dyDescent="0.2">
      <c r="H481"/>
    </row>
    <row r="482" spans="8:8" x14ac:dyDescent="0.2">
      <c r="H482"/>
    </row>
    <row r="483" spans="8:8" x14ac:dyDescent="0.2">
      <c r="H483"/>
    </row>
    <row r="484" spans="8:8" x14ac:dyDescent="0.2">
      <c r="H484"/>
    </row>
    <row r="485" spans="8:8" x14ac:dyDescent="0.2">
      <c r="H485"/>
    </row>
    <row r="486" spans="8:8" x14ac:dyDescent="0.2">
      <c r="H486"/>
    </row>
    <row r="487" spans="8:8" x14ac:dyDescent="0.2">
      <c r="H487"/>
    </row>
    <row r="488" spans="8:8" x14ac:dyDescent="0.2">
      <c r="H488"/>
    </row>
    <row r="489" spans="8:8" x14ac:dyDescent="0.2">
      <c r="H489"/>
    </row>
    <row r="490" spans="8:8" x14ac:dyDescent="0.2">
      <c r="H490"/>
    </row>
    <row r="491" spans="8:8" x14ac:dyDescent="0.2">
      <c r="H491"/>
    </row>
    <row r="492" spans="8:8" x14ac:dyDescent="0.2">
      <c r="H492"/>
    </row>
    <row r="493" spans="8:8" x14ac:dyDescent="0.2">
      <c r="H493"/>
    </row>
    <row r="494" spans="8:8" x14ac:dyDescent="0.2">
      <c r="H494"/>
    </row>
    <row r="495" spans="8:8" x14ac:dyDescent="0.2">
      <c r="H495"/>
    </row>
    <row r="496" spans="8:8" x14ac:dyDescent="0.2">
      <c r="H496"/>
    </row>
    <row r="497" spans="8:8" x14ac:dyDescent="0.2">
      <c r="H497"/>
    </row>
    <row r="498" spans="8:8" x14ac:dyDescent="0.2">
      <c r="H498"/>
    </row>
    <row r="499" spans="8:8" x14ac:dyDescent="0.2">
      <c r="H499"/>
    </row>
    <row r="500" spans="8:8" x14ac:dyDescent="0.2">
      <c r="H500"/>
    </row>
    <row r="501" spans="8:8" x14ac:dyDescent="0.2">
      <c r="H501"/>
    </row>
    <row r="502" spans="8:8" x14ac:dyDescent="0.2">
      <c r="H502"/>
    </row>
    <row r="503" spans="8:8" x14ac:dyDescent="0.2">
      <c r="H503"/>
    </row>
    <row r="504" spans="8:8" x14ac:dyDescent="0.2">
      <c r="H504"/>
    </row>
    <row r="505" spans="8:8" x14ac:dyDescent="0.2">
      <c r="H505"/>
    </row>
    <row r="506" spans="8:8" x14ac:dyDescent="0.2">
      <c r="H506"/>
    </row>
    <row r="507" spans="8:8" x14ac:dyDescent="0.2">
      <c r="H507"/>
    </row>
    <row r="508" spans="8:8" x14ac:dyDescent="0.2">
      <c r="H508"/>
    </row>
    <row r="509" spans="8:8" x14ac:dyDescent="0.2">
      <c r="H509"/>
    </row>
    <row r="510" spans="8:8" x14ac:dyDescent="0.2">
      <c r="H510"/>
    </row>
    <row r="511" spans="8:8" x14ac:dyDescent="0.2">
      <c r="H511"/>
    </row>
    <row r="512" spans="8:8" x14ac:dyDescent="0.2">
      <c r="H512"/>
    </row>
    <row r="513" spans="8:8" x14ac:dyDescent="0.2">
      <c r="H513"/>
    </row>
    <row r="514" spans="8:8" x14ac:dyDescent="0.2">
      <c r="H514"/>
    </row>
    <row r="515" spans="8:8" x14ac:dyDescent="0.2">
      <c r="H515"/>
    </row>
    <row r="516" spans="8:8" x14ac:dyDescent="0.2">
      <c r="H516"/>
    </row>
    <row r="517" spans="8:8" x14ac:dyDescent="0.2">
      <c r="H517"/>
    </row>
    <row r="518" spans="8:8" x14ac:dyDescent="0.2">
      <c r="H518"/>
    </row>
    <row r="519" spans="8:8" x14ac:dyDescent="0.2">
      <c r="H519"/>
    </row>
    <row r="520" spans="8:8" x14ac:dyDescent="0.2">
      <c r="H520"/>
    </row>
    <row r="521" spans="8:8" x14ac:dyDescent="0.2">
      <c r="H521"/>
    </row>
    <row r="522" spans="8:8" x14ac:dyDescent="0.2">
      <c r="H522"/>
    </row>
    <row r="523" spans="8:8" x14ac:dyDescent="0.2">
      <c r="H523"/>
    </row>
    <row r="524" spans="8:8" x14ac:dyDescent="0.2">
      <c r="H524"/>
    </row>
    <row r="525" spans="8:8" x14ac:dyDescent="0.2">
      <c r="H525"/>
    </row>
    <row r="526" spans="8:8" x14ac:dyDescent="0.2">
      <c r="H526"/>
    </row>
    <row r="527" spans="8:8" x14ac:dyDescent="0.2">
      <c r="H527"/>
    </row>
    <row r="528" spans="8:8" x14ac:dyDescent="0.2">
      <c r="H528"/>
    </row>
    <row r="529" spans="8:8" x14ac:dyDescent="0.2">
      <c r="H529"/>
    </row>
    <row r="530" spans="8:8" x14ac:dyDescent="0.2">
      <c r="H530"/>
    </row>
    <row r="531" spans="8:8" x14ac:dyDescent="0.2">
      <c r="H531"/>
    </row>
    <row r="532" spans="8:8" x14ac:dyDescent="0.2">
      <c r="H532"/>
    </row>
    <row r="533" spans="8:8" x14ac:dyDescent="0.2">
      <c r="H533"/>
    </row>
    <row r="534" spans="8:8" x14ac:dyDescent="0.2">
      <c r="H534"/>
    </row>
    <row r="535" spans="8:8" x14ac:dyDescent="0.2">
      <c r="H535"/>
    </row>
    <row r="536" spans="8:8" x14ac:dyDescent="0.2">
      <c r="H536"/>
    </row>
    <row r="537" spans="8:8" x14ac:dyDescent="0.2">
      <c r="H537"/>
    </row>
    <row r="538" spans="8:8" x14ac:dyDescent="0.2">
      <c r="H538"/>
    </row>
    <row r="539" spans="8:8" x14ac:dyDescent="0.2">
      <c r="H539"/>
    </row>
    <row r="540" spans="8:8" x14ac:dyDescent="0.2">
      <c r="H540"/>
    </row>
    <row r="541" spans="8:8" x14ac:dyDescent="0.2">
      <c r="H541"/>
    </row>
    <row r="542" spans="8:8" x14ac:dyDescent="0.2">
      <c r="H542"/>
    </row>
    <row r="543" spans="8:8" x14ac:dyDescent="0.2">
      <c r="H543"/>
    </row>
    <row r="544" spans="8:8" x14ac:dyDescent="0.2">
      <c r="H544"/>
    </row>
    <row r="545" spans="8:8" x14ac:dyDescent="0.2">
      <c r="H545"/>
    </row>
    <row r="546" spans="8:8" x14ac:dyDescent="0.2">
      <c r="H546"/>
    </row>
    <row r="547" spans="8:8" x14ac:dyDescent="0.2">
      <c r="H547"/>
    </row>
    <row r="548" spans="8:8" x14ac:dyDescent="0.2">
      <c r="H548"/>
    </row>
    <row r="549" spans="8:8" x14ac:dyDescent="0.2">
      <c r="H549"/>
    </row>
    <row r="550" spans="8:8" x14ac:dyDescent="0.2">
      <c r="H550"/>
    </row>
    <row r="551" spans="8:8" x14ac:dyDescent="0.2">
      <c r="H551"/>
    </row>
    <row r="552" spans="8:8" x14ac:dyDescent="0.2">
      <c r="H552"/>
    </row>
    <row r="553" spans="8:8" x14ac:dyDescent="0.2">
      <c r="H553"/>
    </row>
    <row r="554" spans="8:8" x14ac:dyDescent="0.2">
      <c r="H554"/>
    </row>
    <row r="555" spans="8:8" x14ac:dyDescent="0.2">
      <c r="H555"/>
    </row>
    <row r="556" spans="8:8" x14ac:dyDescent="0.2">
      <c r="H556"/>
    </row>
    <row r="557" spans="8:8" x14ac:dyDescent="0.2">
      <c r="H557"/>
    </row>
    <row r="558" spans="8:8" x14ac:dyDescent="0.2">
      <c r="H558"/>
    </row>
    <row r="559" spans="8:8" x14ac:dyDescent="0.2">
      <c r="H559"/>
    </row>
    <row r="560" spans="8:8" x14ac:dyDescent="0.2">
      <c r="H560"/>
    </row>
    <row r="561" spans="8:8" x14ac:dyDescent="0.2">
      <c r="H561"/>
    </row>
    <row r="562" spans="8:8" x14ac:dyDescent="0.2">
      <c r="H562"/>
    </row>
    <row r="563" spans="8:8" x14ac:dyDescent="0.2">
      <c r="H563"/>
    </row>
    <row r="564" spans="8:8" x14ac:dyDescent="0.2">
      <c r="H564"/>
    </row>
    <row r="565" spans="8:8" x14ac:dyDescent="0.2">
      <c r="H565"/>
    </row>
    <row r="566" spans="8:8" x14ac:dyDescent="0.2">
      <c r="H566"/>
    </row>
    <row r="567" spans="8:8" x14ac:dyDescent="0.2">
      <c r="H567"/>
    </row>
    <row r="568" spans="8:8" x14ac:dyDescent="0.2">
      <c r="H568"/>
    </row>
    <row r="569" spans="8:8" x14ac:dyDescent="0.2">
      <c r="H569"/>
    </row>
    <row r="570" spans="8:8" x14ac:dyDescent="0.2">
      <c r="H570"/>
    </row>
    <row r="571" spans="8:8" x14ac:dyDescent="0.2">
      <c r="H571"/>
    </row>
    <row r="572" spans="8:8" x14ac:dyDescent="0.2">
      <c r="H572"/>
    </row>
    <row r="573" spans="8:8" x14ac:dyDescent="0.2">
      <c r="H573"/>
    </row>
    <row r="574" spans="8:8" x14ac:dyDescent="0.2">
      <c r="H574"/>
    </row>
    <row r="575" spans="8:8" x14ac:dyDescent="0.2">
      <c r="H575"/>
    </row>
    <row r="576" spans="8:8" x14ac:dyDescent="0.2">
      <c r="H576"/>
    </row>
    <row r="577" spans="8:8" x14ac:dyDescent="0.2">
      <c r="H577"/>
    </row>
    <row r="578" spans="8:8" x14ac:dyDescent="0.2">
      <c r="H578"/>
    </row>
    <row r="579" spans="8:8" x14ac:dyDescent="0.2">
      <c r="H579"/>
    </row>
    <row r="580" spans="8:8" x14ac:dyDescent="0.2">
      <c r="H580"/>
    </row>
    <row r="581" spans="8:8" x14ac:dyDescent="0.2">
      <c r="H581"/>
    </row>
    <row r="582" spans="8:8" x14ac:dyDescent="0.2">
      <c r="H582"/>
    </row>
    <row r="583" spans="8:8" x14ac:dyDescent="0.2">
      <c r="H583"/>
    </row>
    <row r="584" spans="8:8" x14ac:dyDescent="0.2">
      <c r="H584"/>
    </row>
    <row r="585" spans="8:8" x14ac:dyDescent="0.2">
      <c r="H585"/>
    </row>
    <row r="586" spans="8:8" x14ac:dyDescent="0.2">
      <c r="H586"/>
    </row>
    <row r="587" spans="8:8" x14ac:dyDescent="0.2">
      <c r="H587"/>
    </row>
    <row r="588" spans="8:8" x14ac:dyDescent="0.2">
      <c r="H588"/>
    </row>
    <row r="589" spans="8:8" x14ac:dyDescent="0.2">
      <c r="H589"/>
    </row>
    <row r="590" spans="8:8" x14ac:dyDescent="0.2">
      <c r="H590"/>
    </row>
    <row r="591" spans="8:8" x14ac:dyDescent="0.2">
      <c r="H591"/>
    </row>
    <row r="592" spans="8:8" x14ac:dyDescent="0.2">
      <c r="H592"/>
    </row>
    <row r="593" spans="8:8" x14ac:dyDescent="0.2">
      <c r="H593"/>
    </row>
    <row r="594" spans="8:8" x14ac:dyDescent="0.2">
      <c r="H594"/>
    </row>
    <row r="595" spans="8:8" x14ac:dyDescent="0.2">
      <c r="H595"/>
    </row>
    <row r="596" spans="8:8" x14ac:dyDescent="0.2">
      <c r="H596"/>
    </row>
    <row r="597" spans="8:8" x14ac:dyDescent="0.2">
      <c r="H597"/>
    </row>
    <row r="598" spans="8:8" x14ac:dyDescent="0.2">
      <c r="H598"/>
    </row>
    <row r="599" spans="8:8" x14ac:dyDescent="0.2">
      <c r="H599"/>
    </row>
    <row r="600" spans="8:8" x14ac:dyDescent="0.2">
      <c r="H600"/>
    </row>
    <row r="601" spans="8:8" x14ac:dyDescent="0.2">
      <c r="H601"/>
    </row>
    <row r="602" spans="8:8" x14ac:dyDescent="0.2">
      <c r="H602"/>
    </row>
    <row r="603" spans="8:8" x14ac:dyDescent="0.2">
      <c r="H603"/>
    </row>
    <row r="604" spans="8:8" x14ac:dyDescent="0.2">
      <c r="H604"/>
    </row>
    <row r="605" spans="8:8" x14ac:dyDescent="0.2">
      <c r="H605"/>
    </row>
    <row r="606" spans="8:8" x14ac:dyDescent="0.2">
      <c r="H606"/>
    </row>
    <row r="607" spans="8:8" x14ac:dyDescent="0.2">
      <c r="H607"/>
    </row>
    <row r="608" spans="8:8" x14ac:dyDescent="0.2">
      <c r="H608"/>
    </row>
    <row r="609" spans="8:8" x14ac:dyDescent="0.2">
      <c r="H609"/>
    </row>
    <row r="610" spans="8:8" x14ac:dyDescent="0.2">
      <c r="H610"/>
    </row>
    <row r="611" spans="8:8" x14ac:dyDescent="0.2">
      <c r="H611"/>
    </row>
    <row r="612" spans="8:8" x14ac:dyDescent="0.2">
      <c r="H612"/>
    </row>
    <row r="613" spans="8:8" x14ac:dyDescent="0.2">
      <c r="H613"/>
    </row>
    <row r="614" spans="8:8" x14ac:dyDescent="0.2">
      <c r="H614"/>
    </row>
    <row r="615" spans="8:8" x14ac:dyDescent="0.2">
      <c r="H615"/>
    </row>
    <row r="616" spans="8:8" x14ac:dyDescent="0.2">
      <c r="H616"/>
    </row>
    <row r="617" spans="8:8" x14ac:dyDescent="0.2">
      <c r="H617"/>
    </row>
    <row r="618" spans="8:8" x14ac:dyDescent="0.2">
      <c r="H618"/>
    </row>
    <row r="619" spans="8:8" x14ac:dyDescent="0.2">
      <c r="H619"/>
    </row>
    <row r="620" spans="8:8" x14ac:dyDescent="0.2">
      <c r="H620"/>
    </row>
    <row r="621" spans="8:8" x14ac:dyDescent="0.2">
      <c r="H621"/>
    </row>
    <row r="622" spans="8:8" x14ac:dyDescent="0.2">
      <c r="H622"/>
    </row>
    <row r="623" spans="8:8" x14ac:dyDescent="0.2">
      <c r="H623"/>
    </row>
    <row r="624" spans="8:8" x14ac:dyDescent="0.2">
      <c r="H624"/>
    </row>
    <row r="625" spans="8:8" x14ac:dyDescent="0.2">
      <c r="H625"/>
    </row>
    <row r="626" spans="8:8" x14ac:dyDescent="0.2">
      <c r="H626"/>
    </row>
    <row r="627" spans="8:8" x14ac:dyDescent="0.2">
      <c r="H627"/>
    </row>
    <row r="628" spans="8:8" x14ac:dyDescent="0.2">
      <c r="H628"/>
    </row>
    <row r="629" spans="8:8" x14ac:dyDescent="0.2">
      <c r="H629"/>
    </row>
    <row r="630" spans="8:8" x14ac:dyDescent="0.2">
      <c r="H630"/>
    </row>
    <row r="631" spans="8:8" x14ac:dyDescent="0.2">
      <c r="H631"/>
    </row>
    <row r="632" spans="8:8" x14ac:dyDescent="0.2">
      <c r="H632"/>
    </row>
    <row r="633" spans="8:8" x14ac:dyDescent="0.2">
      <c r="H633"/>
    </row>
    <row r="634" spans="8:8" x14ac:dyDescent="0.2">
      <c r="H634"/>
    </row>
    <row r="635" spans="8:8" x14ac:dyDescent="0.2">
      <c r="H635"/>
    </row>
    <row r="636" spans="8:8" x14ac:dyDescent="0.2">
      <c r="H636"/>
    </row>
    <row r="637" spans="8:8" x14ac:dyDescent="0.2">
      <c r="H637"/>
    </row>
    <row r="638" spans="8:8" x14ac:dyDescent="0.2">
      <c r="H638"/>
    </row>
    <row r="639" spans="8:8" x14ac:dyDescent="0.2">
      <c r="H639"/>
    </row>
    <row r="640" spans="8:8" x14ac:dyDescent="0.2">
      <c r="H640"/>
    </row>
    <row r="641" spans="8:8" x14ac:dyDescent="0.2">
      <c r="H641"/>
    </row>
    <row r="642" spans="8:8" x14ac:dyDescent="0.2">
      <c r="H642"/>
    </row>
    <row r="643" spans="8:8" x14ac:dyDescent="0.2">
      <c r="H643"/>
    </row>
    <row r="644" spans="8:8" x14ac:dyDescent="0.2">
      <c r="H644"/>
    </row>
    <row r="645" spans="8:8" x14ac:dyDescent="0.2">
      <c r="H645"/>
    </row>
    <row r="646" spans="8:8" x14ac:dyDescent="0.2">
      <c r="H646"/>
    </row>
    <row r="647" spans="8:8" x14ac:dyDescent="0.2">
      <c r="H647"/>
    </row>
    <row r="648" spans="8:8" x14ac:dyDescent="0.2">
      <c r="H648"/>
    </row>
    <row r="649" spans="8:8" x14ac:dyDescent="0.2">
      <c r="H649"/>
    </row>
    <row r="650" spans="8:8" x14ac:dyDescent="0.2">
      <c r="H650"/>
    </row>
    <row r="651" spans="8:8" x14ac:dyDescent="0.2">
      <c r="H651"/>
    </row>
    <row r="652" spans="8:8" x14ac:dyDescent="0.2">
      <c r="H652"/>
    </row>
    <row r="653" spans="8:8" x14ac:dyDescent="0.2">
      <c r="H653"/>
    </row>
    <row r="654" spans="8:8" x14ac:dyDescent="0.2">
      <c r="H654"/>
    </row>
    <row r="655" spans="8:8" x14ac:dyDescent="0.2">
      <c r="H655"/>
    </row>
    <row r="656" spans="8:8" x14ac:dyDescent="0.2">
      <c r="H656"/>
    </row>
    <row r="657" spans="8:8" x14ac:dyDescent="0.2">
      <c r="H657"/>
    </row>
    <row r="658" spans="8:8" x14ac:dyDescent="0.2">
      <c r="H658"/>
    </row>
    <row r="659" spans="8:8" x14ac:dyDescent="0.2">
      <c r="H659"/>
    </row>
    <row r="660" spans="8:8" x14ac:dyDescent="0.2">
      <c r="H660"/>
    </row>
    <row r="661" spans="8:8" x14ac:dyDescent="0.2">
      <c r="H661"/>
    </row>
    <row r="662" spans="8:8" x14ac:dyDescent="0.2">
      <c r="H662"/>
    </row>
    <row r="663" spans="8:8" x14ac:dyDescent="0.2">
      <c r="H663"/>
    </row>
    <row r="664" spans="8:8" x14ac:dyDescent="0.2">
      <c r="H664"/>
    </row>
    <row r="665" spans="8:8" x14ac:dyDescent="0.2">
      <c r="H665"/>
    </row>
    <row r="666" spans="8:8" x14ac:dyDescent="0.2">
      <c r="H666"/>
    </row>
    <row r="667" spans="8:8" x14ac:dyDescent="0.2">
      <c r="H667"/>
    </row>
    <row r="668" spans="8:8" x14ac:dyDescent="0.2">
      <c r="H668"/>
    </row>
    <row r="669" spans="8:8" x14ac:dyDescent="0.2">
      <c r="H669"/>
    </row>
    <row r="670" spans="8:8" x14ac:dyDescent="0.2">
      <c r="H670"/>
    </row>
    <row r="671" spans="8:8" x14ac:dyDescent="0.2">
      <c r="H671"/>
    </row>
    <row r="672" spans="8:8" x14ac:dyDescent="0.2">
      <c r="H672"/>
    </row>
    <row r="673" spans="8:8" x14ac:dyDescent="0.2">
      <c r="H673"/>
    </row>
    <row r="674" spans="8:8" x14ac:dyDescent="0.2">
      <c r="H674"/>
    </row>
    <row r="675" spans="8:8" x14ac:dyDescent="0.2">
      <c r="H675"/>
    </row>
    <row r="676" spans="8:8" x14ac:dyDescent="0.2">
      <c r="H676"/>
    </row>
    <row r="677" spans="8:8" x14ac:dyDescent="0.2">
      <c r="H677"/>
    </row>
    <row r="678" spans="8:8" x14ac:dyDescent="0.2">
      <c r="H678"/>
    </row>
    <row r="679" spans="8:8" x14ac:dyDescent="0.2">
      <c r="H679"/>
    </row>
    <row r="680" spans="8:8" x14ac:dyDescent="0.2">
      <c r="H680"/>
    </row>
    <row r="681" spans="8:8" x14ac:dyDescent="0.2">
      <c r="H681"/>
    </row>
    <row r="682" spans="8:8" x14ac:dyDescent="0.2">
      <c r="H682"/>
    </row>
    <row r="683" spans="8:8" x14ac:dyDescent="0.2">
      <c r="H683"/>
    </row>
    <row r="684" spans="8:8" x14ac:dyDescent="0.2">
      <c r="H684"/>
    </row>
    <row r="685" spans="8:8" x14ac:dyDescent="0.2">
      <c r="H685"/>
    </row>
    <row r="686" spans="8:8" x14ac:dyDescent="0.2">
      <c r="H686"/>
    </row>
    <row r="687" spans="8:8" x14ac:dyDescent="0.2">
      <c r="H687"/>
    </row>
    <row r="688" spans="8:8" x14ac:dyDescent="0.2">
      <c r="H688"/>
    </row>
    <row r="689" spans="8:8" x14ac:dyDescent="0.2">
      <c r="H689"/>
    </row>
    <row r="690" spans="8:8" x14ac:dyDescent="0.2">
      <c r="H690"/>
    </row>
    <row r="691" spans="8:8" x14ac:dyDescent="0.2">
      <c r="H691"/>
    </row>
    <row r="692" spans="8:8" x14ac:dyDescent="0.2">
      <c r="H692"/>
    </row>
    <row r="693" spans="8:8" x14ac:dyDescent="0.2">
      <c r="H693"/>
    </row>
    <row r="694" spans="8:8" x14ac:dyDescent="0.2">
      <c r="H694"/>
    </row>
    <row r="695" spans="8:8" x14ac:dyDescent="0.2">
      <c r="H695"/>
    </row>
    <row r="696" spans="8:8" x14ac:dyDescent="0.2">
      <c r="H696"/>
    </row>
    <row r="697" spans="8:8" x14ac:dyDescent="0.2">
      <c r="H697"/>
    </row>
    <row r="698" spans="8:8" x14ac:dyDescent="0.2">
      <c r="H698"/>
    </row>
    <row r="699" spans="8:8" x14ac:dyDescent="0.2">
      <c r="H699"/>
    </row>
    <row r="700" spans="8:8" x14ac:dyDescent="0.2">
      <c r="H700"/>
    </row>
    <row r="701" spans="8:8" x14ac:dyDescent="0.2">
      <c r="H701"/>
    </row>
    <row r="702" spans="8:8" x14ac:dyDescent="0.2">
      <c r="H702"/>
    </row>
    <row r="703" spans="8:8" x14ac:dyDescent="0.2">
      <c r="H703"/>
    </row>
    <row r="704" spans="8:8" x14ac:dyDescent="0.2">
      <c r="H704"/>
    </row>
    <row r="705" spans="8:8" x14ac:dyDescent="0.2">
      <c r="H705"/>
    </row>
    <row r="706" spans="8:8" x14ac:dyDescent="0.2">
      <c r="H706"/>
    </row>
    <row r="707" spans="8:8" x14ac:dyDescent="0.2">
      <c r="H707"/>
    </row>
    <row r="708" spans="8:8" x14ac:dyDescent="0.2">
      <c r="H708"/>
    </row>
    <row r="709" spans="8:8" x14ac:dyDescent="0.2">
      <c r="H709"/>
    </row>
    <row r="710" spans="8:8" x14ac:dyDescent="0.2">
      <c r="H710"/>
    </row>
    <row r="711" spans="8:8" x14ac:dyDescent="0.2">
      <c r="H711"/>
    </row>
    <row r="712" spans="8:8" x14ac:dyDescent="0.2">
      <c r="H712"/>
    </row>
    <row r="713" spans="8:8" x14ac:dyDescent="0.2">
      <c r="H713"/>
    </row>
    <row r="714" spans="8:8" x14ac:dyDescent="0.2">
      <c r="H714"/>
    </row>
    <row r="715" spans="8:8" x14ac:dyDescent="0.2">
      <c r="H715"/>
    </row>
    <row r="716" spans="8:8" x14ac:dyDescent="0.2">
      <c r="H716"/>
    </row>
    <row r="717" spans="8:8" x14ac:dyDescent="0.2">
      <c r="H717"/>
    </row>
    <row r="718" spans="8:8" x14ac:dyDescent="0.2">
      <c r="H718"/>
    </row>
    <row r="719" spans="8:8" x14ac:dyDescent="0.2">
      <c r="H719"/>
    </row>
    <row r="720" spans="8:8" x14ac:dyDescent="0.2">
      <c r="H720"/>
    </row>
    <row r="721" spans="8:8" x14ac:dyDescent="0.2">
      <c r="H721"/>
    </row>
    <row r="722" spans="8:8" x14ac:dyDescent="0.2">
      <c r="H722"/>
    </row>
    <row r="723" spans="8:8" x14ac:dyDescent="0.2">
      <c r="H723"/>
    </row>
    <row r="724" spans="8:8" x14ac:dyDescent="0.2">
      <c r="H724"/>
    </row>
    <row r="725" spans="8:8" x14ac:dyDescent="0.2">
      <c r="H725"/>
    </row>
    <row r="726" spans="8:8" x14ac:dyDescent="0.2">
      <c r="H726"/>
    </row>
    <row r="727" spans="8:8" x14ac:dyDescent="0.2">
      <c r="H727"/>
    </row>
    <row r="728" spans="8:8" x14ac:dyDescent="0.2">
      <c r="H728"/>
    </row>
    <row r="729" spans="8:8" x14ac:dyDescent="0.2">
      <c r="H729"/>
    </row>
    <row r="730" spans="8:8" x14ac:dyDescent="0.2">
      <c r="H730"/>
    </row>
    <row r="731" spans="8:8" x14ac:dyDescent="0.2">
      <c r="H731"/>
    </row>
    <row r="732" spans="8:8" x14ac:dyDescent="0.2">
      <c r="H732"/>
    </row>
    <row r="733" spans="8:8" x14ac:dyDescent="0.2">
      <c r="H733"/>
    </row>
    <row r="734" spans="8:8" x14ac:dyDescent="0.2">
      <c r="H734"/>
    </row>
    <row r="735" spans="8:8" x14ac:dyDescent="0.2">
      <c r="H735"/>
    </row>
    <row r="736" spans="8:8" x14ac:dyDescent="0.2">
      <c r="H736"/>
    </row>
    <row r="737" spans="8:8" x14ac:dyDescent="0.2">
      <c r="H737"/>
    </row>
    <row r="738" spans="8:8" x14ac:dyDescent="0.2">
      <c r="H738"/>
    </row>
    <row r="739" spans="8:8" x14ac:dyDescent="0.2">
      <c r="H739"/>
    </row>
    <row r="740" spans="8:8" x14ac:dyDescent="0.2">
      <c r="H740"/>
    </row>
    <row r="741" spans="8:8" x14ac:dyDescent="0.2">
      <c r="H741"/>
    </row>
    <row r="742" spans="8:8" x14ac:dyDescent="0.2">
      <c r="H742"/>
    </row>
    <row r="743" spans="8:8" x14ac:dyDescent="0.2">
      <c r="H743"/>
    </row>
    <row r="744" spans="8:8" x14ac:dyDescent="0.2">
      <c r="H744"/>
    </row>
    <row r="745" spans="8:8" x14ac:dyDescent="0.2">
      <c r="H745"/>
    </row>
    <row r="746" spans="8:8" x14ac:dyDescent="0.2">
      <c r="H746"/>
    </row>
    <row r="747" spans="8:8" x14ac:dyDescent="0.2">
      <c r="H747"/>
    </row>
    <row r="748" spans="8:8" x14ac:dyDescent="0.2">
      <c r="H748"/>
    </row>
    <row r="749" spans="8:8" x14ac:dyDescent="0.2">
      <c r="H749"/>
    </row>
    <row r="750" spans="8:8" x14ac:dyDescent="0.2">
      <c r="H750"/>
    </row>
    <row r="751" spans="8:8" x14ac:dyDescent="0.2">
      <c r="H751"/>
    </row>
    <row r="752" spans="8:8" x14ac:dyDescent="0.2">
      <c r="H752"/>
    </row>
    <row r="753" spans="8:8" x14ac:dyDescent="0.2">
      <c r="H753"/>
    </row>
    <row r="754" spans="8:8" x14ac:dyDescent="0.2">
      <c r="H754"/>
    </row>
    <row r="755" spans="8:8" x14ac:dyDescent="0.2">
      <c r="H755"/>
    </row>
    <row r="756" spans="8:8" x14ac:dyDescent="0.2">
      <c r="H756"/>
    </row>
    <row r="757" spans="8:8" x14ac:dyDescent="0.2">
      <c r="H757"/>
    </row>
    <row r="758" spans="8:8" x14ac:dyDescent="0.2">
      <c r="H758"/>
    </row>
    <row r="759" spans="8:8" x14ac:dyDescent="0.2">
      <c r="H759"/>
    </row>
    <row r="760" spans="8:8" x14ac:dyDescent="0.2">
      <c r="H760"/>
    </row>
    <row r="761" spans="8:8" x14ac:dyDescent="0.2">
      <c r="H761"/>
    </row>
    <row r="762" spans="8:8" x14ac:dyDescent="0.2">
      <c r="H762"/>
    </row>
    <row r="763" spans="8:8" x14ac:dyDescent="0.2">
      <c r="H763"/>
    </row>
    <row r="764" spans="8:8" x14ac:dyDescent="0.2">
      <c r="H764"/>
    </row>
    <row r="765" spans="8:8" x14ac:dyDescent="0.2">
      <c r="H765"/>
    </row>
    <row r="766" spans="8:8" x14ac:dyDescent="0.2">
      <c r="H766"/>
    </row>
    <row r="767" spans="8:8" x14ac:dyDescent="0.2">
      <c r="H767"/>
    </row>
    <row r="768" spans="8:8" x14ac:dyDescent="0.2">
      <c r="H768"/>
    </row>
    <row r="769" spans="8:8" x14ac:dyDescent="0.2">
      <c r="H769"/>
    </row>
    <row r="770" spans="8:8" x14ac:dyDescent="0.2">
      <c r="H770"/>
    </row>
    <row r="771" spans="8:8" x14ac:dyDescent="0.2">
      <c r="H771"/>
    </row>
    <row r="772" spans="8:8" x14ac:dyDescent="0.2">
      <c r="H772"/>
    </row>
    <row r="773" spans="8:8" x14ac:dyDescent="0.2">
      <c r="H773"/>
    </row>
    <row r="774" spans="8:8" x14ac:dyDescent="0.2">
      <c r="H774"/>
    </row>
    <row r="775" spans="8:8" x14ac:dyDescent="0.2">
      <c r="H775"/>
    </row>
    <row r="776" spans="8:8" x14ac:dyDescent="0.2">
      <c r="H776"/>
    </row>
    <row r="777" spans="8:8" x14ac:dyDescent="0.2">
      <c r="H777"/>
    </row>
    <row r="778" spans="8:8" x14ac:dyDescent="0.2">
      <c r="H778"/>
    </row>
    <row r="779" spans="8:8" x14ac:dyDescent="0.2">
      <c r="H779"/>
    </row>
    <row r="780" spans="8:8" x14ac:dyDescent="0.2">
      <c r="H780"/>
    </row>
    <row r="781" spans="8:8" x14ac:dyDescent="0.2">
      <c r="H781"/>
    </row>
    <row r="782" spans="8:8" x14ac:dyDescent="0.2">
      <c r="H782"/>
    </row>
    <row r="783" spans="8:8" x14ac:dyDescent="0.2">
      <c r="H783"/>
    </row>
    <row r="784" spans="8:8" x14ac:dyDescent="0.2">
      <c r="H784"/>
    </row>
    <row r="785" spans="8:8" x14ac:dyDescent="0.2">
      <c r="H785"/>
    </row>
    <row r="786" spans="8:8" x14ac:dyDescent="0.2">
      <c r="H786"/>
    </row>
    <row r="787" spans="8:8" x14ac:dyDescent="0.2">
      <c r="H787"/>
    </row>
    <row r="788" spans="8:8" x14ac:dyDescent="0.2">
      <c r="H788"/>
    </row>
    <row r="789" spans="8:8" x14ac:dyDescent="0.2">
      <c r="H789"/>
    </row>
    <row r="790" spans="8:8" x14ac:dyDescent="0.2">
      <c r="H790"/>
    </row>
    <row r="791" spans="8:8" x14ac:dyDescent="0.2">
      <c r="H791"/>
    </row>
    <row r="792" spans="8:8" x14ac:dyDescent="0.2">
      <c r="H792"/>
    </row>
    <row r="793" spans="8:8" x14ac:dyDescent="0.2">
      <c r="H793"/>
    </row>
    <row r="794" spans="8:8" x14ac:dyDescent="0.2">
      <c r="H794"/>
    </row>
    <row r="795" spans="8:8" x14ac:dyDescent="0.2">
      <c r="H795"/>
    </row>
    <row r="796" spans="8:8" x14ac:dyDescent="0.2">
      <c r="H796"/>
    </row>
    <row r="797" spans="8:8" x14ac:dyDescent="0.2">
      <c r="H797"/>
    </row>
    <row r="798" spans="8:8" x14ac:dyDescent="0.2">
      <c r="H798"/>
    </row>
    <row r="799" spans="8:8" x14ac:dyDescent="0.2">
      <c r="H799"/>
    </row>
    <row r="800" spans="8:8" x14ac:dyDescent="0.2">
      <c r="H800"/>
    </row>
    <row r="801" spans="8:8" x14ac:dyDescent="0.2">
      <c r="H801"/>
    </row>
    <row r="802" spans="8:8" x14ac:dyDescent="0.2">
      <c r="H802"/>
    </row>
    <row r="803" spans="8:8" x14ac:dyDescent="0.2">
      <c r="H803"/>
    </row>
    <row r="804" spans="8:8" x14ac:dyDescent="0.2">
      <c r="H804"/>
    </row>
    <row r="805" spans="8:8" x14ac:dyDescent="0.2">
      <c r="H805"/>
    </row>
    <row r="806" spans="8:8" x14ac:dyDescent="0.2">
      <c r="H806"/>
    </row>
    <row r="807" spans="8:8" x14ac:dyDescent="0.2">
      <c r="H807"/>
    </row>
    <row r="808" spans="8:8" x14ac:dyDescent="0.2">
      <c r="H808"/>
    </row>
    <row r="809" spans="8:8" x14ac:dyDescent="0.2">
      <c r="H809"/>
    </row>
    <row r="810" spans="8:8" x14ac:dyDescent="0.2">
      <c r="H810"/>
    </row>
    <row r="811" spans="8:8" x14ac:dyDescent="0.2">
      <c r="H811"/>
    </row>
    <row r="812" spans="8:8" x14ac:dyDescent="0.2">
      <c r="H812"/>
    </row>
    <row r="813" spans="8:8" x14ac:dyDescent="0.2">
      <c r="H813"/>
    </row>
    <row r="814" spans="8:8" x14ac:dyDescent="0.2">
      <c r="H814"/>
    </row>
    <row r="815" spans="8:8" x14ac:dyDescent="0.2">
      <c r="H815"/>
    </row>
    <row r="816" spans="8:8" x14ac:dyDescent="0.2">
      <c r="H816"/>
    </row>
    <row r="817" spans="8:8" x14ac:dyDescent="0.2">
      <c r="H817"/>
    </row>
    <row r="818" spans="8:8" x14ac:dyDescent="0.2">
      <c r="H818"/>
    </row>
    <row r="819" spans="8:8" x14ac:dyDescent="0.2">
      <c r="H819"/>
    </row>
    <row r="820" spans="8:8" x14ac:dyDescent="0.2">
      <c r="H820"/>
    </row>
    <row r="821" spans="8:8" x14ac:dyDescent="0.2">
      <c r="H821"/>
    </row>
    <row r="822" spans="8:8" x14ac:dyDescent="0.2">
      <c r="H822"/>
    </row>
    <row r="823" spans="8:8" x14ac:dyDescent="0.2">
      <c r="H823"/>
    </row>
    <row r="824" spans="8:8" x14ac:dyDescent="0.2">
      <c r="H824"/>
    </row>
    <row r="825" spans="8:8" x14ac:dyDescent="0.2">
      <c r="H825"/>
    </row>
    <row r="826" spans="8:8" x14ac:dyDescent="0.2">
      <c r="H826"/>
    </row>
    <row r="827" spans="8:8" x14ac:dyDescent="0.2">
      <c r="H827"/>
    </row>
    <row r="828" spans="8:8" x14ac:dyDescent="0.2">
      <c r="H828"/>
    </row>
    <row r="829" spans="8:8" x14ac:dyDescent="0.2">
      <c r="H829"/>
    </row>
    <row r="830" spans="8:8" x14ac:dyDescent="0.2">
      <c r="H830"/>
    </row>
    <row r="831" spans="8:8" x14ac:dyDescent="0.2">
      <c r="H831"/>
    </row>
    <row r="832" spans="8:8" x14ac:dyDescent="0.2">
      <c r="H832"/>
    </row>
    <row r="833" spans="8:8" x14ac:dyDescent="0.2">
      <c r="H833"/>
    </row>
    <row r="834" spans="8:8" x14ac:dyDescent="0.2">
      <c r="H834"/>
    </row>
    <row r="835" spans="8:8" x14ac:dyDescent="0.2">
      <c r="H835"/>
    </row>
    <row r="836" spans="8:8" x14ac:dyDescent="0.2">
      <c r="H836"/>
    </row>
    <row r="837" spans="8:8" x14ac:dyDescent="0.2">
      <c r="H837"/>
    </row>
    <row r="838" spans="8:8" x14ac:dyDescent="0.2">
      <c r="H838"/>
    </row>
    <row r="839" spans="8:8" x14ac:dyDescent="0.2">
      <c r="H839"/>
    </row>
    <row r="840" spans="8:8" x14ac:dyDescent="0.2">
      <c r="H840"/>
    </row>
    <row r="841" spans="8:8" x14ac:dyDescent="0.2">
      <c r="H841"/>
    </row>
    <row r="842" spans="8:8" x14ac:dyDescent="0.2">
      <c r="H842"/>
    </row>
    <row r="843" spans="8:8" x14ac:dyDescent="0.2">
      <c r="H843"/>
    </row>
    <row r="844" spans="8:8" x14ac:dyDescent="0.2">
      <c r="H844"/>
    </row>
    <row r="845" spans="8:8" x14ac:dyDescent="0.2">
      <c r="H845"/>
    </row>
    <row r="846" spans="8:8" x14ac:dyDescent="0.2">
      <c r="H846"/>
    </row>
    <row r="847" spans="8:8" x14ac:dyDescent="0.2">
      <c r="H847"/>
    </row>
    <row r="848" spans="8:8" x14ac:dyDescent="0.2">
      <c r="H848"/>
    </row>
    <row r="849" spans="8:8" x14ac:dyDescent="0.2">
      <c r="H849"/>
    </row>
    <row r="850" spans="8:8" x14ac:dyDescent="0.2">
      <c r="H850"/>
    </row>
    <row r="851" spans="8:8" x14ac:dyDescent="0.2">
      <c r="H851"/>
    </row>
    <row r="852" spans="8:8" x14ac:dyDescent="0.2">
      <c r="H852"/>
    </row>
    <row r="853" spans="8:8" x14ac:dyDescent="0.2">
      <c r="H853"/>
    </row>
    <row r="854" spans="8:8" x14ac:dyDescent="0.2">
      <c r="H854"/>
    </row>
    <row r="855" spans="8:8" x14ac:dyDescent="0.2">
      <c r="H855"/>
    </row>
    <row r="856" spans="8:8" x14ac:dyDescent="0.2">
      <c r="H856"/>
    </row>
    <row r="857" spans="8:8" x14ac:dyDescent="0.2">
      <c r="H857"/>
    </row>
    <row r="858" spans="8:8" x14ac:dyDescent="0.2">
      <c r="H858"/>
    </row>
    <row r="859" spans="8:8" x14ac:dyDescent="0.2">
      <c r="H859"/>
    </row>
    <row r="860" spans="8:8" x14ac:dyDescent="0.2">
      <c r="H860"/>
    </row>
    <row r="861" spans="8:8" x14ac:dyDescent="0.2">
      <c r="H861"/>
    </row>
    <row r="862" spans="8:8" x14ac:dyDescent="0.2">
      <c r="H862"/>
    </row>
    <row r="863" spans="8:8" x14ac:dyDescent="0.2">
      <c r="H863"/>
    </row>
    <row r="864" spans="8:8" x14ac:dyDescent="0.2">
      <c r="H864"/>
    </row>
    <row r="865" spans="8:8" x14ac:dyDescent="0.2">
      <c r="H865"/>
    </row>
    <row r="866" spans="8:8" x14ac:dyDescent="0.2">
      <c r="H866"/>
    </row>
    <row r="867" spans="8:8" x14ac:dyDescent="0.2">
      <c r="H867"/>
    </row>
    <row r="868" spans="8:8" x14ac:dyDescent="0.2">
      <c r="H868"/>
    </row>
    <row r="869" spans="8:8" x14ac:dyDescent="0.2">
      <c r="H869"/>
    </row>
    <row r="870" spans="8:8" x14ac:dyDescent="0.2">
      <c r="H870"/>
    </row>
    <row r="871" spans="8:8" x14ac:dyDescent="0.2">
      <c r="H871"/>
    </row>
    <row r="872" spans="8:8" x14ac:dyDescent="0.2">
      <c r="H872"/>
    </row>
    <row r="873" spans="8:8" x14ac:dyDescent="0.2">
      <c r="H873"/>
    </row>
    <row r="874" spans="8:8" x14ac:dyDescent="0.2">
      <c r="H874"/>
    </row>
    <row r="875" spans="8:8" x14ac:dyDescent="0.2">
      <c r="H875"/>
    </row>
    <row r="876" spans="8:8" x14ac:dyDescent="0.2">
      <c r="H876"/>
    </row>
    <row r="877" spans="8:8" x14ac:dyDescent="0.2">
      <c r="H877"/>
    </row>
    <row r="878" spans="8:8" x14ac:dyDescent="0.2">
      <c r="H878"/>
    </row>
    <row r="879" spans="8:8" x14ac:dyDescent="0.2">
      <c r="H879"/>
    </row>
    <row r="880" spans="8:8" x14ac:dyDescent="0.2">
      <c r="H880"/>
    </row>
    <row r="881" spans="8:8" x14ac:dyDescent="0.2">
      <c r="H881"/>
    </row>
    <row r="882" spans="8:8" x14ac:dyDescent="0.2">
      <c r="H882"/>
    </row>
    <row r="883" spans="8:8" x14ac:dyDescent="0.2">
      <c r="H883"/>
    </row>
    <row r="884" spans="8:8" x14ac:dyDescent="0.2">
      <c r="H884"/>
    </row>
    <row r="885" spans="8:8" x14ac:dyDescent="0.2">
      <c r="H885"/>
    </row>
    <row r="886" spans="8:8" x14ac:dyDescent="0.2">
      <c r="H886"/>
    </row>
    <row r="887" spans="8:8" x14ac:dyDescent="0.2">
      <c r="H887"/>
    </row>
    <row r="888" spans="8:8" x14ac:dyDescent="0.2">
      <c r="H888"/>
    </row>
    <row r="889" spans="8:8" x14ac:dyDescent="0.2">
      <c r="H889"/>
    </row>
    <row r="890" spans="8:8" x14ac:dyDescent="0.2">
      <c r="H890"/>
    </row>
    <row r="891" spans="8:8" x14ac:dyDescent="0.2">
      <c r="H891"/>
    </row>
    <row r="892" spans="8:8" x14ac:dyDescent="0.2">
      <c r="H892"/>
    </row>
    <row r="893" spans="8:8" x14ac:dyDescent="0.2">
      <c r="H893"/>
    </row>
    <row r="894" spans="8:8" x14ac:dyDescent="0.2">
      <c r="H894"/>
    </row>
    <row r="895" spans="8:8" x14ac:dyDescent="0.2">
      <c r="H895"/>
    </row>
    <row r="896" spans="8:8" x14ac:dyDescent="0.2">
      <c r="H896"/>
    </row>
    <row r="897" spans="8:8" x14ac:dyDescent="0.2">
      <c r="H897"/>
    </row>
    <row r="898" spans="8:8" x14ac:dyDescent="0.2">
      <c r="H898"/>
    </row>
    <row r="899" spans="8:8" x14ac:dyDescent="0.2">
      <c r="H899"/>
    </row>
    <row r="900" spans="8:8" x14ac:dyDescent="0.2">
      <c r="H900"/>
    </row>
    <row r="901" spans="8:8" x14ac:dyDescent="0.2">
      <c r="H901"/>
    </row>
    <row r="902" spans="8:8" x14ac:dyDescent="0.2">
      <c r="H902"/>
    </row>
    <row r="903" spans="8:8" x14ac:dyDescent="0.2">
      <c r="H903"/>
    </row>
    <row r="904" spans="8:8" x14ac:dyDescent="0.2">
      <c r="H904"/>
    </row>
    <row r="905" spans="8:8" x14ac:dyDescent="0.2">
      <c r="H905"/>
    </row>
    <row r="906" spans="8:8" x14ac:dyDescent="0.2">
      <c r="H906"/>
    </row>
    <row r="907" spans="8:8" x14ac:dyDescent="0.2">
      <c r="H907"/>
    </row>
    <row r="908" spans="8:8" x14ac:dyDescent="0.2">
      <c r="H908"/>
    </row>
    <row r="909" spans="8:8" x14ac:dyDescent="0.2">
      <c r="H909"/>
    </row>
    <row r="910" spans="8:8" x14ac:dyDescent="0.2">
      <c r="H910"/>
    </row>
    <row r="911" spans="8:8" x14ac:dyDescent="0.2">
      <c r="H911"/>
    </row>
    <row r="912" spans="8:8" x14ac:dyDescent="0.2">
      <c r="H912"/>
    </row>
    <row r="913" spans="8:8" x14ac:dyDescent="0.2">
      <c r="H913"/>
    </row>
    <row r="914" spans="8:8" x14ac:dyDescent="0.2">
      <c r="H914"/>
    </row>
    <row r="915" spans="8:8" x14ac:dyDescent="0.2">
      <c r="H915"/>
    </row>
    <row r="916" spans="8:8" x14ac:dyDescent="0.2">
      <c r="H916"/>
    </row>
    <row r="917" spans="8:8" x14ac:dyDescent="0.2">
      <c r="H917"/>
    </row>
    <row r="918" spans="8:8" x14ac:dyDescent="0.2">
      <c r="H918"/>
    </row>
    <row r="919" spans="8:8" x14ac:dyDescent="0.2">
      <c r="H919"/>
    </row>
    <row r="920" spans="8:8" x14ac:dyDescent="0.2">
      <c r="H920"/>
    </row>
    <row r="921" spans="8:8" x14ac:dyDescent="0.2">
      <c r="H921"/>
    </row>
    <row r="922" spans="8:8" x14ac:dyDescent="0.2">
      <c r="H922"/>
    </row>
    <row r="923" spans="8:8" x14ac:dyDescent="0.2">
      <c r="H923"/>
    </row>
    <row r="924" spans="8:8" x14ac:dyDescent="0.2">
      <c r="H924"/>
    </row>
    <row r="925" spans="8:8" x14ac:dyDescent="0.2">
      <c r="H925"/>
    </row>
    <row r="926" spans="8:8" x14ac:dyDescent="0.2">
      <c r="H926"/>
    </row>
    <row r="927" spans="8:8" x14ac:dyDescent="0.2">
      <c r="H927"/>
    </row>
    <row r="928" spans="8:8" x14ac:dyDescent="0.2">
      <c r="H928"/>
    </row>
    <row r="929" spans="8:8" x14ac:dyDescent="0.2">
      <c r="H929"/>
    </row>
    <row r="930" spans="8:8" x14ac:dyDescent="0.2">
      <c r="H930"/>
    </row>
    <row r="931" spans="8:8" x14ac:dyDescent="0.2">
      <c r="H931"/>
    </row>
    <row r="932" spans="8:8" x14ac:dyDescent="0.2">
      <c r="H932"/>
    </row>
    <row r="933" spans="8:8" x14ac:dyDescent="0.2">
      <c r="H933"/>
    </row>
    <row r="934" spans="8:8" x14ac:dyDescent="0.2">
      <c r="H934"/>
    </row>
    <row r="935" spans="8:8" x14ac:dyDescent="0.2">
      <c r="H935"/>
    </row>
    <row r="936" spans="8:8" x14ac:dyDescent="0.2">
      <c r="H936"/>
    </row>
    <row r="937" spans="8:8" x14ac:dyDescent="0.2">
      <c r="H937"/>
    </row>
    <row r="938" spans="8:8" x14ac:dyDescent="0.2">
      <c r="H938"/>
    </row>
    <row r="939" spans="8:8" x14ac:dyDescent="0.2">
      <c r="H939"/>
    </row>
    <row r="940" spans="8:8" x14ac:dyDescent="0.2">
      <c r="H940"/>
    </row>
    <row r="941" spans="8:8" x14ac:dyDescent="0.2">
      <c r="H941"/>
    </row>
    <row r="942" spans="8:8" x14ac:dyDescent="0.2">
      <c r="H942"/>
    </row>
    <row r="943" spans="8:8" x14ac:dyDescent="0.2">
      <c r="H943"/>
    </row>
    <row r="944" spans="8:8" x14ac:dyDescent="0.2">
      <c r="H944"/>
    </row>
    <row r="945" spans="8:8" x14ac:dyDescent="0.2">
      <c r="H945"/>
    </row>
    <row r="946" spans="8:8" x14ac:dyDescent="0.2">
      <c r="H946"/>
    </row>
    <row r="947" spans="8:8" x14ac:dyDescent="0.2">
      <c r="H947"/>
    </row>
    <row r="948" spans="8:8" x14ac:dyDescent="0.2">
      <c r="H948"/>
    </row>
    <row r="949" spans="8:8" x14ac:dyDescent="0.2">
      <c r="H949"/>
    </row>
    <row r="950" spans="8:8" x14ac:dyDescent="0.2">
      <c r="H950"/>
    </row>
    <row r="951" spans="8:8" x14ac:dyDescent="0.2">
      <c r="H951"/>
    </row>
    <row r="952" spans="8:8" x14ac:dyDescent="0.2">
      <c r="H952"/>
    </row>
    <row r="953" spans="8:8" x14ac:dyDescent="0.2">
      <c r="H953"/>
    </row>
    <row r="954" spans="8:8" x14ac:dyDescent="0.2">
      <c r="H954"/>
    </row>
    <row r="955" spans="8:8" x14ac:dyDescent="0.2">
      <c r="H955"/>
    </row>
    <row r="956" spans="8:8" x14ac:dyDescent="0.2">
      <c r="H956"/>
    </row>
    <row r="957" spans="8:8" x14ac:dyDescent="0.2">
      <c r="H957"/>
    </row>
    <row r="958" spans="8:8" x14ac:dyDescent="0.2">
      <c r="H958"/>
    </row>
    <row r="959" spans="8:8" x14ac:dyDescent="0.2">
      <c r="H959"/>
    </row>
    <row r="960" spans="8:8" x14ac:dyDescent="0.2">
      <c r="H960"/>
    </row>
    <row r="961" spans="8:8" x14ac:dyDescent="0.2">
      <c r="H961"/>
    </row>
    <row r="962" spans="8:8" x14ac:dyDescent="0.2">
      <c r="H962"/>
    </row>
    <row r="963" spans="8:8" x14ac:dyDescent="0.2">
      <c r="H963"/>
    </row>
    <row r="964" spans="8:8" x14ac:dyDescent="0.2">
      <c r="H964"/>
    </row>
    <row r="965" spans="8:8" x14ac:dyDescent="0.2">
      <c r="H965"/>
    </row>
    <row r="966" spans="8:8" x14ac:dyDescent="0.2">
      <c r="H966"/>
    </row>
    <row r="967" spans="8:8" x14ac:dyDescent="0.2">
      <c r="H967"/>
    </row>
    <row r="968" spans="8:8" x14ac:dyDescent="0.2">
      <c r="H968"/>
    </row>
    <row r="969" spans="8:8" x14ac:dyDescent="0.2">
      <c r="H969"/>
    </row>
    <row r="970" spans="8:8" x14ac:dyDescent="0.2">
      <c r="H970"/>
    </row>
    <row r="971" spans="8:8" x14ac:dyDescent="0.2">
      <c r="H971"/>
    </row>
    <row r="972" spans="8:8" x14ac:dyDescent="0.2">
      <c r="H972"/>
    </row>
    <row r="973" spans="8:8" x14ac:dyDescent="0.2">
      <c r="H973"/>
    </row>
    <row r="974" spans="8:8" x14ac:dyDescent="0.2">
      <c r="H974"/>
    </row>
    <row r="975" spans="8:8" x14ac:dyDescent="0.2">
      <c r="H975"/>
    </row>
    <row r="976" spans="8:8" x14ac:dyDescent="0.2">
      <c r="H976"/>
    </row>
    <row r="977" spans="8:8" x14ac:dyDescent="0.2">
      <c r="H977"/>
    </row>
    <row r="978" spans="8:8" x14ac:dyDescent="0.2">
      <c r="H978"/>
    </row>
    <row r="979" spans="8:8" x14ac:dyDescent="0.2">
      <c r="H979"/>
    </row>
    <row r="980" spans="8:8" x14ac:dyDescent="0.2">
      <c r="H980"/>
    </row>
    <row r="981" spans="8:8" x14ac:dyDescent="0.2">
      <c r="H981"/>
    </row>
    <row r="982" spans="8:8" x14ac:dyDescent="0.2">
      <c r="H982"/>
    </row>
    <row r="983" spans="8:8" x14ac:dyDescent="0.2">
      <c r="H983"/>
    </row>
    <row r="984" spans="8:8" x14ac:dyDescent="0.2">
      <c r="H984"/>
    </row>
    <row r="985" spans="8:8" x14ac:dyDescent="0.2">
      <c r="H985"/>
    </row>
    <row r="986" spans="8:8" x14ac:dyDescent="0.2">
      <c r="H986"/>
    </row>
    <row r="987" spans="8:8" x14ac:dyDescent="0.2">
      <c r="H987"/>
    </row>
    <row r="988" spans="8:8" x14ac:dyDescent="0.2">
      <c r="H988"/>
    </row>
    <row r="989" spans="8:8" x14ac:dyDescent="0.2">
      <c r="H989"/>
    </row>
    <row r="990" spans="8:8" x14ac:dyDescent="0.2">
      <c r="H990"/>
    </row>
    <row r="991" spans="8:8" x14ac:dyDescent="0.2">
      <c r="H991"/>
    </row>
    <row r="992" spans="8:8" x14ac:dyDescent="0.2">
      <c r="H992"/>
    </row>
    <row r="993" spans="8:8" x14ac:dyDescent="0.2">
      <c r="H993"/>
    </row>
    <row r="994" spans="8:8" x14ac:dyDescent="0.2">
      <c r="H994"/>
    </row>
    <row r="995" spans="8:8" x14ac:dyDescent="0.2">
      <c r="H995"/>
    </row>
    <row r="996" spans="8:8" x14ac:dyDescent="0.2">
      <c r="H996"/>
    </row>
    <row r="997" spans="8:8" x14ac:dyDescent="0.2">
      <c r="H997"/>
    </row>
    <row r="998" spans="8:8" x14ac:dyDescent="0.2">
      <c r="H998"/>
    </row>
    <row r="999" spans="8:8" x14ac:dyDescent="0.2">
      <c r="H999"/>
    </row>
    <row r="1000" spans="8:8" x14ac:dyDescent="0.2">
      <c r="H1000"/>
    </row>
    <row r="1001" spans="8:8" x14ac:dyDescent="0.2">
      <c r="H1001"/>
    </row>
    <row r="1002" spans="8:8" x14ac:dyDescent="0.2">
      <c r="H1002"/>
    </row>
    <row r="1003" spans="8:8" x14ac:dyDescent="0.2">
      <c r="H1003"/>
    </row>
    <row r="1004" spans="8:8" x14ac:dyDescent="0.2">
      <c r="H1004"/>
    </row>
    <row r="1005" spans="8:8" x14ac:dyDescent="0.2">
      <c r="H1005"/>
    </row>
    <row r="1006" spans="8:8" x14ac:dyDescent="0.2">
      <c r="H1006"/>
    </row>
    <row r="1007" spans="8:8" x14ac:dyDescent="0.2">
      <c r="H1007"/>
    </row>
    <row r="1008" spans="8:8" x14ac:dyDescent="0.2">
      <c r="H1008"/>
    </row>
    <row r="1009" spans="8:8" x14ac:dyDescent="0.2">
      <c r="H1009"/>
    </row>
    <row r="1010" spans="8:8" x14ac:dyDescent="0.2">
      <c r="H1010"/>
    </row>
    <row r="1011" spans="8:8" x14ac:dyDescent="0.2">
      <c r="H1011"/>
    </row>
    <row r="1012" spans="8:8" x14ac:dyDescent="0.2">
      <c r="H1012"/>
    </row>
    <row r="1013" spans="8:8" x14ac:dyDescent="0.2">
      <c r="H1013"/>
    </row>
    <row r="1014" spans="8:8" x14ac:dyDescent="0.2">
      <c r="H1014"/>
    </row>
    <row r="1015" spans="8:8" x14ac:dyDescent="0.2">
      <c r="H1015"/>
    </row>
    <row r="1016" spans="8:8" x14ac:dyDescent="0.2">
      <c r="H1016"/>
    </row>
    <row r="1017" spans="8:8" x14ac:dyDescent="0.2">
      <c r="H1017"/>
    </row>
    <row r="1018" spans="8:8" x14ac:dyDescent="0.2">
      <c r="H1018"/>
    </row>
    <row r="1019" spans="8:8" x14ac:dyDescent="0.2">
      <c r="H1019"/>
    </row>
    <row r="1020" spans="8:8" x14ac:dyDescent="0.2">
      <c r="H1020"/>
    </row>
    <row r="1021" spans="8:8" x14ac:dyDescent="0.2">
      <c r="H1021"/>
    </row>
    <row r="1022" spans="8:8" x14ac:dyDescent="0.2">
      <c r="H1022"/>
    </row>
    <row r="1023" spans="8:8" x14ac:dyDescent="0.2">
      <c r="H1023"/>
    </row>
    <row r="1024" spans="8:8" x14ac:dyDescent="0.2">
      <c r="H1024"/>
    </row>
    <row r="1025" spans="8:8" x14ac:dyDescent="0.2">
      <c r="H1025"/>
    </row>
    <row r="1026" spans="8:8" x14ac:dyDescent="0.2">
      <c r="H1026"/>
    </row>
    <row r="1027" spans="8:8" x14ac:dyDescent="0.2">
      <c r="H1027"/>
    </row>
    <row r="1028" spans="8:8" x14ac:dyDescent="0.2">
      <c r="H1028"/>
    </row>
    <row r="1029" spans="8:8" x14ac:dyDescent="0.2">
      <c r="H1029"/>
    </row>
    <row r="1030" spans="8:8" x14ac:dyDescent="0.2">
      <c r="H1030"/>
    </row>
    <row r="1031" spans="8:8" x14ac:dyDescent="0.2">
      <c r="H1031"/>
    </row>
    <row r="1032" spans="8:8" x14ac:dyDescent="0.2">
      <c r="H1032"/>
    </row>
    <row r="1033" spans="8:8" x14ac:dyDescent="0.2">
      <c r="H1033"/>
    </row>
    <row r="1034" spans="8:8" x14ac:dyDescent="0.2">
      <c r="H1034"/>
    </row>
    <row r="1035" spans="8:8" x14ac:dyDescent="0.2">
      <c r="H1035"/>
    </row>
    <row r="1036" spans="8:8" x14ac:dyDescent="0.2">
      <c r="H1036"/>
    </row>
    <row r="1037" spans="8:8" x14ac:dyDescent="0.2">
      <c r="H1037"/>
    </row>
    <row r="1038" spans="8:8" x14ac:dyDescent="0.2">
      <c r="H1038"/>
    </row>
    <row r="1039" spans="8:8" x14ac:dyDescent="0.2">
      <c r="H1039"/>
    </row>
    <row r="1040" spans="8:8" x14ac:dyDescent="0.2">
      <c r="H1040"/>
    </row>
    <row r="1041" spans="8:8" x14ac:dyDescent="0.2">
      <c r="H1041"/>
    </row>
    <row r="1042" spans="8:8" x14ac:dyDescent="0.2">
      <c r="H1042"/>
    </row>
    <row r="1043" spans="8:8" x14ac:dyDescent="0.2">
      <c r="H1043"/>
    </row>
    <row r="1044" spans="8:8" x14ac:dyDescent="0.2">
      <c r="H1044"/>
    </row>
    <row r="1045" spans="8:8" x14ac:dyDescent="0.2">
      <c r="H1045"/>
    </row>
    <row r="1046" spans="8:8" x14ac:dyDescent="0.2">
      <c r="H1046"/>
    </row>
    <row r="1047" spans="8:8" x14ac:dyDescent="0.2">
      <c r="H1047"/>
    </row>
    <row r="1048" spans="8:8" x14ac:dyDescent="0.2">
      <c r="H1048"/>
    </row>
    <row r="1049" spans="8:8" x14ac:dyDescent="0.2">
      <c r="H1049"/>
    </row>
    <row r="1050" spans="8:8" x14ac:dyDescent="0.2">
      <c r="H1050"/>
    </row>
    <row r="1051" spans="8:8" x14ac:dyDescent="0.2">
      <c r="H1051"/>
    </row>
    <row r="1052" spans="8:8" x14ac:dyDescent="0.2">
      <c r="H1052"/>
    </row>
    <row r="1053" spans="8:8" x14ac:dyDescent="0.2">
      <c r="H1053"/>
    </row>
    <row r="1054" spans="8:8" x14ac:dyDescent="0.2">
      <c r="H1054"/>
    </row>
    <row r="1055" spans="8:8" x14ac:dyDescent="0.2">
      <c r="H1055"/>
    </row>
    <row r="1056" spans="8:8" x14ac:dyDescent="0.2">
      <c r="H1056"/>
    </row>
    <row r="1057" spans="8:8" x14ac:dyDescent="0.2">
      <c r="H1057"/>
    </row>
    <row r="1058" spans="8:8" x14ac:dyDescent="0.2">
      <c r="H1058"/>
    </row>
    <row r="1059" spans="8:8" x14ac:dyDescent="0.2">
      <c r="H1059"/>
    </row>
    <row r="1060" spans="8:8" x14ac:dyDescent="0.2">
      <c r="H1060"/>
    </row>
    <row r="1061" spans="8:8" x14ac:dyDescent="0.2">
      <c r="H1061"/>
    </row>
    <row r="1062" spans="8:8" x14ac:dyDescent="0.2">
      <c r="H1062"/>
    </row>
    <row r="1063" spans="8:8" x14ac:dyDescent="0.2">
      <c r="H1063"/>
    </row>
    <row r="1064" spans="8:8" x14ac:dyDescent="0.2">
      <c r="H1064"/>
    </row>
    <row r="1065" spans="8:8" x14ac:dyDescent="0.2">
      <c r="H1065"/>
    </row>
    <row r="1066" spans="8:8" x14ac:dyDescent="0.2">
      <c r="H1066"/>
    </row>
    <row r="1067" spans="8:8" x14ac:dyDescent="0.2">
      <c r="H1067"/>
    </row>
    <row r="1068" spans="8:8" x14ac:dyDescent="0.2">
      <c r="H1068"/>
    </row>
    <row r="1069" spans="8:8" x14ac:dyDescent="0.2">
      <c r="H1069"/>
    </row>
    <row r="1070" spans="8:8" x14ac:dyDescent="0.2">
      <c r="H1070"/>
    </row>
    <row r="1071" spans="8:8" x14ac:dyDescent="0.2">
      <c r="H1071"/>
    </row>
    <row r="1072" spans="8:8" x14ac:dyDescent="0.2">
      <c r="H1072"/>
    </row>
    <row r="1073" spans="8:8" x14ac:dyDescent="0.2">
      <c r="H1073"/>
    </row>
    <row r="1074" spans="8:8" x14ac:dyDescent="0.2">
      <c r="H1074"/>
    </row>
    <row r="1075" spans="8:8" x14ac:dyDescent="0.2">
      <c r="H1075"/>
    </row>
    <row r="1076" spans="8:8" x14ac:dyDescent="0.2">
      <c r="H1076"/>
    </row>
    <row r="1077" spans="8:8" x14ac:dyDescent="0.2">
      <c r="H1077"/>
    </row>
    <row r="1078" spans="8:8" x14ac:dyDescent="0.2">
      <c r="H1078"/>
    </row>
    <row r="1079" spans="8:8" x14ac:dyDescent="0.2">
      <c r="H1079"/>
    </row>
    <row r="1080" spans="8:8" x14ac:dyDescent="0.2">
      <c r="H1080"/>
    </row>
    <row r="1081" spans="8:8" x14ac:dyDescent="0.2">
      <c r="H1081"/>
    </row>
    <row r="1082" spans="8:8" x14ac:dyDescent="0.2">
      <c r="H1082"/>
    </row>
    <row r="1083" spans="8:8" x14ac:dyDescent="0.2">
      <c r="H1083"/>
    </row>
    <row r="1084" spans="8:8" x14ac:dyDescent="0.2">
      <c r="H1084"/>
    </row>
    <row r="1085" spans="8:8" x14ac:dyDescent="0.2">
      <c r="H1085"/>
    </row>
    <row r="1086" spans="8:8" x14ac:dyDescent="0.2">
      <c r="H1086"/>
    </row>
    <row r="1087" spans="8:8" x14ac:dyDescent="0.2">
      <c r="H1087"/>
    </row>
    <row r="1088" spans="8:8" x14ac:dyDescent="0.2">
      <c r="H1088"/>
    </row>
    <row r="1089" spans="8:8" x14ac:dyDescent="0.2">
      <c r="H1089"/>
    </row>
    <row r="1090" spans="8:8" x14ac:dyDescent="0.2">
      <c r="H1090"/>
    </row>
    <row r="1091" spans="8:8" x14ac:dyDescent="0.2">
      <c r="H1091"/>
    </row>
    <row r="1092" spans="8:8" x14ac:dyDescent="0.2">
      <c r="H1092"/>
    </row>
    <row r="1093" spans="8:8" x14ac:dyDescent="0.2">
      <c r="H1093"/>
    </row>
    <row r="1094" spans="8:8" x14ac:dyDescent="0.2">
      <c r="H1094"/>
    </row>
    <row r="1095" spans="8:8" x14ac:dyDescent="0.2">
      <c r="H1095"/>
    </row>
    <row r="1096" spans="8:8" x14ac:dyDescent="0.2">
      <c r="H1096"/>
    </row>
    <row r="1097" spans="8:8" x14ac:dyDescent="0.2">
      <c r="H1097"/>
    </row>
    <row r="1098" spans="8:8" x14ac:dyDescent="0.2">
      <c r="H1098"/>
    </row>
    <row r="1099" spans="8:8" x14ac:dyDescent="0.2">
      <c r="H1099"/>
    </row>
    <row r="1100" spans="8:8" x14ac:dyDescent="0.2">
      <c r="H1100"/>
    </row>
    <row r="1101" spans="8:8" x14ac:dyDescent="0.2">
      <c r="H1101"/>
    </row>
    <row r="1102" spans="8:8" x14ac:dyDescent="0.2">
      <c r="H1102"/>
    </row>
    <row r="1103" spans="8:8" x14ac:dyDescent="0.2">
      <c r="H1103"/>
    </row>
    <row r="1104" spans="8:8" x14ac:dyDescent="0.2">
      <c r="H1104"/>
    </row>
    <row r="1105" spans="8:8" x14ac:dyDescent="0.2">
      <c r="H1105"/>
    </row>
    <row r="1106" spans="8:8" x14ac:dyDescent="0.2">
      <c r="H1106"/>
    </row>
    <row r="1107" spans="8:8" x14ac:dyDescent="0.2">
      <c r="H1107"/>
    </row>
    <row r="1108" spans="8:8" x14ac:dyDescent="0.2">
      <c r="H1108"/>
    </row>
    <row r="1109" spans="8:8" x14ac:dyDescent="0.2">
      <c r="H1109"/>
    </row>
    <row r="1110" spans="8:8" x14ac:dyDescent="0.2">
      <c r="H1110"/>
    </row>
    <row r="1111" spans="8:8" x14ac:dyDescent="0.2">
      <c r="H1111"/>
    </row>
    <row r="1112" spans="8:8" x14ac:dyDescent="0.2">
      <c r="H1112"/>
    </row>
    <row r="1113" spans="8:8" x14ac:dyDescent="0.2">
      <c r="H1113"/>
    </row>
    <row r="1114" spans="8:8" x14ac:dyDescent="0.2">
      <c r="H1114"/>
    </row>
    <row r="1115" spans="8:8" x14ac:dyDescent="0.2">
      <c r="H1115"/>
    </row>
    <row r="1116" spans="8:8" x14ac:dyDescent="0.2">
      <c r="H1116"/>
    </row>
    <row r="1117" spans="8:8" x14ac:dyDescent="0.2">
      <c r="H1117"/>
    </row>
    <row r="1118" spans="8:8" x14ac:dyDescent="0.2">
      <c r="H1118"/>
    </row>
    <row r="1119" spans="8:8" x14ac:dyDescent="0.2">
      <c r="H1119"/>
    </row>
    <row r="1120" spans="8:8" x14ac:dyDescent="0.2">
      <c r="H1120"/>
    </row>
    <row r="1121" spans="8:8" x14ac:dyDescent="0.2">
      <c r="H1121"/>
    </row>
    <row r="1122" spans="8:8" x14ac:dyDescent="0.2">
      <c r="H1122"/>
    </row>
    <row r="1123" spans="8:8" x14ac:dyDescent="0.2">
      <c r="H1123"/>
    </row>
    <row r="1124" spans="8:8" x14ac:dyDescent="0.2">
      <c r="H1124"/>
    </row>
    <row r="1125" spans="8:8" x14ac:dyDescent="0.2">
      <c r="H1125"/>
    </row>
    <row r="1126" spans="8:8" x14ac:dyDescent="0.2">
      <c r="H1126"/>
    </row>
    <row r="1127" spans="8:8" x14ac:dyDescent="0.2">
      <c r="H1127"/>
    </row>
    <row r="1128" spans="8:8" x14ac:dyDescent="0.2">
      <c r="H1128"/>
    </row>
    <row r="1129" spans="8:8" x14ac:dyDescent="0.2">
      <c r="H1129"/>
    </row>
    <row r="1130" spans="8:8" x14ac:dyDescent="0.2">
      <c r="H1130"/>
    </row>
    <row r="1131" spans="8:8" x14ac:dyDescent="0.2">
      <c r="H1131"/>
    </row>
    <row r="1132" spans="8:8" x14ac:dyDescent="0.2">
      <c r="H1132"/>
    </row>
    <row r="1133" spans="8:8" x14ac:dyDescent="0.2">
      <c r="H1133"/>
    </row>
    <row r="1134" spans="8:8" x14ac:dyDescent="0.2">
      <c r="H1134"/>
    </row>
    <row r="1135" spans="8:8" x14ac:dyDescent="0.2">
      <c r="H1135"/>
    </row>
    <row r="1136" spans="8:8" x14ac:dyDescent="0.2">
      <c r="H1136"/>
    </row>
    <row r="1137" spans="8:8" x14ac:dyDescent="0.2">
      <c r="H1137"/>
    </row>
    <row r="1138" spans="8:8" x14ac:dyDescent="0.2">
      <c r="H1138"/>
    </row>
    <row r="1139" spans="8:8" x14ac:dyDescent="0.2">
      <c r="H1139"/>
    </row>
    <row r="1140" spans="8:8" x14ac:dyDescent="0.2">
      <c r="H1140"/>
    </row>
    <row r="1141" spans="8:8" x14ac:dyDescent="0.2">
      <c r="H1141"/>
    </row>
    <row r="1142" spans="8:8" x14ac:dyDescent="0.2">
      <c r="H1142"/>
    </row>
    <row r="1143" spans="8:8" x14ac:dyDescent="0.2">
      <c r="H1143"/>
    </row>
    <row r="1144" spans="8:8" x14ac:dyDescent="0.2">
      <c r="H1144"/>
    </row>
    <row r="1145" spans="8:8" x14ac:dyDescent="0.2">
      <c r="H1145"/>
    </row>
    <row r="1146" spans="8:8" x14ac:dyDescent="0.2">
      <c r="H1146"/>
    </row>
    <row r="1147" spans="8:8" x14ac:dyDescent="0.2">
      <c r="H1147"/>
    </row>
    <row r="1148" spans="8:8" x14ac:dyDescent="0.2">
      <c r="H1148"/>
    </row>
    <row r="1149" spans="8:8" x14ac:dyDescent="0.2">
      <c r="H1149"/>
    </row>
    <row r="1150" spans="8:8" x14ac:dyDescent="0.2">
      <c r="H1150"/>
    </row>
    <row r="1151" spans="8:8" x14ac:dyDescent="0.2">
      <c r="H1151"/>
    </row>
    <row r="1152" spans="8:8" x14ac:dyDescent="0.2">
      <c r="H1152"/>
    </row>
    <row r="1153" spans="8:8" x14ac:dyDescent="0.2">
      <c r="H1153"/>
    </row>
    <row r="1154" spans="8:8" x14ac:dyDescent="0.2">
      <c r="H1154"/>
    </row>
    <row r="1155" spans="8:8" x14ac:dyDescent="0.2">
      <c r="H1155"/>
    </row>
    <row r="1156" spans="8:8" x14ac:dyDescent="0.2">
      <c r="H1156"/>
    </row>
    <row r="1157" spans="8:8" x14ac:dyDescent="0.2">
      <c r="H1157"/>
    </row>
    <row r="1158" spans="8:8" x14ac:dyDescent="0.2">
      <c r="H1158"/>
    </row>
    <row r="1159" spans="8:8" x14ac:dyDescent="0.2">
      <c r="H1159"/>
    </row>
    <row r="1160" spans="8:8" x14ac:dyDescent="0.2">
      <c r="H1160"/>
    </row>
    <row r="1161" spans="8:8" x14ac:dyDescent="0.2">
      <c r="H1161"/>
    </row>
    <row r="1162" spans="8:8" x14ac:dyDescent="0.2">
      <c r="H1162"/>
    </row>
    <row r="1163" spans="8:8" x14ac:dyDescent="0.2">
      <c r="H1163"/>
    </row>
    <row r="1164" spans="8:8" x14ac:dyDescent="0.2">
      <c r="H1164"/>
    </row>
    <row r="1165" spans="8:8" x14ac:dyDescent="0.2">
      <c r="H1165"/>
    </row>
    <row r="1166" spans="8:8" x14ac:dyDescent="0.2">
      <c r="H1166"/>
    </row>
    <row r="1167" spans="8:8" x14ac:dyDescent="0.2">
      <c r="H1167"/>
    </row>
    <row r="1168" spans="8:8" x14ac:dyDescent="0.2">
      <c r="H1168"/>
    </row>
    <row r="1169" spans="8:8" x14ac:dyDescent="0.2">
      <c r="H1169"/>
    </row>
    <row r="1170" spans="8:8" x14ac:dyDescent="0.2">
      <c r="H1170"/>
    </row>
    <row r="1171" spans="8:8" x14ac:dyDescent="0.2">
      <c r="H1171"/>
    </row>
    <row r="1172" spans="8:8" x14ac:dyDescent="0.2">
      <c r="H1172"/>
    </row>
    <row r="1173" spans="8:8" x14ac:dyDescent="0.2">
      <c r="H1173"/>
    </row>
    <row r="1174" spans="8:8" x14ac:dyDescent="0.2">
      <c r="H1174"/>
    </row>
    <row r="1175" spans="8:8" x14ac:dyDescent="0.2">
      <c r="H1175"/>
    </row>
    <row r="1176" spans="8:8" x14ac:dyDescent="0.2">
      <c r="H1176"/>
    </row>
    <row r="1177" spans="8:8" x14ac:dyDescent="0.2">
      <c r="H1177"/>
    </row>
    <row r="1178" spans="8:8" x14ac:dyDescent="0.2">
      <c r="H1178"/>
    </row>
    <row r="1179" spans="8:8" x14ac:dyDescent="0.2">
      <c r="H1179"/>
    </row>
    <row r="1180" spans="8:8" x14ac:dyDescent="0.2">
      <c r="H1180"/>
    </row>
    <row r="1181" spans="8:8" x14ac:dyDescent="0.2">
      <c r="H1181"/>
    </row>
    <row r="1182" spans="8:8" x14ac:dyDescent="0.2">
      <c r="H1182"/>
    </row>
    <row r="1183" spans="8:8" x14ac:dyDescent="0.2">
      <c r="H1183"/>
    </row>
    <row r="1184" spans="8:8" x14ac:dyDescent="0.2">
      <c r="H1184"/>
    </row>
    <row r="1185" spans="8:8" x14ac:dyDescent="0.2">
      <c r="H1185"/>
    </row>
    <row r="1186" spans="8:8" x14ac:dyDescent="0.2">
      <c r="H1186"/>
    </row>
    <row r="1187" spans="8:8" x14ac:dyDescent="0.2">
      <c r="H1187"/>
    </row>
    <row r="1188" spans="8:8" x14ac:dyDescent="0.2">
      <c r="H1188"/>
    </row>
    <row r="1189" spans="8:8" x14ac:dyDescent="0.2">
      <c r="H1189"/>
    </row>
    <row r="1190" spans="8:8" x14ac:dyDescent="0.2">
      <c r="H1190"/>
    </row>
    <row r="1191" spans="8:8" x14ac:dyDescent="0.2">
      <c r="H1191"/>
    </row>
    <row r="1192" spans="8:8" x14ac:dyDescent="0.2">
      <c r="H1192"/>
    </row>
    <row r="1193" spans="8:8" x14ac:dyDescent="0.2">
      <c r="H1193"/>
    </row>
    <row r="1194" spans="8:8" x14ac:dyDescent="0.2">
      <c r="H1194"/>
    </row>
    <row r="1195" spans="8:8" x14ac:dyDescent="0.2">
      <c r="H1195"/>
    </row>
    <row r="1196" spans="8:8" x14ac:dyDescent="0.2">
      <c r="H1196"/>
    </row>
    <row r="1197" spans="8:8" x14ac:dyDescent="0.2">
      <c r="H1197"/>
    </row>
    <row r="1198" spans="8:8" x14ac:dyDescent="0.2">
      <c r="H1198"/>
    </row>
    <row r="1199" spans="8:8" x14ac:dyDescent="0.2">
      <c r="H1199"/>
    </row>
    <row r="1200" spans="8:8" x14ac:dyDescent="0.2">
      <c r="H1200"/>
    </row>
    <row r="1201" spans="8:8" x14ac:dyDescent="0.2">
      <c r="H1201"/>
    </row>
    <row r="1202" spans="8:8" x14ac:dyDescent="0.2">
      <c r="H1202"/>
    </row>
    <row r="1203" spans="8:8" x14ac:dyDescent="0.2">
      <c r="H1203"/>
    </row>
    <row r="1204" spans="8:8" x14ac:dyDescent="0.2">
      <c r="H1204"/>
    </row>
    <row r="1205" spans="8:8" x14ac:dyDescent="0.2">
      <c r="H1205"/>
    </row>
    <row r="1206" spans="8:8" x14ac:dyDescent="0.2">
      <c r="H1206"/>
    </row>
    <row r="1207" spans="8:8" x14ac:dyDescent="0.2">
      <c r="H1207"/>
    </row>
    <row r="1208" spans="8:8" x14ac:dyDescent="0.2">
      <c r="H1208"/>
    </row>
    <row r="1209" spans="8:8" x14ac:dyDescent="0.2">
      <c r="H1209"/>
    </row>
    <row r="1210" spans="8:8" x14ac:dyDescent="0.2">
      <c r="H1210"/>
    </row>
    <row r="1211" spans="8:8" x14ac:dyDescent="0.2">
      <c r="H1211"/>
    </row>
    <row r="1212" spans="8:8" x14ac:dyDescent="0.2">
      <c r="H1212"/>
    </row>
    <row r="1213" spans="8:8" x14ac:dyDescent="0.2">
      <c r="H1213"/>
    </row>
    <row r="1214" spans="8:8" x14ac:dyDescent="0.2">
      <c r="H1214"/>
    </row>
    <row r="1215" spans="8:8" x14ac:dyDescent="0.2">
      <c r="H1215"/>
    </row>
    <row r="1216" spans="8:8" x14ac:dyDescent="0.2">
      <c r="H1216"/>
    </row>
    <row r="1217" spans="8:8" x14ac:dyDescent="0.2">
      <c r="H1217"/>
    </row>
    <row r="1218" spans="8:8" x14ac:dyDescent="0.2">
      <c r="H1218"/>
    </row>
    <row r="1219" spans="8:8" x14ac:dyDescent="0.2">
      <c r="H1219"/>
    </row>
    <row r="1220" spans="8:8" x14ac:dyDescent="0.2">
      <c r="H1220"/>
    </row>
    <row r="1221" spans="8:8" x14ac:dyDescent="0.2">
      <c r="H1221"/>
    </row>
    <row r="1222" spans="8:8" x14ac:dyDescent="0.2">
      <c r="H1222"/>
    </row>
    <row r="1223" spans="8:8" x14ac:dyDescent="0.2">
      <c r="H1223"/>
    </row>
    <row r="1224" spans="8:8" x14ac:dyDescent="0.2">
      <c r="H1224"/>
    </row>
    <row r="1225" spans="8:8" x14ac:dyDescent="0.2">
      <c r="H1225"/>
    </row>
    <row r="1226" spans="8:8" x14ac:dyDescent="0.2">
      <c r="H1226"/>
    </row>
    <row r="1227" spans="8:8" x14ac:dyDescent="0.2">
      <c r="H1227"/>
    </row>
    <row r="1228" spans="8:8" x14ac:dyDescent="0.2">
      <c r="H1228"/>
    </row>
    <row r="1229" spans="8:8" x14ac:dyDescent="0.2">
      <c r="H1229"/>
    </row>
    <row r="1230" spans="8:8" x14ac:dyDescent="0.2">
      <c r="H1230"/>
    </row>
    <row r="1231" spans="8:8" x14ac:dyDescent="0.2">
      <c r="H1231"/>
    </row>
    <row r="1232" spans="8:8" x14ac:dyDescent="0.2">
      <c r="H1232"/>
    </row>
    <row r="1233" spans="8:8" x14ac:dyDescent="0.2">
      <c r="H1233"/>
    </row>
    <row r="1234" spans="8:8" x14ac:dyDescent="0.2">
      <c r="H1234"/>
    </row>
    <row r="1235" spans="8:8" x14ac:dyDescent="0.2">
      <c r="H1235"/>
    </row>
    <row r="1236" spans="8:8" x14ac:dyDescent="0.2">
      <c r="H1236"/>
    </row>
    <row r="1237" spans="8:8" x14ac:dyDescent="0.2">
      <c r="H1237"/>
    </row>
    <row r="1238" spans="8:8" x14ac:dyDescent="0.2">
      <c r="H1238"/>
    </row>
    <row r="1239" spans="8:8" x14ac:dyDescent="0.2">
      <c r="H1239"/>
    </row>
    <row r="1240" spans="8:8" x14ac:dyDescent="0.2">
      <c r="H1240"/>
    </row>
    <row r="1241" spans="8:8" x14ac:dyDescent="0.2">
      <c r="H1241"/>
    </row>
    <row r="1242" spans="8:8" x14ac:dyDescent="0.2">
      <c r="H1242"/>
    </row>
    <row r="1243" spans="8:8" x14ac:dyDescent="0.2">
      <c r="H1243"/>
    </row>
    <row r="1244" spans="8:8" x14ac:dyDescent="0.2">
      <c r="H1244"/>
    </row>
    <row r="1245" spans="8:8" x14ac:dyDescent="0.2">
      <c r="H1245"/>
    </row>
    <row r="1246" spans="8:8" x14ac:dyDescent="0.2">
      <c r="H1246"/>
    </row>
    <row r="1247" spans="8:8" x14ac:dyDescent="0.2">
      <c r="H1247"/>
    </row>
    <row r="1248" spans="8:8" x14ac:dyDescent="0.2">
      <c r="H1248"/>
    </row>
    <row r="1249" spans="8:8" x14ac:dyDescent="0.2">
      <c r="H1249"/>
    </row>
    <row r="1250" spans="8:8" x14ac:dyDescent="0.2">
      <c r="H1250"/>
    </row>
    <row r="1251" spans="8:8" x14ac:dyDescent="0.2">
      <c r="H1251"/>
    </row>
    <row r="1252" spans="8:8" x14ac:dyDescent="0.2">
      <c r="H1252"/>
    </row>
    <row r="1253" spans="8:8" x14ac:dyDescent="0.2">
      <c r="H1253"/>
    </row>
    <row r="1254" spans="8:8" x14ac:dyDescent="0.2">
      <c r="H1254"/>
    </row>
    <row r="1255" spans="8:8" x14ac:dyDescent="0.2">
      <c r="H1255"/>
    </row>
    <row r="1256" spans="8:8" x14ac:dyDescent="0.2">
      <c r="H1256"/>
    </row>
    <row r="1257" spans="8:8" x14ac:dyDescent="0.2">
      <c r="H1257"/>
    </row>
    <row r="1258" spans="8:8" x14ac:dyDescent="0.2">
      <c r="H1258"/>
    </row>
    <row r="1259" spans="8:8" x14ac:dyDescent="0.2">
      <c r="H1259"/>
    </row>
    <row r="1260" spans="8:8" x14ac:dyDescent="0.2">
      <c r="H1260"/>
    </row>
    <row r="1261" spans="8:8" x14ac:dyDescent="0.2">
      <c r="H1261"/>
    </row>
    <row r="1262" spans="8:8" x14ac:dyDescent="0.2">
      <c r="H1262"/>
    </row>
    <row r="1263" spans="8:8" x14ac:dyDescent="0.2">
      <c r="H1263"/>
    </row>
    <row r="1264" spans="8:8" x14ac:dyDescent="0.2">
      <c r="H1264"/>
    </row>
    <row r="1265" spans="8:8" x14ac:dyDescent="0.2">
      <c r="H1265"/>
    </row>
    <row r="1266" spans="8:8" x14ac:dyDescent="0.2">
      <c r="H1266"/>
    </row>
    <row r="1267" spans="8:8" x14ac:dyDescent="0.2">
      <c r="H1267"/>
    </row>
    <row r="1268" spans="8:8" x14ac:dyDescent="0.2">
      <c r="H1268"/>
    </row>
    <row r="1269" spans="8:8" x14ac:dyDescent="0.2">
      <c r="H1269"/>
    </row>
    <row r="1270" spans="8:8" x14ac:dyDescent="0.2">
      <c r="H1270"/>
    </row>
    <row r="1271" spans="8:8" x14ac:dyDescent="0.2">
      <c r="H1271"/>
    </row>
    <row r="1272" spans="8:8" x14ac:dyDescent="0.2">
      <c r="H1272"/>
    </row>
    <row r="1273" spans="8:8" x14ac:dyDescent="0.2">
      <c r="H1273"/>
    </row>
    <row r="1274" spans="8:8" x14ac:dyDescent="0.2">
      <c r="H1274"/>
    </row>
    <row r="1275" spans="8:8" x14ac:dyDescent="0.2">
      <c r="H1275"/>
    </row>
    <row r="1276" spans="8:8" x14ac:dyDescent="0.2">
      <c r="H1276"/>
    </row>
    <row r="1277" spans="8:8" x14ac:dyDescent="0.2">
      <c r="H1277"/>
    </row>
    <row r="1278" spans="8:8" x14ac:dyDescent="0.2">
      <c r="H1278"/>
    </row>
    <row r="1279" spans="8:8" x14ac:dyDescent="0.2">
      <c r="H1279"/>
    </row>
    <row r="1280" spans="8:8" x14ac:dyDescent="0.2">
      <c r="H1280"/>
    </row>
    <row r="1281" spans="8:8" x14ac:dyDescent="0.2">
      <c r="H1281"/>
    </row>
    <row r="1282" spans="8:8" x14ac:dyDescent="0.2">
      <c r="H1282"/>
    </row>
    <row r="1283" spans="8:8" x14ac:dyDescent="0.2">
      <c r="H1283"/>
    </row>
    <row r="1284" spans="8:8" x14ac:dyDescent="0.2">
      <c r="H1284"/>
    </row>
    <row r="1285" spans="8:8" x14ac:dyDescent="0.2">
      <c r="H1285"/>
    </row>
    <row r="1286" spans="8:8" x14ac:dyDescent="0.2">
      <c r="H1286"/>
    </row>
    <row r="1287" spans="8:8" x14ac:dyDescent="0.2">
      <c r="H1287"/>
    </row>
    <row r="1288" spans="8:8" x14ac:dyDescent="0.2">
      <c r="H1288"/>
    </row>
    <row r="1289" spans="8:8" x14ac:dyDescent="0.2">
      <c r="H1289"/>
    </row>
    <row r="1290" spans="8:8" x14ac:dyDescent="0.2">
      <c r="H1290"/>
    </row>
    <row r="1291" spans="8:8" x14ac:dyDescent="0.2">
      <c r="H1291"/>
    </row>
    <row r="1292" spans="8:8" x14ac:dyDescent="0.2">
      <c r="H1292"/>
    </row>
    <row r="1293" spans="8:8" x14ac:dyDescent="0.2">
      <c r="H1293"/>
    </row>
    <row r="1294" spans="8:8" x14ac:dyDescent="0.2">
      <c r="H1294"/>
    </row>
    <row r="1295" spans="8:8" x14ac:dyDescent="0.2">
      <c r="H1295"/>
    </row>
    <row r="1296" spans="8:8" x14ac:dyDescent="0.2">
      <c r="H1296"/>
    </row>
    <row r="1297" spans="8:8" x14ac:dyDescent="0.2">
      <c r="H1297"/>
    </row>
    <row r="1298" spans="8:8" x14ac:dyDescent="0.2">
      <c r="H1298"/>
    </row>
    <row r="1299" spans="8:8" x14ac:dyDescent="0.2">
      <c r="H1299"/>
    </row>
    <row r="1300" spans="8:8" x14ac:dyDescent="0.2">
      <c r="H1300"/>
    </row>
    <row r="1301" spans="8:8" x14ac:dyDescent="0.2">
      <c r="H1301"/>
    </row>
    <row r="1302" spans="8:8" x14ac:dyDescent="0.2">
      <c r="H1302"/>
    </row>
    <row r="1303" spans="8:8" x14ac:dyDescent="0.2">
      <c r="H1303"/>
    </row>
    <row r="1304" spans="8:8" x14ac:dyDescent="0.2">
      <c r="H1304"/>
    </row>
    <row r="1305" spans="8:8" x14ac:dyDescent="0.2">
      <c r="H1305"/>
    </row>
    <row r="1306" spans="8:8" x14ac:dyDescent="0.2">
      <c r="H1306"/>
    </row>
    <row r="1307" spans="8:8" x14ac:dyDescent="0.2">
      <c r="H1307"/>
    </row>
    <row r="1308" spans="8:8" x14ac:dyDescent="0.2">
      <c r="H1308"/>
    </row>
    <row r="1309" spans="8:8" x14ac:dyDescent="0.2">
      <c r="H1309"/>
    </row>
    <row r="1310" spans="8:8" x14ac:dyDescent="0.2">
      <c r="H1310"/>
    </row>
    <row r="1311" spans="8:8" x14ac:dyDescent="0.2">
      <c r="H1311"/>
    </row>
    <row r="1312" spans="8:8" x14ac:dyDescent="0.2">
      <c r="H1312"/>
    </row>
    <row r="1313" spans="8:8" x14ac:dyDescent="0.2">
      <c r="H1313"/>
    </row>
    <row r="1314" spans="8:8" x14ac:dyDescent="0.2">
      <c r="H1314"/>
    </row>
    <row r="1315" spans="8:8" x14ac:dyDescent="0.2">
      <c r="H1315"/>
    </row>
    <row r="1316" spans="8:8" x14ac:dyDescent="0.2">
      <c r="H1316"/>
    </row>
    <row r="1317" spans="8:8" x14ac:dyDescent="0.2">
      <c r="H1317"/>
    </row>
    <row r="1318" spans="8:8" x14ac:dyDescent="0.2">
      <c r="H1318"/>
    </row>
    <row r="1319" spans="8:8" x14ac:dyDescent="0.2">
      <c r="H1319"/>
    </row>
    <row r="1320" spans="8:8" x14ac:dyDescent="0.2">
      <c r="H1320"/>
    </row>
    <row r="1321" spans="8:8" x14ac:dyDescent="0.2">
      <c r="H1321"/>
    </row>
    <row r="1322" spans="8:8" x14ac:dyDescent="0.2">
      <c r="H1322"/>
    </row>
    <row r="1323" spans="8:8" x14ac:dyDescent="0.2">
      <c r="H1323"/>
    </row>
    <row r="1324" spans="8:8" x14ac:dyDescent="0.2">
      <c r="H1324"/>
    </row>
    <row r="1325" spans="8:8" x14ac:dyDescent="0.2">
      <c r="H1325"/>
    </row>
    <row r="1326" spans="8:8" x14ac:dyDescent="0.2">
      <c r="H1326"/>
    </row>
    <row r="1327" spans="8:8" x14ac:dyDescent="0.2">
      <c r="H1327"/>
    </row>
    <row r="1328" spans="8:8" x14ac:dyDescent="0.2">
      <c r="H1328"/>
    </row>
    <row r="1329" spans="8:8" x14ac:dyDescent="0.2">
      <c r="H1329"/>
    </row>
    <row r="1330" spans="8:8" x14ac:dyDescent="0.2">
      <c r="H1330"/>
    </row>
    <row r="1331" spans="8:8" x14ac:dyDescent="0.2">
      <c r="H1331"/>
    </row>
    <row r="1332" spans="8:8" x14ac:dyDescent="0.2">
      <c r="H1332"/>
    </row>
    <row r="1333" spans="8:8" x14ac:dyDescent="0.2">
      <c r="H1333"/>
    </row>
    <row r="1334" spans="8:8" x14ac:dyDescent="0.2">
      <c r="H1334"/>
    </row>
    <row r="1335" spans="8:8" x14ac:dyDescent="0.2">
      <c r="H1335"/>
    </row>
    <row r="1336" spans="8:8" x14ac:dyDescent="0.2">
      <c r="H1336"/>
    </row>
    <row r="1337" spans="8:8" x14ac:dyDescent="0.2">
      <c r="H1337"/>
    </row>
    <row r="1338" spans="8:8" x14ac:dyDescent="0.2">
      <c r="H1338"/>
    </row>
    <row r="1339" spans="8:8" x14ac:dyDescent="0.2">
      <c r="H1339"/>
    </row>
    <row r="1340" spans="8:8" x14ac:dyDescent="0.2">
      <c r="H1340"/>
    </row>
    <row r="1341" spans="8:8" x14ac:dyDescent="0.2">
      <c r="H1341"/>
    </row>
    <row r="1342" spans="8:8" x14ac:dyDescent="0.2">
      <c r="H1342"/>
    </row>
    <row r="1343" spans="8:8" x14ac:dyDescent="0.2">
      <c r="H1343"/>
    </row>
    <row r="1344" spans="8:8" x14ac:dyDescent="0.2">
      <c r="H1344"/>
    </row>
    <row r="1345" spans="8:8" x14ac:dyDescent="0.2">
      <c r="H1345"/>
    </row>
    <row r="1346" spans="8:8" x14ac:dyDescent="0.2">
      <c r="H1346"/>
    </row>
    <row r="1347" spans="8:8" x14ac:dyDescent="0.2">
      <c r="H1347"/>
    </row>
    <row r="1348" spans="8:8" x14ac:dyDescent="0.2">
      <c r="H1348"/>
    </row>
    <row r="1349" spans="8:8" x14ac:dyDescent="0.2">
      <c r="H1349"/>
    </row>
    <row r="1350" spans="8:8" x14ac:dyDescent="0.2">
      <c r="H1350"/>
    </row>
    <row r="1351" spans="8:8" x14ac:dyDescent="0.2">
      <c r="H1351"/>
    </row>
    <row r="1352" spans="8:8" x14ac:dyDescent="0.2">
      <c r="H1352"/>
    </row>
    <row r="1353" spans="8:8" x14ac:dyDescent="0.2">
      <c r="H1353"/>
    </row>
    <row r="1354" spans="8:8" x14ac:dyDescent="0.2">
      <c r="H1354"/>
    </row>
    <row r="1355" spans="8:8" x14ac:dyDescent="0.2">
      <c r="H1355"/>
    </row>
    <row r="1356" spans="8:8" x14ac:dyDescent="0.2">
      <c r="H1356"/>
    </row>
    <row r="1357" spans="8:8" x14ac:dyDescent="0.2">
      <c r="H1357"/>
    </row>
    <row r="1358" spans="8:8" x14ac:dyDescent="0.2">
      <c r="H1358"/>
    </row>
    <row r="1359" spans="8:8" x14ac:dyDescent="0.2">
      <c r="H1359"/>
    </row>
    <row r="1360" spans="8:8" x14ac:dyDescent="0.2">
      <c r="H1360"/>
    </row>
    <row r="1361" spans="8:8" x14ac:dyDescent="0.2">
      <c r="H1361"/>
    </row>
    <row r="1362" spans="8:8" x14ac:dyDescent="0.2">
      <c r="H1362"/>
    </row>
    <row r="1363" spans="8:8" x14ac:dyDescent="0.2">
      <c r="H1363"/>
    </row>
    <row r="1364" spans="8:8" x14ac:dyDescent="0.2">
      <c r="H1364"/>
    </row>
    <row r="1365" spans="8:8" x14ac:dyDescent="0.2">
      <c r="H1365"/>
    </row>
    <row r="1366" spans="8:8" x14ac:dyDescent="0.2">
      <c r="H1366"/>
    </row>
    <row r="1367" spans="8:8" x14ac:dyDescent="0.2">
      <c r="H1367"/>
    </row>
    <row r="1368" spans="8:8" x14ac:dyDescent="0.2">
      <c r="H1368"/>
    </row>
    <row r="1369" spans="8:8" x14ac:dyDescent="0.2">
      <c r="H1369"/>
    </row>
    <row r="1370" spans="8:8" x14ac:dyDescent="0.2">
      <c r="H1370"/>
    </row>
    <row r="1371" spans="8:8" x14ac:dyDescent="0.2">
      <c r="H1371"/>
    </row>
    <row r="1372" spans="8:8" x14ac:dyDescent="0.2">
      <c r="H1372"/>
    </row>
    <row r="1373" spans="8:8" x14ac:dyDescent="0.2">
      <c r="H1373"/>
    </row>
    <row r="1374" spans="8:8" x14ac:dyDescent="0.2">
      <c r="H1374"/>
    </row>
    <row r="1375" spans="8:8" x14ac:dyDescent="0.2">
      <c r="H1375"/>
    </row>
    <row r="1376" spans="8:8" x14ac:dyDescent="0.2">
      <c r="H1376"/>
    </row>
    <row r="1377" spans="8:8" x14ac:dyDescent="0.2">
      <c r="H1377"/>
    </row>
    <row r="1378" spans="8:8" x14ac:dyDescent="0.2">
      <c r="H1378"/>
    </row>
    <row r="1379" spans="8:8" x14ac:dyDescent="0.2">
      <c r="H1379"/>
    </row>
    <row r="1380" spans="8:8" x14ac:dyDescent="0.2">
      <c r="H1380"/>
    </row>
    <row r="1381" spans="8:8" x14ac:dyDescent="0.2">
      <c r="H1381"/>
    </row>
    <row r="1382" spans="8:8" x14ac:dyDescent="0.2">
      <c r="H1382"/>
    </row>
    <row r="1383" spans="8:8" x14ac:dyDescent="0.2">
      <c r="H1383"/>
    </row>
    <row r="1384" spans="8:8" x14ac:dyDescent="0.2">
      <c r="H1384"/>
    </row>
    <row r="1385" spans="8:8" x14ac:dyDescent="0.2">
      <c r="H1385"/>
    </row>
    <row r="1386" spans="8:8" x14ac:dyDescent="0.2">
      <c r="H1386"/>
    </row>
    <row r="1387" spans="8:8" x14ac:dyDescent="0.2">
      <c r="H1387"/>
    </row>
    <row r="1388" spans="8:8" x14ac:dyDescent="0.2">
      <c r="H1388"/>
    </row>
    <row r="1389" spans="8:8" x14ac:dyDescent="0.2">
      <c r="H1389"/>
    </row>
    <row r="1390" spans="8:8" x14ac:dyDescent="0.2">
      <c r="H1390"/>
    </row>
    <row r="1391" spans="8:8" x14ac:dyDescent="0.2">
      <c r="H1391"/>
    </row>
    <row r="1392" spans="8:8" x14ac:dyDescent="0.2">
      <c r="H1392"/>
    </row>
    <row r="1393" spans="8:8" x14ac:dyDescent="0.2">
      <c r="H1393"/>
    </row>
    <row r="1394" spans="8:8" x14ac:dyDescent="0.2">
      <c r="H1394"/>
    </row>
    <row r="1395" spans="8:8" x14ac:dyDescent="0.2">
      <c r="H1395"/>
    </row>
    <row r="1396" spans="8:8" x14ac:dyDescent="0.2">
      <c r="H1396"/>
    </row>
    <row r="1397" spans="8:8" x14ac:dyDescent="0.2">
      <c r="H1397"/>
    </row>
    <row r="1398" spans="8:8" x14ac:dyDescent="0.2">
      <c r="H1398"/>
    </row>
    <row r="1399" spans="8:8" x14ac:dyDescent="0.2">
      <c r="H1399"/>
    </row>
    <row r="1400" spans="8:8" x14ac:dyDescent="0.2">
      <c r="H1400"/>
    </row>
    <row r="1401" spans="8:8" x14ac:dyDescent="0.2">
      <c r="H1401"/>
    </row>
    <row r="1402" spans="8:8" x14ac:dyDescent="0.2">
      <c r="H1402"/>
    </row>
    <row r="1403" spans="8:8" x14ac:dyDescent="0.2">
      <c r="H1403"/>
    </row>
    <row r="1404" spans="8:8" x14ac:dyDescent="0.2">
      <c r="H1404"/>
    </row>
    <row r="1405" spans="8:8" x14ac:dyDescent="0.2">
      <c r="H1405"/>
    </row>
    <row r="1406" spans="8:8" x14ac:dyDescent="0.2">
      <c r="H1406"/>
    </row>
    <row r="1407" spans="8:8" x14ac:dyDescent="0.2">
      <c r="H1407"/>
    </row>
    <row r="1408" spans="8:8" x14ac:dyDescent="0.2">
      <c r="H1408"/>
    </row>
    <row r="1409" spans="8:8" x14ac:dyDescent="0.2">
      <c r="H1409"/>
    </row>
    <row r="1410" spans="8:8" x14ac:dyDescent="0.2">
      <c r="H1410"/>
    </row>
    <row r="1411" spans="8:8" x14ac:dyDescent="0.2">
      <c r="H1411"/>
    </row>
    <row r="1412" spans="8:8" x14ac:dyDescent="0.2">
      <c r="H1412"/>
    </row>
    <row r="1413" spans="8:8" x14ac:dyDescent="0.2">
      <c r="H1413"/>
    </row>
    <row r="1414" spans="8:8" x14ac:dyDescent="0.2">
      <c r="H1414"/>
    </row>
    <row r="1415" spans="8:8" x14ac:dyDescent="0.2">
      <c r="H1415"/>
    </row>
    <row r="1416" spans="8:8" x14ac:dyDescent="0.2">
      <c r="H1416"/>
    </row>
    <row r="1417" spans="8:8" x14ac:dyDescent="0.2">
      <c r="H1417"/>
    </row>
    <row r="1418" spans="8:8" x14ac:dyDescent="0.2">
      <c r="H1418"/>
    </row>
    <row r="1419" spans="8:8" x14ac:dyDescent="0.2">
      <c r="H1419"/>
    </row>
    <row r="1420" spans="8:8" x14ac:dyDescent="0.2">
      <c r="H1420"/>
    </row>
    <row r="1421" spans="8:8" x14ac:dyDescent="0.2">
      <c r="H1421"/>
    </row>
    <row r="1422" spans="8:8" x14ac:dyDescent="0.2">
      <c r="H1422"/>
    </row>
    <row r="1423" spans="8:8" x14ac:dyDescent="0.2">
      <c r="H1423"/>
    </row>
    <row r="1424" spans="8:8" x14ac:dyDescent="0.2">
      <c r="H1424"/>
    </row>
    <row r="1425" spans="8:8" x14ac:dyDescent="0.2">
      <c r="H1425"/>
    </row>
    <row r="1426" spans="8:8" x14ac:dyDescent="0.2">
      <c r="H1426"/>
    </row>
    <row r="1427" spans="8:8" x14ac:dyDescent="0.2">
      <c r="H1427"/>
    </row>
    <row r="1428" spans="8:8" x14ac:dyDescent="0.2">
      <c r="H1428"/>
    </row>
    <row r="1429" spans="8:8" x14ac:dyDescent="0.2">
      <c r="H1429"/>
    </row>
    <row r="1430" spans="8:8" x14ac:dyDescent="0.2">
      <c r="H1430"/>
    </row>
    <row r="1431" spans="8:8" x14ac:dyDescent="0.2">
      <c r="H1431"/>
    </row>
    <row r="1432" spans="8:8" x14ac:dyDescent="0.2">
      <c r="H1432"/>
    </row>
    <row r="1433" spans="8:8" x14ac:dyDescent="0.2">
      <c r="H1433"/>
    </row>
    <row r="1434" spans="8:8" x14ac:dyDescent="0.2">
      <c r="H1434"/>
    </row>
    <row r="1435" spans="8:8" x14ac:dyDescent="0.2">
      <c r="H1435"/>
    </row>
    <row r="1436" spans="8:8" x14ac:dyDescent="0.2">
      <c r="H1436"/>
    </row>
    <row r="1437" spans="8:8" x14ac:dyDescent="0.2">
      <c r="H1437"/>
    </row>
    <row r="1438" spans="8:8" x14ac:dyDescent="0.2">
      <c r="H1438"/>
    </row>
    <row r="1439" spans="8:8" x14ac:dyDescent="0.2">
      <c r="H1439"/>
    </row>
    <row r="1440" spans="8:8" x14ac:dyDescent="0.2">
      <c r="H1440"/>
    </row>
    <row r="1441" spans="8:8" x14ac:dyDescent="0.2">
      <c r="H1441"/>
    </row>
    <row r="1442" spans="8:8" x14ac:dyDescent="0.2">
      <c r="H1442"/>
    </row>
    <row r="1443" spans="8:8" x14ac:dyDescent="0.2">
      <c r="H1443"/>
    </row>
    <row r="1444" spans="8:8" x14ac:dyDescent="0.2">
      <c r="H1444"/>
    </row>
    <row r="1445" spans="8:8" x14ac:dyDescent="0.2">
      <c r="H1445"/>
    </row>
    <row r="1446" spans="8:8" x14ac:dyDescent="0.2">
      <c r="H1446"/>
    </row>
    <row r="1447" spans="8:8" x14ac:dyDescent="0.2">
      <c r="H1447"/>
    </row>
    <row r="1448" spans="8:8" x14ac:dyDescent="0.2">
      <c r="H1448"/>
    </row>
    <row r="1449" spans="8:8" x14ac:dyDescent="0.2">
      <c r="H1449"/>
    </row>
    <row r="1450" spans="8:8" x14ac:dyDescent="0.2">
      <c r="H1450"/>
    </row>
    <row r="1451" spans="8:8" x14ac:dyDescent="0.2">
      <c r="H1451"/>
    </row>
    <row r="1452" spans="8:8" x14ac:dyDescent="0.2">
      <c r="H1452"/>
    </row>
    <row r="1453" spans="8:8" x14ac:dyDescent="0.2">
      <c r="H1453"/>
    </row>
    <row r="1454" spans="8:8" x14ac:dyDescent="0.2">
      <c r="H1454"/>
    </row>
    <row r="1455" spans="8:8" x14ac:dyDescent="0.2">
      <c r="H1455"/>
    </row>
    <row r="1456" spans="8:8" x14ac:dyDescent="0.2">
      <c r="H1456"/>
    </row>
    <row r="1457" spans="8:8" x14ac:dyDescent="0.2">
      <c r="H1457"/>
    </row>
    <row r="1458" spans="8:8" x14ac:dyDescent="0.2">
      <c r="H1458"/>
    </row>
    <row r="1459" spans="8:8" x14ac:dyDescent="0.2">
      <c r="H1459"/>
    </row>
    <row r="1460" spans="8:8" x14ac:dyDescent="0.2">
      <c r="H1460"/>
    </row>
    <row r="1461" spans="8:8" x14ac:dyDescent="0.2">
      <c r="H1461"/>
    </row>
    <row r="1462" spans="8:8" x14ac:dyDescent="0.2">
      <c r="H1462"/>
    </row>
    <row r="1463" spans="8:8" x14ac:dyDescent="0.2">
      <c r="H1463"/>
    </row>
    <row r="1464" spans="8:8" x14ac:dyDescent="0.2">
      <c r="H1464"/>
    </row>
    <row r="1465" spans="8:8" x14ac:dyDescent="0.2">
      <c r="H1465"/>
    </row>
    <row r="1466" spans="8:8" x14ac:dyDescent="0.2">
      <c r="H1466"/>
    </row>
    <row r="1467" spans="8:8" x14ac:dyDescent="0.2">
      <c r="H1467"/>
    </row>
    <row r="1468" spans="8:8" x14ac:dyDescent="0.2">
      <c r="H1468"/>
    </row>
    <row r="1469" spans="8:8" x14ac:dyDescent="0.2">
      <c r="H1469"/>
    </row>
    <row r="1470" spans="8:8" x14ac:dyDescent="0.2">
      <c r="H1470"/>
    </row>
    <row r="1471" spans="8:8" x14ac:dyDescent="0.2">
      <c r="H1471"/>
    </row>
    <row r="1472" spans="8:8" x14ac:dyDescent="0.2">
      <c r="H1472"/>
    </row>
    <row r="1473" spans="8:8" x14ac:dyDescent="0.2">
      <c r="H1473"/>
    </row>
    <row r="1474" spans="8:8" x14ac:dyDescent="0.2">
      <c r="H1474"/>
    </row>
    <row r="1475" spans="8:8" x14ac:dyDescent="0.2">
      <c r="H1475"/>
    </row>
    <row r="1476" spans="8:8" x14ac:dyDescent="0.2">
      <c r="H1476"/>
    </row>
    <row r="1477" spans="8:8" x14ac:dyDescent="0.2">
      <c r="H1477"/>
    </row>
    <row r="1478" spans="8:8" x14ac:dyDescent="0.2">
      <c r="H1478"/>
    </row>
    <row r="1479" spans="8:8" x14ac:dyDescent="0.2">
      <c r="H1479"/>
    </row>
    <row r="1480" spans="8:8" x14ac:dyDescent="0.2">
      <c r="H1480"/>
    </row>
    <row r="1481" spans="8:8" x14ac:dyDescent="0.2">
      <c r="H1481"/>
    </row>
    <row r="1482" spans="8:8" x14ac:dyDescent="0.2">
      <c r="H1482"/>
    </row>
    <row r="1483" spans="8:8" x14ac:dyDescent="0.2">
      <c r="H1483"/>
    </row>
    <row r="1484" spans="8:8" x14ac:dyDescent="0.2">
      <c r="H1484"/>
    </row>
    <row r="1485" spans="8:8" x14ac:dyDescent="0.2">
      <c r="H1485"/>
    </row>
    <row r="1486" spans="8:8" x14ac:dyDescent="0.2">
      <c r="H1486"/>
    </row>
    <row r="1487" spans="8:8" x14ac:dyDescent="0.2">
      <c r="H1487"/>
    </row>
    <row r="1488" spans="8:8" x14ac:dyDescent="0.2">
      <c r="H1488"/>
    </row>
    <row r="1489" spans="8:8" x14ac:dyDescent="0.2">
      <c r="H1489"/>
    </row>
    <row r="1490" spans="8:8" x14ac:dyDescent="0.2">
      <c r="H1490"/>
    </row>
    <row r="1491" spans="8:8" x14ac:dyDescent="0.2">
      <c r="H1491"/>
    </row>
    <row r="1492" spans="8:8" x14ac:dyDescent="0.2">
      <c r="H1492"/>
    </row>
    <row r="1493" spans="8:8" x14ac:dyDescent="0.2">
      <c r="H1493"/>
    </row>
    <row r="1494" spans="8:8" x14ac:dyDescent="0.2">
      <c r="H1494"/>
    </row>
    <row r="1495" spans="8:8" x14ac:dyDescent="0.2">
      <c r="H1495"/>
    </row>
    <row r="1496" spans="8:8" x14ac:dyDescent="0.2">
      <c r="H1496"/>
    </row>
    <row r="1497" spans="8:8" x14ac:dyDescent="0.2">
      <c r="H1497"/>
    </row>
    <row r="1498" spans="8:8" x14ac:dyDescent="0.2">
      <c r="H1498"/>
    </row>
    <row r="1499" spans="8:8" x14ac:dyDescent="0.2">
      <c r="H1499"/>
    </row>
    <row r="1500" spans="8:8" x14ac:dyDescent="0.2">
      <c r="H1500"/>
    </row>
    <row r="1501" spans="8:8" x14ac:dyDescent="0.2">
      <c r="H1501"/>
    </row>
    <row r="1502" spans="8:8" x14ac:dyDescent="0.2">
      <c r="H1502"/>
    </row>
    <row r="1503" spans="8:8" x14ac:dyDescent="0.2">
      <c r="H1503"/>
    </row>
    <row r="1504" spans="8:8" x14ac:dyDescent="0.2">
      <c r="H1504"/>
    </row>
    <row r="1505" spans="8:8" x14ac:dyDescent="0.2">
      <c r="H1505"/>
    </row>
    <row r="1506" spans="8:8" x14ac:dyDescent="0.2">
      <c r="H1506"/>
    </row>
    <row r="1507" spans="8:8" x14ac:dyDescent="0.2">
      <c r="H1507"/>
    </row>
    <row r="1508" spans="8:8" x14ac:dyDescent="0.2">
      <c r="H1508"/>
    </row>
    <row r="1509" spans="8:8" x14ac:dyDescent="0.2">
      <c r="H1509"/>
    </row>
    <row r="1510" spans="8:8" x14ac:dyDescent="0.2">
      <c r="H1510"/>
    </row>
    <row r="1511" spans="8:8" x14ac:dyDescent="0.2">
      <c r="H1511"/>
    </row>
    <row r="1512" spans="8:8" x14ac:dyDescent="0.2">
      <c r="H1512"/>
    </row>
    <row r="1513" spans="8:8" x14ac:dyDescent="0.2">
      <c r="H1513"/>
    </row>
    <row r="1514" spans="8:8" x14ac:dyDescent="0.2">
      <c r="H1514"/>
    </row>
    <row r="1515" spans="8:8" x14ac:dyDescent="0.2">
      <c r="H1515"/>
    </row>
    <row r="1516" spans="8:8" x14ac:dyDescent="0.2">
      <c r="H1516"/>
    </row>
    <row r="1517" spans="8:8" x14ac:dyDescent="0.2">
      <c r="H1517"/>
    </row>
    <row r="1518" spans="8:8" x14ac:dyDescent="0.2">
      <c r="H1518"/>
    </row>
    <row r="1519" spans="8:8" x14ac:dyDescent="0.2">
      <c r="H1519"/>
    </row>
    <row r="1520" spans="8:8" x14ac:dyDescent="0.2">
      <c r="H1520"/>
    </row>
    <row r="1521" spans="8:8" x14ac:dyDescent="0.2">
      <c r="H1521"/>
    </row>
    <row r="1522" spans="8:8" x14ac:dyDescent="0.2">
      <c r="H1522"/>
    </row>
    <row r="1523" spans="8:8" x14ac:dyDescent="0.2">
      <c r="H1523"/>
    </row>
    <row r="1524" spans="8:8" x14ac:dyDescent="0.2">
      <c r="H1524"/>
    </row>
    <row r="1525" spans="8:8" x14ac:dyDescent="0.2">
      <c r="H1525"/>
    </row>
    <row r="1526" spans="8:8" x14ac:dyDescent="0.2">
      <c r="H1526"/>
    </row>
    <row r="1527" spans="8:8" x14ac:dyDescent="0.2">
      <c r="H1527"/>
    </row>
    <row r="1528" spans="8:8" x14ac:dyDescent="0.2">
      <c r="H1528"/>
    </row>
    <row r="1529" spans="8:8" x14ac:dyDescent="0.2">
      <c r="H1529"/>
    </row>
    <row r="1530" spans="8:8" x14ac:dyDescent="0.2">
      <c r="H1530"/>
    </row>
    <row r="1531" spans="8:8" x14ac:dyDescent="0.2">
      <c r="H1531"/>
    </row>
    <row r="1532" spans="8:8" x14ac:dyDescent="0.2">
      <c r="H1532"/>
    </row>
    <row r="1533" spans="8:8" x14ac:dyDescent="0.2">
      <c r="H1533"/>
    </row>
    <row r="1534" spans="8:8" x14ac:dyDescent="0.2">
      <c r="H1534"/>
    </row>
    <row r="1535" spans="8:8" x14ac:dyDescent="0.2">
      <c r="H1535"/>
    </row>
    <row r="1536" spans="8:8" x14ac:dyDescent="0.2">
      <c r="H1536"/>
    </row>
    <row r="1537" spans="8:8" x14ac:dyDescent="0.2">
      <c r="H1537"/>
    </row>
    <row r="1538" spans="8:8" x14ac:dyDescent="0.2">
      <c r="H1538"/>
    </row>
    <row r="1539" spans="8:8" x14ac:dyDescent="0.2">
      <c r="H1539"/>
    </row>
    <row r="1540" spans="8:8" x14ac:dyDescent="0.2">
      <c r="H1540"/>
    </row>
    <row r="1541" spans="8:8" x14ac:dyDescent="0.2">
      <c r="H1541"/>
    </row>
    <row r="1542" spans="8:8" x14ac:dyDescent="0.2">
      <c r="H1542"/>
    </row>
    <row r="1543" spans="8:8" x14ac:dyDescent="0.2">
      <c r="H1543"/>
    </row>
    <row r="1544" spans="8:8" x14ac:dyDescent="0.2">
      <c r="H1544"/>
    </row>
    <row r="1545" spans="8:8" x14ac:dyDescent="0.2">
      <c r="H1545"/>
    </row>
    <row r="1546" spans="8:8" x14ac:dyDescent="0.2">
      <c r="H1546"/>
    </row>
    <row r="1547" spans="8:8" x14ac:dyDescent="0.2">
      <c r="H1547"/>
    </row>
    <row r="1548" spans="8:8" x14ac:dyDescent="0.2">
      <c r="H1548"/>
    </row>
    <row r="1549" spans="8:8" x14ac:dyDescent="0.2">
      <c r="H1549"/>
    </row>
    <row r="1550" spans="8:8" x14ac:dyDescent="0.2">
      <c r="H1550"/>
    </row>
    <row r="1551" spans="8:8" x14ac:dyDescent="0.2">
      <c r="H1551"/>
    </row>
    <row r="1552" spans="8:8" x14ac:dyDescent="0.2">
      <c r="H1552"/>
    </row>
    <row r="1553" spans="8:8" x14ac:dyDescent="0.2">
      <c r="H1553"/>
    </row>
    <row r="1554" spans="8:8" x14ac:dyDescent="0.2">
      <c r="H1554"/>
    </row>
    <row r="1555" spans="8:8" x14ac:dyDescent="0.2">
      <c r="H1555"/>
    </row>
    <row r="1556" spans="8:8" x14ac:dyDescent="0.2">
      <c r="H1556"/>
    </row>
    <row r="1557" spans="8:8" x14ac:dyDescent="0.2">
      <c r="H1557"/>
    </row>
    <row r="1558" spans="8:8" x14ac:dyDescent="0.2">
      <c r="H1558"/>
    </row>
    <row r="1559" spans="8:8" x14ac:dyDescent="0.2">
      <c r="H1559"/>
    </row>
    <row r="1560" spans="8:8" x14ac:dyDescent="0.2">
      <c r="H1560"/>
    </row>
    <row r="1561" spans="8:8" x14ac:dyDescent="0.2">
      <c r="H1561"/>
    </row>
    <row r="1562" spans="8:8" x14ac:dyDescent="0.2">
      <c r="H1562"/>
    </row>
    <row r="1563" spans="8:8" x14ac:dyDescent="0.2">
      <c r="H1563"/>
    </row>
    <row r="1564" spans="8:8" x14ac:dyDescent="0.2">
      <c r="H1564"/>
    </row>
    <row r="1565" spans="8:8" x14ac:dyDescent="0.2">
      <c r="H1565"/>
    </row>
    <row r="1566" spans="8:8" x14ac:dyDescent="0.2">
      <c r="H1566"/>
    </row>
    <row r="1567" spans="8:8" x14ac:dyDescent="0.2">
      <c r="H1567"/>
    </row>
    <row r="1568" spans="8:8" x14ac:dyDescent="0.2">
      <c r="H1568"/>
    </row>
    <row r="1569" spans="8:8" x14ac:dyDescent="0.2">
      <c r="H1569"/>
    </row>
    <row r="1570" spans="8:8" x14ac:dyDescent="0.2">
      <c r="H1570"/>
    </row>
    <row r="1571" spans="8:8" x14ac:dyDescent="0.2">
      <c r="H1571"/>
    </row>
    <row r="1572" spans="8:8" x14ac:dyDescent="0.2">
      <c r="H1572"/>
    </row>
    <row r="1573" spans="8:8" x14ac:dyDescent="0.2">
      <c r="H1573"/>
    </row>
    <row r="1574" spans="8:8" x14ac:dyDescent="0.2">
      <c r="H1574"/>
    </row>
    <row r="1575" spans="8:8" x14ac:dyDescent="0.2">
      <c r="H1575"/>
    </row>
    <row r="1576" spans="8:8" x14ac:dyDescent="0.2">
      <c r="H1576"/>
    </row>
    <row r="1577" spans="8:8" x14ac:dyDescent="0.2">
      <c r="H1577"/>
    </row>
    <row r="1578" spans="8:8" x14ac:dyDescent="0.2">
      <c r="H1578"/>
    </row>
    <row r="1579" spans="8:8" x14ac:dyDescent="0.2">
      <c r="H1579"/>
    </row>
    <row r="1580" spans="8:8" x14ac:dyDescent="0.2">
      <c r="H1580"/>
    </row>
    <row r="1581" spans="8:8" x14ac:dyDescent="0.2">
      <c r="H1581"/>
    </row>
    <row r="1582" spans="8:8" x14ac:dyDescent="0.2">
      <c r="H1582"/>
    </row>
    <row r="1583" spans="8:8" x14ac:dyDescent="0.2">
      <c r="H1583"/>
    </row>
    <row r="1584" spans="8:8" x14ac:dyDescent="0.2">
      <c r="H1584"/>
    </row>
    <row r="1585" spans="8:8" x14ac:dyDescent="0.2">
      <c r="H1585"/>
    </row>
    <row r="1586" spans="8:8" x14ac:dyDescent="0.2">
      <c r="H1586"/>
    </row>
    <row r="1587" spans="8:8" x14ac:dyDescent="0.2">
      <c r="H1587"/>
    </row>
    <row r="1588" spans="8:8" x14ac:dyDescent="0.2">
      <c r="H1588"/>
    </row>
    <row r="1589" spans="8:8" x14ac:dyDescent="0.2">
      <c r="H1589"/>
    </row>
    <row r="1590" spans="8:8" x14ac:dyDescent="0.2">
      <c r="H1590"/>
    </row>
    <row r="1591" spans="8:8" x14ac:dyDescent="0.2">
      <c r="H1591"/>
    </row>
    <row r="1592" spans="8:8" x14ac:dyDescent="0.2">
      <c r="H1592"/>
    </row>
    <row r="1593" spans="8:8" x14ac:dyDescent="0.2">
      <c r="H1593"/>
    </row>
    <row r="1594" spans="8:8" x14ac:dyDescent="0.2">
      <c r="H1594"/>
    </row>
    <row r="1595" spans="8:8" x14ac:dyDescent="0.2">
      <c r="H1595"/>
    </row>
    <row r="1596" spans="8:8" x14ac:dyDescent="0.2">
      <c r="H1596"/>
    </row>
    <row r="1597" spans="8:8" x14ac:dyDescent="0.2">
      <c r="H1597"/>
    </row>
    <row r="1598" spans="8:8" x14ac:dyDescent="0.2">
      <c r="H1598"/>
    </row>
    <row r="1599" spans="8:8" x14ac:dyDescent="0.2">
      <c r="H1599"/>
    </row>
    <row r="1600" spans="8:8" x14ac:dyDescent="0.2">
      <c r="H1600"/>
    </row>
    <row r="1601" spans="8:8" x14ac:dyDescent="0.2">
      <c r="H1601"/>
    </row>
    <row r="1602" spans="8:8" x14ac:dyDescent="0.2">
      <c r="H1602"/>
    </row>
    <row r="1603" spans="8:8" x14ac:dyDescent="0.2">
      <c r="H1603"/>
    </row>
    <row r="1604" spans="8:8" x14ac:dyDescent="0.2">
      <c r="H1604"/>
    </row>
    <row r="1605" spans="8:8" x14ac:dyDescent="0.2">
      <c r="H1605"/>
    </row>
    <row r="1606" spans="8:8" x14ac:dyDescent="0.2">
      <c r="H1606"/>
    </row>
    <row r="1607" spans="8:8" x14ac:dyDescent="0.2">
      <c r="H1607"/>
    </row>
    <row r="1608" spans="8:8" x14ac:dyDescent="0.2">
      <c r="H1608"/>
    </row>
    <row r="1609" spans="8:8" x14ac:dyDescent="0.2">
      <c r="H1609"/>
    </row>
    <row r="1610" spans="8:8" x14ac:dyDescent="0.2">
      <c r="H1610"/>
    </row>
    <row r="1611" spans="8:8" x14ac:dyDescent="0.2">
      <c r="H1611"/>
    </row>
    <row r="1612" spans="8:8" x14ac:dyDescent="0.2">
      <c r="H1612"/>
    </row>
    <row r="1613" spans="8:8" x14ac:dyDescent="0.2">
      <c r="H1613"/>
    </row>
    <row r="1614" spans="8:8" x14ac:dyDescent="0.2">
      <c r="H1614"/>
    </row>
    <row r="1615" spans="8:8" x14ac:dyDescent="0.2">
      <c r="H1615"/>
    </row>
    <row r="1616" spans="8:8" x14ac:dyDescent="0.2">
      <c r="H1616"/>
    </row>
    <row r="1617" spans="8:8" x14ac:dyDescent="0.2">
      <c r="H1617"/>
    </row>
    <row r="1618" spans="8:8" x14ac:dyDescent="0.2">
      <c r="H1618"/>
    </row>
    <row r="1619" spans="8:8" x14ac:dyDescent="0.2">
      <c r="H1619"/>
    </row>
    <row r="1620" spans="8:8" x14ac:dyDescent="0.2">
      <c r="H1620"/>
    </row>
    <row r="1621" spans="8:8" x14ac:dyDescent="0.2">
      <c r="H1621"/>
    </row>
    <row r="1622" spans="8:8" x14ac:dyDescent="0.2">
      <c r="H1622"/>
    </row>
    <row r="1623" spans="8:8" x14ac:dyDescent="0.2">
      <c r="H1623"/>
    </row>
    <row r="1624" spans="8:8" x14ac:dyDescent="0.2">
      <c r="H1624"/>
    </row>
    <row r="1625" spans="8:8" x14ac:dyDescent="0.2">
      <c r="H1625"/>
    </row>
    <row r="1626" spans="8:8" x14ac:dyDescent="0.2">
      <c r="H1626"/>
    </row>
    <row r="1627" spans="8:8" x14ac:dyDescent="0.2">
      <c r="H1627"/>
    </row>
    <row r="1628" spans="8:8" x14ac:dyDescent="0.2">
      <c r="H1628"/>
    </row>
    <row r="1629" spans="8:8" x14ac:dyDescent="0.2">
      <c r="H1629"/>
    </row>
    <row r="1630" spans="8:8" x14ac:dyDescent="0.2">
      <c r="H1630"/>
    </row>
    <row r="1631" spans="8:8" x14ac:dyDescent="0.2">
      <c r="H1631"/>
    </row>
    <row r="1632" spans="8:8" x14ac:dyDescent="0.2">
      <c r="H1632"/>
    </row>
    <row r="1633" spans="8:8" x14ac:dyDescent="0.2">
      <c r="H1633"/>
    </row>
    <row r="1634" spans="8:8" x14ac:dyDescent="0.2">
      <c r="H1634"/>
    </row>
    <row r="1635" spans="8:8" x14ac:dyDescent="0.2">
      <c r="H1635"/>
    </row>
    <row r="1636" spans="8:8" x14ac:dyDescent="0.2">
      <c r="H1636"/>
    </row>
    <row r="1637" spans="8:8" x14ac:dyDescent="0.2">
      <c r="H1637"/>
    </row>
    <row r="1638" spans="8:8" x14ac:dyDescent="0.2">
      <c r="H1638"/>
    </row>
    <row r="1639" spans="8:8" x14ac:dyDescent="0.2">
      <c r="H1639"/>
    </row>
    <row r="1640" spans="8:8" x14ac:dyDescent="0.2">
      <c r="H1640"/>
    </row>
    <row r="1641" spans="8:8" x14ac:dyDescent="0.2">
      <c r="H1641"/>
    </row>
    <row r="1642" spans="8:8" x14ac:dyDescent="0.2">
      <c r="H1642"/>
    </row>
    <row r="1643" spans="8:8" x14ac:dyDescent="0.2">
      <c r="H1643"/>
    </row>
    <row r="1644" spans="8:8" x14ac:dyDescent="0.2">
      <c r="H1644"/>
    </row>
    <row r="1645" spans="8:8" x14ac:dyDescent="0.2">
      <c r="H1645"/>
    </row>
    <row r="1646" spans="8:8" x14ac:dyDescent="0.2">
      <c r="H1646"/>
    </row>
    <row r="1647" spans="8:8" x14ac:dyDescent="0.2">
      <c r="H1647"/>
    </row>
    <row r="1648" spans="8:8" x14ac:dyDescent="0.2">
      <c r="H1648"/>
    </row>
    <row r="1649" spans="8:8" x14ac:dyDescent="0.2">
      <c r="H1649"/>
    </row>
    <row r="1650" spans="8:8" x14ac:dyDescent="0.2">
      <c r="H1650"/>
    </row>
    <row r="1651" spans="8:8" x14ac:dyDescent="0.2">
      <c r="H1651"/>
    </row>
    <row r="1652" spans="8:8" x14ac:dyDescent="0.2">
      <c r="H1652"/>
    </row>
    <row r="1653" spans="8:8" x14ac:dyDescent="0.2">
      <c r="H1653"/>
    </row>
    <row r="1654" spans="8:8" x14ac:dyDescent="0.2">
      <c r="H1654"/>
    </row>
    <row r="1655" spans="8:8" x14ac:dyDescent="0.2">
      <c r="H1655"/>
    </row>
    <row r="1656" spans="8:8" x14ac:dyDescent="0.2">
      <c r="H1656"/>
    </row>
    <row r="1657" spans="8:8" x14ac:dyDescent="0.2">
      <c r="H1657"/>
    </row>
    <row r="1658" spans="8:8" x14ac:dyDescent="0.2">
      <c r="H1658"/>
    </row>
    <row r="1659" spans="8:8" x14ac:dyDescent="0.2">
      <c r="H1659"/>
    </row>
    <row r="1660" spans="8:8" x14ac:dyDescent="0.2">
      <c r="H1660"/>
    </row>
    <row r="1661" spans="8:8" x14ac:dyDescent="0.2">
      <c r="H1661"/>
    </row>
    <row r="1662" spans="8:8" x14ac:dyDescent="0.2">
      <c r="H1662"/>
    </row>
    <row r="1663" spans="8:8" x14ac:dyDescent="0.2">
      <c r="H1663"/>
    </row>
    <row r="1664" spans="8:8" x14ac:dyDescent="0.2">
      <c r="H1664"/>
    </row>
    <row r="1665" spans="8:8" x14ac:dyDescent="0.2">
      <c r="H1665"/>
    </row>
    <row r="1666" spans="8:8" x14ac:dyDescent="0.2">
      <c r="H1666"/>
    </row>
    <row r="1667" spans="8:8" x14ac:dyDescent="0.2">
      <c r="H1667"/>
    </row>
    <row r="1668" spans="8:8" x14ac:dyDescent="0.2">
      <c r="H1668"/>
    </row>
    <row r="1669" spans="8:8" x14ac:dyDescent="0.2">
      <c r="H1669"/>
    </row>
    <row r="1670" spans="8:8" x14ac:dyDescent="0.2">
      <c r="H1670"/>
    </row>
    <row r="1671" spans="8:8" x14ac:dyDescent="0.2">
      <c r="H1671"/>
    </row>
    <row r="1672" spans="8:8" x14ac:dyDescent="0.2">
      <c r="H1672"/>
    </row>
    <row r="1673" spans="8:8" x14ac:dyDescent="0.2">
      <c r="H1673"/>
    </row>
    <row r="1674" spans="8:8" x14ac:dyDescent="0.2">
      <c r="H1674"/>
    </row>
    <row r="1675" spans="8:8" x14ac:dyDescent="0.2">
      <c r="H1675"/>
    </row>
    <row r="1676" spans="8:8" x14ac:dyDescent="0.2">
      <c r="H1676"/>
    </row>
    <row r="1677" spans="8:8" x14ac:dyDescent="0.2">
      <c r="H1677"/>
    </row>
    <row r="1678" spans="8:8" x14ac:dyDescent="0.2">
      <c r="H1678"/>
    </row>
    <row r="1679" spans="8:8" x14ac:dyDescent="0.2">
      <c r="H1679"/>
    </row>
    <row r="1680" spans="8:8" x14ac:dyDescent="0.2">
      <c r="H1680"/>
    </row>
    <row r="1681" spans="8:8" x14ac:dyDescent="0.2">
      <c r="H1681"/>
    </row>
    <row r="1682" spans="8:8" x14ac:dyDescent="0.2">
      <c r="H1682"/>
    </row>
    <row r="1683" spans="8:8" x14ac:dyDescent="0.2">
      <c r="H1683"/>
    </row>
    <row r="1684" spans="8:8" x14ac:dyDescent="0.2">
      <c r="H1684"/>
    </row>
    <row r="1685" spans="8:8" x14ac:dyDescent="0.2">
      <c r="H1685"/>
    </row>
    <row r="1686" spans="8:8" x14ac:dyDescent="0.2">
      <c r="H1686"/>
    </row>
    <row r="1687" spans="8:8" x14ac:dyDescent="0.2">
      <c r="H1687"/>
    </row>
    <row r="1688" spans="8:8" x14ac:dyDescent="0.2">
      <c r="H1688"/>
    </row>
    <row r="1689" spans="8:8" x14ac:dyDescent="0.2">
      <c r="H1689"/>
    </row>
    <row r="1690" spans="8:8" x14ac:dyDescent="0.2">
      <c r="H1690"/>
    </row>
    <row r="1691" spans="8:8" x14ac:dyDescent="0.2">
      <c r="H1691"/>
    </row>
    <row r="1692" spans="8:8" x14ac:dyDescent="0.2">
      <c r="H1692"/>
    </row>
    <row r="1693" spans="8:8" x14ac:dyDescent="0.2">
      <c r="H1693"/>
    </row>
    <row r="1694" spans="8:8" x14ac:dyDescent="0.2">
      <c r="H1694"/>
    </row>
    <row r="1695" spans="8:8" x14ac:dyDescent="0.2">
      <c r="H1695"/>
    </row>
    <row r="1696" spans="8:8" x14ac:dyDescent="0.2">
      <c r="H1696"/>
    </row>
    <row r="1697" spans="8:8" x14ac:dyDescent="0.2">
      <c r="H1697"/>
    </row>
    <row r="1698" spans="8:8" x14ac:dyDescent="0.2">
      <c r="H1698"/>
    </row>
    <row r="1699" spans="8:8" x14ac:dyDescent="0.2">
      <c r="H1699"/>
    </row>
    <row r="1700" spans="8:8" x14ac:dyDescent="0.2">
      <c r="H1700"/>
    </row>
    <row r="1701" spans="8:8" x14ac:dyDescent="0.2">
      <c r="H1701"/>
    </row>
    <row r="1702" spans="8:8" x14ac:dyDescent="0.2">
      <c r="H1702"/>
    </row>
    <row r="1703" spans="8:8" x14ac:dyDescent="0.2">
      <c r="H1703"/>
    </row>
    <row r="1704" spans="8:8" x14ac:dyDescent="0.2">
      <c r="H1704"/>
    </row>
    <row r="1705" spans="8:8" x14ac:dyDescent="0.2">
      <c r="H1705"/>
    </row>
    <row r="1706" spans="8:8" x14ac:dyDescent="0.2">
      <c r="H1706"/>
    </row>
    <row r="1707" spans="8:8" x14ac:dyDescent="0.2">
      <c r="H1707"/>
    </row>
    <row r="1708" spans="8:8" x14ac:dyDescent="0.2">
      <c r="H1708"/>
    </row>
    <row r="1709" spans="8:8" x14ac:dyDescent="0.2">
      <c r="H1709"/>
    </row>
    <row r="1710" spans="8:8" x14ac:dyDescent="0.2">
      <c r="H1710"/>
    </row>
    <row r="1711" spans="8:8" x14ac:dyDescent="0.2">
      <c r="H1711"/>
    </row>
    <row r="1712" spans="8:8" x14ac:dyDescent="0.2">
      <c r="H1712"/>
    </row>
    <row r="1713" spans="8:8" x14ac:dyDescent="0.2">
      <c r="H1713"/>
    </row>
    <row r="1714" spans="8:8" x14ac:dyDescent="0.2">
      <c r="H1714"/>
    </row>
    <row r="1715" spans="8:8" x14ac:dyDescent="0.2">
      <c r="H1715"/>
    </row>
    <row r="1716" spans="8:8" x14ac:dyDescent="0.2">
      <c r="H1716"/>
    </row>
    <row r="1717" spans="8:8" x14ac:dyDescent="0.2">
      <c r="H1717"/>
    </row>
    <row r="1718" spans="8:8" x14ac:dyDescent="0.2">
      <c r="H1718"/>
    </row>
    <row r="1719" spans="8:8" x14ac:dyDescent="0.2">
      <c r="H1719"/>
    </row>
    <row r="1720" spans="8:8" x14ac:dyDescent="0.2">
      <c r="H1720"/>
    </row>
    <row r="1721" spans="8:8" x14ac:dyDescent="0.2">
      <c r="H1721"/>
    </row>
    <row r="1722" spans="8:8" x14ac:dyDescent="0.2">
      <c r="H1722"/>
    </row>
    <row r="1723" spans="8:8" x14ac:dyDescent="0.2">
      <c r="H1723"/>
    </row>
    <row r="1724" spans="8:8" x14ac:dyDescent="0.2">
      <c r="H1724"/>
    </row>
    <row r="1725" spans="8:8" x14ac:dyDescent="0.2">
      <c r="H1725"/>
    </row>
    <row r="1726" spans="8:8" x14ac:dyDescent="0.2">
      <c r="H1726"/>
    </row>
    <row r="1727" spans="8:8" x14ac:dyDescent="0.2">
      <c r="H1727"/>
    </row>
    <row r="1728" spans="8:8" x14ac:dyDescent="0.2">
      <c r="H1728"/>
    </row>
    <row r="1729" spans="8:8" x14ac:dyDescent="0.2">
      <c r="H1729"/>
    </row>
    <row r="1730" spans="8:8" x14ac:dyDescent="0.2">
      <c r="H1730"/>
    </row>
    <row r="1731" spans="8:8" x14ac:dyDescent="0.2">
      <c r="H1731"/>
    </row>
    <row r="1732" spans="8:8" x14ac:dyDescent="0.2">
      <c r="H1732"/>
    </row>
    <row r="1733" spans="8:8" x14ac:dyDescent="0.2">
      <c r="H1733"/>
    </row>
    <row r="1734" spans="8:8" x14ac:dyDescent="0.2">
      <c r="H1734"/>
    </row>
    <row r="1735" spans="8:8" x14ac:dyDescent="0.2">
      <c r="H1735"/>
    </row>
    <row r="1736" spans="8:8" x14ac:dyDescent="0.2">
      <c r="H1736"/>
    </row>
    <row r="1737" spans="8:8" x14ac:dyDescent="0.2">
      <c r="H1737"/>
    </row>
    <row r="1738" spans="8:8" x14ac:dyDescent="0.2">
      <c r="H1738"/>
    </row>
    <row r="1739" spans="8:8" x14ac:dyDescent="0.2">
      <c r="H1739"/>
    </row>
    <row r="1740" spans="8:8" x14ac:dyDescent="0.2">
      <c r="H1740"/>
    </row>
    <row r="1741" spans="8:8" x14ac:dyDescent="0.2">
      <c r="H1741"/>
    </row>
    <row r="1742" spans="8:8" x14ac:dyDescent="0.2">
      <c r="H1742"/>
    </row>
    <row r="1743" spans="8:8" x14ac:dyDescent="0.2">
      <c r="H1743"/>
    </row>
    <row r="1744" spans="8:8" x14ac:dyDescent="0.2">
      <c r="H1744"/>
    </row>
    <row r="1745" spans="8:8" x14ac:dyDescent="0.2">
      <c r="H1745"/>
    </row>
    <row r="1746" spans="8:8" x14ac:dyDescent="0.2">
      <c r="H1746"/>
    </row>
    <row r="1747" spans="8:8" x14ac:dyDescent="0.2">
      <c r="H1747"/>
    </row>
    <row r="1748" spans="8:8" x14ac:dyDescent="0.2">
      <c r="H1748"/>
    </row>
    <row r="1749" spans="8:8" x14ac:dyDescent="0.2">
      <c r="H1749"/>
    </row>
    <row r="1750" spans="8:8" x14ac:dyDescent="0.2">
      <c r="H1750"/>
    </row>
    <row r="1751" spans="8:8" x14ac:dyDescent="0.2">
      <c r="H1751"/>
    </row>
    <row r="1752" spans="8:8" x14ac:dyDescent="0.2">
      <c r="H1752"/>
    </row>
    <row r="1753" spans="8:8" x14ac:dyDescent="0.2">
      <c r="H1753"/>
    </row>
    <row r="1754" spans="8:8" x14ac:dyDescent="0.2">
      <c r="H1754"/>
    </row>
    <row r="1755" spans="8:8" x14ac:dyDescent="0.2">
      <c r="H1755"/>
    </row>
    <row r="1756" spans="8:8" x14ac:dyDescent="0.2">
      <c r="H1756"/>
    </row>
    <row r="1757" spans="8:8" x14ac:dyDescent="0.2">
      <c r="H1757"/>
    </row>
    <row r="1758" spans="8:8" x14ac:dyDescent="0.2">
      <c r="H1758"/>
    </row>
    <row r="1759" spans="8:8" x14ac:dyDescent="0.2">
      <c r="H1759"/>
    </row>
    <row r="1760" spans="8:8" x14ac:dyDescent="0.2">
      <c r="H1760"/>
    </row>
    <row r="1761" spans="8:8" x14ac:dyDescent="0.2">
      <c r="H1761"/>
    </row>
    <row r="1762" spans="8:8" x14ac:dyDescent="0.2">
      <c r="H1762"/>
    </row>
    <row r="1763" spans="8:8" x14ac:dyDescent="0.2">
      <c r="H1763"/>
    </row>
    <row r="1764" spans="8:8" x14ac:dyDescent="0.2">
      <c r="H1764"/>
    </row>
    <row r="1765" spans="8:8" x14ac:dyDescent="0.2">
      <c r="H1765"/>
    </row>
    <row r="1766" spans="8:8" x14ac:dyDescent="0.2">
      <c r="H1766"/>
    </row>
    <row r="1767" spans="8:8" x14ac:dyDescent="0.2">
      <c r="H1767"/>
    </row>
    <row r="1768" spans="8:8" x14ac:dyDescent="0.2">
      <c r="H1768"/>
    </row>
    <row r="1769" spans="8:8" x14ac:dyDescent="0.2">
      <c r="H1769"/>
    </row>
    <row r="1770" spans="8:8" x14ac:dyDescent="0.2">
      <c r="H1770"/>
    </row>
    <row r="1771" spans="8:8" x14ac:dyDescent="0.2">
      <c r="H1771"/>
    </row>
    <row r="1772" spans="8:8" x14ac:dyDescent="0.2">
      <c r="H1772"/>
    </row>
    <row r="1773" spans="8:8" x14ac:dyDescent="0.2">
      <c r="H1773"/>
    </row>
    <row r="1774" spans="8:8" x14ac:dyDescent="0.2">
      <c r="H1774"/>
    </row>
    <row r="1775" spans="8:8" x14ac:dyDescent="0.2">
      <c r="H1775"/>
    </row>
    <row r="1776" spans="8:8" x14ac:dyDescent="0.2">
      <c r="H1776"/>
    </row>
    <row r="1777" spans="8:8" x14ac:dyDescent="0.2">
      <c r="H1777"/>
    </row>
    <row r="1778" spans="8:8" x14ac:dyDescent="0.2">
      <c r="H1778"/>
    </row>
    <row r="1779" spans="8:8" x14ac:dyDescent="0.2">
      <c r="H1779"/>
    </row>
    <row r="1780" spans="8:8" x14ac:dyDescent="0.2">
      <c r="H1780"/>
    </row>
    <row r="1781" spans="8:8" x14ac:dyDescent="0.2">
      <c r="H1781"/>
    </row>
    <row r="1782" spans="8:8" x14ac:dyDescent="0.2">
      <c r="H1782"/>
    </row>
    <row r="1783" spans="8:8" x14ac:dyDescent="0.2">
      <c r="H1783"/>
    </row>
    <row r="1784" spans="8:8" x14ac:dyDescent="0.2">
      <c r="H1784"/>
    </row>
    <row r="1785" spans="8:8" x14ac:dyDescent="0.2">
      <c r="H1785"/>
    </row>
    <row r="1786" spans="8:8" x14ac:dyDescent="0.2">
      <c r="H1786"/>
    </row>
    <row r="1787" spans="8:8" x14ac:dyDescent="0.2">
      <c r="H1787"/>
    </row>
    <row r="1788" spans="8:8" x14ac:dyDescent="0.2">
      <c r="H1788"/>
    </row>
    <row r="1789" spans="8:8" x14ac:dyDescent="0.2">
      <c r="H1789"/>
    </row>
    <row r="1790" spans="8:8" x14ac:dyDescent="0.2">
      <c r="H1790"/>
    </row>
    <row r="1791" spans="8:8" x14ac:dyDescent="0.2">
      <c r="H1791"/>
    </row>
    <row r="1792" spans="8:8" x14ac:dyDescent="0.2">
      <c r="H1792"/>
    </row>
    <row r="1793" spans="8:8" x14ac:dyDescent="0.2">
      <c r="H1793"/>
    </row>
    <row r="1794" spans="8:8" x14ac:dyDescent="0.2">
      <c r="H1794"/>
    </row>
    <row r="1795" spans="8:8" x14ac:dyDescent="0.2">
      <c r="H1795"/>
    </row>
    <row r="1796" spans="8:8" x14ac:dyDescent="0.2">
      <c r="H1796"/>
    </row>
    <row r="1797" spans="8:8" x14ac:dyDescent="0.2">
      <c r="H1797"/>
    </row>
    <row r="1798" spans="8:8" x14ac:dyDescent="0.2">
      <c r="H1798"/>
    </row>
    <row r="1799" spans="8:8" x14ac:dyDescent="0.2">
      <c r="H1799"/>
    </row>
    <row r="1800" spans="8:8" x14ac:dyDescent="0.2">
      <c r="H1800"/>
    </row>
    <row r="1801" spans="8:8" x14ac:dyDescent="0.2">
      <c r="H1801"/>
    </row>
    <row r="1802" spans="8:8" x14ac:dyDescent="0.2">
      <c r="H1802"/>
    </row>
    <row r="1803" spans="8:8" x14ac:dyDescent="0.2">
      <c r="H1803"/>
    </row>
    <row r="1804" spans="8:8" x14ac:dyDescent="0.2">
      <c r="H1804"/>
    </row>
    <row r="1805" spans="8:8" x14ac:dyDescent="0.2">
      <c r="H1805"/>
    </row>
    <row r="1806" spans="8:8" x14ac:dyDescent="0.2">
      <c r="H1806"/>
    </row>
    <row r="1807" spans="8:8" x14ac:dyDescent="0.2">
      <c r="H1807"/>
    </row>
    <row r="1808" spans="8:8" x14ac:dyDescent="0.2">
      <c r="H1808"/>
    </row>
    <row r="1809" spans="8:8" x14ac:dyDescent="0.2">
      <c r="H1809"/>
    </row>
    <row r="1810" spans="8:8" x14ac:dyDescent="0.2">
      <c r="H1810"/>
    </row>
    <row r="1811" spans="8:8" x14ac:dyDescent="0.2">
      <c r="H1811"/>
    </row>
    <row r="1812" spans="8:8" x14ac:dyDescent="0.2">
      <c r="H1812"/>
    </row>
    <row r="1813" spans="8:8" x14ac:dyDescent="0.2">
      <c r="H1813"/>
    </row>
    <row r="1814" spans="8:8" x14ac:dyDescent="0.2">
      <c r="H1814"/>
    </row>
    <row r="1815" spans="8:8" x14ac:dyDescent="0.2">
      <c r="H1815"/>
    </row>
    <row r="1816" spans="8:8" x14ac:dyDescent="0.2">
      <c r="H1816"/>
    </row>
    <row r="1817" spans="8:8" x14ac:dyDescent="0.2">
      <c r="H1817"/>
    </row>
    <row r="1818" spans="8:8" x14ac:dyDescent="0.2">
      <c r="H1818"/>
    </row>
    <row r="1819" spans="8:8" x14ac:dyDescent="0.2">
      <c r="H1819"/>
    </row>
    <row r="1820" spans="8:8" x14ac:dyDescent="0.2">
      <c r="H1820"/>
    </row>
    <row r="1821" spans="8:8" x14ac:dyDescent="0.2">
      <c r="H1821"/>
    </row>
    <row r="1822" spans="8:8" x14ac:dyDescent="0.2">
      <c r="H1822"/>
    </row>
    <row r="1823" spans="8:8" x14ac:dyDescent="0.2">
      <c r="H1823"/>
    </row>
    <row r="1824" spans="8:8" x14ac:dyDescent="0.2">
      <c r="H1824"/>
    </row>
    <row r="1825" spans="8:8" x14ac:dyDescent="0.2">
      <c r="H1825"/>
    </row>
    <row r="1826" spans="8:8" x14ac:dyDescent="0.2">
      <c r="H1826"/>
    </row>
    <row r="1827" spans="8:8" x14ac:dyDescent="0.2">
      <c r="H1827"/>
    </row>
    <row r="1828" spans="8:8" x14ac:dyDescent="0.2">
      <c r="H1828"/>
    </row>
    <row r="1829" spans="8:8" x14ac:dyDescent="0.2">
      <c r="H1829"/>
    </row>
    <row r="1830" spans="8:8" x14ac:dyDescent="0.2">
      <c r="H1830"/>
    </row>
    <row r="1831" spans="8:8" x14ac:dyDescent="0.2">
      <c r="H1831"/>
    </row>
    <row r="1832" spans="8:8" x14ac:dyDescent="0.2">
      <c r="H1832"/>
    </row>
    <row r="1833" spans="8:8" x14ac:dyDescent="0.2">
      <c r="H1833"/>
    </row>
    <row r="1834" spans="8:8" x14ac:dyDescent="0.2">
      <c r="H1834"/>
    </row>
    <row r="1835" spans="8:8" x14ac:dyDescent="0.2">
      <c r="H1835"/>
    </row>
    <row r="1836" spans="8:8" x14ac:dyDescent="0.2">
      <c r="H1836"/>
    </row>
    <row r="1837" spans="8:8" x14ac:dyDescent="0.2">
      <c r="H1837"/>
    </row>
    <row r="1838" spans="8:8" x14ac:dyDescent="0.2">
      <c r="H1838"/>
    </row>
    <row r="1839" spans="8:8" x14ac:dyDescent="0.2">
      <c r="H1839"/>
    </row>
    <row r="1840" spans="8:8" x14ac:dyDescent="0.2">
      <c r="H1840"/>
    </row>
    <row r="1841" spans="8:8" x14ac:dyDescent="0.2">
      <c r="H1841"/>
    </row>
    <row r="1842" spans="8:8" x14ac:dyDescent="0.2">
      <c r="H1842"/>
    </row>
    <row r="1843" spans="8:8" x14ac:dyDescent="0.2">
      <c r="H1843"/>
    </row>
    <row r="1844" spans="8:8" x14ac:dyDescent="0.2">
      <c r="H1844"/>
    </row>
    <row r="1845" spans="8:8" x14ac:dyDescent="0.2">
      <c r="H1845"/>
    </row>
    <row r="1846" spans="8:8" x14ac:dyDescent="0.2">
      <c r="H1846"/>
    </row>
    <row r="1847" spans="8:8" x14ac:dyDescent="0.2">
      <c r="H1847"/>
    </row>
    <row r="1848" spans="8:8" x14ac:dyDescent="0.2">
      <c r="H1848"/>
    </row>
    <row r="1849" spans="8:8" x14ac:dyDescent="0.2">
      <c r="H1849"/>
    </row>
    <row r="1850" spans="8:8" x14ac:dyDescent="0.2">
      <c r="H1850"/>
    </row>
    <row r="1851" spans="8:8" x14ac:dyDescent="0.2">
      <c r="H1851"/>
    </row>
    <row r="1852" spans="8:8" x14ac:dyDescent="0.2">
      <c r="H1852"/>
    </row>
    <row r="1853" spans="8:8" x14ac:dyDescent="0.2">
      <c r="H1853"/>
    </row>
    <row r="1854" spans="8:8" x14ac:dyDescent="0.2">
      <c r="H1854"/>
    </row>
    <row r="1855" spans="8:8" x14ac:dyDescent="0.2">
      <c r="H1855"/>
    </row>
    <row r="1856" spans="8:8" x14ac:dyDescent="0.2">
      <c r="H1856"/>
    </row>
    <row r="1857" spans="8:8" x14ac:dyDescent="0.2">
      <c r="H1857"/>
    </row>
    <row r="1858" spans="8:8" x14ac:dyDescent="0.2">
      <c r="H1858"/>
    </row>
    <row r="1859" spans="8:8" x14ac:dyDescent="0.2">
      <c r="H1859"/>
    </row>
    <row r="1860" spans="8:8" x14ac:dyDescent="0.2">
      <c r="H1860"/>
    </row>
    <row r="1861" spans="8:8" x14ac:dyDescent="0.2">
      <c r="H1861"/>
    </row>
    <row r="1862" spans="8:8" x14ac:dyDescent="0.2">
      <c r="H1862"/>
    </row>
    <row r="1863" spans="8:8" x14ac:dyDescent="0.2">
      <c r="H1863"/>
    </row>
    <row r="1864" spans="8:8" x14ac:dyDescent="0.2">
      <c r="H1864"/>
    </row>
    <row r="1865" spans="8:8" x14ac:dyDescent="0.2">
      <c r="H1865"/>
    </row>
    <row r="1866" spans="8:8" x14ac:dyDescent="0.2">
      <c r="H1866"/>
    </row>
    <row r="1867" spans="8:8" x14ac:dyDescent="0.2">
      <c r="H1867"/>
    </row>
    <row r="1868" spans="8:8" x14ac:dyDescent="0.2">
      <c r="H1868"/>
    </row>
    <row r="1869" spans="8:8" x14ac:dyDescent="0.2">
      <c r="H1869"/>
    </row>
    <row r="1870" spans="8:8" x14ac:dyDescent="0.2">
      <c r="H1870"/>
    </row>
    <row r="1871" spans="8:8" x14ac:dyDescent="0.2">
      <c r="H1871"/>
    </row>
    <row r="1872" spans="8:8" x14ac:dyDescent="0.2">
      <c r="H1872"/>
    </row>
    <row r="1873" spans="8:8" x14ac:dyDescent="0.2">
      <c r="H1873"/>
    </row>
    <row r="1874" spans="8:8" x14ac:dyDescent="0.2">
      <c r="H1874"/>
    </row>
    <row r="1875" spans="8:8" x14ac:dyDescent="0.2">
      <c r="H1875"/>
    </row>
    <row r="1876" spans="8:8" x14ac:dyDescent="0.2">
      <c r="H1876"/>
    </row>
    <row r="1877" spans="8:8" x14ac:dyDescent="0.2">
      <c r="H1877"/>
    </row>
    <row r="1878" spans="8:8" x14ac:dyDescent="0.2">
      <c r="H1878"/>
    </row>
    <row r="1879" spans="8:8" x14ac:dyDescent="0.2">
      <c r="H1879"/>
    </row>
    <row r="1880" spans="8:8" x14ac:dyDescent="0.2">
      <c r="H1880"/>
    </row>
    <row r="1881" spans="8:8" x14ac:dyDescent="0.2">
      <c r="H1881"/>
    </row>
    <row r="1882" spans="8:8" x14ac:dyDescent="0.2">
      <c r="H1882"/>
    </row>
    <row r="1883" spans="8:8" x14ac:dyDescent="0.2">
      <c r="H1883"/>
    </row>
    <row r="1884" spans="8:8" x14ac:dyDescent="0.2">
      <c r="H1884"/>
    </row>
    <row r="1885" spans="8:8" x14ac:dyDescent="0.2">
      <c r="H1885"/>
    </row>
    <row r="1886" spans="8:8" x14ac:dyDescent="0.2">
      <c r="H1886"/>
    </row>
    <row r="1887" spans="8:8" x14ac:dyDescent="0.2">
      <c r="H1887"/>
    </row>
    <row r="1888" spans="8:8" x14ac:dyDescent="0.2">
      <c r="H1888"/>
    </row>
    <row r="1889" spans="8:8" x14ac:dyDescent="0.2">
      <c r="H1889"/>
    </row>
    <row r="1890" spans="8:8" x14ac:dyDescent="0.2">
      <c r="H1890"/>
    </row>
    <row r="1891" spans="8:8" x14ac:dyDescent="0.2">
      <c r="H1891"/>
    </row>
    <row r="1892" spans="8:8" x14ac:dyDescent="0.2">
      <c r="H1892"/>
    </row>
    <row r="1893" spans="8:8" x14ac:dyDescent="0.2">
      <c r="H1893"/>
    </row>
    <row r="1894" spans="8:8" x14ac:dyDescent="0.2">
      <c r="H1894"/>
    </row>
    <row r="1895" spans="8:8" x14ac:dyDescent="0.2">
      <c r="H1895"/>
    </row>
    <row r="1896" spans="8:8" x14ac:dyDescent="0.2">
      <c r="H1896"/>
    </row>
    <row r="1897" spans="8:8" x14ac:dyDescent="0.2">
      <c r="H1897"/>
    </row>
    <row r="1898" spans="8:8" x14ac:dyDescent="0.2">
      <c r="H1898"/>
    </row>
    <row r="1899" spans="8:8" x14ac:dyDescent="0.2">
      <c r="H1899"/>
    </row>
    <row r="1900" spans="8:8" x14ac:dyDescent="0.2">
      <c r="H1900"/>
    </row>
    <row r="1901" spans="8:8" x14ac:dyDescent="0.2">
      <c r="H1901"/>
    </row>
    <row r="1902" spans="8:8" x14ac:dyDescent="0.2">
      <c r="H1902"/>
    </row>
    <row r="1903" spans="8:8" x14ac:dyDescent="0.2">
      <c r="H1903"/>
    </row>
    <row r="1904" spans="8:8" x14ac:dyDescent="0.2">
      <c r="H1904"/>
    </row>
    <row r="1905" spans="8:8" x14ac:dyDescent="0.2">
      <c r="H1905"/>
    </row>
    <row r="1906" spans="8:8" x14ac:dyDescent="0.2">
      <c r="H1906"/>
    </row>
    <row r="1907" spans="8:8" x14ac:dyDescent="0.2">
      <c r="H1907"/>
    </row>
    <row r="1908" spans="8:8" x14ac:dyDescent="0.2">
      <c r="H1908"/>
    </row>
    <row r="1909" spans="8:8" x14ac:dyDescent="0.2">
      <c r="H1909"/>
    </row>
    <row r="1910" spans="8:8" x14ac:dyDescent="0.2">
      <c r="H1910"/>
    </row>
    <row r="1911" spans="8:8" x14ac:dyDescent="0.2">
      <c r="H1911"/>
    </row>
    <row r="1912" spans="8:8" x14ac:dyDescent="0.2">
      <c r="H1912"/>
    </row>
    <row r="1913" spans="8:8" x14ac:dyDescent="0.2">
      <c r="H1913"/>
    </row>
    <row r="1914" spans="8:8" x14ac:dyDescent="0.2">
      <c r="H1914"/>
    </row>
    <row r="1915" spans="8:8" x14ac:dyDescent="0.2">
      <c r="H1915"/>
    </row>
    <row r="1916" spans="8:8" x14ac:dyDescent="0.2">
      <c r="H1916"/>
    </row>
    <row r="1917" spans="8:8" x14ac:dyDescent="0.2">
      <c r="H1917"/>
    </row>
    <row r="1918" spans="8:8" x14ac:dyDescent="0.2">
      <c r="H1918"/>
    </row>
    <row r="1919" spans="8:8" x14ac:dyDescent="0.2">
      <c r="H1919"/>
    </row>
    <row r="1920" spans="8:8" x14ac:dyDescent="0.2">
      <c r="H1920"/>
    </row>
    <row r="1921" spans="8:8" x14ac:dyDescent="0.2">
      <c r="H1921"/>
    </row>
    <row r="1922" spans="8:8" x14ac:dyDescent="0.2">
      <c r="H1922"/>
    </row>
    <row r="1923" spans="8:8" x14ac:dyDescent="0.2">
      <c r="H1923"/>
    </row>
    <row r="1924" spans="8:8" x14ac:dyDescent="0.2">
      <c r="H1924"/>
    </row>
    <row r="1925" spans="8:8" x14ac:dyDescent="0.2">
      <c r="H1925"/>
    </row>
    <row r="1926" spans="8:8" x14ac:dyDescent="0.2">
      <c r="H1926"/>
    </row>
    <row r="1927" spans="8:8" x14ac:dyDescent="0.2">
      <c r="H1927"/>
    </row>
    <row r="1928" spans="8:8" x14ac:dyDescent="0.2">
      <c r="H1928"/>
    </row>
    <row r="1929" spans="8:8" x14ac:dyDescent="0.2">
      <c r="H1929"/>
    </row>
    <row r="1930" spans="8:8" x14ac:dyDescent="0.2">
      <c r="H1930"/>
    </row>
    <row r="1931" spans="8:8" x14ac:dyDescent="0.2">
      <c r="H1931"/>
    </row>
    <row r="1932" spans="8:8" x14ac:dyDescent="0.2">
      <c r="H1932"/>
    </row>
    <row r="1933" spans="8:8" x14ac:dyDescent="0.2">
      <c r="H1933"/>
    </row>
    <row r="1934" spans="8:8" x14ac:dyDescent="0.2">
      <c r="H1934"/>
    </row>
    <row r="1935" spans="8:8" x14ac:dyDescent="0.2">
      <c r="H1935"/>
    </row>
    <row r="1936" spans="8:8" x14ac:dyDescent="0.2">
      <c r="H1936"/>
    </row>
    <row r="1937" spans="8:8" x14ac:dyDescent="0.2">
      <c r="H1937"/>
    </row>
    <row r="1938" spans="8:8" x14ac:dyDescent="0.2">
      <c r="H1938"/>
    </row>
    <row r="1939" spans="8:8" x14ac:dyDescent="0.2">
      <c r="H1939"/>
    </row>
    <row r="1940" spans="8:8" x14ac:dyDescent="0.2">
      <c r="H1940"/>
    </row>
    <row r="1941" spans="8:8" x14ac:dyDescent="0.2">
      <c r="H1941"/>
    </row>
    <row r="1942" spans="8:8" x14ac:dyDescent="0.2">
      <c r="H1942"/>
    </row>
    <row r="1943" spans="8:8" x14ac:dyDescent="0.2">
      <c r="H1943"/>
    </row>
    <row r="1944" spans="8:8" x14ac:dyDescent="0.2">
      <c r="H1944"/>
    </row>
    <row r="1945" spans="8:8" x14ac:dyDescent="0.2">
      <c r="H1945"/>
    </row>
    <row r="1946" spans="8:8" x14ac:dyDescent="0.2">
      <c r="H1946"/>
    </row>
    <row r="1947" spans="8:8" x14ac:dyDescent="0.2">
      <c r="H1947"/>
    </row>
    <row r="1948" spans="8:8" x14ac:dyDescent="0.2">
      <c r="H1948"/>
    </row>
    <row r="1949" spans="8:8" x14ac:dyDescent="0.2">
      <c r="H1949"/>
    </row>
    <row r="1950" spans="8:8" x14ac:dyDescent="0.2">
      <c r="H1950"/>
    </row>
    <row r="1951" spans="8:8" x14ac:dyDescent="0.2">
      <c r="H1951"/>
    </row>
    <row r="1952" spans="8:8" x14ac:dyDescent="0.2">
      <c r="H1952"/>
    </row>
    <row r="1953" spans="8:8" x14ac:dyDescent="0.2">
      <c r="H1953"/>
    </row>
    <row r="1954" spans="8:8" x14ac:dyDescent="0.2">
      <c r="H1954"/>
    </row>
    <row r="1955" spans="8:8" x14ac:dyDescent="0.2">
      <c r="H1955"/>
    </row>
    <row r="1956" spans="8:8" x14ac:dyDescent="0.2">
      <c r="H1956"/>
    </row>
    <row r="1957" spans="8:8" x14ac:dyDescent="0.2">
      <c r="H1957"/>
    </row>
    <row r="1958" spans="8:8" x14ac:dyDescent="0.2">
      <c r="H1958"/>
    </row>
    <row r="1959" spans="8:8" x14ac:dyDescent="0.2">
      <c r="H1959"/>
    </row>
    <row r="1960" spans="8:8" x14ac:dyDescent="0.2">
      <c r="H1960"/>
    </row>
    <row r="1961" spans="8:8" x14ac:dyDescent="0.2">
      <c r="H1961"/>
    </row>
    <row r="1962" spans="8:8" x14ac:dyDescent="0.2">
      <c r="H1962"/>
    </row>
    <row r="1963" spans="8:8" x14ac:dyDescent="0.2">
      <c r="H1963"/>
    </row>
    <row r="1964" spans="8:8" x14ac:dyDescent="0.2">
      <c r="H1964"/>
    </row>
    <row r="1965" spans="8:8" x14ac:dyDescent="0.2">
      <c r="H1965"/>
    </row>
    <row r="1966" spans="8:8" x14ac:dyDescent="0.2">
      <c r="H1966"/>
    </row>
    <row r="1967" spans="8:8" x14ac:dyDescent="0.2">
      <c r="H1967"/>
    </row>
    <row r="1968" spans="8:8" x14ac:dyDescent="0.2">
      <c r="H1968"/>
    </row>
    <row r="1969" spans="8:8" x14ac:dyDescent="0.2">
      <c r="H1969"/>
    </row>
    <row r="1970" spans="8:8" x14ac:dyDescent="0.2">
      <c r="H1970"/>
    </row>
    <row r="1971" spans="8:8" x14ac:dyDescent="0.2">
      <c r="H1971"/>
    </row>
    <row r="1972" spans="8:8" x14ac:dyDescent="0.2">
      <c r="H1972"/>
    </row>
    <row r="1973" spans="8:8" x14ac:dyDescent="0.2">
      <c r="H1973"/>
    </row>
    <row r="1974" spans="8:8" x14ac:dyDescent="0.2">
      <c r="H1974"/>
    </row>
    <row r="1975" spans="8:8" x14ac:dyDescent="0.2">
      <c r="H1975"/>
    </row>
    <row r="1976" spans="8:8" x14ac:dyDescent="0.2">
      <c r="H1976"/>
    </row>
    <row r="1977" spans="8:8" x14ac:dyDescent="0.2">
      <c r="H1977"/>
    </row>
    <row r="1978" spans="8:8" x14ac:dyDescent="0.2">
      <c r="H1978"/>
    </row>
    <row r="1979" spans="8:8" x14ac:dyDescent="0.2">
      <c r="H1979"/>
    </row>
    <row r="1980" spans="8:8" x14ac:dyDescent="0.2">
      <c r="H1980"/>
    </row>
    <row r="1981" spans="8:8" x14ac:dyDescent="0.2">
      <c r="H1981"/>
    </row>
    <row r="1982" spans="8:8" x14ac:dyDescent="0.2">
      <c r="H1982"/>
    </row>
    <row r="1983" spans="8:8" x14ac:dyDescent="0.2">
      <c r="H1983"/>
    </row>
    <row r="1984" spans="8:8" x14ac:dyDescent="0.2">
      <c r="H1984"/>
    </row>
    <row r="1985" spans="8:8" x14ac:dyDescent="0.2">
      <c r="H1985"/>
    </row>
    <row r="1986" spans="8:8" x14ac:dyDescent="0.2">
      <c r="H1986"/>
    </row>
    <row r="1987" spans="8:8" x14ac:dyDescent="0.2">
      <c r="H1987"/>
    </row>
    <row r="1988" spans="8:8" x14ac:dyDescent="0.2">
      <c r="H1988"/>
    </row>
    <row r="1989" spans="8:8" x14ac:dyDescent="0.2">
      <c r="H1989"/>
    </row>
    <row r="1990" spans="8:8" x14ac:dyDescent="0.2">
      <c r="H1990"/>
    </row>
    <row r="1991" spans="8:8" x14ac:dyDescent="0.2">
      <c r="H1991"/>
    </row>
    <row r="1992" spans="8:8" x14ac:dyDescent="0.2">
      <c r="H1992"/>
    </row>
    <row r="1993" spans="8:8" x14ac:dyDescent="0.2">
      <c r="H1993"/>
    </row>
    <row r="1994" spans="8:8" x14ac:dyDescent="0.2">
      <c r="H1994"/>
    </row>
    <row r="1995" spans="8:8" x14ac:dyDescent="0.2">
      <c r="H1995"/>
    </row>
    <row r="1996" spans="8:8" x14ac:dyDescent="0.2">
      <c r="H1996"/>
    </row>
    <row r="1997" spans="8:8" x14ac:dyDescent="0.2">
      <c r="H1997"/>
    </row>
    <row r="1998" spans="8:8" x14ac:dyDescent="0.2">
      <c r="H1998"/>
    </row>
    <row r="1999" spans="8:8" x14ac:dyDescent="0.2">
      <c r="H1999"/>
    </row>
    <row r="2000" spans="8:8" x14ac:dyDescent="0.2">
      <c r="H2000"/>
    </row>
    <row r="2001" spans="8:8" x14ac:dyDescent="0.2">
      <c r="H2001"/>
    </row>
    <row r="2002" spans="8:8" x14ac:dyDescent="0.2">
      <c r="H2002"/>
    </row>
    <row r="2003" spans="8:8" x14ac:dyDescent="0.2">
      <c r="H2003"/>
    </row>
    <row r="2004" spans="8:8" x14ac:dyDescent="0.2">
      <c r="H2004"/>
    </row>
    <row r="2005" spans="8:8" x14ac:dyDescent="0.2">
      <c r="H2005"/>
    </row>
    <row r="2006" spans="8:8" x14ac:dyDescent="0.2">
      <c r="H2006"/>
    </row>
    <row r="2007" spans="8:8" x14ac:dyDescent="0.2">
      <c r="H2007"/>
    </row>
    <row r="2008" spans="8:8" x14ac:dyDescent="0.2">
      <c r="H2008"/>
    </row>
    <row r="2009" spans="8:8" x14ac:dyDescent="0.2">
      <c r="H2009"/>
    </row>
    <row r="2010" spans="8:8" x14ac:dyDescent="0.2">
      <c r="H2010"/>
    </row>
    <row r="2011" spans="8:8" x14ac:dyDescent="0.2">
      <c r="H2011"/>
    </row>
    <row r="2012" spans="8:8" x14ac:dyDescent="0.2">
      <c r="H2012"/>
    </row>
    <row r="2013" spans="8:8" x14ac:dyDescent="0.2">
      <c r="H2013"/>
    </row>
    <row r="2014" spans="8:8" x14ac:dyDescent="0.2">
      <c r="H2014"/>
    </row>
    <row r="2015" spans="8:8" x14ac:dyDescent="0.2">
      <c r="H2015"/>
    </row>
    <row r="2016" spans="8:8" x14ac:dyDescent="0.2">
      <c r="H2016"/>
    </row>
    <row r="2017" spans="8:8" x14ac:dyDescent="0.2">
      <c r="H2017"/>
    </row>
    <row r="2018" spans="8:8" x14ac:dyDescent="0.2">
      <c r="H2018"/>
    </row>
    <row r="2019" spans="8:8" x14ac:dyDescent="0.2">
      <c r="H2019"/>
    </row>
    <row r="2020" spans="8:8" x14ac:dyDescent="0.2">
      <c r="H2020"/>
    </row>
    <row r="2021" spans="8:8" x14ac:dyDescent="0.2">
      <c r="H2021"/>
    </row>
    <row r="2022" spans="8:8" x14ac:dyDescent="0.2">
      <c r="H2022"/>
    </row>
    <row r="2023" spans="8:8" x14ac:dyDescent="0.2">
      <c r="H2023"/>
    </row>
    <row r="2024" spans="8:8" x14ac:dyDescent="0.2">
      <c r="H2024"/>
    </row>
    <row r="2025" spans="8:8" x14ac:dyDescent="0.2">
      <c r="H2025"/>
    </row>
    <row r="2026" spans="8:8" x14ac:dyDescent="0.2">
      <c r="H2026"/>
    </row>
    <row r="2027" spans="8:8" x14ac:dyDescent="0.2">
      <c r="H2027"/>
    </row>
    <row r="2028" spans="8:8" x14ac:dyDescent="0.2">
      <c r="H2028"/>
    </row>
    <row r="2029" spans="8:8" x14ac:dyDescent="0.2">
      <c r="H2029"/>
    </row>
    <row r="2030" spans="8:8" x14ac:dyDescent="0.2">
      <c r="H2030"/>
    </row>
    <row r="2031" spans="8:8" x14ac:dyDescent="0.2">
      <c r="H2031"/>
    </row>
    <row r="2032" spans="8:8" x14ac:dyDescent="0.2">
      <c r="H2032"/>
    </row>
    <row r="2033" spans="8:8" x14ac:dyDescent="0.2">
      <c r="H2033"/>
    </row>
    <row r="2034" spans="8:8" x14ac:dyDescent="0.2">
      <c r="H2034"/>
    </row>
    <row r="2035" spans="8:8" x14ac:dyDescent="0.2">
      <c r="H2035"/>
    </row>
    <row r="2036" spans="8:8" x14ac:dyDescent="0.2">
      <c r="H2036"/>
    </row>
    <row r="2037" spans="8:8" x14ac:dyDescent="0.2">
      <c r="H2037"/>
    </row>
    <row r="2038" spans="8:8" x14ac:dyDescent="0.2">
      <c r="H2038"/>
    </row>
    <row r="2039" spans="8:8" x14ac:dyDescent="0.2">
      <c r="H2039"/>
    </row>
    <row r="2040" spans="8:8" x14ac:dyDescent="0.2">
      <c r="H2040"/>
    </row>
    <row r="2041" spans="8:8" x14ac:dyDescent="0.2">
      <c r="H2041"/>
    </row>
    <row r="2042" spans="8:8" x14ac:dyDescent="0.2">
      <c r="H2042"/>
    </row>
    <row r="2043" spans="8:8" x14ac:dyDescent="0.2">
      <c r="H2043"/>
    </row>
    <row r="2044" spans="8:8" x14ac:dyDescent="0.2">
      <c r="H2044"/>
    </row>
    <row r="2045" spans="8:8" x14ac:dyDescent="0.2">
      <c r="H2045"/>
    </row>
    <row r="2046" spans="8:8" x14ac:dyDescent="0.2">
      <c r="H2046"/>
    </row>
    <row r="2047" spans="8:8" x14ac:dyDescent="0.2">
      <c r="H2047"/>
    </row>
    <row r="2048" spans="8:8" x14ac:dyDescent="0.2">
      <c r="H2048"/>
    </row>
    <row r="2049" spans="8:8" x14ac:dyDescent="0.2">
      <c r="H2049"/>
    </row>
    <row r="2050" spans="8:8" x14ac:dyDescent="0.2">
      <c r="H2050"/>
    </row>
    <row r="2051" spans="8:8" x14ac:dyDescent="0.2">
      <c r="H2051"/>
    </row>
    <row r="2052" spans="8:8" x14ac:dyDescent="0.2">
      <c r="H2052"/>
    </row>
    <row r="2053" spans="8:8" x14ac:dyDescent="0.2">
      <c r="H2053"/>
    </row>
    <row r="2054" spans="8:8" x14ac:dyDescent="0.2">
      <c r="H2054"/>
    </row>
    <row r="2055" spans="8:8" x14ac:dyDescent="0.2">
      <c r="H2055"/>
    </row>
    <row r="2056" spans="8:8" x14ac:dyDescent="0.2">
      <c r="H2056"/>
    </row>
    <row r="2057" spans="8:8" x14ac:dyDescent="0.2">
      <c r="H2057"/>
    </row>
    <row r="2058" spans="8:8" x14ac:dyDescent="0.2">
      <c r="H2058"/>
    </row>
    <row r="2059" spans="8:8" x14ac:dyDescent="0.2">
      <c r="H2059"/>
    </row>
    <row r="2060" spans="8:8" x14ac:dyDescent="0.2">
      <c r="H2060"/>
    </row>
    <row r="2061" spans="8:8" x14ac:dyDescent="0.2">
      <c r="H2061"/>
    </row>
    <row r="2062" spans="8:8" x14ac:dyDescent="0.2">
      <c r="H2062"/>
    </row>
    <row r="2063" spans="8:8" x14ac:dyDescent="0.2">
      <c r="H2063"/>
    </row>
    <row r="2064" spans="8:8" x14ac:dyDescent="0.2">
      <c r="H2064"/>
    </row>
    <row r="2065" spans="8:8" x14ac:dyDescent="0.2">
      <c r="H2065"/>
    </row>
    <row r="2066" spans="8:8" x14ac:dyDescent="0.2">
      <c r="H2066"/>
    </row>
    <row r="2067" spans="8:8" x14ac:dyDescent="0.2">
      <c r="H2067"/>
    </row>
    <row r="2068" spans="8:8" x14ac:dyDescent="0.2">
      <c r="H2068"/>
    </row>
    <row r="2069" spans="8:8" x14ac:dyDescent="0.2">
      <c r="H2069"/>
    </row>
    <row r="2070" spans="8:8" x14ac:dyDescent="0.2">
      <c r="H2070"/>
    </row>
    <row r="2071" spans="8:8" x14ac:dyDescent="0.2">
      <c r="H2071"/>
    </row>
    <row r="2072" spans="8:8" x14ac:dyDescent="0.2">
      <c r="H2072"/>
    </row>
    <row r="2073" spans="8:8" x14ac:dyDescent="0.2">
      <c r="H2073"/>
    </row>
    <row r="2074" spans="8:8" x14ac:dyDescent="0.2">
      <c r="H2074"/>
    </row>
    <row r="2075" spans="8:8" x14ac:dyDescent="0.2">
      <c r="H2075"/>
    </row>
    <row r="2076" spans="8:8" x14ac:dyDescent="0.2">
      <c r="H2076"/>
    </row>
    <row r="2077" spans="8:8" x14ac:dyDescent="0.2">
      <c r="H2077"/>
    </row>
    <row r="2078" spans="8:8" x14ac:dyDescent="0.2">
      <c r="H2078"/>
    </row>
    <row r="2079" spans="8:8" x14ac:dyDescent="0.2">
      <c r="H2079"/>
    </row>
    <row r="2080" spans="8:8" x14ac:dyDescent="0.2">
      <c r="H2080"/>
    </row>
    <row r="2081" spans="8:8" x14ac:dyDescent="0.2">
      <c r="H2081"/>
    </row>
    <row r="2082" spans="8:8" x14ac:dyDescent="0.2">
      <c r="H2082"/>
    </row>
    <row r="2083" spans="8:8" x14ac:dyDescent="0.2">
      <c r="H2083"/>
    </row>
    <row r="2084" spans="8:8" x14ac:dyDescent="0.2">
      <c r="H2084"/>
    </row>
    <row r="2085" spans="8:8" x14ac:dyDescent="0.2">
      <c r="H2085"/>
    </row>
    <row r="2086" spans="8:8" x14ac:dyDescent="0.2">
      <c r="H2086"/>
    </row>
    <row r="2087" spans="8:8" x14ac:dyDescent="0.2">
      <c r="H2087"/>
    </row>
    <row r="2088" spans="8:8" x14ac:dyDescent="0.2">
      <c r="H2088"/>
    </row>
    <row r="2089" spans="8:8" x14ac:dyDescent="0.2">
      <c r="H2089"/>
    </row>
    <row r="2090" spans="8:8" x14ac:dyDescent="0.2">
      <c r="H2090"/>
    </row>
    <row r="2091" spans="8:8" x14ac:dyDescent="0.2">
      <c r="H2091"/>
    </row>
    <row r="2092" spans="8:8" x14ac:dyDescent="0.2">
      <c r="H2092"/>
    </row>
    <row r="2093" spans="8:8" x14ac:dyDescent="0.2">
      <c r="H2093"/>
    </row>
    <row r="2094" spans="8:8" x14ac:dyDescent="0.2">
      <c r="H2094"/>
    </row>
    <row r="2095" spans="8:8" x14ac:dyDescent="0.2">
      <c r="H2095"/>
    </row>
    <row r="2096" spans="8:8" x14ac:dyDescent="0.2">
      <c r="H2096"/>
    </row>
    <row r="2097" spans="8:8" x14ac:dyDescent="0.2">
      <c r="H2097"/>
    </row>
    <row r="2098" spans="8:8" x14ac:dyDescent="0.2">
      <c r="H2098"/>
    </row>
    <row r="2099" spans="8:8" x14ac:dyDescent="0.2">
      <c r="H2099"/>
    </row>
    <row r="2100" spans="8:8" x14ac:dyDescent="0.2">
      <c r="H2100"/>
    </row>
    <row r="2101" spans="8:8" x14ac:dyDescent="0.2">
      <c r="H2101"/>
    </row>
    <row r="2102" spans="8:8" x14ac:dyDescent="0.2">
      <c r="H2102"/>
    </row>
    <row r="2103" spans="8:8" x14ac:dyDescent="0.2">
      <c r="H2103"/>
    </row>
    <row r="2104" spans="8:8" x14ac:dyDescent="0.2">
      <c r="H2104"/>
    </row>
    <row r="2105" spans="8:8" x14ac:dyDescent="0.2">
      <c r="H2105"/>
    </row>
    <row r="2106" spans="8:8" x14ac:dyDescent="0.2">
      <c r="H2106"/>
    </row>
    <row r="2107" spans="8:8" x14ac:dyDescent="0.2">
      <c r="H2107"/>
    </row>
    <row r="2108" spans="8:8" x14ac:dyDescent="0.2">
      <c r="H2108"/>
    </row>
    <row r="2109" spans="8:8" x14ac:dyDescent="0.2">
      <c r="H2109"/>
    </row>
    <row r="2110" spans="8:8" x14ac:dyDescent="0.2">
      <c r="H2110"/>
    </row>
    <row r="2111" spans="8:8" x14ac:dyDescent="0.2">
      <c r="H2111"/>
    </row>
    <row r="2112" spans="8:8" x14ac:dyDescent="0.2">
      <c r="H2112"/>
    </row>
    <row r="2113" spans="8:8" x14ac:dyDescent="0.2">
      <c r="H2113"/>
    </row>
    <row r="2114" spans="8:8" x14ac:dyDescent="0.2">
      <c r="H2114"/>
    </row>
    <row r="2115" spans="8:8" x14ac:dyDescent="0.2">
      <c r="H2115"/>
    </row>
    <row r="2116" spans="8:8" x14ac:dyDescent="0.2">
      <c r="H2116"/>
    </row>
    <row r="2117" spans="8:8" x14ac:dyDescent="0.2">
      <c r="H2117"/>
    </row>
    <row r="2118" spans="8:8" x14ac:dyDescent="0.2">
      <c r="H2118"/>
    </row>
    <row r="2119" spans="8:8" x14ac:dyDescent="0.2">
      <c r="H2119"/>
    </row>
    <row r="2120" spans="8:8" x14ac:dyDescent="0.2">
      <c r="H2120"/>
    </row>
    <row r="2121" spans="8:8" x14ac:dyDescent="0.2">
      <c r="H2121"/>
    </row>
    <row r="2122" spans="8:8" x14ac:dyDescent="0.2">
      <c r="H2122"/>
    </row>
    <row r="2123" spans="8:8" x14ac:dyDescent="0.2">
      <c r="H2123"/>
    </row>
    <row r="2124" spans="8:8" x14ac:dyDescent="0.2">
      <c r="H2124"/>
    </row>
    <row r="2125" spans="8:8" x14ac:dyDescent="0.2">
      <c r="H2125"/>
    </row>
    <row r="2126" spans="8:8" x14ac:dyDescent="0.2">
      <c r="H2126"/>
    </row>
    <row r="2127" spans="8:8" x14ac:dyDescent="0.2">
      <c r="H2127"/>
    </row>
    <row r="2128" spans="8:8" x14ac:dyDescent="0.2">
      <c r="H2128"/>
    </row>
    <row r="2129" spans="8:8" x14ac:dyDescent="0.2">
      <c r="H2129"/>
    </row>
    <row r="2130" spans="8:8" x14ac:dyDescent="0.2">
      <c r="H2130"/>
    </row>
    <row r="2131" spans="8:8" x14ac:dyDescent="0.2">
      <c r="H2131"/>
    </row>
    <row r="2132" spans="8:8" x14ac:dyDescent="0.2">
      <c r="H2132"/>
    </row>
    <row r="2133" spans="8:8" x14ac:dyDescent="0.2">
      <c r="H2133"/>
    </row>
    <row r="2134" spans="8:8" x14ac:dyDescent="0.2">
      <c r="H2134"/>
    </row>
    <row r="2135" spans="8:8" x14ac:dyDescent="0.2">
      <c r="H2135"/>
    </row>
    <row r="2136" spans="8:8" x14ac:dyDescent="0.2">
      <c r="H2136"/>
    </row>
    <row r="2137" spans="8:8" x14ac:dyDescent="0.2">
      <c r="H2137"/>
    </row>
    <row r="2138" spans="8:8" x14ac:dyDescent="0.2">
      <c r="H2138"/>
    </row>
    <row r="2139" spans="8:8" x14ac:dyDescent="0.2">
      <c r="H2139"/>
    </row>
    <row r="2140" spans="8:8" x14ac:dyDescent="0.2">
      <c r="H2140"/>
    </row>
    <row r="2141" spans="8:8" x14ac:dyDescent="0.2">
      <c r="H2141"/>
    </row>
    <row r="2142" spans="8:8" x14ac:dyDescent="0.2">
      <c r="H2142"/>
    </row>
    <row r="2143" spans="8:8" x14ac:dyDescent="0.2">
      <c r="H2143"/>
    </row>
    <row r="2144" spans="8:8" x14ac:dyDescent="0.2">
      <c r="H2144"/>
    </row>
    <row r="2145" spans="8:8" x14ac:dyDescent="0.2">
      <c r="H2145"/>
    </row>
    <row r="2146" spans="8:8" x14ac:dyDescent="0.2">
      <c r="H2146"/>
    </row>
    <row r="2147" spans="8:8" x14ac:dyDescent="0.2">
      <c r="H2147"/>
    </row>
    <row r="2148" spans="8:8" x14ac:dyDescent="0.2">
      <c r="H2148"/>
    </row>
    <row r="2149" spans="8:8" x14ac:dyDescent="0.2">
      <c r="H2149"/>
    </row>
    <row r="2150" spans="8:8" x14ac:dyDescent="0.2">
      <c r="H2150"/>
    </row>
    <row r="2151" spans="8:8" x14ac:dyDescent="0.2">
      <c r="H2151"/>
    </row>
    <row r="2152" spans="8:8" x14ac:dyDescent="0.2">
      <c r="H2152"/>
    </row>
    <row r="2153" spans="8:8" x14ac:dyDescent="0.2">
      <c r="H2153"/>
    </row>
    <row r="2154" spans="8:8" x14ac:dyDescent="0.2">
      <c r="H2154"/>
    </row>
    <row r="2155" spans="8:8" x14ac:dyDescent="0.2">
      <c r="H2155"/>
    </row>
    <row r="2156" spans="8:8" x14ac:dyDescent="0.2">
      <c r="H2156"/>
    </row>
    <row r="2157" spans="8:8" x14ac:dyDescent="0.2">
      <c r="H2157"/>
    </row>
    <row r="2158" spans="8:8" x14ac:dyDescent="0.2">
      <c r="H2158"/>
    </row>
    <row r="2159" spans="8:8" x14ac:dyDescent="0.2">
      <c r="H2159"/>
    </row>
    <row r="2160" spans="8:8" x14ac:dyDescent="0.2">
      <c r="H2160"/>
    </row>
    <row r="2161" spans="8:8" x14ac:dyDescent="0.2">
      <c r="H2161"/>
    </row>
    <row r="2162" spans="8:8" x14ac:dyDescent="0.2">
      <c r="H2162"/>
    </row>
    <row r="2163" spans="8:8" x14ac:dyDescent="0.2">
      <c r="H2163"/>
    </row>
    <row r="2164" spans="8:8" x14ac:dyDescent="0.2">
      <c r="H2164"/>
    </row>
    <row r="2165" spans="8:8" x14ac:dyDescent="0.2">
      <c r="H2165"/>
    </row>
    <row r="2166" spans="8:8" x14ac:dyDescent="0.2">
      <c r="H2166"/>
    </row>
    <row r="2167" spans="8:8" x14ac:dyDescent="0.2">
      <c r="H2167"/>
    </row>
    <row r="2168" spans="8:8" x14ac:dyDescent="0.2">
      <c r="H2168"/>
    </row>
    <row r="2169" spans="8:8" x14ac:dyDescent="0.2">
      <c r="H2169"/>
    </row>
    <row r="2170" spans="8:8" x14ac:dyDescent="0.2">
      <c r="H2170"/>
    </row>
    <row r="2171" spans="8:8" x14ac:dyDescent="0.2">
      <c r="H2171"/>
    </row>
    <row r="2172" spans="8:8" x14ac:dyDescent="0.2">
      <c r="H2172"/>
    </row>
    <row r="2173" spans="8:8" x14ac:dyDescent="0.2">
      <c r="H2173"/>
    </row>
    <row r="2174" spans="8:8" x14ac:dyDescent="0.2">
      <c r="H2174"/>
    </row>
    <row r="2175" spans="8:8" x14ac:dyDescent="0.2">
      <c r="H2175"/>
    </row>
    <row r="2176" spans="8:8" x14ac:dyDescent="0.2">
      <c r="H2176"/>
    </row>
    <row r="2177" spans="8:8" x14ac:dyDescent="0.2">
      <c r="H2177"/>
    </row>
    <row r="2178" spans="8:8" x14ac:dyDescent="0.2">
      <c r="H2178"/>
    </row>
    <row r="2179" spans="8:8" x14ac:dyDescent="0.2">
      <c r="H2179"/>
    </row>
    <row r="2180" spans="8:8" x14ac:dyDescent="0.2">
      <c r="H2180"/>
    </row>
    <row r="2181" spans="8:8" x14ac:dyDescent="0.2">
      <c r="H2181"/>
    </row>
    <row r="2182" spans="8:8" x14ac:dyDescent="0.2">
      <c r="H2182"/>
    </row>
    <row r="2183" spans="8:8" x14ac:dyDescent="0.2">
      <c r="H2183"/>
    </row>
    <row r="2184" spans="8:8" x14ac:dyDescent="0.2">
      <c r="H2184"/>
    </row>
    <row r="2185" spans="8:8" x14ac:dyDescent="0.2">
      <c r="H2185"/>
    </row>
    <row r="2186" spans="8:8" x14ac:dyDescent="0.2">
      <c r="H2186"/>
    </row>
    <row r="2187" spans="8:8" x14ac:dyDescent="0.2">
      <c r="H2187"/>
    </row>
    <row r="2188" spans="8:8" x14ac:dyDescent="0.2">
      <c r="H2188"/>
    </row>
    <row r="2189" spans="8:8" x14ac:dyDescent="0.2">
      <c r="H2189"/>
    </row>
    <row r="2190" spans="8:8" x14ac:dyDescent="0.2">
      <c r="H2190"/>
    </row>
    <row r="2191" spans="8:8" x14ac:dyDescent="0.2">
      <c r="H2191"/>
    </row>
    <row r="2192" spans="8:8" x14ac:dyDescent="0.2">
      <c r="H2192"/>
    </row>
    <row r="2193" spans="8:8" x14ac:dyDescent="0.2">
      <c r="H2193"/>
    </row>
    <row r="2194" spans="8:8" x14ac:dyDescent="0.2">
      <c r="H2194"/>
    </row>
    <row r="2195" spans="8:8" x14ac:dyDescent="0.2">
      <c r="H2195"/>
    </row>
    <row r="2196" spans="8:8" x14ac:dyDescent="0.2">
      <c r="H2196"/>
    </row>
    <row r="2197" spans="8:8" x14ac:dyDescent="0.2">
      <c r="H2197"/>
    </row>
    <row r="2198" spans="8:8" x14ac:dyDescent="0.2">
      <c r="H2198"/>
    </row>
    <row r="2199" spans="8:8" x14ac:dyDescent="0.2">
      <c r="H2199"/>
    </row>
    <row r="2200" spans="8:8" x14ac:dyDescent="0.2">
      <c r="H2200"/>
    </row>
    <row r="2201" spans="8:8" x14ac:dyDescent="0.2">
      <c r="H2201"/>
    </row>
    <row r="2202" spans="8:8" x14ac:dyDescent="0.2">
      <c r="H2202"/>
    </row>
    <row r="2203" spans="8:8" x14ac:dyDescent="0.2">
      <c r="H2203"/>
    </row>
    <row r="2204" spans="8:8" x14ac:dyDescent="0.2">
      <c r="H2204"/>
    </row>
    <row r="2205" spans="8:8" x14ac:dyDescent="0.2">
      <c r="H2205"/>
    </row>
    <row r="2206" spans="8:8" x14ac:dyDescent="0.2">
      <c r="H2206"/>
    </row>
    <row r="2207" spans="8:8" x14ac:dyDescent="0.2">
      <c r="H2207"/>
    </row>
    <row r="2208" spans="8:8" x14ac:dyDescent="0.2">
      <c r="H2208"/>
    </row>
    <row r="2209" spans="8:8" x14ac:dyDescent="0.2">
      <c r="H2209"/>
    </row>
    <row r="2210" spans="8:8" x14ac:dyDescent="0.2">
      <c r="H2210"/>
    </row>
    <row r="2211" spans="8:8" x14ac:dyDescent="0.2">
      <c r="H2211"/>
    </row>
    <row r="2212" spans="8:8" x14ac:dyDescent="0.2">
      <c r="H2212"/>
    </row>
    <row r="2213" spans="8:8" x14ac:dyDescent="0.2">
      <c r="H2213"/>
    </row>
    <row r="2214" spans="8:8" x14ac:dyDescent="0.2">
      <c r="H2214"/>
    </row>
    <row r="2215" spans="8:8" x14ac:dyDescent="0.2">
      <c r="H2215"/>
    </row>
    <row r="2216" spans="8:8" x14ac:dyDescent="0.2">
      <c r="H2216"/>
    </row>
    <row r="2217" spans="8:8" x14ac:dyDescent="0.2">
      <c r="H2217"/>
    </row>
    <row r="2218" spans="8:8" x14ac:dyDescent="0.2">
      <c r="H2218"/>
    </row>
    <row r="2219" spans="8:8" x14ac:dyDescent="0.2">
      <c r="H2219"/>
    </row>
    <row r="2220" spans="8:8" x14ac:dyDescent="0.2">
      <c r="H2220"/>
    </row>
    <row r="2221" spans="8:8" x14ac:dyDescent="0.2">
      <c r="H2221"/>
    </row>
    <row r="2222" spans="8:8" x14ac:dyDescent="0.2">
      <c r="H2222"/>
    </row>
    <row r="2223" spans="8:8" x14ac:dyDescent="0.2">
      <c r="H2223"/>
    </row>
    <row r="2224" spans="8:8" x14ac:dyDescent="0.2">
      <c r="H2224"/>
    </row>
    <row r="2225" spans="8:8" x14ac:dyDescent="0.2">
      <c r="H2225"/>
    </row>
    <row r="2226" spans="8:8" x14ac:dyDescent="0.2">
      <c r="H2226"/>
    </row>
    <row r="2227" spans="8:8" x14ac:dyDescent="0.2">
      <c r="H2227"/>
    </row>
    <row r="2228" spans="8:8" x14ac:dyDescent="0.2">
      <c r="H2228"/>
    </row>
    <row r="2229" spans="8:8" x14ac:dyDescent="0.2">
      <c r="H2229"/>
    </row>
    <row r="2230" spans="8:8" x14ac:dyDescent="0.2">
      <c r="H2230"/>
    </row>
    <row r="2231" spans="8:8" x14ac:dyDescent="0.2">
      <c r="H2231"/>
    </row>
    <row r="2232" spans="8:8" x14ac:dyDescent="0.2">
      <c r="H2232"/>
    </row>
    <row r="2233" spans="8:8" x14ac:dyDescent="0.2">
      <c r="H2233"/>
    </row>
    <row r="2234" spans="8:8" x14ac:dyDescent="0.2">
      <c r="H2234"/>
    </row>
    <row r="2235" spans="8:8" x14ac:dyDescent="0.2">
      <c r="H2235"/>
    </row>
    <row r="2236" spans="8:8" x14ac:dyDescent="0.2">
      <c r="H2236"/>
    </row>
    <row r="2237" spans="8:8" x14ac:dyDescent="0.2">
      <c r="H2237"/>
    </row>
    <row r="2238" spans="8:8" x14ac:dyDescent="0.2">
      <c r="H2238"/>
    </row>
    <row r="2239" spans="8:8" x14ac:dyDescent="0.2">
      <c r="H2239"/>
    </row>
    <row r="2240" spans="8:8" x14ac:dyDescent="0.2">
      <c r="H2240"/>
    </row>
    <row r="2241" spans="8:8" x14ac:dyDescent="0.2">
      <c r="H2241"/>
    </row>
    <row r="2242" spans="8:8" x14ac:dyDescent="0.2">
      <c r="H2242"/>
    </row>
    <row r="2243" spans="8:8" x14ac:dyDescent="0.2">
      <c r="H2243"/>
    </row>
    <row r="2244" spans="8:8" x14ac:dyDescent="0.2">
      <c r="H2244"/>
    </row>
    <row r="2245" spans="8:8" x14ac:dyDescent="0.2">
      <c r="H2245"/>
    </row>
    <row r="2246" spans="8:8" x14ac:dyDescent="0.2">
      <c r="H2246"/>
    </row>
    <row r="2247" spans="8:8" x14ac:dyDescent="0.2">
      <c r="H2247"/>
    </row>
    <row r="2248" spans="8:8" x14ac:dyDescent="0.2">
      <c r="H2248"/>
    </row>
    <row r="2249" spans="8:8" x14ac:dyDescent="0.2">
      <c r="H2249"/>
    </row>
    <row r="2250" spans="8:8" x14ac:dyDescent="0.2">
      <c r="H2250"/>
    </row>
    <row r="2251" spans="8:8" x14ac:dyDescent="0.2">
      <c r="H2251"/>
    </row>
    <row r="2252" spans="8:8" x14ac:dyDescent="0.2">
      <c r="H2252"/>
    </row>
    <row r="2253" spans="8:8" x14ac:dyDescent="0.2">
      <c r="H2253"/>
    </row>
    <row r="2254" spans="8:8" x14ac:dyDescent="0.2">
      <c r="H2254"/>
    </row>
    <row r="2255" spans="8:8" x14ac:dyDescent="0.2">
      <c r="H2255"/>
    </row>
    <row r="2256" spans="8:8" x14ac:dyDescent="0.2">
      <c r="H2256"/>
    </row>
    <row r="2257" spans="8:8" x14ac:dyDescent="0.2">
      <c r="H2257"/>
    </row>
    <row r="2258" spans="8:8" x14ac:dyDescent="0.2">
      <c r="H2258"/>
    </row>
    <row r="2259" spans="8:8" x14ac:dyDescent="0.2">
      <c r="H2259"/>
    </row>
    <row r="2260" spans="8:8" x14ac:dyDescent="0.2">
      <c r="H2260"/>
    </row>
    <row r="2261" spans="8:8" x14ac:dyDescent="0.2">
      <c r="H2261"/>
    </row>
    <row r="2262" spans="8:8" x14ac:dyDescent="0.2">
      <c r="H2262"/>
    </row>
    <row r="2263" spans="8:8" x14ac:dyDescent="0.2">
      <c r="H2263"/>
    </row>
    <row r="2264" spans="8:8" x14ac:dyDescent="0.2">
      <c r="H2264"/>
    </row>
    <row r="2265" spans="8:8" x14ac:dyDescent="0.2">
      <c r="H2265"/>
    </row>
    <row r="2266" spans="8:8" x14ac:dyDescent="0.2">
      <c r="H2266"/>
    </row>
    <row r="2267" spans="8:8" x14ac:dyDescent="0.2">
      <c r="H2267"/>
    </row>
    <row r="2268" spans="8:8" x14ac:dyDescent="0.2">
      <c r="H2268"/>
    </row>
    <row r="2269" spans="8:8" x14ac:dyDescent="0.2">
      <c r="H2269"/>
    </row>
    <row r="2270" spans="8:8" x14ac:dyDescent="0.2">
      <c r="H2270"/>
    </row>
    <row r="2271" spans="8:8" x14ac:dyDescent="0.2">
      <c r="H2271"/>
    </row>
    <row r="2272" spans="8:8" x14ac:dyDescent="0.2">
      <c r="H2272"/>
    </row>
    <row r="2273" spans="8:8" x14ac:dyDescent="0.2">
      <c r="H2273"/>
    </row>
    <row r="2274" spans="8:8" x14ac:dyDescent="0.2">
      <c r="H2274"/>
    </row>
    <row r="2275" spans="8:8" x14ac:dyDescent="0.2">
      <c r="H2275"/>
    </row>
    <row r="2276" spans="8:8" x14ac:dyDescent="0.2">
      <c r="H2276"/>
    </row>
    <row r="2277" spans="8:8" x14ac:dyDescent="0.2">
      <c r="H2277"/>
    </row>
    <row r="2278" spans="8:8" x14ac:dyDescent="0.2">
      <c r="H2278"/>
    </row>
    <row r="2279" spans="8:8" x14ac:dyDescent="0.2">
      <c r="H2279"/>
    </row>
    <row r="2280" spans="8:8" x14ac:dyDescent="0.2">
      <c r="H2280"/>
    </row>
    <row r="2281" spans="8:8" x14ac:dyDescent="0.2">
      <c r="H2281"/>
    </row>
    <row r="2282" spans="8:8" x14ac:dyDescent="0.2">
      <c r="H2282"/>
    </row>
    <row r="2283" spans="8:8" x14ac:dyDescent="0.2">
      <c r="H2283"/>
    </row>
    <row r="2284" spans="8:8" x14ac:dyDescent="0.2">
      <c r="H2284"/>
    </row>
    <row r="2285" spans="8:8" x14ac:dyDescent="0.2">
      <c r="H2285"/>
    </row>
    <row r="2286" spans="8:8" x14ac:dyDescent="0.2">
      <c r="H2286"/>
    </row>
    <row r="2287" spans="8:8" x14ac:dyDescent="0.2">
      <c r="H2287"/>
    </row>
    <row r="2288" spans="8:8" x14ac:dyDescent="0.2">
      <c r="H2288"/>
    </row>
    <row r="2289" spans="8:8" x14ac:dyDescent="0.2">
      <c r="H2289"/>
    </row>
    <row r="2290" spans="8:8" x14ac:dyDescent="0.2">
      <c r="H2290"/>
    </row>
    <row r="2291" spans="8:8" x14ac:dyDescent="0.2">
      <c r="H2291"/>
    </row>
    <row r="2292" spans="8:8" x14ac:dyDescent="0.2">
      <c r="H2292"/>
    </row>
    <row r="2293" spans="8:8" x14ac:dyDescent="0.2">
      <c r="H2293"/>
    </row>
    <row r="2294" spans="8:8" x14ac:dyDescent="0.2">
      <c r="H2294"/>
    </row>
    <row r="2295" spans="8:8" x14ac:dyDescent="0.2">
      <c r="H2295"/>
    </row>
    <row r="2296" spans="8:8" x14ac:dyDescent="0.2">
      <c r="H2296"/>
    </row>
    <row r="2297" spans="8:8" x14ac:dyDescent="0.2">
      <c r="H2297"/>
    </row>
    <row r="2298" spans="8:8" x14ac:dyDescent="0.2">
      <c r="H2298"/>
    </row>
    <row r="2299" spans="8:8" x14ac:dyDescent="0.2">
      <c r="H2299"/>
    </row>
    <row r="2300" spans="8:8" x14ac:dyDescent="0.2">
      <c r="H2300"/>
    </row>
    <row r="2301" spans="8:8" x14ac:dyDescent="0.2">
      <c r="H2301"/>
    </row>
    <row r="2302" spans="8:8" x14ac:dyDescent="0.2">
      <c r="H2302"/>
    </row>
    <row r="2303" spans="8:8" x14ac:dyDescent="0.2">
      <c r="H2303"/>
    </row>
    <row r="2304" spans="8:8" x14ac:dyDescent="0.2">
      <c r="H2304"/>
    </row>
    <row r="2305" spans="8:8" x14ac:dyDescent="0.2">
      <c r="H2305"/>
    </row>
    <row r="2306" spans="8:8" x14ac:dyDescent="0.2">
      <c r="H2306"/>
    </row>
    <row r="2307" spans="8:8" x14ac:dyDescent="0.2">
      <c r="H2307"/>
    </row>
    <row r="2308" spans="8:8" x14ac:dyDescent="0.2">
      <c r="H2308"/>
    </row>
    <row r="2309" spans="8:8" x14ac:dyDescent="0.2">
      <c r="H2309"/>
    </row>
    <row r="2310" spans="8:8" x14ac:dyDescent="0.2">
      <c r="H2310"/>
    </row>
    <row r="2311" spans="8:8" x14ac:dyDescent="0.2">
      <c r="H2311"/>
    </row>
    <row r="2312" spans="8:8" x14ac:dyDescent="0.2">
      <c r="H2312"/>
    </row>
    <row r="2313" spans="8:8" x14ac:dyDescent="0.2">
      <c r="H2313"/>
    </row>
    <row r="2314" spans="8:8" x14ac:dyDescent="0.2">
      <c r="H2314"/>
    </row>
    <row r="2315" spans="8:8" x14ac:dyDescent="0.2">
      <c r="H2315"/>
    </row>
    <row r="2316" spans="8:8" x14ac:dyDescent="0.2">
      <c r="H2316"/>
    </row>
    <row r="2317" spans="8:8" x14ac:dyDescent="0.2">
      <c r="H2317"/>
    </row>
    <row r="2318" spans="8:8" x14ac:dyDescent="0.2">
      <c r="H2318"/>
    </row>
    <row r="2319" spans="8:8" x14ac:dyDescent="0.2">
      <c r="H2319"/>
    </row>
    <row r="2320" spans="8:8" x14ac:dyDescent="0.2">
      <c r="H2320"/>
    </row>
    <row r="2321" spans="8:8" x14ac:dyDescent="0.2">
      <c r="H2321"/>
    </row>
    <row r="2322" spans="8:8" x14ac:dyDescent="0.2">
      <c r="H2322"/>
    </row>
    <row r="2323" spans="8:8" x14ac:dyDescent="0.2">
      <c r="H2323"/>
    </row>
    <row r="2324" spans="8:8" x14ac:dyDescent="0.2">
      <c r="H2324"/>
    </row>
    <row r="2325" spans="8:8" x14ac:dyDescent="0.2">
      <c r="H2325"/>
    </row>
    <row r="2326" spans="8:8" x14ac:dyDescent="0.2">
      <c r="H2326"/>
    </row>
    <row r="2327" spans="8:8" x14ac:dyDescent="0.2">
      <c r="H2327"/>
    </row>
    <row r="2328" spans="8:8" x14ac:dyDescent="0.2">
      <c r="H2328"/>
    </row>
    <row r="2329" spans="8:8" x14ac:dyDescent="0.2">
      <c r="H2329"/>
    </row>
    <row r="2330" spans="8:8" x14ac:dyDescent="0.2">
      <c r="H2330"/>
    </row>
    <row r="2331" spans="8:8" x14ac:dyDescent="0.2">
      <c r="H2331"/>
    </row>
    <row r="2332" spans="8:8" x14ac:dyDescent="0.2">
      <c r="H2332"/>
    </row>
    <row r="2333" spans="8:8" x14ac:dyDescent="0.2">
      <c r="H2333"/>
    </row>
    <row r="2334" spans="8:8" x14ac:dyDescent="0.2">
      <c r="H2334"/>
    </row>
    <row r="2335" spans="8:8" x14ac:dyDescent="0.2">
      <c r="H2335"/>
    </row>
    <row r="2336" spans="8:8" x14ac:dyDescent="0.2">
      <c r="H2336"/>
    </row>
    <row r="2337" spans="8:8" x14ac:dyDescent="0.2">
      <c r="H2337"/>
    </row>
    <row r="2338" spans="8:8" x14ac:dyDescent="0.2">
      <c r="H2338"/>
    </row>
    <row r="2339" spans="8:8" x14ac:dyDescent="0.2">
      <c r="H2339"/>
    </row>
    <row r="2340" spans="8:8" x14ac:dyDescent="0.2">
      <c r="H2340"/>
    </row>
    <row r="2341" spans="8:8" x14ac:dyDescent="0.2">
      <c r="H2341"/>
    </row>
    <row r="2342" spans="8:8" x14ac:dyDescent="0.2">
      <c r="H2342"/>
    </row>
    <row r="2343" spans="8:8" x14ac:dyDescent="0.2">
      <c r="H2343"/>
    </row>
    <row r="2344" spans="8:8" x14ac:dyDescent="0.2">
      <c r="H2344"/>
    </row>
    <row r="2345" spans="8:8" x14ac:dyDescent="0.2">
      <c r="H2345"/>
    </row>
    <row r="2346" spans="8:8" x14ac:dyDescent="0.2">
      <c r="H2346"/>
    </row>
    <row r="2347" spans="8:8" x14ac:dyDescent="0.2">
      <c r="H2347"/>
    </row>
    <row r="2348" spans="8:8" x14ac:dyDescent="0.2">
      <c r="H2348"/>
    </row>
    <row r="2349" spans="8:8" x14ac:dyDescent="0.2">
      <c r="H2349"/>
    </row>
    <row r="2350" spans="8:8" x14ac:dyDescent="0.2">
      <c r="H2350"/>
    </row>
    <row r="2351" spans="8:8" x14ac:dyDescent="0.2">
      <c r="H2351"/>
    </row>
    <row r="2352" spans="8:8" x14ac:dyDescent="0.2">
      <c r="H2352"/>
    </row>
    <row r="2353" spans="8:8" x14ac:dyDescent="0.2">
      <c r="H2353"/>
    </row>
    <row r="2354" spans="8:8" x14ac:dyDescent="0.2">
      <c r="H2354"/>
    </row>
    <row r="2355" spans="8:8" x14ac:dyDescent="0.2">
      <c r="H2355"/>
    </row>
    <row r="2356" spans="8:8" x14ac:dyDescent="0.2">
      <c r="H2356"/>
    </row>
    <row r="2357" spans="8:8" x14ac:dyDescent="0.2">
      <c r="H2357"/>
    </row>
    <row r="2358" spans="8:8" x14ac:dyDescent="0.2">
      <c r="H2358"/>
    </row>
    <row r="2359" spans="8:8" x14ac:dyDescent="0.2">
      <c r="H2359"/>
    </row>
    <row r="2360" spans="8:8" x14ac:dyDescent="0.2">
      <c r="H2360"/>
    </row>
    <row r="2361" spans="8:8" x14ac:dyDescent="0.2">
      <c r="H2361"/>
    </row>
    <row r="2362" spans="8:8" x14ac:dyDescent="0.2">
      <c r="H2362"/>
    </row>
    <row r="2363" spans="8:8" x14ac:dyDescent="0.2">
      <c r="H2363"/>
    </row>
    <row r="2364" spans="8:8" x14ac:dyDescent="0.2">
      <c r="H2364"/>
    </row>
    <row r="2365" spans="8:8" x14ac:dyDescent="0.2">
      <c r="H2365"/>
    </row>
    <row r="2366" spans="8:8" x14ac:dyDescent="0.2">
      <c r="H2366"/>
    </row>
    <row r="2367" spans="8:8" x14ac:dyDescent="0.2">
      <c r="H2367"/>
    </row>
    <row r="2368" spans="8:8" x14ac:dyDescent="0.2">
      <c r="H2368"/>
    </row>
    <row r="2369" spans="8:8" x14ac:dyDescent="0.2">
      <c r="H2369"/>
    </row>
    <row r="2370" spans="8:8" x14ac:dyDescent="0.2">
      <c r="H2370"/>
    </row>
    <row r="2371" spans="8:8" x14ac:dyDescent="0.2">
      <c r="H2371"/>
    </row>
    <row r="2372" spans="8:8" x14ac:dyDescent="0.2">
      <c r="H2372"/>
    </row>
    <row r="2373" spans="8:8" x14ac:dyDescent="0.2">
      <c r="H2373"/>
    </row>
    <row r="2374" spans="8:8" x14ac:dyDescent="0.2">
      <c r="H2374"/>
    </row>
    <row r="2375" spans="8:8" x14ac:dyDescent="0.2">
      <c r="H2375"/>
    </row>
    <row r="2376" spans="8:8" x14ac:dyDescent="0.2">
      <c r="H2376"/>
    </row>
    <row r="2377" spans="8:8" x14ac:dyDescent="0.2">
      <c r="H2377"/>
    </row>
    <row r="2378" spans="8:8" x14ac:dyDescent="0.2">
      <c r="H2378"/>
    </row>
    <row r="2379" spans="8:8" x14ac:dyDescent="0.2">
      <c r="H2379"/>
    </row>
    <row r="2380" spans="8:8" x14ac:dyDescent="0.2">
      <c r="H2380"/>
    </row>
    <row r="2381" spans="8:8" x14ac:dyDescent="0.2">
      <c r="H2381"/>
    </row>
    <row r="2382" spans="8:8" x14ac:dyDescent="0.2">
      <c r="H2382"/>
    </row>
    <row r="2383" spans="8:8" x14ac:dyDescent="0.2">
      <c r="H2383"/>
    </row>
    <row r="2384" spans="8:8" x14ac:dyDescent="0.2">
      <c r="H2384"/>
    </row>
    <row r="2385" spans="8:8" x14ac:dyDescent="0.2">
      <c r="H2385"/>
    </row>
    <row r="2386" spans="8:8" x14ac:dyDescent="0.2">
      <c r="H2386"/>
    </row>
    <row r="2387" spans="8:8" x14ac:dyDescent="0.2">
      <c r="H2387"/>
    </row>
    <row r="2388" spans="8:8" x14ac:dyDescent="0.2">
      <c r="H2388"/>
    </row>
    <row r="2389" spans="8:8" x14ac:dyDescent="0.2">
      <c r="H2389"/>
    </row>
    <row r="2390" spans="8:8" x14ac:dyDescent="0.2">
      <c r="H2390"/>
    </row>
    <row r="2391" spans="8:8" x14ac:dyDescent="0.2">
      <c r="H2391"/>
    </row>
    <row r="2392" spans="8:8" x14ac:dyDescent="0.2">
      <c r="H2392"/>
    </row>
    <row r="2393" spans="8:8" x14ac:dyDescent="0.2">
      <c r="H2393"/>
    </row>
    <row r="2394" spans="8:8" x14ac:dyDescent="0.2">
      <c r="H2394"/>
    </row>
    <row r="2395" spans="8:8" x14ac:dyDescent="0.2">
      <c r="H2395"/>
    </row>
    <row r="2396" spans="8:8" x14ac:dyDescent="0.2">
      <c r="H2396"/>
    </row>
    <row r="2397" spans="8:8" x14ac:dyDescent="0.2">
      <c r="H2397"/>
    </row>
    <row r="2398" spans="8:8" x14ac:dyDescent="0.2">
      <c r="H2398"/>
    </row>
    <row r="2399" spans="8:8" x14ac:dyDescent="0.2">
      <c r="H2399"/>
    </row>
    <row r="2400" spans="8:8" x14ac:dyDescent="0.2">
      <c r="H2400"/>
    </row>
    <row r="2401" spans="8:8" x14ac:dyDescent="0.2">
      <c r="H2401"/>
    </row>
    <row r="2402" spans="8:8" x14ac:dyDescent="0.2">
      <c r="H2402"/>
    </row>
    <row r="2403" spans="8:8" x14ac:dyDescent="0.2">
      <c r="H2403"/>
    </row>
    <row r="2404" spans="8:8" x14ac:dyDescent="0.2">
      <c r="H2404"/>
    </row>
    <row r="2405" spans="8:8" x14ac:dyDescent="0.2">
      <c r="H2405"/>
    </row>
    <row r="2406" spans="8:8" x14ac:dyDescent="0.2">
      <c r="H2406"/>
    </row>
    <row r="2407" spans="8:8" x14ac:dyDescent="0.2">
      <c r="H2407"/>
    </row>
    <row r="2408" spans="8:8" x14ac:dyDescent="0.2">
      <c r="H2408"/>
    </row>
    <row r="2409" spans="8:8" x14ac:dyDescent="0.2">
      <c r="H2409"/>
    </row>
    <row r="2410" spans="8:8" x14ac:dyDescent="0.2">
      <c r="H2410"/>
    </row>
    <row r="2411" spans="8:8" x14ac:dyDescent="0.2">
      <c r="H2411"/>
    </row>
    <row r="2412" spans="8:8" x14ac:dyDescent="0.2">
      <c r="H2412"/>
    </row>
    <row r="2413" spans="8:8" x14ac:dyDescent="0.2">
      <c r="H2413"/>
    </row>
    <row r="2414" spans="8:8" x14ac:dyDescent="0.2">
      <c r="H2414"/>
    </row>
    <row r="2415" spans="8:8" x14ac:dyDescent="0.2">
      <c r="H2415"/>
    </row>
    <row r="2416" spans="8:8" x14ac:dyDescent="0.2">
      <c r="H2416"/>
    </row>
    <row r="2417" spans="8:8" x14ac:dyDescent="0.2">
      <c r="H2417"/>
    </row>
    <row r="2418" spans="8:8" x14ac:dyDescent="0.2">
      <c r="H2418"/>
    </row>
    <row r="2419" spans="8:8" x14ac:dyDescent="0.2">
      <c r="H2419"/>
    </row>
    <row r="2420" spans="8:8" x14ac:dyDescent="0.2">
      <c r="H2420"/>
    </row>
    <row r="2421" spans="8:8" x14ac:dyDescent="0.2">
      <c r="H2421"/>
    </row>
    <row r="2422" spans="8:8" x14ac:dyDescent="0.2">
      <c r="H2422"/>
    </row>
    <row r="2423" spans="8:8" x14ac:dyDescent="0.2">
      <c r="H2423"/>
    </row>
    <row r="2424" spans="8:8" x14ac:dyDescent="0.2">
      <c r="H2424"/>
    </row>
    <row r="2425" spans="8:8" x14ac:dyDescent="0.2">
      <c r="H2425"/>
    </row>
    <row r="2426" spans="8:8" x14ac:dyDescent="0.2">
      <c r="H2426"/>
    </row>
    <row r="2427" spans="8:8" x14ac:dyDescent="0.2">
      <c r="H2427"/>
    </row>
    <row r="2428" spans="8:8" x14ac:dyDescent="0.2">
      <c r="H2428"/>
    </row>
    <row r="2429" spans="8:8" x14ac:dyDescent="0.2">
      <c r="H2429"/>
    </row>
    <row r="2430" spans="8:8" x14ac:dyDescent="0.2">
      <c r="H2430"/>
    </row>
    <row r="2431" spans="8:8" x14ac:dyDescent="0.2">
      <c r="H2431"/>
    </row>
    <row r="2432" spans="8:8" x14ac:dyDescent="0.2">
      <c r="H2432"/>
    </row>
    <row r="2433" spans="8:8" x14ac:dyDescent="0.2">
      <c r="H2433"/>
    </row>
    <row r="2434" spans="8:8" x14ac:dyDescent="0.2">
      <c r="H2434"/>
    </row>
    <row r="2435" spans="8:8" x14ac:dyDescent="0.2">
      <c r="H2435"/>
    </row>
    <row r="2436" spans="8:8" x14ac:dyDescent="0.2">
      <c r="H2436"/>
    </row>
    <row r="2437" spans="8:8" x14ac:dyDescent="0.2">
      <c r="H2437"/>
    </row>
    <row r="2438" spans="8:8" x14ac:dyDescent="0.2">
      <c r="H2438"/>
    </row>
    <row r="2439" spans="8:8" x14ac:dyDescent="0.2">
      <c r="H2439"/>
    </row>
    <row r="2440" spans="8:8" x14ac:dyDescent="0.2">
      <c r="H2440"/>
    </row>
    <row r="2441" spans="8:8" x14ac:dyDescent="0.2">
      <c r="H2441"/>
    </row>
    <row r="2442" spans="8:8" x14ac:dyDescent="0.2">
      <c r="H2442"/>
    </row>
    <row r="2443" spans="8:8" x14ac:dyDescent="0.2">
      <c r="H2443"/>
    </row>
    <row r="2444" spans="8:8" x14ac:dyDescent="0.2">
      <c r="H2444"/>
    </row>
    <row r="2445" spans="8:8" x14ac:dyDescent="0.2">
      <c r="H2445"/>
    </row>
    <row r="2446" spans="8:8" x14ac:dyDescent="0.2">
      <c r="H2446"/>
    </row>
    <row r="2447" spans="8:8" x14ac:dyDescent="0.2">
      <c r="H2447"/>
    </row>
    <row r="2448" spans="8:8" x14ac:dyDescent="0.2">
      <c r="H2448"/>
    </row>
    <row r="2449" spans="8:8" x14ac:dyDescent="0.2">
      <c r="H2449"/>
    </row>
    <row r="2450" spans="8:8" x14ac:dyDescent="0.2">
      <c r="H2450"/>
    </row>
    <row r="2451" spans="8:8" x14ac:dyDescent="0.2">
      <c r="H2451"/>
    </row>
    <row r="2452" spans="8:8" x14ac:dyDescent="0.2">
      <c r="H2452"/>
    </row>
    <row r="2453" spans="8:8" x14ac:dyDescent="0.2">
      <c r="H2453"/>
    </row>
    <row r="2454" spans="8:8" x14ac:dyDescent="0.2">
      <c r="H2454"/>
    </row>
    <row r="2455" spans="8:8" x14ac:dyDescent="0.2">
      <c r="H2455"/>
    </row>
    <row r="2456" spans="8:8" x14ac:dyDescent="0.2">
      <c r="H2456"/>
    </row>
    <row r="2457" spans="8:8" x14ac:dyDescent="0.2">
      <c r="H2457"/>
    </row>
    <row r="2458" spans="8:8" x14ac:dyDescent="0.2">
      <c r="H2458"/>
    </row>
    <row r="2459" spans="8:8" x14ac:dyDescent="0.2">
      <c r="H2459"/>
    </row>
    <row r="2460" spans="8:8" x14ac:dyDescent="0.2">
      <c r="H2460"/>
    </row>
    <row r="2461" spans="8:8" x14ac:dyDescent="0.2">
      <c r="H2461"/>
    </row>
    <row r="2462" spans="8:8" x14ac:dyDescent="0.2">
      <c r="H2462"/>
    </row>
    <row r="2463" spans="8:8" x14ac:dyDescent="0.2">
      <c r="H2463"/>
    </row>
    <row r="2464" spans="8:8" x14ac:dyDescent="0.2">
      <c r="H2464"/>
    </row>
    <row r="2465" spans="8:8" x14ac:dyDescent="0.2">
      <c r="H2465"/>
    </row>
    <row r="2466" spans="8:8" x14ac:dyDescent="0.2">
      <c r="H2466"/>
    </row>
    <row r="2467" spans="8:8" x14ac:dyDescent="0.2">
      <c r="H2467"/>
    </row>
    <row r="2468" spans="8:8" x14ac:dyDescent="0.2">
      <c r="H2468"/>
    </row>
    <row r="2469" spans="8:8" x14ac:dyDescent="0.2">
      <c r="H2469"/>
    </row>
    <row r="2470" spans="8:8" x14ac:dyDescent="0.2">
      <c r="H2470"/>
    </row>
    <row r="2471" spans="8:8" x14ac:dyDescent="0.2">
      <c r="H2471"/>
    </row>
    <row r="2472" spans="8:8" x14ac:dyDescent="0.2">
      <c r="H2472"/>
    </row>
    <row r="2473" spans="8:8" x14ac:dyDescent="0.2">
      <c r="H2473"/>
    </row>
    <row r="2474" spans="8:8" x14ac:dyDescent="0.2">
      <c r="H2474"/>
    </row>
    <row r="2475" spans="8:8" x14ac:dyDescent="0.2">
      <c r="H2475"/>
    </row>
    <row r="2476" spans="8:8" x14ac:dyDescent="0.2">
      <c r="H2476"/>
    </row>
    <row r="2477" spans="8:8" x14ac:dyDescent="0.2">
      <c r="H2477"/>
    </row>
    <row r="2478" spans="8:8" x14ac:dyDescent="0.2">
      <c r="H2478"/>
    </row>
    <row r="2479" spans="8:8" x14ac:dyDescent="0.2">
      <c r="H2479"/>
    </row>
    <row r="2480" spans="8:8" x14ac:dyDescent="0.2">
      <c r="H2480"/>
    </row>
    <row r="2481" spans="8:8" x14ac:dyDescent="0.2">
      <c r="H2481"/>
    </row>
    <row r="2482" spans="8:8" x14ac:dyDescent="0.2">
      <c r="H2482"/>
    </row>
    <row r="2483" spans="8:8" x14ac:dyDescent="0.2">
      <c r="H2483"/>
    </row>
    <row r="2484" spans="8:8" x14ac:dyDescent="0.2">
      <c r="H2484"/>
    </row>
    <row r="2485" spans="8:8" x14ac:dyDescent="0.2">
      <c r="H2485"/>
    </row>
    <row r="2486" spans="8:8" x14ac:dyDescent="0.2">
      <c r="H2486"/>
    </row>
    <row r="2487" spans="8:8" x14ac:dyDescent="0.2">
      <c r="H2487"/>
    </row>
    <row r="2488" spans="8:8" x14ac:dyDescent="0.2">
      <c r="H2488"/>
    </row>
    <row r="2489" spans="8:8" x14ac:dyDescent="0.2">
      <c r="H2489"/>
    </row>
    <row r="2490" spans="8:8" x14ac:dyDescent="0.2">
      <c r="H2490"/>
    </row>
    <row r="2491" spans="8:8" x14ac:dyDescent="0.2">
      <c r="H2491"/>
    </row>
    <row r="2492" spans="8:8" x14ac:dyDescent="0.2">
      <c r="H2492"/>
    </row>
    <row r="2493" spans="8:8" x14ac:dyDescent="0.2">
      <c r="H2493"/>
    </row>
    <row r="2494" spans="8:8" x14ac:dyDescent="0.2">
      <c r="H2494"/>
    </row>
    <row r="2495" spans="8:8" x14ac:dyDescent="0.2">
      <c r="H2495"/>
    </row>
    <row r="2496" spans="8:8" x14ac:dyDescent="0.2">
      <c r="H2496"/>
    </row>
    <row r="2497" spans="8:8" x14ac:dyDescent="0.2">
      <c r="H2497"/>
    </row>
    <row r="2498" spans="8:8" x14ac:dyDescent="0.2">
      <c r="H2498"/>
    </row>
    <row r="2499" spans="8:8" x14ac:dyDescent="0.2">
      <c r="H2499"/>
    </row>
    <row r="2500" spans="8:8" x14ac:dyDescent="0.2">
      <c r="H2500"/>
    </row>
    <row r="2501" spans="8:8" x14ac:dyDescent="0.2">
      <c r="H2501"/>
    </row>
    <row r="2502" spans="8:8" x14ac:dyDescent="0.2">
      <c r="H2502"/>
    </row>
    <row r="2503" spans="8:8" x14ac:dyDescent="0.2">
      <c r="H2503"/>
    </row>
    <row r="2504" spans="8:8" x14ac:dyDescent="0.2">
      <c r="H2504"/>
    </row>
    <row r="2505" spans="8:8" x14ac:dyDescent="0.2">
      <c r="H2505"/>
    </row>
    <row r="2506" spans="8:8" x14ac:dyDescent="0.2">
      <c r="H2506"/>
    </row>
    <row r="2507" spans="8:8" x14ac:dyDescent="0.2">
      <c r="H2507"/>
    </row>
    <row r="2508" spans="8:8" x14ac:dyDescent="0.2">
      <c r="H2508"/>
    </row>
    <row r="2509" spans="8:8" x14ac:dyDescent="0.2">
      <c r="H2509"/>
    </row>
    <row r="2510" spans="8:8" x14ac:dyDescent="0.2">
      <c r="H2510"/>
    </row>
    <row r="2511" spans="8:8" x14ac:dyDescent="0.2">
      <c r="H2511"/>
    </row>
    <row r="2512" spans="8:8" x14ac:dyDescent="0.2">
      <c r="H2512"/>
    </row>
    <row r="2513" spans="8:8" x14ac:dyDescent="0.2">
      <c r="H2513"/>
    </row>
    <row r="2514" spans="8:8" x14ac:dyDescent="0.2">
      <c r="H2514"/>
    </row>
    <row r="2515" spans="8:8" x14ac:dyDescent="0.2">
      <c r="H2515"/>
    </row>
    <row r="2516" spans="8:8" x14ac:dyDescent="0.2">
      <c r="H2516"/>
    </row>
    <row r="2517" spans="8:8" x14ac:dyDescent="0.2">
      <c r="H2517"/>
    </row>
    <row r="2518" spans="8:8" x14ac:dyDescent="0.2">
      <c r="H2518"/>
    </row>
    <row r="2519" spans="8:8" x14ac:dyDescent="0.2">
      <c r="H2519"/>
    </row>
    <row r="2520" spans="8:8" x14ac:dyDescent="0.2">
      <c r="H2520"/>
    </row>
    <row r="2521" spans="8:8" x14ac:dyDescent="0.2">
      <c r="H2521"/>
    </row>
    <row r="2522" spans="8:8" x14ac:dyDescent="0.2">
      <c r="H2522"/>
    </row>
    <row r="2523" spans="8:8" x14ac:dyDescent="0.2">
      <c r="H2523"/>
    </row>
    <row r="2524" spans="8:8" x14ac:dyDescent="0.2">
      <c r="H2524"/>
    </row>
    <row r="2525" spans="8:8" x14ac:dyDescent="0.2">
      <c r="H2525"/>
    </row>
    <row r="2526" spans="8:8" x14ac:dyDescent="0.2">
      <c r="H2526"/>
    </row>
    <row r="2527" spans="8:8" x14ac:dyDescent="0.2">
      <c r="H2527"/>
    </row>
    <row r="2528" spans="8:8" x14ac:dyDescent="0.2">
      <c r="H2528"/>
    </row>
    <row r="2529" spans="8:8" x14ac:dyDescent="0.2">
      <c r="H2529"/>
    </row>
    <row r="2530" spans="8:8" x14ac:dyDescent="0.2">
      <c r="H2530"/>
    </row>
    <row r="2531" spans="8:8" x14ac:dyDescent="0.2">
      <c r="H2531"/>
    </row>
    <row r="2532" spans="8:8" x14ac:dyDescent="0.2">
      <c r="H2532"/>
    </row>
    <row r="2533" spans="8:8" x14ac:dyDescent="0.2">
      <c r="H2533"/>
    </row>
    <row r="2534" spans="8:8" x14ac:dyDescent="0.2">
      <c r="H2534"/>
    </row>
    <row r="2535" spans="8:8" x14ac:dyDescent="0.2">
      <c r="H2535"/>
    </row>
    <row r="2536" spans="8:8" x14ac:dyDescent="0.2">
      <c r="H2536"/>
    </row>
    <row r="2537" spans="8:8" x14ac:dyDescent="0.2">
      <c r="H2537"/>
    </row>
    <row r="2538" spans="8:8" x14ac:dyDescent="0.2">
      <c r="H2538"/>
    </row>
    <row r="2539" spans="8:8" x14ac:dyDescent="0.2">
      <c r="H2539"/>
    </row>
    <row r="2540" spans="8:8" x14ac:dyDescent="0.2">
      <c r="H2540"/>
    </row>
    <row r="2541" spans="8:8" x14ac:dyDescent="0.2">
      <c r="H2541"/>
    </row>
    <row r="2542" spans="8:8" x14ac:dyDescent="0.2">
      <c r="H2542"/>
    </row>
    <row r="2543" spans="8:8" x14ac:dyDescent="0.2">
      <c r="H2543"/>
    </row>
    <row r="2544" spans="8:8" x14ac:dyDescent="0.2">
      <c r="H2544"/>
    </row>
    <row r="2545" spans="8:8" x14ac:dyDescent="0.2">
      <c r="H2545"/>
    </row>
    <row r="2546" spans="8:8" x14ac:dyDescent="0.2">
      <c r="H2546"/>
    </row>
    <row r="2547" spans="8:8" x14ac:dyDescent="0.2">
      <c r="H2547"/>
    </row>
    <row r="2548" spans="8:8" x14ac:dyDescent="0.2">
      <c r="H2548"/>
    </row>
    <row r="2549" spans="8:8" x14ac:dyDescent="0.2">
      <c r="H2549"/>
    </row>
    <row r="2550" spans="8:8" x14ac:dyDescent="0.2">
      <c r="H2550"/>
    </row>
    <row r="2551" spans="8:8" x14ac:dyDescent="0.2">
      <c r="H2551"/>
    </row>
    <row r="2552" spans="8:8" x14ac:dyDescent="0.2">
      <c r="H2552"/>
    </row>
    <row r="2553" spans="8:8" x14ac:dyDescent="0.2">
      <c r="H2553"/>
    </row>
    <row r="2554" spans="8:8" x14ac:dyDescent="0.2">
      <c r="H2554"/>
    </row>
    <row r="2555" spans="8:8" x14ac:dyDescent="0.2">
      <c r="H2555"/>
    </row>
    <row r="2556" spans="8:8" x14ac:dyDescent="0.2">
      <c r="H2556"/>
    </row>
    <row r="2557" spans="8:8" x14ac:dyDescent="0.2">
      <c r="H2557"/>
    </row>
    <row r="2558" spans="8:8" x14ac:dyDescent="0.2">
      <c r="H2558"/>
    </row>
    <row r="2559" spans="8:8" x14ac:dyDescent="0.2">
      <c r="H2559"/>
    </row>
    <row r="2560" spans="8:8" x14ac:dyDescent="0.2">
      <c r="H2560"/>
    </row>
    <row r="2561" spans="8:8" x14ac:dyDescent="0.2">
      <c r="H2561"/>
    </row>
    <row r="2562" spans="8:8" x14ac:dyDescent="0.2">
      <c r="H2562"/>
    </row>
    <row r="2563" spans="8:8" x14ac:dyDescent="0.2">
      <c r="H2563"/>
    </row>
    <row r="2564" spans="8:8" x14ac:dyDescent="0.2">
      <c r="H2564"/>
    </row>
    <row r="2565" spans="8:8" x14ac:dyDescent="0.2">
      <c r="H2565"/>
    </row>
    <row r="2566" spans="8:8" x14ac:dyDescent="0.2">
      <c r="H2566"/>
    </row>
    <row r="2567" spans="8:8" x14ac:dyDescent="0.2">
      <c r="H2567"/>
    </row>
    <row r="2568" spans="8:8" x14ac:dyDescent="0.2">
      <c r="H2568"/>
    </row>
    <row r="2569" spans="8:8" x14ac:dyDescent="0.2">
      <c r="H2569"/>
    </row>
    <row r="2570" spans="8:8" x14ac:dyDescent="0.2">
      <c r="H2570"/>
    </row>
    <row r="2571" spans="8:8" x14ac:dyDescent="0.2">
      <c r="H2571"/>
    </row>
    <row r="2572" spans="8:8" x14ac:dyDescent="0.2">
      <c r="H2572"/>
    </row>
    <row r="2573" spans="8:8" x14ac:dyDescent="0.2">
      <c r="H2573"/>
    </row>
    <row r="2574" spans="8:8" x14ac:dyDescent="0.2">
      <c r="H2574"/>
    </row>
    <row r="2575" spans="8:8" x14ac:dyDescent="0.2">
      <c r="H2575"/>
    </row>
    <row r="2576" spans="8:8" x14ac:dyDescent="0.2">
      <c r="H2576"/>
    </row>
    <row r="2577" spans="8:8" x14ac:dyDescent="0.2">
      <c r="H2577"/>
    </row>
    <row r="2578" spans="8:8" x14ac:dyDescent="0.2">
      <c r="H2578"/>
    </row>
    <row r="2579" spans="8:8" x14ac:dyDescent="0.2">
      <c r="H2579"/>
    </row>
    <row r="2580" spans="8:8" x14ac:dyDescent="0.2">
      <c r="H2580"/>
    </row>
    <row r="2581" spans="8:8" x14ac:dyDescent="0.2">
      <c r="H2581"/>
    </row>
    <row r="2582" spans="8:8" x14ac:dyDescent="0.2">
      <c r="H2582"/>
    </row>
    <row r="2583" spans="8:8" x14ac:dyDescent="0.2">
      <c r="H2583"/>
    </row>
    <row r="2584" spans="8:8" x14ac:dyDescent="0.2">
      <c r="H2584"/>
    </row>
    <row r="2585" spans="8:8" x14ac:dyDescent="0.2">
      <c r="H2585"/>
    </row>
    <row r="2586" spans="8:8" x14ac:dyDescent="0.2">
      <c r="H2586"/>
    </row>
    <row r="2587" spans="8:8" x14ac:dyDescent="0.2">
      <c r="H2587"/>
    </row>
    <row r="2588" spans="8:8" x14ac:dyDescent="0.2">
      <c r="H2588"/>
    </row>
    <row r="2589" spans="8:8" x14ac:dyDescent="0.2">
      <c r="H2589"/>
    </row>
    <row r="2590" spans="8:8" x14ac:dyDescent="0.2">
      <c r="H2590"/>
    </row>
    <row r="2591" spans="8:8" x14ac:dyDescent="0.2">
      <c r="H2591"/>
    </row>
    <row r="2592" spans="8:8" x14ac:dyDescent="0.2">
      <c r="H2592"/>
    </row>
    <row r="2593" spans="8:8" x14ac:dyDescent="0.2">
      <c r="H2593"/>
    </row>
    <row r="2594" spans="8:8" x14ac:dyDescent="0.2">
      <c r="H2594"/>
    </row>
    <row r="2595" spans="8:8" x14ac:dyDescent="0.2">
      <c r="H2595"/>
    </row>
    <row r="2596" spans="8:8" x14ac:dyDescent="0.2">
      <c r="H2596"/>
    </row>
    <row r="2597" spans="8:8" x14ac:dyDescent="0.2">
      <c r="H2597"/>
    </row>
    <row r="2598" spans="8:8" x14ac:dyDescent="0.2">
      <c r="H2598"/>
    </row>
    <row r="2599" spans="8:8" x14ac:dyDescent="0.2">
      <c r="H2599"/>
    </row>
    <row r="2600" spans="8:8" x14ac:dyDescent="0.2">
      <c r="H2600"/>
    </row>
    <row r="2601" spans="8:8" x14ac:dyDescent="0.2">
      <c r="H2601"/>
    </row>
    <row r="2602" spans="8:8" x14ac:dyDescent="0.2">
      <c r="H2602"/>
    </row>
    <row r="2603" spans="8:8" x14ac:dyDescent="0.2">
      <c r="H2603"/>
    </row>
    <row r="2604" spans="8:8" x14ac:dyDescent="0.2">
      <c r="H2604"/>
    </row>
    <row r="2605" spans="8:8" x14ac:dyDescent="0.2">
      <c r="H2605"/>
    </row>
    <row r="2606" spans="8:8" x14ac:dyDescent="0.2">
      <c r="H2606"/>
    </row>
    <row r="2607" spans="8:8" x14ac:dyDescent="0.2">
      <c r="H2607"/>
    </row>
    <row r="2608" spans="8:8" x14ac:dyDescent="0.2">
      <c r="H2608"/>
    </row>
    <row r="2609" spans="8:8" x14ac:dyDescent="0.2">
      <c r="H2609"/>
    </row>
    <row r="2610" spans="8:8" x14ac:dyDescent="0.2">
      <c r="H2610"/>
    </row>
    <row r="2611" spans="8:8" x14ac:dyDescent="0.2">
      <c r="H2611"/>
    </row>
    <row r="2612" spans="8:8" x14ac:dyDescent="0.2">
      <c r="H2612"/>
    </row>
    <row r="2613" spans="8:8" x14ac:dyDescent="0.2">
      <c r="H2613"/>
    </row>
    <row r="2614" spans="8:8" x14ac:dyDescent="0.2">
      <c r="H2614"/>
    </row>
    <row r="2615" spans="8:8" x14ac:dyDescent="0.2">
      <c r="H2615"/>
    </row>
    <row r="2616" spans="8:8" x14ac:dyDescent="0.2">
      <c r="H2616"/>
    </row>
    <row r="2617" spans="8:8" x14ac:dyDescent="0.2">
      <c r="H2617"/>
    </row>
    <row r="2618" spans="8:8" x14ac:dyDescent="0.2">
      <c r="H2618"/>
    </row>
    <row r="2619" spans="8:8" x14ac:dyDescent="0.2">
      <c r="H2619"/>
    </row>
    <row r="2620" spans="8:8" x14ac:dyDescent="0.2">
      <c r="H2620"/>
    </row>
    <row r="2621" spans="8:8" x14ac:dyDescent="0.2">
      <c r="H2621"/>
    </row>
    <row r="2622" spans="8:8" x14ac:dyDescent="0.2">
      <c r="H2622"/>
    </row>
    <row r="2623" spans="8:8" x14ac:dyDescent="0.2">
      <c r="H2623"/>
    </row>
    <row r="2624" spans="8:8" x14ac:dyDescent="0.2">
      <c r="H2624"/>
    </row>
    <row r="2625" spans="8:8" x14ac:dyDescent="0.2">
      <c r="H2625"/>
    </row>
    <row r="2626" spans="8:8" x14ac:dyDescent="0.2">
      <c r="H2626"/>
    </row>
    <row r="2627" spans="8:8" x14ac:dyDescent="0.2">
      <c r="H2627"/>
    </row>
    <row r="2628" spans="8:8" x14ac:dyDescent="0.2">
      <c r="H2628"/>
    </row>
    <row r="2629" spans="8:8" x14ac:dyDescent="0.2">
      <c r="H2629"/>
    </row>
    <row r="2630" spans="8:8" x14ac:dyDescent="0.2">
      <c r="H2630"/>
    </row>
    <row r="2631" spans="8:8" x14ac:dyDescent="0.2">
      <c r="H2631"/>
    </row>
    <row r="2632" spans="8:8" x14ac:dyDescent="0.2">
      <c r="H2632"/>
    </row>
    <row r="2633" spans="8:8" x14ac:dyDescent="0.2">
      <c r="H2633"/>
    </row>
    <row r="2634" spans="8:8" x14ac:dyDescent="0.2">
      <c r="H2634"/>
    </row>
    <row r="2635" spans="8:8" x14ac:dyDescent="0.2">
      <c r="H2635"/>
    </row>
    <row r="2636" spans="8:8" x14ac:dyDescent="0.2">
      <c r="H2636"/>
    </row>
    <row r="2637" spans="8:8" x14ac:dyDescent="0.2">
      <c r="H2637"/>
    </row>
    <row r="2638" spans="8:8" x14ac:dyDescent="0.2">
      <c r="H2638"/>
    </row>
    <row r="2639" spans="8:8" x14ac:dyDescent="0.2">
      <c r="H2639"/>
    </row>
    <row r="2640" spans="8:8" x14ac:dyDescent="0.2">
      <c r="H2640"/>
    </row>
    <row r="2641" spans="8:8" x14ac:dyDescent="0.2">
      <c r="H2641"/>
    </row>
    <row r="2642" spans="8:8" x14ac:dyDescent="0.2">
      <c r="H2642"/>
    </row>
    <row r="2643" spans="8:8" x14ac:dyDescent="0.2">
      <c r="H2643"/>
    </row>
    <row r="2644" spans="8:8" x14ac:dyDescent="0.2">
      <c r="H2644"/>
    </row>
    <row r="2645" spans="8:8" x14ac:dyDescent="0.2">
      <c r="H2645"/>
    </row>
    <row r="2646" spans="8:8" x14ac:dyDescent="0.2">
      <c r="H2646"/>
    </row>
    <row r="2647" spans="8:8" x14ac:dyDescent="0.2">
      <c r="H2647"/>
    </row>
    <row r="2648" spans="8:8" x14ac:dyDescent="0.2">
      <c r="H2648"/>
    </row>
    <row r="2649" spans="8:8" x14ac:dyDescent="0.2">
      <c r="H2649"/>
    </row>
    <row r="2650" spans="8:8" x14ac:dyDescent="0.2">
      <c r="H2650"/>
    </row>
    <row r="2651" spans="8:8" x14ac:dyDescent="0.2">
      <c r="H2651"/>
    </row>
    <row r="2652" spans="8:8" x14ac:dyDescent="0.2">
      <c r="H2652"/>
    </row>
    <row r="2653" spans="8:8" x14ac:dyDescent="0.2">
      <c r="H2653"/>
    </row>
    <row r="2654" spans="8:8" x14ac:dyDescent="0.2">
      <c r="H2654"/>
    </row>
    <row r="2655" spans="8:8" x14ac:dyDescent="0.2">
      <c r="H2655"/>
    </row>
    <row r="2656" spans="8:8" x14ac:dyDescent="0.2">
      <c r="H2656"/>
    </row>
    <row r="2657" spans="8:8" x14ac:dyDescent="0.2">
      <c r="H2657"/>
    </row>
    <row r="2658" spans="8:8" x14ac:dyDescent="0.2">
      <c r="H2658"/>
    </row>
    <row r="2659" spans="8:8" x14ac:dyDescent="0.2">
      <c r="H2659"/>
    </row>
    <row r="2660" spans="8:8" x14ac:dyDescent="0.2">
      <c r="H2660"/>
    </row>
    <row r="2661" spans="8:8" x14ac:dyDescent="0.2">
      <c r="H2661"/>
    </row>
    <row r="2662" spans="8:8" x14ac:dyDescent="0.2">
      <c r="H2662"/>
    </row>
    <row r="2663" spans="8:8" x14ac:dyDescent="0.2">
      <c r="H2663"/>
    </row>
    <row r="2664" spans="8:8" x14ac:dyDescent="0.2">
      <c r="H2664"/>
    </row>
    <row r="2665" spans="8:8" x14ac:dyDescent="0.2">
      <c r="H2665"/>
    </row>
    <row r="2666" spans="8:8" x14ac:dyDescent="0.2">
      <c r="H2666"/>
    </row>
    <row r="2667" spans="8:8" x14ac:dyDescent="0.2">
      <c r="H2667"/>
    </row>
    <row r="2668" spans="8:8" x14ac:dyDescent="0.2">
      <c r="H2668"/>
    </row>
    <row r="2669" spans="8:8" x14ac:dyDescent="0.2">
      <c r="H2669"/>
    </row>
    <row r="2670" spans="8:8" x14ac:dyDescent="0.2">
      <c r="H2670"/>
    </row>
    <row r="2671" spans="8:8" x14ac:dyDescent="0.2">
      <c r="H2671"/>
    </row>
    <row r="2672" spans="8:8" x14ac:dyDescent="0.2">
      <c r="H2672"/>
    </row>
    <row r="2673" spans="8:8" x14ac:dyDescent="0.2">
      <c r="H2673"/>
    </row>
    <row r="2674" spans="8:8" x14ac:dyDescent="0.2">
      <c r="H2674"/>
    </row>
    <row r="2675" spans="8:8" x14ac:dyDescent="0.2">
      <c r="H2675"/>
    </row>
    <row r="2676" spans="8:8" x14ac:dyDescent="0.2">
      <c r="H2676"/>
    </row>
    <row r="2677" spans="8:8" x14ac:dyDescent="0.2">
      <c r="H2677"/>
    </row>
    <row r="2678" spans="8:8" x14ac:dyDescent="0.2">
      <c r="H2678"/>
    </row>
    <row r="2679" spans="8:8" x14ac:dyDescent="0.2">
      <c r="H2679"/>
    </row>
    <row r="2680" spans="8:8" x14ac:dyDescent="0.2">
      <c r="H2680"/>
    </row>
    <row r="2681" spans="8:8" x14ac:dyDescent="0.2">
      <c r="H2681"/>
    </row>
    <row r="2682" spans="8:8" x14ac:dyDescent="0.2">
      <c r="H2682"/>
    </row>
    <row r="2683" spans="8:8" x14ac:dyDescent="0.2">
      <c r="H2683"/>
    </row>
    <row r="2684" spans="8:8" x14ac:dyDescent="0.2">
      <c r="H2684"/>
    </row>
    <row r="2685" spans="8:8" x14ac:dyDescent="0.2">
      <c r="H2685"/>
    </row>
    <row r="2686" spans="8:8" x14ac:dyDescent="0.2">
      <c r="H2686"/>
    </row>
    <row r="2687" spans="8:8" x14ac:dyDescent="0.2">
      <c r="H2687"/>
    </row>
    <row r="2688" spans="8:8" x14ac:dyDescent="0.2">
      <c r="H2688"/>
    </row>
    <row r="2689" spans="8:8" x14ac:dyDescent="0.2">
      <c r="H2689"/>
    </row>
    <row r="2690" spans="8:8" x14ac:dyDescent="0.2">
      <c r="H2690"/>
    </row>
    <row r="2691" spans="8:8" x14ac:dyDescent="0.2">
      <c r="H2691"/>
    </row>
    <row r="2692" spans="8:8" x14ac:dyDescent="0.2">
      <c r="H2692"/>
    </row>
    <row r="2693" spans="8:8" x14ac:dyDescent="0.2">
      <c r="H2693"/>
    </row>
    <row r="2694" spans="8:8" x14ac:dyDescent="0.2">
      <c r="H2694"/>
    </row>
    <row r="2695" spans="8:8" x14ac:dyDescent="0.2">
      <c r="H2695"/>
    </row>
    <row r="2696" spans="8:8" x14ac:dyDescent="0.2">
      <c r="H2696"/>
    </row>
    <row r="2697" spans="8:8" x14ac:dyDescent="0.2">
      <c r="H2697"/>
    </row>
    <row r="2698" spans="8:8" x14ac:dyDescent="0.2">
      <c r="H2698"/>
    </row>
    <row r="2699" spans="8:8" x14ac:dyDescent="0.2">
      <c r="H2699"/>
    </row>
    <row r="2700" spans="8:8" x14ac:dyDescent="0.2">
      <c r="H2700"/>
    </row>
    <row r="2701" spans="8:8" x14ac:dyDescent="0.2">
      <c r="H2701"/>
    </row>
    <row r="2702" spans="8:8" x14ac:dyDescent="0.2">
      <c r="H2702"/>
    </row>
    <row r="2703" spans="8:8" x14ac:dyDescent="0.2">
      <c r="H2703"/>
    </row>
    <row r="2704" spans="8:8" x14ac:dyDescent="0.2">
      <c r="H2704"/>
    </row>
    <row r="2705" spans="8:8" x14ac:dyDescent="0.2">
      <c r="H2705"/>
    </row>
    <row r="2706" spans="8:8" x14ac:dyDescent="0.2">
      <c r="H2706"/>
    </row>
    <row r="2707" spans="8:8" x14ac:dyDescent="0.2">
      <c r="H2707"/>
    </row>
    <row r="2708" spans="8:8" x14ac:dyDescent="0.2">
      <c r="H2708"/>
    </row>
    <row r="2709" spans="8:8" x14ac:dyDescent="0.2">
      <c r="H2709"/>
    </row>
    <row r="2710" spans="8:8" x14ac:dyDescent="0.2">
      <c r="H2710"/>
    </row>
    <row r="2711" spans="8:8" x14ac:dyDescent="0.2">
      <c r="H2711"/>
    </row>
    <row r="2712" spans="8:8" x14ac:dyDescent="0.2">
      <c r="H2712"/>
    </row>
    <row r="2713" spans="8:8" x14ac:dyDescent="0.2">
      <c r="H2713"/>
    </row>
    <row r="2714" spans="8:8" x14ac:dyDescent="0.2">
      <c r="H2714"/>
    </row>
    <row r="2715" spans="8:8" x14ac:dyDescent="0.2">
      <c r="H2715"/>
    </row>
    <row r="2716" spans="8:8" x14ac:dyDescent="0.2">
      <c r="H2716"/>
    </row>
    <row r="2717" spans="8:8" x14ac:dyDescent="0.2">
      <c r="H2717"/>
    </row>
    <row r="2718" spans="8:8" x14ac:dyDescent="0.2">
      <c r="H2718"/>
    </row>
    <row r="2719" spans="8:8" x14ac:dyDescent="0.2">
      <c r="H2719"/>
    </row>
    <row r="2720" spans="8:8" x14ac:dyDescent="0.2">
      <c r="H2720"/>
    </row>
    <row r="2721" spans="8:8" x14ac:dyDescent="0.2">
      <c r="H2721"/>
    </row>
    <row r="2722" spans="8:8" x14ac:dyDescent="0.2">
      <c r="H2722"/>
    </row>
    <row r="2723" spans="8:8" x14ac:dyDescent="0.2">
      <c r="H2723"/>
    </row>
    <row r="2724" spans="8:8" x14ac:dyDescent="0.2">
      <c r="H2724"/>
    </row>
    <row r="2725" spans="8:8" x14ac:dyDescent="0.2">
      <c r="H2725"/>
    </row>
    <row r="2726" spans="8:8" x14ac:dyDescent="0.2">
      <c r="H2726"/>
    </row>
    <row r="2727" spans="8:8" x14ac:dyDescent="0.2">
      <c r="H2727"/>
    </row>
    <row r="2728" spans="8:8" x14ac:dyDescent="0.2">
      <c r="H2728"/>
    </row>
    <row r="2729" spans="8:8" x14ac:dyDescent="0.2">
      <c r="H2729"/>
    </row>
    <row r="2730" spans="8:8" x14ac:dyDescent="0.2">
      <c r="H2730"/>
    </row>
    <row r="2731" spans="8:8" x14ac:dyDescent="0.2">
      <c r="H2731"/>
    </row>
    <row r="2732" spans="8:8" x14ac:dyDescent="0.2">
      <c r="H2732"/>
    </row>
    <row r="2733" spans="8:8" x14ac:dyDescent="0.2">
      <c r="H2733"/>
    </row>
    <row r="2734" spans="8:8" x14ac:dyDescent="0.2">
      <c r="H2734"/>
    </row>
    <row r="2735" spans="8:8" x14ac:dyDescent="0.2">
      <c r="H2735"/>
    </row>
    <row r="2736" spans="8:8" x14ac:dyDescent="0.2">
      <c r="H2736"/>
    </row>
    <row r="2737" spans="8:8" x14ac:dyDescent="0.2">
      <c r="H2737"/>
    </row>
    <row r="2738" spans="8:8" x14ac:dyDescent="0.2">
      <c r="H2738"/>
    </row>
    <row r="2739" spans="8:8" x14ac:dyDescent="0.2">
      <c r="H2739"/>
    </row>
    <row r="2740" spans="8:8" x14ac:dyDescent="0.2">
      <c r="H2740"/>
    </row>
    <row r="2741" spans="8:8" x14ac:dyDescent="0.2">
      <c r="H2741"/>
    </row>
    <row r="2742" spans="8:8" x14ac:dyDescent="0.2">
      <c r="H2742"/>
    </row>
    <row r="2743" spans="8:8" x14ac:dyDescent="0.2">
      <c r="H2743"/>
    </row>
    <row r="2744" spans="8:8" x14ac:dyDescent="0.2">
      <c r="H2744"/>
    </row>
    <row r="2745" spans="8:8" x14ac:dyDescent="0.2">
      <c r="H2745"/>
    </row>
    <row r="2746" spans="8:8" x14ac:dyDescent="0.2">
      <c r="H2746"/>
    </row>
    <row r="2747" spans="8:8" x14ac:dyDescent="0.2">
      <c r="H2747"/>
    </row>
    <row r="2748" spans="8:8" x14ac:dyDescent="0.2">
      <c r="H2748"/>
    </row>
    <row r="2749" spans="8:8" x14ac:dyDescent="0.2">
      <c r="H2749"/>
    </row>
    <row r="2750" spans="8:8" x14ac:dyDescent="0.2">
      <c r="H2750"/>
    </row>
    <row r="2751" spans="8:8" x14ac:dyDescent="0.2">
      <c r="H2751"/>
    </row>
    <row r="2752" spans="8:8" x14ac:dyDescent="0.2">
      <c r="H2752"/>
    </row>
    <row r="2753" spans="8:8" x14ac:dyDescent="0.2">
      <c r="H2753"/>
    </row>
    <row r="2754" spans="8:8" x14ac:dyDescent="0.2">
      <c r="H2754"/>
    </row>
    <row r="2755" spans="8:8" x14ac:dyDescent="0.2">
      <c r="H2755"/>
    </row>
    <row r="2756" spans="8:8" x14ac:dyDescent="0.2">
      <c r="H2756"/>
    </row>
    <row r="2757" spans="8:8" x14ac:dyDescent="0.2">
      <c r="H2757"/>
    </row>
    <row r="2758" spans="8:8" x14ac:dyDescent="0.2">
      <c r="H2758"/>
    </row>
    <row r="2759" spans="8:8" x14ac:dyDescent="0.2">
      <c r="H2759"/>
    </row>
    <row r="2760" spans="8:8" x14ac:dyDescent="0.2">
      <c r="H2760"/>
    </row>
    <row r="2761" spans="8:8" x14ac:dyDescent="0.2">
      <c r="H2761"/>
    </row>
    <row r="2762" spans="8:8" x14ac:dyDescent="0.2">
      <c r="H2762"/>
    </row>
    <row r="2763" spans="8:8" x14ac:dyDescent="0.2">
      <c r="H2763"/>
    </row>
    <row r="2764" spans="8:8" x14ac:dyDescent="0.2">
      <c r="H2764"/>
    </row>
    <row r="2765" spans="8:8" x14ac:dyDescent="0.2">
      <c r="H2765"/>
    </row>
    <row r="2766" spans="8:8" x14ac:dyDescent="0.2">
      <c r="H2766"/>
    </row>
    <row r="2767" spans="8:8" x14ac:dyDescent="0.2">
      <c r="H2767"/>
    </row>
    <row r="2768" spans="8:8" x14ac:dyDescent="0.2">
      <c r="H2768"/>
    </row>
    <row r="2769" spans="8:8" x14ac:dyDescent="0.2">
      <c r="H2769"/>
    </row>
    <row r="2770" spans="8:8" x14ac:dyDescent="0.2">
      <c r="H2770"/>
    </row>
    <row r="2771" spans="8:8" x14ac:dyDescent="0.2">
      <c r="H2771"/>
    </row>
    <row r="2772" spans="8:8" x14ac:dyDescent="0.2">
      <c r="H2772"/>
    </row>
    <row r="2773" spans="8:8" x14ac:dyDescent="0.2">
      <c r="H2773"/>
    </row>
    <row r="2774" spans="8:8" x14ac:dyDescent="0.2">
      <c r="H2774"/>
    </row>
    <row r="2775" spans="8:8" x14ac:dyDescent="0.2">
      <c r="H2775"/>
    </row>
    <row r="2776" spans="8:8" x14ac:dyDescent="0.2">
      <c r="H2776"/>
    </row>
    <row r="2777" spans="8:8" x14ac:dyDescent="0.2">
      <c r="H2777"/>
    </row>
    <row r="2778" spans="8:8" x14ac:dyDescent="0.2">
      <c r="H2778"/>
    </row>
    <row r="2779" spans="8:8" x14ac:dyDescent="0.2">
      <c r="H2779"/>
    </row>
    <row r="2780" spans="8:8" x14ac:dyDescent="0.2">
      <c r="H2780"/>
    </row>
    <row r="2781" spans="8:8" x14ac:dyDescent="0.2">
      <c r="H2781"/>
    </row>
    <row r="2782" spans="8:8" x14ac:dyDescent="0.2">
      <c r="H2782"/>
    </row>
    <row r="2783" spans="8:8" x14ac:dyDescent="0.2">
      <c r="H2783"/>
    </row>
    <row r="2784" spans="8:8" x14ac:dyDescent="0.2">
      <c r="H2784"/>
    </row>
    <row r="2785" spans="8:8" x14ac:dyDescent="0.2">
      <c r="H2785"/>
    </row>
    <row r="2786" spans="8:8" x14ac:dyDescent="0.2">
      <c r="H2786"/>
    </row>
    <row r="2787" spans="8:8" x14ac:dyDescent="0.2">
      <c r="H2787"/>
    </row>
    <row r="2788" spans="8:8" x14ac:dyDescent="0.2">
      <c r="H2788"/>
    </row>
    <row r="2789" spans="8:8" x14ac:dyDescent="0.2">
      <c r="H2789"/>
    </row>
    <row r="2790" spans="8:8" x14ac:dyDescent="0.2">
      <c r="H2790"/>
    </row>
    <row r="2791" spans="8:8" x14ac:dyDescent="0.2">
      <c r="H2791"/>
    </row>
    <row r="2792" spans="8:8" x14ac:dyDescent="0.2">
      <c r="H2792"/>
    </row>
    <row r="2793" spans="8:8" x14ac:dyDescent="0.2">
      <c r="H2793"/>
    </row>
    <row r="2794" spans="8:8" x14ac:dyDescent="0.2">
      <c r="H2794"/>
    </row>
    <row r="2795" spans="8:8" x14ac:dyDescent="0.2">
      <c r="H2795"/>
    </row>
    <row r="2796" spans="8:8" x14ac:dyDescent="0.2">
      <c r="H2796"/>
    </row>
    <row r="2797" spans="8:8" x14ac:dyDescent="0.2">
      <c r="H2797"/>
    </row>
    <row r="2798" spans="8:8" x14ac:dyDescent="0.2">
      <c r="H2798"/>
    </row>
    <row r="2799" spans="8:8" x14ac:dyDescent="0.2">
      <c r="H2799"/>
    </row>
    <row r="2800" spans="8:8" x14ac:dyDescent="0.2">
      <c r="H2800"/>
    </row>
    <row r="2801" spans="8:8" x14ac:dyDescent="0.2">
      <c r="H2801"/>
    </row>
    <row r="2802" spans="8:8" x14ac:dyDescent="0.2">
      <c r="H2802"/>
    </row>
    <row r="2803" spans="8:8" x14ac:dyDescent="0.2">
      <c r="H2803"/>
    </row>
    <row r="2804" spans="8:8" x14ac:dyDescent="0.2">
      <c r="H2804"/>
    </row>
    <row r="2805" spans="8:8" x14ac:dyDescent="0.2">
      <c r="H2805"/>
    </row>
    <row r="2806" spans="8:8" x14ac:dyDescent="0.2">
      <c r="H2806"/>
    </row>
    <row r="2807" spans="8:8" x14ac:dyDescent="0.2">
      <c r="H2807"/>
    </row>
    <row r="2808" spans="8:8" x14ac:dyDescent="0.2">
      <c r="H2808"/>
    </row>
    <row r="2809" spans="8:8" x14ac:dyDescent="0.2">
      <c r="H2809"/>
    </row>
    <row r="2810" spans="8:8" x14ac:dyDescent="0.2">
      <c r="H2810"/>
    </row>
    <row r="2811" spans="8:8" x14ac:dyDescent="0.2">
      <c r="H2811"/>
    </row>
    <row r="2812" spans="8:8" x14ac:dyDescent="0.2">
      <c r="H2812"/>
    </row>
    <row r="2813" spans="8:8" x14ac:dyDescent="0.2">
      <c r="H2813"/>
    </row>
    <row r="2814" spans="8:8" x14ac:dyDescent="0.2">
      <c r="H2814"/>
    </row>
    <row r="2815" spans="8:8" x14ac:dyDescent="0.2">
      <c r="H2815"/>
    </row>
    <row r="2816" spans="8:8" x14ac:dyDescent="0.2">
      <c r="H2816"/>
    </row>
    <row r="2817" spans="8:8" x14ac:dyDescent="0.2">
      <c r="H2817"/>
    </row>
    <row r="2818" spans="8:8" x14ac:dyDescent="0.2">
      <c r="H2818"/>
    </row>
    <row r="2819" spans="8:8" x14ac:dyDescent="0.2">
      <c r="H2819"/>
    </row>
    <row r="2820" spans="8:8" x14ac:dyDescent="0.2">
      <c r="H2820"/>
    </row>
    <row r="2821" spans="8:8" x14ac:dyDescent="0.2">
      <c r="H2821"/>
    </row>
    <row r="2822" spans="8:8" x14ac:dyDescent="0.2">
      <c r="H2822"/>
    </row>
    <row r="2823" spans="8:8" x14ac:dyDescent="0.2">
      <c r="H2823"/>
    </row>
    <row r="2824" spans="8:8" x14ac:dyDescent="0.2">
      <c r="H2824"/>
    </row>
    <row r="2825" spans="8:8" x14ac:dyDescent="0.2">
      <c r="H2825"/>
    </row>
    <row r="2826" spans="8:8" x14ac:dyDescent="0.2">
      <c r="H2826"/>
    </row>
    <row r="2827" spans="8:8" x14ac:dyDescent="0.2">
      <c r="H2827"/>
    </row>
    <row r="2828" spans="8:8" x14ac:dyDescent="0.2">
      <c r="H2828"/>
    </row>
    <row r="2829" spans="8:8" x14ac:dyDescent="0.2">
      <c r="H2829"/>
    </row>
    <row r="2830" spans="8:8" x14ac:dyDescent="0.2">
      <c r="H2830"/>
    </row>
    <row r="2831" spans="8:8" x14ac:dyDescent="0.2">
      <c r="H2831"/>
    </row>
    <row r="2832" spans="8:8" x14ac:dyDescent="0.2">
      <c r="H2832"/>
    </row>
    <row r="2833" spans="8:8" x14ac:dyDescent="0.2">
      <c r="H2833"/>
    </row>
    <row r="2834" spans="8:8" x14ac:dyDescent="0.2">
      <c r="H2834"/>
    </row>
    <row r="2835" spans="8:8" x14ac:dyDescent="0.2">
      <c r="H2835"/>
    </row>
    <row r="2836" spans="8:8" x14ac:dyDescent="0.2">
      <c r="H2836"/>
    </row>
    <row r="2837" spans="8:8" x14ac:dyDescent="0.2">
      <c r="H2837"/>
    </row>
    <row r="2838" spans="8:8" x14ac:dyDescent="0.2">
      <c r="H2838"/>
    </row>
    <row r="2839" spans="8:8" x14ac:dyDescent="0.2">
      <c r="H2839"/>
    </row>
    <row r="2840" spans="8:8" x14ac:dyDescent="0.2">
      <c r="H2840"/>
    </row>
    <row r="2841" spans="8:8" x14ac:dyDescent="0.2">
      <c r="H2841"/>
    </row>
    <row r="2842" spans="8:8" x14ac:dyDescent="0.2">
      <c r="H2842"/>
    </row>
    <row r="2843" spans="8:8" x14ac:dyDescent="0.2">
      <c r="H2843"/>
    </row>
    <row r="2844" spans="8:8" x14ac:dyDescent="0.2">
      <c r="H2844"/>
    </row>
    <row r="2845" spans="8:8" x14ac:dyDescent="0.2">
      <c r="H2845"/>
    </row>
    <row r="2846" spans="8:8" x14ac:dyDescent="0.2">
      <c r="H2846"/>
    </row>
    <row r="2847" spans="8:8" x14ac:dyDescent="0.2">
      <c r="H2847"/>
    </row>
    <row r="2848" spans="8:8" x14ac:dyDescent="0.2">
      <c r="H2848"/>
    </row>
    <row r="2849" spans="8:8" x14ac:dyDescent="0.2">
      <c r="H2849"/>
    </row>
    <row r="2850" spans="8:8" x14ac:dyDescent="0.2">
      <c r="H2850"/>
    </row>
    <row r="2851" spans="8:8" x14ac:dyDescent="0.2">
      <c r="H2851"/>
    </row>
    <row r="2852" spans="8:8" x14ac:dyDescent="0.2">
      <c r="H2852"/>
    </row>
  </sheetData>
  <mergeCells count="108">
    <mergeCell ref="L27:N27"/>
    <mergeCell ref="L28:N28"/>
    <mergeCell ref="B27:E27"/>
    <mergeCell ref="B28:E28"/>
    <mergeCell ref="L25:N25"/>
    <mergeCell ref="L8:N8"/>
    <mergeCell ref="B8:E8"/>
    <mergeCell ref="B12:E12"/>
    <mergeCell ref="L13:N13"/>
    <mergeCell ref="B13:E13"/>
    <mergeCell ref="B10:E10"/>
    <mergeCell ref="B11:E11"/>
    <mergeCell ref="L14:N14"/>
    <mergeCell ref="B14:E14"/>
    <mergeCell ref="L15:N15"/>
    <mergeCell ref="L16:N16"/>
    <mergeCell ref="B15:E15"/>
    <mergeCell ref="B16:E16"/>
    <mergeCell ref="L17:N17"/>
    <mergeCell ref="L18:N18"/>
    <mergeCell ref="B17:E17"/>
    <mergeCell ref="L24:N24"/>
    <mergeCell ref="B23:E23"/>
    <mergeCell ref="B24:E24"/>
    <mergeCell ref="L23:N23"/>
    <mergeCell ref="B18:E18"/>
    <mergeCell ref="L19:N19"/>
    <mergeCell ref="B19:E19"/>
    <mergeCell ref="B20:E20"/>
    <mergeCell ref="L21:N21"/>
    <mergeCell ref="L26:N26"/>
    <mergeCell ref="B25:E25"/>
    <mergeCell ref="B26:E26"/>
    <mergeCell ref="L9:N9"/>
    <mergeCell ref="L10:N10"/>
    <mergeCell ref="L11:N11"/>
    <mergeCell ref="L12:N12"/>
    <mergeCell ref="B9:E9"/>
    <mergeCell ref="L20:N20"/>
    <mergeCell ref="L22:N22"/>
    <mergeCell ref="B21:E21"/>
    <mergeCell ref="B22:E22"/>
    <mergeCell ref="L32:N32"/>
    <mergeCell ref="B31:E31"/>
    <mergeCell ref="B32:E32"/>
    <mergeCell ref="L29:N29"/>
    <mergeCell ref="L41:N41"/>
    <mergeCell ref="L34:N34"/>
    <mergeCell ref="B33:E33"/>
    <mergeCell ref="B34:E34"/>
    <mergeCell ref="L35:N35"/>
    <mergeCell ref="L36:N36"/>
    <mergeCell ref="B35:E35"/>
    <mergeCell ref="B36:E36"/>
    <mergeCell ref="L37:N37"/>
    <mergeCell ref="L33:N33"/>
    <mergeCell ref="L30:N30"/>
    <mergeCell ref="B29:E29"/>
    <mergeCell ref="B30:E30"/>
    <mergeCell ref="L31:N31"/>
    <mergeCell ref="L45:N45"/>
    <mergeCell ref="B45:E45"/>
    <mergeCell ref="L38:N38"/>
    <mergeCell ref="B37:E37"/>
    <mergeCell ref="B38:E38"/>
    <mergeCell ref="L39:N39"/>
    <mergeCell ref="L40:N40"/>
    <mergeCell ref="B39:E39"/>
    <mergeCell ref="B40:E40"/>
    <mergeCell ref="L57:N57"/>
    <mergeCell ref="L55:N55"/>
    <mergeCell ref="L56:N56"/>
    <mergeCell ref="L53:N53"/>
    <mergeCell ref="L54:N54"/>
    <mergeCell ref="L52:N52"/>
    <mergeCell ref="B55:E55"/>
    <mergeCell ref="B56:E56"/>
    <mergeCell ref="L50:N50"/>
    <mergeCell ref="B50:E50"/>
    <mergeCell ref="B51:E51"/>
    <mergeCell ref="L51:N51"/>
    <mergeCell ref="B52:E52"/>
    <mergeCell ref="B57:E57"/>
    <mergeCell ref="B54:E54"/>
    <mergeCell ref="A1:S1"/>
    <mergeCell ref="J7:K7"/>
    <mergeCell ref="A4:S6"/>
    <mergeCell ref="E3:Q3"/>
    <mergeCell ref="B7:E7"/>
    <mergeCell ref="A3:D3"/>
    <mergeCell ref="A2:S2"/>
    <mergeCell ref="L7:N7"/>
    <mergeCell ref="B53:E53"/>
    <mergeCell ref="B49:E49"/>
    <mergeCell ref="B47:E47"/>
    <mergeCell ref="B48:E48"/>
    <mergeCell ref="L49:N49"/>
    <mergeCell ref="L46:N46"/>
    <mergeCell ref="B46:E46"/>
    <mergeCell ref="L47:N47"/>
    <mergeCell ref="L48:N48"/>
    <mergeCell ref="L42:N42"/>
    <mergeCell ref="B41:E41"/>
    <mergeCell ref="B42:E42"/>
    <mergeCell ref="L43:N43"/>
    <mergeCell ref="L44:N44"/>
    <mergeCell ref="B43:E43"/>
    <mergeCell ref="B44:E44"/>
  </mergeCells>
  <phoneticPr fontId="10" type="noConversion"/>
  <pageMargins left="0.78740157480314965" right="3.937007874015748E-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D74F-3BA1-419B-B073-AA72BBF3E5DA}">
  <dimension ref="A1:I112"/>
  <sheetViews>
    <sheetView topLeftCell="A85" workbookViewId="0">
      <selection activeCell="B113" sqref="B113"/>
    </sheetView>
  </sheetViews>
  <sheetFormatPr defaultRowHeight="12.75" x14ac:dyDescent="0.2"/>
  <cols>
    <col min="1" max="1" width="72.42578125" bestFit="1" customWidth="1"/>
    <col min="2" max="2" width="9.28515625" bestFit="1" customWidth="1"/>
    <col min="3" max="3" width="75.140625" customWidth="1"/>
    <col min="4" max="4" width="10.42578125" bestFit="1" customWidth="1"/>
    <col min="10" max="10" width="15.5703125" bestFit="1" customWidth="1"/>
  </cols>
  <sheetData>
    <row r="1" spans="1:9" x14ac:dyDescent="0.2">
      <c r="A1" t="s">
        <v>340</v>
      </c>
    </row>
    <row r="2" spans="1:9" x14ac:dyDescent="0.2">
      <c r="B2" t="s">
        <v>331</v>
      </c>
      <c r="C2" t="s">
        <v>341</v>
      </c>
      <c r="D2" t="s">
        <v>342</v>
      </c>
      <c r="E2" t="s">
        <v>343</v>
      </c>
      <c r="F2" t="s">
        <v>344</v>
      </c>
      <c r="H2" t="s">
        <v>345</v>
      </c>
      <c r="I2" t="s">
        <v>346</v>
      </c>
    </row>
    <row r="3" spans="1:9" x14ac:dyDescent="0.2">
      <c r="A3" t="s">
        <v>347</v>
      </c>
    </row>
    <row r="4" spans="1:9" x14ac:dyDescent="0.2">
      <c r="B4" t="s">
        <v>331</v>
      </c>
      <c r="C4" t="s">
        <v>341</v>
      </c>
      <c r="D4" t="s">
        <v>342</v>
      </c>
      <c r="E4" t="s">
        <v>343</v>
      </c>
      <c r="F4" t="s">
        <v>344</v>
      </c>
      <c r="H4" t="s">
        <v>348</v>
      </c>
      <c r="I4" t="s">
        <v>349</v>
      </c>
    </row>
    <row r="5" spans="1:9" x14ac:dyDescent="0.2">
      <c r="B5" t="s">
        <v>332</v>
      </c>
      <c r="C5" t="s">
        <v>350</v>
      </c>
      <c r="D5" t="s">
        <v>342</v>
      </c>
      <c r="E5" t="s">
        <v>343</v>
      </c>
      <c r="F5" t="s">
        <v>344</v>
      </c>
      <c r="H5" t="s">
        <v>351</v>
      </c>
      <c r="I5" t="s">
        <v>352</v>
      </c>
    </row>
    <row r="6" spans="1:9" x14ac:dyDescent="0.2">
      <c r="B6" t="s">
        <v>333</v>
      </c>
      <c r="C6" t="s">
        <v>353</v>
      </c>
      <c r="D6" t="s">
        <v>342</v>
      </c>
      <c r="E6" t="s">
        <v>343</v>
      </c>
      <c r="F6" t="s">
        <v>344</v>
      </c>
      <c r="H6" t="s">
        <v>354</v>
      </c>
      <c r="I6" t="s">
        <v>355</v>
      </c>
    </row>
    <row r="7" spans="1:9" x14ac:dyDescent="0.2">
      <c r="B7" t="s">
        <v>334</v>
      </c>
      <c r="C7" t="s">
        <v>356</v>
      </c>
      <c r="D7" t="s">
        <v>342</v>
      </c>
      <c r="E7" t="s">
        <v>343</v>
      </c>
      <c r="F7" t="s">
        <v>344</v>
      </c>
      <c r="H7" t="s">
        <v>357</v>
      </c>
      <c r="I7" t="s">
        <v>358</v>
      </c>
    </row>
    <row r="8" spans="1:9" x14ac:dyDescent="0.2">
      <c r="B8" t="s">
        <v>335</v>
      </c>
      <c r="C8" t="s">
        <v>353</v>
      </c>
      <c r="D8" t="s">
        <v>342</v>
      </c>
      <c r="E8" t="s">
        <v>343</v>
      </c>
      <c r="F8" t="s">
        <v>344</v>
      </c>
      <c r="H8" t="s">
        <v>359</v>
      </c>
      <c r="I8" t="s">
        <v>360</v>
      </c>
    </row>
    <row r="9" spans="1:9" x14ac:dyDescent="0.2">
      <c r="B9" t="s">
        <v>336</v>
      </c>
      <c r="C9" t="s">
        <v>361</v>
      </c>
      <c r="D9" t="s">
        <v>342</v>
      </c>
      <c r="E9" t="s">
        <v>343</v>
      </c>
      <c r="F9" t="s">
        <v>344</v>
      </c>
      <c r="H9" t="s">
        <v>362</v>
      </c>
      <c r="I9" t="s">
        <v>363</v>
      </c>
    </row>
    <row r="10" spans="1:9" x14ac:dyDescent="0.2">
      <c r="B10" t="s">
        <v>337</v>
      </c>
      <c r="C10" t="s">
        <v>356</v>
      </c>
      <c r="D10" t="s">
        <v>342</v>
      </c>
      <c r="E10" t="s">
        <v>343</v>
      </c>
      <c r="F10" t="s">
        <v>344</v>
      </c>
      <c r="H10" t="s">
        <v>364</v>
      </c>
      <c r="I10" t="s">
        <v>365</v>
      </c>
    </row>
    <row r="11" spans="1:9" x14ac:dyDescent="0.2">
      <c r="B11" t="s">
        <v>338</v>
      </c>
      <c r="C11" t="s">
        <v>366</v>
      </c>
      <c r="D11" t="s">
        <v>342</v>
      </c>
      <c r="E11" t="s">
        <v>343</v>
      </c>
      <c r="F11" t="s">
        <v>344</v>
      </c>
      <c r="H11" t="s">
        <v>367</v>
      </c>
      <c r="I11" t="s">
        <v>346</v>
      </c>
    </row>
    <row r="12" spans="1:9" x14ac:dyDescent="0.2">
      <c r="A12" t="s">
        <v>368</v>
      </c>
    </row>
    <row r="13" spans="1:9" x14ac:dyDescent="0.2">
      <c r="B13" t="s">
        <v>331</v>
      </c>
      <c r="C13" t="s">
        <v>369</v>
      </c>
      <c r="D13" t="s">
        <v>342</v>
      </c>
      <c r="E13" t="s">
        <v>343</v>
      </c>
      <c r="F13" t="s">
        <v>344</v>
      </c>
      <c r="H13" t="s">
        <v>345</v>
      </c>
      <c r="I13" t="s">
        <v>370</v>
      </c>
    </row>
    <row r="14" spans="1:9" x14ac:dyDescent="0.2">
      <c r="A14" t="s">
        <v>371</v>
      </c>
    </row>
    <row r="15" spans="1:9" x14ac:dyDescent="0.2">
      <c r="B15" t="s">
        <v>331</v>
      </c>
      <c r="C15" t="s">
        <v>372</v>
      </c>
      <c r="D15" t="s">
        <v>342</v>
      </c>
      <c r="E15" t="s">
        <v>343</v>
      </c>
      <c r="F15" t="s">
        <v>344</v>
      </c>
      <c r="H15" t="s">
        <v>373</v>
      </c>
      <c r="I15" t="s">
        <v>374</v>
      </c>
    </row>
    <row r="16" spans="1:9" x14ac:dyDescent="0.2">
      <c r="B16" t="s">
        <v>332</v>
      </c>
      <c r="C16" t="s">
        <v>375</v>
      </c>
      <c r="D16" t="s">
        <v>342</v>
      </c>
      <c r="E16" t="s">
        <v>343</v>
      </c>
      <c r="F16" t="s">
        <v>344</v>
      </c>
      <c r="H16" t="s">
        <v>362</v>
      </c>
      <c r="I16" t="s">
        <v>376</v>
      </c>
    </row>
    <row r="17" spans="1:9" x14ac:dyDescent="0.2">
      <c r="B17" t="s">
        <v>333</v>
      </c>
      <c r="C17" t="s">
        <v>377</v>
      </c>
      <c r="D17" t="s">
        <v>342</v>
      </c>
      <c r="E17" t="s">
        <v>343</v>
      </c>
      <c r="F17" t="s">
        <v>344</v>
      </c>
      <c r="H17" t="s">
        <v>364</v>
      </c>
      <c r="I17" t="s">
        <v>378</v>
      </c>
    </row>
    <row r="18" spans="1:9" x14ac:dyDescent="0.2">
      <c r="B18" t="s">
        <v>334</v>
      </c>
      <c r="C18" t="s">
        <v>379</v>
      </c>
      <c r="D18" t="s">
        <v>342</v>
      </c>
      <c r="E18" t="s">
        <v>343</v>
      </c>
      <c r="F18" t="s">
        <v>344</v>
      </c>
      <c r="H18" t="s">
        <v>380</v>
      </c>
      <c r="I18" t="s">
        <v>381</v>
      </c>
    </row>
    <row r="19" spans="1:9" x14ac:dyDescent="0.2">
      <c r="B19" t="s">
        <v>335</v>
      </c>
      <c r="C19" t="s">
        <v>377</v>
      </c>
      <c r="D19" t="s">
        <v>342</v>
      </c>
      <c r="E19" t="s">
        <v>343</v>
      </c>
      <c r="F19" t="s">
        <v>344</v>
      </c>
      <c r="H19" t="s">
        <v>354</v>
      </c>
      <c r="I19" t="s">
        <v>382</v>
      </c>
    </row>
    <row r="20" spans="1:9" x14ac:dyDescent="0.2">
      <c r="B20" t="s">
        <v>336</v>
      </c>
      <c r="C20" t="s">
        <v>379</v>
      </c>
      <c r="D20" t="s">
        <v>342</v>
      </c>
      <c r="E20" t="s">
        <v>343</v>
      </c>
      <c r="F20" t="s">
        <v>344</v>
      </c>
      <c r="H20" t="s">
        <v>351</v>
      </c>
      <c r="I20" t="s">
        <v>383</v>
      </c>
    </row>
    <row r="21" spans="1:9" x14ac:dyDescent="0.2">
      <c r="B21" t="s">
        <v>337</v>
      </c>
      <c r="C21" t="s">
        <v>375</v>
      </c>
      <c r="D21" t="s">
        <v>342</v>
      </c>
      <c r="E21" t="s">
        <v>343</v>
      </c>
      <c r="F21" t="s">
        <v>344</v>
      </c>
      <c r="H21" t="s">
        <v>380</v>
      </c>
      <c r="I21" t="s">
        <v>384</v>
      </c>
    </row>
    <row r="22" spans="1:9" x14ac:dyDescent="0.2">
      <c r="A22" t="s">
        <v>385</v>
      </c>
    </row>
    <row r="23" spans="1:9" x14ac:dyDescent="0.2">
      <c r="B23" t="s">
        <v>331</v>
      </c>
      <c r="C23" t="s">
        <v>386</v>
      </c>
      <c r="D23" t="s">
        <v>342</v>
      </c>
      <c r="E23" t="s">
        <v>343</v>
      </c>
      <c r="F23" t="s">
        <v>344</v>
      </c>
      <c r="H23" t="s">
        <v>345</v>
      </c>
      <c r="I23" t="s">
        <v>387</v>
      </c>
    </row>
    <row r="24" spans="1:9" x14ac:dyDescent="0.2">
      <c r="A24" t="s">
        <v>388</v>
      </c>
    </row>
    <row r="25" spans="1:9" x14ac:dyDescent="0.2">
      <c r="B25" t="s">
        <v>331</v>
      </c>
      <c r="C25" t="s">
        <v>386</v>
      </c>
      <c r="D25" t="s">
        <v>342</v>
      </c>
      <c r="E25" t="s">
        <v>343</v>
      </c>
      <c r="F25" t="s">
        <v>344</v>
      </c>
      <c r="H25" t="s">
        <v>357</v>
      </c>
      <c r="I25" t="s">
        <v>389</v>
      </c>
    </row>
    <row r="26" spans="1:9" x14ac:dyDescent="0.2">
      <c r="A26" t="s">
        <v>390</v>
      </c>
    </row>
    <row r="27" spans="1:9" x14ac:dyDescent="0.2">
      <c r="B27" t="s">
        <v>331</v>
      </c>
      <c r="C27" t="s">
        <v>391</v>
      </c>
      <c r="D27" t="s">
        <v>342</v>
      </c>
      <c r="E27" t="s">
        <v>343</v>
      </c>
      <c r="F27" t="s">
        <v>344</v>
      </c>
      <c r="H27" t="s">
        <v>367</v>
      </c>
      <c r="I27" t="s">
        <v>346</v>
      </c>
    </row>
    <row r="28" spans="1:9" x14ac:dyDescent="0.2">
      <c r="A28" t="s">
        <v>392</v>
      </c>
    </row>
    <row r="29" spans="1:9" x14ac:dyDescent="0.2">
      <c r="B29" t="s">
        <v>331</v>
      </c>
      <c r="C29" t="s">
        <v>393</v>
      </c>
      <c r="D29" t="s">
        <v>342</v>
      </c>
      <c r="E29" t="s">
        <v>343</v>
      </c>
      <c r="F29" t="s">
        <v>344</v>
      </c>
      <c r="H29" t="s">
        <v>359</v>
      </c>
      <c r="I29" t="s">
        <v>394</v>
      </c>
    </row>
    <row r="30" spans="1:9" x14ac:dyDescent="0.2">
      <c r="A30" t="s">
        <v>395</v>
      </c>
    </row>
    <row r="31" spans="1:9" x14ac:dyDescent="0.2">
      <c r="B31" t="s">
        <v>331</v>
      </c>
      <c r="C31" t="s">
        <v>366</v>
      </c>
      <c r="D31" t="s">
        <v>342</v>
      </c>
      <c r="E31" t="s">
        <v>343</v>
      </c>
      <c r="F31" t="s">
        <v>344</v>
      </c>
      <c r="H31" t="s">
        <v>359</v>
      </c>
      <c r="I31" t="s">
        <v>378</v>
      </c>
    </row>
    <row r="32" spans="1:9" x14ac:dyDescent="0.2">
      <c r="B32" t="s">
        <v>332</v>
      </c>
      <c r="C32" t="s">
        <v>396</v>
      </c>
      <c r="D32" t="s">
        <v>342</v>
      </c>
      <c r="E32" t="s">
        <v>343</v>
      </c>
      <c r="F32" t="s">
        <v>344</v>
      </c>
      <c r="H32" t="s">
        <v>362</v>
      </c>
      <c r="I32" t="s">
        <v>383</v>
      </c>
    </row>
    <row r="33" spans="1:9" x14ac:dyDescent="0.2">
      <c r="A33" t="s">
        <v>397</v>
      </c>
    </row>
    <row r="34" spans="1:9" x14ac:dyDescent="0.2">
      <c r="B34" t="s">
        <v>331</v>
      </c>
      <c r="C34" t="s">
        <v>398</v>
      </c>
      <c r="D34" t="s">
        <v>342</v>
      </c>
      <c r="E34" t="s">
        <v>343</v>
      </c>
      <c r="F34" t="s">
        <v>344</v>
      </c>
      <c r="H34" t="s">
        <v>348</v>
      </c>
      <c r="I34" t="s">
        <v>378</v>
      </c>
    </row>
    <row r="35" spans="1:9" x14ac:dyDescent="0.2">
      <c r="B35" t="s">
        <v>332</v>
      </c>
      <c r="C35" t="s">
        <v>399</v>
      </c>
      <c r="D35" t="s">
        <v>342</v>
      </c>
      <c r="E35" t="s">
        <v>343</v>
      </c>
      <c r="F35" t="s">
        <v>344</v>
      </c>
      <c r="H35" t="s">
        <v>362</v>
      </c>
      <c r="I35" t="s">
        <v>400</v>
      </c>
    </row>
    <row r="36" spans="1:9" x14ac:dyDescent="0.2">
      <c r="B36" t="s">
        <v>333</v>
      </c>
      <c r="C36" t="s">
        <v>379</v>
      </c>
      <c r="D36" t="s">
        <v>342</v>
      </c>
      <c r="E36" t="s">
        <v>343</v>
      </c>
      <c r="F36" t="s">
        <v>344</v>
      </c>
      <c r="H36" t="s">
        <v>364</v>
      </c>
      <c r="I36" t="s">
        <v>401</v>
      </c>
    </row>
    <row r="37" spans="1:9" x14ac:dyDescent="0.2">
      <c r="B37" t="s">
        <v>334</v>
      </c>
      <c r="C37" t="s">
        <v>356</v>
      </c>
      <c r="D37" t="s">
        <v>342</v>
      </c>
      <c r="E37" t="s">
        <v>343</v>
      </c>
      <c r="F37" t="s">
        <v>344</v>
      </c>
      <c r="H37" t="s">
        <v>380</v>
      </c>
      <c r="I37" t="s">
        <v>402</v>
      </c>
    </row>
    <row r="38" spans="1:9" x14ac:dyDescent="0.2">
      <c r="B38" t="s">
        <v>335</v>
      </c>
      <c r="C38" t="s">
        <v>403</v>
      </c>
      <c r="D38" t="s">
        <v>342</v>
      </c>
      <c r="E38" t="s">
        <v>343</v>
      </c>
      <c r="F38" t="s">
        <v>344</v>
      </c>
      <c r="H38" t="s">
        <v>354</v>
      </c>
      <c r="I38" t="s">
        <v>404</v>
      </c>
    </row>
    <row r="39" spans="1:9" x14ac:dyDescent="0.2">
      <c r="B39" t="s">
        <v>336</v>
      </c>
      <c r="C39" t="s">
        <v>379</v>
      </c>
      <c r="D39" t="s">
        <v>342</v>
      </c>
      <c r="E39" t="s">
        <v>343</v>
      </c>
      <c r="F39" t="s">
        <v>344</v>
      </c>
      <c r="H39" t="s">
        <v>351</v>
      </c>
      <c r="I39" t="s">
        <v>405</v>
      </c>
    </row>
    <row r="40" spans="1:9" x14ac:dyDescent="0.2">
      <c r="B40" t="s">
        <v>337</v>
      </c>
      <c r="C40" t="s">
        <v>406</v>
      </c>
      <c r="D40" t="s">
        <v>342</v>
      </c>
      <c r="E40" t="s">
        <v>343</v>
      </c>
      <c r="F40" t="s">
        <v>344</v>
      </c>
      <c r="H40" t="s">
        <v>354</v>
      </c>
      <c r="I40" t="s">
        <v>407</v>
      </c>
    </row>
    <row r="41" spans="1:9" x14ac:dyDescent="0.2">
      <c r="B41" t="s">
        <v>338</v>
      </c>
      <c r="C41" t="s">
        <v>408</v>
      </c>
      <c r="D41" t="s">
        <v>342</v>
      </c>
      <c r="E41" t="s">
        <v>343</v>
      </c>
      <c r="F41" t="s">
        <v>344</v>
      </c>
      <c r="H41" t="s">
        <v>380</v>
      </c>
      <c r="I41" t="s">
        <v>409</v>
      </c>
    </row>
    <row r="42" spans="1:9" x14ac:dyDescent="0.2">
      <c r="B42" t="s">
        <v>339</v>
      </c>
      <c r="C42" t="s">
        <v>406</v>
      </c>
      <c r="D42" t="s">
        <v>342</v>
      </c>
      <c r="E42" t="s">
        <v>343</v>
      </c>
      <c r="F42" t="s">
        <v>344</v>
      </c>
      <c r="H42" t="s">
        <v>357</v>
      </c>
      <c r="I42" t="s">
        <v>410</v>
      </c>
    </row>
    <row r="43" spans="1:9" x14ac:dyDescent="0.2">
      <c r="A43" t="s">
        <v>411</v>
      </c>
    </row>
    <row r="44" spans="1:9" x14ac:dyDescent="0.2">
      <c r="B44" t="s">
        <v>331</v>
      </c>
      <c r="C44" t="s">
        <v>412</v>
      </c>
      <c r="D44" t="s">
        <v>342</v>
      </c>
      <c r="E44" t="s">
        <v>343</v>
      </c>
      <c r="F44" t="s">
        <v>344</v>
      </c>
      <c r="H44" t="s">
        <v>351</v>
      </c>
      <c r="I44" t="s">
        <v>413</v>
      </c>
    </row>
    <row r="45" spans="1:9" x14ac:dyDescent="0.2">
      <c r="A45" t="s">
        <v>414</v>
      </c>
    </row>
    <row r="46" spans="1:9" x14ac:dyDescent="0.2">
      <c r="B46" t="s">
        <v>331</v>
      </c>
      <c r="C46" t="s">
        <v>353</v>
      </c>
      <c r="D46" t="s">
        <v>342</v>
      </c>
      <c r="E46" t="s">
        <v>343</v>
      </c>
      <c r="F46" t="s">
        <v>344</v>
      </c>
      <c r="H46" t="s">
        <v>351</v>
      </c>
      <c r="I46" t="s">
        <v>415</v>
      </c>
    </row>
    <row r="47" spans="1:9" x14ac:dyDescent="0.2">
      <c r="B47" t="s">
        <v>332</v>
      </c>
      <c r="C47" t="s">
        <v>416</v>
      </c>
      <c r="D47" t="s">
        <v>342</v>
      </c>
      <c r="E47" t="s">
        <v>343</v>
      </c>
      <c r="F47" t="s">
        <v>344</v>
      </c>
      <c r="H47" t="s">
        <v>367</v>
      </c>
      <c r="I47" t="s">
        <v>417</v>
      </c>
    </row>
    <row r="48" spans="1:9" x14ac:dyDescent="0.2">
      <c r="B48" t="s">
        <v>333</v>
      </c>
      <c r="C48" t="s">
        <v>418</v>
      </c>
      <c r="D48" t="s">
        <v>342</v>
      </c>
      <c r="E48" t="s">
        <v>343</v>
      </c>
      <c r="F48" t="s">
        <v>344</v>
      </c>
      <c r="H48" t="s">
        <v>359</v>
      </c>
      <c r="I48" t="s">
        <v>419</v>
      </c>
    </row>
    <row r="49" spans="1:9" x14ac:dyDescent="0.2">
      <c r="B49" t="s">
        <v>334</v>
      </c>
      <c r="C49" t="s">
        <v>420</v>
      </c>
      <c r="D49" t="s">
        <v>342</v>
      </c>
      <c r="E49" t="s">
        <v>343</v>
      </c>
      <c r="F49" t="s">
        <v>344</v>
      </c>
      <c r="H49" t="s">
        <v>348</v>
      </c>
      <c r="I49" t="s">
        <v>421</v>
      </c>
    </row>
    <row r="50" spans="1:9" x14ac:dyDescent="0.2">
      <c r="B50" t="s">
        <v>335</v>
      </c>
      <c r="C50" t="s">
        <v>353</v>
      </c>
      <c r="D50" t="s">
        <v>342</v>
      </c>
      <c r="E50" t="s">
        <v>343</v>
      </c>
      <c r="F50" t="s">
        <v>344</v>
      </c>
      <c r="H50" t="s">
        <v>364</v>
      </c>
      <c r="I50" t="s">
        <v>422</v>
      </c>
    </row>
    <row r="51" spans="1:9" x14ac:dyDescent="0.2">
      <c r="B51" t="s">
        <v>336</v>
      </c>
      <c r="C51" t="s">
        <v>418</v>
      </c>
      <c r="D51" t="s">
        <v>342</v>
      </c>
      <c r="E51" t="s">
        <v>343</v>
      </c>
      <c r="F51" t="s">
        <v>344</v>
      </c>
      <c r="H51" t="s">
        <v>357</v>
      </c>
      <c r="I51" t="s">
        <v>423</v>
      </c>
    </row>
    <row r="52" spans="1:9" x14ac:dyDescent="0.2">
      <c r="A52" t="s">
        <v>424</v>
      </c>
    </row>
    <row r="53" spans="1:9" x14ac:dyDescent="0.2">
      <c r="B53" t="s">
        <v>331</v>
      </c>
      <c r="C53" t="s">
        <v>425</v>
      </c>
      <c r="D53" t="s">
        <v>342</v>
      </c>
      <c r="E53" t="s">
        <v>343</v>
      </c>
      <c r="F53" t="s">
        <v>344</v>
      </c>
      <c r="H53" t="s">
        <v>380</v>
      </c>
      <c r="I53" t="s">
        <v>426</v>
      </c>
    </row>
    <row r="54" spans="1:9" x14ac:dyDescent="0.2">
      <c r="A54" t="s">
        <v>427</v>
      </c>
    </row>
    <row r="55" spans="1:9" x14ac:dyDescent="0.2">
      <c r="B55" t="s">
        <v>331</v>
      </c>
      <c r="C55" t="s">
        <v>428</v>
      </c>
      <c r="D55" t="s">
        <v>342</v>
      </c>
      <c r="E55" t="s">
        <v>343</v>
      </c>
      <c r="F55" t="s">
        <v>344</v>
      </c>
      <c r="H55" t="s">
        <v>429</v>
      </c>
      <c r="I55" t="s">
        <v>430</v>
      </c>
    </row>
    <row r="56" spans="1:9" x14ac:dyDescent="0.2">
      <c r="B56" t="s">
        <v>332</v>
      </c>
      <c r="C56" t="s">
        <v>377</v>
      </c>
      <c r="D56" t="s">
        <v>342</v>
      </c>
      <c r="E56" t="s">
        <v>343</v>
      </c>
      <c r="F56" t="s">
        <v>344</v>
      </c>
      <c r="H56" t="s">
        <v>431</v>
      </c>
      <c r="I56" t="s">
        <v>432</v>
      </c>
    </row>
    <row r="57" spans="1:9" x14ac:dyDescent="0.2">
      <c r="B57" t="s">
        <v>333</v>
      </c>
      <c r="C57" t="s">
        <v>377</v>
      </c>
      <c r="D57" t="s">
        <v>342</v>
      </c>
      <c r="E57" t="s">
        <v>343</v>
      </c>
      <c r="F57" t="s">
        <v>344</v>
      </c>
      <c r="H57" t="s">
        <v>433</v>
      </c>
      <c r="I57" t="s">
        <v>434</v>
      </c>
    </row>
    <row r="58" spans="1:9" x14ac:dyDescent="0.2">
      <c r="B58" t="s">
        <v>334</v>
      </c>
      <c r="C58" t="s">
        <v>428</v>
      </c>
      <c r="D58" t="s">
        <v>342</v>
      </c>
      <c r="E58" t="s">
        <v>343</v>
      </c>
      <c r="F58" t="s">
        <v>344</v>
      </c>
      <c r="H58" t="s">
        <v>435</v>
      </c>
      <c r="I58" t="s">
        <v>436</v>
      </c>
    </row>
    <row r="59" spans="1:9" x14ac:dyDescent="0.2">
      <c r="B59" t="s">
        <v>335</v>
      </c>
      <c r="C59" t="s">
        <v>437</v>
      </c>
      <c r="D59" t="s">
        <v>342</v>
      </c>
      <c r="E59" t="s">
        <v>343</v>
      </c>
      <c r="F59" t="s">
        <v>344</v>
      </c>
      <c r="H59" t="s">
        <v>367</v>
      </c>
      <c r="I59" t="s">
        <v>438</v>
      </c>
    </row>
    <row r="60" spans="1:9" x14ac:dyDescent="0.2">
      <c r="A60" t="s">
        <v>439</v>
      </c>
    </row>
    <row r="61" spans="1:9" x14ac:dyDescent="0.2">
      <c r="B61" t="s">
        <v>331</v>
      </c>
      <c r="C61" t="s">
        <v>428</v>
      </c>
      <c r="D61" t="s">
        <v>342</v>
      </c>
      <c r="E61" t="s">
        <v>343</v>
      </c>
      <c r="F61" t="s">
        <v>344</v>
      </c>
      <c r="H61" t="s">
        <v>440</v>
      </c>
      <c r="I61" t="s">
        <v>441</v>
      </c>
    </row>
    <row r="62" spans="1:9" x14ac:dyDescent="0.2">
      <c r="A62" t="s">
        <v>442</v>
      </c>
    </row>
    <row r="63" spans="1:9" x14ac:dyDescent="0.2">
      <c r="B63" t="s">
        <v>331</v>
      </c>
      <c r="C63" t="s">
        <v>443</v>
      </c>
      <c r="D63" t="s">
        <v>342</v>
      </c>
      <c r="E63" t="s">
        <v>343</v>
      </c>
      <c r="F63" t="s">
        <v>344</v>
      </c>
      <c r="H63" t="s">
        <v>444</v>
      </c>
      <c r="I63" t="s">
        <v>445</v>
      </c>
    </row>
    <row r="64" spans="1:9" x14ac:dyDescent="0.2">
      <c r="B64" t="s">
        <v>332</v>
      </c>
      <c r="C64" t="s">
        <v>446</v>
      </c>
      <c r="D64" t="s">
        <v>342</v>
      </c>
      <c r="E64" t="s">
        <v>343</v>
      </c>
      <c r="F64" t="s">
        <v>344</v>
      </c>
      <c r="H64" t="s">
        <v>435</v>
      </c>
      <c r="I64" t="s">
        <v>447</v>
      </c>
    </row>
    <row r="65" spans="1:9" x14ac:dyDescent="0.2">
      <c r="B65" t="s">
        <v>333</v>
      </c>
      <c r="C65" t="s">
        <v>443</v>
      </c>
      <c r="D65" t="s">
        <v>342</v>
      </c>
      <c r="E65" t="s">
        <v>343</v>
      </c>
      <c r="F65" t="s">
        <v>344</v>
      </c>
      <c r="H65" t="s">
        <v>431</v>
      </c>
      <c r="I65" t="s">
        <v>434</v>
      </c>
    </row>
    <row r="66" spans="1:9" x14ac:dyDescent="0.2">
      <c r="B66" t="s">
        <v>334</v>
      </c>
      <c r="C66" t="s">
        <v>446</v>
      </c>
      <c r="D66" t="s">
        <v>342</v>
      </c>
      <c r="E66" t="s">
        <v>343</v>
      </c>
      <c r="F66" t="s">
        <v>344</v>
      </c>
      <c r="H66" t="s">
        <v>357</v>
      </c>
      <c r="I66" t="s">
        <v>448</v>
      </c>
    </row>
    <row r="67" spans="1:9" x14ac:dyDescent="0.2">
      <c r="B67" t="s">
        <v>335</v>
      </c>
      <c r="C67" t="s">
        <v>406</v>
      </c>
      <c r="D67" t="s">
        <v>342</v>
      </c>
      <c r="E67" t="s">
        <v>343</v>
      </c>
      <c r="F67" t="s">
        <v>344</v>
      </c>
      <c r="H67" t="s">
        <v>357</v>
      </c>
      <c r="I67" t="s">
        <v>438</v>
      </c>
    </row>
    <row r="68" spans="1:9" x14ac:dyDescent="0.2">
      <c r="B68" t="s">
        <v>336</v>
      </c>
      <c r="C68" t="s">
        <v>449</v>
      </c>
      <c r="D68" t="s">
        <v>342</v>
      </c>
      <c r="E68" t="s">
        <v>343</v>
      </c>
      <c r="F68" t="s">
        <v>344</v>
      </c>
      <c r="H68" t="s">
        <v>450</v>
      </c>
      <c r="I68" t="s">
        <v>389</v>
      </c>
    </row>
    <row r="69" spans="1:9" x14ac:dyDescent="0.2">
      <c r="A69" t="s">
        <v>451</v>
      </c>
    </row>
    <row r="70" spans="1:9" x14ac:dyDescent="0.2">
      <c r="B70" t="s">
        <v>331</v>
      </c>
      <c r="C70" t="s">
        <v>452</v>
      </c>
      <c r="D70" t="s">
        <v>342</v>
      </c>
      <c r="E70" t="s">
        <v>343</v>
      </c>
      <c r="F70" t="s">
        <v>344</v>
      </c>
      <c r="H70" t="s">
        <v>453</v>
      </c>
      <c r="I70" t="s">
        <v>454</v>
      </c>
    </row>
    <row r="71" spans="1:9" x14ac:dyDescent="0.2">
      <c r="A71" t="s">
        <v>455</v>
      </c>
    </row>
    <row r="72" spans="1:9" x14ac:dyDescent="0.2">
      <c r="B72" t="s">
        <v>331</v>
      </c>
      <c r="C72" t="s">
        <v>456</v>
      </c>
      <c r="D72" t="s">
        <v>342</v>
      </c>
      <c r="E72" t="s">
        <v>343</v>
      </c>
      <c r="F72" t="s">
        <v>344</v>
      </c>
      <c r="I72" t="s">
        <v>438</v>
      </c>
    </row>
    <row r="73" spans="1:9" x14ac:dyDescent="0.2">
      <c r="A73" t="s">
        <v>457</v>
      </c>
    </row>
    <row r="74" spans="1:9" x14ac:dyDescent="0.2">
      <c r="B74" t="s">
        <v>331</v>
      </c>
      <c r="C74" t="s">
        <v>456</v>
      </c>
      <c r="D74" t="s">
        <v>342</v>
      </c>
      <c r="E74" t="s">
        <v>343</v>
      </c>
      <c r="F74" t="s">
        <v>344</v>
      </c>
      <c r="I74" t="s">
        <v>458</v>
      </c>
    </row>
    <row r="75" spans="1:9" x14ac:dyDescent="0.2">
      <c r="A75" t="s">
        <v>459</v>
      </c>
    </row>
    <row r="76" spans="1:9" x14ac:dyDescent="0.2">
      <c r="B76" t="s">
        <v>331</v>
      </c>
      <c r="C76" t="s">
        <v>460</v>
      </c>
      <c r="D76" t="s">
        <v>342</v>
      </c>
      <c r="E76" t="s">
        <v>343</v>
      </c>
      <c r="F76" t="s">
        <v>344</v>
      </c>
      <c r="I76" t="s">
        <v>461</v>
      </c>
    </row>
    <row r="77" spans="1:9" x14ac:dyDescent="0.2">
      <c r="A77" t="s">
        <v>462</v>
      </c>
    </row>
    <row r="78" spans="1:9" x14ac:dyDescent="0.2">
      <c r="B78" t="s">
        <v>331</v>
      </c>
      <c r="C78" t="s">
        <v>463</v>
      </c>
      <c r="D78" t="s">
        <v>342</v>
      </c>
      <c r="E78" t="s">
        <v>343</v>
      </c>
      <c r="F78" t="s">
        <v>344</v>
      </c>
      <c r="H78" t="s">
        <v>357</v>
      </c>
      <c r="I78" t="s">
        <v>464</v>
      </c>
    </row>
    <row r="79" spans="1:9" x14ac:dyDescent="0.2">
      <c r="A79" t="s">
        <v>465</v>
      </c>
    </row>
    <row r="80" spans="1:9" x14ac:dyDescent="0.2">
      <c r="B80" t="s">
        <v>331</v>
      </c>
      <c r="C80" t="s">
        <v>466</v>
      </c>
      <c r="D80" t="s">
        <v>342</v>
      </c>
      <c r="E80" t="s">
        <v>343</v>
      </c>
      <c r="F80" t="s">
        <v>344</v>
      </c>
      <c r="H80" t="s">
        <v>357</v>
      </c>
      <c r="I80" t="s">
        <v>467</v>
      </c>
    </row>
    <row r="81" spans="1:9" x14ac:dyDescent="0.2">
      <c r="A81" t="s">
        <v>468</v>
      </c>
    </row>
    <row r="82" spans="1:9" x14ac:dyDescent="0.2">
      <c r="B82" t="s">
        <v>331</v>
      </c>
      <c r="C82" t="s">
        <v>469</v>
      </c>
      <c r="D82" t="s">
        <v>342</v>
      </c>
      <c r="E82" t="s">
        <v>343</v>
      </c>
      <c r="F82" t="s">
        <v>344</v>
      </c>
      <c r="H82" t="s">
        <v>470</v>
      </c>
      <c r="I82" t="s">
        <v>471</v>
      </c>
    </row>
    <row r="83" spans="1:9" x14ac:dyDescent="0.2">
      <c r="A83" t="s">
        <v>472</v>
      </c>
    </row>
    <row r="84" spans="1:9" x14ac:dyDescent="0.2">
      <c r="B84" t="s">
        <v>331</v>
      </c>
      <c r="C84" t="s">
        <v>420</v>
      </c>
      <c r="D84" t="s">
        <v>342</v>
      </c>
      <c r="E84" t="s">
        <v>343</v>
      </c>
      <c r="F84" t="s">
        <v>344</v>
      </c>
      <c r="H84" t="s">
        <v>473</v>
      </c>
      <c r="I84" t="s">
        <v>387</v>
      </c>
    </row>
    <row r="85" spans="1:9" x14ac:dyDescent="0.2">
      <c r="A85" t="s">
        <v>474</v>
      </c>
    </row>
    <row r="86" spans="1:9" x14ac:dyDescent="0.2">
      <c r="B86" t="s">
        <v>331</v>
      </c>
      <c r="C86" t="s">
        <v>475</v>
      </c>
      <c r="D86" t="s">
        <v>342</v>
      </c>
      <c r="E86" t="s">
        <v>343</v>
      </c>
      <c r="F86" t="s">
        <v>344</v>
      </c>
      <c r="H86" t="s">
        <v>367</v>
      </c>
      <c r="I86" t="s">
        <v>389</v>
      </c>
    </row>
    <row r="87" spans="1:9" x14ac:dyDescent="0.2">
      <c r="A87" t="s">
        <v>476</v>
      </c>
    </row>
    <row r="88" spans="1:9" x14ac:dyDescent="0.2">
      <c r="B88" t="s">
        <v>331</v>
      </c>
      <c r="C88" t="s">
        <v>391</v>
      </c>
      <c r="D88" t="s">
        <v>342</v>
      </c>
      <c r="E88" t="s">
        <v>343</v>
      </c>
      <c r="F88" t="s">
        <v>344</v>
      </c>
      <c r="H88" t="s">
        <v>450</v>
      </c>
      <c r="I88" t="s">
        <v>370</v>
      </c>
    </row>
    <row r="89" spans="1:9" x14ac:dyDescent="0.2">
      <c r="A89" t="s">
        <v>477</v>
      </c>
    </row>
    <row r="90" spans="1:9" x14ac:dyDescent="0.2">
      <c r="B90" t="s">
        <v>331</v>
      </c>
      <c r="C90" t="s">
        <v>478</v>
      </c>
      <c r="D90" t="s">
        <v>342</v>
      </c>
      <c r="E90" t="s">
        <v>343</v>
      </c>
      <c r="F90" t="s">
        <v>344</v>
      </c>
      <c r="H90" t="s">
        <v>429</v>
      </c>
      <c r="I90" t="s">
        <v>479</v>
      </c>
    </row>
    <row r="91" spans="1:9" x14ac:dyDescent="0.2">
      <c r="A91" t="s">
        <v>480</v>
      </c>
    </row>
    <row r="92" spans="1:9" x14ac:dyDescent="0.2">
      <c r="B92" t="s">
        <v>331</v>
      </c>
      <c r="C92" t="s">
        <v>366</v>
      </c>
      <c r="D92" t="s">
        <v>342</v>
      </c>
      <c r="E92" t="s">
        <v>343</v>
      </c>
      <c r="F92" t="s">
        <v>344</v>
      </c>
      <c r="H92" t="s">
        <v>481</v>
      </c>
      <c r="I92" t="s">
        <v>482</v>
      </c>
    </row>
    <row r="93" spans="1:9" x14ac:dyDescent="0.2">
      <c r="B93" t="s">
        <v>332</v>
      </c>
      <c r="C93" t="s">
        <v>416</v>
      </c>
      <c r="D93" t="s">
        <v>342</v>
      </c>
      <c r="E93" t="s">
        <v>343</v>
      </c>
      <c r="F93" t="s">
        <v>344</v>
      </c>
      <c r="H93" t="s">
        <v>367</v>
      </c>
      <c r="I93" t="s">
        <v>483</v>
      </c>
    </row>
    <row r="94" spans="1:9" x14ac:dyDescent="0.2">
      <c r="A94" t="s">
        <v>484</v>
      </c>
    </row>
    <row r="95" spans="1:9" x14ac:dyDescent="0.2">
      <c r="B95" t="s">
        <v>331</v>
      </c>
      <c r="C95" t="s">
        <v>408</v>
      </c>
      <c r="D95" t="s">
        <v>342</v>
      </c>
      <c r="E95" t="s">
        <v>343</v>
      </c>
      <c r="F95" t="s">
        <v>344</v>
      </c>
      <c r="H95" t="s">
        <v>485</v>
      </c>
      <c r="I95" t="s">
        <v>486</v>
      </c>
    </row>
    <row r="96" spans="1:9" x14ac:dyDescent="0.2">
      <c r="A96" t="s">
        <v>487</v>
      </c>
    </row>
    <row r="97" spans="1:9" x14ac:dyDescent="0.2">
      <c r="B97" t="s">
        <v>331</v>
      </c>
      <c r="C97" t="s">
        <v>488</v>
      </c>
      <c r="D97" t="s">
        <v>342</v>
      </c>
      <c r="E97" t="s">
        <v>343</v>
      </c>
      <c r="F97" t="s">
        <v>344</v>
      </c>
      <c r="H97" t="s">
        <v>450</v>
      </c>
      <c r="I97" t="s">
        <v>489</v>
      </c>
    </row>
    <row r="98" spans="1:9" x14ac:dyDescent="0.2">
      <c r="A98" t="s">
        <v>490</v>
      </c>
    </row>
    <row r="99" spans="1:9" x14ac:dyDescent="0.2">
      <c r="B99" t="s">
        <v>331</v>
      </c>
      <c r="C99" t="s">
        <v>469</v>
      </c>
      <c r="D99" t="s">
        <v>342</v>
      </c>
      <c r="E99" t="s">
        <v>343</v>
      </c>
      <c r="F99" t="s">
        <v>344</v>
      </c>
      <c r="H99" t="s">
        <v>345</v>
      </c>
      <c r="I99" t="s">
        <v>491</v>
      </c>
    </row>
    <row r="100" spans="1:9" x14ac:dyDescent="0.2">
      <c r="A100" t="s">
        <v>492</v>
      </c>
    </row>
    <row r="101" spans="1:9" x14ac:dyDescent="0.2">
      <c r="B101" t="s">
        <v>331</v>
      </c>
      <c r="C101" t="s">
        <v>372</v>
      </c>
      <c r="D101" t="s">
        <v>342</v>
      </c>
      <c r="E101" t="s">
        <v>343</v>
      </c>
      <c r="F101" t="s">
        <v>344</v>
      </c>
      <c r="H101" t="s">
        <v>493</v>
      </c>
      <c r="I101" t="s">
        <v>494</v>
      </c>
    </row>
    <row r="102" spans="1:9" x14ac:dyDescent="0.2">
      <c r="A102" t="s">
        <v>495</v>
      </c>
    </row>
    <row r="103" spans="1:9" x14ac:dyDescent="0.2">
      <c r="B103" t="s">
        <v>331</v>
      </c>
      <c r="C103" t="s">
        <v>449</v>
      </c>
      <c r="D103" t="s">
        <v>342</v>
      </c>
      <c r="E103" t="s">
        <v>343</v>
      </c>
      <c r="F103" t="s">
        <v>344</v>
      </c>
      <c r="H103" t="s">
        <v>450</v>
      </c>
      <c r="I103" t="s">
        <v>496</v>
      </c>
    </row>
    <row r="104" spans="1:9" x14ac:dyDescent="0.2">
      <c r="A104" t="s">
        <v>497</v>
      </c>
    </row>
    <row r="105" spans="1:9" x14ac:dyDescent="0.2">
      <c r="B105" t="s">
        <v>331</v>
      </c>
      <c r="C105" t="s">
        <v>475</v>
      </c>
      <c r="D105" t="s">
        <v>342</v>
      </c>
      <c r="E105" t="s">
        <v>343</v>
      </c>
      <c r="F105" t="s">
        <v>344</v>
      </c>
      <c r="H105" t="s">
        <v>453</v>
      </c>
      <c r="I105" t="s">
        <v>498</v>
      </c>
    </row>
    <row r="106" spans="1:9" x14ac:dyDescent="0.2">
      <c r="A106" t="s">
        <v>499</v>
      </c>
    </row>
    <row r="107" spans="1:9" x14ac:dyDescent="0.2">
      <c r="B107" t="s">
        <v>331</v>
      </c>
      <c r="C107" t="s">
        <v>469</v>
      </c>
      <c r="D107" t="s">
        <v>342</v>
      </c>
      <c r="E107" t="s">
        <v>343</v>
      </c>
      <c r="F107" t="s">
        <v>344</v>
      </c>
      <c r="I107" t="s">
        <v>387</v>
      </c>
    </row>
    <row r="108" spans="1:9" x14ac:dyDescent="0.2">
      <c r="A108" t="s">
        <v>500</v>
      </c>
    </row>
    <row r="109" spans="1:9" x14ac:dyDescent="0.2">
      <c r="B109" t="s">
        <v>331</v>
      </c>
      <c r="C109" t="s">
        <v>501</v>
      </c>
      <c r="D109" t="s">
        <v>342</v>
      </c>
      <c r="E109" t="s">
        <v>343</v>
      </c>
      <c r="F109" t="s">
        <v>344</v>
      </c>
      <c r="H109" t="s">
        <v>359</v>
      </c>
      <c r="I109" t="s">
        <v>502</v>
      </c>
    </row>
    <row r="112" spans="1:9" x14ac:dyDescent="0.2">
      <c r="A112">
        <f>COUNTA(A1:A108)</f>
        <v>36</v>
      </c>
      <c r="B112">
        <f>COUNTA(B1:B109)</f>
        <v>73</v>
      </c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C098-D473-4A2D-88EA-8733C2FB8ED6}">
  <dimension ref="A1:B17"/>
  <sheetViews>
    <sheetView workbookViewId="0">
      <selection activeCell="B18" sqref="B18"/>
    </sheetView>
  </sheetViews>
  <sheetFormatPr defaultRowHeight="12.75" x14ac:dyDescent="0.2"/>
  <cols>
    <col min="1" max="1" width="43.85546875" bestFit="1" customWidth="1"/>
    <col min="2" max="2" width="10.85546875" bestFit="1" customWidth="1"/>
  </cols>
  <sheetData>
    <row r="1" spans="1:2" x14ac:dyDescent="0.2">
      <c r="A1" t="s">
        <v>503</v>
      </c>
      <c r="B1">
        <v>1</v>
      </c>
    </row>
    <row r="2" spans="1:2" x14ac:dyDescent="0.2">
      <c r="A2" t="s">
        <v>504</v>
      </c>
      <c r="B2">
        <v>8</v>
      </c>
    </row>
    <row r="3" spans="1:2" x14ac:dyDescent="0.2">
      <c r="A3" t="s">
        <v>506</v>
      </c>
      <c r="B3">
        <v>1</v>
      </c>
    </row>
    <row r="4" spans="1:2" x14ac:dyDescent="0.2">
      <c r="A4" t="s">
        <v>505</v>
      </c>
      <c r="B4">
        <v>7</v>
      </c>
    </row>
    <row r="5" spans="1:2" x14ac:dyDescent="0.2">
      <c r="A5" t="s">
        <v>507</v>
      </c>
      <c r="B5">
        <v>1</v>
      </c>
    </row>
    <row r="6" spans="1:2" x14ac:dyDescent="0.2">
      <c r="A6" t="s">
        <v>508</v>
      </c>
      <c r="B6">
        <v>1</v>
      </c>
    </row>
    <row r="7" spans="1:2" x14ac:dyDescent="0.2">
      <c r="A7" t="s">
        <v>509</v>
      </c>
      <c r="B7">
        <v>1</v>
      </c>
    </row>
    <row r="8" spans="1:2" x14ac:dyDescent="0.2">
      <c r="A8" t="s">
        <v>510</v>
      </c>
      <c r="B8">
        <v>1</v>
      </c>
    </row>
    <row r="9" spans="1:2" x14ac:dyDescent="0.2">
      <c r="A9" t="s">
        <v>511</v>
      </c>
      <c r="B9">
        <v>2</v>
      </c>
    </row>
    <row r="10" spans="1:2" x14ac:dyDescent="0.2">
      <c r="A10" t="s">
        <v>511</v>
      </c>
      <c r="B10">
        <v>9</v>
      </c>
    </row>
    <row r="11" spans="1:2" x14ac:dyDescent="0.2">
      <c r="A11" t="s">
        <v>512</v>
      </c>
      <c r="B11">
        <v>6</v>
      </c>
    </row>
    <row r="12" spans="1:2" x14ac:dyDescent="0.2">
      <c r="A12" t="s">
        <v>512</v>
      </c>
      <c r="B12">
        <v>1</v>
      </c>
    </row>
    <row r="13" spans="1:2" x14ac:dyDescent="0.2">
      <c r="A13" t="s">
        <v>513</v>
      </c>
      <c r="B13">
        <v>1</v>
      </c>
    </row>
    <row r="14" spans="1:2" x14ac:dyDescent="0.2">
      <c r="A14" t="s">
        <v>513</v>
      </c>
      <c r="B14">
        <v>5</v>
      </c>
    </row>
    <row r="15" spans="1:2" x14ac:dyDescent="0.2">
      <c r="A15" t="s">
        <v>514</v>
      </c>
      <c r="B15">
        <v>1</v>
      </c>
    </row>
    <row r="16" spans="1:2" x14ac:dyDescent="0.2">
      <c r="A16" t="s">
        <v>515</v>
      </c>
      <c r="B16">
        <v>6</v>
      </c>
    </row>
    <row r="17" spans="1:2" x14ac:dyDescent="0.2">
      <c r="A17" t="s">
        <v>516</v>
      </c>
      <c r="B17"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8C84-EB23-44E1-B1B0-F41F4161E373}">
  <dimension ref="A1:S307"/>
  <sheetViews>
    <sheetView topLeftCell="A82" workbookViewId="0">
      <selection activeCell="AC7" sqref="AC7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9.85546875" customWidth="1"/>
    <col min="6" max="6" width="5.85546875" style="19" customWidth="1"/>
    <col min="7" max="7" width="5.85546875" customWidth="1"/>
    <col min="8" max="8" width="5.5703125" style="19" customWidth="1"/>
    <col min="9" max="9" width="7.42578125" customWidth="1"/>
    <col min="10" max="10" width="5.5703125" style="19" customWidth="1"/>
    <col min="11" max="11" width="6.42578125" customWidth="1"/>
    <col min="12" max="12" width="2.42578125" customWidth="1"/>
    <col min="13" max="13" width="5.85546875" style="19" customWidth="1"/>
    <col min="14" max="14" width="5.28515625" customWidth="1"/>
    <col min="15" max="15" width="5.5703125" customWidth="1"/>
    <col min="16" max="16" width="10.42578125" style="19" customWidth="1"/>
    <col min="17" max="17" width="4.140625" customWidth="1"/>
    <col min="18" max="18" width="6.85546875" style="19" customWidth="1"/>
    <col min="19" max="19" width="5.42578125" customWidth="1"/>
  </cols>
  <sheetData>
    <row r="1" spans="1:19" ht="13.5" thickBot="1" x14ac:dyDescent="0.25">
      <c r="A1" s="319" t="s">
        <v>180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68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9" t="s">
        <v>80</v>
      </c>
      <c r="Q3" s="370"/>
      <c r="R3" s="186" t="str">
        <f>[1]p1!$H$4</f>
        <v>2023.2</v>
      </c>
      <c r="S3" s="336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70</v>
      </c>
      <c r="B6" s="236"/>
      <c r="C6" s="236"/>
      <c r="D6" s="236"/>
      <c r="E6" s="275"/>
      <c r="F6" s="366" t="s">
        <v>65</v>
      </c>
      <c r="G6" s="366"/>
      <c r="H6" s="366" t="s">
        <v>71</v>
      </c>
      <c r="I6" s="366"/>
      <c r="J6" s="366" t="s">
        <v>72</v>
      </c>
      <c r="K6" s="366"/>
      <c r="L6" s="7"/>
      <c r="M6" s="366" t="s">
        <v>139</v>
      </c>
      <c r="N6" s="366"/>
      <c r="O6" s="7"/>
      <c r="P6" s="130" t="s">
        <v>69</v>
      </c>
      <c r="Q6" s="7"/>
      <c r="R6" s="366" t="s">
        <v>19</v>
      </c>
      <c r="S6" s="366"/>
    </row>
    <row r="7" spans="1:19" ht="13.5" thickBot="1" x14ac:dyDescent="0.25">
      <c r="A7" s="146"/>
      <c r="B7" s="150"/>
      <c r="C7" s="150"/>
      <c r="D7" s="150"/>
      <c r="E7" s="151" t="s">
        <v>301</v>
      </c>
      <c r="F7" s="44">
        <f>SUM(F8:F309)</f>
        <v>3768</v>
      </c>
      <c r="G7" s="22"/>
      <c r="H7" s="44">
        <f>SUM(H8:H309)</f>
        <v>319</v>
      </c>
      <c r="I7" s="22"/>
      <c r="J7" s="44">
        <f>SUM(J8:J309)</f>
        <v>2701</v>
      </c>
      <c r="K7" s="22"/>
      <c r="L7" s="24"/>
      <c r="M7" s="44">
        <f>SUM(M8:M309)</f>
        <v>549</v>
      </c>
      <c r="N7" s="22"/>
      <c r="O7" s="24"/>
      <c r="P7" s="44">
        <f>SUM(P8:P309)</f>
        <v>950</v>
      </c>
      <c r="Q7" s="24"/>
      <c r="R7" s="44">
        <f>SUM(R8:R309)</f>
        <v>1200</v>
      </c>
      <c r="S7" s="22"/>
    </row>
    <row r="8" spans="1:19" s="25" customFormat="1" ht="11.25" x14ac:dyDescent="0.2">
      <c r="A8" s="142" t="str">
        <f>T([1]p1!$C$13:$G$13)</f>
        <v>Alânnio Barbosa Nóbrega</v>
      </c>
      <c r="B8" s="143"/>
      <c r="C8" s="143"/>
      <c r="D8" s="143"/>
      <c r="E8" s="144"/>
      <c r="F8" s="152"/>
      <c r="G8" s="141"/>
      <c r="H8" s="147"/>
      <c r="I8" s="141"/>
      <c r="J8" s="147"/>
      <c r="K8" s="141"/>
      <c r="L8" s="141"/>
      <c r="M8" s="147"/>
      <c r="N8" s="141"/>
      <c r="O8" s="141"/>
      <c r="P8" s="147"/>
      <c r="Q8" s="141"/>
      <c r="R8" s="147"/>
      <c r="S8" s="141"/>
    </row>
    <row r="9" spans="1:19" s="2" customFormat="1" ht="13.5" customHeight="1" x14ac:dyDescent="0.2">
      <c r="A9" s="139" t="str">
        <f>IF([1]p1!$A$57&lt;&gt;0,[1]p1!$A$57,"")</f>
        <v/>
      </c>
      <c r="B9" s="131"/>
      <c r="C9" s="131"/>
      <c r="D9" s="131"/>
      <c r="E9" s="89"/>
      <c r="F9" s="148" t="str">
        <f>IF([1]p1!$F$57&lt;&gt;0,[1]p1!$F$57,"")</f>
        <v/>
      </c>
      <c r="G9" s="89"/>
      <c r="H9" s="148" t="str">
        <f>IF([1]p1!$E$57&lt;&gt;0,[1]p1!$E$57,"")</f>
        <v/>
      </c>
      <c r="I9" s="89"/>
      <c r="J9" s="148" t="str">
        <f>IF([1]p1!$I$57&lt;&gt;0,[1]p1!$I$57,"")</f>
        <v/>
      </c>
      <c r="K9" s="89"/>
      <c r="L9" s="16"/>
      <c r="M9" s="148" t="str">
        <f>IF([1]p1!$K$57&lt;&gt;0,[1]p1!$K$57,"")</f>
        <v/>
      </c>
      <c r="N9" s="89"/>
      <c r="O9" s="16"/>
      <c r="P9" s="16" t="str">
        <f>IF([1]p1!$L$57&lt;&gt;0,[1]p1!$L$57,"")</f>
        <v/>
      </c>
      <c r="Q9" s="16"/>
      <c r="R9" s="148" t="str">
        <f>IF([1]p1!$J$57&lt;&gt;0,[1]p1!$J$57,"")</f>
        <v/>
      </c>
      <c r="S9" s="89"/>
    </row>
    <row r="10" spans="1:19" s="2" customFormat="1" ht="13.5" customHeight="1" x14ac:dyDescent="0.2">
      <c r="A10" s="139" t="str">
        <f>IF([1]p1!$A$58&lt;&gt;0,[1]p1!$A$58,"")</f>
        <v/>
      </c>
      <c r="B10" s="131"/>
      <c r="C10" s="131"/>
      <c r="D10" s="131"/>
      <c r="E10" s="89"/>
      <c r="F10" s="148" t="str">
        <f>IF([1]p1!$F$58&lt;&gt;0,[1]p1!$F$58,"")</f>
        <v/>
      </c>
      <c r="G10" s="89"/>
      <c r="H10" s="148" t="str">
        <f>IF([1]p1!$E$58&lt;&gt;0,[1]p1!$E$58,"")</f>
        <v/>
      </c>
      <c r="I10" s="89"/>
      <c r="J10" s="148" t="str">
        <f>IF([1]p1!$I$58&lt;&gt;0,[1]p1!$I$58,"")</f>
        <v/>
      </c>
      <c r="K10" s="89"/>
      <c r="L10" s="16"/>
      <c r="M10" s="148" t="str">
        <f>IF([1]p1!$K$58&lt;&gt;0,[1]p1!$K$58,"")</f>
        <v/>
      </c>
      <c r="N10" s="89"/>
      <c r="O10" s="16"/>
      <c r="P10" s="16" t="str">
        <f>IF([1]p1!$L$58&lt;&gt;0,[1]p1!$L$58,"")</f>
        <v/>
      </c>
      <c r="Q10" s="16"/>
      <c r="R10" s="148" t="str">
        <f>IF([1]p1!$J$58&lt;&gt;0,[1]p1!$J$58,"")</f>
        <v/>
      </c>
      <c r="S10" s="89"/>
    </row>
    <row r="11" spans="1:19" s="2" customFormat="1" ht="13.5" customHeight="1" x14ac:dyDescent="0.2">
      <c r="A11" s="139" t="str">
        <f>IF([1]p1!$A$59&lt;&gt;0,[1]p1!$A$59,"")</f>
        <v/>
      </c>
      <c r="B11" s="131"/>
      <c r="C11" s="131"/>
      <c r="D11" s="131"/>
      <c r="E11" s="89"/>
      <c r="F11" s="148" t="str">
        <f>IF([1]p1!$F$59&lt;&gt;0,[1]p1!$F$59,"")</f>
        <v/>
      </c>
      <c r="G11" s="89"/>
      <c r="H11" s="148" t="str">
        <f>IF([1]p1!$E$59&lt;&gt;0,[1]p1!$E$59,"")</f>
        <v/>
      </c>
      <c r="I11" s="89"/>
      <c r="J11" s="148" t="str">
        <f>IF([1]p1!$I$59&lt;&gt;0,[1]p1!$I$59,"")</f>
        <v/>
      </c>
      <c r="K11" s="89"/>
      <c r="L11" s="16"/>
      <c r="M11" s="148" t="str">
        <f>IF([1]p1!$K$59&lt;&gt;0,[1]p1!$K$59,"")</f>
        <v/>
      </c>
      <c r="N11" s="89"/>
      <c r="O11" s="16"/>
      <c r="P11" s="16" t="str">
        <f>IF([1]p1!$L$59&lt;&gt;0,[1]p1!$L$59,"")</f>
        <v/>
      </c>
      <c r="Q11" s="16"/>
      <c r="R11" s="148" t="str">
        <f>IF([1]p1!$J$59&lt;&gt;0,[1]p1!$J$59,"")</f>
        <v/>
      </c>
      <c r="S11" s="89"/>
    </row>
    <row r="12" spans="1:19" s="2" customFormat="1" ht="13.5" customHeight="1" x14ac:dyDescent="0.2">
      <c r="A12" s="139" t="str">
        <f>IF([1]p1!$A$60&lt;&gt;0,[1]p1!$A$60,"")</f>
        <v/>
      </c>
      <c r="B12" s="131"/>
      <c r="C12" s="131"/>
      <c r="D12" s="131"/>
      <c r="E12" s="89"/>
      <c r="F12" s="148" t="str">
        <f>IF([1]p1!$F$60&lt;&gt;0,[1]p1!$F$60,"")</f>
        <v/>
      </c>
      <c r="G12" s="89"/>
      <c r="H12" s="148" t="str">
        <f>IF([1]p1!$E$60&lt;&gt;0,[1]p1!$E$60,"")</f>
        <v/>
      </c>
      <c r="I12" s="89"/>
      <c r="J12" s="148" t="str">
        <f>IF([1]p1!$I$60&lt;&gt;0,[1]p1!$I$60,"")</f>
        <v/>
      </c>
      <c r="K12" s="89"/>
      <c r="L12" s="16"/>
      <c r="M12" s="148" t="str">
        <f>IF([1]p1!$K$60&lt;&gt;0,[1]p1!$K$60,"")</f>
        <v/>
      </c>
      <c r="N12" s="89"/>
      <c r="O12" s="16"/>
      <c r="P12" s="16" t="str">
        <f>IF([1]p1!$L$60&lt;&gt;0,[1]p1!$L$60,"")</f>
        <v/>
      </c>
      <c r="Q12" s="16"/>
      <c r="R12" s="148" t="str">
        <f>IF([1]p1!$J$60&lt;&gt;0,[1]p1!$J$60,"")</f>
        <v/>
      </c>
      <c r="S12" s="89"/>
    </row>
    <row r="13" spans="1:19" s="2" customFormat="1" ht="13.5" customHeight="1" x14ac:dyDescent="0.2">
      <c r="A13" s="139" t="str">
        <f>IF([1]p1!$A$61&lt;&gt;0,[1]p1!$A$61,"")</f>
        <v/>
      </c>
      <c r="B13" s="131"/>
      <c r="C13" s="131"/>
      <c r="D13" s="131"/>
      <c r="E13" s="89"/>
      <c r="F13" s="148" t="str">
        <f>IF([1]p1!$F$61&lt;&gt;0,[1]p1!$F$61,"")</f>
        <v/>
      </c>
      <c r="G13" s="89"/>
      <c r="H13" s="148" t="str">
        <f>IF([1]p1!$E$61&lt;&gt;0,[1]p1!$E$61,"")</f>
        <v/>
      </c>
      <c r="I13" s="89"/>
      <c r="J13" s="148" t="str">
        <f>IF([1]p1!$I$61&lt;&gt;0,[1]p1!$I$61,"")</f>
        <v/>
      </c>
      <c r="K13" s="89"/>
      <c r="L13" s="16"/>
      <c r="M13" s="148" t="str">
        <f>IF([1]p1!$K$61&lt;&gt;0,[1]p1!$K$61,"")</f>
        <v/>
      </c>
      <c r="N13" s="89"/>
      <c r="O13" s="16"/>
      <c r="P13" s="16" t="str">
        <f>IF([1]p1!$L$61&lt;&gt;0,[1]p1!$L$61,"")</f>
        <v/>
      </c>
      <c r="Q13" s="16"/>
      <c r="R13" s="148" t="str">
        <f>IF([1]p1!$J$61&lt;&gt;0,[1]p1!$J$61,"")</f>
        <v/>
      </c>
      <c r="S13" s="89"/>
    </row>
    <row r="14" spans="1:19" s="25" customFormat="1" ht="11.25" x14ac:dyDescent="0.2">
      <c r="A14" s="47" t="str">
        <f>T([1]p2!$C$13:$G$13)</f>
        <v>Angelo Roncalli Furtado de Holanda</v>
      </c>
      <c r="B14" s="95"/>
      <c r="C14" s="95"/>
      <c r="D14" s="95"/>
      <c r="E14" s="136"/>
      <c r="F14" s="148"/>
      <c r="G14" s="131"/>
      <c r="H14" s="149"/>
      <c r="I14" s="131"/>
      <c r="J14" s="149"/>
      <c r="K14" s="131"/>
      <c r="L14" s="131"/>
      <c r="M14" s="149"/>
      <c r="N14" s="131"/>
      <c r="O14" s="131"/>
      <c r="P14" s="149"/>
      <c r="Q14" s="131"/>
      <c r="R14" s="149"/>
      <c r="S14" s="131"/>
    </row>
    <row r="15" spans="1:19" s="2" customFormat="1" ht="13.5" customHeight="1" x14ac:dyDescent="0.2">
      <c r="A15" s="139" t="str">
        <f>IF([1]p2!$A$57&lt;&gt;0,[1]p2!$A$57,"")</f>
        <v>Equações Diferenciais Lineares - T01</v>
      </c>
      <c r="B15" s="131"/>
      <c r="C15" s="131"/>
      <c r="D15" s="131"/>
      <c r="E15" s="89"/>
      <c r="F15" s="148">
        <f>IF([1]p2!$F$57&lt;&gt;0,[1]p2!$F$57,"")</f>
        <v>60</v>
      </c>
      <c r="G15" s="89"/>
      <c r="H15" s="148">
        <f>IF([1]p2!$E$57&lt;&gt;0,[1]p2!$E$57,"")</f>
        <v>4</v>
      </c>
      <c r="I15" s="89"/>
      <c r="J15" s="148">
        <f>IF([1]p2!$I$57&lt;&gt;0,[1]p2!$I$57,"")</f>
        <v>8</v>
      </c>
      <c r="K15" s="89"/>
      <c r="L15" s="16"/>
      <c r="M15" s="148">
        <f>IF([1]p2!$K$57&lt;&gt;0,[1]p2!$K$57,"")</f>
        <v>4</v>
      </c>
      <c r="N15" s="89"/>
      <c r="O15" s="16"/>
      <c r="P15" s="16">
        <f>IF([1]p2!$L$57&lt;&gt;0,[1]p2!$L$57,"")</f>
        <v>1</v>
      </c>
      <c r="Q15" s="16"/>
      <c r="R15" s="148">
        <f>IF([1]p2!$J$57&lt;&gt;0,[1]p2!$J$57,"")</f>
        <v>3</v>
      </c>
      <c r="S15" s="89"/>
    </row>
    <row r="16" spans="1:19" s="2" customFormat="1" ht="13.5" customHeight="1" x14ac:dyDescent="0.2">
      <c r="A16" s="139" t="str">
        <f>IF([1]p2!$A$58&lt;&gt;0,[1]p2!$A$58,"")</f>
        <v>Equações Diferenciais Lineares - T03</v>
      </c>
      <c r="B16" s="131"/>
      <c r="C16" s="131"/>
      <c r="D16" s="131"/>
      <c r="E16" s="89"/>
      <c r="F16" s="148">
        <f>IF([1]p2!$F$58&lt;&gt;0,[1]p2!$F$58,"")</f>
        <v>60</v>
      </c>
      <c r="G16" s="89"/>
      <c r="H16" s="148">
        <f>IF([1]p2!$E$58&lt;&gt;0,[1]p2!$E$58,"")</f>
        <v>4</v>
      </c>
      <c r="I16" s="89"/>
      <c r="J16" s="148">
        <f>IF([1]p2!$I$58&lt;&gt;0,[1]p2!$I$58,"")</f>
        <v>27</v>
      </c>
      <c r="K16" s="89"/>
      <c r="L16" s="16"/>
      <c r="M16" s="148">
        <f>IF([1]p2!$K$58&lt;&gt;0,[1]p2!$K$58,"")</f>
        <v>9</v>
      </c>
      <c r="N16" s="89"/>
      <c r="O16" s="16"/>
      <c r="P16" s="16">
        <f>IF([1]p2!$L$58&lt;&gt;0,[1]p2!$L$58,"")</f>
        <v>9</v>
      </c>
      <c r="Q16" s="16"/>
      <c r="R16" s="148">
        <f>IF([1]p2!$J$58&lt;&gt;0,[1]p2!$J$58,"")</f>
        <v>9</v>
      </c>
      <c r="S16" s="89"/>
    </row>
    <row r="17" spans="1:19" s="2" customFormat="1" ht="13.5" customHeight="1" x14ac:dyDescent="0.2">
      <c r="A17" s="139" t="str">
        <f>IF([1]p2!$A$59&lt;&gt;0,[1]p2!$A$59,"")</f>
        <v/>
      </c>
      <c r="B17" s="131"/>
      <c r="C17" s="131"/>
      <c r="D17" s="131"/>
      <c r="E17" s="89"/>
      <c r="F17" s="148" t="str">
        <f>IF([1]p2!$F$59&lt;&gt;0,[1]p2!$F$59,"")</f>
        <v/>
      </c>
      <c r="G17" s="89"/>
      <c r="H17" s="148" t="str">
        <f>IF([1]p2!$E$59&lt;&gt;0,[1]p2!$E$59,"")</f>
        <v/>
      </c>
      <c r="I17" s="89"/>
      <c r="J17" s="148" t="str">
        <f>IF([1]p2!$I$59&lt;&gt;0,[1]p2!$I$59,"")</f>
        <v/>
      </c>
      <c r="K17" s="89"/>
      <c r="L17" s="16"/>
      <c r="M17" s="148" t="str">
        <f>IF([1]p2!$K$59&lt;&gt;0,[1]p2!$K$59,"")</f>
        <v/>
      </c>
      <c r="N17" s="89"/>
      <c r="O17" s="16"/>
      <c r="P17" s="16" t="str">
        <f>IF([1]p2!$L$59&lt;&gt;0,[1]p2!$L$59,"")</f>
        <v/>
      </c>
      <c r="Q17" s="16"/>
      <c r="R17" s="148" t="str">
        <f>IF([1]p2!$J$59&lt;&gt;0,[1]p2!$J$59,"")</f>
        <v/>
      </c>
      <c r="S17" s="89"/>
    </row>
    <row r="18" spans="1:19" s="2" customFormat="1" ht="13.5" customHeight="1" x14ac:dyDescent="0.2">
      <c r="A18" s="139" t="str">
        <f>IF([1]p2!$A$60&lt;&gt;0,[1]p2!$A$60,"")</f>
        <v/>
      </c>
      <c r="B18" s="131"/>
      <c r="C18" s="131"/>
      <c r="D18" s="131"/>
      <c r="E18" s="89"/>
      <c r="F18" s="148" t="str">
        <f>IF([1]p2!$F$60&lt;&gt;0,[1]p2!$F$60,"")</f>
        <v/>
      </c>
      <c r="G18" s="89"/>
      <c r="H18" s="148" t="str">
        <f>IF([1]p2!$E$60&lt;&gt;0,[1]p2!$E$60,"")</f>
        <v/>
      </c>
      <c r="I18" s="89"/>
      <c r="J18" s="148" t="str">
        <f>IF([1]p2!$I$60&lt;&gt;0,[1]p2!$I$60,"")</f>
        <v/>
      </c>
      <c r="K18" s="89"/>
      <c r="L18" s="16"/>
      <c r="M18" s="148" t="str">
        <f>IF([1]p2!$K$60&lt;&gt;0,[1]p2!$K$60,"")</f>
        <v/>
      </c>
      <c r="N18" s="89"/>
      <c r="O18" s="16"/>
      <c r="P18" s="16" t="str">
        <f>IF([1]p2!$L$60&lt;&gt;0,[1]p2!$L$60,"")</f>
        <v/>
      </c>
      <c r="Q18" s="16"/>
      <c r="R18" s="148" t="str">
        <f>IF([1]p2!$J$60&lt;&gt;0,[1]p2!$J$60,"")</f>
        <v/>
      </c>
      <c r="S18" s="89"/>
    </row>
    <row r="19" spans="1:19" s="2" customFormat="1" ht="13.5" customHeight="1" x14ac:dyDescent="0.2">
      <c r="A19" s="139" t="str">
        <f>IF([1]p2!$A$61&lt;&gt;0,[1]p2!$A$61,"")</f>
        <v/>
      </c>
      <c r="B19" s="131"/>
      <c r="C19" s="131"/>
      <c r="D19" s="131"/>
      <c r="E19" s="89"/>
      <c r="F19" s="148" t="str">
        <f>IF([1]p2!$F$61&lt;&gt;0,[1]p2!$F$61,"")</f>
        <v/>
      </c>
      <c r="G19" s="89"/>
      <c r="H19" s="148" t="str">
        <f>IF([1]p2!$E$61&lt;&gt;0,[1]p2!$E$61,"")</f>
        <v/>
      </c>
      <c r="I19" s="89"/>
      <c r="J19" s="148" t="str">
        <f>IF([1]p2!$I$61&lt;&gt;0,[1]p2!$I$61,"")</f>
        <v/>
      </c>
      <c r="K19" s="89"/>
      <c r="L19" s="16"/>
      <c r="M19" s="148" t="str">
        <f>IF([1]p2!$K$61&lt;&gt;0,[1]p2!$K$61,"")</f>
        <v/>
      </c>
      <c r="N19" s="89"/>
      <c r="O19" s="16"/>
      <c r="P19" s="16" t="str">
        <f>IF([1]p2!$L$61&lt;&gt;0,[1]p2!$L$61,"")</f>
        <v/>
      </c>
      <c r="Q19" s="16"/>
      <c r="R19" s="148" t="str">
        <f>IF([1]p2!$J$61&lt;&gt;0,[1]p2!$J$61,"")</f>
        <v/>
      </c>
      <c r="S19" s="89"/>
    </row>
    <row r="20" spans="1:19" s="25" customFormat="1" ht="11.25" x14ac:dyDescent="0.2">
      <c r="A20" s="47" t="str">
        <f>T([1]p3!$C$13:$G$13)</f>
        <v>Antônio Pereira Brandão Júnior</v>
      </c>
      <c r="B20" s="95"/>
      <c r="C20" s="95"/>
      <c r="D20" s="95"/>
      <c r="E20" s="136"/>
      <c r="F20" s="148"/>
      <c r="G20" s="131"/>
      <c r="H20" s="149"/>
      <c r="I20" s="131"/>
      <c r="J20" s="149"/>
      <c r="K20" s="131"/>
      <c r="L20" s="131"/>
      <c r="M20" s="149"/>
      <c r="N20" s="131"/>
      <c r="O20" s="131"/>
      <c r="P20" s="149"/>
      <c r="Q20" s="131"/>
      <c r="R20" s="149"/>
      <c r="S20" s="131"/>
    </row>
    <row r="21" spans="1:19" s="2" customFormat="1" ht="13.5" customHeight="1" x14ac:dyDescent="0.2">
      <c r="A21" s="139" t="str">
        <f>IF([1]p3!$A$57&lt;&gt;0,[1]p3!$A$57,"")</f>
        <v>Álgebra Linear I - T01</v>
      </c>
      <c r="B21" s="131"/>
      <c r="C21" s="131"/>
      <c r="D21" s="131"/>
      <c r="E21" s="89"/>
      <c r="F21" s="148">
        <f>IF([1]p3!$F$57&lt;&gt;0,[1]p3!$F$57,"")</f>
        <v>60</v>
      </c>
      <c r="G21" s="89"/>
      <c r="H21" s="148">
        <f>IF([1]p3!$E$57&lt;&gt;0,[1]p3!$E$57,"")</f>
        <v>4</v>
      </c>
      <c r="I21" s="89"/>
      <c r="J21" s="148">
        <f>IF([1]p3!$I$57&lt;&gt;0,[1]p3!$I$57,"")</f>
        <v>47</v>
      </c>
      <c r="K21" s="89"/>
      <c r="L21" s="16"/>
      <c r="M21" s="148">
        <f>IF([1]p3!$K$57&lt;&gt;0,[1]p3!$K$57,"")</f>
        <v>10</v>
      </c>
      <c r="N21" s="89"/>
      <c r="O21" s="16"/>
      <c r="P21" s="16">
        <f>IF([1]p3!$L$57&lt;&gt;0,[1]p3!$L$57,"")</f>
        <v>12</v>
      </c>
      <c r="Q21" s="16"/>
      <c r="R21" s="148">
        <f>IF([1]p3!$J$57&lt;&gt;0,[1]p3!$J$57,"")</f>
        <v>25</v>
      </c>
      <c r="S21" s="89"/>
    </row>
    <row r="22" spans="1:19" s="2" customFormat="1" ht="13.5" customHeight="1" x14ac:dyDescent="0.2">
      <c r="A22" s="139" t="str">
        <f>IF([1]p3!$A$58&lt;&gt;0,[1]p3!$A$58,"")</f>
        <v>Álgbera Linear I - T06</v>
      </c>
      <c r="B22" s="131"/>
      <c r="C22" s="131"/>
      <c r="D22" s="131"/>
      <c r="E22" s="89"/>
      <c r="F22" s="148">
        <f>IF([1]p3!$F$58&lt;&gt;0,[1]p3!$F$58,"")</f>
        <v>18</v>
      </c>
      <c r="G22" s="89"/>
      <c r="H22" s="148">
        <f>IF([1]p3!$E$58&lt;&gt;0,[1]p3!$E$58,"")</f>
        <v>1.2</v>
      </c>
      <c r="I22" s="89"/>
      <c r="J22" s="148">
        <f>IF([1]p3!$I$58&lt;&gt;0,[1]p3!$I$58,"")</f>
        <v>55</v>
      </c>
      <c r="K22" s="89"/>
      <c r="L22" s="16"/>
      <c r="M22" s="148">
        <f>IF([1]p3!$K$58&lt;&gt;0,[1]p3!$K$58,"")</f>
        <v>12</v>
      </c>
      <c r="N22" s="89"/>
      <c r="O22" s="16"/>
      <c r="P22" s="16">
        <f>IF([1]p3!$L$58&lt;&gt;0,[1]p3!$L$58,"")</f>
        <v>18</v>
      </c>
      <c r="Q22" s="16"/>
      <c r="R22" s="148">
        <f>IF([1]p3!$J$58&lt;&gt;0,[1]p3!$J$58,"")</f>
        <v>25</v>
      </c>
      <c r="S22" s="89"/>
    </row>
    <row r="23" spans="1:19" s="2" customFormat="1" ht="13.5" customHeight="1" x14ac:dyDescent="0.2">
      <c r="A23" s="139" t="str">
        <f>IF([1]p3!$A$59&lt;&gt;0,[1]p3!$A$59,"")</f>
        <v>Álgebra I - T01</v>
      </c>
      <c r="B23" s="131"/>
      <c r="C23" s="131"/>
      <c r="D23" s="131"/>
      <c r="E23" s="89"/>
      <c r="F23" s="148">
        <f>IF([1]p3!$F$59&lt;&gt;0,[1]p3!$F$59,"")</f>
        <v>60</v>
      </c>
      <c r="G23" s="89"/>
      <c r="H23" s="148">
        <f>IF([1]p3!$E$59&lt;&gt;0,[1]p3!$E$59,"")</f>
        <v>4</v>
      </c>
      <c r="I23" s="89"/>
      <c r="J23" s="148">
        <f>IF([1]p3!$I$59&lt;&gt;0,[1]p3!$I$59,"")</f>
        <v>4</v>
      </c>
      <c r="K23" s="89"/>
      <c r="L23" s="16"/>
      <c r="M23" s="148" t="str">
        <f>IF([1]p3!$K$59&lt;&gt;0,[1]p3!$K$59,"")</f>
        <v/>
      </c>
      <c r="N23" s="89"/>
      <c r="O23" s="16"/>
      <c r="P23" s="16">
        <f>IF([1]p3!$L$59&lt;&gt;0,[1]p3!$L$59,"")</f>
        <v>1</v>
      </c>
      <c r="Q23" s="16"/>
      <c r="R23" s="148">
        <f>IF([1]p3!$J$59&lt;&gt;0,[1]p3!$J$59,"")</f>
        <v>3</v>
      </c>
      <c r="S23" s="89"/>
    </row>
    <row r="24" spans="1:19" s="2" customFormat="1" ht="13.5" customHeight="1" x14ac:dyDescent="0.2">
      <c r="A24" s="139" t="str">
        <f>IF([1]p3!$A$60&lt;&gt;0,[1]p3!$A$60,"")</f>
        <v/>
      </c>
      <c r="B24" s="131"/>
      <c r="C24" s="131"/>
      <c r="D24" s="131"/>
      <c r="E24" s="89"/>
      <c r="F24" s="148" t="str">
        <f>IF([1]p3!$F$60&lt;&gt;0,[1]p3!$F$60,"")</f>
        <v/>
      </c>
      <c r="G24" s="89"/>
      <c r="H24" s="148" t="str">
        <f>IF([1]p3!$E$60&lt;&gt;0,[1]p3!$E$60,"")</f>
        <v/>
      </c>
      <c r="I24" s="89"/>
      <c r="J24" s="148" t="str">
        <f>IF([1]p3!$I$60&lt;&gt;0,[1]p3!$I$60,"")</f>
        <v/>
      </c>
      <c r="K24" s="89"/>
      <c r="L24" s="16"/>
      <c r="M24" s="148" t="str">
        <f>IF([1]p3!$K$60&lt;&gt;0,[1]p3!$K$60,"")</f>
        <v/>
      </c>
      <c r="N24" s="89"/>
      <c r="O24" s="16"/>
      <c r="P24" s="16" t="str">
        <f>IF([1]p3!$L$60&lt;&gt;0,[1]p3!$L$60,"")</f>
        <v/>
      </c>
      <c r="Q24" s="16"/>
      <c r="R24" s="148" t="str">
        <f>IF([1]p3!$J$60&lt;&gt;0,[1]p3!$J$60,"")</f>
        <v/>
      </c>
      <c r="S24" s="89"/>
    </row>
    <row r="25" spans="1:19" s="2" customFormat="1" ht="13.5" customHeight="1" x14ac:dyDescent="0.2">
      <c r="A25" s="139" t="str">
        <f>IF([1]p3!$A$61&lt;&gt;0,[1]p3!$A$61,"")</f>
        <v/>
      </c>
      <c r="B25" s="131"/>
      <c r="C25" s="131"/>
      <c r="D25" s="131"/>
      <c r="E25" s="89"/>
      <c r="F25" s="148" t="str">
        <f>IF([1]p3!$F$61&lt;&gt;0,[1]p3!$F$61,"")</f>
        <v/>
      </c>
      <c r="G25" s="89"/>
      <c r="H25" s="148" t="str">
        <f>IF([1]p3!$E$61&lt;&gt;0,[1]p3!$E$61,"")</f>
        <v/>
      </c>
      <c r="I25" s="89"/>
      <c r="J25" s="148" t="str">
        <f>IF([1]p3!$I$61&lt;&gt;0,[1]p3!$I$61,"")</f>
        <v/>
      </c>
      <c r="K25" s="89"/>
      <c r="L25" s="16"/>
      <c r="M25" s="148" t="str">
        <f>IF([1]p3!$K$61&lt;&gt;0,[1]p3!$K$61,"")</f>
        <v/>
      </c>
      <c r="N25" s="89"/>
      <c r="O25" s="16"/>
      <c r="P25" s="16" t="str">
        <f>IF([1]p3!$L$61&lt;&gt;0,[1]p3!$L$61,"")</f>
        <v/>
      </c>
      <c r="Q25" s="16"/>
      <c r="R25" s="148" t="str">
        <f>IF([1]p3!$J$61&lt;&gt;0,[1]p3!$J$61,"")</f>
        <v/>
      </c>
      <c r="S25" s="89"/>
    </row>
    <row r="26" spans="1:19" s="25" customFormat="1" ht="11.25" x14ac:dyDescent="0.2">
      <c r="A26" s="47" t="str">
        <f>T([1]p4!$C$13:$G$13)</f>
        <v>Bruno Sérgio Vasconcelos de Araújo</v>
      </c>
      <c r="B26" s="95"/>
      <c r="C26" s="95"/>
      <c r="D26" s="95"/>
      <c r="E26" s="136"/>
      <c r="F26" s="148"/>
      <c r="G26" s="131"/>
      <c r="H26" s="149"/>
      <c r="I26" s="131"/>
      <c r="J26" s="149"/>
      <c r="K26" s="131"/>
      <c r="L26" s="131"/>
      <c r="M26" s="149"/>
      <c r="N26" s="131"/>
      <c r="O26" s="131"/>
      <c r="P26" s="149"/>
      <c r="Q26" s="131"/>
      <c r="R26" s="149"/>
      <c r="S26" s="131"/>
    </row>
    <row r="27" spans="1:19" s="2" customFormat="1" ht="13.5" customHeight="1" x14ac:dyDescent="0.2">
      <c r="A27" s="139" t="str">
        <f>IF([1]p4!$A$57&lt;&gt;0,[1]p4!$A$57,"")</f>
        <v>Calculo Diferencial e Integral II (Novo) - T04</v>
      </c>
      <c r="B27" s="131"/>
      <c r="C27" s="131"/>
      <c r="D27" s="131"/>
      <c r="E27" s="89"/>
      <c r="F27" s="148">
        <f>IF([1]p4!$F$57&lt;&gt;0,[1]p4!$F$57,"")</f>
        <v>60</v>
      </c>
      <c r="G27" s="89"/>
      <c r="H27" s="148">
        <f>IF([1]p4!$E$57&lt;&gt;0,[1]p4!$E$57,"")</f>
        <v>4</v>
      </c>
      <c r="I27" s="89"/>
      <c r="J27" s="148">
        <f>IF([1]p4!$I$57&lt;&gt;0,[1]p4!$I$57,"")</f>
        <v>78</v>
      </c>
      <c r="K27" s="89"/>
      <c r="L27" s="16"/>
      <c r="M27" s="148">
        <f>IF([1]p4!$K$57&lt;&gt;0,[1]p4!$K$57,"")</f>
        <v>12</v>
      </c>
      <c r="N27" s="89"/>
      <c r="O27" s="16"/>
      <c r="P27" s="16">
        <f>IF([1]p4!$L$57&lt;&gt;0,[1]p4!$L$57,"")</f>
        <v>22</v>
      </c>
      <c r="Q27" s="16"/>
      <c r="R27" s="148">
        <f>IF([1]p4!$J$57&lt;&gt;0,[1]p4!$J$57,"")</f>
        <v>44</v>
      </c>
      <c r="S27" s="89"/>
    </row>
    <row r="28" spans="1:19" s="2" customFormat="1" ht="13.5" customHeight="1" x14ac:dyDescent="0.2">
      <c r="A28" s="139" t="str">
        <f>IF([1]p4!$A$58&lt;&gt;0,[1]p4!$A$58,"")</f>
        <v>Introdução à Análise Real - T01</v>
      </c>
      <c r="B28" s="131"/>
      <c r="C28" s="131"/>
      <c r="D28" s="131"/>
      <c r="E28" s="89"/>
      <c r="F28" s="148">
        <f>IF([1]p4!$F$58&lt;&gt;0,[1]p4!$F$58,"")</f>
        <v>60</v>
      </c>
      <c r="G28" s="89"/>
      <c r="H28" s="148">
        <f>IF([1]p4!$E$58&lt;&gt;0,[1]p4!$E$58,"")</f>
        <v>4</v>
      </c>
      <c r="I28" s="89"/>
      <c r="J28" s="148">
        <f>IF([1]p4!$I$58&lt;&gt;0,[1]p4!$I$58,"")</f>
        <v>3</v>
      </c>
      <c r="K28" s="89"/>
      <c r="L28" s="16"/>
      <c r="M28" s="148" t="str">
        <f>IF([1]p4!$K$58&lt;&gt;0,[1]p4!$K$58,"")</f>
        <v/>
      </c>
      <c r="N28" s="89"/>
      <c r="O28" s="16"/>
      <c r="P28" s="16">
        <f>IF([1]p4!$L$58&lt;&gt;0,[1]p4!$L$58,"")</f>
        <v>1</v>
      </c>
      <c r="Q28" s="16"/>
      <c r="R28" s="148">
        <f>IF([1]p4!$J$58&lt;&gt;0,[1]p4!$J$58,"")</f>
        <v>2</v>
      </c>
      <c r="S28" s="89"/>
    </row>
    <row r="29" spans="1:19" s="2" customFormat="1" ht="13.5" customHeight="1" x14ac:dyDescent="0.2">
      <c r="A29" s="139" t="str">
        <f>IF([1]p4!$A$59&lt;&gt;0,[1]p4!$A$59,"")</f>
        <v/>
      </c>
      <c r="B29" s="131"/>
      <c r="C29" s="131"/>
      <c r="D29" s="131"/>
      <c r="E29" s="89"/>
      <c r="F29" s="148" t="str">
        <f>IF([1]p4!$F$59&lt;&gt;0,[1]p4!$F$59,"")</f>
        <v/>
      </c>
      <c r="G29" s="89"/>
      <c r="H29" s="148" t="str">
        <f>IF([1]p4!$E$59&lt;&gt;0,[1]p4!$E$59,"")</f>
        <v/>
      </c>
      <c r="I29" s="89"/>
      <c r="J29" s="148" t="str">
        <f>IF([1]p4!$I$59&lt;&gt;0,[1]p4!$I$59,"")</f>
        <v/>
      </c>
      <c r="K29" s="89"/>
      <c r="L29" s="16"/>
      <c r="M29" s="148" t="str">
        <f>IF([1]p4!$K$59&lt;&gt;0,[1]p4!$K$59,"")</f>
        <v/>
      </c>
      <c r="N29" s="89"/>
      <c r="O29" s="16"/>
      <c r="P29" s="16" t="str">
        <f>IF([1]p4!$L$59&lt;&gt;0,[1]p4!$L$59,"")</f>
        <v/>
      </c>
      <c r="Q29" s="16"/>
      <c r="R29" s="148" t="str">
        <f>IF([1]p4!$J$59&lt;&gt;0,[1]p4!$J$59,"")</f>
        <v/>
      </c>
      <c r="S29" s="89"/>
    </row>
    <row r="30" spans="1:19" s="2" customFormat="1" ht="13.5" customHeight="1" x14ac:dyDescent="0.2">
      <c r="A30" s="139" t="str">
        <f>IF([1]p4!$A$60&lt;&gt;0,[1]p4!$A$60,"")</f>
        <v/>
      </c>
      <c r="B30" s="131"/>
      <c r="C30" s="131"/>
      <c r="D30" s="131"/>
      <c r="E30" s="89"/>
      <c r="F30" s="148" t="str">
        <f>IF([1]p4!$F$60&lt;&gt;0,[1]p4!$F$60,"")</f>
        <v/>
      </c>
      <c r="G30" s="89"/>
      <c r="H30" s="148" t="str">
        <f>IF([1]p4!$E$60&lt;&gt;0,[1]p4!$E$60,"")</f>
        <v/>
      </c>
      <c r="I30" s="89"/>
      <c r="J30" s="148" t="str">
        <f>IF([1]p4!$I$60&lt;&gt;0,[1]p4!$I$60,"")</f>
        <v/>
      </c>
      <c r="K30" s="89"/>
      <c r="L30" s="16"/>
      <c r="M30" s="148" t="str">
        <f>IF([1]p4!$K$60&lt;&gt;0,[1]p4!$K$60,"")</f>
        <v/>
      </c>
      <c r="N30" s="89"/>
      <c r="O30" s="16"/>
      <c r="P30" s="16" t="str">
        <f>IF([1]p4!$L$60&lt;&gt;0,[1]p4!$L$60,"")</f>
        <v/>
      </c>
      <c r="Q30" s="16"/>
      <c r="R30" s="148" t="str">
        <f>IF([1]p4!$J$60&lt;&gt;0,[1]p4!$J$60,"")</f>
        <v/>
      </c>
      <c r="S30" s="89"/>
    </row>
    <row r="31" spans="1:19" s="2" customFormat="1" ht="13.5" customHeight="1" x14ac:dyDescent="0.2">
      <c r="A31" s="139" t="str">
        <f>IF([1]p4!$A$61&lt;&gt;0,[1]p4!$A$61,"")</f>
        <v/>
      </c>
      <c r="B31" s="131"/>
      <c r="C31" s="131"/>
      <c r="D31" s="131"/>
      <c r="E31" s="89"/>
      <c r="F31" s="148" t="str">
        <f>IF([1]p4!$F$61&lt;&gt;0,[1]p4!$F$61,"")</f>
        <v/>
      </c>
      <c r="G31" s="89"/>
      <c r="H31" s="148" t="str">
        <f>IF([1]p4!$E$61&lt;&gt;0,[1]p4!$E$61,"")</f>
        <v/>
      </c>
      <c r="I31" s="89"/>
      <c r="J31" s="148" t="str">
        <f>IF([1]p4!$I$61&lt;&gt;0,[1]p4!$I$61,"")</f>
        <v/>
      </c>
      <c r="K31" s="89"/>
      <c r="L31" s="16"/>
      <c r="M31" s="148" t="str">
        <f>IF([1]p4!$K$61&lt;&gt;0,[1]p4!$K$61,"")</f>
        <v/>
      </c>
      <c r="N31" s="89"/>
      <c r="O31" s="16"/>
      <c r="P31" s="16" t="str">
        <f>IF([1]p4!$L$61&lt;&gt;0,[1]p4!$L$61,"")</f>
        <v/>
      </c>
      <c r="Q31" s="16"/>
      <c r="R31" s="148" t="str">
        <f>IF([1]p4!$J$61&lt;&gt;0,[1]p4!$J$61,"")</f>
        <v/>
      </c>
      <c r="S31" s="89"/>
    </row>
    <row r="32" spans="1:19" s="25" customFormat="1" ht="11.25" x14ac:dyDescent="0.2">
      <c r="A32" s="47" t="str">
        <f>T([1]p5!$C$13:$G$13)</f>
        <v>Claudianor Oliveira Alves</v>
      </c>
      <c r="B32" s="95"/>
      <c r="C32" s="95"/>
      <c r="D32" s="95"/>
      <c r="E32" s="136"/>
      <c r="F32" s="148"/>
      <c r="G32" s="131"/>
      <c r="H32" s="149"/>
      <c r="I32" s="131"/>
      <c r="J32" s="149"/>
      <c r="K32" s="131"/>
      <c r="L32" s="131"/>
      <c r="M32" s="149"/>
      <c r="N32" s="131"/>
      <c r="O32" s="131"/>
      <c r="P32" s="149"/>
      <c r="Q32" s="131"/>
      <c r="R32" s="149"/>
      <c r="S32" s="131"/>
    </row>
    <row r="33" spans="1:19" s="2" customFormat="1" ht="13.5" customHeight="1" x14ac:dyDescent="0.2">
      <c r="A33" s="139" t="str">
        <f>IF([1]p5!$A$57&lt;&gt;0,[1]p5!$A$57,"")</f>
        <v>Álgebra Linear II</v>
      </c>
      <c r="B33" s="131"/>
      <c r="C33" s="131"/>
      <c r="D33" s="131"/>
      <c r="E33" s="89"/>
      <c r="F33" s="148">
        <f>IF([1]p5!$F$57&lt;&gt;0,[1]p5!$F$57,"")</f>
        <v>60</v>
      </c>
      <c r="G33" s="89"/>
      <c r="H33" s="148">
        <f>IF([1]p5!$E$57&lt;&gt;0,[1]p5!$E$57,"")</f>
        <v>4</v>
      </c>
      <c r="I33" s="89"/>
      <c r="J33" s="148">
        <f>IF([1]p5!$I$57&lt;&gt;0,[1]p5!$I$57,"")</f>
        <v>2</v>
      </c>
      <c r="K33" s="89"/>
      <c r="L33" s="16"/>
      <c r="M33" s="148" t="str">
        <f>IF([1]p5!$K$57&lt;&gt;0,[1]p5!$K$57,"")</f>
        <v/>
      </c>
      <c r="N33" s="89"/>
      <c r="O33" s="16"/>
      <c r="P33" s="16" t="str">
        <f>IF([1]p5!$L$57&lt;&gt;0,[1]p5!$L$57,"")</f>
        <v/>
      </c>
      <c r="Q33" s="16"/>
      <c r="R33" s="148" t="str">
        <f>IF([1]p5!$J$57&lt;&gt;0,[1]p5!$J$57,"")</f>
        <v/>
      </c>
      <c r="S33" s="89"/>
    </row>
    <row r="34" spans="1:19" s="2" customFormat="1" ht="13.5" customHeight="1" x14ac:dyDescent="0.2">
      <c r="A34" s="139" t="str">
        <f>IF([1]p5!$A$58&lt;&gt;0,[1]p5!$A$58,"")</f>
        <v/>
      </c>
      <c r="B34" s="131"/>
      <c r="C34" s="131"/>
      <c r="D34" s="131"/>
      <c r="E34" s="89"/>
      <c r="F34" s="148" t="str">
        <f>IF([1]p5!$F$58&lt;&gt;0,[1]p5!$F$58,"")</f>
        <v/>
      </c>
      <c r="G34" s="89"/>
      <c r="H34" s="148" t="str">
        <f>IF([1]p5!$E$58&lt;&gt;0,[1]p5!$E$58,"")</f>
        <v/>
      </c>
      <c r="I34" s="89"/>
      <c r="J34" s="148" t="str">
        <f>IF([1]p5!$I$58&lt;&gt;0,[1]p5!$I$58,"")</f>
        <v/>
      </c>
      <c r="K34" s="89"/>
      <c r="L34" s="16"/>
      <c r="M34" s="148" t="str">
        <f>IF([1]p5!$K$58&lt;&gt;0,[1]p5!$K$58,"")</f>
        <v/>
      </c>
      <c r="N34" s="89"/>
      <c r="O34" s="16"/>
      <c r="P34" s="16" t="str">
        <f>IF([1]p5!$L$58&lt;&gt;0,[1]p5!$L$58,"")</f>
        <v/>
      </c>
      <c r="Q34" s="16"/>
      <c r="R34" s="148" t="str">
        <f>IF([1]p5!$J$58&lt;&gt;0,[1]p5!$J$58,"")</f>
        <v/>
      </c>
      <c r="S34" s="89"/>
    </row>
    <row r="35" spans="1:19" s="2" customFormat="1" ht="13.5" customHeight="1" x14ac:dyDescent="0.2">
      <c r="A35" s="139" t="str">
        <f>IF([1]p5!$A$59&lt;&gt;0,[1]p5!$A$59,"")</f>
        <v/>
      </c>
      <c r="B35" s="131"/>
      <c r="C35" s="131"/>
      <c r="D35" s="131"/>
      <c r="E35" s="89"/>
      <c r="F35" s="148" t="str">
        <f>IF([1]p5!$F$59&lt;&gt;0,[1]p5!$F$59,"")</f>
        <v/>
      </c>
      <c r="G35" s="89"/>
      <c r="H35" s="148" t="str">
        <f>IF([1]p5!$E$59&lt;&gt;0,[1]p5!$E$59,"")</f>
        <v/>
      </c>
      <c r="I35" s="89"/>
      <c r="J35" s="148" t="str">
        <f>IF([1]p5!$I$59&lt;&gt;0,[1]p5!$I$59,"")</f>
        <v/>
      </c>
      <c r="K35" s="89"/>
      <c r="L35" s="16"/>
      <c r="M35" s="148" t="str">
        <f>IF([1]p5!$K$59&lt;&gt;0,[1]p5!$K$59,"")</f>
        <v/>
      </c>
      <c r="N35" s="89"/>
      <c r="O35" s="16"/>
      <c r="P35" s="16" t="str">
        <f>IF([1]p5!$L$59&lt;&gt;0,[1]p5!$L$59,"")</f>
        <v/>
      </c>
      <c r="Q35" s="16"/>
      <c r="R35" s="148" t="str">
        <f>IF([1]p5!$J$59&lt;&gt;0,[1]p5!$J$59,"")</f>
        <v/>
      </c>
      <c r="S35" s="89"/>
    </row>
    <row r="36" spans="1:19" s="2" customFormat="1" ht="13.5" customHeight="1" x14ac:dyDescent="0.2">
      <c r="A36" s="139" t="str">
        <f>IF([1]p5!$A$60&lt;&gt;0,[1]p5!$A$60,"")</f>
        <v/>
      </c>
      <c r="B36" s="131"/>
      <c r="C36" s="131"/>
      <c r="D36" s="131"/>
      <c r="E36" s="89"/>
      <c r="F36" s="148" t="str">
        <f>IF([1]p5!$F$60&lt;&gt;0,[1]p5!$F$60,"")</f>
        <v/>
      </c>
      <c r="G36" s="89"/>
      <c r="H36" s="148" t="str">
        <f>IF([1]p5!$E$60&lt;&gt;0,[1]p5!$E$60,"")</f>
        <v/>
      </c>
      <c r="I36" s="89"/>
      <c r="J36" s="148" t="str">
        <f>IF([1]p5!$I$60&lt;&gt;0,[1]p5!$I$60,"")</f>
        <v/>
      </c>
      <c r="K36" s="89"/>
      <c r="L36" s="16"/>
      <c r="M36" s="148" t="str">
        <f>IF([1]p5!$K$60&lt;&gt;0,[1]p5!$K$60,"")</f>
        <v/>
      </c>
      <c r="N36" s="89"/>
      <c r="O36" s="16"/>
      <c r="P36" s="16" t="str">
        <f>IF([1]p5!$L$60&lt;&gt;0,[1]p5!$L$60,"")</f>
        <v/>
      </c>
      <c r="Q36" s="16"/>
      <c r="R36" s="148" t="str">
        <f>IF([1]p5!$J$60&lt;&gt;0,[1]p5!$J$60,"")</f>
        <v/>
      </c>
      <c r="S36" s="89"/>
    </row>
    <row r="37" spans="1:19" s="2" customFormat="1" ht="13.5" customHeight="1" x14ac:dyDescent="0.2">
      <c r="A37" s="139" t="str">
        <f>IF([1]p5!$A$61&lt;&gt;0,[1]p5!$A$61,"")</f>
        <v/>
      </c>
      <c r="B37" s="131"/>
      <c r="C37" s="131"/>
      <c r="D37" s="131"/>
      <c r="E37" s="89"/>
      <c r="F37" s="148" t="str">
        <f>IF([1]p5!$F$61&lt;&gt;0,[1]p5!$F$61,"")</f>
        <v/>
      </c>
      <c r="G37" s="89"/>
      <c r="H37" s="148" t="str">
        <f>IF([1]p5!$E$61&lt;&gt;0,[1]p5!$E$61,"")</f>
        <v/>
      </c>
      <c r="I37" s="89"/>
      <c r="J37" s="148" t="str">
        <f>IF([1]p5!$I$61&lt;&gt;0,[1]p5!$I$61,"")</f>
        <v/>
      </c>
      <c r="K37" s="89"/>
      <c r="L37" s="16"/>
      <c r="M37" s="148" t="str">
        <f>IF([1]p5!$K$61&lt;&gt;0,[1]p5!$K$61,"")</f>
        <v/>
      </c>
      <c r="N37" s="89"/>
      <c r="O37" s="16"/>
      <c r="P37" s="16" t="str">
        <f>IF([1]p5!$L$61&lt;&gt;0,[1]p5!$L$61,"")</f>
        <v/>
      </c>
      <c r="Q37" s="16"/>
      <c r="R37" s="148" t="str">
        <f>IF([1]p5!$J$61&lt;&gt;0,[1]p5!$J$61,"")</f>
        <v/>
      </c>
      <c r="S37" s="89"/>
    </row>
    <row r="38" spans="1:19" s="25" customFormat="1" ht="11.25" x14ac:dyDescent="0.2">
      <c r="A38" s="47" t="str">
        <f>T([1]p6!$C$13:$G$13)</f>
        <v>Daniel Cordeiro de Morais Filho</v>
      </c>
      <c r="B38" s="95"/>
      <c r="C38" s="95"/>
      <c r="D38" s="95"/>
      <c r="E38" s="136"/>
      <c r="F38" s="148"/>
      <c r="G38" s="131"/>
      <c r="H38" s="149"/>
      <c r="I38" s="131"/>
      <c r="J38" s="149"/>
      <c r="K38" s="131"/>
      <c r="L38" s="131"/>
      <c r="M38" s="149"/>
      <c r="N38" s="131"/>
      <c r="O38" s="131"/>
      <c r="P38" s="149"/>
      <c r="Q38" s="131"/>
      <c r="R38" s="149"/>
      <c r="S38" s="131"/>
    </row>
    <row r="39" spans="1:19" s="2" customFormat="1" ht="13.5" customHeight="1" x14ac:dyDescent="0.2">
      <c r="A39" s="139" t="str">
        <f>IF([1]p6!$A$57&lt;&gt;0,[1]p6!$A$57,"")</f>
        <v>Laboratório de Ensino de Matemática</v>
      </c>
      <c r="B39" s="131"/>
      <c r="C39" s="131"/>
      <c r="D39" s="131"/>
      <c r="E39" s="89"/>
      <c r="F39" s="148">
        <f>IF([1]p6!$F$57&lt;&gt;0,[1]p6!$F$57,"")</f>
        <v>60</v>
      </c>
      <c r="G39" s="89"/>
      <c r="H39" s="148">
        <f>IF([1]p6!$E$57&lt;&gt;0,[1]p6!$E$57,"")</f>
        <v>60</v>
      </c>
      <c r="I39" s="89"/>
      <c r="J39" s="148">
        <f>IF([1]p6!$I$57&lt;&gt;0,[1]p6!$I$57,"")</f>
        <v>9</v>
      </c>
      <c r="K39" s="89"/>
      <c r="L39" s="16"/>
      <c r="M39" s="148">
        <f>IF([1]p6!$K$57&lt;&gt;0,[1]p6!$K$57,"")</f>
        <v>1</v>
      </c>
      <c r="N39" s="89"/>
      <c r="O39" s="16"/>
      <c r="P39" s="16">
        <f>IF([1]p6!$L$57&lt;&gt;0,[1]p6!$L$57,"")</f>
        <v>1</v>
      </c>
      <c r="Q39" s="16"/>
      <c r="R39" s="148">
        <f>IF([1]p6!$J$57&lt;&gt;0,[1]p6!$J$57,"")</f>
        <v>7</v>
      </c>
      <c r="S39" s="89"/>
    </row>
    <row r="40" spans="1:19" s="2" customFormat="1" ht="13.5" customHeight="1" x14ac:dyDescent="0.2">
      <c r="A40" s="139" t="str">
        <f>IF([1]p6!$A$58&lt;&gt;0,[1]p6!$A$58,"")</f>
        <v/>
      </c>
      <c r="B40" s="131"/>
      <c r="C40" s="131"/>
      <c r="D40" s="131"/>
      <c r="E40" s="89"/>
      <c r="F40" s="148" t="str">
        <f>IF([1]p6!$F$58&lt;&gt;0,[1]p6!$F$58,"")</f>
        <v/>
      </c>
      <c r="G40" s="89"/>
      <c r="H40" s="148" t="str">
        <f>IF([1]p6!$E$58&lt;&gt;0,[1]p6!$E$58,"")</f>
        <v/>
      </c>
      <c r="I40" s="89"/>
      <c r="J40" s="148" t="str">
        <f>IF([1]p6!$I$58&lt;&gt;0,[1]p6!$I$58,"")</f>
        <v/>
      </c>
      <c r="K40" s="89"/>
      <c r="L40" s="16"/>
      <c r="M40" s="148" t="str">
        <f>IF([1]p6!$K$58&lt;&gt;0,[1]p6!$K$58,"")</f>
        <v/>
      </c>
      <c r="N40" s="89"/>
      <c r="O40" s="16"/>
      <c r="P40" s="16" t="str">
        <f>IF([1]p6!$L$58&lt;&gt;0,[1]p6!$L$58,"")</f>
        <v/>
      </c>
      <c r="Q40" s="16"/>
      <c r="R40" s="148" t="str">
        <f>IF([1]p6!$J$58&lt;&gt;0,[1]p6!$J$58,"")</f>
        <v/>
      </c>
      <c r="S40" s="89"/>
    </row>
    <row r="41" spans="1:19" s="2" customFormat="1" ht="13.5" customHeight="1" x14ac:dyDescent="0.2">
      <c r="A41" s="139" t="str">
        <f>IF([1]p6!$A$59&lt;&gt;0,[1]p6!$A$59,"")</f>
        <v/>
      </c>
      <c r="B41" s="131"/>
      <c r="C41" s="131"/>
      <c r="D41" s="131"/>
      <c r="E41" s="89"/>
      <c r="F41" s="148" t="str">
        <f>IF([1]p6!$F$59&lt;&gt;0,[1]p6!$F$59,"")</f>
        <v/>
      </c>
      <c r="G41" s="89"/>
      <c r="H41" s="148" t="str">
        <f>IF([1]p6!$E$59&lt;&gt;0,[1]p6!$E$59,"")</f>
        <v/>
      </c>
      <c r="I41" s="89"/>
      <c r="J41" s="148" t="str">
        <f>IF([1]p6!$I$59&lt;&gt;0,[1]p6!$I$59,"")</f>
        <v/>
      </c>
      <c r="K41" s="89"/>
      <c r="L41" s="16"/>
      <c r="M41" s="148" t="str">
        <f>IF([1]p6!$K$59&lt;&gt;0,[1]p6!$K$59,"")</f>
        <v/>
      </c>
      <c r="N41" s="89"/>
      <c r="O41" s="16"/>
      <c r="P41" s="16" t="str">
        <f>IF([1]p6!$L$59&lt;&gt;0,[1]p6!$L$59,"")</f>
        <v/>
      </c>
      <c r="Q41" s="16"/>
      <c r="R41" s="148" t="str">
        <f>IF([1]p6!$J$59&lt;&gt;0,[1]p6!$J$59,"")</f>
        <v/>
      </c>
      <c r="S41" s="89"/>
    </row>
    <row r="42" spans="1:19" s="2" customFormat="1" ht="13.5" customHeight="1" x14ac:dyDescent="0.2">
      <c r="A42" s="139" t="str">
        <f>IF([1]p6!$A$60&lt;&gt;0,[1]p6!$A$60,"")</f>
        <v/>
      </c>
      <c r="B42" s="131"/>
      <c r="C42" s="131"/>
      <c r="D42" s="131"/>
      <c r="E42" s="89"/>
      <c r="F42" s="148" t="str">
        <f>IF([1]p6!$F$60&lt;&gt;0,[1]p6!$F$60,"")</f>
        <v/>
      </c>
      <c r="G42" s="89"/>
      <c r="H42" s="148" t="str">
        <f>IF([1]p6!$E$60&lt;&gt;0,[1]p6!$E$60,"")</f>
        <v/>
      </c>
      <c r="I42" s="89"/>
      <c r="J42" s="148" t="str">
        <f>IF([1]p6!$I$60&lt;&gt;0,[1]p6!$I$60,"")</f>
        <v/>
      </c>
      <c r="K42" s="89"/>
      <c r="L42" s="16"/>
      <c r="M42" s="148" t="str">
        <f>IF([1]p6!$K$60&lt;&gt;0,[1]p6!$K$60,"")</f>
        <v/>
      </c>
      <c r="N42" s="89"/>
      <c r="O42" s="16"/>
      <c r="P42" s="16" t="str">
        <f>IF([1]p6!$L$60&lt;&gt;0,[1]p6!$L$60,"")</f>
        <v/>
      </c>
      <c r="Q42" s="16"/>
      <c r="R42" s="148" t="str">
        <f>IF([1]p6!$J$60&lt;&gt;0,[1]p6!$J$60,"")</f>
        <v/>
      </c>
      <c r="S42" s="89"/>
    </row>
    <row r="43" spans="1:19" s="2" customFormat="1" ht="13.5" customHeight="1" x14ac:dyDescent="0.2">
      <c r="A43" s="139" t="str">
        <f>IF([1]p6!$A$61&lt;&gt;0,[1]p6!$A$61,"")</f>
        <v/>
      </c>
      <c r="B43" s="131"/>
      <c r="C43" s="131"/>
      <c r="D43" s="131"/>
      <c r="E43" s="89"/>
      <c r="F43" s="148" t="str">
        <f>IF([1]p6!$F$61&lt;&gt;0,[1]p6!$F$61,"")</f>
        <v/>
      </c>
      <c r="G43" s="89"/>
      <c r="H43" s="148" t="str">
        <f>IF([1]p6!$E$61&lt;&gt;0,[1]p6!$E$61,"")</f>
        <v/>
      </c>
      <c r="I43" s="89"/>
      <c r="J43" s="148" t="str">
        <f>IF([1]p6!$I$61&lt;&gt;0,[1]p6!$I$61,"")</f>
        <v/>
      </c>
      <c r="K43" s="89"/>
      <c r="L43" s="16"/>
      <c r="M43" s="148" t="str">
        <f>IF([1]p6!$K$61&lt;&gt;0,[1]p6!$K$61,"")</f>
        <v/>
      </c>
      <c r="N43" s="89"/>
      <c r="O43" s="16"/>
      <c r="P43" s="16" t="str">
        <f>IF([1]p6!$L$61&lt;&gt;0,[1]p6!$L$61,"")</f>
        <v/>
      </c>
      <c r="Q43" s="16"/>
      <c r="R43" s="148" t="str">
        <f>IF([1]p6!$J$61&lt;&gt;0,[1]p6!$J$61,"")</f>
        <v/>
      </c>
      <c r="S43" s="89"/>
    </row>
    <row r="44" spans="1:19" s="25" customFormat="1" ht="11.25" x14ac:dyDescent="0.2">
      <c r="A44" s="47" t="str">
        <f>T([1]p7!$C$13:$G$13)</f>
        <v>Deise Mara Barbosa de Almeida</v>
      </c>
      <c r="B44" s="95"/>
      <c r="C44" s="95"/>
      <c r="D44" s="95"/>
      <c r="E44" s="136"/>
      <c r="F44" s="148"/>
      <c r="G44" s="131"/>
      <c r="H44" s="149"/>
      <c r="I44" s="131"/>
      <c r="J44" s="149"/>
      <c r="K44" s="131"/>
      <c r="L44" s="131"/>
      <c r="M44" s="149"/>
      <c r="N44" s="131"/>
      <c r="O44" s="131"/>
      <c r="P44" s="149"/>
      <c r="Q44" s="131"/>
      <c r="R44" s="149"/>
      <c r="S44" s="131"/>
    </row>
    <row r="45" spans="1:19" s="2" customFormat="1" ht="13.5" customHeight="1" x14ac:dyDescent="0.2">
      <c r="A45" s="139" t="str">
        <f>IF([1]p7!$A$57&lt;&gt;0,[1]p7!$A$57,"")</f>
        <v>Cálculo Diferencial e Integral I (Novo) - T08</v>
      </c>
      <c r="B45" s="131"/>
      <c r="C45" s="131"/>
      <c r="D45" s="131"/>
      <c r="E45" s="89"/>
      <c r="F45" s="148">
        <f>IF([1]p7!$F$57&lt;&gt;0,[1]p7!$F$57,"")</f>
        <v>60</v>
      </c>
      <c r="G45" s="89"/>
      <c r="H45" s="148">
        <f>IF([1]p7!$E$57&lt;&gt;0,[1]p7!$E$57,"")</f>
        <v>4</v>
      </c>
      <c r="I45" s="89"/>
      <c r="J45" s="148">
        <f>IF([1]p7!$I$57&lt;&gt;0,[1]p7!$I$57,"")</f>
        <v>51</v>
      </c>
      <c r="K45" s="89"/>
      <c r="L45" s="16"/>
      <c r="M45" s="148">
        <f>IF([1]p7!$K$57&lt;&gt;0,[1]p7!$K$57,"")</f>
        <v>4</v>
      </c>
      <c r="N45" s="89"/>
      <c r="O45" s="16"/>
      <c r="P45" s="16">
        <f>IF([1]p7!$L$57&lt;&gt;0,[1]p7!$L$57,"")</f>
        <v>34</v>
      </c>
      <c r="Q45" s="16"/>
      <c r="R45" s="148">
        <f>IF([1]p7!$J$57&lt;&gt;0,[1]p7!$J$57,"")</f>
        <v>13</v>
      </c>
      <c r="S45" s="89"/>
    </row>
    <row r="46" spans="1:19" s="2" customFormat="1" ht="13.5" customHeight="1" x14ac:dyDescent="0.2">
      <c r="A46" s="139" t="str">
        <f>IF([1]p7!$A$58&lt;&gt;0,[1]p7!$A$58,"")</f>
        <v>O Computador como Instrumento de Ensino - T01</v>
      </c>
      <c r="B46" s="131"/>
      <c r="C46" s="131"/>
      <c r="D46" s="131"/>
      <c r="E46" s="89"/>
      <c r="F46" s="148">
        <f>IF([1]p7!$F$58&lt;&gt;0,[1]p7!$F$58,"")</f>
        <v>60</v>
      </c>
      <c r="G46" s="89"/>
      <c r="H46" s="148">
        <f>IF([1]p7!$E$58&lt;&gt;0,[1]p7!$E$58,"")</f>
        <v>4</v>
      </c>
      <c r="I46" s="89"/>
      <c r="J46" s="148">
        <f>IF([1]p7!$I$58&lt;&gt;0,[1]p7!$I$58,"")</f>
        <v>12</v>
      </c>
      <c r="K46" s="89"/>
      <c r="L46" s="16"/>
      <c r="M46" s="148">
        <f>IF([1]p7!$K$58&lt;&gt;0,[1]p7!$K$58,"")</f>
        <v>1</v>
      </c>
      <c r="N46" s="89"/>
      <c r="O46" s="16"/>
      <c r="P46" s="16" t="str">
        <f>IF([1]p7!$L$58&lt;&gt;0,[1]p7!$L$58,"")</f>
        <v/>
      </c>
      <c r="Q46" s="16"/>
      <c r="R46" s="148">
        <f>IF([1]p7!$J$58&lt;&gt;0,[1]p7!$J$58,"")</f>
        <v>11</v>
      </c>
      <c r="S46" s="89"/>
    </row>
    <row r="47" spans="1:19" s="2" customFormat="1" ht="13.5" customHeight="1" x14ac:dyDescent="0.2">
      <c r="A47" s="139" t="str">
        <f>IF([1]p7!$A$59&lt;&gt;0,[1]p7!$A$59,"")</f>
        <v/>
      </c>
      <c r="B47" s="131"/>
      <c r="C47" s="131"/>
      <c r="D47" s="131"/>
      <c r="E47" s="89"/>
      <c r="F47" s="148" t="str">
        <f>IF([1]p7!$F$59&lt;&gt;0,[1]p7!$F$59,"")</f>
        <v/>
      </c>
      <c r="G47" s="89"/>
      <c r="H47" s="148" t="str">
        <f>IF([1]p7!$E$59&lt;&gt;0,[1]p7!$E$59,"")</f>
        <v/>
      </c>
      <c r="I47" s="89"/>
      <c r="J47" s="148" t="str">
        <f>IF([1]p7!$I$59&lt;&gt;0,[1]p7!$I$59,"")</f>
        <v/>
      </c>
      <c r="K47" s="89"/>
      <c r="L47" s="16"/>
      <c r="M47" s="148" t="str">
        <f>IF([1]p7!$K$59&lt;&gt;0,[1]p7!$K$59,"")</f>
        <v/>
      </c>
      <c r="N47" s="89"/>
      <c r="O47" s="16"/>
      <c r="P47" s="16" t="str">
        <f>IF([1]p7!$L$59&lt;&gt;0,[1]p7!$L$59,"")</f>
        <v/>
      </c>
      <c r="Q47" s="16"/>
      <c r="R47" s="148" t="str">
        <f>IF([1]p7!$J$59&lt;&gt;0,[1]p7!$J$59,"")</f>
        <v/>
      </c>
      <c r="S47" s="89"/>
    </row>
    <row r="48" spans="1:19" s="2" customFormat="1" ht="13.5" customHeight="1" x14ac:dyDescent="0.2">
      <c r="A48" s="139" t="str">
        <f>IF([1]p7!$A$60&lt;&gt;0,[1]p7!$A$60,"")</f>
        <v/>
      </c>
      <c r="B48" s="131"/>
      <c r="C48" s="131"/>
      <c r="D48" s="131"/>
      <c r="E48" s="89"/>
      <c r="F48" s="148" t="str">
        <f>IF([1]p7!$F$60&lt;&gt;0,[1]p7!$F$60,"")</f>
        <v/>
      </c>
      <c r="G48" s="89"/>
      <c r="H48" s="148" t="str">
        <f>IF([1]p7!$E$60&lt;&gt;0,[1]p7!$E$60,"")</f>
        <v/>
      </c>
      <c r="I48" s="89"/>
      <c r="J48" s="148" t="str">
        <f>IF([1]p7!$I$60&lt;&gt;0,[1]p7!$I$60,"")</f>
        <v/>
      </c>
      <c r="K48" s="89"/>
      <c r="L48" s="16"/>
      <c r="M48" s="148" t="str">
        <f>IF([1]p7!$K$60&lt;&gt;0,[1]p7!$K$60,"")</f>
        <v/>
      </c>
      <c r="N48" s="89"/>
      <c r="O48" s="16"/>
      <c r="P48" s="16" t="str">
        <f>IF([1]p7!$L$60&lt;&gt;0,[1]p7!$L$60,"")</f>
        <v/>
      </c>
      <c r="Q48" s="16"/>
      <c r="R48" s="148" t="str">
        <f>IF([1]p7!$J$60&lt;&gt;0,[1]p7!$J$60,"")</f>
        <v/>
      </c>
      <c r="S48" s="89"/>
    </row>
    <row r="49" spans="1:19" s="2" customFormat="1" ht="13.5" customHeight="1" x14ac:dyDescent="0.2">
      <c r="A49" s="139" t="str">
        <f>IF([1]p7!$A$61&lt;&gt;0,[1]p7!$A$61,"")</f>
        <v/>
      </c>
      <c r="B49" s="131"/>
      <c r="C49" s="131"/>
      <c r="D49" s="131"/>
      <c r="E49" s="89"/>
      <c r="F49" s="148" t="str">
        <f>IF([1]p7!$F$61&lt;&gt;0,[1]p7!$F$61,"")</f>
        <v/>
      </c>
      <c r="G49" s="89"/>
      <c r="H49" s="148" t="str">
        <f>IF([1]p7!$E$61&lt;&gt;0,[1]p7!$E$61,"")</f>
        <v/>
      </c>
      <c r="I49" s="89"/>
      <c r="J49" s="148" t="str">
        <f>IF([1]p7!$I$61&lt;&gt;0,[1]p7!$I$61,"")</f>
        <v/>
      </c>
      <c r="K49" s="89"/>
      <c r="L49" s="16"/>
      <c r="M49" s="148" t="str">
        <f>IF([1]p7!$K$61&lt;&gt;0,[1]p7!$K$61,"")</f>
        <v/>
      </c>
      <c r="N49" s="89"/>
      <c r="O49" s="16"/>
      <c r="P49" s="16" t="str">
        <f>IF([1]p7!$L$61&lt;&gt;0,[1]p7!$L$61,"")</f>
        <v/>
      </c>
      <c r="Q49" s="16"/>
      <c r="R49" s="148" t="str">
        <f>IF([1]p7!$J$61&lt;&gt;0,[1]p7!$J$61,"")</f>
        <v/>
      </c>
      <c r="S49" s="89"/>
    </row>
    <row r="50" spans="1:19" s="25" customFormat="1" ht="11.25" x14ac:dyDescent="0.2">
      <c r="A50" s="47" t="str">
        <f>T([1]p8!$C$13:$G$13)</f>
        <v>Denilson da Silva Pereira</v>
      </c>
      <c r="B50" s="95"/>
      <c r="C50" s="95"/>
      <c r="D50" s="95"/>
      <c r="E50" s="136"/>
      <c r="F50" s="148"/>
      <c r="G50" s="131"/>
      <c r="H50" s="149"/>
      <c r="I50" s="131"/>
      <c r="J50" s="149"/>
      <c r="K50" s="131"/>
      <c r="L50" s="131"/>
      <c r="M50" s="149"/>
      <c r="N50" s="131"/>
      <c r="O50" s="131"/>
      <c r="P50" s="149"/>
      <c r="Q50" s="131"/>
      <c r="R50" s="149"/>
      <c r="S50" s="131"/>
    </row>
    <row r="51" spans="1:19" s="2" customFormat="1" ht="13.5" customHeight="1" x14ac:dyDescent="0.2">
      <c r="A51" s="139" t="str">
        <f>IF([1]p8!$A$57&lt;&gt;0,[1]p8!$A$57,"")</f>
        <v>Análise II</v>
      </c>
      <c r="B51" s="131"/>
      <c r="C51" s="131"/>
      <c r="D51" s="131"/>
      <c r="E51" s="89"/>
      <c r="F51" s="148">
        <f>IF([1]p8!$F$57&lt;&gt;0,[1]p8!$F$57,"")</f>
        <v>60</v>
      </c>
      <c r="G51" s="89"/>
      <c r="H51" s="148">
        <f>IF([1]p8!$E$57&lt;&gt;0,[1]p8!$E$57,"")</f>
        <v>4</v>
      </c>
      <c r="I51" s="89"/>
      <c r="J51" s="148">
        <f>IF([1]p8!$I$57&lt;&gt;0,[1]p8!$I$57,"")</f>
        <v>1</v>
      </c>
      <c r="K51" s="89"/>
      <c r="L51" s="16"/>
      <c r="M51" s="148" t="str">
        <f>IF([1]p8!$K$57&lt;&gt;0,[1]p8!$K$57,"")</f>
        <v/>
      </c>
      <c r="N51" s="89"/>
      <c r="O51" s="16"/>
      <c r="P51" s="16" t="str">
        <f>IF([1]p8!$L$57&lt;&gt;0,[1]p8!$L$57,"")</f>
        <v/>
      </c>
      <c r="Q51" s="16"/>
      <c r="R51" s="148">
        <f>IF([1]p8!$J$57&lt;&gt;0,[1]p8!$J$57,"")</f>
        <v>1</v>
      </c>
      <c r="S51" s="89"/>
    </row>
    <row r="52" spans="1:19" s="2" customFormat="1" ht="13.5" customHeight="1" x14ac:dyDescent="0.2">
      <c r="A52" s="139" t="str">
        <f>IF([1]p8!$A$58&lt;&gt;0,[1]p8!$A$58,"")</f>
        <v>Análise III</v>
      </c>
      <c r="B52" s="131"/>
      <c r="C52" s="131"/>
      <c r="D52" s="131"/>
      <c r="E52" s="89"/>
      <c r="F52" s="148">
        <f>IF([1]p8!$F$58&lt;&gt;0,[1]p8!$F$58,"")</f>
        <v>60</v>
      </c>
      <c r="G52" s="89"/>
      <c r="H52" s="148">
        <f>IF([1]p8!$E$58&lt;&gt;0,[1]p8!$E$58,"")</f>
        <v>4</v>
      </c>
      <c r="I52" s="89"/>
      <c r="J52" s="148">
        <f>IF([1]p8!$I$58&lt;&gt;0,[1]p8!$I$58,"")</f>
        <v>3</v>
      </c>
      <c r="K52" s="89"/>
      <c r="L52" s="16"/>
      <c r="M52" s="148" t="str">
        <f>IF([1]p8!$K$58&lt;&gt;0,[1]p8!$K$58,"")</f>
        <v/>
      </c>
      <c r="N52" s="89"/>
      <c r="O52" s="16"/>
      <c r="P52" s="16" t="str">
        <f>IF([1]p8!$L$58&lt;&gt;0,[1]p8!$L$58,"")</f>
        <v/>
      </c>
      <c r="Q52" s="16"/>
      <c r="R52" s="148">
        <f>IF([1]p8!$J$58&lt;&gt;0,[1]p8!$J$58,"")</f>
        <v>3</v>
      </c>
      <c r="S52" s="89"/>
    </row>
    <row r="53" spans="1:19" s="2" customFormat="1" ht="13.5" customHeight="1" x14ac:dyDescent="0.2">
      <c r="A53" s="139" t="str">
        <f>IF([1]p8!$A$59&lt;&gt;0,[1]p8!$A$59,"")</f>
        <v/>
      </c>
      <c r="B53" s="131"/>
      <c r="C53" s="131"/>
      <c r="D53" s="131"/>
      <c r="E53" s="89"/>
      <c r="F53" s="148" t="str">
        <f>IF([1]p8!$F$59&lt;&gt;0,[1]p8!$F$59,"")</f>
        <v/>
      </c>
      <c r="G53" s="89"/>
      <c r="H53" s="148" t="str">
        <f>IF([1]p8!$E$59&lt;&gt;0,[1]p8!$E$59,"")</f>
        <v/>
      </c>
      <c r="I53" s="89"/>
      <c r="J53" s="148" t="str">
        <f>IF([1]p8!$I$59&lt;&gt;0,[1]p8!$I$59,"")</f>
        <v/>
      </c>
      <c r="K53" s="89"/>
      <c r="L53" s="16"/>
      <c r="M53" s="148" t="str">
        <f>IF([1]p8!$K$59&lt;&gt;0,[1]p8!$K$59,"")</f>
        <v/>
      </c>
      <c r="N53" s="89"/>
      <c r="O53" s="16"/>
      <c r="P53" s="16" t="str">
        <f>IF([1]p8!$L$59&lt;&gt;0,[1]p8!$L$59,"")</f>
        <v/>
      </c>
      <c r="Q53" s="16"/>
      <c r="R53" s="148" t="str">
        <f>IF([1]p8!$J$59&lt;&gt;0,[1]p8!$J$59,"")</f>
        <v/>
      </c>
      <c r="S53" s="89"/>
    </row>
    <row r="54" spans="1:19" s="2" customFormat="1" ht="13.5" customHeight="1" x14ac:dyDescent="0.2">
      <c r="A54" s="139" t="str">
        <f>IF([1]p8!$A$60&lt;&gt;0,[1]p8!$A$60,"")</f>
        <v/>
      </c>
      <c r="B54" s="131"/>
      <c r="C54" s="131"/>
      <c r="D54" s="131"/>
      <c r="E54" s="89"/>
      <c r="F54" s="148" t="str">
        <f>IF([1]p8!$F$60&lt;&gt;0,[1]p8!$F$60,"")</f>
        <v/>
      </c>
      <c r="G54" s="89"/>
      <c r="H54" s="148" t="str">
        <f>IF([1]p8!$E$60&lt;&gt;0,[1]p8!$E$60,"")</f>
        <v/>
      </c>
      <c r="I54" s="89"/>
      <c r="J54" s="148" t="str">
        <f>IF([1]p8!$I$60&lt;&gt;0,[1]p8!$I$60,"")</f>
        <v/>
      </c>
      <c r="K54" s="89"/>
      <c r="L54" s="16"/>
      <c r="M54" s="148" t="str">
        <f>IF([1]p8!$K$60&lt;&gt;0,[1]p8!$K$60,"")</f>
        <v/>
      </c>
      <c r="N54" s="89"/>
      <c r="O54" s="16"/>
      <c r="P54" s="16" t="str">
        <f>IF([1]p8!$L$60&lt;&gt;0,[1]p8!$L$60,"")</f>
        <v/>
      </c>
      <c r="Q54" s="16"/>
      <c r="R54" s="148" t="str">
        <f>IF([1]p8!$J$60&lt;&gt;0,[1]p8!$J$60,"")</f>
        <v/>
      </c>
      <c r="S54" s="89"/>
    </row>
    <row r="55" spans="1:19" s="2" customFormat="1" ht="13.5" customHeight="1" x14ac:dyDescent="0.2">
      <c r="A55" s="139" t="str">
        <f>IF([1]p8!$A$61&lt;&gt;0,[1]p8!$A$61,"")</f>
        <v/>
      </c>
      <c r="B55" s="131"/>
      <c r="C55" s="131"/>
      <c r="D55" s="131"/>
      <c r="E55" s="89"/>
      <c r="F55" s="148" t="str">
        <f>IF([1]p8!$F$61&lt;&gt;0,[1]p8!$F$61,"")</f>
        <v/>
      </c>
      <c r="G55" s="89"/>
      <c r="H55" s="148" t="str">
        <f>IF([1]p8!$E$61&lt;&gt;0,[1]p8!$E$61,"")</f>
        <v/>
      </c>
      <c r="I55" s="89"/>
      <c r="J55" s="148" t="str">
        <f>IF([1]p8!$I$61&lt;&gt;0,[1]p8!$I$61,"")</f>
        <v/>
      </c>
      <c r="K55" s="89"/>
      <c r="L55" s="16"/>
      <c r="M55" s="148" t="str">
        <f>IF([1]p8!$K$61&lt;&gt;0,[1]p8!$K$61,"")</f>
        <v/>
      </c>
      <c r="N55" s="89"/>
      <c r="O55" s="16"/>
      <c r="P55" s="16" t="str">
        <f>IF([1]p8!$L$61&lt;&gt;0,[1]p8!$L$61,"")</f>
        <v/>
      </c>
      <c r="Q55" s="16"/>
      <c r="R55" s="148" t="str">
        <f>IF([1]p8!$J$61&lt;&gt;0,[1]p8!$J$61,"")</f>
        <v/>
      </c>
      <c r="S55" s="89"/>
    </row>
    <row r="56" spans="1:19" s="25" customFormat="1" ht="11.25" x14ac:dyDescent="0.2">
      <c r="A56" s="47" t="str">
        <f>T([1]p9!$C$13:$G$13)</f>
        <v>Diogo de Santana Germano</v>
      </c>
      <c r="B56" s="95"/>
      <c r="C56" s="95"/>
      <c r="D56" s="95"/>
      <c r="E56" s="136"/>
      <c r="F56" s="148"/>
      <c r="G56" s="131"/>
      <c r="H56" s="149"/>
      <c r="I56" s="131"/>
      <c r="J56" s="149"/>
      <c r="K56" s="131"/>
      <c r="L56" s="131"/>
      <c r="M56" s="149"/>
      <c r="N56" s="131"/>
      <c r="O56" s="131"/>
      <c r="P56" s="149"/>
      <c r="Q56" s="131"/>
      <c r="R56" s="149"/>
      <c r="S56" s="131"/>
    </row>
    <row r="57" spans="1:19" s="2" customFormat="1" ht="13.5" customHeight="1" x14ac:dyDescent="0.2">
      <c r="A57" s="139" t="str">
        <f>IF([1]p9!$A$57&lt;&gt;0,[1]p9!$A$57,"")</f>
        <v>Álgebra Vetorial e Geometria Analítica - T02</v>
      </c>
      <c r="B57" s="131"/>
      <c r="C57" s="131"/>
      <c r="D57" s="131"/>
      <c r="E57" s="89"/>
      <c r="F57" s="148">
        <f>IF([1]p9!$F$57&lt;&gt;0,[1]p9!$F$57,"")</f>
        <v>60</v>
      </c>
      <c r="G57" s="89"/>
      <c r="H57" s="148">
        <f>IF([1]p9!$E$57&lt;&gt;0,[1]p9!$E$57,"")</f>
        <v>4</v>
      </c>
      <c r="I57" s="89"/>
      <c r="J57" s="148">
        <f>IF([1]p9!$I$57&lt;&gt;0,[1]p9!$I$57,"")</f>
        <v>81</v>
      </c>
      <c r="K57" s="89"/>
      <c r="L57" s="16"/>
      <c r="M57" s="148">
        <f>IF([1]p9!$K$57&lt;&gt;0,[1]p9!$K$57,"")</f>
        <v>37</v>
      </c>
      <c r="N57" s="89"/>
      <c r="O57" s="16"/>
      <c r="P57" s="16">
        <f>IF([1]p9!$L$57&lt;&gt;0,[1]p9!$L$57,"")</f>
        <v>29</v>
      </c>
      <c r="Q57" s="16"/>
      <c r="R57" s="148">
        <f>IF([1]p9!$J$57&lt;&gt;0,[1]p9!$J$57,"")</f>
        <v>15</v>
      </c>
      <c r="S57" s="89"/>
    </row>
    <row r="58" spans="1:19" s="2" customFormat="1" ht="13.5" customHeight="1" x14ac:dyDescent="0.2">
      <c r="A58" s="139" t="str">
        <f>IF([1]p9!$A$58&lt;&gt;0,[1]p9!$A$58,"")</f>
        <v>Álgebra Vetorial e Geometria Analítica - T07</v>
      </c>
      <c r="B58" s="131"/>
      <c r="C58" s="131"/>
      <c r="D58" s="131"/>
      <c r="E58" s="89"/>
      <c r="F58" s="148">
        <f>IF([1]p9!$F$58&lt;&gt;0,[1]p9!$F$58,"")</f>
        <v>60</v>
      </c>
      <c r="G58" s="89"/>
      <c r="H58" s="148">
        <f>IF([1]p9!$E$58&lt;&gt;0,[1]p9!$E$58,"")</f>
        <v>4</v>
      </c>
      <c r="I58" s="89"/>
      <c r="J58" s="148">
        <f>IF([1]p9!$I$58&lt;&gt;0,[1]p9!$I$58,"")</f>
        <v>49</v>
      </c>
      <c r="K58" s="89"/>
      <c r="L58" s="16"/>
      <c r="M58" s="148">
        <f>IF([1]p9!$K$58&lt;&gt;0,[1]p9!$K$58,"")</f>
        <v>27</v>
      </c>
      <c r="N58" s="89"/>
      <c r="O58" s="16"/>
      <c r="P58" s="16">
        <f>IF([1]p9!$L$58&lt;&gt;0,[1]p9!$L$58,"")</f>
        <v>11</v>
      </c>
      <c r="Q58" s="16"/>
      <c r="R58" s="148">
        <f>IF([1]p9!$J$58&lt;&gt;0,[1]p9!$J$58,"")</f>
        <v>11</v>
      </c>
      <c r="S58" s="89"/>
    </row>
    <row r="59" spans="1:19" s="2" customFormat="1" ht="13.5" customHeight="1" x14ac:dyDescent="0.2">
      <c r="A59" s="139" t="str">
        <f>IF([1]p9!$A$59&lt;&gt;0,[1]p9!$A$59,"")</f>
        <v/>
      </c>
      <c r="B59" s="131"/>
      <c r="C59" s="131"/>
      <c r="D59" s="131"/>
      <c r="E59" s="89"/>
      <c r="F59" s="148" t="str">
        <f>IF([1]p9!$F$59&lt;&gt;0,[1]p9!$F$59,"")</f>
        <v/>
      </c>
      <c r="G59" s="89"/>
      <c r="H59" s="148" t="str">
        <f>IF([1]p9!$E$59&lt;&gt;0,[1]p9!$E$59,"")</f>
        <v/>
      </c>
      <c r="I59" s="89"/>
      <c r="J59" s="148" t="str">
        <f>IF([1]p9!$I$59&lt;&gt;0,[1]p9!$I$59,"")</f>
        <v/>
      </c>
      <c r="K59" s="89"/>
      <c r="L59" s="16"/>
      <c r="M59" s="148" t="str">
        <f>IF([1]p9!$K$59&lt;&gt;0,[1]p9!$K$59,"")</f>
        <v/>
      </c>
      <c r="N59" s="89"/>
      <c r="O59" s="16"/>
      <c r="P59" s="16" t="str">
        <f>IF([1]p9!$L$59&lt;&gt;0,[1]p9!$L$59,"")</f>
        <v/>
      </c>
      <c r="Q59" s="16"/>
      <c r="R59" s="148" t="str">
        <f>IF([1]p9!$J$59&lt;&gt;0,[1]p9!$J$59,"")</f>
        <v/>
      </c>
      <c r="S59" s="89"/>
    </row>
    <row r="60" spans="1:19" s="2" customFormat="1" ht="13.5" customHeight="1" x14ac:dyDescent="0.2">
      <c r="A60" s="139" t="str">
        <f>IF([1]p9!$A$60&lt;&gt;0,[1]p9!$A$60,"")</f>
        <v/>
      </c>
      <c r="B60" s="131"/>
      <c r="C60" s="131"/>
      <c r="D60" s="131"/>
      <c r="E60" s="89"/>
      <c r="F60" s="148" t="str">
        <f>IF([1]p9!$F$60&lt;&gt;0,[1]p9!$F$60,"")</f>
        <v/>
      </c>
      <c r="G60" s="89"/>
      <c r="H60" s="148" t="str">
        <f>IF([1]p9!$E$60&lt;&gt;0,[1]p9!$E$60,"")</f>
        <v/>
      </c>
      <c r="I60" s="89"/>
      <c r="J60" s="148" t="str">
        <f>IF([1]p9!$I$60&lt;&gt;0,[1]p9!$I$60,"")</f>
        <v/>
      </c>
      <c r="K60" s="89"/>
      <c r="L60" s="16"/>
      <c r="M60" s="148" t="str">
        <f>IF([1]p9!$K$60&lt;&gt;0,[1]p9!$K$60,"")</f>
        <v/>
      </c>
      <c r="N60" s="89"/>
      <c r="O60" s="16"/>
      <c r="P60" s="16" t="str">
        <f>IF([1]p9!$L$60&lt;&gt;0,[1]p9!$L$60,"")</f>
        <v/>
      </c>
      <c r="Q60" s="16"/>
      <c r="R60" s="148" t="str">
        <f>IF([1]p9!$J$60&lt;&gt;0,[1]p9!$J$60,"")</f>
        <v/>
      </c>
      <c r="S60" s="89"/>
    </row>
    <row r="61" spans="1:19" s="2" customFormat="1" ht="13.5" customHeight="1" x14ac:dyDescent="0.2">
      <c r="A61" s="139" t="str">
        <f>IF([1]p9!$A$61&lt;&gt;0,[1]p9!$A$61,"")</f>
        <v/>
      </c>
      <c r="B61" s="131"/>
      <c r="C61" s="131"/>
      <c r="D61" s="131"/>
      <c r="E61" s="89"/>
      <c r="F61" s="148" t="str">
        <f>IF([1]p9!$F$61&lt;&gt;0,[1]p9!$F$61,"")</f>
        <v/>
      </c>
      <c r="G61" s="89"/>
      <c r="H61" s="148" t="str">
        <f>IF([1]p9!$E$61&lt;&gt;0,[1]p9!$E$61,"")</f>
        <v/>
      </c>
      <c r="I61" s="89"/>
      <c r="J61" s="148" t="str">
        <f>IF([1]p9!$I$61&lt;&gt;0,[1]p9!$I$61,"")</f>
        <v/>
      </c>
      <c r="K61" s="89"/>
      <c r="L61" s="16"/>
      <c r="M61" s="148" t="str">
        <f>IF([1]p9!$K$61&lt;&gt;0,[1]p9!$K$61,"")</f>
        <v/>
      </c>
      <c r="N61" s="89"/>
      <c r="O61" s="16"/>
      <c r="P61" s="16" t="str">
        <f>IF([1]p9!$L$61&lt;&gt;0,[1]p9!$L$61,"")</f>
        <v/>
      </c>
      <c r="Q61" s="16"/>
      <c r="R61" s="148" t="str">
        <f>IF([1]p9!$J$61&lt;&gt;0,[1]p9!$J$61,"")</f>
        <v/>
      </c>
      <c r="S61" s="89"/>
    </row>
    <row r="62" spans="1:19" s="25" customFormat="1" ht="11.25" x14ac:dyDescent="0.2">
      <c r="A62" s="47" t="str">
        <f>T([1]p10!$C$13:$G$13)</f>
        <v>Diogo Diniz Pereira da Silva e Silva</v>
      </c>
      <c r="B62" s="95"/>
      <c r="C62" s="95"/>
      <c r="D62" s="95"/>
      <c r="E62" s="136"/>
      <c r="F62" s="148"/>
      <c r="G62" s="131"/>
      <c r="H62" s="149"/>
      <c r="I62" s="131"/>
      <c r="J62" s="149"/>
      <c r="K62" s="131"/>
      <c r="L62" s="131"/>
      <c r="M62" s="149"/>
      <c r="N62" s="131"/>
      <c r="O62" s="131"/>
      <c r="P62" s="149"/>
      <c r="Q62" s="131"/>
      <c r="R62" s="149"/>
      <c r="S62" s="131"/>
    </row>
    <row r="63" spans="1:19" s="2" customFormat="1" ht="13.5" customHeight="1" x14ac:dyDescent="0.2">
      <c r="A63" s="139" t="str">
        <f>IF([1]p10!$A$57&lt;&gt;0,[1]p10!$A$57,"")</f>
        <v>Álgebra Linear I</v>
      </c>
      <c r="B63" s="131"/>
      <c r="C63" s="131"/>
      <c r="D63" s="131"/>
      <c r="E63" s="89"/>
      <c r="F63" s="148">
        <f>IF([1]p10!$F$57&lt;&gt;0,[1]p10!$F$57,"")</f>
        <v>60</v>
      </c>
      <c r="G63" s="89"/>
      <c r="H63" s="148">
        <f>IF([1]p10!$E$57&lt;&gt;0,[1]p10!$E$57,"")</f>
        <v>4</v>
      </c>
      <c r="I63" s="89"/>
      <c r="J63" s="148">
        <f>IF([1]p10!$I$57&lt;&gt;0,[1]p10!$I$57,"")</f>
        <v>63</v>
      </c>
      <c r="K63" s="89"/>
      <c r="L63" s="16"/>
      <c r="M63" s="148">
        <f>IF([1]p10!$K$57&lt;&gt;0,[1]p10!$K$57,"")</f>
        <v>10</v>
      </c>
      <c r="N63" s="89"/>
      <c r="O63" s="16"/>
      <c r="P63" s="16">
        <f>IF([1]p10!$L$57&lt;&gt;0,[1]p10!$L$57,"")</f>
        <v>25</v>
      </c>
      <c r="Q63" s="16"/>
      <c r="R63" s="148">
        <f>IF([1]p10!$J$57&lt;&gt;0,[1]p10!$J$57,"")</f>
        <v>28</v>
      </c>
      <c r="S63" s="89"/>
    </row>
    <row r="64" spans="1:19" s="2" customFormat="1" ht="13.5" customHeight="1" x14ac:dyDescent="0.2">
      <c r="A64" s="139" t="str">
        <f>IF([1]p10!$A$58&lt;&gt;0,[1]p10!$A$58,"")</f>
        <v/>
      </c>
      <c r="B64" s="131"/>
      <c r="C64" s="131"/>
      <c r="D64" s="131"/>
      <c r="E64" s="89"/>
      <c r="F64" s="148" t="str">
        <f>IF([1]p10!$F$58&lt;&gt;0,[1]p10!$F$58,"")</f>
        <v/>
      </c>
      <c r="G64" s="89"/>
      <c r="H64" s="148" t="str">
        <f>IF([1]p10!$E$58&lt;&gt;0,[1]p10!$E$58,"")</f>
        <v/>
      </c>
      <c r="I64" s="89"/>
      <c r="J64" s="148" t="str">
        <f>IF([1]p10!$I$58&lt;&gt;0,[1]p10!$I$58,"")</f>
        <v/>
      </c>
      <c r="K64" s="89"/>
      <c r="L64" s="16"/>
      <c r="M64" s="148" t="str">
        <f>IF([1]p10!$K$58&lt;&gt;0,[1]p10!$K$58,"")</f>
        <v/>
      </c>
      <c r="N64" s="89"/>
      <c r="O64" s="16"/>
      <c r="P64" s="16" t="str">
        <f>IF([1]p10!$L$58&lt;&gt;0,[1]p10!$L$58,"")</f>
        <v/>
      </c>
      <c r="Q64" s="16"/>
      <c r="R64" s="148" t="str">
        <f>IF([1]p10!$J$58&lt;&gt;0,[1]p10!$J$58,"")</f>
        <v/>
      </c>
      <c r="S64" s="89"/>
    </row>
    <row r="65" spans="1:19" s="2" customFormat="1" ht="13.5" customHeight="1" x14ac:dyDescent="0.2">
      <c r="A65" s="139" t="str">
        <f>IF([1]p10!$A$59&lt;&gt;0,[1]p10!$A$59,"")</f>
        <v/>
      </c>
      <c r="B65" s="131"/>
      <c r="C65" s="131"/>
      <c r="D65" s="131"/>
      <c r="E65" s="89"/>
      <c r="F65" s="148" t="str">
        <f>IF([1]p10!$F$59&lt;&gt;0,[1]p10!$F$59,"")</f>
        <v/>
      </c>
      <c r="G65" s="89"/>
      <c r="H65" s="148" t="str">
        <f>IF([1]p10!$E$59&lt;&gt;0,[1]p10!$E$59,"")</f>
        <v/>
      </c>
      <c r="I65" s="89"/>
      <c r="J65" s="148" t="str">
        <f>IF([1]p10!$I$59&lt;&gt;0,[1]p10!$I$59,"")</f>
        <v/>
      </c>
      <c r="K65" s="89"/>
      <c r="L65" s="16"/>
      <c r="M65" s="148" t="str">
        <f>IF([1]p10!$K$59&lt;&gt;0,[1]p10!$K$59,"")</f>
        <v/>
      </c>
      <c r="N65" s="89"/>
      <c r="O65" s="16"/>
      <c r="P65" s="16" t="str">
        <f>IF([1]p10!$L$59&lt;&gt;0,[1]p10!$L$59,"")</f>
        <v/>
      </c>
      <c r="Q65" s="16"/>
      <c r="R65" s="148" t="str">
        <f>IF([1]p10!$J$59&lt;&gt;0,[1]p10!$J$59,"")</f>
        <v/>
      </c>
      <c r="S65" s="89"/>
    </row>
    <row r="66" spans="1:19" s="2" customFormat="1" ht="13.5" customHeight="1" x14ac:dyDescent="0.2">
      <c r="A66" s="139" t="str">
        <f>IF([1]p10!$A$60&lt;&gt;0,[1]p10!$A$60,"")</f>
        <v/>
      </c>
      <c r="B66" s="131"/>
      <c r="C66" s="131"/>
      <c r="D66" s="131"/>
      <c r="E66" s="89"/>
      <c r="F66" s="148" t="str">
        <f>IF([1]p10!$F$60&lt;&gt;0,[1]p10!$F$60,"")</f>
        <v/>
      </c>
      <c r="G66" s="89"/>
      <c r="H66" s="148" t="str">
        <f>IF([1]p10!$E$60&lt;&gt;0,[1]p10!$E$60,"")</f>
        <v/>
      </c>
      <c r="I66" s="89"/>
      <c r="J66" s="148" t="str">
        <f>IF([1]p10!$I$60&lt;&gt;0,[1]p10!$I$60,"")</f>
        <v/>
      </c>
      <c r="K66" s="89"/>
      <c r="L66" s="16"/>
      <c r="M66" s="148" t="str">
        <f>IF([1]p10!$K$60&lt;&gt;0,[1]p10!$K$60,"")</f>
        <v/>
      </c>
      <c r="N66" s="89"/>
      <c r="O66" s="16"/>
      <c r="P66" s="16" t="str">
        <f>IF([1]p10!$L$60&lt;&gt;0,[1]p10!$L$60,"")</f>
        <v/>
      </c>
      <c r="Q66" s="16"/>
      <c r="R66" s="148" t="str">
        <f>IF([1]p10!$J$60&lt;&gt;0,[1]p10!$J$60,"")</f>
        <v/>
      </c>
      <c r="S66" s="89"/>
    </row>
    <row r="67" spans="1:19" s="2" customFormat="1" ht="13.5" customHeight="1" x14ac:dyDescent="0.2">
      <c r="A67" s="139" t="str">
        <f>IF([1]p10!$A$61&lt;&gt;0,[1]p10!$A$61,"")</f>
        <v/>
      </c>
      <c r="B67" s="131"/>
      <c r="C67" s="131"/>
      <c r="D67" s="131"/>
      <c r="E67" s="89"/>
      <c r="F67" s="148" t="str">
        <f>IF([1]p10!$F$61&lt;&gt;0,[1]p10!$F$61,"")</f>
        <v/>
      </c>
      <c r="G67" s="89"/>
      <c r="H67" s="148" t="str">
        <f>IF([1]p10!$E$61&lt;&gt;0,[1]p10!$E$61,"")</f>
        <v/>
      </c>
      <c r="I67" s="89"/>
      <c r="J67" s="148" t="str">
        <f>IF([1]p10!$I$61&lt;&gt;0,[1]p10!$I$61,"")</f>
        <v/>
      </c>
      <c r="K67" s="89"/>
      <c r="L67" s="16"/>
      <c r="M67" s="148" t="str">
        <f>IF([1]p10!$K$61&lt;&gt;0,[1]p10!$K$61,"")</f>
        <v/>
      </c>
      <c r="N67" s="89"/>
      <c r="O67" s="16"/>
      <c r="P67" s="16" t="str">
        <f>IF([1]p10!$L$61&lt;&gt;0,[1]p10!$L$61,"")</f>
        <v/>
      </c>
      <c r="Q67" s="16"/>
      <c r="R67" s="148" t="str">
        <f>IF([1]p10!$J$61&lt;&gt;0,[1]p10!$J$61,"")</f>
        <v/>
      </c>
      <c r="S67" s="89"/>
    </row>
    <row r="68" spans="1:19" s="25" customFormat="1" ht="11.25" x14ac:dyDescent="0.2">
      <c r="A68" s="47" t="str">
        <f>T([1]p11!$C$13:$G$13)</f>
        <v>Henrique Fernandes de Lima</v>
      </c>
      <c r="B68" s="95"/>
      <c r="C68" s="95"/>
      <c r="D68" s="95"/>
      <c r="E68" s="136"/>
      <c r="F68" s="148"/>
      <c r="G68" s="131"/>
      <c r="H68" s="149"/>
      <c r="I68" s="131"/>
      <c r="J68" s="149"/>
      <c r="K68" s="131"/>
      <c r="L68" s="131"/>
      <c r="M68" s="149"/>
      <c r="N68" s="131"/>
      <c r="O68" s="131"/>
      <c r="P68" s="149"/>
      <c r="Q68" s="131"/>
      <c r="R68" s="149"/>
      <c r="S68" s="131"/>
    </row>
    <row r="69" spans="1:19" s="2" customFormat="1" ht="13.5" customHeight="1" x14ac:dyDescent="0.2">
      <c r="A69" s="139" t="str">
        <f>IF([1]p11!$A$57&lt;&gt;0,[1]p11!$A$57,"")</f>
        <v>Introdução à Geometria Diferencial - T01</v>
      </c>
      <c r="B69" s="131"/>
      <c r="C69" s="131"/>
      <c r="D69" s="131"/>
      <c r="E69" s="89"/>
      <c r="F69" s="148">
        <f>IF([1]p11!$F$57&lt;&gt;0,[1]p11!$F$57,"")</f>
        <v>60</v>
      </c>
      <c r="G69" s="89"/>
      <c r="H69" s="148">
        <f>IF([1]p11!$E$57&lt;&gt;0,[1]p11!$E$57,"")</f>
        <v>4</v>
      </c>
      <c r="I69" s="89"/>
      <c r="J69" s="148">
        <f>IF([1]p11!$I$57&lt;&gt;0,[1]p11!$I$57,"")</f>
        <v>1</v>
      </c>
      <c r="K69" s="89"/>
      <c r="L69" s="16"/>
      <c r="M69" s="148" t="str">
        <f>IF([1]p11!$K$57&lt;&gt;0,[1]p11!$K$57,"")</f>
        <v/>
      </c>
      <c r="N69" s="89"/>
      <c r="O69" s="16"/>
      <c r="P69" s="16" t="str">
        <f>IF([1]p11!$L$57&lt;&gt;0,[1]p11!$L$57,"")</f>
        <v/>
      </c>
      <c r="Q69" s="16"/>
      <c r="R69" s="148">
        <f>IF([1]p11!$J$57&lt;&gt;0,[1]p11!$J$57,"")</f>
        <v>1</v>
      </c>
      <c r="S69" s="89"/>
    </row>
    <row r="70" spans="1:19" s="2" customFormat="1" ht="13.5" customHeight="1" x14ac:dyDescent="0.2">
      <c r="A70" s="139" t="str">
        <f>IF([1]p11!$A$58&lt;&gt;0,[1]p11!$A$58,"")</f>
        <v>Topologia dos Espaços Métricos</v>
      </c>
      <c r="B70" s="131"/>
      <c r="C70" s="131"/>
      <c r="D70" s="131"/>
      <c r="E70" s="89"/>
      <c r="F70" s="148">
        <f>IF([1]p11!$F$58&lt;&gt;0,[1]p11!$F$58,"")</f>
        <v>60</v>
      </c>
      <c r="G70" s="89"/>
      <c r="H70" s="148">
        <f>IF([1]p11!$E$58&lt;&gt;0,[1]p11!$E$58,"")</f>
        <v>4</v>
      </c>
      <c r="I70" s="89"/>
      <c r="J70" s="148">
        <f>IF([1]p11!$I$58&lt;&gt;0,[1]p11!$I$58,"")</f>
        <v>1</v>
      </c>
      <c r="K70" s="89"/>
      <c r="L70" s="16"/>
      <c r="M70" s="148" t="str">
        <f>IF([1]p11!$K$58&lt;&gt;0,[1]p11!$K$58,"")</f>
        <v/>
      </c>
      <c r="N70" s="89"/>
      <c r="O70" s="16"/>
      <c r="P70" s="16" t="str">
        <f>IF([1]p11!$L$58&lt;&gt;0,[1]p11!$L$58,"")</f>
        <v/>
      </c>
      <c r="Q70" s="16"/>
      <c r="R70" s="148">
        <f>IF([1]p11!$J$58&lt;&gt;0,[1]p11!$J$58,"")</f>
        <v>1</v>
      </c>
      <c r="S70" s="89"/>
    </row>
    <row r="71" spans="1:19" s="2" customFormat="1" ht="13.5" customHeight="1" x14ac:dyDescent="0.2">
      <c r="A71" s="139" t="str">
        <f>IF([1]p11!$A$59&lt;&gt;0,[1]p11!$A$59,"")</f>
        <v/>
      </c>
      <c r="B71" s="131"/>
      <c r="C71" s="131"/>
      <c r="D71" s="131"/>
      <c r="E71" s="89"/>
      <c r="F71" s="148" t="str">
        <f>IF([1]p11!$F$59&lt;&gt;0,[1]p11!$F$59,"")</f>
        <v/>
      </c>
      <c r="G71" s="89"/>
      <c r="H71" s="148" t="str">
        <f>IF([1]p11!$E$59&lt;&gt;0,[1]p11!$E$59,"")</f>
        <v/>
      </c>
      <c r="I71" s="89"/>
      <c r="J71" s="148" t="str">
        <f>IF([1]p11!$I$59&lt;&gt;0,[1]p11!$I$59,"")</f>
        <v/>
      </c>
      <c r="K71" s="89"/>
      <c r="L71" s="16"/>
      <c r="M71" s="148" t="str">
        <f>IF([1]p11!$K$59&lt;&gt;0,[1]p11!$K$59,"")</f>
        <v/>
      </c>
      <c r="N71" s="89"/>
      <c r="O71" s="16"/>
      <c r="P71" s="16" t="str">
        <f>IF([1]p11!$L$59&lt;&gt;0,[1]p11!$L$59,"")</f>
        <v/>
      </c>
      <c r="Q71" s="16"/>
      <c r="R71" s="148" t="str">
        <f>IF([1]p11!$J$59&lt;&gt;0,[1]p11!$J$59,"")</f>
        <v/>
      </c>
      <c r="S71" s="89"/>
    </row>
    <row r="72" spans="1:19" s="2" customFormat="1" ht="13.5" customHeight="1" x14ac:dyDescent="0.2">
      <c r="A72" s="139" t="str">
        <f>IF([1]p11!$A$60&lt;&gt;0,[1]p11!$A$60,"")</f>
        <v/>
      </c>
      <c r="B72" s="131"/>
      <c r="C72" s="131"/>
      <c r="D72" s="131"/>
      <c r="E72" s="89"/>
      <c r="F72" s="148" t="str">
        <f>IF([1]p11!$F$60&lt;&gt;0,[1]p11!$F$60,"")</f>
        <v/>
      </c>
      <c r="G72" s="89"/>
      <c r="H72" s="148" t="str">
        <f>IF([1]p11!$E$60&lt;&gt;0,[1]p11!$E$60,"")</f>
        <v/>
      </c>
      <c r="I72" s="89"/>
      <c r="J72" s="148" t="str">
        <f>IF([1]p11!$I$60&lt;&gt;0,[1]p11!$I$60,"")</f>
        <v/>
      </c>
      <c r="K72" s="89"/>
      <c r="L72" s="16"/>
      <c r="M72" s="148" t="str">
        <f>IF([1]p11!$K$60&lt;&gt;0,[1]p11!$K$60,"")</f>
        <v/>
      </c>
      <c r="N72" s="89"/>
      <c r="O72" s="16"/>
      <c r="P72" s="16" t="str">
        <f>IF([1]p11!$L$60&lt;&gt;0,[1]p11!$L$60,"")</f>
        <v/>
      </c>
      <c r="Q72" s="16"/>
      <c r="R72" s="148" t="str">
        <f>IF([1]p11!$J$60&lt;&gt;0,[1]p11!$J$60,"")</f>
        <v/>
      </c>
      <c r="S72" s="89"/>
    </row>
    <row r="73" spans="1:19" s="2" customFormat="1" ht="13.5" customHeight="1" x14ac:dyDescent="0.2">
      <c r="A73" s="139" t="str">
        <f>IF([1]p11!$A$61&lt;&gt;0,[1]p11!$A$61,"")</f>
        <v/>
      </c>
      <c r="B73" s="131"/>
      <c r="C73" s="131"/>
      <c r="D73" s="131"/>
      <c r="E73" s="89"/>
      <c r="F73" s="148" t="str">
        <f>IF([1]p11!$F$61&lt;&gt;0,[1]p11!$F$61,"")</f>
        <v/>
      </c>
      <c r="G73" s="89"/>
      <c r="H73" s="148" t="str">
        <f>IF([1]p11!$E$61&lt;&gt;0,[1]p11!$E$61,"")</f>
        <v/>
      </c>
      <c r="I73" s="89"/>
      <c r="J73" s="148" t="str">
        <f>IF([1]p11!$I$61&lt;&gt;0,[1]p11!$I$61,"")</f>
        <v/>
      </c>
      <c r="K73" s="89"/>
      <c r="L73" s="16"/>
      <c r="M73" s="148" t="str">
        <f>IF([1]p11!$K$61&lt;&gt;0,[1]p11!$K$61,"")</f>
        <v/>
      </c>
      <c r="N73" s="89"/>
      <c r="O73" s="16"/>
      <c r="P73" s="16" t="str">
        <f>IF([1]p11!$L$61&lt;&gt;0,[1]p11!$L$61,"")</f>
        <v/>
      </c>
      <c r="Q73" s="16"/>
      <c r="R73" s="148" t="str">
        <f>IF([1]p11!$J$61&lt;&gt;0,[1]p11!$J$61,"")</f>
        <v/>
      </c>
      <c r="S73" s="89"/>
    </row>
    <row r="74" spans="1:19" s="25" customFormat="1" ht="11.25" x14ac:dyDescent="0.2">
      <c r="A74" s="47" t="str">
        <f>T([1]p12!$C$13:$G$13)</f>
        <v>Jacqueline Félix de Brito Diniz</v>
      </c>
      <c r="B74" s="95"/>
      <c r="C74" s="95"/>
      <c r="D74" s="95"/>
      <c r="E74" s="136"/>
      <c r="F74" s="148"/>
      <c r="G74" s="131"/>
      <c r="H74" s="149"/>
      <c r="I74" s="131"/>
      <c r="J74" s="149"/>
      <c r="K74" s="131"/>
      <c r="L74" s="131"/>
      <c r="M74" s="149"/>
      <c r="N74" s="131"/>
      <c r="O74" s="131"/>
      <c r="P74" s="149"/>
      <c r="Q74" s="131"/>
      <c r="R74" s="149"/>
      <c r="S74" s="131"/>
    </row>
    <row r="75" spans="1:19" s="2" customFormat="1" ht="13.5" customHeight="1" x14ac:dyDescent="0.2">
      <c r="A75" s="139" t="str">
        <f>IF([1]p12!$A$57&lt;&gt;0,[1]p12!$A$57,"")</f>
        <v/>
      </c>
      <c r="B75" s="131"/>
      <c r="C75" s="131"/>
      <c r="D75" s="131"/>
      <c r="E75" s="89"/>
      <c r="F75" s="148" t="str">
        <f>IF([1]p12!$F$57&lt;&gt;0,[1]p12!$F$57,"")</f>
        <v/>
      </c>
      <c r="G75" s="89"/>
      <c r="H75" s="148" t="str">
        <f>IF([1]p12!$E$57&lt;&gt;0,[1]p12!$E$57,"")</f>
        <v/>
      </c>
      <c r="I75" s="89"/>
      <c r="J75" s="148" t="str">
        <f>IF([1]p12!$I$57&lt;&gt;0,[1]p12!$I$57,"")</f>
        <v/>
      </c>
      <c r="K75" s="89"/>
      <c r="L75" s="16"/>
      <c r="M75" s="148" t="str">
        <f>IF([1]p12!$K$57&lt;&gt;0,[1]p12!$K$57,"")</f>
        <v/>
      </c>
      <c r="N75" s="89"/>
      <c r="O75" s="16"/>
      <c r="P75" s="16" t="str">
        <f>IF([1]p12!$L$57&lt;&gt;0,[1]p12!$L$57,"")</f>
        <v/>
      </c>
      <c r="Q75" s="16"/>
      <c r="R75" s="148" t="str">
        <f>IF([1]p12!$J$57&lt;&gt;0,[1]p12!$J$57,"")</f>
        <v/>
      </c>
      <c r="S75" s="89"/>
    </row>
    <row r="76" spans="1:19" s="2" customFormat="1" ht="13.5" customHeight="1" x14ac:dyDescent="0.2">
      <c r="A76" s="139" t="str">
        <f>IF([1]p12!$A$58&lt;&gt;0,[1]p12!$A$58,"")</f>
        <v/>
      </c>
      <c r="B76" s="131"/>
      <c r="C76" s="131"/>
      <c r="D76" s="131"/>
      <c r="E76" s="89"/>
      <c r="F76" s="148" t="str">
        <f>IF([1]p12!$F$58&lt;&gt;0,[1]p12!$F$58,"")</f>
        <v/>
      </c>
      <c r="G76" s="89"/>
      <c r="H76" s="148" t="str">
        <f>IF([1]p12!$E$58&lt;&gt;0,[1]p12!$E$58,"")</f>
        <v/>
      </c>
      <c r="I76" s="89"/>
      <c r="J76" s="148" t="str">
        <f>IF([1]p12!$I$58&lt;&gt;0,[1]p12!$I$58,"")</f>
        <v/>
      </c>
      <c r="K76" s="89"/>
      <c r="L76" s="16"/>
      <c r="M76" s="148" t="str">
        <f>IF([1]p12!$K$58&lt;&gt;0,[1]p12!$K$58,"")</f>
        <v/>
      </c>
      <c r="N76" s="89"/>
      <c r="O76" s="16"/>
      <c r="P76" s="16" t="str">
        <f>IF([1]p12!$L$58&lt;&gt;0,[1]p12!$L$58,"")</f>
        <v/>
      </c>
      <c r="Q76" s="16"/>
      <c r="R76" s="148" t="str">
        <f>IF([1]p12!$J$58&lt;&gt;0,[1]p12!$J$58,"")</f>
        <v/>
      </c>
      <c r="S76" s="89"/>
    </row>
    <row r="77" spans="1:19" s="2" customFormat="1" ht="13.5" customHeight="1" x14ac:dyDescent="0.2">
      <c r="A77" s="139" t="str">
        <f>IF([1]p12!$A$59&lt;&gt;0,[1]p12!$A$59,"")</f>
        <v/>
      </c>
      <c r="B77" s="131"/>
      <c r="C77" s="131"/>
      <c r="D77" s="131"/>
      <c r="E77" s="89"/>
      <c r="F77" s="148" t="str">
        <f>IF([1]p12!$F$59&lt;&gt;0,[1]p12!$F$59,"")</f>
        <v/>
      </c>
      <c r="G77" s="89"/>
      <c r="H77" s="148" t="str">
        <f>IF([1]p12!$E$59&lt;&gt;0,[1]p12!$E$59,"")</f>
        <v/>
      </c>
      <c r="I77" s="89"/>
      <c r="J77" s="148" t="str">
        <f>IF([1]p12!$I$59&lt;&gt;0,[1]p12!$I$59,"")</f>
        <v/>
      </c>
      <c r="K77" s="89"/>
      <c r="L77" s="16"/>
      <c r="M77" s="148" t="str">
        <f>IF([1]p12!$K$59&lt;&gt;0,[1]p12!$K$59,"")</f>
        <v/>
      </c>
      <c r="N77" s="89"/>
      <c r="O77" s="16"/>
      <c r="P77" s="16" t="str">
        <f>IF([1]p12!$L$59&lt;&gt;0,[1]p12!$L$59,"")</f>
        <v/>
      </c>
      <c r="Q77" s="16"/>
      <c r="R77" s="148" t="str">
        <f>IF([1]p12!$J$59&lt;&gt;0,[1]p12!$J$59,"")</f>
        <v/>
      </c>
      <c r="S77" s="89"/>
    </row>
    <row r="78" spans="1:19" s="2" customFormat="1" ht="13.5" customHeight="1" x14ac:dyDescent="0.2">
      <c r="A78" s="139" t="str">
        <f>IF([1]p12!$A$60&lt;&gt;0,[1]p12!$A$60,"")</f>
        <v/>
      </c>
      <c r="B78" s="131"/>
      <c r="C78" s="131"/>
      <c r="D78" s="131"/>
      <c r="E78" s="89"/>
      <c r="F78" s="148" t="str">
        <f>IF([1]p12!$F$60&lt;&gt;0,[1]p12!$F$60,"")</f>
        <v/>
      </c>
      <c r="G78" s="89"/>
      <c r="H78" s="148" t="str">
        <f>IF([1]p12!$E$60&lt;&gt;0,[1]p12!$E$60,"")</f>
        <v/>
      </c>
      <c r="I78" s="89"/>
      <c r="J78" s="148" t="str">
        <f>IF([1]p12!$I$60&lt;&gt;0,[1]p12!$I$60,"")</f>
        <v/>
      </c>
      <c r="K78" s="89"/>
      <c r="L78" s="16"/>
      <c r="M78" s="148" t="str">
        <f>IF([1]p12!$K$60&lt;&gt;0,[1]p12!$K$60,"")</f>
        <v/>
      </c>
      <c r="N78" s="89"/>
      <c r="O78" s="16"/>
      <c r="P78" s="16" t="str">
        <f>IF([1]p12!$L$60&lt;&gt;0,[1]p12!$L$60,"")</f>
        <v/>
      </c>
      <c r="Q78" s="16"/>
      <c r="R78" s="148" t="str">
        <f>IF([1]p12!$J$60&lt;&gt;0,[1]p12!$J$60,"")</f>
        <v/>
      </c>
      <c r="S78" s="89"/>
    </row>
    <row r="79" spans="1:19" s="2" customFormat="1" ht="13.5" customHeight="1" x14ac:dyDescent="0.2">
      <c r="A79" s="139" t="str">
        <f>IF([1]p12!$A$61&lt;&gt;0,[1]p12!$A$61,"")</f>
        <v/>
      </c>
      <c r="B79" s="131"/>
      <c r="C79" s="131"/>
      <c r="D79" s="131"/>
      <c r="E79" s="89"/>
      <c r="F79" s="148" t="str">
        <f>IF([1]p12!$F$61&lt;&gt;0,[1]p12!$F$61,"")</f>
        <v/>
      </c>
      <c r="G79" s="89"/>
      <c r="H79" s="148" t="str">
        <f>IF([1]p12!$E$61&lt;&gt;0,[1]p12!$E$61,"")</f>
        <v/>
      </c>
      <c r="I79" s="89"/>
      <c r="J79" s="148" t="str">
        <f>IF([1]p12!$I$61&lt;&gt;0,[1]p12!$I$61,"")</f>
        <v/>
      </c>
      <c r="K79" s="89"/>
      <c r="L79" s="16"/>
      <c r="M79" s="148" t="str">
        <f>IF([1]p12!$K$61&lt;&gt;0,[1]p12!$K$61,"")</f>
        <v/>
      </c>
      <c r="N79" s="89"/>
      <c r="O79" s="16"/>
      <c r="P79" s="16" t="str">
        <f>IF([1]p12!$L$61&lt;&gt;0,[1]p12!$L$61,"")</f>
        <v/>
      </c>
      <c r="Q79" s="16"/>
      <c r="R79" s="148" t="str">
        <f>IF([1]p12!$J$61&lt;&gt;0,[1]p12!$J$61,"")</f>
        <v/>
      </c>
      <c r="S79" s="89"/>
    </row>
    <row r="80" spans="1:19" s="25" customFormat="1" ht="11.25" x14ac:dyDescent="0.2">
      <c r="A80" s="47" t="str">
        <f>T([1]p13!$C$13:$G$13)</f>
        <v>Jaime Alves Barbosa Sobrinho</v>
      </c>
      <c r="B80" s="95"/>
      <c r="C80" s="95"/>
      <c r="D80" s="95"/>
      <c r="E80" s="136"/>
      <c r="F80" s="148"/>
      <c r="G80" s="131"/>
      <c r="H80" s="149"/>
      <c r="I80" s="131"/>
      <c r="J80" s="149"/>
      <c r="K80" s="131"/>
      <c r="L80" s="131"/>
      <c r="M80" s="149"/>
      <c r="N80" s="131"/>
      <c r="O80" s="131"/>
      <c r="P80" s="149"/>
      <c r="Q80" s="131"/>
      <c r="R80" s="149"/>
      <c r="S80" s="131"/>
    </row>
    <row r="81" spans="1:19" s="2" customFormat="1" ht="13.5" customHeight="1" x14ac:dyDescent="0.2">
      <c r="A81" s="139" t="str">
        <f>IF([1]p13!$A$57&lt;&gt;0,[1]p13!$A$57,"")</f>
        <v>Cálculo Diferencial e Integral III - T05</v>
      </c>
      <c r="B81" s="131"/>
      <c r="C81" s="131"/>
      <c r="D81" s="131"/>
      <c r="E81" s="89"/>
      <c r="F81" s="148">
        <f>IF([1]p13!$F$57&lt;&gt;0,[1]p13!$F$57,"")</f>
        <v>60</v>
      </c>
      <c r="G81" s="89"/>
      <c r="H81" s="148">
        <f>IF([1]p13!$E$57&lt;&gt;0,[1]p13!$E$57,"")</f>
        <v>4</v>
      </c>
      <c r="I81" s="89"/>
      <c r="J81" s="148">
        <f>IF([1]p13!$I$57&lt;&gt;0,[1]p13!$I$57,"")</f>
        <v>6</v>
      </c>
      <c r="K81" s="89"/>
      <c r="L81" s="16"/>
      <c r="M81" s="148" t="str">
        <f>IF([1]p13!$K$57&lt;&gt;0,[1]p13!$K$57,"")</f>
        <v/>
      </c>
      <c r="N81" s="89"/>
      <c r="O81" s="16"/>
      <c r="P81" s="16" t="str">
        <f>IF([1]p13!$L$57&lt;&gt;0,[1]p13!$L$57,"")</f>
        <v/>
      </c>
      <c r="Q81" s="16"/>
      <c r="R81" s="148">
        <f>IF([1]p13!$J$57&lt;&gt;0,[1]p13!$J$57,"")</f>
        <v>6</v>
      </c>
      <c r="S81" s="89"/>
    </row>
    <row r="82" spans="1:19" s="2" customFormat="1" ht="13.5" customHeight="1" x14ac:dyDescent="0.2">
      <c r="A82" s="139" t="str">
        <f>IF([1]p13!$A$58&lt;&gt;0,[1]p13!$A$58,"")</f>
        <v>Introdução à Ciencia da Computação - T06</v>
      </c>
      <c r="B82" s="131"/>
      <c r="C82" s="131"/>
      <c r="D82" s="131"/>
      <c r="E82" s="89"/>
      <c r="F82" s="148">
        <f>IF([1]p13!$F$58&lt;&gt;0,[1]p13!$F$58,"")</f>
        <v>60</v>
      </c>
      <c r="G82" s="89"/>
      <c r="H82" s="148">
        <f>IF([1]p13!$E$58&lt;&gt;0,[1]p13!$E$58,"")</f>
        <v>4</v>
      </c>
      <c r="I82" s="89"/>
      <c r="J82" s="148">
        <f>IF([1]p13!$I$58&lt;&gt;0,[1]p13!$I$58,"")</f>
        <v>9</v>
      </c>
      <c r="K82" s="89"/>
      <c r="L82" s="16"/>
      <c r="M82" s="148">
        <f>IF([1]p13!$K$58&lt;&gt;0,[1]p13!$K$58,"")</f>
        <v>2</v>
      </c>
      <c r="N82" s="89"/>
      <c r="O82" s="16"/>
      <c r="P82" s="16" t="str">
        <f>IF([1]p13!$L$58&lt;&gt;0,[1]p13!$L$58,"")</f>
        <v/>
      </c>
      <c r="Q82" s="16"/>
      <c r="R82" s="148">
        <f>IF([1]p13!$J$58&lt;&gt;0,[1]p13!$J$58,"")</f>
        <v>7</v>
      </c>
      <c r="S82" s="89"/>
    </row>
    <row r="83" spans="1:19" s="2" customFormat="1" ht="13.5" customHeight="1" x14ac:dyDescent="0.2">
      <c r="A83" s="139" t="str">
        <f>IF([1]p13!$A$59&lt;&gt;0,[1]p13!$A$59,"")</f>
        <v/>
      </c>
      <c r="B83" s="131"/>
      <c r="C83" s="131"/>
      <c r="D83" s="131"/>
      <c r="E83" s="89"/>
      <c r="F83" s="148" t="str">
        <f>IF([1]p13!$F$59&lt;&gt;0,[1]p13!$F$59,"")</f>
        <v/>
      </c>
      <c r="G83" s="89"/>
      <c r="H83" s="148" t="str">
        <f>IF([1]p13!$E$59&lt;&gt;0,[1]p13!$E$59,"")</f>
        <v/>
      </c>
      <c r="I83" s="89"/>
      <c r="J83" s="148" t="str">
        <f>IF([1]p13!$I$59&lt;&gt;0,[1]p13!$I$59,"")</f>
        <v/>
      </c>
      <c r="K83" s="89"/>
      <c r="L83" s="16"/>
      <c r="M83" s="148" t="str">
        <f>IF([1]p13!$K$59&lt;&gt;0,[1]p13!$K$59,"")</f>
        <v/>
      </c>
      <c r="N83" s="89"/>
      <c r="O83" s="16"/>
      <c r="P83" s="16" t="str">
        <f>IF([1]p13!$L$59&lt;&gt;0,[1]p13!$L$59,"")</f>
        <v/>
      </c>
      <c r="Q83" s="16"/>
      <c r="R83" s="148" t="str">
        <f>IF([1]p13!$J$59&lt;&gt;0,[1]p13!$J$59,"")</f>
        <v/>
      </c>
      <c r="S83" s="89"/>
    </row>
    <row r="84" spans="1:19" s="2" customFormat="1" ht="13.5" customHeight="1" x14ac:dyDescent="0.2">
      <c r="A84" s="139" t="str">
        <f>IF([1]p13!$A$60&lt;&gt;0,[1]p13!$A$60,"")</f>
        <v/>
      </c>
      <c r="B84" s="131"/>
      <c r="C84" s="131"/>
      <c r="D84" s="131"/>
      <c r="E84" s="89"/>
      <c r="F84" s="148" t="str">
        <f>IF([1]p13!$F$60&lt;&gt;0,[1]p13!$F$60,"")</f>
        <v/>
      </c>
      <c r="G84" s="89"/>
      <c r="H84" s="148" t="str">
        <f>IF([1]p13!$E$60&lt;&gt;0,[1]p13!$E$60,"")</f>
        <v/>
      </c>
      <c r="I84" s="89"/>
      <c r="J84" s="148" t="str">
        <f>IF([1]p13!$I$60&lt;&gt;0,[1]p13!$I$60,"")</f>
        <v/>
      </c>
      <c r="K84" s="89"/>
      <c r="L84" s="16"/>
      <c r="M84" s="148" t="str">
        <f>IF([1]p13!$K$60&lt;&gt;0,[1]p13!$K$60,"")</f>
        <v/>
      </c>
      <c r="N84" s="89"/>
      <c r="O84" s="16"/>
      <c r="P84" s="16" t="str">
        <f>IF([1]p13!$L$60&lt;&gt;0,[1]p13!$L$60,"")</f>
        <v/>
      </c>
      <c r="Q84" s="16"/>
      <c r="R84" s="148" t="str">
        <f>IF([1]p13!$J$60&lt;&gt;0,[1]p13!$J$60,"")</f>
        <v/>
      </c>
      <c r="S84" s="89"/>
    </row>
    <row r="85" spans="1:19" s="2" customFormat="1" ht="13.5" customHeight="1" x14ac:dyDescent="0.2">
      <c r="A85" s="139" t="str">
        <f>IF([1]p13!$A$61&lt;&gt;0,[1]p13!$A$61,"")</f>
        <v/>
      </c>
      <c r="B85" s="131"/>
      <c r="C85" s="131"/>
      <c r="D85" s="131"/>
      <c r="E85" s="89"/>
      <c r="F85" s="148" t="str">
        <f>IF([1]p13!$F$61&lt;&gt;0,[1]p13!$F$61,"")</f>
        <v/>
      </c>
      <c r="G85" s="89"/>
      <c r="H85" s="148" t="str">
        <f>IF([1]p13!$E$61&lt;&gt;0,[1]p13!$E$61,"")</f>
        <v/>
      </c>
      <c r="I85" s="89"/>
      <c r="J85" s="148" t="str">
        <f>IF([1]p13!$I$61&lt;&gt;0,[1]p13!$I$61,"")</f>
        <v/>
      </c>
      <c r="K85" s="89"/>
      <c r="L85" s="16"/>
      <c r="M85" s="148" t="str">
        <f>IF([1]p13!$K$61&lt;&gt;0,[1]p13!$K$61,"")</f>
        <v/>
      </c>
      <c r="N85" s="89"/>
      <c r="O85" s="16"/>
      <c r="P85" s="16" t="str">
        <f>IF([1]p13!$L$61&lt;&gt;0,[1]p13!$L$61,"")</f>
        <v/>
      </c>
      <c r="Q85" s="16"/>
      <c r="R85" s="148" t="str">
        <f>IF([1]p13!$J$61&lt;&gt;0,[1]p13!$J$61,"")</f>
        <v/>
      </c>
      <c r="S85" s="89"/>
    </row>
    <row r="86" spans="1:19" s="25" customFormat="1" ht="11.25" x14ac:dyDescent="0.2">
      <c r="A86" s="47" t="str">
        <f>T([1]p14!$C$13:$G$13)</f>
        <v>Jefferson Abrantes dos Santos</v>
      </c>
      <c r="B86" s="95"/>
      <c r="C86" s="95"/>
      <c r="D86" s="95"/>
      <c r="E86" s="136"/>
      <c r="F86" s="148"/>
      <c r="G86" s="131"/>
      <c r="H86" s="149"/>
      <c r="I86" s="131"/>
      <c r="J86" s="149"/>
      <c r="K86" s="131"/>
      <c r="L86" s="131"/>
      <c r="M86" s="149"/>
      <c r="N86" s="131"/>
      <c r="O86" s="131"/>
      <c r="P86" s="149"/>
      <c r="Q86" s="131"/>
      <c r="R86" s="149"/>
      <c r="S86" s="131"/>
    </row>
    <row r="87" spans="1:19" s="2" customFormat="1" ht="13.5" customHeight="1" x14ac:dyDescent="0.2">
      <c r="A87" s="139" t="str">
        <f>IF([1]p14!$A$57&lt;&gt;0,[1]p14!$A$57,"")</f>
        <v>Medida e Integração</v>
      </c>
      <c r="B87" s="131"/>
      <c r="C87" s="131"/>
      <c r="D87" s="131"/>
      <c r="E87" s="89"/>
      <c r="F87" s="148">
        <f>IF([1]p14!$F$57&lt;&gt;0,[1]p14!$F$57,"")</f>
        <v>60</v>
      </c>
      <c r="G87" s="89"/>
      <c r="H87" s="148">
        <f>IF([1]p14!$E$57&lt;&gt;0,[1]p14!$E$57,"")</f>
        <v>4</v>
      </c>
      <c r="I87" s="89"/>
      <c r="J87" s="148">
        <f>IF([1]p14!$I$57&lt;&gt;0,[1]p14!$I$57,"")</f>
        <v>4</v>
      </c>
      <c r="K87" s="89"/>
      <c r="L87" s="16"/>
      <c r="M87" s="148">
        <f>IF([1]p14!$K$57&lt;&gt;0,[1]p14!$K$57,"")</f>
        <v>2</v>
      </c>
      <c r="N87" s="89"/>
      <c r="O87" s="16"/>
      <c r="P87" s="16" t="str">
        <f>IF([1]p14!$L$57&lt;&gt;0,[1]p14!$L$57,"")</f>
        <v/>
      </c>
      <c r="Q87" s="16"/>
      <c r="R87" s="148">
        <f>IF([1]p14!$J$57&lt;&gt;0,[1]p14!$J$57,"")</f>
        <v>2</v>
      </c>
      <c r="S87" s="89"/>
    </row>
    <row r="88" spans="1:19" s="2" customFormat="1" ht="13.5" customHeight="1" x14ac:dyDescent="0.2">
      <c r="A88" s="139" t="str">
        <f>IF([1]p14!$A$58&lt;&gt;0,[1]p14!$A$58,"")</f>
        <v>Calculo Diferencial e Integral II (Elétrica) - T01</v>
      </c>
      <c r="B88" s="131"/>
      <c r="C88" s="131"/>
      <c r="D88" s="131"/>
      <c r="E88" s="89"/>
      <c r="F88" s="148">
        <f>IF([1]p14!$F$58&lt;&gt;0,[1]p14!$F$58,"")</f>
        <v>60</v>
      </c>
      <c r="G88" s="89"/>
      <c r="H88" s="148">
        <f>IF([1]p14!$E$58&lt;&gt;0,[1]p14!$E$58,"")</f>
        <v>4</v>
      </c>
      <c r="I88" s="89"/>
      <c r="J88" s="148">
        <f>IF([1]p14!$I$58&lt;&gt;0,[1]p14!$I$58,"")</f>
        <v>89</v>
      </c>
      <c r="K88" s="89"/>
      <c r="L88" s="16"/>
      <c r="M88" s="148">
        <f>IF([1]p14!$K$58&lt;&gt;0,[1]p14!$K$58,"")</f>
        <v>20</v>
      </c>
      <c r="N88" s="89"/>
      <c r="O88" s="16"/>
      <c r="P88" s="16">
        <f>IF([1]p14!$L$58&lt;&gt;0,[1]p14!$L$58,"")</f>
        <v>41</v>
      </c>
      <c r="Q88" s="16"/>
      <c r="R88" s="148">
        <f>IF([1]p14!$J$58&lt;&gt;0,[1]p14!$J$58,"")</f>
        <v>28</v>
      </c>
      <c r="S88" s="89"/>
    </row>
    <row r="89" spans="1:19" s="2" customFormat="1" ht="13.5" customHeight="1" x14ac:dyDescent="0.2">
      <c r="A89" s="139" t="str">
        <f>IF([1]p14!$A$59&lt;&gt;0,[1]p14!$A$59,"")</f>
        <v/>
      </c>
      <c r="B89" s="131"/>
      <c r="C89" s="131"/>
      <c r="D89" s="131"/>
      <c r="E89" s="89"/>
      <c r="F89" s="148" t="str">
        <f>IF([1]p14!$F$59&lt;&gt;0,[1]p14!$F$59,"")</f>
        <v/>
      </c>
      <c r="G89" s="89"/>
      <c r="H89" s="148" t="str">
        <f>IF([1]p14!$E$59&lt;&gt;0,[1]p14!$E$59,"")</f>
        <v/>
      </c>
      <c r="I89" s="89"/>
      <c r="J89" s="148" t="str">
        <f>IF([1]p14!$I$59&lt;&gt;0,[1]p14!$I$59,"")</f>
        <v/>
      </c>
      <c r="K89" s="89"/>
      <c r="L89" s="16"/>
      <c r="M89" s="148" t="str">
        <f>IF([1]p14!$K$59&lt;&gt;0,[1]p14!$K$59,"")</f>
        <v/>
      </c>
      <c r="N89" s="89"/>
      <c r="O89" s="16"/>
      <c r="P89" s="16" t="str">
        <f>IF([1]p14!$L$59&lt;&gt;0,[1]p14!$L$59,"")</f>
        <v/>
      </c>
      <c r="Q89" s="16"/>
      <c r="R89" s="148" t="str">
        <f>IF([1]p14!$J$59&lt;&gt;0,[1]p14!$J$59,"")</f>
        <v/>
      </c>
      <c r="S89" s="89"/>
    </row>
    <row r="90" spans="1:19" s="2" customFormat="1" ht="13.5" customHeight="1" x14ac:dyDescent="0.2">
      <c r="A90" s="139" t="str">
        <f>IF([1]p14!$A$60&lt;&gt;0,[1]p14!$A$60,"")</f>
        <v/>
      </c>
      <c r="B90" s="131"/>
      <c r="C90" s="131"/>
      <c r="D90" s="131"/>
      <c r="E90" s="89"/>
      <c r="F90" s="148" t="str">
        <f>IF([1]p14!$F$60&lt;&gt;0,[1]p14!$F$60,"")</f>
        <v/>
      </c>
      <c r="G90" s="89"/>
      <c r="H90" s="148" t="str">
        <f>IF([1]p14!$E$60&lt;&gt;0,[1]p14!$E$60,"")</f>
        <v/>
      </c>
      <c r="I90" s="89"/>
      <c r="J90" s="148" t="str">
        <f>IF([1]p14!$I$60&lt;&gt;0,[1]p14!$I$60,"")</f>
        <v/>
      </c>
      <c r="K90" s="89"/>
      <c r="L90" s="16"/>
      <c r="M90" s="148" t="str">
        <f>IF([1]p14!$K$60&lt;&gt;0,[1]p14!$K$60,"")</f>
        <v/>
      </c>
      <c r="N90" s="89"/>
      <c r="O90" s="16"/>
      <c r="P90" s="16" t="str">
        <f>IF([1]p14!$L$60&lt;&gt;0,[1]p14!$L$60,"")</f>
        <v/>
      </c>
      <c r="Q90" s="16"/>
      <c r="R90" s="148" t="str">
        <f>IF([1]p14!$J$60&lt;&gt;0,[1]p14!$J$60,"")</f>
        <v/>
      </c>
      <c r="S90" s="89"/>
    </row>
    <row r="91" spans="1:19" s="2" customFormat="1" ht="13.5" customHeight="1" x14ac:dyDescent="0.2">
      <c r="A91" s="139" t="str">
        <f>IF([1]p14!$A$61&lt;&gt;0,[1]p14!$A$61,"")</f>
        <v/>
      </c>
      <c r="B91" s="131"/>
      <c r="C91" s="131"/>
      <c r="D91" s="131"/>
      <c r="E91" s="89"/>
      <c r="F91" s="148" t="str">
        <f>IF([1]p14!$F$61&lt;&gt;0,[1]p14!$F$61,"")</f>
        <v/>
      </c>
      <c r="G91" s="89"/>
      <c r="H91" s="148" t="str">
        <f>IF([1]p14!$E$61&lt;&gt;0,[1]p14!$E$61,"")</f>
        <v/>
      </c>
      <c r="I91" s="89"/>
      <c r="J91" s="148" t="str">
        <f>IF([1]p14!$I$61&lt;&gt;0,[1]p14!$I$61,"")</f>
        <v/>
      </c>
      <c r="K91" s="89"/>
      <c r="L91" s="16"/>
      <c r="M91" s="148" t="str">
        <f>IF([1]p14!$K$61&lt;&gt;0,[1]p14!$K$61,"")</f>
        <v/>
      </c>
      <c r="N91" s="89"/>
      <c r="O91" s="16"/>
      <c r="P91" s="16" t="str">
        <f>IF([1]p14!$L$61&lt;&gt;0,[1]p14!$L$61,"")</f>
        <v/>
      </c>
      <c r="Q91" s="16"/>
      <c r="R91" s="148" t="str">
        <f>IF([1]p14!$J$61&lt;&gt;0,[1]p14!$J$61,"")</f>
        <v/>
      </c>
      <c r="S91" s="89"/>
    </row>
    <row r="92" spans="1:19" s="25" customFormat="1" ht="11.25" x14ac:dyDescent="0.2">
      <c r="A92" s="47" t="str">
        <f>T([1]p15!$C$13:$G$13)</f>
        <v>José de Arimatéia Fernandes</v>
      </c>
      <c r="B92" s="95"/>
      <c r="C92" s="95"/>
      <c r="D92" s="95"/>
      <c r="E92" s="136"/>
      <c r="F92" s="148"/>
      <c r="G92" s="131"/>
      <c r="H92" s="149"/>
      <c r="I92" s="131"/>
      <c r="J92" s="149"/>
      <c r="K92" s="131"/>
      <c r="L92" s="131"/>
      <c r="M92" s="149"/>
      <c r="N92" s="131"/>
      <c r="O92" s="131"/>
      <c r="P92" s="149"/>
      <c r="Q92" s="131"/>
      <c r="R92" s="149"/>
      <c r="S92" s="131"/>
    </row>
    <row r="93" spans="1:19" s="2" customFormat="1" ht="13.5" customHeight="1" x14ac:dyDescent="0.2">
      <c r="A93" s="139" t="str">
        <f>IF([1]p15!$A$57&lt;&gt;0,[1]p15!$A$57,"")</f>
        <v>Análise Matemática para Licenciatura</v>
      </c>
      <c r="B93" s="131"/>
      <c r="C93" s="131"/>
      <c r="D93" s="131"/>
      <c r="E93" s="89"/>
      <c r="F93" s="148">
        <f>IF([1]p15!$F$57&lt;&gt;0,[1]p15!$F$57,"")</f>
        <v>60</v>
      </c>
      <c r="G93" s="89"/>
      <c r="H93" s="148">
        <f>IF([1]p15!$E$57&lt;&gt;0,[1]p15!$E$57,"")</f>
        <v>4</v>
      </c>
      <c r="I93" s="89"/>
      <c r="J93" s="148">
        <f>IF([1]p15!$I$57&lt;&gt;0,[1]p15!$I$57,"")</f>
        <v>4</v>
      </c>
      <c r="K93" s="89"/>
      <c r="L93" s="16"/>
      <c r="M93" s="148" t="str">
        <f>IF([1]p15!$K$57&lt;&gt;0,[1]p15!$K$57,"")</f>
        <v/>
      </c>
      <c r="N93" s="89"/>
      <c r="O93" s="16"/>
      <c r="P93" s="16" t="str">
        <f>IF([1]p15!$L$57&lt;&gt;0,[1]p15!$L$57,"")</f>
        <v/>
      </c>
      <c r="Q93" s="16"/>
      <c r="R93" s="148">
        <f>IF([1]p15!$J$57&lt;&gt;0,[1]p15!$J$57,"")</f>
        <v>4</v>
      </c>
      <c r="S93" s="89"/>
    </row>
    <row r="94" spans="1:19" s="2" customFormat="1" ht="13.5" customHeight="1" x14ac:dyDescent="0.2">
      <c r="A94" s="139" t="str">
        <f>IF([1]p15!$A$58&lt;&gt;0,[1]p15!$A$58,"")</f>
        <v>Introdução à Históriada Matemática</v>
      </c>
      <c r="B94" s="131"/>
      <c r="C94" s="131"/>
      <c r="D94" s="131"/>
      <c r="E94" s="89"/>
      <c r="F94" s="148">
        <f>IF([1]p15!$F$58&lt;&gt;0,[1]p15!$F$58,"")</f>
        <v>60</v>
      </c>
      <c r="G94" s="89"/>
      <c r="H94" s="148">
        <f>IF([1]p15!$E$58&lt;&gt;0,[1]p15!$E$58,"")</f>
        <v>4</v>
      </c>
      <c r="I94" s="89"/>
      <c r="J94" s="148">
        <f>IF([1]p15!$I$58&lt;&gt;0,[1]p15!$I$58,"")</f>
        <v>3</v>
      </c>
      <c r="K94" s="89"/>
      <c r="L94" s="16"/>
      <c r="M94" s="148">
        <f>IF([1]p15!$K$58&lt;&gt;0,[1]p15!$K$58,"")</f>
        <v>1</v>
      </c>
      <c r="N94" s="89"/>
      <c r="O94" s="16"/>
      <c r="P94" s="16" t="str">
        <f>IF([1]p15!$L$58&lt;&gt;0,[1]p15!$L$58,"")</f>
        <v/>
      </c>
      <c r="Q94" s="16"/>
      <c r="R94" s="148">
        <f>IF([1]p15!$J$58&lt;&gt;0,[1]p15!$J$58,"")</f>
        <v>2</v>
      </c>
      <c r="S94" s="89"/>
    </row>
    <row r="95" spans="1:19" s="2" customFormat="1" ht="13.5" customHeight="1" x14ac:dyDescent="0.2">
      <c r="A95" s="139" t="str">
        <f>IF([1]p15!$A$59&lt;&gt;0,[1]p15!$A$59,"")</f>
        <v/>
      </c>
      <c r="B95" s="131"/>
      <c r="C95" s="131"/>
      <c r="D95" s="131"/>
      <c r="E95" s="89"/>
      <c r="F95" s="148" t="str">
        <f>IF([1]p15!$F$59&lt;&gt;0,[1]p15!$F$59,"")</f>
        <v/>
      </c>
      <c r="G95" s="89"/>
      <c r="H95" s="148" t="str">
        <f>IF([1]p15!$E$59&lt;&gt;0,[1]p15!$E$59,"")</f>
        <v/>
      </c>
      <c r="I95" s="89"/>
      <c r="J95" s="148" t="str">
        <f>IF([1]p15!$I$59&lt;&gt;0,[1]p15!$I$59,"")</f>
        <v/>
      </c>
      <c r="K95" s="89"/>
      <c r="L95" s="16"/>
      <c r="M95" s="148" t="str">
        <f>IF([1]p15!$K$59&lt;&gt;0,[1]p15!$K$59,"")</f>
        <v/>
      </c>
      <c r="N95" s="89"/>
      <c r="O95" s="16"/>
      <c r="P95" s="16" t="str">
        <f>IF([1]p15!$L$59&lt;&gt;0,[1]p15!$L$59,"")</f>
        <v/>
      </c>
      <c r="Q95" s="16"/>
      <c r="R95" s="148" t="str">
        <f>IF([1]p15!$J$59&lt;&gt;0,[1]p15!$J$59,"")</f>
        <v/>
      </c>
      <c r="S95" s="89"/>
    </row>
    <row r="96" spans="1:19" s="2" customFormat="1" ht="13.5" customHeight="1" x14ac:dyDescent="0.2">
      <c r="A96" s="139" t="str">
        <f>IF([1]p15!$A$60&lt;&gt;0,[1]p15!$A$60,"")</f>
        <v/>
      </c>
      <c r="B96" s="131"/>
      <c r="C96" s="131"/>
      <c r="D96" s="131"/>
      <c r="E96" s="89"/>
      <c r="F96" s="148" t="str">
        <f>IF([1]p15!$F$60&lt;&gt;0,[1]p15!$F$60,"")</f>
        <v/>
      </c>
      <c r="G96" s="89"/>
      <c r="H96" s="148" t="str">
        <f>IF([1]p15!$E$60&lt;&gt;0,[1]p15!$E$60,"")</f>
        <v/>
      </c>
      <c r="I96" s="89"/>
      <c r="J96" s="148" t="str">
        <f>IF([1]p15!$I$60&lt;&gt;0,[1]p15!$I$60,"")</f>
        <v/>
      </c>
      <c r="K96" s="89"/>
      <c r="L96" s="16"/>
      <c r="M96" s="148" t="str">
        <f>IF([1]p15!$K$60&lt;&gt;0,[1]p15!$K$60,"")</f>
        <v/>
      </c>
      <c r="N96" s="89"/>
      <c r="O96" s="16"/>
      <c r="P96" s="16" t="str">
        <f>IF([1]p15!$L$60&lt;&gt;0,[1]p15!$L$60,"")</f>
        <v/>
      </c>
      <c r="Q96" s="16"/>
      <c r="R96" s="148" t="str">
        <f>IF([1]p15!$J$60&lt;&gt;0,[1]p15!$J$60,"")</f>
        <v/>
      </c>
      <c r="S96" s="89"/>
    </row>
    <row r="97" spans="1:19" s="2" customFormat="1" ht="13.5" customHeight="1" x14ac:dyDescent="0.2">
      <c r="A97" s="139" t="str">
        <f>IF([1]p15!$A$61&lt;&gt;0,[1]p15!$A$61,"")</f>
        <v/>
      </c>
      <c r="B97" s="131"/>
      <c r="C97" s="131"/>
      <c r="D97" s="131"/>
      <c r="E97" s="89"/>
      <c r="F97" s="148" t="str">
        <f>IF([1]p15!$F$61&lt;&gt;0,[1]p15!$F$61,"")</f>
        <v/>
      </c>
      <c r="G97" s="89"/>
      <c r="H97" s="148" t="str">
        <f>IF([1]p15!$E$61&lt;&gt;0,[1]p15!$E$61,"")</f>
        <v/>
      </c>
      <c r="I97" s="89"/>
      <c r="J97" s="148" t="str">
        <f>IF([1]p15!$I$61&lt;&gt;0,[1]p15!$I$61,"")</f>
        <v/>
      </c>
      <c r="K97" s="89"/>
      <c r="L97" s="16"/>
      <c r="M97" s="148" t="str">
        <f>IF([1]p15!$K$61&lt;&gt;0,[1]p15!$K$61,"")</f>
        <v/>
      </c>
      <c r="N97" s="89"/>
      <c r="O97" s="16"/>
      <c r="P97" s="16" t="str">
        <f>IF([1]p15!$L$61&lt;&gt;0,[1]p15!$L$61,"")</f>
        <v/>
      </c>
      <c r="Q97" s="16"/>
      <c r="R97" s="148" t="str">
        <f>IF([1]p15!$J$61&lt;&gt;0,[1]p15!$J$61,"")</f>
        <v/>
      </c>
      <c r="S97" s="89"/>
    </row>
    <row r="98" spans="1:19" s="25" customFormat="1" ht="11.25" x14ac:dyDescent="0.2">
      <c r="A98" s="47" t="str">
        <f>T([1]p16!$C$13:$G$13)</f>
        <v>Josefa Itailma da Rocha</v>
      </c>
      <c r="B98" s="95"/>
      <c r="C98" s="95"/>
      <c r="D98" s="95"/>
      <c r="E98" s="136"/>
      <c r="F98" s="148"/>
      <c r="G98" s="131"/>
      <c r="H98" s="149"/>
      <c r="I98" s="131"/>
      <c r="J98" s="149"/>
      <c r="K98" s="131"/>
      <c r="L98" s="131"/>
      <c r="M98" s="149"/>
      <c r="N98" s="131"/>
      <c r="O98" s="131"/>
      <c r="P98" s="149"/>
      <c r="Q98" s="131"/>
      <c r="R98" s="149"/>
      <c r="S98" s="131"/>
    </row>
    <row r="99" spans="1:19" s="2" customFormat="1" ht="13.5" customHeight="1" x14ac:dyDescent="0.2">
      <c r="A99" s="139" t="str">
        <f>IF([1]p16!$A$57&lt;&gt;0,[1]p16!$A$57,"")</f>
        <v>Álgebra Linear I - T06</v>
      </c>
      <c r="B99" s="131"/>
      <c r="C99" s="131"/>
      <c r="D99" s="131"/>
      <c r="E99" s="89"/>
      <c r="F99" s="148">
        <f>IF([1]p16!$F$57&lt;&gt;0,[1]p16!$F$57,"")</f>
        <v>43</v>
      </c>
      <c r="G99" s="89"/>
      <c r="H99" s="148">
        <f>IF([1]p16!$E$57&lt;&gt;0,[1]p16!$E$57,"")</f>
        <v>2.8</v>
      </c>
      <c r="I99" s="89"/>
      <c r="J99" s="148">
        <f>IF([1]p16!$I$57&lt;&gt;0,[1]p16!$I$57,"")</f>
        <v>60</v>
      </c>
      <c r="K99" s="89"/>
      <c r="L99" s="16"/>
      <c r="M99" s="148">
        <f>IF([1]p16!$K$57&lt;&gt;0,[1]p16!$K$57,"")</f>
        <v>17</v>
      </c>
      <c r="N99" s="89"/>
      <c r="O99" s="16"/>
      <c r="P99" s="16">
        <f>IF([1]p16!$L$57&lt;&gt;0,[1]p16!$L$57,"")</f>
        <v>18</v>
      </c>
      <c r="Q99" s="16"/>
      <c r="R99" s="148">
        <f>IF([1]p16!$J$57&lt;&gt;0,[1]p16!$J$57,"")</f>
        <v>25</v>
      </c>
      <c r="S99" s="89"/>
    </row>
    <row r="100" spans="1:19" s="2" customFormat="1" ht="13.5" customHeight="1" x14ac:dyDescent="0.2">
      <c r="A100" s="139" t="str">
        <f>IF([1]p16!$A$58&lt;&gt;0,[1]p16!$A$58,"")</f>
        <v>Cálculo Diferencial e Integral I (novo) - T01</v>
      </c>
      <c r="B100" s="131"/>
      <c r="C100" s="131"/>
      <c r="D100" s="131"/>
      <c r="E100" s="89"/>
      <c r="F100" s="148">
        <f>IF([1]p16!$F$58&lt;&gt;0,[1]p16!$F$58,"")</f>
        <v>44</v>
      </c>
      <c r="G100" s="89"/>
      <c r="H100" s="148">
        <f>IF([1]p16!$E$58&lt;&gt;0,[1]p16!$E$58,"")</f>
        <v>3</v>
      </c>
      <c r="I100" s="89"/>
      <c r="J100" s="148">
        <f>IF([1]p16!$I$58&lt;&gt;0,[1]p16!$I$58,"")</f>
        <v>80</v>
      </c>
      <c r="K100" s="89"/>
      <c r="L100" s="16"/>
      <c r="M100" s="148">
        <f>IF([1]p16!$K$58&lt;&gt;0,[1]p16!$K$58,"")</f>
        <v>2</v>
      </c>
      <c r="N100" s="89"/>
      <c r="O100" s="16"/>
      <c r="P100" s="16">
        <f>IF([1]p16!$L$58&lt;&gt;0,[1]p16!$L$58,"")</f>
        <v>5</v>
      </c>
      <c r="Q100" s="16"/>
      <c r="R100" s="148">
        <f>IF([1]p16!$J$58&lt;&gt;0,[1]p16!$J$58,"")</f>
        <v>73</v>
      </c>
      <c r="S100" s="89"/>
    </row>
    <row r="101" spans="1:19" s="2" customFormat="1" ht="13.5" customHeight="1" x14ac:dyDescent="0.2">
      <c r="A101" s="139" t="str">
        <f>IF([1]p16!$A$59&lt;&gt;0,[1]p16!$A$59,"")</f>
        <v/>
      </c>
      <c r="B101" s="131"/>
      <c r="C101" s="131"/>
      <c r="D101" s="131"/>
      <c r="E101" s="89"/>
      <c r="F101" s="148" t="str">
        <f>IF([1]p16!$F$59&lt;&gt;0,[1]p16!$F$59,"")</f>
        <v/>
      </c>
      <c r="G101" s="89"/>
      <c r="H101" s="148" t="str">
        <f>IF([1]p16!$E$59&lt;&gt;0,[1]p16!$E$59,"")</f>
        <v/>
      </c>
      <c r="I101" s="89"/>
      <c r="J101" s="148" t="str">
        <f>IF([1]p16!$I$59&lt;&gt;0,[1]p16!$I$59,"")</f>
        <v/>
      </c>
      <c r="K101" s="89"/>
      <c r="L101" s="16"/>
      <c r="M101" s="148" t="str">
        <f>IF([1]p16!$K$59&lt;&gt;0,[1]p16!$K$59,"")</f>
        <v/>
      </c>
      <c r="N101" s="89"/>
      <c r="O101" s="16"/>
      <c r="P101" s="16" t="str">
        <f>IF([1]p16!$L$59&lt;&gt;0,[1]p16!$L$59,"")</f>
        <v/>
      </c>
      <c r="Q101" s="16"/>
      <c r="R101" s="148" t="str">
        <f>IF([1]p16!$J$59&lt;&gt;0,[1]p16!$J$59,"")</f>
        <v/>
      </c>
      <c r="S101" s="89"/>
    </row>
    <row r="102" spans="1:19" s="2" customFormat="1" ht="13.5" customHeight="1" x14ac:dyDescent="0.2">
      <c r="A102" s="139" t="str">
        <f>IF([1]p16!$A$60&lt;&gt;0,[1]p16!$A$60,"")</f>
        <v/>
      </c>
      <c r="B102" s="131"/>
      <c r="C102" s="131"/>
      <c r="D102" s="131"/>
      <c r="E102" s="89"/>
      <c r="F102" s="148" t="str">
        <f>IF([1]p16!$F$60&lt;&gt;0,[1]p16!$F$60,"")</f>
        <v/>
      </c>
      <c r="G102" s="89"/>
      <c r="H102" s="148" t="str">
        <f>IF([1]p16!$E$60&lt;&gt;0,[1]p16!$E$60,"")</f>
        <v/>
      </c>
      <c r="I102" s="89"/>
      <c r="J102" s="148" t="str">
        <f>IF([1]p16!$I$60&lt;&gt;0,[1]p16!$I$60,"")</f>
        <v/>
      </c>
      <c r="K102" s="89"/>
      <c r="L102" s="16"/>
      <c r="M102" s="148" t="str">
        <f>IF([1]p16!$K$60&lt;&gt;0,[1]p16!$K$60,"")</f>
        <v/>
      </c>
      <c r="N102" s="89"/>
      <c r="O102" s="16"/>
      <c r="P102" s="16" t="str">
        <f>IF([1]p16!$L$60&lt;&gt;0,[1]p16!$L$60,"")</f>
        <v/>
      </c>
      <c r="Q102" s="16"/>
      <c r="R102" s="148" t="str">
        <f>IF([1]p16!$J$60&lt;&gt;0,[1]p16!$J$60,"")</f>
        <v/>
      </c>
      <c r="S102" s="89"/>
    </row>
    <row r="103" spans="1:19" s="2" customFormat="1" ht="13.5" customHeight="1" x14ac:dyDescent="0.2">
      <c r="A103" s="139" t="str">
        <f>IF([1]p16!$A$61&lt;&gt;0,[1]p16!$A$61,"")</f>
        <v/>
      </c>
      <c r="B103" s="131"/>
      <c r="C103" s="131"/>
      <c r="D103" s="131"/>
      <c r="E103" s="89"/>
      <c r="F103" s="148" t="str">
        <f>IF([1]p16!$F$61&lt;&gt;0,[1]p16!$F$61,"")</f>
        <v/>
      </c>
      <c r="G103" s="89"/>
      <c r="H103" s="148" t="str">
        <f>IF([1]p16!$E$61&lt;&gt;0,[1]p16!$E$61,"")</f>
        <v/>
      </c>
      <c r="I103" s="89"/>
      <c r="J103" s="148" t="str">
        <f>IF([1]p16!$I$61&lt;&gt;0,[1]p16!$I$61,"")</f>
        <v/>
      </c>
      <c r="K103" s="89"/>
      <c r="L103" s="16"/>
      <c r="M103" s="148" t="str">
        <f>IF([1]p16!$K$61&lt;&gt;0,[1]p16!$K$61,"")</f>
        <v/>
      </c>
      <c r="N103" s="89"/>
      <c r="O103" s="16"/>
      <c r="P103" s="16" t="str">
        <f>IF([1]p16!$L$61&lt;&gt;0,[1]p16!$L$61,"")</f>
        <v/>
      </c>
      <c r="Q103" s="16"/>
      <c r="R103" s="148" t="str">
        <f>IF([1]p16!$J$61&lt;&gt;0,[1]p16!$J$61,"")</f>
        <v/>
      </c>
      <c r="S103" s="89"/>
    </row>
    <row r="104" spans="1:19" s="25" customFormat="1" ht="11.25" x14ac:dyDescent="0.2">
      <c r="A104" s="47" t="str">
        <f>T([1]p17!$C$13:$G$13)</f>
        <v>José Fernando Leite Aires</v>
      </c>
      <c r="B104" s="95"/>
      <c r="C104" s="95"/>
      <c r="D104" s="95"/>
      <c r="E104" s="136"/>
      <c r="F104" s="148"/>
      <c r="G104" s="131"/>
      <c r="H104" s="149"/>
      <c r="I104" s="131"/>
      <c r="J104" s="149"/>
      <c r="K104" s="131"/>
      <c r="L104" s="131"/>
      <c r="M104" s="149"/>
      <c r="N104" s="131"/>
      <c r="O104" s="131"/>
      <c r="P104" s="149"/>
      <c r="Q104" s="131"/>
      <c r="R104" s="149"/>
      <c r="S104" s="131"/>
    </row>
    <row r="105" spans="1:19" s="2" customFormat="1" ht="13.5" customHeight="1" x14ac:dyDescent="0.2">
      <c r="A105" s="139" t="str">
        <f>IF([1]p17!$A$57&lt;&gt;0,[1]p17!$A$57,"")</f>
        <v>Matemática Aplicada a Administração - T01</v>
      </c>
      <c r="B105" s="131"/>
      <c r="C105" s="131"/>
      <c r="D105" s="131"/>
      <c r="E105" s="89"/>
      <c r="F105" s="148">
        <f>IF([1]p17!$F$57&lt;&gt;0,[1]p17!$F$57,"")</f>
        <v>60</v>
      </c>
      <c r="G105" s="89"/>
      <c r="H105" s="148">
        <f>IF([1]p17!$E$57&lt;&gt;0,[1]p17!$E$57,"")</f>
        <v>4</v>
      </c>
      <c r="I105" s="89"/>
      <c r="J105" s="148">
        <f>IF([1]p17!$I$57&lt;&gt;0,[1]p17!$I$57,"")</f>
        <v>54</v>
      </c>
      <c r="K105" s="89"/>
      <c r="L105" s="16"/>
      <c r="M105" s="148">
        <f>IF([1]p17!$K$57&lt;&gt;0,[1]p17!$K$57,"")</f>
        <v>11</v>
      </c>
      <c r="N105" s="89"/>
      <c r="O105" s="16"/>
      <c r="P105" s="16">
        <f>IF([1]p17!$L$57&lt;&gt;0,[1]p17!$L$57,"")</f>
        <v>10</v>
      </c>
      <c r="Q105" s="16"/>
      <c r="R105" s="148">
        <f>IF([1]p17!$J$57&lt;&gt;0,[1]p17!$J$57,"")</f>
        <v>33</v>
      </c>
      <c r="S105" s="89"/>
    </row>
    <row r="106" spans="1:19" s="2" customFormat="1" ht="13.5" customHeight="1" x14ac:dyDescent="0.2">
      <c r="A106" s="139" t="str">
        <f>IF([1]p17!$A$58&lt;&gt;0,[1]p17!$A$58,"")</f>
        <v>Álgebra Linear I - T08</v>
      </c>
      <c r="B106" s="131"/>
      <c r="C106" s="131"/>
      <c r="D106" s="131"/>
      <c r="E106" s="89"/>
      <c r="F106" s="148">
        <f>IF([1]p17!$F$58&lt;&gt;0,[1]p17!$F$58,"")</f>
        <v>60</v>
      </c>
      <c r="G106" s="89"/>
      <c r="H106" s="148">
        <f>IF([1]p17!$E$58&lt;&gt;0,[1]p17!$E$58,"")</f>
        <v>4</v>
      </c>
      <c r="I106" s="89"/>
      <c r="J106" s="148">
        <f>IF([1]p17!$I$58&lt;&gt;0,[1]p17!$I$58,"")</f>
        <v>6</v>
      </c>
      <c r="K106" s="89"/>
      <c r="L106" s="16"/>
      <c r="M106" s="148">
        <f>IF([1]p17!$K$58&lt;&gt;0,[1]p17!$K$58,"")</f>
        <v>4</v>
      </c>
      <c r="N106" s="89"/>
      <c r="O106" s="16"/>
      <c r="P106" s="16" t="str">
        <f>IF([1]p17!$L$58&lt;&gt;0,[1]p17!$L$58,"")</f>
        <v/>
      </c>
      <c r="Q106" s="16"/>
      <c r="R106" s="148">
        <f>IF([1]p17!$J$58&lt;&gt;0,[1]p17!$J$58,"")</f>
        <v>2</v>
      </c>
      <c r="S106" s="89"/>
    </row>
    <row r="107" spans="1:19" s="2" customFormat="1" ht="13.5" customHeight="1" x14ac:dyDescent="0.2">
      <c r="A107" s="139" t="str">
        <f>IF([1]p17!$A$59&lt;&gt;0,[1]p17!$A$59,"")</f>
        <v>Cálculo Diferencial e Integral I (Elétrica) - T01</v>
      </c>
      <c r="B107" s="131"/>
      <c r="C107" s="131"/>
      <c r="D107" s="131"/>
      <c r="E107" s="89"/>
      <c r="F107" s="148">
        <f>IF([1]p17!$F$59&lt;&gt;0,[1]p17!$F$59,"")</f>
        <v>60</v>
      </c>
      <c r="G107" s="89"/>
      <c r="H107" s="148">
        <f>IF([1]p17!$E$59&lt;&gt;0,[1]p17!$E$59,"")</f>
        <v>4</v>
      </c>
      <c r="I107" s="89"/>
      <c r="J107" s="148">
        <f>IF([1]p17!$I$59&lt;&gt;0,[1]p17!$I$59,"")</f>
        <v>80</v>
      </c>
      <c r="K107" s="89"/>
      <c r="L107" s="16"/>
      <c r="M107" s="148">
        <f>IF([1]p17!$K$59&lt;&gt;0,[1]p17!$K$59,"")</f>
        <v>17</v>
      </c>
      <c r="N107" s="89"/>
      <c r="O107" s="16"/>
      <c r="P107" s="16">
        <f>IF([1]p17!$L$59&lt;&gt;0,[1]p17!$L$59,"")</f>
        <v>17</v>
      </c>
      <c r="Q107" s="16"/>
      <c r="R107" s="148">
        <f>IF([1]p17!$J$59&lt;&gt;0,[1]p17!$J$59,"")</f>
        <v>46</v>
      </c>
      <c r="S107" s="89"/>
    </row>
    <row r="108" spans="1:19" s="2" customFormat="1" ht="13.5" customHeight="1" x14ac:dyDescent="0.2">
      <c r="A108" s="139" t="str">
        <f>IF([1]p17!$A$60&lt;&gt;0,[1]p17!$A$60,"")</f>
        <v/>
      </c>
      <c r="B108" s="131"/>
      <c r="C108" s="131"/>
      <c r="D108" s="131"/>
      <c r="E108" s="89"/>
      <c r="F108" s="148" t="str">
        <f>IF([1]p17!$F$60&lt;&gt;0,[1]p17!$F$60,"")</f>
        <v/>
      </c>
      <c r="G108" s="89"/>
      <c r="H108" s="148" t="str">
        <f>IF([1]p17!$E$60&lt;&gt;0,[1]p17!$E$60,"")</f>
        <v/>
      </c>
      <c r="I108" s="89"/>
      <c r="J108" s="148" t="str">
        <f>IF([1]p17!$I$60&lt;&gt;0,[1]p17!$I$60,"")</f>
        <v/>
      </c>
      <c r="K108" s="89"/>
      <c r="L108" s="16"/>
      <c r="M108" s="148" t="str">
        <f>IF([1]p17!$K$60&lt;&gt;0,[1]p17!$K$60,"")</f>
        <v/>
      </c>
      <c r="N108" s="89"/>
      <c r="O108" s="16"/>
      <c r="P108" s="16" t="str">
        <f>IF([1]p17!$L$60&lt;&gt;0,[1]p17!$L$60,"")</f>
        <v/>
      </c>
      <c r="Q108" s="16"/>
      <c r="R108" s="148" t="str">
        <f>IF([1]p17!$J$60&lt;&gt;0,[1]p17!$J$60,"")</f>
        <v/>
      </c>
      <c r="S108" s="89"/>
    </row>
    <row r="109" spans="1:19" s="2" customFormat="1" ht="13.5" customHeight="1" x14ac:dyDescent="0.2">
      <c r="A109" s="139" t="str">
        <f>IF([1]p17!$A$61&lt;&gt;0,[1]p17!$A$61,"")</f>
        <v/>
      </c>
      <c r="B109" s="131"/>
      <c r="C109" s="131"/>
      <c r="D109" s="131"/>
      <c r="E109" s="89"/>
      <c r="F109" s="148" t="str">
        <f>IF([1]p17!$F$61&lt;&gt;0,[1]p17!$F$61,"")</f>
        <v/>
      </c>
      <c r="G109" s="89"/>
      <c r="H109" s="148" t="str">
        <f>IF([1]p17!$E$61&lt;&gt;0,[1]p17!$E$61,"")</f>
        <v/>
      </c>
      <c r="I109" s="89"/>
      <c r="J109" s="148" t="str">
        <f>IF([1]p17!$I$61&lt;&gt;0,[1]p17!$I$61,"")</f>
        <v/>
      </c>
      <c r="K109" s="89"/>
      <c r="L109" s="16"/>
      <c r="M109" s="148" t="str">
        <f>IF([1]p17!$K$61&lt;&gt;0,[1]p17!$K$61,"")</f>
        <v/>
      </c>
      <c r="N109" s="89"/>
      <c r="O109" s="16"/>
      <c r="P109" s="16" t="str">
        <f>IF([1]p17!$L$61&lt;&gt;0,[1]p17!$L$61,"")</f>
        <v/>
      </c>
      <c r="Q109" s="16"/>
      <c r="R109" s="148" t="str">
        <f>IF([1]p17!$J$61&lt;&gt;0,[1]p17!$J$61,"")</f>
        <v/>
      </c>
      <c r="S109" s="89"/>
    </row>
    <row r="110" spans="1:19" s="25" customFormat="1" ht="11.25" x14ac:dyDescent="0.2">
      <c r="A110" s="47" t="str">
        <f>T([1]p18!$C$13:$G$13)</f>
        <v>Joseilson Raimundo de Lima</v>
      </c>
      <c r="B110" s="95"/>
      <c r="C110" s="95"/>
      <c r="D110" s="95"/>
      <c r="E110" s="136"/>
      <c r="F110" s="148"/>
      <c r="G110" s="131"/>
      <c r="H110" s="149"/>
      <c r="I110" s="131"/>
      <c r="J110" s="149"/>
      <c r="K110" s="131"/>
      <c r="L110" s="131"/>
      <c r="M110" s="149"/>
      <c r="N110" s="131"/>
      <c r="O110" s="131"/>
      <c r="P110" s="149"/>
      <c r="Q110" s="131"/>
      <c r="R110" s="149"/>
      <c r="S110" s="131"/>
    </row>
    <row r="111" spans="1:19" s="2" customFormat="1" ht="13.5" customHeight="1" x14ac:dyDescent="0.2">
      <c r="A111" s="139" t="str">
        <f>IF([1]p18!$A$57&lt;&gt;0,[1]p18!$A$57,"")</f>
        <v>Cálculo Diferencial e Integral I (Novo) T-07</v>
      </c>
      <c r="B111" s="131"/>
      <c r="C111" s="131"/>
      <c r="D111" s="131"/>
      <c r="E111" s="89"/>
      <c r="F111" s="148">
        <f>IF([1]p18!$F$57&lt;&gt;0,[1]p18!$F$57,"")</f>
        <v>60</v>
      </c>
      <c r="G111" s="89"/>
      <c r="H111" s="148">
        <f>IF([1]p18!$E$57&lt;&gt;0,[1]p18!$E$57,"")</f>
        <v>4</v>
      </c>
      <c r="I111" s="89"/>
      <c r="J111" s="148">
        <f>IF([1]p18!$I$57&lt;&gt;0,[1]p18!$I$57,"")</f>
        <v>50</v>
      </c>
      <c r="K111" s="89"/>
      <c r="L111" s="16"/>
      <c r="M111" s="148">
        <f>IF([1]p18!$K$57&lt;&gt;0,[1]p18!$K$57,"")</f>
        <v>14</v>
      </c>
      <c r="N111" s="89"/>
      <c r="O111" s="16"/>
      <c r="P111" s="16">
        <f>IF([1]p18!$L$57&lt;&gt;0,[1]p18!$L$57,"")</f>
        <v>28</v>
      </c>
      <c r="Q111" s="16"/>
      <c r="R111" s="148">
        <f>IF([1]p18!$J$57&lt;&gt;0,[1]p18!$J$57,"")</f>
        <v>8</v>
      </c>
      <c r="S111" s="89"/>
    </row>
    <row r="112" spans="1:19" s="2" customFormat="1" ht="13.5" customHeight="1" x14ac:dyDescent="0.2">
      <c r="A112" s="139" t="str">
        <f>IF([1]p18!$A$58&lt;&gt;0,[1]p18!$A$58,"")</f>
        <v>Cálculo Diferencial e Integral I (Novo) T-09</v>
      </c>
      <c r="B112" s="131"/>
      <c r="C112" s="131"/>
      <c r="D112" s="131"/>
      <c r="E112" s="89"/>
      <c r="F112" s="148">
        <f>IF([1]p18!$F$58&lt;&gt;0,[1]p18!$F$58,"")</f>
        <v>60</v>
      </c>
      <c r="G112" s="89"/>
      <c r="H112" s="148">
        <f>IF([1]p18!$E$58&lt;&gt;0,[1]p18!$E$58,"")</f>
        <v>4</v>
      </c>
      <c r="I112" s="89"/>
      <c r="J112" s="148">
        <f>IF([1]p18!$I$58&lt;&gt;0,[1]p18!$I$58,"")</f>
        <v>19</v>
      </c>
      <c r="K112" s="89"/>
      <c r="L112" s="16"/>
      <c r="M112" s="148">
        <f>IF([1]p18!$K$58&lt;&gt;0,[1]p18!$K$58,"")</f>
        <v>11</v>
      </c>
      <c r="N112" s="89"/>
      <c r="O112" s="16"/>
      <c r="P112" s="16">
        <f>IF([1]p18!$L$58&lt;&gt;0,[1]p18!$L$58,"")</f>
        <v>4</v>
      </c>
      <c r="Q112" s="16"/>
      <c r="R112" s="148">
        <f>IF([1]p18!$J$58&lt;&gt;0,[1]p18!$J$58,"")</f>
        <v>4</v>
      </c>
      <c r="S112" s="89"/>
    </row>
    <row r="113" spans="1:19" s="2" customFormat="1" ht="13.5" customHeight="1" x14ac:dyDescent="0.2">
      <c r="A113" s="139" t="str">
        <f>IF([1]p18!$A$59&lt;&gt;0,[1]p18!$A$59,"")</f>
        <v>Equações Diferenciais Lineares T-05</v>
      </c>
      <c r="B113" s="131"/>
      <c r="C113" s="131"/>
      <c r="D113" s="131"/>
      <c r="E113" s="89"/>
      <c r="F113" s="148">
        <f>IF([1]p18!$F$59&lt;&gt;0,[1]p18!$F$59,"")</f>
        <v>60</v>
      </c>
      <c r="G113" s="89"/>
      <c r="H113" s="148">
        <f>IF([1]p18!$E$59&lt;&gt;0,[1]p18!$E$59,"")</f>
        <v>4</v>
      </c>
      <c r="I113" s="89"/>
      <c r="J113" s="148">
        <f>IF([1]p18!$I$59&lt;&gt;0,[1]p18!$I$59,"")</f>
        <v>6</v>
      </c>
      <c r="K113" s="89"/>
      <c r="L113" s="16"/>
      <c r="M113" s="148">
        <f>IF([1]p18!$K$59&lt;&gt;0,[1]p18!$K$59,"")</f>
        <v>2</v>
      </c>
      <c r="N113" s="89"/>
      <c r="O113" s="16"/>
      <c r="P113" s="16">
        <f>IF([1]p18!$L$59&lt;&gt;0,[1]p18!$L$59,"")</f>
        <v>1</v>
      </c>
      <c r="Q113" s="16"/>
      <c r="R113" s="148">
        <f>IF([1]p18!$J$59&lt;&gt;0,[1]p18!$J$59,"")</f>
        <v>3</v>
      </c>
      <c r="S113" s="89"/>
    </row>
    <row r="114" spans="1:19" s="2" customFormat="1" ht="13.5" customHeight="1" x14ac:dyDescent="0.2">
      <c r="A114" s="139" t="str">
        <f>IF([1]p18!$A$60&lt;&gt;0,[1]p18!$A$60,"")</f>
        <v/>
      </c>
      <c r="B114" s="131"/>
      <c r="C114" s="131"/>
      <c r="D114" s="131"/>
      <c r="E114" s="89"/>
      <c r="F114" s="148" t="str">
        <f>IF([1]p18!$F$60&lt;&gt;0,[1]p18!$F$60,"")</f>
        <v/>
      </c>
      <c r="G114" s="89"/>
      <c r="H114" s="148" t="str">
        <f>IF([1]p18!$E$60&lt;&gt;0,[1]p18!$E$60,"")</f>
        <v/>
      </c>
      <c r="I114" s="89"/>
      <c r="J114" s="148" t="str">
        <f>IF([1]p18!$I$60&lt;&gt;0,[1]p18!$I$60,"")</f>
        <v/>
      </c>
      <c r="K114" s="89"/>
      <c r="L114" s="16"/>
      <c r="M114" s="148" t="str">
        <f>IF([1]p18!$K$60&lt;&gt;0,[1]p18!$K$60,"")</f>
        <v/>
      </c>
      <c r="N114" s="89"/>
      <c r="O114" s="16"/>
      <c r="P114" s="16" t="str">
        <f>IF([1]p18!$L$60&lt;&gt;0,[1]p18!$L$60,"")</f>
        <v/>
      </c>
      <c r="Q114" s="16"/>
      <c r="R114" s="148" t="str">
        <f>IF([1]p18!$J$60&lt;&gt;0,[1]p18!$J$60,"")</f>
        <v/>
      </c>
      <c r="S114" s="89"/>
    </row>
    <row r="115" spans="1:19" s="2" customFormat="1" ht="13.5" customHeight="1" x14ac:dyDescent="0.2">
      <c r="A115" s="139" t="str">
        <f>IF([1]p18!$A$61&lt;&gt;0,[1]p18!$A$61,"")</f>
        <v/>
      </c>
      <c r="B115" s="131"/>
      <c r="C115" s="131"/>
      <c r="D115" s="131"/>
      <c r="E115" s="89"/>
      <c r="F115" s="148" t="str">
        <f>IF([1]p18!$F$61&lt;&gt;0,[1]p18!$F$61,"")</f>
        <v/>
      </c>
      <c r="G115" s="89"/>
      <c r="H115" s="148" t="str">
        <f>IF([1]p18!$E$61&lt;&gt;0,[1]p18!$E$61,"")</f>
        <v/>
      </c>
      <c r="I115" s="89"/>
      <c r="J115" s="148" t="str">
        <f>IF([1]p18!$I$61&lt;&gt;0,[1]p18!$I$61,"")</f>
        <v/>
      </c>
      <c r="K115" s="89"/>
      <c r="L115" s="16"/>
      <c r="M115" s="148" t="str">
        <f>IF([1]p18!$K$61&lt;&gt;0,[1]p18!$K$61,"")</f>
        <v/>
      </c>
      <c r="N115" s="89"/>
      <c r="O115" s="16"/>
      <c r="P115" s="16" t="str">
        <f>IF([1]p18!$L$61&lt;&gt;0,[1]p18!$L$61,"")</f>
        <v/>
      </c>
      <c r="Q115" s="16"/>
      <c r="R115" s="148" t="str">
        <f>IF([1]p18!$J$61&lt;&gt;0,[1]p18!$J$61,"")</f>
        <v/>
      </c>
      <c r="S115" s="89"/>
    </row>
    <row r="116" spans="1:19" s="25" customFormat="1" ht="11.25" x14ac:dyDescent="0.2">
      <c r="A116" s="47" t="str">
        <f>T([1]p19!$C$13:$G$13)</f>
        <v>José Lindomberg Possiano Barreiro</v>
      </c>
      <c r="B116" s="95"/>
      <c r="C116" s="95"/>
      <c r="D116" s="95"/>
      <c r="E116" s="136"/>
      <c r="F116" s="148"/>
      <c r="G116" s="131"/>
      <c r="H116" s="149"/>
      <c r="I116" s="131"/>
      <c r="J116" s="149"/>
      <c r="K116" s="131"/>
      <c r="L116" s="131"/>
      <c r="M116" s="149"/>
      <c r="N116" s="131"/>
      <c r="O116" s="131"/>
      <c r="P116" s="149"/>
      <c r="Q116" s="131"/>
      <c r="R116" s="149"/>
      <c r="S116" s="131"/>
    </row>
    <row r="117" spans="1:19" s="2" customFormat="1" ht="13.5" customHeight="1" x14ac:dyDescent="0.2">
      <c r="A117" s="139" t="str">
        <f>IF([1]p19!$A$57&lt;&gt;0,[1]p19!$A$57,"")</f>
        <v>Cálculo Diferencial e Integral III (Novo) T-01</v>
      </c>
      <c r="B117" s="131"/>
      <c r="C117" s="131"/>
      <c r="D117" s="131"/>
      <c r="E117" s="89"/>
      <c r="F117" s="148">
        <f>IF([1]p19!$F$57&lt;&gt;0,[1]p19!$F$57,"")</f>
        <v>60</v>
      </c>
      <c r="G117" s="89"/>
      <c r="H117" s="148">
        <f>IF([1]p19!$E$57&lt;&gt;0,[1]p19!$E$57,"")</f>
        <v>4</v>
      </c>
      <c r="I117" s="89"/>
      <c r="J117" s="148">
        <f>IF([1]p19!$I$57&lt;&gt;0,[1]p19!$I$57,"")</f>
        <v>17</v>
      </c>
      <c r="K117" s="89"/>
      <c r="L117" s="16"/>
      <c r="M117" s="148">
        <f>IF([1]p19!$K$57&lt;&gt;0,[1]p19!$K$57,"")</f>
        <v>4</v>
      </c>
      <c r="N117" s="89"/>
      <c r="O117" s="16"/>
      <c r="P117" s="16">
        <f>IF([1]p19!$L$57&lt;&gt;0,[1]p19!$L$57,"")</f>
        <v>7</v>
      </c>
      <c r="Q117" s="16"/>
      <c r="R117" s="148">
        <f>IF([1]p19!$J$57&lt;&gt;0,[1]p19!$J$57,"")</f>
        <v>6</v>
      </c>
      <c r="S117" s="89"/>
    </row>
    <row r="118" spans="1:19" s="2" customFormat="1" ht="13.5" customHeight="1" x14ac:dyDescent="0.2">
      <c r="A118" s="139" t="str">
        <f>IF([1]p19!$A$58&lt;&gt;0,[1]p19!$A$58,"")</f>
        <v>Cálculo Diferencial e Integral III (Novo) T-04</v>
      </c>
      <c r="B118" s="131"/>
      <c r="C118" s="131"/>
      <c r="D118" s="131"/>
      <c r="E118" s="89"/>
      <c r="F118" s="148">
        <f>IF([1]p19!$F$58&lt;&gt;0,[1]p19!$F$58,"")</f>
        <v>60</v>
      </c>
      <c r="G118" s="89"/>
      <c r="H118" s="148">
        <f>IF([1]p19!$E$58&lt;&gt;0,[1]p19!$E$58,"")</f>
        <v>4</v>
      </c>
      <c r="I118" s="89"/>
      <c r="J118" s="148">
        <f>IF([1]p19!$I$58&lt;&gt;0,[1]p19!$I$58,"")</f>
        <v>12</v>
      </c>
      <c r="K118" s="89"/>
      <c r="L118" s="16"/>
      <c r="M118" s="148">
        <f>IF([1]p19!$K$58&lt;&gt;0,[1]p19!$K$58,"")</f>
        <v>4</v>
      </c>
      <c r="N118" s="89"/>
      <c r="O118" s="16"/>
      <c r="P118" s="16">
        <f>IF([1]p19!$L$58&lt;&gt;0,[1]p19!$L$58,"")</f>
        <v>5</v>
      </c>
      <c r="Q118" s="16"/>
      <c r="R118" s="148">
        <f>IF([1]p19!$J$58&lt;&gt;0,[1]p19!$J$58,"")</f>
        <v>3</v>
      </c>
      <c r="S118" s="89"/>
    </row>
    <row r="119" spans="1:19" s="2" customFormat="1" ht="13.5" customHeight="1" x14ac:dyDescent="0.2">
      <c r="A119" s="139" t="str">
        <f>IF([1]p19!$A$59&lt;&gt;0,[1]p19!$A$59,"")</f>
        <v>Equações Diferenciais T-01</v>
      </c>
      <c r="B119" s="131"/>
      <c r="C119" s="131"/>
      <c r="D119" s="131"/>
      <c r="E119" s="89"/>
      <c r="F119" s="148">
        <f>IF([1]p19!$F$59&lt;&gt;0,[1]p19!$F$59,"")</f>
        <v>60</v>
      </c>
      <c r="G119" s="89"/>
      <c r="H119" s="148">
        <f>IF([1]p19!$E$59&lt;&gt;0,[1]p19!$E$59,"")</f>
        <v>4</v>
      </c>
      <c r="I119" s="89"/>
      <c r="J119" s="148">
        <f>IF([1]p19!$I$59&lt;&gt;0,[1]p19!$I$59,"")</f>
        <v>59</v>
      </c>
      <c r="K119" s="89"/>
      <c r="L119" s="16"/>
      <c r="M119" s="148">
        <f>IF([1]p19!$K$59&lt;&gt;0,[1]p19!$K$59,"")</f>
        <v>10</v>
      </c>
      <c r="N119" s="89"/>
      <c r="O119" s="16"/>
      <c r="P119" s="16">
        <f>IF([1]p19!$L$59&lt;&gt;0,[1]p19!$L$59,"")</f>
        <v>10</v>
      </c>
      <c r="Q119" s="16"/>
      <c r="R119" s="148">
        <f>IF([1]p19!$J$59&lt;&gt;0,[1]p19!$J$59,"")</f>
        <v>39</v>
      </c>
      <c r="S119" s="89"/>
    </row>
    <row r="120" spans="1:19" s="2" customFormat="1" ht="13.5" customHeight="1" x14ac:dyDescent="0.2">
      <c r="A120" s="139" t="str">
        <f>IF([1]p19!$A$60&lt;&gt;0,[1]p19!$A$60,"")</f>
        <v/>
      </c>
      <c r="B120" s="131"/>
      <c r="C120" s="131"/>
      <c r="D120" s="131"/>
      <c r="E120" s="89"/>
      <c r="F120" s="148" t="str">
        <f>IF([1]p19!$F$60&lt;&gt;0,[1]p19!$F$60,"")</f>
        <v/>
      </c>
      <c r="G120" s="89"/>
      <c r="H120" s="148" t="str">
        <f>IF([1]p19!$E$60&lt;&gt;0,[1]p19!$E$60,"")</f>
        <v/>
      </c>
      <c r="I120" s="89"/>
      <c r="J120" s="148" t="str">
        <f>IF([1]p19!$I$60&lt;&gt;0,[1]p19!$I$60,"")</f>
        <v/>
      </c>
      <c r="K120" s="89"/>
      <c r="L120" s="16"/>
      <c r="M120" s="148" t="str">
        <f>IF([1]p19!$K$60&lt;&gt;0,[1]p19!$K$60,"")</f>
        <v/>
      </c>
      <c r="N120" s="89"/>
      <c r="O120" s="16"/>
      <c r="P120" s="16" t="str">
        <f>IF([1]p19!$L$60&lt;&gt;0,[1]p19!$L$60,"")</f>
        <v/>
      </c>
      <c r="Q120" s="16"/>
      <c r="R120" s="148" t="str">
        <f>IF([1]p19!$J$60&lt;&gt;0,[1]p19!$J$60,"")</f>
        <v/>
      </c>
      <c r="S120" s="89"/>
    </row>
    <row r="121" spans="1:19" s="2" customFormat="1" ht="13.5" customHeight="1" x14ac:dyDescent="0.2">
      <c r="A121" s="139" t="str">
        <f>IF([1]p19!$A$61&lt;&gt;0,[1]p19!$A$61,"")</f>
        <v/>
      </c>
      <c r="B121" s="131"/>
      <c r="C121" s="131"/>
      <c r="D121" s="131"/>
      <c r="E121" s="89"/>
      <c r="F121" s="148" t="str">
        <f>IF([1]p19!$F$61&lt;&gt;0,[1]p19!$F$61,"")</f>
        <v/>
      </c>
      <c r="G121" s="89"/>
      <c r="H121" s="148" t="str">
        <f>IF([1]p19!$E$61&lt;&gt;0,[1]p19!$E$61,"")</f>
        <v/>
      </c>
      <c r="I121" s="89"/>
      <c r="J121" s="148" t="str">
        <f>IF([1]p19!$I$61&lt;&gt;0,[1]p19!$I$61,"")</f>
        <v/>
      </c>
      <c r="K121" s="89"/>
      <c r="L121" s="16"/>
      <c r="M121" s="148" t="str">
        <f>IF([1]p19!$K$61&lt;&gt;0,[1]p19!$K$61,"")</f>
        <v/>
      </c>
      <c r="N121" s="89"/>
      <c r="O121" s="16"/>
      <c r="P121" s="16" t="str">
        <f>IF([1]p19!$L$61&lt;&gt;0,[1]p19!$L$61,"")</f>
        <v/>
      </c>
      <c r="Q121" s="16"/>
      <c r="R121" s="148" t="str">
        <f>IF([1]p19!$J$61&lt;&gt;0,[1]p19!$J$61,"")</f>
        <v/>
      </c>
      <c r="S121" s="89"/>
    </row>
    <row r="122" spans="1:19" s="25" customFormat="1" ht="11.25" x14ac:dyDescent="0.2">
      <c r="A122" s="47" t="str">
        <f>T([1]p20!$C$13:$G$13)</f>
        <v>José Luiz Neto</v>
      </c>
      <c r="B122" s="95"/>
      <c r="C122" s="95"/>
      <c r="D122" s="95"/>
      <c r="E122" s="136"/>
      <c r="F122" s="148"/>
      <c r="G122" s="131"/>
      <c r="H122" s="149"/>
      <c r="I122" s="131"/>
      <c r="J122" s="149"/>
      <c r="K122" s="131"/>
      <c r="L122" s="131"/>
      <c r="M122" s="149"/>
      <c r="N122" s="131"/>
      <c r="O122" s="131"/>
      <c r="P122" s="149"/>
      <c r="Q122" s="131"/>
      <c r="R122" s="149"/>
      <c r="S122" s="131"/>
    </row>
    <row r="123" spans="1:19" s="2" customFormat="1" ht="13.5" customHeight="1" x14ac:dyDescent="0.2">
      <c r="A123" s="139" t="str">
        <f>IF([1]p20!$A$57&lt;&gt;0,[1]p20!$A$57,"")</f>
        <v>Álgebra Linear I - Turma 04 - Manhã</v>
      </c>
      <c r="B123" s="131"/>
      <c r="C123" s="131"/>
      <c r="D123" s="131"/>
      <c r="E123" s="89"/>
      <c r="F123" s="148">
        <f>IF([1]p20!$F$57&lt;&gt;0,[1]p20!$F$57,"")</f>
        <v>30</v>
      </c>
      <c r="G123" s="89"/>
      <c r="H123" s="148">
        <f>IF([1]p20!$E$57&lt;&gt;0,[1]p20!$E$57,"")</f>
        <v>4</v>
      </c>
      <c r="I123" s="89"/>
      <c r="J123" s="148">
        <f>IF([1]p20!$I$57&lt;&gt;0,[1]p20!$I$57,"")</f>
        <v>52</v>
      </c>
      <c r="K123" s="89"/>
      <c r="L123" s="16"/>
      <c r="M123" s="148">
        <f>IF([1]p20!$K$57&lt;&gt;0,[1]p20!$K$57,"")</f>
        <v>8</v>
      </c>
      <c r="N123" s="89"/>
      <c r="O123" s="16"/>
      <c r="P123" s="16">
        <f>IF([1]p20!$L$57&lt;&gt;0,[1]p20!$L$57,"")</f>
        <v>10</v>
      </c>
      <c r="Q123" s="16"/>
      <c r="R123" s="148">
        <f>IF([1]p20!$J$57&lt;&gt;0,[1]p20!$J$57,"")</f>
        <v>34</v>
      </c>
      <c r="S123" s="89"/>
    </row>
    <row r="124" spans="1:19" s="2" customFormat="1" ht="13.5" customHeight="1" x14ac:dyDescent="0.2">
      <c r="A124" s="139" t="str">
        <f>IF([1]p20!$A$58&lt;&gt;0,[1]p20!$A$58,"")</f>
        <v>Álgebra Linear I - Turma 07 - Tarde</v>
      </c>
      <c r="B124" s="131"/>
      <c r="C124" s="131"/>
      <c r="D124" s="131"/>
      <c r="E124" s="89"/>
      <c r="F124" s="148">
        <f>IF([1]p20!$F$58&lt;&gt;0,[1]p20!$F$58,"")</f>
        <v>30</v>
      </c>
      <c r="G124" s="89"/>
      <c r="H124" s="148">
        <f>IF([1]p20!$E$58&lt;&gt;0,[1]p20!$E$58,"")</f>
        <v>4</v>
      </c>
      <c r="I124" s="89"/>
      <c r="J124" s="148">
        <f>IF([1]p20!$I$58&lt;&gt;0,[1]p20!$I$58,"")</f>
        <v>19</v>
      </c>
      <c r="K124" s="89"/>
      <c r="L124" s="16"/>
      <c r="M124" s="148">
        <f>IF([1]p20!$K$58&lt;&gt;0,[1]p20!$K$58,"")</f>
        <v>3</v>
      </c>
      <c r="N124" s="89"/>
      <c r="O124" s="16"/>
      <c r="P124" s="16">
        <f>IF([1]p20!$L$58&lt;&gt;0,[1]p20!$L$58,"")</f>
        <v>9</v>
      </c>
      <c r="Q124" s="16"/>
      <c r="R124" s="148">
        <f>IF([1]p20!$J$58&lt;&gt;0,[1]p20!$J$58,"")</f>
        <v>7</v>
      </c>
      <c r="S124" s="89"/>
    </row>
    <row r="125" spans="1:19" s="2" customFormat="1" ht="13.5" customHeight="1" x14ac:dyDescent="0.2">
      <c r="A125" s="139" t="str">
        <f>IF([1]p20!$A$59&lt;&gt;0,[1]p20!$A$59,"")</f>
        <v xml:space="preserve">Cálculo Difrencial e Integral I  - Turma 04 - Manhã </v>
      </c>
      <c r="B125" s="131"/>
      <c r="C125" s="131"/>
      <c r="D125" s="131"/>
      <c r="E125" s="89"/>
      <c r="F125" s="148">
        <f>IF([1]p20!$F$59&lt;&gt;0,[1]p20!$F$59,"")</f>
        <v>30</v>
      </c>
      <c r="G125" s="89"/>
      <c r="H125" s="148">
        <f>IF([1]p20!$E$59&lt;&gt;0,[1]p20!$E$59,"")</f>
        <v>4</v>
      </c>
      <c r="I125" s="89"/>
      <c r="J125" s="148">
        <f>IF([1]p20!$I$59&lt;&gt;0,[1]p20!$I$59,"")</f>
        <v>52</v>
      </c>
      <c r="K125" s="89"/>
      <c r="L125" s="16"/>
      <c r="M125" s="148">
        <f>IF([1]p20!$K$59&lt;&gt;0,[1]p20!$K$59,"")</f>
        <v>17</v>
      </c>
      <c r="N125" s="89"/>
      <c r="O125" s="16"/>
      <c r="P125" s="16">
        <f>IF([1]p20!$L$59&lt;&gt;0,[1]p20!$L$59,"")</f>
        <v>10</v>
      </c>
      <c r="Q125" s="16"/>
      <c r="R125" s="148">
        <f>IF([1]p20!$J$59&lt;&gt;0,[1]p20!$J$59,"")</f>
        <v>25</v>
      </c>
      <c r="S125" s="89"/>
    </row>
    <row r="126" spans="1:19" s="2" customFormat="1" ht="13.5" customHeight="1" x14ac:dyDescent="0.2">
      <c r="A126" s="139" t="str">
        <f>IF([1]p20!$A$60&lt;&gt;0,[1]p20!$A$60,"")</f>
        <v/>
      </c>
      <c r="B126" s="131"/>
      <c r="C126" s="131"/>
      <c r="D126" s="131"/>
      <c r="E126" s="89"/>
      <c r="F126" s="148" t="str">
        <f>IF([1]p20!$F$60&lt;&gt;0,[1]p20!$F$60,"")</f>
        <v/>
      </c>
      <c r="G126" s="89"/>
      <c r="H126" s="148" t="str">
        <f>IF([1]p20!$E$60&lt;&gt;0,[1]p20!$E$60,"")</f>
        <v/>
      </c>
      <c r="I126" s="89"/>
      <c r="J126" s="148" t="str">
        <f>IF([1]p20!$I$60&lt;&gt;0,[1]p20!$I$60,"")</f>
        <v/>
      </c>
      <c r="K126" s="89"/>
      <c r="L126" s="16"/>
      <c r="M126" s="148" t="str">
        <f>IF([1]p20!$K$60&lt;&gt;0,[1]p20!$K$60,"")</f>
        <v/>
      </c>
      <c r="N126" s="89"/>
      <c r="O126" s="16"/>
      <c r="P126" s="16" t="str">
        <f>IF([1]p20!$L$60&lt;&gt;0,[1]p20!$L$60,"")</f>
        <v/>
      </c>
      <c r="Q126" s="16"/>
      <c r="R126" s="148" t="str">
        <f>IF([1]p20!$J$60&lt;&gt;0,[1]p20!$J$60,"")</f>
        <v/>
      </c>
      <c r="S126" s="89"/>
    </row>
    <row r="127" spans="1:19" s="2" customFormat="1" ht="13.5" customHeight="1" x14ac:dyDescent="0.2">
      <c r="A127" s="139" t="str">
        <f>IF([1]p20!$A$61&lt;&gt;0,[1]p20!$A$61,"")</f>
        <v/>
      </c>
      <c r="B127" s="131"/>
      <c r="C127" s="131"/>
      <c r="D127" s="131"/>
      <c r="E127" s="89"/>
      <c r="F127" s="148" t="str">
        <f>IF([1]p20!$F$61&lt;&gt;0,[1]p20!$F$61,"")</f>
        <v/>
      </c>
      <c r="G127" s="89"/>
      <c r="H127" s="148" t="str">
        <f>IF([1]p20!$E$61&lt;&gt;0,[1]p20!$E$61,"")</f>
        <v/>
      </c>
      <c r="I127" s="89"/>
      <c r="J127" s="148" t="str">
        <f>IF([1]p20!$I$61&lt;&gt;0,[1]p20!$I$61,"")</f>
        <v/>
      </c>
      <c r="K127" s="89"/>
      <c r="L127" s="16"/>
      <c r="M127" s="148" t="str">
        <f>IF([1]p20!$K$61&lt;&gt;0,[1]p20!$K$61,"")</f>
        <v/>
      </c>
      <c r="N127" s="89"/>
      <c r="O127" s="16"/>
      <c r="P127" s="16" t="str">
        <f>IF([1]p20!$L$61&lt;&gt;0,[1]p20!$L$61,"")</f>
        <v/>
      </c>
      <c r="Q127" s="16"/>
      <c r="R127" s="148" t="str">
        <f>IF([1]p20!$J$61&lt;&gt;0,[1]p20!$J$61,"")</f>
        <v/>
      </c>
      <c r="S127" s="89"/>
    </row>
    <row r="128" spans="1:19" s="25" customFormat="1" ht="11.25" x14ac:dyDescent="0.2">
      <c r="A128" s="47" t="str">
        <f>T([1]p21!$C$13:$G$13)</f>
        <v>Kennerson  Nascimento de Sousa Lima</v>
      </c>
      <c r="B128" s="95"/>
      <c r="C128" s="95"/>
      <c r="D128" s="95"/>
      <c r="E128" s="136"/>
      <c r="F128" s="148"/>
      <c r="G128" s="131"/>
      <c r="H128" s="149"/>
      <c r="I128" s="131"/>
      <c r="J128" s="149"/>
      <c r="K128" s="131"/>
      <c r="L128" s="131"/>
      <c r="M128" s="149"/>
      <c r="N128" s="131"/>
      <c r="O128" s="131"/>
      <c r="P128" s="149"/>
      <c r="Q128" s="131"/>
      <c r="R128" s="149"/>
      <c r="S128" s="131"/>
    </row>
    <row r="129" spans="1:19" s="2" customFormat="1" ht="13.5" customHeight="1" x14ac:dyDescent="0.2">
      <c r="A129" s="139" t="str">
        <f>IF([1]p21!$A$57&lt;&gt;0,[1]p21!$A$57,"")</f>
        <v/>
      </c>
      <c r="B129" s="131"/>
      <c r="C129" s="131"/>
      <c r="D129" s="131"/>
      <c r="E129" s="89"/>
      <c r="F129" s="148" t="str">
        <f>IF([1]p21!$F$57&lt;&gt;0,[1]p21!$F$57,"")</f>
        <v/>
      </c>
      <c r="G129" s="89"/>
      <c r="H129" s="148" t="str">
        <f>IF([1]p21!$E$57&lt;&gt;0,[1]p21!$E$57,"")</f>
        <v/>
      </c>
      <c r="I129" s="89"/>
      <c r="J129" s="148" t="str">
        <f>IF([1]p21!$I$57&lt;&gt;0,[1]p21!$I$57,"")</f>
        <v/>
      </c>
      <c r="K129" s="89"/>
      <c r="L129" s="16"/>
      <c r="M129" s="148" t="str">
        <f>IF([1]p21!$K$57&lt;&gt;0,[1]p21!$K$57,"")</f>
        <v/>
      </c>
      <c r="N129" s="89"/>
      <c r="O129" s="16"/>
      <c r="P129" s="16" t="str">
        <f>IF([1]p21!$L$57&lt;&gt;0,[1]p21!$L$57,"")</f>
        <v/>
      </c>
      <c r="Q129" s="16"/>
      <c r="R129" s="148" t="str">
        <f>IF([1]p21!$J$57&lt;&gt;0,[1]p21!$J$57,"")</f>
        <v/>
      </c>
      <c r="S129" s="89"/>
    </row>
    <row r="130" spans="1:19" s="2" customFormat="1" ht="13.5" customHeight="1" x14ac:dyDescent="0.2">
      <c r="A130" s="139" t="str">
        <f>IF([1]p21!$A$58&lt;&gt;0,[1]p21!$A$58,"")</f>
        <v/>
      </c>
      <c r="B130" s="131"/>
      <c r="C130" s="131"/>
      <c r="D130" s="131"/>
      <c r="E130" s="89"/>
      <c r="F130" s="148" t="str">
        <f>IF([1]p21!$F$58&lt;&gt;0,[1]p21!$F$58,"")</f>
        <v/>
      </c>
      <c r="G130" s="89"/>
      <c r="H130" s="148" t="str">
        <f>IF([1]p21!$E$58&lt;&gt;0,[1]p21!$E$58,"")</f>
        <v/>
      </c>
      <c r="I130" s="89"/>
      <c r="J130" s="148" t="str">
        <f>IF([1]p21!$I$58&lt;&gt;0,[1]p21!$I$58,"")</f>
        <v/>
      </c>
      <c r="K130" s="89"/>
      <c r="L130" s="16"/>
      <c r="M130" s="148" t="str">
        <f>IF([1]p21!$K$58&lt;&gt;0,[1]p21!$K$58,"")</f>
        <v/>
      </c>
      <c r="N130" s="89"/>
      <c r="O130" s="16"/>
      <c r="P130" s="16" t="str">
        <f>IF([1]p21!$L$58&lt;&gt;0,[1]p21!$L$58,"")</f>
        <v/>
      </c>
      <c r="Q130" s="16"/>
      <c r="R130" s="148" t="str">
        <f>IF([1]p21!$J$58&lt;&gt;0,[1]p21!$J$58,"")</f>
        <v/>
      </c>
      <c r="S130" s="89"/>
    </row>
    <row r="131" spans="1:19" s="2" customFormat="1" ht="13.5" customHeight="1" x14ac:dyDescent="0.2">
      <c r="A131" s="139" t="str">
        <f>IF([1]p21!$A$59&lt;&gt;0,[1]p21!$A$59,"")</f>
        <v/>
      </c>
      <c r="B131" s="131"/>
      <c r="C131" s="131"/>
      <c r="D131" s="131"/>
      <c r="E131" s="89"/>
      <c r="F131" s="148" t="str">
        <f>IF([1]p21!$F$59&lt;&gt;0,[1]p21!$F$59,"")</f>
        <v/>
      </c>
      <c r="G131" s="89"/>
      <c r="H131" s="148" t="str">
        <f>IF([1]p21!$E$59&lt;&gt;0,[1]p21!$E$59,"")</f>
        <v/>
      </c>
      <c r="I131" s="89"/>
      <c r="J131" s="148" t="str">
        <f>IF([1]p21!$I$59&lt;&gt;0,[1]p21!$I$59,"")</f>
        <v/>
      </c>
      <c r="K131" s="89"/>
      <c r="L131" s="16"/>
      <c r="M131" s="148" t="str">
        <f>IF([1]p21!$K$59&lt;&gt;0,[1]p21!$K$59,"")</f>
        <v/>
      </c>
      <c r="N131" s="89"/>
      <c r="O131" s="16"/>
      <c r="P131" s="16" t="str">
        <f>IF([1]p21!$L$59&lt;&gt;0,[1]p21!$L$59,"")</f>
        <v/>
      </c>
      <c r="Q131" s="16"/>
      <c r="R131" s="148" t="str">
        <f>IF([1]p21!$J$59&lt;&gt;0,[1]p21!$J$59,"")</f>
        <v/>
      </c>
      <c r="S131" s="89"/>
    </row>
    <row r="132" spans="1:19" s="2" customFormat="1" ht="13.5" customHeight="1" x14ac:dyDescent="0.2">
      <c r="A132" s="139" t="str">
        <f>IF([1]p21!$A$60&lt;&gt;0,[1]p21!$A$60,"")</f>
        <v/>
      </c>
      <c r="B132" s="131"/>
      <c r="C132" s="131"/>
      <c r="D132" s="131"/>
      <c r="E132" s="89"/>
      <c r="F132" s="148" t="str">
        <f>IF([1]p21!$F$60&lt;&gt;0,[1]p21!$F$60,"")</f>
        <v/>
      </c>
      <c r="G132" s="89"/>
      <c r="H132" s="148" t="str">
        <f>IF([1]p21!$E$60&lt;&gt;0,[1]p21!$E$60,"")</f>
        <v/>
      </c>
      <c r="I132" s="89"/>
      <c r="J132" s="148" t="str">
        <f>IF([1]p21!$I$60&lt;&gt;0,[1]p21!$I$60,"")</f>
        <v/>
      </c>
      <c r="K132" s="89"/>
      <c r="L132" s="16"/>
      <c r="M132" s="148" t="str">
        <f>IF([1]p21!$K$60&lt;&gt;0,[1]p21!$K$60,"")</f>
        <v/>
      </c>
      <c r="N132" s="89"/>
      <c r="O132" s="16"/>
      <c r="P132" s="16" t="str">
        <f>IF([1]p21!$L$60&lt;&gt;0,[1]p21!$L$60,"")</f>
        <v/>
      </c>
      <c r="Q132" s="16"/>
      <c r="R132" s="148" t="str">
        <f>IF([1]p21!$J$60&lt;&gt;0,[1]p21!$J$60,"")</f>
        <v/>
      </c>
      <c r="S132" s="89"/>
    </row>
    <row r="133" spans="1:19" s="2" customFormat="1" ht="13.5" customHeight="1" x14ac:dyDescent="0.2">
      <c r="A133" s="139" t="str">
        <f>IF([1]p21!$A$61&lt;&gt;0,[1]p21!$A$61,"")</f>
        <v/>
      </c>
      <c r="B133" s="131"/>
      <c r="C133" s="131"/>
      <c r="D133" s="131"/>
      <c r="E133" s="89"/>
      <c r="F133" s="148" t="str">
        <f>IF([1]p21!$F$61&lt;&gt;0,[1]p21!$F$61,"")</f>
        <v/>
      </c>
      <c r="G133" s="89"/>
      <c r="H133" s="148" t="str">
        <f>IF([1]p21!$E$61&lt;&gt;0,[1]p21!$E$61,"")</f>
        <v/>
      </c>
      <c r="I133" s="89"/>
      <c r="J133" s="148" t="str">
        <f>IF([1]p21!$I$61&lt;&gt;0,[1]p21!$I$61,"")</f>
        <v/>
      </c>
      <c r="K133" s="89"/>
      <c r="L133" s="16"/>
      <c r="M133" s="148" t="str">
        <f>IF([1]p21!$K$61&lt;&gt;0,[1]p21!$K$61,"")</f>
        <v/>
      </c>
      <c r="N133" s="89"/>
      <c r="O133" s="16"/>
      <c r="P133" s="16" t="str">
        <f>IF([1]p21!$L$61&lt;&gt;0,[1]p21!$L$61,"")</f>
        <v/>
      </c>
      <c r="Q133" s="16"/>
      <c r="R133" s="148" t="str">
        <f>IF([1]p21!$J$61&lt;&gt;0,[1]p21!$J$61,"")</f>
        <v/>
      </c>
      <c r="S133" s="89"/>
    </row>
    <row r="134" spans="1:19" s="25" customFormat="1" ht="11.25" x14ac:dyDescent="0.2">
      <c r="A134" s="47" t="str">
        <f>T([1]p22!$C$13:$G$13)</f>
        <v>Leomaques Francisco Silva Bernardo</v>
      </c>
      <c r="B134" s="95"/>
      <c r="C134" s="95"/>
      <c r="D134" s="95"/>
      <c r="E134" s="136"/>
      <c r="F134" s="148"/>
      <c r="G134" s="131"/>
      <c r="H134" s="149"/>
      <c r="I134" s="131"/>
      <c r="J134" s="149"/>
      <c r="K134" s="131"/>
      <c r="L134" s="131"/>
      <c r="M134" s="149"/>
      <c r="N134" s="131"/>
      <c r="O134" s="131"/>
      <c r="P134" s="149"/>
      <c r="Q134" s="131"/>
      <c r="R134" s="149"/>
      <c r="S134" s="131"/>
    </row>
    <row r="135" spans="1:19" s="2" customFormat="1" ht="13.5" customHeight="1" x14ac:dyDescent="0.2">
      <c r="A135" s="139" t="str">
        <f>IF([1]p22!$A$57&lt;&gt;0,[1]p22!$A$57,"")</f>
        <v>Prática de Ensino de Matemática I T-01</v>
      </c>
      <c r="B135" s="131"/>
      <c r="C135" s="131"/>
      <c r="D135" s="131"/>
      <c r="E135" s="89"/>
      <c r="F135" s="148">
        <f>IF([1]p22!$F$57&lt;&gt;0,[1]p22!$F$57,"")</f>
        <v>60</v>
      </c>
      <c r="G135" s="89"/>
      <c r="H135" s="148">
        <f>IF([1]p22!$E$57&lt;&gt;0,[1]p22!$E$57,"")</f>
        <v>4</v>
      </c>
      <c r="I135" s="89"/>
      <c r="J135" s="148">
        <f>IF([1]p22!$I$57&lt;&gt;0,[1]p22!$I$57,"")</f>
        <v>10</v>
      </c>
      <c r="K135" s="89"/>
      <c r="L135" s="16"/>
      <c r="M135" s="148">
        <f>IF([1]p22!$K$57&lt;&gt;0,[1]p22!$K$57,"")</f>
        <v>1</v>
      </c>
      <c r="N135" s="89"/>
      <c r="O135" s="16"/>
      <c r="P135" s="16" t="str">
        <f>IF([1]p22!$L$57&lt;&gt;0,[1]p22!$L$57,"")</f>
        <v/>
      </c>
      <c r="Q135" s="16"/>
      <c r="R135" s="148">
        <f>IF([1]p22!$J$57&lt;&gt;0,[1]p22!$J$57,"")</f>
        <v>9</v>
      </c>
      <c r="S135" s="89"/>
    </row>
    <row r="136" spans="1:19" s="2" customFormat="1" ht="13.5" customHeight="1" x14ac:dyDescent="0.2">
      <c r="A136" s="139" t="str">
        <f>IF([1]p22!$A$58&lt;&gt;0,[1]p22!$A$58,"")</f>
        <v>Calculo Diferencial e Integral I (Elétrica) T-02</v>
      </c>
      <c r="B136" s="131"/>
      <c r="C136" s="131"/>
      <c r="D136" s="131"/>
      <c r="E136" s="89"/>
      <c r="F136" s="148">
        <f>IF([1]p22!$F$58&lt;&gt;0,[1]p22!$F$58,"")</f>
        <v>20</v>
      </c>
      <c r="G136" s="89"/>
      <c r="H136" s="148">
        <f>IF([1]p22!$E$58&lt;&gt;0,[1]p22!$E$58,"")</f>
        <v>4</v>
      </c>
      <c r="I136" s="89"/>
      <c r="J136" s="148">
        <f>IF([1]p22!$I$58&lt;&gt;0,[1]p22!$I$58,"")</f>
        <v>48</v>
      </c>
      <c r="K136" s="89"/>
      <c r="L136" s="16"/>
      <c r="M136" s="148">
        <f>IF([1]p22!$K$58&lt;&gt;0,[1]p22!$K$58,"")</f>
        <v>9</v>
      </c>
      <c r="N136" s="89"/>
      <c r="O136" s="16"/>
      <c r="P136" s="16">
        <f>IF([1]p22!$L$58&lt;&gt;0,[1]p22!$L$58,"")</f>
        <v>35</v>
      </c>
      <c r="Q136" s="16"/>
      <c r="R136" s="148">
        <f>IF([1]p22!$J$58&lt;&gt;0,[1]p22!$J$58,"")</f>
        <v>4</v>
      </c>
      <c r="S136" s="89"/>
    </row>
    <row r="137" spans="1:19" s="2" customFormat="1" ht="13.5" customHeight="1" x14ac:dyDescent="0.2">
      <c r="A137" s="139" t="str">
        <f>IF([1]p22!$A$59&lt;&gt;0,[1]p22!$A$59,"")</f>
        <v>Calculo Diferencial e Integral I (Novo) T-02</v>
      </c>
      <c r="B137" s="131"/>
      <c r="C137" s="131"/>
      <c r="D137" s="131"/>
      <c r="E137" s="89"/>
      <c r="F137" s="148">
        <f>IF([1]p22!$F$59&lt;&gt;0,[1]p22!$F$59,"")</f>
        <v>20</v>
      </c>
      <c r="G137" s="89"/>
      <c r="H137" s="148">
        <f>IF([1]p22!$E$59&lt;&gt;0,[1]p22!$E$59,"")</f>
        <v>4</v>
      </c>
      <c r="I137" s="89"/>
      <c r="J137" s="148">
        <f>IF([1]p22!$I$59&lt;&gt;0,[1]p22!$I$59,"")</f>
        <v>70</v>
      </c>
      <c r="K137" s="89"/>
      <c r="L137" s="16"/>
      <c r="M137" s="148">
        <f>IF([1]p22!$K$59&lt;&gt;0,[1]p22!$K$59,"")</f>
        <v>11</v>
      </c>
      <c r="N137" s="89"/>
      <c r="O137" s="16"/>
      <c r="P137" s="16">
        <f>IF([1]p22!$L$59&lt;&gt;0,[1]p22!$L$59,"")</f>
        <v>27</v>
      </c>
      <c r="Q137" s="16"/>
      <c r="R137" s="148">
        <f>IF([1]p22!$J$59&lt;&gt;0,[1]p22!$J$59,"")</f>
        <v>32</v>
      </c>
      <c r="S137" s="89"/>
    </row>
    <row r="138" spans="1:19" s="2" customFormat="1" ht="13.5" customHeight="1" x14ac:dyDescent="0.2">
      <c r="A138" s="139" t="str">
        <f>IF([1]p22!$A$60&lt;&gt;0,[1]p22!$A$60,"")</f>
        <v/>
      </c>
      <c r="B138" s="131"/>
      <c r="C138" s="131"/>
      <c r="D138" s="131"/>
      <c r="E138" s="89"/>
      <c r="F138" s="148" t="str">
        <f>IF([1]p22!$F$60&lt;&gt;0,[1]p22!$F$60,"")</f>
        <v/>
      </c>
      <c r="G138" s="89"/>
      <c r="H138" s="148" t="str">
        <f>IF([1]p22!$E$60&lt;&gt;0,[1]p22!$E$60,"")</f>
        <v/>
      </c>
      <c r="I138" s="89"/>
      <c r="J138" s="148" t="str">
        <f>IF([1]p22!$I$60&lt;&gt;0,[1]p22!$I$60,"")</f>
        <v/>
      </c>
      <c r="K138" s="89"/>
      <c r="L138" s="16"/>
      <c r="M138" s="148" t="str">
        <f>IF([1]p22!$K$60&lt;&gt;0,[1]p22!$K$60,"")</f>
        <v/>
      </c>
      <c r="N138" s="89"/>
      <c r="O138" s="16"/>
      <c r="P138" s="16" t="str">
        <f>IF([1]p22!$L$60&lt;&gt;0,[1]p22!$L$60,"")</f>
        <v/>
      </c>
      <c r="Q138" s="16"/>
      <c r="R138" s="148" t="str">
        <f>IF([1]p22!$J$60&lt;&gt;0,[1]p22!$J$60,"")</f>
        <v/>
      </c>
      <c r="S138" s="89"/>
    </row>
    <row r="139" spans="1:19" s="2" customFormat="1" ht="13.5" customHeight="1" x14ac:dyDescent="0.2">
      <c r="A139" s="139" t="str">
        <f>IF([1]p22!$A$61&lt;&gt;0,[1]p22!$A$61,"")</f>
        <v/>
      </c>
      <c r="B139" s="131"/>
      <c r="C139" s="131"/>
      <c r="D139" s="131"/>
      <c r="E139" s="89"/>
      <c r="F139" s="148" t="str">
        <f>IF([1]p22!$F$61&lt;&gt;0,[1]p22!$F$61,"")</f>
        <v/>
      </c>
      <c r="G139" s="89"/>
      <c r="H139" s="148" t="str">
        <f>IF([1]p22!$E$61&lt;&gt;0,[1]p22!$E$61,"")</f>
        <v/>
      </c>
      <c r="I139" s="89"/>
      <c r="J139" s="148" t="str">
        <f>IF([1]p22!$I$61&lt;&gt;0,[1]p22!$I$61,"")</f>
        <v/>
      </c>
      <c r="K139" s="89"/>
      <c r="L139" s="16"/>
      <c r="M139" s="148" t="str">
        <f>IF([1]p22!$K$61&lt;&gt;0,[1]p22!$K$61,"")</f>
        <v/>
      </c>
      <c r="N139" s="89"/>
      <c r="O139" s="16"/>
      <c r="P139" s="16" t="str">
        <f>IF([1]p22!$L$61&lt;&gt;0,[1]p22!$L$61,"")</f>
        <v/>
      </c>
      <c r="Q139" s="16"/>
      <c r="R139" s="148" t="str">
        <f>IF([1]p22!$J$61&lt;&gt;0,[1]p22!$J$61,"")</f>
        <v/>
      </c>
      <c r="S139" s="89"/>
    </row>
    <row r="140" spans="1:19" s="25" customFormat="1" ht="11.25" x14ac:dyDescent="0.2">
      <c r="A140" s="47" t="str">
        <f>T([1]p23!$C$13:$G$13)</f>
        <v>José Luiz Neto</v>
      </c>
      <c r="B140" s="95"/>
      <c r="C140" s="95"/>
      <c r="D140" s="95"/>
      <c r="E140" s="136"/>
      <c r="F140" s="148"/>
      <c r="G140" s="131"/>
      <c r="H140" s="149"/>
      <c r="I140" s="131"/>
      <c r="J140" s="149"/>
      <c r="K140" s="131"/>
      <c r="L140" s="131"/>
      <c r="M140" s="149"/>
      <c r="N140" s="131"/>
      <c r="O140" s="131"/>
      <c r="P140" s="149"/>
      <c r="Q140" s="131"/>
      <c r="R140" s="149"/>
      <c r="S140" s="131"/>
    </row>
    <row r="141" spans="1:19" s="2" customFormat="1" ht="13.5" customHeight="1" x14ac:dyDescent="0.2">
      <c r="A141" s="139" t="str">
        <f>IF([1]p23!$A$57&lt;&gt;0,[1]p23!$A$57,"")</f>
        <v>Álgebra Linear I - Turma 04 - Manhã</v>
      </c>
      <c r="B141" s="131"/>
      <c r="C141" s="131"/>
      <c r="D141" s="131"/>
      <c r="E141" s="89"/>
      <c r="F141" s="148">
        <f>IF([1]p23!$F$57&lt;&gt;0,[1]p23!$F$57,"")</f>
        <v>60</v>
      </c>
      <c r="G141" s="89"/>
      <c r="H141" s="148">
        <f>IF([1]p23!$E$57&lt;&gt;0,[1]p23!$E$57,"")</f>
        <v>4</v>
      </c>
      <c r="I141" s="89"/>
      <c r="J141" s="148">
        <f>IF([1]p23!$I$57&lt;&gt;0,[1]p23!$I$57,"")</f>
        <v>52</v>
      </c>
      <c r="K141" s="89"/>
      <c r="L141" s="16"/>
      <c r="M141" s="148">
        <f>IF([1]p23!$K$57&lt;&gt;0,[1]p23!$K$57,"")</f>
        <v>8</v>
      </c>
      <c r="N141" s="89"/>
      <c r="O141" s="16"/>
      <c r="P141" s="16">
        <f>IF([1]p23!$L$57&lt;&gt;0,[1]p23!$L$57,"")</f>
        <v>10</v>
      </c>
      <c r="Q141" s="16"/>
      <c r="R141" s="148">
        <f>IF([1]p23!$J$57&lt;&gt;0,[1]p23!$J$57,"")</f>
        <v>34</v>
      </c>
      <c r="S141" s="89"/>
    </row>
    <row r="142" spans="1:19" s="2" customFormat="1" ht="13.5" customHeight="1" x14ac:dyDescent="0.2">
      <c r="A142" s="139" t="str">
        <f>IF([1]p23!$A$58&lt;&gt;0,[1]p23!$A$58,"")</f>
        <v>Álgebra Linear I - Turma 07 - Tarde</v>
      </c>
      <c r="B142" s="131"/>
      <c r="C142" s="131"/>
      <c r="D142" s="131"/>
      <c r="E142" s="89"/>
      <c r="F142" s="148">
        <f>IF([1]p23!$F$58&lt;&gt;0,[1]p23!$F$58,"")</f>
        <v>60</v>
      </c>
      <c r="G142" s="89"/>
      <c r="H142" s="148">
        <f>IF([1]p23!$E$58&lt;&gt;0,[1]p23!$E$58,"")</f>
        <v>4</v>
      </c>
      <c r="I142" s="89"/>
      <c r="J142" s="148">
        <f>IF([1]p23!$I$58&lt;&gt;0,[1]p23!$I$58,"")</f>
        <v>19</v>
      </c>
      <c r="K142" s="89"/>
      <c r="L142" s="16"/>
      <c r="M142" s="148">
        <f>IF([1]p23!$K$58&lt;&gt;0,[1]p23!$K$58,"")</f>
        <v>3</v>
      </c>
      <c r="N142" s="89"/>
      <c r="O142" s="16"/>
      <c r="P142" s="16">
        <f>IF([1]p23!$L$58&lt;&gt;0,[1]p23!$L$58,"")</f>
        <v>9</v>
      </c>
      <c r="Q142" s="16"/>
      <c r="R142" s="148">
        <f>IF([1]p23!$J$58&lt;&gt;0,[1]p23!$J$58,"")</f>
        <v>7</v>
      </c>
      <c r="S142" s="89"/>
    </row>
    <row r="143" spans="1:19" s="2" customFormat="1" ht="13.5" customHeight="1" x14ac:dyDescent="0.2">
      <c r="A143" s="139" t="str">
        <f>IF([1]p23!$A$59&lt;&gt;0,[1]p23!$A$59,"")</f>
        <v xml:space="preserve">Cálculo Difrencial e Integral I  - Turma 04 - Manhã </v>
      </c>
      <c r="B143" s="131"/>
      <c r="C143" s="131"/>
      <c r="D143" s="131"/>
      <c r="E143" s="89"/>
      <c r="F143" s="148">
        <f>IF([1]p23!$F$59&lt;&gt;0,[1]p23!$F$59,"")</f>
        <v>60</v>
      </c>
      <c r="G143" s="89"/>
      <c r="H143" s="148">
        <f>IF([1]p23!$E$59&lt;&gt;0,[1]p23!$E$59,"")</f>
        <v>4</v>
      </c>
      <c r="I143" s="89"/>
      <c r="J143" s="148">
        <f>IF([1]p23!$I$59&lt;&gt;0,[1]p23!$I$59,"")</f>
        <v>52</v>
      </c>
      <c r="K143" s="89"/>
      <c r="L143" s="16"/>
      <c r="M143" s="148">
        <f>IF([1]p23!$K$59&lt;&gt;0,[1]p23!$K$59,"")</f>
        <v>17</v>
      </c>
      <c r="N143" s="89"/>
      <c r="O143" s="16"/>
      <c r="P143" s="16">
        <f>IF([1]p23!$L$59&lt;&gt;0,[1]p23!$L$59,"")</f>
        <v>10</v>
      </c>
      <c r="Q143" s="16"/>
      <c r="R143" s="148">
        <f>IF([1]p23!$J$59&lt;&gt;0,[1]p23!$J$59,"")</f>
        <v>25</v>
      </c>
      <c r="S143" s="89"/>
    </row>
    <row r="144" spans="1:19" s="2" customFormat="1" ht="13.5" customHeight="1" x14ac:dyDescent="0.2">
      <c r="A144" s="139" t="str">
        <f>IF([1]p23!$A$60&lt;&gt;0,[1]p23!$A$60,"")</f>
        <v/>
      </c>
      <c r="B144" s="131"/>
      <c r="C144" s="131"/>
      <c r="D144" s="131"/>
      <c r="E144" s="89"/>
      <c r="F144" s="148" t="str">
        <f>IF([1]p23!$F$60&lt;&gt;0,[1]p23!$F$60,"")</f>
        <v/>
      </c>
      <c r="G144" s="89"/>
      <c r="H144" s="148" t="str">
        <f>IF([1]p23!$E$60&lt;&gt;0,[1]p23!$E$60,"")</f>
        <v/>
      </c>
      <c r="I144" s="89"/>
      <c r="J144" s="148" t="str">
        <f>IF([1]p23!$I$60&lt;&gt;0,[1]p23!$I$60,"")</f>
        <v/>
      </c>
      <c r="K144" s="89"/>
      <c r="L144" s="16"/>
      <c r="M144" s="148" t="str">
        <f>IF([1]p23!$K$60&lt;&gt;0,[1]p23!$K$60,"")</f>
        <v/>
      </c>
      <c r="N144" s="89"/>
      <c r="O144" s="16"/>
      <c r="P144" s="16" t="str">
        <f>IF([1]p23!$L$60&lt;&gt;0,[1]p23!$L$60,"")</f>
        <v/>
      </c>
      <c r="Q144" s="16"/>
      <c r="R144" s="148" t="str">
        <f>IF([1]p23!$J$60&lt;&gt;0,[1]p23!$J$60,"")</f>
        <v/>
      </c>
      <c r="S144" s="89"/>
    </row>
    <row r="145" spans="1:19" s="2" customFormat="1" ht="13.5" customHeight="1" x14ac:dyDescent="0.2">
      <c r="A145" s="139" t="str">
        <f>IF([1]p23!$A$61&lt;&gt;0,[1]p23!$A$61,"")</f>
        <v/>
      </c>
      <c r="B145" s="131"/>
      <c r="C145" s="131"/>
      <c r="D145" s="131"/>
      <c r="E145" s="89"/>
      <c r="F145" s="148" t="str">
        <f>IF([1]p23!$F$61&lt;&gt;0,[1]p23!$F$61,"")</f>
        <v/>
      </c>
      <c r="G145" s="89"/>
      <c r="H145" s="148" t="str">
        <f>IF([1]p23!$E$61&lt;&gt;0,[1]p23!$E$61,"")</f>
        <v/>
      </c>
      <c r="I145" s="89"/>
      <c r="J145" s="148" t="str">
        <f>IF([1]p23!$I$61&lt;&gt;0,[1]p23!$I$61,"")</f>
        <v/>
      </c>
      <c r="K145" s="89"/>
      <c r="L145" s="16"/>
      <c r="M145" s="148" t="str">
        <f>IF([1]p23!$K$61&lt;&gt;0,[1]p23!$K$61,"")</f>
        <v/>
      </c>
      <c r="N145" s="89"/>
      <c r="O145" s="16"/>
      <c r="P145" s="16" t="str">
        <f>IF([1]p23!$L$61&lt;&gt;0,[1]p23!$L$61,"")</f>
        <v/>
      </c>
      <c r="Q145" s="16"/>
      <c r="R145" s="148" t="str">
        <f>IF([1]p23!$J$61&lt;&gt;0,[1]p23!$J$61,"")</f>
        <v/>
      </c>
      <c r="S145" s="89"/>
    </row>
    <row r="146" spans="1:19" s="25" customFormat="1" ht="11.25" x14ac:dyDescent="0.2">
      <c r="A146" s="47" t="str">
        <f>T([1]p24!$C$13:$G$13)</f>
        <v>Marcelo Carvalho Ferreira</v>
      </c>
      <c r="B146" s="95"/>
      <c r="C146" s="95"/>
      <c r="D146" s="95"/>
      <c r="E146" s="136"/>
      <c r="F146" s="148"/>
      <c r="G146" s="131"/>
      <c r="H146" s="149"/>
      <c r="I146" s="131"/>
      <c r="J146" s="149"/>
      <c r="K146" s="131"/>
      <c r="L146" s="131"/>
      <c r="M146" s="149"/>
      <c r="N146" s="131"/>
      <c r="O146" s="131"/>
      <c r="P146" s="149"/>
      <c r="Q146" s="131"/>
      <c r="R146" s="149"/>
      <c r="S146" s="131"/>
    </row>
    <row r="147" spans="1:19" s="2" customFormat="1" ht="13.5" customHeight="1" x14ac:dyDescent="0.2">
      <c r="A147" s="139" t="str">
        <f>IF([1]p24!$A$57&lt;&gt;0,[1]p24!$A$57,"")</f>
        <v>Cálculo Diferencial e Integral II T-02</v>
      </c>
      <c r="B147" s="131"/>
      <c r="C147" s="131"/>
      <c r="D147" s="131"/>
      <c r="E147" s="89"/>
      <c r="F147" s="148">
        <f>IF([1]p24!$F$57&lt;&gt;0,[1]p24!$F$57,"")</f>
        <v>60</v>
      </c>
      <c r="G147" s="89"/>
      <c r="H147" s="148">
        <f>IF([1]p24!$E$57&lt;&gt;0,[1]p24!$E$57,"")</f>
        <v>4</v>
      </c>
      <c r="I147" s="89"/>
      <c r="J147" s="148">
        <f>IF([1]p24!$I$57&lt;&gt;0,[1]p24!$I$57,"")</f>
        <v>35</v>
      </c>
      <c r="K147" s="89"/>
      <c r="L147" s="16"/>
      <c r="M147" s="148">
        <f>IF([1]p24!$K$57&lt;&gt;0,[1]p24!$K$57,"")</f>
        <v>10</v>
      </c>
      <c r="N147" s="89"/>
      <c r="O147" s="16"/>
      <c r="P147" s="16">
        <f>IF([1]p24!$L$57&lt;&gt;0,[1]p24!$L$57,"")</f>
        <v>20</v>
      </c>
      <c r="Q147" s="16"/>
      <c r="R147" s="148">
        <f>IF([1]p24!$J$57&lt;&gt;0,[1]p24!$J$57,"")</f>
        <v>5</v>
      </c>
      <c r="S147" s="89"/>
    </row>
    <row r="148" spans="1:19" s="2" customFormat="1" ht="13.5" customHeight="1" x14ac:dyDescent="0.2">
      <c r="A148" s="139" t="str">
        <f>IF([1]p24!$A$58&lt;&gt;0,[1]p24!$A$58,"")</f>
        <v>Matemática Aplicada à Administração T-02</v>
      </c>
      <c r="B148" s="131"/>
      <c r="C148" s="131"/>
      <c r="D148" s="131"/>
      <c r="E148" s="89"/>
      <c r="F148" s="148">
        <f>IF([1]p24!$F$58&lt;&gt;0,[1]p24!$F$58,"")</f>
        <v>60</v>
      </c>
      <c r="G148" s="89"/>
      <c r="H148" s="148">
        <f>IF([1]p24!$E$58&lt;&gt;0,[1]p24!$E$58,"")</f>
        <v>4</v>
      </c>
      <c r="I148" s="89"/>
      <c r="J148" s="148">
        <f>IF([1]p24!$I$58&lt;&gt;0,[1]p24!$I$58,"")</f>
        <v>68</v>
      </c>
      <c r="K148" s="89"/>
      <c r="L148" s="16"/>
      <c r="M148" s="148">
        <f>IF([1]p24!$K$58&lt;&gt;0,[1]p24!$K$58,"")</f>
        <v>25</v>
      </c>
      <c r="N148" s="89"/>
      <c r="O148" s="16"/>
      <c r="P148" s="16">
        <f>IF([1]p24!$L$58&lt;&gt;0,[1]p24!$L$58,"")</f>
        <v>29</v>
      </c>
      <c r="Q148" s="16"/>
      <c r="R148" s="148">
        <f>IF([1]p24!$J$58&lt;&gt;0,[1]p24!$J$58,"")</f>
        <v>14</v>
      </c>
      <c r="S148" s="89"/>
    </row>
    <row r="149" spans="1:19" s="2" customFormat="1" ht="13.5" customHeight="1" x14ac:dyDescent="0.2">
      <c r="A149" s="139" t="str">
        <f>IF([1]p24!$A$59&lt;&gt;0,[1]p24!$A$59,"")</f>
        <v/>
      </c>
      <c r="B149" s="131"/>
      <c r="C149" s="131"/>
      <c r="D149" s="131"/>
      <c r="E149" s="89"/>
      <c r="F149" s="148" t="str">
        <f>IF([1]p24!$F$59&lt;&gt;0,[1]p24!$F$59,"")</f>
        <v/>
      </c>
      <c r="G149" s="89"/>
      <c r="H149" s="148" t="str">
        <f>IF([1]p24!$E$59&lt;&gt;0,[1]p24!$E$59,"")</f>
        <v/>
      </c>
      <c r="I149" s="89"/>
      <c r="J149" s="148" t="str">
        <f>IF([1]p24!$I$59&lt;&gt;0,[1]p24!$I$59,"")</f>
        <v/>
      </c>
      <c r="K149" s="89"/>
      <c r="L149" s="16"/>
      <c r="M149" s="148" t="str">
        <f>IF([1]p24!$K$59&lt;&gt;0,[1]p24!$K$59,"")</f>
        <v/>
      </c>
      <c r="N149" s="89"/>
      <c r="O149" s="16"/>
      <c r="P149" s="16" t="str">
        <f>IF([1]p24!$L$59&lt;&gt;0,[1]p24!$L$59,"")</f>
        <v/>
      </c>
      <c r="Q149" s="16"/>
      <c r="R149" s="148" t="str">
        <f>IF([1]p24!$J$59&lt;&gt;0,[1]p24!$J$59,"")</f>
        <v/>
      </c>
      <c r="S149" s="89"/>
    </row>
    <row r="150" spans="1:19" s="2" customFormat="1" ht="13.5" customHeight="1" x14ac:dyDescent="0.2">
      <c r="A150" s="139" t="str">
        <f>IF([1]p24!$A$60&lt;&gt;0,[1]p24!$A$60,"")</f>
        <v/>
      </c>
      <c r="B150" s="131"/>
      <c r="C150" s="131"/>
      <c r="D150" s="131"/>
      <c r="E150" s="89"/>
      <c r="F150" s="148" t="str">
        <f>IF([1]p24!$F$60&lt;&gt;0,[1]p24!$F$60,"")</f>
        <v/>
      </c>
      <c r="G150" s="89"/>
      <c r="H150" s="148" t="str">
        <f>IF([1]p24!$E$60&lt;&gt;0,[1]p24!$E$60,"")</f>
        <v/>
      </c>
      <c r="I150" s="89"/>
      <c r="J150" s="148" t="str">
        <f>IF([1]p24!$I$60&lt;&gt;0,[1]p24!$I$60,"")</f>
        <v/>
      </c>
      <c r="K150" s="89"/>
      <c r="L150" s="16"/>
      <c r="M150" s="148" t="str">
        <f>IF([1]p24!$K$60&lt;&gt;0,[1]p24!$K$60,"")</f>
        <v/>
      </c>
      <c r="N150" s="89"/>
      <c r="O150" s="16"/>
      <c r="P150" s="16" t="str">
        <f>IF([1]p24!$L$60&lt;&gt;0,[1]p24!$L$60,"")</f>
        <v/>
      </c>
      <c r="Q150" s="16"/>
      <c r="R150" s="148" t="str">
        <f>IF([1]p24!$J$60&lt;&gt;0,[1]p24!$J$60,"")</f>
        <v/>
      </c>
      <c r="S150" s="89"/>
    </row>
    <row r="151" spans="1:19" s="2" customFormat="1" ht="13.5" customHeight="1" x14ac:dyDescent="0.2">
      <c r="A151" s="139" t="str">
        <f>IF([1]p24!$A$61&lt;&gt;0,[1]p24!$A$61,"")</f>
        <v/>
      </c>
      <c r="B151" s="131"/>
      <c r="C151" s="131"/>
      <c r="D151" s="131"/>
      <c r="E151" s="89"/>
      <c r="F151" s="148" t="str">
        <f>IF([1]p24!$F$61&lt;&gt;0,[1]p24!$F$61,"")</f>
        <v/>
      </c>
      <c r="G151" s="89"/>
      <c r="H151" s="148" t="str">
        <f>IF([1]p24!$E$61&lt;&gt;0,[1]p24!$E$61,"")</f>
        <v/>
      </c>
      <c r="I151" s="89"/>
      <c r="J151" s="148" t="str">
        <f>IF([1]p24!$I$61&lt;&gt;0,[1]p24!$I$61,"")</f>
        <v/>
      </c>
      <c r="K151" s="89"/>
      <c r="L151" s="16"/>
      <c r="M151" s="148" t="str">
        <f>IF([1]p24!$K$61&lt;&gt;0,[1]p24!$K$61,"")</f>
        <v/>
      </c>
      <c r="N151" s="89"/>
      <c r="O151" s="16"/>
      <c r="P151" s="16" t="str">
        <f>IF([1]p24!$L$61&lt;&gt;0,[1]p24!$L$61,"")</f>
        <v/>
      </c>
      <c r="Q151" s="16"/>
      <c r="R151" s="148" t="str">
        <f>IF([1]p24!$J$61&lt;&gt;0,[1]p24!$J$61,"")</f>
        <v/>
      </c>
      <c r="S151" s="89"/>
    </row>
    <row r="152" spans="1:19" s="25" customFormat="1" ht="11.25" x14ac:dyDescent="0.2">
      <c r="A152" s="47" t="str">
        <f>T([1]p25!$C$13:$G$13)</f>
        <v>Marco Antonio Lázaro Velásquez</v>
      </c>
      <c r="B152" s="95"/>
      <c r="C152" s="95"/>
      <c r="D152" s="95"/>
      <c r="E152" s="136"/>
      <c r="F152" s="148"/>
      <c r="G152" s="131"/>
      <c r="H152" s="149"/>
      <c r="I152" s="131"/>
      <c r="J152" s="149"/>
      <c r="K152" s="131"/>
      <c r="L152" s="131"/>
      <c r="M152" s="149"/>
      <c r="N152" s="131"/>
      <c r="O152" s="131"/>
      <c r="P152" s="149"/>
      <c r="Q152" s="131"/>
      <c r="R152" s="149"/>
      <c r="S152" s="131"/>
    </row>
    <row r="153" spans="1:19" s="2" customFormat="1" ht="13.5" customHeight="1" x14ac:dyDescent="0.2">
      <c r="A153" s="139" t="str">
        <f>IF([1]p25!$A$57&lt;&gt;0,[1]p25!$A$57,"")</f>
        <v>Variáveis Complexas T-01</v>
      </c>
      <c r="B153" s="131"/>
      <c r="C153" s="131"/>
      <c r="D153" s="131"/>
      <c r="E153" s="89"/>
      <c r="F153" s="148">
        <f>IF([1]p25!$F$57&lt;&gt;0,[1]p25!$F$57,"")</f>
        <v>60</v>
      </c>
      <c r="G153" s="89"/>
      <c r="H153" s="148">
        <f>IF([1]p25!$E$57&lt;&gt;0,[1]p25!$E$57,"")</f>
        <v>4</v>
      </c>
      <c r="I153" s="89"/>
      <c r="J153" s="148">
        <f>IF([1]p25!$I$57&lt;&gt;0,[1]p25!$I$57,"")</f>
        <v>85</v>
      </c>
      <c r="K153" s="89"/>
      <c r="L153" s="16"/>
      <c r="M153" s="148">
        <f>IF([1]p25!$K$57&lt;&gt;0,[1]p25!$K$57,"")</f>
        <v>7</v>
      </c>
      <c r="N153" s="89"/>
      <c r="O153" s="16"/>
      <c r="P153" s="16">
        <f>IF([1]p25!$L$57&lt;&gt;0,[1]p25!$L$57,"")</f>
        <v>26</v>
      </c>
      <c r="Q153" s="16"/>
      <c r="R153" s="148">
        <f>IF([1]p25!$J$57&lt;&gt;0,[1]p25!$J$57,"")</f>
        <v>52</v>
      </c>
      <c r="S153" s="89"/>
    </row>
    <row r="154" spans="1:19" s="2" customFormat="1" ht="13.5" customHeight="1" x14ac:dyDescent="0.2">
      <c r="A154" s="139" t="str">
        <f>IF([1]p25!$A$58&lt;&gt;0,[1]p25!$A$58,"")</f>
        <v/>
      </c>
      <c r="B154" s="131"/>
      <c r="C154" s="131"/>
      <c r="D154" s="131"/>
      <c r="E154" s="89"/>
      <c r="F154" s="148" t="str">
        <f>IF([1]p25!$F$58&lt;&gt;0,[1]p25!$F$58,"")</f>
        <v/>
      </c>
      <c r="G154" s="89"/>
      <c r="H154" s="148" t="str">
        <f>IF([1]p25!$E$58&lt;&gt;0,[1]p25!$E$58,"")</f>
        <v/>
      </c>
      <c r="I154" s="89"/>
      <c r="J154" s="148" t="str">
        <f>IF([1]p25!$I$58&lt;&gt;0,[1]p25!$I$58,"")</f>
        <v/>
      </c>
      <c r="K154" s="89"/>
      <c r="L154" s="16"/>
      <c r="M154" s="148" t="str">
        <f>IF([1]p25!$K$58&lt;&gt;0,[1]p25!$K$58,"")</f>
        <v/>
      </c>
      <c r="N154" s="89"/>
      <c r="O154" s="16"/>
      <c r="P154" s="16" t="str">
        <f>IF([1]p25!$L$58&lt;&gt;0,[1]p25!$L$58,"")</f>
        <v/>
      </c>
      <c r="Q154" s="16"/>
      <c r="R154" s="148" t="str">
        <f>IF([1]p25!$J$58&lt;&gt;0,[1]p25!$J$58,"")</f>
        <v/>
      </c>
      <c r="S154" s="89"/>
    </row>
    <row r="155" spans="1:19" s="2" customFormat="1" ht="13.5" customHeight="1" x14ac:dyDescent="0.2">
      <c r="A155" s="139" t="str">
        <f>IF([1]p25!$A$59&lt;&gt;0,[1]p25!$A$59,"")</f>
        <v/>
      </c>
      <c r="B155" s="131"/>
      <c r="C155" s="131"/>
      <c r="D155" s="131"/>
      <c r="E155" s="89"/>
      <c r="F155" s="148" t="str">
        <f>IF([1]p25!$F$59&lt;&gt;0,[1]p25!$F$59,"")</f>
        <v/>
      </c>
      <c r="G155" s="89"/>
      <c r="H155" s="148" t="str">
        <f>IF([1]p25!$E$59&lt;&gt;0,[1]p25!$E$59,"")</f>
        <v/>
      </c>
      <c r="I155" s="89"/>
      <c r="J155" s="148" t="str">
        <f>IF([1]p25!$I$59&lt;&gt;0,[1]p25!$I$59,"")</f>
        <v/>
      </c>
      <c r="K155" s="89"/>
      <c r="L155" s="16"/>
      <c r="M155" s="148" t="str">
        <f>IF([1]p25!$K$59&lt;&gt;0,[1]p25!$K$59,"")</f>
        <v/>
      </c>
      <c r="N155" s="89"/>
      <c r="O155" s="16"/>
      <c r="P155" s="16" t="str">
        <f>IF([1]p25!$L$59&lt;&gt;0,[1]p25!$L$59,"")</f>
        <v/>
      </c>
      <c r="Q155" s="16"/>
      <c r="R155" s="148" t="str">
        <f>IF([1]p25!$J$59&lt;&gt;0,[1]p25!$J$59,"")</f>
        <v/>
      </c>
      <c r="S155" s="89"/>
    </row>
    <row r="156" spans="1:19" s="2" customFormat="1" ht="13.5" customHeight="1" x14ac:dyDescent="0.2">
      <c r="A156" s="139" t="str">
        <f>IF([1]p25!$A$60&lt;&gt;0,[1]p25!$A$60,"")</f>
        <v/>
      </c>
      <c r="B156" s="131"/>
      <c r="C156" s="131"/>
      <c r="D156" s="131"/>
      <c r="E156" s="89"/>
      <c r="F156" s="148" t="str">
        <f>IF([1]p25!$F$60&lt;&gt;0,[1]p25!$F$60,"")</f>
        <v/>
      </c>
      <c r="G156" s="89"/>
      <c r="H156" s="148" t="str">
        <f>IF([1]p25!$E$60&lt;&gt;0,[1]p25!$E$60,"")</f>
        <v/>
      </c>
      <c r="I156" s="89"/>
      <c r="J156" s="148" t="str">
        <f>IF([1]p25!$I$60&lt;&gt;0,[1]p25!$I$60,"")</f>
        <v/>
      </c>
      <c r="K156" s="89"/>
      <c r="L156" s="16"/>
      <c r="M156" s="148" t="str">
        <f>IF([1]p25!$K$60&lt;&gt;0,[1]p25!$K$60,"")</f>
        <v/>
      </c>
      <c r="N156" s="89"/>
      <c r="O156" s="16"/>
      <c r="P156" s="16" t="str">
        <f>IF([1]p25!$L$60&lt;&gt;0,[1]p25!$L$60,"")</f>
        <v/>
      </c>
      <c r="Q156" s="16"/>
      <c r="R156" s="148" t="str">
        <f>IF([1]p25!$J$60&lt;&gt;0,[1]p25!$J$60,"")</f>
        <v/>
      </c>
      <c r="S156" s="89"/>
    </row>
    <row r="157" spans="1:19" s="2" customFormat="1" ht="13.5" customHeight="1" x14ac:dyDescent="0.2">
      <c r="A157" s="139" t="str">
        <f>IF([1]p25!$A$61&lt;&gt;0,[1]p25!$A$61,"")</f>
        <v/>
      </c>
      <c r="B157" s="131"/>
      <c r="C157" s="131"/>
      <c r="D157" s="131"/>
      <c r="E157" s="89"/>
      <c r="F157" s="148" t="str">
        <f>IF([1]p25!$F$61&lt;&gt;0,[1]p25!$F$61,"")</f>
        <v/>
      </c>
      <c r="G157" s="89"/>
      <c r="H157" s="148" t="str">
        <f>IF([1]p25!$E$61&lt;&gt;0,[1]p25!$E$61,"")</f>
        <v/>
      </c>
      <c r="I157" s="89"/>
      <c r="J157" s="148" t="str">
        <f>IF([1]p25!$I$61&lt;&gt;0,[1]p25!$I$61,"")</f>
        <v/>
      </c>
      <c r="K157" s="89"/>
      <c r="L157" s="16"/>
      <c r="M157" s="148" t="str">
        <f>IF([1]p25!$K$61&lt;&gt;0,[1]p25!$K$61,"")</f>
        <v/>
      </c>
      <c r="N157" s="89"/>
      <c r="O157" s="16"/>
      <c r="P157" s="16" t="str">
        <f>IF([1]p25!$L$61&lt;&gt;0,[1]p25!$L$61,"")</f>
        <v/>
      </c>
      <c r="Q157" s="16"/>
      <c r="R157" s="148" t="str">
        <f>IF([1]p25!$J$61&lt;&gt;0,[1]p25!$J$61,"")</f>
        <v/>
      </c>
      <c r="S157" s="89"/>
    </row>
    <row r="158" spans="1:19" s="25" customFormat="1" ht="11.25" x14ac:dyDescent="0.2">
      <c r="A158" s="47" t="str">
        <f>T([1]p26!$C$13:$G$13)</f>
        <v>Marco Aurélio Soares Souto</v>
      </c>
      <c r="B158" s="95"/>
      <c r="C158" s="95"/>
      <c r="D158" s="95"/>
      <c r="E158" s="136"/>
      <c r="F158" s="148"/>
      <c r="G158" s="131"/>
      <c r="H158" s="149"/>
      <c r="I158" s="131"/>
      <c r="J158" s="149"/>
      <c r="K158" s="131"/>
      <c r="L158" s="131"/>
      <c r="M158" s="149"/>
      <c r="N158" s="131"/>
      <c r="O158" s="131"/>
      <c r="P158" s="149"/>
      <c r="Q158" s="131"/>
      <c r="R158" s="149"/>
      <c r="S158" s="131"/>
    </row>
    <row r="159" spans="1:19" s="2" customFormat="1" ht="13.5" customHeight="1" x14ac:dyDescent="0.2">
      <c r="A159" s="139" t="str">
        <f>IF([1]p26!$A$57&lt;&gt;0,[1]p26!$A$57,"")</f>
        <v>Cálculo Diferencial e Integral III (Elétrica) T-01</v>
      </c>
      <c r="B159" s="131"/>
      <c r="C159" s="131"/>
      <c r="D159" s="131"/>
      <c r="E159" s="89"/>
      <c r="F159" s="148">
        <f>IF([1]p26!$F$57&lt;&gt;0,[1]p26!$F$57,"")</f>
        <v>75</v>
      </c>
      <c r="G159" s="89"/>
      <c r="H159" s="148">
        <f>IF([1]p26!$E$57&lt;&gt;0,[1]p26!$E$57,"")</f>
        <v>5</v>
      </c>
      <c r="I159" s="89"/>
      <c r="J159" s="148">
        <f>IF([1]p26!$I$57&lt;&gt;0,[1]p26!$I$57,"")</f>
        <v>67</v>
      </c>
      <c r="K159" s="89"/>
      <c r="L159" s="16"/>
      <c r="M159" s="148">
        <f>IF([1]p26!$K$57&lt;&gt;0,[1]p26!$K$57,"")</f>
        <v>7</v>
      </c>
      <c r="N159" s="89"/>
      <c r="O159" s="16"/>
      <c r="P159" s="16">
        <f>IF([1]p26!$L$57&lt;&gt;0,[1]p26!$L$57,"")</f>
        <v>9</v>
      </c>
      <c r="Q159" s="16"/>
      <c r="R159" s="148">
        <f>IF([1]p26!$J$57&lt;&gt;0,[1]p26!$J$57,"")</f>
        <v>41</v>
      </c>
      <c r="S159" s="89"/>
    </row>
    <row r="160" spans="1:19" s="2" customFormat="1" ht="13.5" customHeight="1" x14ac:dyDescent="0.2">
      <c r="A160" s="139" t="str">
        <f>IF([1]p26!$A$58&lt;&gt;0,[1]p26!$A$58,"")</f>
        <v>Equações Diferenciais Ordinárias</v>
      </c>
      <c r="B160" s="131"/>
      <c r="C160" s="131"/>
      <c r="D160" s="131"/>
      <c r="E160" s="89"/>
      <c r="F160" s="148">
        <f>IF([1]p26!$F$58&lt;&gt;0,[1]p26!$F$58,"")</f>
        <v>60</v>
      </c>
      <c r="G160" s="89"/>
      <c r="H160" s="148">
        <f>IF([1]p26!$E$58&lt;&gt;0,[1]p26!$E$58,"")</f>
        <v>4</v>
      </c>
      <c r="I160" s="89"/>
      <c r="J160" s="148">
        <f>IF([1]p26!$I$58&lt;&gt;0,[1]p26!$I$58,"")</f>
        <v>2</v>
      </c>
      <c r="K160" s="89"/>
      <c r="L160" s="16"/>
      <c r="M160" s="148" t="str">
        <f>IF([1]p26!$K$58&lt;&gt;0,[1]p26!$K$58,"")</f>
        <v/>
      </c>
      <c r="N160" s="89"/>
      <c r="O160" s="16"/>
      <c r="P160" s="16" t="str">
        <f>IF([1]p26!$L$58&lt;&gt;0,[1]p26!$L$58,"")</f>
        <v/>
      </c>
      <c r="Q160" s="16"/>
      <c r="R160" s="148">
        <f>IF([1]p26!$J$58&lt;&gt;0,[1]p26!$J$58,"")</f>
        <v>2</v>
      </c>
      <c r="S160" s="89"/>
    </row>
    <row r="161" spans="1:19" s="2" customFormat="1" ht="13.5" customHeight="1" x14ac:dyDescent="0.2">
      <c r="A161" s="139" t="str">
        <f>IF([1]p26!$A$59&lt;&gt;0,[1]p26!$A$59,"")</f>
        <v/>
      </c>
      <c r="B161" s="131"/>
      <c r="C161" s="131"/>
      <c r="D161" s="131"/>
      <c r="E161" s="89"/>
      <c r="F161" s="148" t="str">
        <f>IF([1]p26!$F$59&lt;&gt;0,[1]p26!$F$59,"")</f>
        <v/>
      </c>
      <c r="G161" s="89"/>
      <c r="H161" s="148" t="str">
        <f>IF([1]p26!$E$59&lt;&gt;0,[1]p26!$E$59,"")</f>
        <v/>
      </c>
      <c r="I161" s="89"/>
      <c r="J161" s="148" t="str">
        <f>IF([1]p26!$I$59&lt;&gt;0,[1]p26!$I$59,"")</f>
        <v/>
      </c>
      <c r="K161" s="89"/>
      <c r="L161" s="16"/>
      <c r="M161" s="148" t="str">
        <f>IF([1]p26!$K$59&lt;&gt;0,[1]p26!$K$59,"")</f>
        <v/>
      </c>
      <c r="N161" s="89"/>
      <c r="O161" s="16"/>
      <c r="P161" s="16" t="str">
        <f>IF([1]p26!$L$59&lt;&gt;0,[1]p26!$L$59,"")</f>
        <v/>
      </c>
      <c r="Q161" s="16"/>
      <c r="R161" s="148" t="str">
        <f>IF([1]p26!$J$59&lt;&gt;0,[1]p26!$J$59,"")</f>
        <v/>
      </c>
      <c r="S161" s="89"/>
    </row>
    <row r="162" spans="1:19" s="2" customFormat="1" ht="13.5" customHeight="1" x14ac:dyDescent="0.2">
      <c r="A162" s="139" t="str">
        <f>IF([1]p26!$A$60&lt;&gt;0,[1]p26!$A$60,"")</f>
        <v/>
      </c>
      <c r="B162" s="131"/>
      <c r="C162" s="131"/>
      <c r="D162" s="131"/>
      <c r="E162" s="89"/>
      <c r="F162" s="148" t="str">
        <f>IF([1]p26!$F$60&lt;&gt;0,[1]p26!$F$60,"")</f>
        <v/>
      </c>
      <c r="G162" s="89"/>
      <c r="H162" s="148" t="str">
        <f>IF([1]p26!$E$60&lt;&gt;0,[1]p26!$E$60,"")</f>
        <v/>
      </c>
      <c r="I162" s="89"/>
      <c r="J162" s="148" t="str">
        <f>IF([1]p26!$I$60&lt;&gt;0,[1]p26!$I$60,"")</f>
        <v/>
      </c>
      <c r="K162" s="89"/>
      <c r="L162" s="16"/>
      <c r="M162" s="148" t="str">
        <f>IF([1]p26!$K$60&lt;&gt;0,[1]p26!$K$60,"")</f>
        <v/>
      </c>
      <c r="N162" s="89"/>
      <c r="O162" s="16"/>
      <c r="P162" s="16" t="str">
        <f>IF([1]p26!$L$60&lt;&gt;0,[1]p26!$L$60,"")</f>
        <v/>
      </c>
      <c r="Q162" s="16"/>
      <c r="R162" s="148" t="str">
        <f>IF([1]p26!$J$60&lt;&gt;0,[1]p26!$J$60,"")</f>
        <v/>
      </c>
      <c r="S162" s="89"/>
    </row>
    <row r="163" spans="1:19" s="2" customFormat="1" ht="13.5" customHeight="1" x14ac:dyDescent="0.2">
      <c r="A163" s="139" t="str">
        <f>IF([1]p26!$A$61&lt;&gt;0,[1]p26!$A$61,"")</f>
        <v/>
      </c>
      <c r="B163" s="131"/>
      <c r="C163" s="131"/>
      <c r="D163" s="131"/>
      <c r="E163" s="89"/>
      <c r="F163" s="148" t="str">
        <f>IF([1]p26!$F$61&lt;&gt;0,[1]p26!$F$61,"")</f>
        <v/>
      </c>
      <c r="G163" s="89"/>
      <c r="H163" s="148" t="str">
        <f>IF([1]p26!$E$61&lt;&gt;0,[1]p26!$E$61,"")</f>
        <v/>
      </c>
      <c r="I163" s="89"/>
      <c r="J163" s="148" t="str">
        <f>IF([1]p26!$I$61&lt;&gt;0,[1]p26!$I$61,"")</f>
        <v/>
      </c>
      <c r="K163" s="89"/>
      <c r="L163" s="16"/>
      <c r="M163" s="148" t="str">
        <f>IF([1]p26!$K$61&lt;&gt;0,[1]p26!$K$61,"")</f>
        <v/>
      </c>
      <c r="N163" s="89"/>
      <c r="O163" s="16"/>
      <c r="P163" s="16" t="str">
        <f>IF([1]p26!$L$61&lt;&gt;0,[1]p26!$L$61,"")</f>
        <v/>
      </c>
      <c r="Q163" s="16"/>
      <c r="R163" s="148" t="str">
        <f>IF([1]p26!$J$61&lt;&gt;0,[1]p26!$J$61,"")</f>
        <v/>
      </c>
      <c r="S163" s="89"/>
    </row>
    <row r="164" spans="1:19" s="25" customFormat="1" ht="11.25" x14ac:dyDescent="0.2">
      <c r="A164" s="47" t="str">
        <f>T([1]p27!$C$13:$G$13)</f>
        <v>Maria de Sousa Leite Filha</v>
      </c>
      <c r="B164" s="95"/>
      <c r="C164" s="95"/>
      <c r="D164" s="95"/>
      <c r="E164" s="136"/>
      <c r="F164" s="148"/>
      <c r="G164" s="131"/>
      <c r="H164" s="149"/>
      <c r="I164" s="131"/>
      <c r="J164" s="149"/>
      <c r="K164" s="131"/>
      <c r="L164" s="131"/>
      <c r="M164" s="149"/>
      <c r="N164" s="131"/>
      <c r="O164" s="131"/>
      <c r="P164" s="149"/>
      <c r="Q164" s="131"/>
      <c r="R164" s="149"/>
      <c r="S164" s="131"/>
    </row>
    <row r="165" spans="1:19" s="2" customFormat="1" ht="13.5" customHeight="1" x14ac:dyDescent="0.2">
      <c r="A165" s="139" t="str">
        <f>IF([1]p27!$A$57&lt;&gt;0,[1]p27!$A$57,"")</f>
        <v>Cálculo Diferencial e Integral I (Elétrica) - T02</v>
      </c>
      <c r="B165" s="131"/>
      <c r="C165" s="131"/>
      <c r="D165" s="131"/>
      <c r="E165" s="89"/>
      <c r="F165" s="148">
        <f>IF([1]p27!$F$57&lt;&gt;0,[1]p27!$F$57,"")</f>
        <v>60</v>
      </c>
      <c r="G165" s="89"/>
      <c r="H165" s="148">
        <f>IF([1]p27!$E$57&lt;&gt;0,[1]p27!$E$57,"")</f>
        <v>4</v>
      </c>
      <c r="I165" s="89"/>
      <c r="J165" s="148">
        <f>IF([1]p27!$I$57&lt;&gt;0,[1]p27!$I$57,"")</f>
        <v>48</v>
      </c>
      <c r="K165" s="89"/>
      <c r="L165" s="16"/>
      <c r="M165" s="148">
        <f>IF([1]p27!$K$57&lt;&gt;0,[1]p27!$K$57,"")</f>
        <v>15</v>
      </c>
      <c r="N165" s="89"/>
      <c r="O165" s="16"/>
      <c r="P165" s="16">
        <f>IF([1]p27!$L$57&lt;&gt;0,[1]p27!$L$57,"")</f>
        <v>29</v>
      </c>
      <c r="Q165" s="16"/>
      <c r="R165" s="148">
        <f>IF([1]p27!$J$57&lt;&gt;0,[1]p27!$J$57,"")</f>
        <v>4</v>
      </c>
      <c r="S165" s="89"/>
    </row>
    <row r="166" spans="1:19" s="2" customFormat="1" ht="13.5" customHeight="1" x14ac:dyDescent="0.2">
      <c r="A166" s="139" t="str">
        <f>IF([1]p27!$A$58&lt;&gt;0,[1]p27!$A$58,"")</f>
        <v>Cálculo Diferencial e Integral II (Novo) - T03</v>
      </c>
      <c r="B166" s="131"/>
      <c r="C166" s="131"/>
      <c r="D166" s="131"/>
      <c r="E166" s="89"/>
      <c r="F166" s="148">
        <f>IF([1]p27!$F$58&lt;&gt;0,[1]p27!$F$58,"")</f>
        <v>60</v>
      </c>
      <c r="G166" s="89"/>
      <c r="H166" s="148">
        <f>IF([1]p27!$E$58&lt;&gt;0,[1]p27!$E$58,"")</f>
        <v>4</v>
      </c>
      <c r="I166" s="89"/>
      <c r="J166" s="148">
        <f>IF([1]p27!$I$58&lt;&gt;0,[1]p27!$I$58,"")</f>
        <v>80</v>
      </c>
      <c r="K166" s="89"/>
      <c r="L166" s="16"/>
      <c r="M166" s="148">
        <f>IF([1]p27!$K$58&lt;&gt;0,[1]p27!$K$58,"")</f>
        <v>8</v>
      </c>
      <c r="N166" s="89"/>
      <c r="O166" s="16"/>
      <c r="P166" s="16">
        <f>IF([1]p27!$L$58&lt;&gt;0,[1]p27!$L$58,"")</f>
        <v>58</v>
      </c>
      <c r="Q166" s="16"/>
      <c r="R166" s="148">
        <f>IF([1]p27!$J$58&lt;&gt;0,[1]p27!$J$58,"")</f>
        <v>24</v>
      </c>
      <c r="S166" s="89"/>
    </row>
    <row r="167" spans="1:19" s="2" customFormat="1" ht="13.5" customHeight="1" x14ac:dyDescent="0.2">
      <c r="A167" s="139" t="str">
        <f>IF([1]p27!$A$59&lt;&gt;0,[1]p27!$A$59,"")</f>
        <v>Cálculo Diferencial e Integral II (Novo) - T06</v>
      </c>
      <c r="B167" s="131"/>
      <c r="C167" s="131"/>
      <c r="D167" s="131"/>
      <c r="E167" s="89"/>
      <c r="F167" s="148">
        <f>IF([1]p27!$F$59&lt;&gt;0,[1]p27!$F$59,"")</f>
        <v>60</v>
      </c>
      <c r="G167" s="89"/>
      <c r="H167" s="148">
        <f>IF([1]p27!$E$59&lt;&gt;0,[1]p27!$E$59,"")</f>
        <v>4</v>
      </c>
      <c r="I167" s="89"/>
      <c r="J167" s="148">
        <f>IF([1]p27!$I$59&lt;&gt;0,[1]p27!$I$59,"")</f>
        <v>67</v>
      </c>
      <c r="K167" s="89"/>
      <c r="L167" s="16"/>
      <c r="M167" s="148">
        <f>IF([1]p27!$K$59&lt;&gt;0,[1]p27!$K$59,"")</f>
        <v>11</v>
      </c>
      <c r="N167" s="89"/>
      <c r="O167" s="16"/>
      <c r="P167" s="16">
        <f>IF([1]p27!$L$59&lt;&gt;0,[1]p27!$L$59,"")</f>
        <v>37</v>
      </c>
      <c r="Q167" s="16"/>
      <c r="R167" s="148">
        <f>IF([1]p27!$J$59&lt;&gt;0,[1]p27!$J$59,"")</f>
        <v>19</v>
      </c>
      <c r="S167" s="89"/>
    </row>
    <row r="168" spans="1:19" s="2" customFormat="1" ht="13.5" customHeight="1" x14ac:dyDescent="0.2">
      <c r="A168" s="139" t="str">
        <f>IF([1]p27!$A$60&lt;&gt;0,[1]p27!$A$60,"")</f>
        <v/>
      </c>
      <c r="B168" s="131"/>
      <c r="C168" s="131"/>
      <c r="D168" s="131"/>
      <c r="E168" s="89"/>
      <c r="F168" s="148" t="str">
        <f>IF([1]p27!$F$60&lt;&gt;0,[1]p27!$F$60,"")</f>
        <v/>
      </c>
      <c r="G168" s="89"/>
      <c r="H168" s="148" t="str">
        <f>IF([1]p27!$E$60&lt;&gt;0,[1]p27!$E$60,"")</f>
        <v/>
      </c>
      <c r="I168" s="89"/>
      <c r="J168" s="148" t="str">
        <f>IF([1]p27!$I$60&lt;&gt;0,[1]p27!$I$60,"")</f>
        <v/>
      </c>
      <c r="K168" s="89"/>
      <c r="L168" s="16"/>
      <c r="M168" s="148" t="str">
        <f>IF([1]p27!$K$60&lt;&gt;0,[1]p27!$K$60,"")</f>
        <v/>
      </c>
      <c r="N168" s="89"/>
      <c r="O168" s="16"/>
      <c r="P168" s="16" t="str">
        <f>IF([1]p27!$L$60&lt;&gt;0,[1]p27!$L$60,"")</f>
        <v/>
      </c>
      <c r="Q168" s="16"/>
      <c r="R168" s="148" t="str">
        <f>IF([1]p27!$J$60&lt;&gt;0,[1]p27!$J$60,"")</f>
        <v/>
      </c>
      <c r="S168" s="89"/>
    </row>
    <row r="169" spans="1:19" s="2" customFormat="1" ht="13.5" customHeight="1" x14ac:dyDescent="0.2">
      <c r="A169" s="139" t="str">
        <f>IF([1]p27!$A$61&lt;&gt;0,[1]p27!$A$61,"")</f>
        <v/>
      </c>
      <c r="B169" s="131"/>
      <c r="C169" s="131"/>
      <c r="D169" s="131"/>
      <c r="E169" s="89"/>
      <c r="F169" s="148" t="str">
        <f>IF([1]p27!$F$61&lt;&gt;0,[1]p27!$F$61,"")</f>
        <v/>
      </c>
      <c r="G169" s="89"/>
      <c r="H169" s="148" t="str">
        <f>IF([1]p27!$E$61&lt;&gt;0,[1]p27!$E$61,"")</f>
        <v/>
      </c>
      <c r="I169" s="89"/>
      <c r="J169" s="148" t="str">
        <f>IF([1]p27!$I$61&lt;&gt;0,[1]p27!$I$61,"")</f>
        <v/>
      </c>
      <c r="K169" s="89"/>
      <c r="L169" s="16"/>
      <c r="M169" s="148" t="str">
        <f>IF([1]p27!$K$61&lt;&gt;0,[1]p27!$K$61,"")</f>
        <v/>
      </c>
      <c r="N169" s="89"/>
      <c r="O169" s="16"/>
      <c r="P169" s="16" t="str">
        <f>IF([1]p27!$L$61&lt;&gt;0,[1]p27!$L$61,"")</f>
        <v/>
      </c>
      <c r="Q169" s="16"/>
      <c r="R169" s="148" t="str">
        <f>IF([1]p27!$J$61&lt;&gt;0,[1]p27!$J$61,"")</f>
        <v/>
      </c>
      <c r="S169" s="89"/>
    </row>
    <row r="170" spans="1:19" s="25" customFormat="1" ht="11.25" x14ac:dyDescent="0.2">
      <c r="A170" s="47" t="str">
        <f>T([1]p28!$C$13:$G$13)</f>
        <v>Pammella Queiroz de Souza</v>
      </c>
      <c r="B170" s="95"/>
      <c r="C170" s="95"/>
      <c r="D170" s="95"/>
      <c r="E170" s="136"/>
      <c r="F170" s="148"/>
      <c r="G170" s="131"/>
      <c r="H170" s="149"/>
      <c r="I170" s="131"/>
      <c r="J170" s="149"/>
      <c r="K170" s="131"/>
      <c r="L170" s="131"/>
      <c r="M170" s="149"/>
      <c r="N170" s="131"/>
      <c r="O170" s="131"/>
      <c r="P170" s="149"/>
      <c r="Q170" s="131"/>
      <c r="R170" s="149"/>
      <c r="S170" s="131"/>
    </row>
    <row r="171" spans="1:19" s="2" customFormat="1" ht="13.5" customHeight="1" x14ac:dyDescent="0.2">
      <c r="A171" s="139" t="str">
        <f>IF([1]p28!$A$57&lt;&gt;0,[1]p28!$A$57,"")</f>
        <v/>
      </c>
      <c r="B171" s="131"/>
      <c r="C171" s="131"/>
      <c r="D171" s="131"/>
      <c r="E171" s="89"/>
      <c r="F171" s="148" t="str">
        <f>IF([1]p28!$F$57&lt;&gt;0,[1]p28!$F$57,"")</f>
        <v/>
      </c>
      <c r="G171" s="89"/>
      <c r="H171" s="148" t="str">
        <f>IF([1]p28!$E$57&lt;&gt;0,[1]p28!$E$57,"")</f>
        <v/>
      </c>
      <c r="I171" s="89"/>
      <c r="J171" s="148" t="str">
        <f>IF([1]p28!$I$57&lt;&gt;0,[1]p28!$I$57,"")</f>
        <v/>
      </c>
      <c r="K171" s="89"/>
      <c r="L171" s="16"/>
      <c r="M171" s="148" t="str">
        <f>IF([1]p28!$K$57&lt;&gt;0,[1]p28!$K$57,"")</f>
        <v/>
      </c>
      <c r="N171" s="89"/>
      <c r="O171" s="16"/>
      <c r="P171" s="16" t="str">
        <f>IF([1]p28!$L$57&lt;&gt;0,[1]p28!$L$57,"")</f>
        <v/>
      </c>
      <c r="Q171" s="16"/>
      <c r="R171" s="148" t="str">
        <f>IF([1]p28!$J$57&lt;&gt;0,[1]p28!$J$57,"")</f>
        <v/>
      </c>
      <c r="S171" s="89"/>
    </row>
    <row r="172" spans="1:19" s="2" customFormat="1" ht="13.5" customHeight="1" x14ac:dyDescent="0.2">
      <c r="A172" s="139" t="str">
        <f>IF([1]p28!$A$58&lt;&gt;0,[1]p28!$A$58,"")</f>
        <v/>
      </c>
      <c r="B172" s="131"/>
      <c r="C172" s="131"/>
      <c r="D172" s="131"/>
      <c r="E172" s="89"/>
      <c r="F172" s="148" t="str">
        <f>IF([1]p28!$F$58&lt;&gt;0,[1]p28!$F$58,"")</f>
        <v/>
      </c>
      <c r="G172" s="89"/>
      <c r="H172" s="148" t="str">
        <f>IF([1]p28!$E$58&lt;&gt;0,[1]p28!$E$58,"")</f>
        <v/>
      </c>
      <c r="I172" s="89"/>
      <c r="J172" s="148" t="str">
        <f>IF([1]p28!$I$58&lt;&gt;0,[1]p28!$I$58,"")</f>
        <v/>
      </c>
      <c r="K172" s="89"/>
      <c r="L172" s="16"/>
      <c r="M172" s="148" t="str">
        <f>IF([1]p28!$K$58&lt;&gt;0,[1]p28!$K$58,"")</f>
        <v/>
      </c>
      <c r="N172" s="89"/>
      <c r="O172" s="16"/>
      <c r="P172" s="16" t="str">
        <f>IF([1]p28!$L$58&lt;&gt;0,[1]p28!$L$58,"")</f>
        <v/>
      </c>
      <c r="Q172" s="16"/>
      <c r="R172" s="148" t="str">
        <f>IF([1]p28!$J$58&lt;&gt;0,[1]p28!$J$58,"")</f>
        <v/>
      </c>
      <c r="S172" s="89"/>
    </row>
    <row r="173" spans="1:19" s="2" customFormat="1" ht="13.5" customHeight="1" x14ac:dyDescent="0.2">
      <c r="A173" s="139" t="str">
        <f>IF([1]p28!$A$59&lt;&gt;0,[1]p28!$A$59,"")</f>
        <v/>
      </c>
      <c r="B173" s="131"/>
      <c r="C173" s="131"/>
      <c r="D173" s="131"/>
      <c r="E173" s="89"/>
      <c r="F173" s="148" t="str">
        <f>IF([1]p28!$F$59&lt;&gt;0,[1]p28!$F$59,"")</f>
        <v/>
      </c>
      <c r="G173" s="89"/>
      <c r="H173" s="148" t="str">
        <f>IF([1]p28!$E$59&lt;&gt;0,[1]p28!$E$59,"")</f>
        <v/>
      </c>
      <c r="I173" s="89"/>
      <c r="J173" s="148" t="str">
        <f>IF([1]p28!$I$59&lt;&gt;0,[1]p28!$I$59,"")</f>
        <v/>
      </c>
      <c r="K173" s="89"/>
      <c r="L173" s="16"/>
      <c r="M173" s="148" t="str">
        <f>IF([1]p28!$K$59&lt;&gt;0,[1]p28!$K$59,"")</f>
        <v/>
      </c>
      <c r="N173" s="89"/>
      <c r="O173" s="16"/>
      <c r="P173" s="16" t="str">
        <f>IF([1]p28!$L$59&lt;&gt;0,[1]p28!$L$59,"")</f>
        <v/>
      </c>
      <c r="Q173" s="16"/>
      <c r="R173" s="148" t="str">
        <f>IF([1]p28!$J$59&lt;&gt;0,[1]p28!$J$59,"")</f>
        <v/>
      </c>
      <c r="S173" s="89"/>
    </row>
    <row r="174" spans="1:19" s="2" customFormat="1" ht="13.5" customHeight="1" x14ac:dyDescent="0.2">
      <c r="A174" s="139" t="str">
        <f>IF([1]p28!$A$60&lt;&gt;0,[1]p28!$A$60,"")</f>
        <v/>
      </c>
      <c r="B174" s="131"/>
      <c r="C174" s="131"/>
      <c r="D174" s="131"/>
      <c r="E174" s="89"/>
      <c r="F174" s="148" t="str">
        <f>IF([1]p28!$F$60&lt;&gt;0,[1]p28!$F$60,"")</f>
        <v/>
      </c>
      <c r="G174" s="89"/>
      <c r="H174" s="148" t="str">
        <f>IF([1]p28!$E$60&lt;&gt;0,[1]p28!$E$60,"")</f>
        <v/>
      </c>
      <c r="I174" s="89"/>
      <c r="J174" s="148" t="str">
        <f>IF([1]p28!$I$60&lt;&gt;0,[1]p28!$I$60,"")</f>
        <v/>
      </c>
      <c r="K174" s="89"/>
      <c r="L174" s="16"/>
      <c r="M174" s="148" t="str">
        <f>IF([1]p28!$K$60&lt;&gt;0,[1]p28!$K$60,"")</f>
        <v/>
      </c>
      <c r="N174" s="89"/>
      <c r="O174" s="16"/>
      <c r="P174" s="16" t="str">
        <f>IF([1]p28!$L$60&lt;&gt;0,[1]p28!$L$60,"")</f>
        <v/>
      </c>
      <c r="Q174" s="16"/>
      <c r="R174" s="148" t="str">
        <f>IF([1]p28!$J$60&lt;&gt;0,[1]p28!$J$60,"")</f>
        <v/>
      </c>
      <c r="S174" s="89"/>
    </row>
    <row r="175" spans="1:19" s="2" customFormat="1" ht="13.5" customHeight="1" x14ac:dyDescent="0.2">
      <c r="A175" s="139" t="str">
        <f>IF([1]p28!$A$61&lt;&gt;0,[1]p28!$A$61,"")</f>
        <v/>
      </c>
      <c r="B175" s="131"/>
      <c r="C175" s="131"/>
      <c r="D175" s="131"/>
      <c r="E175" s="89"/>
      <c r="F175" s="148" t="str">
        <f>IF([1]p28!$F$61&lt;&gt;0,[1]p28!$F$61,"")</f>
        <v/>
      </c>
      <c r="G175" s="89"/>
      <c r="H175" s="148" t="str">
        <f>IF([1]p28!$E$61&lt;&gt;0,[1]p28!$E$61,"")</f>
        <v/>
      </c>
      <c r="I175" s="89"/>
      <c r="J175" s="148" t="str">
        <f>IF([1]p28!$I$61&lt;&gt;0,[1]p28!$I$61,"")</f>
        <v/>
      </c>
      <c r="K175" s="89"/>
      <c r="L175" s="16"/>
      <c r="M175" s="148" t="str">
        <f>IF([1]p28!$K$61&lt;&gt;0,[1]p28!$K$61,"")</f>
        <v/>
      </c>
      <c r="N175" s="89"/>
      <c r="O175" s="16"/>
      <c r="P175" s="16" t="str">
        <f>IF([1]p28!$L$61&lt;&gt;0,[1]p28!$L$61,"")</f>
        <v/>
      </c>
      <c r="Q175" s="16"/>
      <c r="R175" s="148" t="str">
        <f>IF([1]p28!$J$61&lt;&gt;0,[1]p28!$J$61,"")</f>
        <v/>
      </c>
      <c r="S175" s="89"/>
    </row>
    <row r="176" spans="1:19" s="25" customFormat="1" ht="11.25" x14ac:dyDescent="0.2">
      <c r="A176" s="47" t="str">
        <f>T([1]p29!$C$13:$G$13)</f>
        <v>Rodrigo Cohen Mota Nemer</v>
      </c>
      <c r="B176" s="95"/>
      <c r="C176" s="95"/>
      <c r="D176" s="95"/>
      <c r="E176" s="136"/>
      <c r="F176" s="148"/>
      <c r="G176" s="131"/>
      <c r="H176" s="149"/>
      <c r="I176" s="131"/>
      <c r="J176" s="149"/>
      <c r="K176" s="131"/>
      <c r="L176" s="131"/>
      <c r="M176" s="149"/>
      <c r="N176" s="131"/>
      <c r="O176" s="131"/>
      <c r="P176" s="149"/>
      <c r="Q176" s="131"/>
      <c r="R176" s="149"/>
      <c r="S176" s="131"/>
    </row>
    <row r="177" spans="1:19" s="2" customFormat="1" ht="13.5" customHeight="1" x14ac:dyDescent="0.2">
      <c r="A177" s="139" t="str">
        <f>IF([1]p29!$A$57&lt;&gt;0,[1]p29!$A$57,"")</f>
        <v>Cálculo Diferencial e Integral II - T03</v>
      </c>
      <c r="B177" s="131"/>
      <c r="C177" s="131"/>
      <c r="D177" s="131"/>
      <c r="E177" s="89"/>
      <c r="F177" s="148">
        <f>IF([1]p29!$F$57&lt;&gt;0,[1]p29!$F$57,"")</f>
        <v>14</v>
      </c>
      <c r="G177" s="89"/>
      <c r="H177" s="148">
        <f>IF([1]p29!$E$57&lt;&gt;0,[1]p29!$E$57,"")</f>
        <v>1</v>
      </c>
      <c r="I177" s="89"/>
      <c r="J177" s="148">
        <f>IF([1]p29!$I$57&lt;&gt;0,[1]p29!$I$57,"")</f>
        <v>80</v>
      </c>
      <c r="K177" s="89"/>
      <c r="L177" s="16"/>
      <c r="M177" s="148">
        <f>IF([1]p29!$K$57&lt;&gt;0,[1]p29!$K$57,"")</f>
        <v>8</v>
      </c>
      <c r="N177" s="89"/>
      <c r="O177" s="16"/>
      <c r="P177" s="16">
        <f>IF([1]p29!$L$57&lt;&gt;0,[1]p29!$L$57,"")</f>
        <v>48</v>
      </c>
      <c r="Q177" s="16"/>
      <c r="R177" s="148">
        <f>IF([1]p29!$J$57&lt;&gt;0,[1]p29!$J$57,"")</f>
        <v>24</v>
      </c>
      <c r="S177" s="89"/>
    </row>
    <row r="178" spans="1:19" s="2" customFormat="1" ht="13.5" customHeight="1" x14ac:dyDescent="0.2">
      <c r="A178" s="139" t="str">
        <f>IF([1]p29!$A$58&lt;&gt;0,[1]p29!$A$58,"")</f>
        <v>Cálculo Diferencial e Integral II - T06</v>
      </c>
      <c r="B178" s="131"/>
      <c r="C178" s="131"/>
      <c r="D178" s="131"/>
      <c r="E178" s="89"/>
      <c r="F178" s="148">
        <f>IF([1]p29!$F$58&lt;&gt;0,[1]p29!$F$58,"")</f>
        <v>14</v>
      </c>
      <c r="G178" s="89"/>
      <c r="H178" s="148">
        <f>IF([1]p29!$E$58&lt;&gt;0,[1]p29!$E$58,"")</f>
        <v>1</v>
      </c>
      <c r="I178" s="89"/>
      <c r="J178" s="148">
        <f>IF([1]p29!$I$58&lt;&gt;0,[1]p29!$I$58,"")</f>
        <v>67</v>
      </c>
      <c r="K178" s="89"/>
      <c r="L178" s="16"/>
      <c r="M178" s="148">
        <f>IF([1]p29!$K$58&lt;&gt;0,[1]p29!$K$58,"")</f>
        <v>11</v>
      </c>
      <c r="N178" s="89"/>
      <c r="O178" s="16"/>
      <c r="P178" s="16">
        <f>IF([1]p29!$L$58&lt;&gt;0,[1]p29!$L$58,"")</f>
        <v>37</v>
      </c>
      <c r="Q178" s="16"/>
      <c r="R178" s="148">
        <f>IF([1]p29!$J$58&lt;&gt;0,[1]p29!$J$58,"")</f>
        <v>19</v>
      </c>
      <c r="S178" s="89"/>
    </row>
    <row r="179" spans="1:19" s="2" customFormat="1" ht="13.5" customHeight="1" x14ac:dyDescent="0.2">
      <c r="A179" s="139" t="str">
        <f>IF([1]p29!$A$59&lt;&gt;0,[1]p29!$A$59,"")</f>
        <v>Equações Diferenciais Lineares - T02</v>
      </c>
      <c r="B179" s="131"/>
      <c r="C179" s="131"/>
      <c r="D179" s="131"/>
      <c r="E179" s="89"/>
      <c r="F179" s="148">
        <f>IF([1]p29!$F$59&lt;&gt;0,[1]p29!$F$59,"")</f>
        <v>60</v>
      </c>
      <c r="G179" s="89"/>
      <c r="H179" s="148">
        <f>IF([1]p29!$E$59&lt;&gt;0,[1]p29!$E$59,"")</f>
        <v>4</v>
      </c>
      <c r="I179" s="89"/>
      <c r="J179" s="148">
        <f>IF([1]p29!$I$59&lt;&gt;0,[1]p29!$I$59,"")</f>
        <v>59</v>
      </c>
      <c r="K179" s="89"/>
      <c r="L179" s="16"/>
      <c r="M179" s="148">
        <f>IF([1]p29!$K$59&lt;&gt;0,[1]p29!$K$59,"")</f>
        <v>11</v>
      </c>
      <c r="N179" s="89"/>
      <c r="O179" s="16"/>
      <c r="P179" s="16">
        <f>IF([1]p29!$L$59&lt;&gt;0,[1]p29!$L$59,"")</f>
        <v>8</v>
      </c>
      <c r="Q179" s="16"/>
      <c r="R179" s="148">
        <f>IF([1]p29!$J$59&lt;&gt;0,[1]p29!$J$59,"")</f>
        <v>40</v>
      </c>
      <c r="S179" s="89"/>
    </row>
    <row r="180" spans="1:19" s="2" customFormat="1" ht="13.5" customHeight="1" x14ac:dyDescent="0.2">
      <c r="A180" s="139" t="str">
        <f>IF([1]p29!$A$60&lt;&gt;0,[1]p29!$A$60,"")</f>
        <v>Equações Diferenciais Lineares - T04</v>
      </c>
      <c r="B180" s="131"/>
      <c r="C180" s="131"/>
      <c r="D180" s="131"/>
      <c r="E180" s="89"/>
      <c r="F180" s="148">
        <f>IF([1]p29!$F$60&lt;&gt;0,[1]p29!$F$60,"")</f>
        <v>60</v>
      </c>
      <c r="G180" s="89"/>
      <c r="H180" s="148">
        <f>IF([1]p29!$E$60&lt;&gt;0,[1]p29!$E$60,"")</f>
        <v>4</v>
      </c>
      <c r="I180" s="89"/>
      <c r="J180" s="148">
        <f>IF([1]p29!$I$60&lt;&gt;0,[1]p29!$I$60,"")</f>
        <v>26</v>
      </c>
      <c r="K180" s="89"/>
      <c r="L180" s="16"/>
      <c r="M180" s="148">
        <f>IF([1]p29!$K$60&lt;&gt;0,[1]p29!$K$60,"")</f>
        <v>2</v>
      </c>
      <c r="N180" s="89"/>
      <c r="O180" s="16"/>
      <c r="P180" s="16">
        <f>IF([1]p29!$L$60&lt;&gt;0,[1]p29!$L$60,"")</f>
        <v>5</v>
      </c>
      <c r="Q180" s="16"/>
      <c r="R180" s="148">
        <f>IF([1]p29!$J$60&lt;&gt;0,[1]p29!$J$60,"")</f>
        <v>19</v>
      </c>
      <c r="S180" s="89"/>
    </row>
    <row r="181" spans="1:19" s="2" customFormat="1" ht="13.5" customHeight="1" x14ac:dyDescent="0.2">
      <c r="A181" s="139" t="str">
        <f>IF([1]p29!$A$61&lt;&gt;0,[1]p29!$A$61,"")</f>
        <v>Fundamentos da Geometria Euclidiana Plana</v>
      </c>
      <c r="B181" s="131"/>
      <c r="C181" s="131"/>
      <c r="D181" s="131"/>
      <c r="E181" s="89"/>
      <c r="F181" s="148">
        <f>IF([1]p29!$F$61&lt;&gt;0,[1]p29!$F$61,"")</f>
        <v>50</v>
      </c>
      <c r="G181" s="89"/>
      <c r="H181" s="148">
        <f>IF([1]p29!$E$61&lt;&gt;0,[1]p29!$E$61,"")</f>
        <v>4</v>
      </c>
      <c r="I181" s="89"/>
      <c r="J181" s="148">
        <f>IF([1]p29!$I$61&lt;&gt;0,[1]p29!$I$61,"")</f>
        <v>16</v>
      </c>
      <c r="K181" s="89"/>
      <c r="L181" s="16"/>
      <c r="M181" s="148">
        <f>IF([1]p29!$K$61&lt;&gt;0,[1]p29!$K$61,"")</f>
        <v>8</v>
      </c>
      <c r="N181" s="89"/>
      <c r="O181" s="16"/>
      <c r="P181" s="16" t="str">
        <f>IF([1]p29!$L$61&lt;&gt;0,[1]p29!$L$61,"")</f>
        <v/>
      </c>
      <c r="Q181" s="16"/>
      <c r="R181" s="148">
        <f>IF([1]p29!$J$61&lt;&gt;0,[1]p29!$J$61,"")</f>
        <v>8</v>
      </c>
      <c r="S181" s="89"/>
    </row>
    <row r="182" spans="1:19" s="25" customFormat="1" ht="11.25" x14ac:dyDescent="0.2">
      <c r="A182" s="47" t="str">
        <f>T([1]p30!$C$13:$G$13)</f>
        <v>Romildo Nascimento de Lima</v>
      </c>
      <c r="B182" s="95"/>
      <c r="C182" s="95"/>
      <c r="D182" s="95"/>
      <c r="E182" s="136"/>
      <c r="F182" s="148"/>
      <c r="G182" s="131"/>
      <c r="H182" s="149"/>
      <c r="I182" s="131"/>
      <c r="J182" s="149"/>
      <c r="K182" s="131"/>
      <c r="L182" s="131"/>
      <c r="M182" s="149"/>
      <c r="N182" s="131"/>
      <c r="O182" s="131"/>
      <c r="P182" s="149"/>
      <c r="Q182" s="131"/>
      <c r="R182" s="149"/>
      <c r="S182" s="131"/>
    </row>
    <row r="183" spans="1:19" s="2" customFormat="1" ht="13.5" customHeight="1" x14ac:dyDescent="0.2">
      <c r="A183" s="139" t="str">
        <f>IF([1]p30!$A$57&lt;&gt;0,[1]p30!$A$57,"")</f>
        <v>CÁLCULO AVANÇADO T-01</v>
      </c>
      <c r="B183" s="131"/>
      <c r="C183" s="131"/>
      <c r="D183" s="131"/>
      <c r="E183" s="89"/>
      <c r="F183" s="148">
        <f>IF([1]p30!$F$57&lt;&gt;0,[1]p30!$F$57,"")</f>
        <v>60</v>
      </c>
      <c r="G183" s="89"/>
      <c r="H183" s="148">
        <f>IF([1]p30!$E$57&lt;&gt;0,[1]p30!$E$57,"")</f>
        <v>4</v>
      </c>
      <c r="I183" s="89"/>
      <c r="J183" s="148">
        <f>IF([1]p30!$I$57&lt;&gt;0,[1]p30!$I$57,"")</f>
        <v>45</v>
      </c>
      <c r="K183" s="89"/>
      <c r="L183" s="16"/>
      <c r="M183" s="148">
        <f>IF([1]p30!$K$57&lt;&gt;0,[1]p30!$K$57,"")</f>
        <v>8</v>
      </c>
      <c r="N183" s="89"/>
      <c r="O183" s="16"/>
      <c r="P183" s="16">
        <f>IF([1]p30!$L$57&lt;&gt;0,[1]p30!$L$57,"")</f>
        <v>6</v>
      </c>
      <c r="Q183" s="16"/>
      <c r="R183" s="148">
        <f>IF([1]p30!$J$57&lt;&gt;0,[1]p30!$J$57,"")</f>
        <v>31</v>
      </c>
      <c r="S183" s="89"/>
    </row>
    <row r="184" spans="1:19" s="2" customFormat="1" ht="13.5" customHeight="1" x14ac:dyDescent="0.2">
      <c r="A184" s="139" t="str">
        <f>IF([1]p30!$A$58&lt;&gt;0,[1]p30!$A$58,"")</f>
        <v/>
      </c>
      <c r="B184" s="131"/>
      <c r="C184" s="131"/>
      <c r="D184" s="131"/>
      <c r="E184" s="89"/>
      <c r="F184" s="148" t="str">
        <f>IF([1]p30!$F$58&lt;&gt;0,[1]p30!$F$58,"")</f>
        <v/>
      </c>
      <c r="G184" s="89"/>
      <c r="H184" s="148" t="str">
        <f>IF([1]p30!$E$58&lt;&gt;0,[1]p30!$E$58,"")</f>
        <v/>
      </c>
      <c r="I184" s="89"/>
      <c r="J184" s="148" t="str">
        <f>IF([1]p30!$I$58&lt;&gt;0,[1]p30!$I$58,"")</f>
        <v/>
      </c>
      <c r="K184" s="89"/>
      <c r="L184" s="16"/>
      <c r="M184" s="148" t="str">
        <f>IF([1]p30!$K$58&lt;&gt;0,[1]p30!$K$58,"")</f>
        <v/>
      </c>
      <c r="N184" s="89"/>
      <c r="O184" s="16"/>
      <c r="P184" s="16" t="str">
        <f>IF([1]p30!$L$58&lt;&gt;0,[1]p30!$L$58,"")</f>
        <v/>
      </c>
      <c r="Q184" s="16"/>
      <c r="R184" s="148" t="str">
        <f>IF([1]p30!$J$58&lt;&gt;0,[1]p30!$J$58,"")</f>
        <v/>
      </c>
      <c r="S184" s="89"/>
    </row>
    <row r="185" spans="1:19" s="2" customFormat="1" ht="13.5" customHeight="1" x14ac:dyDescent="0.2">
      <c r="A185" s="139" t="str">
        <f>IF([1]p30!$A$59&lt;&gt;0,[1]p30!$A$59,"")</f>
        <v/>
      </c>
      <c r="B185" s="131"/>
      <c r="C185" s="131"/>
      <c r="D185" s="131"/>
      <c r="E185" s="89"/>
      <c r="F185" s="148" t="str">
        <f>IF([1]p30!$F$59&lt;&gt;0,[1]p30!$F$59,"")</f>
        <v/>
      </c>
      <c r="G185" s="89"/>
      <c r="H185" s="148" t="str">
        <f>IF([1]p30!$E$59&lt;&gt;0,[1]p30!$E$59,"")</f>
        <v/>
      </c>
      <c r="I185" s="89"/>
      <c r="J185" s="148" t="str">
        <f>IF([1]p30!$I$59&lt;&gt;0,[1]p30!$I$59,"")</f>
        <v/>
      </c>
      <c r="K185" s="89"/>
      <c r="L185" s="16"/>
      <c r="M185" s="148" t="str">
        <f>IF([1]p30!$K$59&lt;&gt;0,[1]p30!$K$59,"")</f>
        <v/>
      </c>
      <c r="N185" s="89"/>
      <c r="O185" s="16"/>
      <c r="P185" s="16" t="str">
        <f>IF([1]p30!$L$59&lt;&gt;0,[1]p30!$L$59,"")</f>
        <v/>
      </c>
      <c r="Q185" s="16"/>
      <c r="R185" s="148" t="str">
        <f>IF([1]p30!$J$59&lt;&gt;0,[1]p30!$J$59,"")</f>
        <v/>
      </c>
      <c r="S185" s="89"/>
    </row>
    <row r="186" spans="1:19" s="2" customFormat="1" ht="13.5" customHeight="1" x14ac:dyDescent="0.2">
      <c r="A186" s="139" t="str">
        <f>IF([1]p30!$A$60&lt;&gt;0,[1]p30!$A$60,"")</f>
        <v/>
      </c>
      <c r="B186" s="131"/>
      <c r="C186" s="131"/>
      <c r="D186" s="131"/>
      <c r="E186" s="89"/>
      <c r="F186" s="148" t="str">
        <f>IF([1]p30!$F$60&lt;&gt;0,[1]p30!$F$60,"")</f>
        <v/>
      </c>
      <c r="G186" s="89"/>
      <c r="H186" s="148" t="str">
        <f>IF([1]p30!$E$60&lt;&gt;0,[1]p30!$E$60,"")</f>
        <v/>
      </c>
      <c r="I186" s="89"/>
      <c r="J186" s="148" t="str">
        <f>IF([1]p30!$I$60&lt;&gt;0,[1]p30!$I$60,"")</f>
        <v/>
      </c>
      <c r="K186" s="89"/>
      <c r="L186" s="16"/>
      <c r="M186" s="148" t="str">
        <f>IF([1]p30!$K$60&lt;&gt;0,[1]p30!$K$60,"")</f>
        <v/>
      </c>
      <c r="N186" s="89"/>
      <c r="O186" s="16"/>
      <c r="P186" s="16" t="str">
        <f>IF([1]p30!$L$60&lt;&gt;0,[1]p30!$L$60,"")</f>
        <v/>
      </c>
      <c r="Q186" s="16"/>
      <c r="R186" s="148" t="str">
        <f>IF([1]p30!$J$60&lt;&gt;0,[1]p30!$J$60,"")</f>
        <v/>
      </c>
      <c r="S186" s="89"/>
    </row>
    <row r="187" spans="1:19" s="2" customFormat="1" ht="13.5" customHeight="1" x14ac:dyDescent="0.2">
      <c r="A187" s="139" t="str">
        <f>IF([1]p30!$A$61&lt;&gt;0,[1]p30!$A$61,"")</f>
        <v/>
      </c>
      <c r="B187" s="131"/>
      <c r="C187" s="131"/>
      <c r="D187" s="131"/>
      <c r="E187" s="89"/>
      <c r="F187" s="148" t="str">
        <f>IF([1]p30!$F$61&lt;&gt;0,[1]p30!$F$61,"")</f>
        <v/>
      </c>
      <c r="G187" s="89"/>
      <c r="H187" s="148" t="str">
        <f>IF([1]p30!$E$61&lt;&gt;0,[1]p30!$E$61,"")</f>
        <v/>
      </c>
      <c r="I187" s="89"/>
      <c r="J187" s="148" t="str">
        <f>IF([1]p30!$I$61&lt;&gt;0,[1]p30!$I$61,"")</f>
        <v/>
      </c>
      <c r="K187" s="89"/>
      <c r="L187" s="16"/>
      <c r="M187" s="148" t="str">
        <f>IF([1]p30!$K$61&lt;&gt;0,[1]p30!$K$61,"")</f>
        <v/>
      </c>
      <c r="N187" s="89"/>
      <c r="O187" s="16"/>
      <c r="P187" s="16" t="str">
        <f>IF([1]p30!$L$61&lt;&gt;0,[1]p30!$L$61,"")</f>
        <v/>
      </c>
      <c r="Q187" s="16"/>
      <c r="R187" s="148" t="str">
        <f>IF([1]p30!$J$61&lt;&gt;0,[1]p30!$J$61,"")</f>
        <v/>
      </c>
      <c r="S187" s="89"/>
    </row>
    <row r="188" spans="1:19" s="25" customFormat="1" ht="11.25" x14ac:dyDescent="0.2">
      <c r="A188" s="47" t="str">
        <f>T([1]p31!$C$13:$G$13)</f>
        <v>Severino Horácio da Silva</v>
      </c>
      <c r="B188" s="95"/>
      <c r="C188" s="95"/>
      <c r="D188" s="95"/>
      <c r="E188" s="136"/>
      <c r="F188" s="148"/>
      <c r="G188" s="131"/>
      <c r="H188" s="149"/>
      <c r="I188" s="131"/>
      <c r="J188" s="149"/>
      <c r="K188" s="131"/>
      <c r="L188" s="131"/>
      <c r="M188" s="149"/>
      <c r="N188" s="131"/>
      <c r="O188" s="131"/>
      <c r="P188" s="149"/>
      <c r="Q188" s="131"/>
      <c r="R188" s="149"/>
      <c r="S188" s="131"/>
    </row>
    <row r="189" spans="1:19" s="2" customFormat="1" ht="13.5" customHeight="1" x14ac:dyDescent="0.2">
      <c r="A189" s="139" t="str">
        <f>IF([1]p31!$A$57&lt;&gt;0,[1]p31!$A$57,"")</f>
        <v xml:space="preserve"> Prática de Ensino de Matemática IV T-01</v>
      </c>
      <c r="B189" s="131"/>
      <c r="C189" s="131"/>
      <c r="D189" s="131"/>
      <c r="E189" s="89"/>
      <c r="F189" s="148">
        <f>IF([1]p31!$F$57&lt;&gt;0,[1]p31!$F$57,"")</f>
        <v>60</v>
      </c>
      <c r="G189" s="89"/>
      <c r="H189" s="148">
        <f>IF([1]p31!$E$57&lt;&gt;0,[1]p31!$E$57,"")</f>
        <v>4</v>
      </c>
      <c r="I189" s="89"/>
      <c r="J189" s="148">
        <f>IF([1]p31!$I$57&lt;&gt;0,[1]p31!$I$57,"")</f>
        <v>9</v>
      </c>
      <c r="K189" s="89"/>
      <c r="L189" s="16"/>
      <c r="M189" s="148" t="str">
        <f>IF([1]p31!$K$57&lt;&gt;0,[1]p31!$K$57,"")</f>
        <v/>
      </c>
      <c r="N189" s="89"/>
      <c r="O189" s="16"/>
      <c r="P189" s="16" t="str">
        <f>IF([1]p31!$L$57&lt;&gt;0,[1]p31!$L$57,"")</f>
        <v/>
      </c>
      <c r="Q189" s="16"/>
      <c r="R189" s="148">
        <f>IF([1]p31!$J$57&lt;&gt;0,[1]p31!$J$57,"")</f>
        <v>9</v>
      </c>
      <c r="S189" s="89"/>
    </row>
    <row r="190" spans="1:19" s="2" customFormat="1" ht="13.5" customHeight="1" x14ac:dyDescent="0.2">
      <c r="A190" s="139" t="str">
        <f>IF([1]p31!$A$58&lt;&gt;0,[1]p31!$A$58,"")</f>
        <v>Equações Diferenciais Lineares T-06</v>
      </c>
      <c r="B190" s="131"/>
      <c r="C190" s="131"/>
      <c r="D190" s="131"/>
      <c r="E190" s="89"/>
      <c r="F190" s="148">
        <f>IF([1]p31!$F$58&lt;&gt;0,[1]p31!$F$58,"")</f>
        <v>60</v>
      </c>
      <c r="G190" s="89"/>
      <c r="H190" s="148">
        <f>IF([1]p31!$E$58&lt;&gt;0,[1]p31!$E$58,"")</f>
        <v>4</v>
      </c>
      <c r="I190" s="89"/>
      <c r="J190" s="148">
        <f>IF([1]p31!$I$58&lt;&gt;0,[1]p31!$I$58,"")</f>
        <v>1</v>
      </c>
      <c r="K190" s="89"/>
      <c r="L190" s="16"/>
      <c r="M190" s="148" t="str">
        <f>IF([1]p31!$K$58&lt;&gt;0,[1]p31!$K$58,"")</f>
        <v/>
      </c>
      <c r="N190" s="89"/>
      <c r="O190" s="16"/>
      <c r="P190" s="16" t="str">
        <f>IF([1]p31!$L$58&lt;&gt;0,[1]p31!$L$58,"")</f>
        <v/>
      </c>
      <c r="Q190" s="16"/>
      <c r="R190" s="148">
        <f>IF([1]p31!$J$58&lt;&gt;0,[1]p31!$J$58,"")</f>
        <v>1</v>
      </c>
      <c r="S190" s="89"/>
    </row>
    <row r="191" spans="1:19" s="2" customFormat="1" ht="13.5" customHeight="1" x14ac:dyDescent="0.2">
      <c r="A191" s="139" t="str">
        <f>IF([1]p31!$A$59&lt;&gt;0,[1]p31!$A$59,"")</f>
        <v xml:space="preserve"> Cálculo Diferencial e Integral -T 01</v>
      </c>
      <c r="B191" s="131"/>
      <c r="C191" s="131"/>
      <c r="D191" s="131"/>
      <c r="E191" s="89"/>
      <c r="F191" s="148">
        <f>IF([1]p31!$F$59&lt;&gt;0,[1]p31!$F$59,"")</f>
        <v>20</v>
      </c>
      <c r="G191" s="89"/>
      <c r="H191" s="148">
        <f>IF([1]p31!$E$59&lt;&gt;0,[1]p31!$E$59,"")</f>
        <v>1</v>
      </c>
      <c r="I191" s="89"/>
      <c r="J191" s="148">
        <f>IF([1]p31!$I$59&lt;&gt;0,[1]p31!$I$59,"")</f>
        <v>80</v>
      </c>
      <c r="K191" s="89"/>
      <c r="L191" s="16"/>
      <c r="M191" s="148">
        <f>IF([1]p31!$K$59&lt;&gt;0,[1]p31!$K$59,"")</f>
        <v>2</v>
      </c>
      <c r="N191" s="89"/>
      <c r="O191" s="16"/>
      <c r="P191" s="16">
        <f>IF([1]p31!$L$59&lt;&gt;0,[1]p31!$L$59,"")</f>
        <v>5</v>
      </c>
      <c r="Q191" s="16"/>
      <c r="R191" s="148">
        <f>IF([1]p31!$J$59&lt;&gt;0,[1]p31!$J$59,"")</f>
        <v>73</v>
      </c>
      <c r="S191" s="89"/>
    </row>
    <row r="192" spans="1:19" s="2" customFormat="1" ht="13.5" customHeight="1" x14ac:dyDescent="0.2">
      <c r="A192" s="139" t="str">
        <f>IF([1]p31!$A$60&lt;&gt;0,[1]p31!$A$60,"")</f>
        <v/>
      </c>
      <c r="B192" s="131"/>
      <c r="C192" s="131"/>
      <c r="D192" s="131"/>
      <c r="E192" s="89"/>
      <c r="F192" s="148" t="str">
        <f>IF([1]p31!$F$60&lt;&gt;0,[1]p31!$F$60,"")</f>
        <v/>
      </c>
      <c r="G192" s="89"/>
      <c r="H192" s="148" t="str">
        <f>IF([1]p31!$E$60&lt;&gt;0,[1]p31!$E$60,"")</f>
        <v/>
      </c>
      <c r="I192" s="89"/>
      <c r="J192" s="148" t="str">
        <f>IF([1]p31!$I$60&lt;&gt;0,[1]p31!$I$60,"")</f>
        <v/>
      </c>
      <c r="K192" s="89"/>
      <c r="L192" s="16"/>
      <c r="M192" s="148" t="str">
        <f>IF([1]p31!$K$60&lt;&gt;0,[1]p31!$K$60,"")</f>
        <v/>
      </c>
      <c r="N192" s="89"/>
      <c r="O192" s="16"/>
      <c r="P192" s="16" t="str">
        <f>IF([1]p31!$L$60&lt;&gt;0,[1]p31!$L$60,"")</f>
        <v/>
      </c>
      <c r="Q192" s="16"/>
      <c r="R192" s="148" t="str">
        <f>IF([1]p31!$J$60&lt;&gt;0,[1]p31!$J$60,"")</f>
        <v/>
      </c>
      <c r="S192" s="89"/>
    </row>
    <row r="193" spans="1:19" s="2" customFormat="1" ht="13.5" customHeight="1" x14ac:dyDescent="0.2">
      <c r="A193" s="139" t="str">
        <f>IF([1]p31!$A$61&lt;&gt;0,[1]p31!$A$61,"")</f>
        <v/>
      </c>
      <c r="B193" s="131"/>
      <c r="C193" s="131"/>
      <c r="D193" s="131"/>
      <c r="E193" s="89"/>
      <c r="F193" s="148" t="str">
        <f>IF([1]p31!$F$61&lt;&gt;0,[1]p31!$F$61,"")</f>
        <v/>
      </c>
      <c r="G193" s="89"/>
      <c r="H193" s="148" t="str">
        <f>IF([1]p31!$E$61&lt;&gt;0,[1]p31!$E$61,"")</f>
        <v/>
      </c>
      <c r="I193" s="89"/>
      <c r="J193" s="148" t="str">
        <f>IF([1]p31!$I$61&lt;&gt;0,[1]p31!$I$61,"")</f>
        <v/>
      </c>
      <c r="K193" s="89"/>
      <c r="L193" s="16"/>
      <c r="M193" s="148" t="str">
        <f>IF([1]p31!$K$61&lt;&gt;0,[1]p31!$K$61,"")</f>
        <v/>
      </c>
      <c r="N193" s="89"/>
      <c r="O193" s="16"/>
      <c r="P193" s="16" t="str">
        <f>IF([1]p31!$L$61&lt;&gt;0,[1]p31!$L$61,"")</f>
        <v/>
      </c>
      <c r="Q193" s="16"/>
      <c r="R193" s="148" t="str">
        <f>IF([1]p31!$J$61&lt;&gt;0,[1]p31!$J$61,"")</f>
        <v/>
      </c>
      <c r="S193" s="89"/>
    </row>
    <row r="194" spans="1:19" s="25" customFormat="1" ht="11.25" x14ac:dyDescent="0.2">
      <c r="A194" s="47" t="str">
        <f>T([1]p32!$C$13:$G$13)</f>
        <v>Wenia Valdevino Félix de Lima</v>
      </c>
      <c r="B194" s="95"/>
      <c r="C194" s="95"/>
      <c r="D194" s="95"/>
      <c r="E194" s="136"/>
      <c r="F194" s="148"/>
      <c r="G194" s="131"/>
      <c r="H194" s="149"/>
      <c r="I194" s="131"/>
      <c r="J194" s="149"/>
      <c r="K194" s="131"/>
      <c r="L194" s="131"/>
      <c r="M194" s="149"/>
      <c r="N194" s="131"/>
      <c r="O194" s="131"/>
      <c r="P194" s="149"/>
      <c r="Q194" s="131"/>
      <c r="R194" s="149"/>
      <c r="S194" s="131"/>
    </row>
    <row r="195" spans="1:19" s="2" customFormat="1" ht="13.5" customHeight="1" x14ac:dyDescent="0.2">
      <c r="A195" s="139" t="str">
        <f>IF([1]p32!$A$57&lt;&gt;0,[1]p32!$A$57,"")</f>
        <v>Álgebra Linear I T-03</v>
      </c>
      <c r="B195" s="131"/>
      <c r="C195" s="131"/>
      <c r="D195" s="131"/>
      <c r="E195" s="89"/>
      <c r="F195" s="148">
        <f>IF([1]p32!$F$57&lt;&gt;0,[1]p32!$F$57,"")</f>
        <v>60</v>
      </c>
      <c r="G195" s="89"/>
      <c r="H195" s="148">
        <f>IF([1]p32!$E$57&lt;&gt;0,[1]p32!$E$57,"")</f>
        <v>4</v>
      </c>
      <c r="I195" s="89"/>
      <c r="J195" s="148">
        <f>IF([1]p32!$I$57&lt;&gt;0,[1]p32!$I$57,"")</f>
        <v>37</v>
      </c>
      <c r="K195" s="89"/>
      <c r="L195" s="16"/>
      <c r="M195" s="148">
        <f>IF([1]p32!$K$57&lt;&gt;0,[1]p32!$K$57,"")</f>
        <v>4</v>
      </c>
      <c r="N195" s="89"/>
      <c r="O195" s="16"/>
      <c r="P195" s="16">
        <f>IF([1]p32!$L$57&lt;&gt;0,[1]p32!$L$57,"")</f>
        <v>25</v>
      </c>
      <c r="Q195" s="16"/>
      <c r="R195" s="148">
        <f>IF([1]p32!$J$57&lt;&gt;0,[1]p32!$J$57,"")</f>
        <v>8</v>
      </c>
      <c r="S195" s="89"/>
    </row>
    <row r="196" spans="1:19" s="2" customFormat="1" ht="13.5" customHeight="1" x14ac:dyDescent="0.2">
      <c r="A196" s="139" t="str">
        <f>IF([1]p32!$A$58&lt;&gt;0,[1]p32!$A$58,"")</f>
        <v>Álgebra Linear I T-05</v>
      </c>
      <c r="B196" s="131"/>
      <c r="C196" s="131"/>
      <c r="D196" s="131"/>
      <c r="E196" s="89"/>
      <c r="F196" s="148">
        <f>IF([1]p32!$F$58&lt;&gt;0,[1]p32!$F$58,"")</f>
        <v>60</v>
      </c>
      <c r="G196" s="89"/>
      <c r="H196" s="148">
        <f>IF([1]p32!$E$58&lt;&gt;0,[1]p32!$E$58,"")</f>
        <v>4</v>
      </c>
      <c r="I196" s="89"/>
      <c r="J196" s="148">
        <f>IF([1]p32!$I$58&lt;&gt;0,[1]p32!$I$58,"")</f>
        <v>62</v>
      </c>
      <c r="K196" s="89"/>
      <c r="L196" s="16"/>
      <c r="M196" s="148">
        <f>IF([1]p32!$K$58&lt;&gt;0,[1]p32!$K$58,"")</f>
        <v>8</v>
      </c>
      <c r="N196" s="89"/>
      <c r="O196" s="16"/>
      <c r="P196" s="16">
        <f>IF([1]p32!$L$58&lt;&gt;0,[1]p32!$L$58,"")</f>
        <v>27</v>
      </c>
      <c r="Q196" s="16"/>
      <c r="R196" s="148">
        <f>IF([1]p32!$J$58&lt;&gt;0,[1]p32!$J$58,"")</f>
        <v>27</v>
      </c>
      <c r="S196" s="89"/>
    </row>
    <row r="197" spans="1:19" s="2" customFormat="1" ht="13.5" customHeight="1" x14ac:dyDescent="0.2">
      <c r="A197" s="139" t="str">
        <f>IF([1]p32!$A$59&lt;&gt;0,[1]p32!$A$59,"")</f>
        <v>Cálculo Diferencial e Integral II (Novo) T-01</v>
      </c>
      <c r="B197" s="131"/>
      <c r="C197" s="131"/>
      <c r="D197" s="131"/>
      <c r="E197" s="89"/>
      <c r="F197" s="148">
        <f>IF([1]p32!$F$59&lt;&gt;0,[1]p32!$F$59,"")</f>
        <v>60</v>
      </c>
      <c r="G197" s="89"/>
      <c r="H197" s="148">
        <f>IF([1]p32!$E$59&lt;&gt;0,[1]p32!$E$59,"")</f>
        <v>4</v>
      </c>
      <c r="I197" s="89"/>
      <c r="J197" s="148">
        <f>IF([1]p32!$I$59&lt;&gt;0,[1]p32!$I$59,"")</f>
        <v>59</v>
      </c>
      <c r="K197" s="89"/>
      <c r="L197" s="16"/>
      <c r="M197" s="148">
        <f>IF([1]p32!$K$59&lt;&gt;0,[1]p32!$K$59,"")</f>
        <v>7</v>
      </c>
      <c r="N197" s="89"/>
      <c r="O197" s="16"/>
      <c r="P197" s="16">
        <f>IF([1]p32!$L$59&lt;&gt;0,[1]p32!$L$59,"")</f>
        <v>30</v>
      </c>
      <c r="Q197" s="16"/>
      <c r="R197" s="148">
        <f>IF([1]p32!$J$59&lt;&gt;0,[1]p32!$J$59,"")</f>
        <v>22</v>
      </c>
      <c r="S197" s="89"/>
    </row>
    <row r="198" spans="1:19" s="2" customFormat="1" ht="13.5" customHeight="1" x14ac:dyDescent="0.2">
      <c r="A198" s="139" t="str">
        <f>IF([1]p32!$A$60&lt;&gt;0,[1]p32!$A$60,"")</f>
        <v>Cálculo Diferencial e Integral II (Novo) T-05</v>
      </c>
      <c r="B198" s="131"/>
      <c r="C198" s="131"/>
      <c r="D198" s="131"/>
      <c r="E198" s="89"/>
      <c r="F198" s="148">
        <f>IF([1]p32!$F$60&lt;&gt;0,[1]p32!$F$60,"")</f>
        <v>60</v>
      </c>
      <c r="G198" s="89"/>
      <c r="H198" s="148">
        <f>IF([1]p32!$E$60&lt;&gt;0,[1]p32!$E$60,"")</f>
        <v>4</v>
      </c>
      <c r="I198" s="89"/>
      <c r="J198" s="148">
        <f>IF([1]p32!$I$60&lt;&gt;0,[1]p32!$I$60,"")</f>
        <v>54</v>
      </c>
      <c r="K198" s="89"/>
      <c r="L198" s="16"/>
      <c r="M198" s="148">
        <f>IF([1]p32!$K$60&lt;&gt;0,[1]p32!$K$60,"")</f>
        <v>9</v>
      </c>
      <c r="N198" s="89"/>
      <c r="O198" s="16"/>
      <c r="P198" s="16">
        <f>IF([1]p32!$L$60&lt;&gt;0,[1]p32!$L$60,"")</f>
        <v>17</v>
      </c>
      <c r="Q198" s="16"/>
      <c r="R198" s="148">
        <f>IF([1]p32!$J$60&lt;&gt;0,[1]p32!$J$60,"")</f>
        <v>28</v>
      </c>
      <c r="S198" s="89"/>
    </row>
    <row r="199" spans="1:19" s="2" customFormat="1" ht="13.5" customHeight="1" x14ac:dyDescent="0.2">
      <c r="A199" s="139" t="str">
        <f>IF([1]p32!$A$61&lt;&gt;0,[1]p32!$A$61,"")</f>
        <v/>
      </c>
      <c r="B199" s="131"/>
      <c r="C199" s="131"/>
      <c r="D199" s="131"/>
      <c r="E199" s="89"/>
      <c r="F199" s="148" t="str">
        <f>IF([1]p32!$F$61&lt;&gt;0,[1]p32!$F$61,"")</f>
        <v/>
      </c>
      <c r="G199" s="89"/>
      <c r="H199" s="148" t="str">
        <f>IF([1]p32!$E$61&lt;&gt;0,[1]p32!$E$61,"")</f>
        <v/>
      </c>
      <c r="I199" s="89"/>
      <c r="J199" s="148" t="str">
        <f>IF([1]p32!$I$61&lt;&gt;0,[1]p32!$I$61,"")</f>
        <v/>
      </c>
      <c r="K199" s="89"/>
      <c r="L199" s="16"/>
      <c r="M199" s="148" t="str">
        <f>IF([1]p32!$K$61&lt;&gt;0,[1]p32!$K$61,"")</f>
        <v/>
      </c>
      <c r="N199" s="89"/>
      <c r="O199" s="16"/>
      <c r="P199" s="16" t="str">
        <f>IF([1]p32!$L$61&lt;&gt;0,[1]p32!$L$61,"")</f>
        <v/>
      </c>
      <c r="Q199" s="16"/>
      <c r="R199" s="148" t="str">
        <f>IF([1]p32!$J$61&lt;&gt;0,[1]p32!$J$61,"")</f>
        <v/>
      </c>
      <c r="S199" s="89"/>
    </row>
    <row r="200" spans="1:19" s="25" customFormat="1" ht="11.25" x14ac:dyDescent="0.2">
      <c r="A200" s="47" t="str">
        <f>T([1]p33!$C$13:$G$13)</f>
        <v>Lucas Siebra Rocha</v>
      </c>
      <c r="B200" s="95"/>
      <c r="C200" s="95"/>
      <c r="D200" s="95"/>
      <c r="E200" s="136"/>
      <c r="F200" s="148"/>
      <c r="G200" s="131"/>
      <c r="H200" s="149"/>
      <c r="I200" s="131"/>
      <c r="J200" s="149"/>
      <c r="K200" s="131"/>
      <c r="L200" s="131"/>
      <c r="M200" s="149"/>
      <c r="N200" s="131"/>
      <c r="O200" s="131"/>
      <c r="P200" s="149"/>
      <c r="Q200" s="131"/>
      <c r="R200" s="149"/>
      <c r="S200" s="131"/>
    </row>
    <row r="201" spans="1:19" s="2" customFormat="1" ht="13.5" customHeight="1" x14ac:dyDescent="0.2">
      <c r="A201" s="139" t="str">
        <f>IF([1]p33!$A$57&lt;&gt;0,[1]p33!$A$57,"")</f>
        <v>Cálculo Diferencial e Integral I -T03</v>
      </c>
      <c r="B201" s="131"/>
      <c r="C201" s="131"/>
      <c r="D201" s="131"/>
      <c r="E201" s="89"/>
      <c r="F201" s="148">
        <f>IF([1]p33!$F$57&lt;&gt;0,[1]p33!$F$57,"")</f>
        <v>60</v>
      </c>
      <c r="G201" s="89"/>
      <c r="H201" s="148">
        <f>IF([1]p33!$E$57&lt;&gt;0,[1]p33!$E$57,"")</f>
        <v>4</v>
      </c>
      <c r="I201" s="89"/>
      <c r="J201" s="148">
        <f>IF([1]p33!$I$57&lt;&gt;0,[1]p33!$I$57,"")</f>
        <v>72</v>
      </c>
      <c r="K201" s="89"/>
      <c r="L201" s="16"/>
      <c r="M201" s="148">
        <f>IF([1]p33!$K$57&lt;&gt;0,[1]p33!$K$57,"")</f>
        <v>17</v>
      </c>
      <c r="N201" s="89"/>
      <c r="O201" s="16"/>
      <c r="P201" s="16">
        <f>IF([1]p33!$L$57&lt;&gt;0,[1]p33!$L$57,"")</f>
        <v>38</v>
      </c>
      <c r="Q201" s="16"/>
      <c r="R201" s="148">
        <f>IF([1]p33!$J$57&lt;&gt;0,[1]p33!$J$57,"")</f>
        <v>17</v>
      </c>
      <c r="S201" s="89"/>
    </row>
    <row r="202" spans="1:19" s="2" customFormat="1" ht="13.5" customHeight="1" x14ac:dyDescent="0.2">
      <c r="A202" s="139" t="str">
        <f>IF([1]p33!$A$58&lt;&gt;0,[1]p33!$A$58,"")</f>
        <v>Cálculo Diferencial e Integral I - T06</v>
      </c>
      <c r="B202" s="131"/>
      <c r="C202" s="131"/>
      <c r="D202" s="131"/>
      <c r="E202" s="89"/>
      <c r="F202" s="148">
        <f>IF([1]p33!$F$58&lt;&gt;0,[1]p33!$F$58,"")</f>
        <v>60</v>
      </c>
      <c r="G202" s="89"/>
      <c r="H202" s="148">
        <f>IF([1]p33!$E$58&lt;&gt;0,[1]p33!$E$58,"")</f>
        <v>4</v>
      </c>
      <c r="I202" s="89"/>
      <c r="J202" s="148">
        <f>IF([1]p33!$I$58&lt;&gt;0,[1]p33!$I$58,"")</f>
        <v>54</v>
      </c>
      <c r="K202" s="89"/>
      <c r="L202" s="16"/>
      <c r="M202" s="148">
        <f>IF([1]p33!$K$58&lt;&gt;0,[1]p33!$K$58,"")</f>
        <v>20</v>
      </c>
      <c r="N202" s="89"/>
      <c r="O202" s="16"/>
      <c r="P202" s="16">
        <f>IF([1]p33!$L$58&lt;&gt;0,[1]p33!$L$58,"")</f>
        <v>20</v>
      </c>
      <c r="Q202" s="16"/>
      <c r="R202" s="148">
        <f>IF([1]p33!$J$58&lt;&gt;0,[1]p33!$J$58,"")</f>
        <v>14</v>
      </c>
      <c r="S202" s="89"/>
    </row>
    <row r="203" spans="1:19" s="2" customFormat="1" ht="13.5" customHeight="1" x14ac:dyDescent="0.2">
      <c r="A203" s="139" t="str">
        <f>IF([1]p33!$A$59&lt;&gt;0,[1]p33!$A$59,"")</f>
        <v>Álgebra Vetorial e Geometria Analítica -T04</v>
      </c>
      <c r="B203" s="131"/>
      <c r="C203" s="131"/>
      <c r="D203" s="131"/>
      <c r="E203" s="89"/>
      <c r="F203" s="148">
        <f>IF([1]p33!$F$59&lt;&gt;0,[1]p33!$F$59,"")</f>
        <v>60</v>
      </c>
      <c r="G203" s="89"/>
      <c r="H203" s="148">
        <f>IF([1]p33!$E$59&lt;&gt;0,[1]p33!$E$59,"")</f>
        <v>4</v>
      </c>
      <c r="I203" s="89"/>
      <c r="J203" s="148">
        <f>IF([1]p33!$I$59&lt;&gt;0,[1]p33!$I$59,"")</f>
        <v>62</v>
      </c>
      <c r="K203" s="89"/>
      <c r="L203" s="16"/>
      <c r="M203" s="148">
        <f>IF([1]p33!$K$59&lt;&gt;0,[1]p33!$K$59,"")</f>
        <v>19</v>
      </c>
      <c r="N203" s="89"/>
      <c r="O203" s="16"/>
      <c r="P203" s="16">
        <f>IF([1]p33!$L$59&lt;&gt;0,[1]p33!$L$59,"")</f>
        <v>29</v>
      </c>
      <c r="Q203" s="16"/>
      <c r="R203" s="148">
        <f>IF([1]p33!$J$59&lt;&gt;0,[1]p33!$J$59,"")</f>
        <v>14</v>
      </c>
      <c r="S203" s="89"/>
    </row>
    <row r="204" spans="1:19" s="2" customFormat="1" ht="13.5" customHeight="1" x14ac:dyDescent="0.2">
      <c r="A204" s="139" t="str">
        <f>IF([1]p33!$A$60&lt;&gt;0,[1]p33!$A$60,"")</f>
        <v>Álgebra Vetorial e Geometria Analítica - T06</v>
      </c>
      <c r="B204" s="131"/>
      <c r="C204" s="131"/>
      <c r="D204" s="131"/>
      <c r="E204" s="89"/>
      <c r="F204" s="148">
        <f>IF([1]p33!$F$60&lt;&gt;0,[1]p33!$F$60,"")</f>
        <v>60</v>
      </c>
      <c r="G204" s="89"/>
      <c r="H204" s="148">
        <f>IF([1]p33!$E$60&lt;&gt;0,[1]p33!$E$60,"")</f>
        <v>4</v>
      </c>
      <c r="I204" s="89"/>
      <c r="J204" s="148">
        <f>IF([1]p33!$I$60&lt;&gt;0,[1]p33!$I$60,"")</f>
        <v>39</v>
      </c>
      <c r="K204" s="89"/>
      <c r="L204" s="16"/>
      <c r="M204" s="148">
        <f>IF([1]p33!$K$60&lt;&gt;0,[1]p33!$K$60,"")</f>
        <v>7</v>
      </c>
      <c r="N204" s="89"/>
      <c r="O204" s="16"/>
      <c r="P204" s="16">
        <f>IF([1]p33!$L$60&lt;&gt;0,[1]p33!$L$60,"")</f>
        <v>17</v>
      </c>
      <c r="Q204" s="16"/>
      <c r="R204" s="148">
        <f>IF([1]p33!$J$60&lt;&gt;0,[1]p33!$J$60,"")</f>
        <v>15</v>
      </c>
      <c r="S204" s="89"/>
    </row>
    <row r="205" spans="1:19" s="2" customFormat="1" ht="13.5" customHeight="1" x14ac:dyDescent="0.2">
      <c r="A205" s="139" t="str">
        <f>IF([1]p33!$A$61&lt;&gt;0,[1]p33!$A$61,"")</f>
        <v/>
      </c>
      <c r="B205" s="131"/>
      <c r="C205" s="131"/>
      <c r="D205" s="131"/>
      <c r="E205" s="89"/>
      <c r="F205" s="148" t="str">
        <f>IF([1]p33!$F$61&lt;&gt;0,[1]p33!$F$61,"")</f>
        <v/>
      </c>
      <c r="G205" s="89"/>
      <c r="H205" s="148" t="str">
        <f>IF([1]p33!$E$61&lt;&gt;0,[1]p33!$E$61,"")</f>
        <v/>
      </c>
      <c r="I205" s="89"/>
      <c r="J205" s="148" t="str">
        <f>IF([1]p33!$I$61&lt;&gt;0,[1]p33!$I$61,"")</f>
        <v/>
      </c>
      <c r="K205" s="89"/>
      <c r="L205" s="16"/>
      <c r="M205" s="148" t="str">
        <f>IF([1]p33!$K$61&lt;&gt;0,[1]p33!$K$61,"")</f>
        <v/>
      </c>
      <c r="N205" s="89"/>
      <c r="O205" s="16"/>
      <c r="P205" s="16" t="str">
        <f>IF([1]p33!$L$61&lt;&gt;0,[1]p33!$L$61,"")</f>
        <v/>
      </c>
      <c r="Q205" s="16"/>
      <c r="R205" s="148" t="str">
        <f>IF([1]p33!$J$61&lt;&gt;0,[1]p33!$J$61,"")</f>
        <v/>
      </c>
      <c r="S205" s="89"/>
    </row>
    <row r="206" spans="1:19" s="25" customFormat="1" ht="11.25" x14ac:dyDescent="0.2">
      <c r="A206" s="47" t="str">
        <f>T([1]p34!$C$13:$G$13)</f>
        <v/>
      </c>
      <c r="B206" s="95"/>
      <c r="C206" s="95"/>
      <c r="D206" s="95"/>
      <c r="E206" s="136"/>
      <c r="F206" s="148"/>
      <c r="G206" s="131"/>
      <c r="H206" s="149"/>
      <c r="I206" s="131"/>
      <c r="J206" s="149"/>
      <c r="K206" s="131"/>
      <c r="L206" s="131"/>
      <c r="M206" s="149"/>
      <c r="N206" s="131"/>
      <c r="O206" s="131"/>
      <c r="P206" s="149"/>
      <c r="Q206" s="131"/>
      <c r="R206" s="149"/>
      <c r="S206" s="131"/>
    </row>
    <row r="207" spans="1:19" s="2" customFormat="1" ht="13.5" customHeight="1" x14ac:dyDescent="0.2">
      <c r="A207" s="139" t="str">
        <f>IF([1]p34!$A$57&lt;&gt;0,[1]p34!$A$57,"")</f>
        <v/>
      </c>
      <c r="B207" s="131"/>
      <c r="C207" s="131"/>
      <c r="D207" s="131"/>
      <c r="E207" s="89"/>
      <c r="F207" s="148" t="str">
        <f>IF([1]p34!$F$57&lt;&gt;0,[1]p34!$F$57,"")</f>
        <v/>
      </c>
      <c r="G207" s="89"/>
      <c r="H207" s="148" t="str">
        <f>IF([1]p34!$E$57&lt;&gt;0,[1]p34!$E$57,"")</f>
        <v/>
      </c>
      <c r="I207" s="89"/>
      <c r="J207" s="148" t="str">
        <f>IF([1]p34!$I$57&lt;&gt;0,[1]p34!$I$57,"")</f>
        <v/>
      </c>
      <c r="K207" s="89"/>
      <c r="L207" s="16"/>
      <c r="M207" s="148" t="str">
        <f>IF([1]p34!$K$57&lt;&gt;0,[1]p34!$K$57,"")</f>
        <v/>
      </c>
      <c r="N207" s="89"/>
      <c r="O207" s="16"/>
      <c r="P207" s="16" t="str">
        <f>IF([1]p34!$L$57&lt;&gt;0,[1]p34!$L$57,"")</f>
        <v/>
      </c>
      <c r="Q207" s="16"/>
      <c r="R207" s="148" t="str">
        <f>IF([1]p34!$J$57&lt;&gt;0,[1]p34!$J$57,"")</f>
        <v/>
      </c>
      <c r="S207" s="89"/>
    </row>
    <row r="208" spans="1:19" s="2" customFormat="1" ht="13.5" customHeight="1" x14ac:dyDescent="0.2">
      <c r="A208" s="139" t="str">
        <f>IF([1]p34!$A$58&lt;&gt;0,[1]p34!$A$58,"")</f>
        <v/>
      </c>
      <c r="B208" s="131"/>
      <c r="C208" s="131"/>
      <c r="D208" s="131"/>
      <c r="E208" s="89"/>
      <c r="F208" s="148" t="str">
        <f>IF([1]p34!$F$58&lt;&gt;0,[1]p34!$F$58,"")</f>
        <v/>
      </c>
      <c r="G208" s="89"/>
      <c r="H208" s="148" t="str">
        <f>IF([1]p34!$E$58&lt;&gt;0,[1]p34!$E$58,"")</f>
        <v/>
      </c>
      <c r="I208" s="89"/>
      <c r="J208" s="148" t="str">
        <f>IF([1]p34!$I$58&lt;&gt;0,[1]p34!$I$58,"")</f>
        <v/>
      </c>
      <c r="K208" s="89"/>
      <c r="L208" s="16"/>
      <c r="M208" s="148" t="str">
        <f>IF([1]p34!$K$58&lt;&gt;0,[1]p34!$K$58,"")</f>
        <v/>
      </c>
      <c r="N208" s="89"/>
      <c r="O208" s="16"/>
      <c r="P208" s="16" t="str">
        <f>IF([1]p34!$L$58&lt;&gt;0,[1]p34!$L$58,"")</f>
        <v/>
      </c>
      <c r="Q208" s="16"/>
      <c r="R208" s="148" t="str">
        <f>IF([1]p34!$J$58&lt;&gt;0,[1]p34!$J$58,"")</f>
        <v/>
      </c>
      <c r="S208" s="89"/>
    </row>
    <row r="209" spans="1:19" s="2" customFormat="1" ht="13.5" customHeight="1" x14ac:dyDescent="0.2">
      <c r="A209" s="139" t="str">
        <f>IF([1]p34!$A$59&lt;&gt;0,[1]p34!$A$59,"")</f>
        <v/>
      </c>
      <c r="B209" s="131"/>
      <c r="C209" s="131"/>
      <c r="D209" s="131"/>
      <c r="E209" s="89"/>
      <c r="F209" s="148" t="str">
        <f>IF([1]p34!$F$59&lt;&gt;0,[1]p34!$F$59,"")</f>
        <v/>
      </c>
      <c r="G209" s="89"/>
      <c r="H209" s="148" t="str">
        <f>IF([1]p34!$E$59&lt;&gt;0,[1]p34!$E$59,"")</f>
        <v/>
      </c>
      <c r="I209" s="89"/>
      <c r="J209" s="148" t="str">
        <f>IF([1]p34!$I$59&lt;&gt;0,[1]p34!$I$59,"")</f>
        <v/>
      </c>
      <c r="K209" s="89"/>
      <c r="L209" s="16"/>
      <c r="M209" s="148" t="str">
        <f>IF([1]p34!$K$59&lt;&gt;0,[1]p34!$K$59,"")</f>
        <v/>
      </c>
      <c r="N209" s="89"/>
      <c r="O209" s="16"/>
      <c r="P209" s="16" t="str">
        <f>IF([1]p34!$L$59&lt;&gt;0,[1]p34!$L$59,"")</f>
        <v/>
      </c>
      <c r="Q209" s="16"/>
      <c r="R209" s="148" t="str">
        <f>IF([1]p34!$J$59&lt;&gt;0,[1]p34!$J$59,"")</f>
        <v/>
      </c>
      <c r="S209" s="89"/>
    </row>
    <row r="210" spans="1:19" s="2" customFormat="1" ht="13.5" customHeight="1" x14ac:dyDescent="0.2">
      <c r="A210" s="139" t="str">
        <f>IF([1]p34!$A$60&lt;&gt;0,[1]p34!$A$60,"")</f>
        <v/>
      </c>
      <c r="B210" s="131"/>
      <c r="C210" s="131"/>
      <c r="D210" s="131"/>
      <c r="E210" s="89"/>
      <c r="F210" s="148" t="str">
        <f>IF([1]p34!$F$60&lt;&gt;0,[1]p34!$F$60,"")</f>
        <v/>
      </c>
      <c r="G210" s="89"/>
      <c r="H210" s="148" t="str">
        <f>IF([1]p34!$E$60&lt;&gt;0,[1]p34!$E$60,"")</f>
        <v/>
      </c>
      <c r="I210" s="89"/>
      <c r="J210" s="148" t="str">
        <f>IF([1]p34!$I$60&lt;&gt;0,[1]p34!$I$60,"")</f>
        <v/>
      </c>
      <c r="K210" s="89"/>
      <c r="L210" s="16"/>
      <c r="M210" s="148" t="str">
        <f>IF([1]p34!$K$60&lt;&gt;0,[1]p34!$K$60,"")</f>
        <v/>
      </c>
      <c r="N210" s="89"/>
      <c r="O210" s="16"/>
      <c r="P210" s="16" t="str">
        <f>IF([1]p34!$L$60&lt;&gt;0,[1]p34!$L$60,"")</f>
        <v/>
      </c>
      <c r="Q210" s="16"/>
      <c r="R210" s="148" t="str">
        <f>IF([1]p34!$J$60&lt;&gt;0,[1]p34!$J$60,"")</f>
        <v/>
      </c>
      <c r="S210" s="89"/>
    </row>
    <row r="211" spans="1:19" s="2" customFormat="1" ht="13.5" customHeight="1" x14ac:dyDescent="0.2">
      <c r="A211" s="139" t="str">
        <f>IF([1]p34!$A$61&lt;&gt;0,[1]p34!$A$61,"")</f>
        <v/>
      </c>
      <c r="B211" s="131"/>
      <c r="C211" s="131"/>
      <c r="D211" s="131"/>
      <c r="E211" s="89"/>
      <c r="F211" s="148" t="str">
        <f>IF([1]p34!$F$61&lt;&gt;0,[1]p34!$F$61,"")</f>
        <v/>
      </c>
      <c r="G211" s="89"/>
      <c r="H211" s="148" t="str">
        <f>IF([1]p34!$E$61&lt;&gt;0,[1]p34!$E$61,"")</f>
        <v/>
      </c>
      <c r="I211" s="89"/>
      <c r="J211" s="148" t="str">
        <f>IF([1]p34!$I$61&lt;&gt;0,[1]p34!$I$61,"")</f>
        <v/>
      </c>
      <c r="K211" s="89"/>
      <c r="L211" s="16"/>
      <c r="M211" s="148" t="str">
        <f>IF([1]p34!$K$61&lt;&gt;0,[1]p34!$K$61,"")</f>
        <v/>
      </c>
      <c r="N211" s="89"/>
      <c r="O211" s="16"/>
      <c r="P211" s="16" t="str">
        <f>IF([1]p34!$L$61&lt;&gt;0,[1]p34!$L$61,"")</f>
        <v/>
      </c>
      <c r="Q211" s="16"/>
      <c r="R211" s="148" t="str">
        <f>IF([1]p34!$J$61&lt;&gt;0,[1]p34!$J$61,"")</f>
        <v/>
      </c>
      <c r="S211" s="89"/>
    </row>
    <row r="212" spans="1:19" s="25" customFormat="1" ht="11.25" x14ac:dyDescent="0.2">
      <c r="A212" s="47" t="str">
        <f>T([1]p35!$C$13:$G$13)</f>
        <v/>
      </c>
      <c r="B212" s="95"/>
      <c r="C212" s="95"/>
      <c r="D212" s="95"/>
      <c r="E212" s="136"/>
      <c r="F212" s="148"/>
      <c r="G212" s="131"/>
      <c r="H212" s="149"/>
      <c r="I212" s="131"/>
      <c r="J212" s="149"/>
      <c r="K212" s="131"/>
      <c r="L212" s="131"/>
      <c r="M212" s="149"/>
      <c r="N212" s="131"/>
      <c r="O212" s="131"/>
      <c r="P212" s="149"/>
      <c r="Q212" s="131"/>
      <c r="R212" s="149"/>
      <c r="S212" s="131"/>
    </row>
    <row r="213" spans="1:19" s="2" customFormat="1" ht="13.5" customHeight="1" x14ac:dyDescent="0.2">
      <c r="A213" s="139" t="str">
        <f>IF([1]p35!$A$57&lt;&gt;0,[1]p35!$A$57,"")</f>
        <v/>
      </c>
      <c r="B213" s="131"/>
      <c r="C213" s="131"/>
      <c r="D213" s="131"/>
      <c r="E213" s="89"/>
      <c r="F213" s="148" t="str">
        <f>IF([1]p35!$F$57&lt;&gt;0,[1]p35!$F$57,"")</f>
        <v/>
      </c>
      <c r="G213" s="89"/>
      <c r="H213" s="148" t="str">
        <f>IF([1]p35!$E$57&lt;&gt;0,[1]p35!$E$57,"")</f>
        <v/>
      </c>
      <c r="I213" s="89"/>
      <c r="J213" s="148" t="str">
        <f>IF([1]p35!$I$57&lt;&gt;0,[1]p35!$I$57,"")</f>
        <v/>
      </c>
      <c r="K213" s="89"/>
      <c r="L213" s="16"/>
      <c r="M213" s="148" t="str">
        <f>IF([1]p35!$K$57&lt;&gt;0,[1]p35!$K$57,"")</f>
        <v/>
      </c>
      <c r="N213" s="89"/>
      <c r="O213" s="16"/>
      <c r="P213" s="16" t="str">
        <f>IF([1]p35!$L$57&lt;&gt;0,[1]p35!$L$57,"")</f>
        <v/>
      </c>
      <c r="Q213" s="16"/>
      <c r="R213" s="148" t="str">
        <f>IF([1]p35!$J$57&lt;&gt;0,[1]p35!$J$57,"")</f>
        <v/>
      </c>
      <c r="S213" s="89"/>
    </row>
    <row r="214" spans="1:19" s="2" customFormat="1" ht="13.5" customHeight="1" x14ac:dyDescent="0.2">
      <c r="A214" s="139" t="str">
        <f>IF([1]p35!$A$58&lt;&gt;0,[1]p35!$A$58,"")</f>
        <v/>
      </c>
      <c r="B214" s="131"/>
      <c r="C214" s="131"/>
      <c r="D214" s="131"/>
      <c r="E214" s="89"/>
      <c r="F214" s="148" t="str">
        <f>IF([1]p35!$F$58&lt;&gt;0,[1]p35!$F$58,"")</f>
        <v/>
      </c>
      <c r="G214" s="89"/>
      <c r="H214" s="148" t="str">
        <f>IF([1]p35!$E$58&lt;&gt;0,[1]p35!$E$58,"")</f>
        <v/>
      </c>
      <c r="I214" s="89"/>
      <c r="J214" s="148" t="str">
        <f>IF([1]p35!$I$58&lt;&gt;0,[1]p35!$I$58,"")</f>
        <v/>
      </c>
      <c r="K214" s="89"/>
      <c r="L214" s="16"/>
      <c r="M214" s="148" t="str">
        <f>IF([1]p35!$K$58&lt;&gt;0,[1]p35!$K$58,"")</f>
        <v/>
      </c>
      <c r="N214" s="89"/>
      <c r="O214" s="16"/>
      <c r="P214" s="16" t="str">
        <f>IF([1]p35!$L$58&lt;&gt;0,[1]p35!$L$58,"")</f>
        <v/>
      </c>
      <c r="Q214" s="16"/>
      <c r="R214" s="148" t="str">
        <f>IF([1]p35!$J$58&lt;&gt;0,[1]p35!$J$58,"")</f>
        <v/>
      </c>
      <c r="S214" s="89"/>
    </row>
    <row r="215" spans="1:19" s="2" customFormat="1" ht="13.5" customHeight="1" x14ac:dyDescent="0.2">
      <c r="A215" s="139" t="str">
        <f>IF([1]p35!$A$59&lt;&gt;0,[1]p35!$A$59,"")</f>
        <v/>
      </c>
      <c r="B215" s="131"/>
      <c r="C215" s="131"/>
      <c r="D215" s="131"/>
      <c r="E215" s="89"/>
      <c r="F215" s="148" t="str">
        <f>IF([1]p35!$F$59&lt;&gt;0,[1]p35!$F$59,"")</f>
        <v/>
      </c>
      <c r="G215" s="89"/>
      <c r="H215" s="148" t="str">
        <f>IF([1]p35!$E$59&lt;&gt;0,[1]p35!$E$59,"")</f>
        <v/>
      </c>
      <c r="I215" s="89"/>
      <c r="J215" s="148" t="str">
        <f>IF([1]p35!$I$59&lt;&gt;0,[1]p35!$I$59,"")</f>
        <v/>
      </c>
      <c r="K215" s="89"/>
      <c r="L215" s="16"/>
      <c r="M215" s="148" t="str">
        <f>IF([1]p35!$K$59&lt;&gt;0,[1]p35!$K$59,"")</f>
        <v/>
      </c>
      <c r="N215" s="89"/>
      <c r="O215" s="16"/>
      <c r="P215" s="16" t="str">
        <f>IF([1]p35!$L$59&lt;&gt;0,[1]p35!$L$59,"")</f>
        <v/>
      </c>
      <c r="Q215" s="16"/>
      <c r="R215" s="148" t="str">
        <f>IF([1]p35!$J$59&lt;&gt;0,[1]p35!$J$59,"")</f>
        <v/>
      </c>
      <c r="S215" s="89"/>
    </row>
    <row r="216" spans="1:19" s="2" customFormat="1" ht="13.5" customHeight="1" x14ac:dyDescent="0.2">
      <c r="A216" s="139" t="str">
        <f>IF([1]p35!$A$60&lt;&gt;0,[1]p35!$A$60,"")</f>
        <v/>
      </c>
      <c r="B216" s="131"/>
      <c r="C216" s="131"/>
      <c r="D216" s="131"/>
      <c r="E216" s="89"/>
      <c r="F216" s="148" t="str">
        <f>IF([1]p35!$F$60&lt;&gt;0,[1]p35!$F$60,"")</f>
        <v/>
      </c>
      <c r="G216" s="89"/>
      <c r="H216" s="148" t="str">
        <f>IF([1]p35!$E$60&lt;&gt;0,[1]p35!$E$60,"")</f>
        <v/>
      </c>
      <c r="I216" s="89"/>
      <c r="J216" s="148" t="str">
        <f>IF([1]p35!$I$60&lt;&gt;0,[1]p35!$I$60,"")</f>
        <v/>
      </c>
      <c r="K216" s="89"/>
      <c r="L216" s="16"/>
      <c r="M216" s="148" t="str">
        <f>IF([1]p35!$K$60&lt;&gt;0,[1]p35!$K$60,"")</f>
        <v/>
      </c>
      <c r="N216" s="89"/>
      <c r="O216" s="16"/>
      <c r="P216" s="16" t="str">
        <f>IF([1]p35!$L$60&lt;&gt;0,[1]p35!$L$60,"")</f>
        <v/>
      </c>
      <c r="Q216" s="16"/>
      <c r="R216" s="148" t="str">
        <f>IF([1]p35!$J$60&lt;&gt;0,[1]p35!$J$60,"")</f>
        <v/>
      </c>
      <c r="S216" s="89"/>
    </row>
    <row r="217" spans="1:19" s="2" customFormat="1" ht="13.5" customHeight="1" x14ac:dyDescent="0.2">
      <c r="A217" s="139" t="str">
        <f>IF([1]p35!$A$61&lt;&gt;0,[1]p35!$A$61,"")</f>
        <v/>
      </c>
      <c r="B217" s="131"/>
      <c r="C217" s="131"/>
      <c r="D217" s="131"/>
      <c r="E217" s="89"/>
      <c r="F217" s="148" t="str">
        <f>IF([1]p35!$F$61&lt;&gt;0,[1]p35!$F$61,"")</f>
        <v/>
      </c>
      <c r="G217" s="89"/>
      <c r="H217" s="148" t="str">
        <f>IF([1]p35!$E$61&lt;&gt;0,[1]p35!$E$61,"")</f>
        <v/>
      </c>
      <c r="I217" s="89"/>
      <c r="J217" s="148" t="str">
        <f>IF([1]p35!$I$61&lt;&gt;0,[1]p35!$I$61,"")</f>
        <v/>
      </c>
      <c r="K217" s="89"/>
      <c r="L217" s="16"/>
      <c r="M217" s="148" t="str">
        <f>IF([1]p35!$K$61&lt;&gt;0,[1]p35!$K$61,"")</f>
        <v/>
      </c>
      <c r="N217" s="89"/>
      <c r="O217" s="16"/>
      <c r="P217" s="16" t="str">
        <f>IF([1]p35!$L$61&lt;&gt;0,[1]p35!$L$61,"")</f>
        <v/>
      </c>
      <c r="Q217" s="16"/>
      <c r="R217" s="148" t="str">
        <f>IF([1]p35!$J$61&lt;&gt;0,[1]p35!$J$61,"")</f>
        <v/>
      </c>
      <c r="S217" s="89"/>
    </row>
    <row r="218" spans="1:19" s="25" customFormat="1" ht="11.25" x14ac:dyDescent="0.2">
      <c r="A218" s="47" t="str">
        <f>T([1]p36!$C$13:$G$13)</f>
        <v/>
      </c>
      <c r="B218" s="95"/>
      <c r="C218" s="95"/>
      <c r="D218" s="95"/>
      <c r="E218" s="136"/>
      <c r="F218" s="148"/>
      <c r="G218" s="131"/>
      <c r="H218" s="149"/>
      <c r="I218" s="131"/>
      <c r="J218" s="149"/>
      <c r="K218" s="131"/>
      <c r="L218" s="131"/>
      <c r="M218" s="149"/>
      <c r="N218" s="131"/>
      <c r="O218" s="131"/>
      <c r="P218" s="149"/>
      <c r="Q218" s="131"/>
      <c r="R218" s="149"/>
      <c r="S218" s="131"/>
    </row>
    <row r="219" spans="1:19" s="2" customFormat="1" ht="13.5" customHeight="1" x14ac:dyDescent="0.2">
      <c r="A219" s="139" t="str">
        <f>IF([1]p36!$A$57&lt;&gt;0,[1]p36!$A$57,"")</f>
        <v/>
      </c>
      <c r="B219" s="131"/>
      <c r="C219" s="131"/>
      <c r="D219" s="131"/>
      <c r="E219" s="89"/>
      <c r="F219" s="148" t="str">
        <f>IF([1]p36!$F$57&lt;&gt;0,[1]p36!$F$57,"")</f>
        <v/>
      </c>
      <c r="G219" s="89"/>
      <c r="H219" s="148" t="str">
        <f>IF([1]p36!$E$57&lt;&gt;0,[1]p36!$E$57,"")</f>
        <v/>
      </c>
      <c r="I219" s="89"/>
      <c r="J219" s="148" t="str">
        <f>IF([1]p36!$I$57&lt;&gt;0,[1]p36!$I$57,"")</f>
        <v/>
      </c>
      <c r="K219" s="89"/>
      <c r="L219" s="16"/>
      <c r="M219" s="148" t="str">
        <f>IF([1]p36!$K$57&lt;&gt;0,[1]p36!$K$57,"")</f>
        <v/>
      </c>
      <c r="N219" s="89"/>
      <c r="O219" s="16"/>
      <c r="P219" s="16" t="str">
        <f>IF([1]p36!$L$57&lt;&gt;0,[1]p36!$L$57,"")</f>
        <v/>
      </c>
      <c r="Q219" s="16"/>
      <c r="R219" s="148" t="str">
        <f>IF([1]p36!$J$57&lt;&gt;0,[1]p36!$J$57,"")</f>
        <v/>
      </c>
      <c r="S219" s="89"/>
    </row>
    <row r="220" spans="1:19" s="2" customFormat="1" ht="13.5" customHeight="1" x14ac:dyDescent="0.2">
      <c r="A220" s="139" t="str">
        <f>IF([1]p36!$A$58&lt;&gt;0,[1]p36!$A$58,"")</f>
        <v/>
      </c>
      <c r="B220" s="131"/>
      <c r="C220" s="131"/>
      <c r="D220" s="131"/>
      <c r="E220" s="89"/>
      <c r="F220" s="148" t="str">
        <f>IF([1]p36!$F$58&lt;&gt;0,[1]p36!$F$58,"")</f>
        <v/>
      </c>
      <c r="G220" s="89"/>
      <c r="H220" s="148" t="str">
        <f>IF([1]p36!$E$58&lt;&gt;0,[1]p36!$E$58,"")</f>
        <v/>
      </c>
      <c r="I220" s="89"/>
      <c r="J220" s="148" t="str">
        <f>IF([1]p36!$I$58&lt;&gt;0,[1]p36!$I$58,"")</f>
        <v/>
      </c>
      <c r="K220" s="89"/>
      <c r="L220" s="16"/>
      <c r="M220" s="148" t="str">
        <f>IF([1]p36!$K$58&lt;&gt;0,[1]p36!$K$58,"")</f>
        <v/>
      </c>
      <c r="N220" s="89"/>
      <c r="O220" s="16"/>
      <c r="P220" s="16" t="str">
        <f>IF([1]p36!$L$58&lt;&gt;0,[1]p36!$L$58,"")</f>
        <v/>
      </c>
      <c r="Q220" s="16"/>
      <c r="R220" s="148" t="str">
        <f>IF([1]p36!$J$58&lt;&gt;0,[1]p36!$J$58,"")</f>
        <v/>
      </c>
      <c r="S220" s="89"/>
    </row>
    <row r="221" spans="1:19" s="2" customFormat="1" ht="13.5" customHeight="1" x14ac:dyDescent="0.2">
      <c r="A221" s="139" t="str">
        <f>IF([1]p36!$A$59&lt;&gt;0,[1]p36!$A$59,"")</f>
        <v/>
      </c>
      <c r="B221" s="131"/>
      <c r="C221" s="131"/>
      <c r="D221" s="131"/>
      <c r="E221" s="89"/>
      <c r="F221" s="148" t="str">
        <f>IF([1]p36!$F$59&lt;&gt;0,[1]p36!$F$59,"")</f>
        <v/>
      </c>
      <c r="G221" s="89"/>
      <c r="H221" s="148" t="str">
        <f>IF([1]p36!$E$59&lt;&gt;0,[1]p36!$E$59,"")</f>
        <v/>
      </c>
      <c r="I221" s="89"/>
      <c r="J221" s="148" t="str">
        <f>IF([1]p36!$I$59&lt;&gt;0,[1]p36!$I$59,"")</f>
        <v/>
      </c>
      <c r="K221" s="89"/>
      <c r="L221" s="16"/>
      <c r="M221" s="148" t="str">
        <f>IF([1]p36!$K$59&lt;&gt;0,[1]p36!$K$59,"")</f>
        <v/>
      </c>
      <c r="N221" s="89"/>
      <c r="O221" s="16"/>
      <c r="P221" s="16" t="str">
        <f>IF([1]p36!$L$59&lt;&gt;0,[1]p36!$L$59,"")</f>
        <v/>
      </c>
      <c r="Q221" s="16"/>
      <c r="R221" s="148" t="str">
        <f>IF([1]p36!$J$59&lt;&gt;0,[1]p36!$J$59,"")</f>
        <v/>
      </c>
      <c r="S221" s="89"/>
    </row>
    <row r="222" spans="1:19" s="2" customFormat="1" ht="13.5" customHeight="1" x14ac:dyDescent="0.2">
      <c r="A222" s="139" t="str">
        <f>IF([1]p36!$A$60&lt;&gt;0,[1]p36!$A$60,"")</f>
        <v/>
      </c>
      <c r="B222" s="131"/>
      <c r="C222" s="131"/>
      <c r="D222" s="131"/>
      <c r="E222" s="89"/>
      <c r="F222" s="148" t="str">
        <f>IF([1]p36!$F$60&lt;&gt;0,[1]p36!$F$60,"")</f>
        <v/>
      </c>
      <c r="G222" s="89"/>
      <c r="H222" s="148" t="str">
        <f>IF([1]p36!$E$60&lt;&gt;0,[1]p36!$E$60,"")</f>
        <v/>
      </c>
      <c r="I222" s="89"/>
      <c r="J222" s="148" t="str">
        <f>IF([1]p36!$I$60&lt;&gt;0,[1]p36!$I$60,"")</f>
        <v/>
      </c>
      <c r="K222" s="89"/>
      <c r="L222" s="16"/>
      <c r="M222" s="148" t="str">
        <f>IF([1]p36!$K$60&lt;&gt;0,[1]p36!$K$60,"")</f>
        <v/>
      </c>
      <c r="N222" s="89"/>
      <c r="O222" s="16"/>
      <c r="P222" s="16" t="str">
        <f>IF([1]p36!$L$60&lt;&gt;0,[1]p36!$L$60,"")</f>
        <v/>
      </c>
      <c r="Q222" s="16"/>
      <c r="R222" s="148" t="str">
        <f>IF([1]p36!$J$60&lt;&gt;0,[1]p36!$J$60,"")</f>
        <v/>
      </c>
      <c r="S222" s="89"/>
    </row>
    <row r="223" spans="1:19" s="2" customFormat="1" ht="13.5" customHeight="1" x14ac:dyDescent="0.2">
      <c r="A223" s="139" t="str">
        <f>IF([1]p36!$A$61&lt;&gt;0,[1]p36!$A$61,"")</f>
        <v/>
      </c>
      <c r="B223" s="131"/>
      <c r="C223" s="131"/>
      <c r="D223" s="131"/>
      <c r="E223" s="89"/>
      <c r="F223" s="148" t="str">
        <f>IF([1]p36!$F$61&lt;&gt;0,[1]p36!$F$61,"")</f>
        <v/>
      </c>
      <c r="G223" s="89"/>
      <c r="H223" s="148" t="str">
        <f>IF([1]p36!$E$61&lt;&gt;0,[1]p36!$E$61,"")</f>
        <v/>
      </c>
      <c r="I223" s="89"/>
      <c r="J223" s="148" t="str">
        <f>IF([1]p36!$I$61&lt;&gt;0,[1]p36!$I$61,"")</f>
        <v/>
      </c>
      <c r="K223" s="89"/>
      <c r="L223" s="16"/>
      <c r="M223" s="148" t="str">
        <f>IF([1]p36!$K$61&lt;&gt;0,[1]p36!$K$61,"")</f>
        <v/>
      </c>
      <c r="N223" s="89"/>
      <c r="O223" s="16"/>
      <c r="P223" s="16" t="str">
        <f>IF([1]p36!$L$61&lt;&gt;0,[1]p36!$L$61,"")</f>
        <v/>
      </c>
      <c r="Q223" s="16"/>
      <c r="R223" s="148" t="str">
        <f>IF([1]p36!$J$61&lt;&gt;0,[1]p36!$J$61,"")</f>
        <v/>
      </c>
      <c r="S223" s="89"/>
    </row>
    <row r="224" spans="1:19" s="25" customFormat="1" ht="11.25" x14ac:dyDescent="0.2">
      <c r="A224" s="47" t="str">
        <f>T([1]p37!$C$13:$G$13)</f>
        <v/>
      </c>
      <c r="B224" s="95"/>
      <c r="C224" s="95"/>
      <c r="D224" s="95"/>
      <c r="E224" s="136"/>
      <c r="F224" s="148"/>
      <c r="G224" s="131"/>
      <c r="H224" s="149"/>
      <c r="I224" s="131"/>
      <c r="J224" s="149"/>
      <c r="K224" s="131"/>
      <c r="L224" s="131"/>
      <c r="M224" s="149"/>
      <c r="N224" s="131"/>
      <c r="O224" s="131"/>
      <c r="P224" s="149"/>
      <c r="Q224" s="131"/>
      <c r="R224" s="149"/>
      <c r="S224" s="131"/>
    </row>
    <row r="225" spans="1:19" s="2" customFormat="1" ht="13.5" customHeight="1" x14ac:dyDescent="0.2">
      <c r="A225" s="139" t="str">
        <f>IF([1]p37!$A$57&lt;&gt;0,[1]p37!$A$57,"")</f>
        <v/>
      </c>
      <c r="B225" s="131"/>
      <c r="C225" s="131"/>
      <c r="D225" s="131"/>
      <c r="E225" s="89"/>
      <c r="F225" s="148" t="str">
        <f>IF([1]p37!$F$57&lt;&gt;0,[1]p37!$F$57,"")</f>
        <v/>
      </c>
      <c r="G225" s="89"/>
      <c r="H225" s="148" t="str">
        <f>IF([1]p37!$E$57&lt;&gt;0,[1]p37!$E$57,"")</f>
        <v/>
      </c>
      <c r="I225" s="89"/>
      <c r="J225" s="148" t="str">
        <f>IF([1]p37!$I$57&lt;&gt;0,[1]p37!$I$57,"")</f>
        <v/>
      </c>
      <c r="K225" s="89"/>
      <c r="L225" s="16"/>
      <c r="M225" s="148" t="str">
        <f>IF([1]p37!$K$57&lt;&gt;0,[1]p37!$K$57,"")</f>
        <v/>
      </c>
      <c r="N225" s="89"/>
      <c r="O225" s="16"/>
      <c r="P225" s="16" t="str">
        <f>IF([1]p37!$L$57&lt;&gt;0,[1]p37!$L$57,"")</f>
        <v/>
      </c>
      <c r="Q225" s="16"/>
      <c r="R225" s="148" t="str">
        <f>IF([1]p37!$J$57&lt;&gt;0,[1]p37!$J$57,"")</f>
        <v/>
      </c>
      <c r="S225" s="89"/>
    </row>
    <row r="226" spans="1:19" s="2" customFormat="1" ht="13.5" customHeight="1" x14ac:dyDescent="0.2">
      <c r="A226" s="139" t="str">
        <f>IF([1]p37!$A$58&lt;&gt;0,[1]p37!$A$58,"")</f>
        <v/>
      </c>
      <c r="B226" s="131"/>
      <c r="C226" s="131"/>
      <c r="D226" s="131"/>
      <c r="E226" s="89"/>
      <c r="F226" s="148" t="str">
        <f>IF([1]p37!$F$58&lt;&gt;0,[1]p37!$F$58,"")</f>
        <v/>
      </c>
      <c r="G226" s="89"/>
      <c r="H226" s="148" t="str">
        <f>IF([1]p37!$E$58&lt;&gt;0,[1]p37!$E$58,"")</f>
        <v/>
      </c>
      <c r="I226" s="89"/>
      <c r="J226" s="148" t="str">
        <f>IF([1]p37!$I$58&lt;&gt;0,[1]p37!$I$58,"")</f>
        <v/>
      </c>
      <c r="K226" s="89"/>
      <c r="L226" s="16"/>
      <c r="M226" s="148" t="str">
        <f>IF([1]p37!$K$58&lt;&gt;0,[1]p37!$K$58,"")</f>
        <v/>
      </c>
      <c r="N226" s="89"/>
      <c r="O226" s="16"/>
      <c r="P226" s="16" t="str">
        <f>IF([1]p37!$L$58&lt;&gt;0,[1]p37!$L$58,"")</f>
        <v/>
      </c>
      <c r="Q226" s="16"/>
      <c r="R226" s="148" t="str">
        <f>IF([1]p37!$J$58&lt;&gt;0,[1]p37!$J$58,"")</f>
        <v/>
      </c>
      <c r="S226" s="89"/>
    </row>
    <row r="227" spans="1:19" s="2" customFormat="1" ht="13.5" customHeight="1" x14ac:dyDescent="0.2">
      <c r="A227" s="139" t="str">
        <f>IF([1]p37!$A$59&lt;&gt;0,[1]p37!$A$59,"")</f>
        <v/>
      </c>
      <c r="B227" s="131"/>
      <c r="C227" s="131"/>
      <c r="D227" s="131"/>
      <c r="E227" s="89"/>
      <c r="F227" s="148" t="str">
        <f>IF([1]p37!$F$59&lt;&gt;0,[1]p37!$F$59,"")</f>
        <v/>
      </c>
      <c r="G227" s="89"/>
      <c r="H227" s="148" t="str">
        <f>IF([1]p37!$E$59&lt;&gt;0,[1]p37!$E$59,"")</f>
        <v/>
      </c>
      <c r="I227" s="89"/>
      <c r="J227" s="148" t="str">
        <f>IF([1]p37!$I$59&lt;&gt;0,[1]p37!$I$59,"")</f>
        <v/>
      </c>
      <c r="K227" s="89"/>
      <c r="L227" s="16"/>
      <c r="M227" s="148" t="str">
        <f>IF([1]p37!$K$59&lt;&gt;0,[1]p37!$K$59,"")</f>
        <v/>
      </c>
      <c r="N227" s="89"/>
      <c r="O227" s="16"/>
      <c r="P227" s="16" t="str">
        <f>IF([1]p37!$L$59&lt;&gt;0,[1]p37!$L$59,"")</f>
        <v/>
      </c>
      <c r="Q227" s="16"/>
      <c r="R227" s="148" t="str">
        <f>IF([1]p37!$J$59&lt;&gt;0,[1]p37!$J$59,"")</f>
        <v/>
      </c>
      <c r="S227" s="89"/>
    </row>
    <row r="228" spans="1:19" s="2" customFormat="1" ht="13.5" customHeight="1" x14ac:dyDescent="0.2">
      <c r="A228" s="139" t="str">
        <f>IF([1]p37!$A$60&lt;&gt;0,[1]p37!$A$60,"")</f>
        <v/>
      </c>
      <c r="B228" s="131"/>
      <c r="C228" s="131"/>
      <c r="D228" s="131"/>
      <c r="E228" s="89"/>
      <c r="F228" s="148" t="str">
        <f>IF([1]p37!$F$60&lt;&gt;0,[1]p37!$F$60,"")</f>
        <v/>
      </c>
      <c r="G228" s="89"/>
      <c r="H228" s="148" t="str">
        <f>IF([1]p37!$E$60&lt;&gt;0,[1]p37!$E$60,"")</f>
        <v/>
      </c>
      <c r="I228" s="89"/>
      <c r="J228" s="148" t="str">
        <f>IF([1]p37!$I$60&lt;&gt;0,[1]p37!$I$60,"")</f>
        <v/>
      </c>
      <c r="K228" s="89"/>
      <c r="L228" s="16"/>
      <c r="M228" s="148" t="str">
        <f>IF([1]p37!$K$60&lt;&gt;0,[1]p37!$K$60,"")</f>
        <v/>
      </c>
      <c r="N228" s="89"/>
      <c r="O228" s="16"/>
      <c r="P228" s="16" t="str">
        <f>IF([1]p37!$L$60&lt;&gt;0,[1]p37!$L$60,"")</f>
        <v/>
      </c>
      <c r="Q228" s="16"/>
      <c r="R228" s="148" t="str">
        <f>IF([1]p37!$J$60&lt;&gt;0,[1]p37!$J$60,"")</f>
        <v/>
      </c>
      <c r="S228" s="89"/>
    </row>
    <row r="229" spans="1:19" s="2" customFormat="1" ht="13.5" customHeight="1" x14ac:dyDescent="0.2">
      <c r="A229" s="139" t="str">
        <f>IF([1]p37!$A$61&lt;&gt;0,[1]p37!$A$61,"")</f>
        <v/>
      </c>
      <c r="B229" s="131"/>
      <c r="C229" s="131"/>
      <c r="D229" s="131"/>
      <c r="E229" s="89"/>
      <c r="F229" s="148" t="str">
        <f>IF([1]p37!$F$61&lt;&gt;0,[1]p37!$F$61,"")</f>
        <v/>
      </c>
      <c r="G229" s="89"/>
      <c r="H229" s="148" t="str">
        <f>IF([1]p37!$E$61&lt;&gt;0,[1]p37!$E$61,"")</f>
        <v/>
      </c>
      <c r="I229" s="89"/>
      <c r="J229" s="148" t="str">
        <f>IF([1]p37!$I$61&lt;&gt;0,[1]p37!$I$61,"")</f>
        <v/>
      </c>
      <c r="K229" s="89"/>
      <c r="L229" s="16"/>
      <c r="M229" s="148" t="str">
        <f>IF([1]p37!$K$61&lt;&gt;0,[1]p37!$K$61,"")</f>
        <v/>
      </c>
      <c r="N229" s="89"/>
      <c r="O229" s="16"/>
      <c r="P229" s="16" t="str">
        <f>IF([1]p37!$L$61&lt;&gt;0,[1]p37!$L$61,"")</f>
        <v/>
      </c>
      <c r="Q229" s="16"/>
      <c r="R229" s="148" t="str">
        <f>IF([1]p37!$J$61&lt;&gt;0,[1]p37!$J$61,"")</f>
        <v/>
      </c>
      <c r="S229" s="89"/>
    </row>
    <row r="230" spans="1:19" s="25" customFormat="1" ht="11.25" x14ac:dyDescent="0.2">
      <c r="A230" s="47" t="str">
        <f>T([1]p38!$C$13:$G$13)</f>
        <v/>
      </c>
      <c r="B230" s="95"/>
      <c r="C230" s="95"/>
      <c r="D230" s="95"/>
      <c r="E230" s="136"/>
      <c r="F230" s="148"/>
      <c r="G230" s="131"/>
      <c r="H230" s="149"/>
      <c r="I230" s="131"/>
      <c r="J230" s="149"/>
      <c r="K230" s="131"/>
      <c r="L230" s="131"/>
      <c r="M230" s="149"/>
      <c r="N230" s="131"/>
      <c r="O230" s="131"/>
      <c r="P230" s="149"/>
      <c r="Q230" s="131"/>
      <c r="R230" s="149"/>
      <c r="S230" s="131"/>
    </row>
    <row r="231" spans="1:19" s="2" customFormat="1" ht="13.5" customHeight="1" x14ac:dyDescent="0.2">
      <c r="A231" s="139" t="str">
        <f>IF([1]p38!$A$57&lt;&gt;0,[1]p38!$A$57,"")</f>
        <v/>
      </c>
      <c r="B231" s="131"/>
      <c r="C231" s="131"/>
      <c r="D231" s="131"/>
      <c r="E231" s="89"/>
      <c r="F231" s="148" t="str">
        <f>IF([1]p38!$F$57&lt;&gt;0,[1]p38!$F$57,"")</f>
        <v/>
      </c>
      <c r="G231" s="89"/>
      <c r="H231" s="148" t="str">
        <f>IF([1]p38!$E$57&lt;&gt;0,[1]p38!$E$57,"")</f>
        <v/>
      </c>
      <c r="I231" s="89"/>
      <c r="J231" s="148" t="str">
        <f>IF([1]p38!$I$57&lt;&gt;0,[1]p38!$I$57,"")</f>
        <v/>
      </c>
      <c r="K231" s="89"/>
      <c r="L231" s="16"/>
      <c r="M231" s="148" t="str">
        <f>IF([1]p38!$K$57&lt;&gt;0,[1]p38!$K$57,"")</f>
        <v/>
      </c>
      <c r="N231" s="89"/>
      <c r="O231" s="16"/>
      <c r="P231" s="16" t="str">
        <f>IF([1]p38!$L$57&lt;&gt;0,[1]p38!$L$57,"")</f>
        <v/>
      </c>
      <c r="Q231" s="16"/>
      <c r="R231" s="148" t="str">
        <f>IF([1]p38!$J$57&lt;&gt;0,[1]p38!$J$57,"")</f>
        <v/>
      </c>
      <c r="S231" s="89"/>
    </row>
    <row r="232" spans="1:19" s="2" customFormat="1" ht="13.5" customHeight="1" x14ac:dyDescent="0.2">
      <c r="A232" s="139" t="str">
        <f>IF([1]p38!$A$58&lt;&gt;0,[1]p38!$A$58,"")</f>
        <v/>
      </c>
      <c r="B232" s="131"/>
      <c r="C232" s="131"/>
      <c r="D232" s="131"/>
      <c r="E232" s="89"/>
      <c r="F232" s="148" t="str">
        <f>IF([1]p38!$F$58&lt;&gt;0,[1]p38!$F$58,"")</f>
        <v/>
      </c>
      <c r="G232" s="89"/>
      <c r="H232" s="148" t="str">
        <f>IF([1]p38!$E$58&lt;&gt;0,[1]p38!$E$58,"")</f>
        <v/>
      </c>
      <c r="I232" s="89"/>
      <c r="J232" s="148" t="str">
        <f>IF([1]p38!$I$58&lt;&gt;0,[1]p38!$I$58,"")</f>
        <v/>
      </c>
      <c r="K232" s="89"/>
      <c r="L232" s="16"/>
      <c r="M232" s="148" t="str">
        <f>IF([1]p38!$K$58&lt;&gt;0,[1]p38!$K$58,"")</f>
        <v/>
      </c>
      <c r="N232" s="89"/>
      <c r="O232" s="16"/>
      <c r="P232" s="16" t="str">
        <f>IF([1]p38!$L$58&lt;&gt;0,[1]p38!$L$58,"")</f>
        <v/>
      </c>
      <c r="Q232" s="16"/>
      <c r="R232" s="148" t="str">
        <f>IF([1]p38!$J$58&lt;&gt;0,[1]p38!$J$58,"")</f>
        <v/>
      </c>
      <c r="S232" s="89"/>
    </row>
    <row r="233" spans="1:19" s="2" customFormat="1" ht="13.5" customHeight="1" x14ac:dyDescent="0.2">
      <c r="A233" s="139" t="str">
        <f>IF([1]p38!$A$59&lt;&gt;0,[1]p38!$A$59,"")</f>
        <v/>
      </c>
      <c r="B233" s="131"/>
      <c r="C233" s="131"/>
      <c r="D233" s="131"/>
      <c r="E233" s="89"/>
      <c r="F233" s="148" t="str">
        <f>IF([1]p38!$F$59&lt;&gt;0,[1]p38!$F$59,"")</f>
        <v/>
      </c>
      <c r="G233" s="89"/>
      <c r="H233" s="148" t="str">
        <f>IF([1]p38!$E$59&lt;&gt;0,[1]p38!$E$59,"")</f>
        <v/>
      </c>
      <c r="I233" s="89"/>
      <c r="J233" s="148" t="str">
        <f>IF([1]p38!$I$59&lt;&gt;0,[1]p38!$I$59,"")</f>
        <v/>
      </c>
      <c r="K233" s="89"/>
      <c r="L233" s="16"/>
      <c r="M233" s="148" t="str">
        <f>IF([1]p38!$K$59&lt;&gt;0,[1]p38!$K$59,"")</f>
        <v/>
      </c>
      <c r="N233" s="89"/>
      <c r="O233" s="16"/>
      <c r="P233" s="16" t="str">
        <f>IF([1]p38!$L$59&lt;&gt;0,[1]p38!$L$59,"")</f>
        <v/>
      </c>
      <c r="Q233" s="16"/>
      <c r="R233" s="148" t="str">
        <f>IF([1]p38!$J$59&lt;&gt;0,[1]p38!$J$59,"")</f>
        <v/>
      </c>
      <c r="S233" s="89"/>
    </row>
    <row r="234" spans="1:19" s="2" customFormat="1" ht="13.5" customHeight="1" x14ac:dyDescent="0.2">
      <c r="A234" s="139" t="str">
        <f>IF([1]p38!$A$60&lt;&gt;0,[1]p38!$A$60,"")</f>
        <v/>
      </c>
      <c r="B234" s="131"/>
      <c r="C234" s="131"/>
      <c r="D234" s="131"/>
      <c r="E234" s="89"/>
      <c r="F234" s="148" t="str">
        <f>IF([1]p38!$F$60&lt;&gt;0,[1]p38!$F$60,"")</f>
        <v/>
      </c>
      <c r="G234" s="89"/>
      <c r="H234" s="148" t="str">
        <f>IF([1]p38!$E$60&lt;&gt;0,[1]p38!$E$60,"")</f>
        <v/>
      </c>
      <c r="I234" s="89"/>
      <c r="J234" s="148" t="str">
        <f>IF([1]p38!$I$60&lt;&gt;0,[1]p38!$I$60,"")</f>
        <v/>
      </c>
      <c r="K234" s="89"/>
      <c r="L234" s="16"/>
      <c r="M234" s="148" t="str">
        <f>IF([1]p38!$K$60&lt;&gt;0,[1]p38!$K$60,"")</f>
        <v/>
      </c>
      <c r="N234" s="89"/>
      <c r="O234" s="16"/>
      <c r="P234" s="16" t="str">
        <f>IF([1]p38!$L$60&lt;&gt;0,[1]p38!$L$60,"")</f>
        <v/>
      </c>
      <c r="Q234" s="16"/>
      <c r="R234" s="148" t="str">
        <f>IF([1]p38!$J$60&lt;&gt;0,[1]p38!$J$60,"")</f>
        <v/>
      </c>
      <c r="S234" s="89"/>
    </row>
    <row r="235" spans="1:19" s="2" customFormat="1" ht="13.5" customHeight="1" x14ac:dyDescent="0.2">
      <c r="A235" s="139" t="str">
        <f>IF([1]p38!$A$61&lt;&gt;0,[1]p38!$A$61,"")</f>
        <v/>
      </c>
      <c r="B235" s="131"/>
      <c r="C235" s="131"/>
      <c r="D235" s="131"/>
      <c r="E235" s="89"/>
      <c r="F235" s="148" t="str">
        <f>IF([1]p38!$F$61&lt;&gt;0,[1]p38!$F$61,"")</f>
        <v/>
      </c>
      <c r="G235" s="89"/>
      <c r="H235" s="148" t="str">
        <f>IF([1]p38!$E$61&lt;&gt;0,[1]p38!$E$61,"")</f>
        <v/>
      </c>
      <c r="I235" s="89"/>
      <c r="J235" s="148" t="str">
        <f>IF([1]p38!$I$61&lt;&gt;0,[1]p38!$I$61,"")</f>
        <v/>
      </c>
      <c r="K235" s="89"/>
      <c r="L235" s="16"/>
      <c r="M235" s="148" t="str">
        <f>IF([1]p38!$K$61&lt;&gt;0,[1]p38!$K$61,"")</f>
        <v/>
      </c>
      <c r="N235" s="89"/>
      <c r="O235" s="16"/>
      <c r="P235" s="16" t="str">
        <f>IF([1]p38!$L$61&lt;&gt;0,[1]p38!$L$61,"")</f>
        <v/>
      </c>
      <c r="Q235" s="16"/>
      <c r="R235" s="148" t="str">
        <f>IF([1]p38!$J$61&lt;&gt;0,[1]p38!$J$61,"")</f>
        <v/>
      </c>
      <c r="S235" s="89"/>
    </row>
    <row r="236" spans="1:19" s="25" customFormat="1" ht="11.25" x14ac:dyDescent="0.2">
      <c r="A236" s="47" t="str">
        <f>T([1]p39!$C$13:$G$13)</f>
        <v/>
      </c>
      <c r="B236" s="95"/>
      <c r="C236" s="95"/>
      <c r="D236" s="95"/>
      <c r="E236" s="136"/>
      <c r="F236" s="148"/>
      <c r="G236" s="131"/>
      <c r="H236" s="149"/>
      <c r="I236" s="131"/>
      <c r="J236" s="149"/>
      <c r="K236" s="131"/>
      <c r="L236" s="131"/>
      <c r="M236" s="149"/>
      <c r="N236" s="131"/>
      <c r="O236" s="131"/>
      <c r="P236" s="149"/>
      <c r="Q236" s="131"/>
      <c r="R236" s="149"/>
      <c r="S236" s="131"/>
    </row>
    <row r="237" spans="1:19" s="2" customFormat="1" ht="13.5" customHeight="1" x14ac:dyDescent="0.2">
      <c r="A237" s="139" t="str">
        <f>IF([1]p39!$A$57&lt;&gt;0,[1]p39!$A$57,"")</f>
        <v/>
      </c>
      <c r="B237" s="131"/>
      <c r="C237" s="131"/>
      <c r="D237" s="131"/>
      <c r="E237" s="89"/>
      <c r="F237" s="148" t="str">
        <f>IF([1]p39!$F$57&lt;&gt;0,[1]p39!$F$57,"")</f>
        <v/>
      </c>
      <c r="G237" s="89"/>
      <c r="H237" s="148" t="str">
        <f>IF([1]p39!$E$57&lt;&gt;0,[1]p39!$E$57,"")</f>
        <v/>
      </c>
      <c r="I237" s="89"/>
      <c r="J237" s="148" t="str">
        <f>IF([1]p39!$I$57&lt;&gt;0,[1]p39!$I$57,"")</f>
        <v/>
      </c>
      <c r="K237" s="89"/>
      <c r="L237" s="16"/>
      <c r="M237" s="148" t="str">
        <f>IF([1]p39!$K$57&lt;&gt;0,[1]p39!$K$57,"")</f>
        <v/>
      </c>
      <c r="N237" s="89"/>
      <c r="O237" s="16"/>
      <c r="P237" s="16" t="str">
        <f>IF([1]p39!$L$57&lt;&gt;0,[1]p39!$L$57,"")</f>
        <v/>
      </c>
      <c r="Q237" s="16"/>
      <c r="R237" s="148" t="str">
        <f>IF([1]p39!$J$57&lt;&gt;0,[1]p39!$J$57,"")</f>
        <v/>
      </c>
      <c r="S237" s="89"/>
    </row>
    <row r="238" spans="1:19" s="2" customFormat="1" ht="13.5" customHeight="1" x14ac:dyDescent="0.2">
      <c r="A238" s="139" t="str">
        <f>IF([1]p39!$A$58&lt;&gt;0,[1]p39!$A$58,"")</f>
        <v/>
      </c>
      <c r="B238" s="131"/>
      <c r="C238" s="131"/>
      <c r="D238" s="131"/>
      <c r="E238" s="89"/>
      <c r="F238" s="148" t="str">
        <f>IF([1]p39!$F$58&lt;&gt;0,[1]p39!$F$58,"")</f>
        <v/>
      </c>
      <c r="G238" s="89"/>
      <c r="H238" s="148" t="str">
        <f>IF([1]p39!$E$58&lt;&gt;0,[1]p39!$E$58,"")</f>
        <v/>
      </c>
      <c r="I238" s="89"/>
      <c r="J238" s="148" t="str">
        <f>IF([1]p39!$I$58&lt;&gt;0,[1]p39!$I$58,"")</f>
        <v/>
      </c>
      <c r="K238" s="89"/>
      <c r="L238" s="16"/>
      <c r="M238" s="148" t="str">
        <f>IF([1]p39!$K$58&lt;&gt;0,[1]p39!$K$58,"")</f>
        <v/>
      </c>
      <c r="N238" s="89"/>
      <c r="O238" s="16"/>
      <c r="P238" s="16" t="str">
        <f>IF([1]p39!$L$58&lt;&gt;0,[1]p39!$L$58,"")</f>
        <v/>
      </c>
      <c r="Q238" s="16"/>
      <c r="R238" s="148" t="str">
        <f>IF([1]p39!$J$58&lt;&gt;0,[1]p39!$J$58,"")</f>
        <v/>
      </c>
      <c r="S238" s="89"/>
    </row>
    <row r="239" spans="1:19" s="2" customFormat="1" ht="13.5" customHeight="1" x14ac:dyDescent="0.2">
      <c r="A239" s="139" t="str">
        <f>IF([1]p39!$A$59&lt;&gt;0,[1]p39!$A$59,"")</f>
        <v/>
      </c>
      <c r="B239" s="131"/>
      <c r="C239" s="131"/>
      <c r="D239" s="131"/>
      <c r="E239" s="89"/>
      <c r="F239" s="148" t="str">
        <f>IF([1]p39!$F$59&lt;&gt;0,[1]p39!$F$59,"")</f>
        <v/>
      </c>
      <c r="G239" s="89"/>
      <c r="H239" s="148" t="str">
        <f>IF([1]p39!$E$59&lt;&gt;0,[1]p39!$E$59,"")</f>
        <v/>
      </c>
      <c r="I239" s="89"/>
      <c r="J239" s="148" t="str">
        <f>IF([1]p39!$I$59&lt;&gt;0,[1]p39!$I$59,"")</f>
        <v/>
      </c>
      <c r="K239" s="89"/>
      <c r="L239" s="16"/>
      <c r="M239" s="148" t="str">
        <f>IF([1]p39!$K$59&lt;&gt;0,[1]p39!$K$59,"")</f>
        <v/>
      </c>
      <c r="N239" s="89"/>
      <c r="O239" s="16"/>
      <c r="P239" s="16" t="str">
        <f>IF([1]p39!$L$59&lt;&gt;0,[1]p39!$L$59,"")</f>
        <v/>
      </c>
      <c r="Q239" s="16"/>
      <c r="R239" s="148" t="str">
        <f>IF([1]p39!$J$59&lt;&gt;0,[1]p39!$J$59,"")</f>
        <v/>
      </c>
      <c r="S239" s="89"/>
    </row>
    <row r="240" spans="1:19" s="2" customFormat="1" ht="13.5" customHeight="1" x14ac:dyDescent="0.2">
      <c r="A240" s="139" t="str">
        <f>IF([1]p39!$A$60&lt;&gt;0,[1]p39!$A$60,"")</f>
        <v/>
      </c>
      <c r="B240" s="131"/>
      <c r="C240" s="131"/>
      <c r="D240" s="131"/>
      <c r="E240" s="89"/>
      <c r="F240" s="148" t="str">
        <f>IF([1]p39!$F$60&lt;&gt;0,[1]p39!$F$60,"")</f>
        <v/>
      </c>
      <c r="G240" s="89"/>
      <c r="H240" s="148" t="str">
        <f>IF([1]p39!$E$60&lt;&gt;0,[1]p39!$E$60,"")</f>
        <v/>
      </c>
      <c r="I240" s="89"/>
      <c r="J240" s="148" t="str">
        <f>IF([1]p39!$I$60&lt;&gt;0,[1]p39!$I$60,"")</f>
        <v/>
      </c>
      <c r="K240" s="89"/>
      <c r="L240" s="16"/>
      <c r="M240" s="148" t="str">
        <f>IF([1]p39!$K$60&lt;&gt;0,[1]p39!$K$60,"")</f>
        <v/>
      </c>
      <c r="N240" s="89"/>
      <c r="O240" s="16"/>
      <c r="P240" s="16" t="str">
        <f>IF([1]p39!$L$60&lt;&gt;0,[1]p39!$L$60,"")</f>
        <v/>
      </c>
      <c r="Q240" s="16"/>
      <c r="R240" s="148" t="str">
        <f>IF([1]p39!$J$60&lt;&gt;0,[1]p39!$J$60,"")</f>
        <v/>
      </c>
      <c r="S240" s="89"/>
    </row>
    <row r="241" spans="1:19" s="2" customFormat="1" ht="13.5" customHeight="1" x14ac:dyDescent="0.2">
      <c r="A241" s="139" t="str">
        <f>IF([1]p39!$A$61&lt;&gt;0,[1]p39!$A$61,"")</f>
        <v/>
      </c>
      <c r="B241" s="131"/>
      <c r="C241" s="131"/>
      <c r="D241" s="131"/>
      <c r="E241" s="89"/>
      <c r="F241" s="148" t="str">
        <f>IF([1]p39!$F$61&lt;&gt;0,[1]p39!$F$61,"")</f>
        <v/>
      </c>
      <c r="G241" s="89"/>
      <c r="H241" s="148" t="str">
        <f>IF([1]p39!$E$61&lt;&gt;0,[1]p39!$E$61,"")</f>
        <v/>
      </c>
      <c r="I241" s="89"/>
      <c r="J241" s="148" t="str">
        <f>IF([1]p39!$I$61&lt;&gt;0,[1]p39!$I$61,"")</f>
        <v/>
      </c>
      <c r="K241" s="89"/>
      <c r="L241" s="16"/>
      <c r="M241" s="148" t="str">
        <f>IF([1]p39!$K$61&lt;&gt;0,[1]p39!$K$61,"")</f>
        <v/>
      </c>
      <c r="N241" s="89"/>
      <c r="O241" s="16"/>
      <c r="P241" s="16" t="str">
        <f>IF([1]p39!$L$61&lt;&gt;0,[1]p39!$L$61,"")</f>
        <v/>
      </c>
      <c r="Q241" s="16"/>
      <c r="R241" s="148" t="str">
        <f>IF([1]p39!$J$61&lt;&gt;0,[1]p39!$J$61,"")</f>
        <v/>
      </c>
      <c r="S241" s="89"/>
    </row>
    <row r="242" spans="1:19" s="25" customFormat="1" ht="11.25" x14ac:dyDescent="0.2">
      <c r="A242" s="47" t="str">
        <f>T([1]p40!$C$13:$G$13)</f>
        <v/>
      </c>
      <c r="B242" s="95"/>
      <c r="C242" s="95"/>
      <c r="D242" s="95"/>
      <c r="E242" s="136"/>
      <c r="F242" s="148"/>
      <c r="G242" s="131"/>
      <c r="H242" s="149"/>
      <c r="I242" s="131"/>
      <c r="J242" s="149"/>
      <c r="K242" s="131"/>
      <c r="L242" s="131"/>
      <c r="M242" s="149"/>
      <c r="N242" s="131"/>
      <c r="O242" s="131"/>
      <c r="P242" s="149"/>
      <c r="Q242" s="131"/>
      <c r="R242" s="149"/>
      <c r="S242" s="131"/>
    </row>
    <row r="243" spans="1:19" s="2" customFormat="1" ht="13.5" customHeight="1" x14ac:dyDescent="0.2">
      <c r="A243" s="139" t="str">
        <f>IF([1]p40!$A$57&lt;&gt;0,[1]p40!$A$57,"")</f>
        <v/>
      </c>
      <c r="B243" s="131"/>
      <c r="C243" s="131"/>
      <c r="D243" s="131"/>
      <c r="E243" s="89"/>
      <c r="F243" s="148" t="str">
        <f>IF([1]p40!$F$57&lt;&gt;0,[1]p40!$F$57,"")</f>
        <v/>
      </c>
      <c r="G243" s="89"/>
      <c r="H243" s="148" t="str">
        <f>IF([1]p40!$E$57&lt;&gt;0,[1]p40!$E$57,"")</f>
        <v/>
      </c>
      <c r="I243" s="89"/>
      <c r="J243" s="148" t="str">
        <f>IF([1]p40!$I$57&lt;&gt;0,[1]p40!$I$57,"")</f>
        <v/>
      </c>
      <c r="K243" s="89"/>
      <c r="L243" s="16"/>
      <c r="M243" s="148" t="str">
        <f>IF([1]p40!$K$57&lt;&gt;0,[1]p40!$K$57,"")</f>
        <v/>
      </c>
      <c r="N243" s="89"/>
      <c r="O243" s="16"/>
      <c r="P243" s="16" t="str">
        <f>IF([1]p40!$L$57&lt;&gt;0,[1]p40!$L$57,"")</f>
        <v/>
      </c>
      <c r="Q243" s="16"/>
      <c r="R243" s="148" t="str">
        <f>IF([1]p40!$J$57&lt;&gt;0,[1]p40!$J$57,"")</f>
        <v/>
      </c>
      <c r="S243" s="89"/>
    </row>
    <row r="244" spans="1:19" s="2" customFormat="1" ht="13.5" customHeight="1" x14ac:dyDescent="0.2">
      <c r="A244" s="139" t="str">
        <f>IF([1]p40!$A$58&lt;&gt;0,[1]p40!$A$58,"")</f>
        <v/>
      </c>
      <c r="B244" s="131"/>
      <c r="C244" s="131"/>
      <c r="D244" s="131"/>
      <c r="E244" s="89"/>
      <c r="F244" s="148" t="str">
        <f>IF([1]p40!$F$58&lt;&gt;0,[1]p40!$F$58,"")</f>
        <v/>
      </c>
      <c r="G244" s="89"/>
      <c r="H244" s="148" t="str">
        <f>IF([1]p40!$E$58&lt;&gt;0,[1]p40!$E$58,"")</f>
        <v/>
      </c>
      <c r="I244" s="89"/>
      <c r="J244" s="148" t="str">
        <f>IF([1]p40!$I$58&lt;&gt;0,[1]p40!$I$58,"")</f>
        <v/>
      </c>
      <c r="K244" s="89"/>
      <c r="L244" s="16"/>
      <c r="M244" s="148" t="str">
        <f>IF([1]p40!$K$58&lt;&gt;0,[1]p40!$K$58,"")</f>
        <v/>
      </c>
      <c r="N244" s="89"/>
      <c r="O244" s="16"/>
      <c r="P244" s="16" t="str">
        <f>IF([1]p40!$L$58&lt;&gt;0,[1]p40!$L$58,"")</f>
        <v/>
      </c>
      <c r="Q244" s="16"/>
      <c r="R244" s="148" t="str">
        <f>IF([1]p40!$J$58&lt;&gt;0,[1]p40!$J$58,"")</f>
        <v/>
      </c>
      <c r="S244" s="89"/>
    </row>
    <row r="245" spans="1:19" s="2" customFormat="1" ht="13.5" customHeight="1" x14ac:dyDescent="0.2">
      <c r="A245" s="139" t="str">
        <f>IF([1]p40!$A$59&lt;&gt;0,[1]p40!$A$59,"")</f>
        <v/>
      </c>
      <c r="B245" s="131"/>
      <c r="C245" s="131"/>
      <c r="D245" s="131"/>
      <c r="E245" s="89"/>
      <c r="F245" s="148" t="str">
        <f>IF([1]p40!$F$59&lt;&gt;0,[1]p40!$F$59,"")</f>
        <v/>
      </c>
      <c r="G245" s="89"/>
      <c r="H245" s="148" t="str">
        <f>IF([1]p40!$E$59&lt;&gt;0,[1]p40!$E$59,"")</f>
        <v/>
      </c>
      <c r="I245" s="89"/>
      <c r="J245" s="148" t="str">
        <f>IF([1]p40!$I$59&lt;&gt;0,[1]p40!$I$59,"")</f>
        <v/>
      </c>
      <c r="K245" s="89"/>
      <c r="L245" s="16"/>
      <c r="M245" s="148" t="str">
        <f>IF([1]p40!$K$59&lt;&gt;0,[1]p40!$K$59,"")</f>
        <v/>
      </c>
      <c r="N245" s="89"/>
      <c r="O245" s="16"/>
      <c r="P245" s="16" t="str">
        <f>IF([1]p40!$L$59&lt;&gt;0,[1]p40!$L$59,"")</f>
        <v/>
      </c>
      <c r="Q245" s="16"/>
      <c r="R245" s="148" t="str">
        <f>IF([1]p40!$J$59&lt;&gt;0,[1]p40!$J$59,"")</f>
        <v/>
      </c>
      <c r="S245" s="89"/>
    </row>
    <row r="246" spans="1:19" s="2" customFormat="1" ht="13.5" customHeight="1" x14ac:dyDescent="0.2">
      <c r="A246" s="139" t="str">
        <f>IF([1]p40!$A$60&lt;&gt;0,[1]p40!$A$60,"")</f>
        <v/>
      </c>
      <c r="B246" s="131"/>
      <c r="C246" s="131"/>
      <c r="D246" s="131"/>
      <c r="E246" s="89"/>
      <c r="F246" s="148" t="str">
        <f>IF([1]p40!$F$60&lt;&gt;0,[1]p40!$F$60,"")</f>
        <v/>
      </c>
      <c r="G246" s="89"/>
      <c r="H246" s="148" t="str">
        <f>IF([1]p40!$E$60&lt;&gt;0,[1]p40!$E$60,"")</f>
        <v/>
      </c>
      <c r="I246" s="89"/>
      <c r="J246" s="148" t="str">
        <f>IF([1]p40!$I$60&lt;&gt;0,[1]p40!$I$60,"")</f>
        <v/>
      </c>
      <c r="K246" s="89"/>
      <c r="L246" s="16"/>
      <c r="M246" s="148" t="str">
        <f>IF([1]p40!$K$60&lt;&gt;0,[1]p40!$K$60,"")</f>
        <v/>
      </c>
      <c r="N246" s="89"/>
      <c r="O246" s="16"/>
      <c r="P246" s="16" t="str">
        <f>IF([1]p40!$L$60&lt;&gt;0,[1]p40!$L$60,"")</f>
        <v/>
      </c>
      <c r="Q246" s="16"/>
      <c r="R246" s="148" t="str">
        <f>IF([1]p40!$J$60&lt;&gt;0,[1]p40!$J$60,"")</f>
        <v/>
      </c>
      <c r="S246" s="89"/>
    </row>
    <row r="247" spans="1:19" s="2" customFormat="1" ht="13.5" customHeight="1" x14ac:dyDescent="0.2">
      <c r="A247" s="139" t="str">
        <f>IF([1]p40!$A$61&lt;&gt;0,[1]p40!$A$61,"")</f>
        <v/>
      </c>
      <c r="B247" s="131"/>
      <c r="C247" s="131"/>
      <c r="D247" s="131"/>
      <c r="E247" s="89"/>
      <c r="F247" s="148" t="str">
        <f>IF([1]p40!$F$61&lt;&gt;0,[1]p40!$F$61,"")</f>
        <v/>
      </c>
      <c r="G247" s="89"/>
      <c r="H247" s="148" t="str">
        <f>IF([1]p40!$E$61&lt;&gt;0,[1]p40!$E$61,"")</f>
        <v/>
      </c>
      <c r="I247" s="89"/>
      <c r="J247" s="148" t="str">
        <f>IF([1]p40!$I$61&lt;&gt;0,[1]p40!$I$61,"")</f>
        <v/>
      </c>
      <c r="K247" s="89"/>
      <c r="L247" s="16"/>
      <c r="M247" s="148" t="str">
        <f>IF([1]p40!$K$61&lt;&gt;0,[1]p40!$K$61,"")</f>
        <v/>
      </c>
      <c r="N247" s="89"/>
      <c r="O247" s="16"/>
      <c r="P247" s="16" t="str">
        <f>IF([1]p40!$L$61&lt;&gt;0,[1]p40!$L$61,"")</f>
        <v/>
      </c>
      <c r="Q247" s="16"/>
      <c r="R247" s="148" t="str">
        <f>IF([1]p40!$J$61&lt;&gt;0,[1]p40!$J$61,"")</f>
        <v/>
      </c>
      <c r="S247" s="89"/>
    </row>
    <row r="248" spans="1:19" s="25" customFormat="1" ht="11.25" x14ac:dyDescent="0.2">
      <c r="A248" s="47" t="str">
        <f>T([1]p41!$C$13:$G$13)</f>
        <v/>
      </c>
      <c r="B248" s="95"/>
      <c r="C248" s="95"/>
      <c r="D248" s="95"/>
      <c r="E248" s="136"/>
      <c r="F248" s="148"/>
      <c r="G248" s="131"/>
      <c r="H248" s="149"/>
      <c r="I248" s="131"/>
      <c r="J248" s="149"/>
      <c r="K248" s="131"/>
      <c r="L248" s="131"/>
      <c r="M248" s="149"/>
      <c r="N248" s="131"/>
      <c r="O248" s="131"/>
      <c r="P248" s="149"/>
      <c r="Q248" s="131"/>
      <c r="R248" s="149"/>
      <c r="S248" s="131"/>
    </row>
    <row r="249" spans="1:19" s="2" customFormat="1" ht="13.5" customHeight="1" x14ac:dyDescent="0.2">
      <c r="A249" s="139" t="str">
        <f>IF([1]p41!$A$57&lt;&gt;0,[1]p41!$A$57,"")</f>
        <v/>
      </c>
      <c r="B249" s="131"/>
      <c r="C249" s="131"/>
      <c r="D249" s="131"/>
      <c r="E249" s="89"/>
      <c r="F249" s="148" t="str">
        <f>IF([1]p41!$F$57&lt;&gt;0,[1]p41!$F$57,"")</f>
        <v/>
      </c>
      <c r="G249" s="89"/>
      <c r="H249" s="148" t="str">
        <f>IF([1]p41!$E$57&lt;&gt;0,[1]p41!$E$57,"")</f>
        <v/>
      </c>
      <c r="I249" s="89"/>
      <c r="J249" s="148" t="str">
        <f>IF([1]p41!$I$57&lt;&gt;0,[1]p41!$I$57,"")</f>
        <v/>
      </c>
      <c r="K249" s="89"/>
      <c r="L249" s="16"/>
      <c r="M249" s="148" t="str">
        <f>IF([1]p41!$K$57&lt;&gt;0,[1]p41!$K$57,"")</f>
        <v/>
      </c>
      <c r="N249" s="89"/>
      <c r="O249" s="16"/>
      <c r="P249" s="16" t="str">
        <f>IF([1]p41!$L$57&lt;&gt;0,[1]p41!$L$57,"")</f>
        <v/>
      </c>
      <c r="Q249" s="16"/>
      <c r="R249" s="148" t="str">
        <f>IF([1]p41!$J$57&lt;&gt;0,[1]p41!$J$57,"")</f>
        <v/>
      </c>
      <c r="S249" s="89"/>
    </row>
    <row r="250" spans="1:19" s="2" customFormat="1" ht="13.5" customHeight="1" x14ac:dyDescent="0.2">
      <c r="A250" s="139" t="str">
        <f>IF([1]p41!$A$58&lt;&gt;0,[1]p41!$A$58,"")</f>
        <v/>
      </c>
      <c r="B250" s="131"/>
      <c r="C250" s="131"/>
      <c r="D250" s="131"/>
      <c r="E250" s="89"/>
      <c r="F250" s="148" t="str">
        <f>IF([1]p41!$F$58&lt;&gt;0,[1]p41!$F$58,"")</f>
        <v/>
      </c>
      <c r="G250" s="89"/>
      <c r="H250" s="148" t="str">
        <f>IF([1]p41!$E$58&lt;&gt;0,[1]p41!$E$58,"")</f>
        <v/>
      </c>
      <c r="I250" s="89"/>
      <c r="J250" s="148" t="str">
        <f>IF([1]p41!$I$58&lt;&gt;0,[1]p41!$I$58,"")</f>
        <v/>
      </c>
      <c r="K250" s="89"/>
      <c r="L250" s="16"/>
      <c r="M250" s="148" t="str">
        <f>IF([1]p41!$K$58&lt;&gt;0,[1]p41!$K$58,"")</f>
        <v/>
      </c>
      <c r="N250" s="89"/>
      <c r="O250" s="16"/>
      <c r="P250" s="16" t="str">
        <f>IF([1]p41!$L$58&lt;&gt;0,[1]p41!$L$58,"")</f>
        <v/>
      </c>
      <c r="Q250" s="16"/>
      <c r="R250" s="148" t="str">
        <f>IF([1]p41!$J$58&lt;&gt;0,[1]p41!$J$58,"")</f>
        <v/>
      </c>
      <c r="S250" s="89"/>
    </row>
    <row r="251" spans="1:19" s="2" customFormat="1" ht="13.5" customHeight="1" x14ac:dyDescent="0.2">
      <c r="A251" s="139" t="str">
        <f>IF([1]p41!$A$59&lt;&gt;0,[1]p41!$A$59,"")</f>
        <v/>
      </c>
      <c r="B251" s="131"/>
      <c r="C251" s="131"/>
      <c r="D251" s="131"/>
      <c r="E251" s="89"/>
      <c r="F251" s="148" t="str">
        <f>IF([1]p41!$F$59&lt;&gt;0,[1]p41!$F$59,"")</f>
        <v/>
      </c>
      <c r="G251" s="89"/>
      <c r="H251" s="148" t="str">
        <f>IF([1]p41!$E$59&lt;&gt;0,[1]p41!$E$59,"")</f>
        <v/>
      </c>
      <c r="I251" s="89"/>
      <c r="J251" s="148" t="str">
        <f>IF([1]p41!$I$59&lt;&gt;0,[1]p41!$I$59,"")</f>
        <v/>
      </c>
      <c r="K251" s="89"/>
      <c r="L251" s="16"/>
      <c r="M251" s="148" t="str">
        <f>IF([1]p41!$K$59&lt;&gt;0,[1]p41!$K$59,"")</f>
        <v/>
      </c>
      <c r="N251" s="89"/>
      <c r="O251" s="16"/>
      <c r="P251" s="16" t="str">
        <f>IF([1]p41!$L$59&lt;&gt;0,[1]p41!$L$59,"")</f>
        <v/>
      </c>
      <c r="Q251" s="16"/>
      <c r="R251" s="148" t="str">
        <f>IF([1]p41!$J$59&lt;&gt;0,[1]p41!$J$59,"")</f>
        <v/>
      </c>
      <c r="S251" s="89"/>
    </row>
    <row r="252" spans="1:19" s="2" customFormat="1" ht="13.5" customHeight="1" x14ac:dyDescent="0.2">
      <c r="A252" s="139" t="str">
        <f>IF([1]p41!$A$60&lt;&gt;0,[1]p41!$A$60,"")</f>
        <v/>
      </c>
      <c r="B252" s="131"/>
      <c r="C252" s="131"/>
      <c r="D252" s="131"/>
      <c r="E252" s="89"/>
      <c r="F252" s="148" t="str">
        <f>IF([1]p41!$F$60&lt;&gt;0,[1]p41!$F$60,"")</f>
        <v/>
      </c>
      <c r="G252" s="89"/>
      <c r="H252" s="148" t="str">
        <f>IF([1]p41!$E$60&lt;&gt;0,[1]p41!$E$60,"")</f>
        <v/>
      </c>
      <c r="I252" s="89"/>
      <c r="J252" s="148" t="str">
        <f>IF([1]p41!$I$60&lt;&gt;0,[1]p41!$I$60,"")</f>
        <v/>
      </c>
      <c r="K252" s="89"/>
      <c r="L252" s="16"/>
      <c r="M252" s="148" t="str">
        <f>IF([1]p41!$K$60&lt;&gt;0,[1]p41!$K$60,"")</f>
        <v/>
      </c>
      <c r="N252" s="89"/>
      <c r="O252" s="16"/>
      <c r="P252" s="16" t="str">
        <f>IF([1]p41!$L$60&lt;&gt;0,[1]p41!$L$60,"")</f>
        <v/>
      </c>
      <c r="Q252" s="16"/>
      <c r="R252" s="148" t="str">
        <f>IF([1]p41!$J$60&lt;&gt;0,[1]p41!$J$60,"")</f>
        <v/>
      </c>
      <c r="S252" s="89"/>
    </row>
    <row r="253" spans="1:19" s="2" customFormat="1" ht="13.5" customHeight="1" x14ac:dyDescent="0.2">
      <c r="A253" s="139" t="str">
        <f>IF([1]p41!$A$61&lt;&gt;0,[1]p41!$A$61,"")</f>
        <v/>
      </c>
      <c r="B253" s="131"/>
      <c r="C253" s="131"/>
      <c r="D253" s="131"/>
      <c r="E253" s="89"/>
      <c r="F253" s="148" t="str">
        <f>IF([1]p41!$F$61&lt;&gt;0,[1]p41!$F$61,"")</f>
        <v/>
      </c>
      <c r="G253" s="89"/>
      <c r="H253" s="148" t="str">
        <f>IF([1]p41!$E$61&lt;&gt;0,[1]p41!$E$61,"")</f>
        <v/>
      </c>
      <c r="I253" s="89"/>
      <c r="J253" s="148" t="str">
        <f>IF([1]p41!$I$61&lt;&gt;0,[1]p41!$I$61,"")</f>
        <v/>
      </c>
      <c r="K253" s="89"/>
      <c r="L253" s="16"/>
      <c r="M253" s="148" t="str">
        <f>IF([1]p41!$K$61&lt;&gt;0,[1]p41!$K$61,"")</f>
        <v/>
      </c>
      <c r="N253" s="89"/>
      <c r="O253" s="16"/>
      <c r="P253" s="16" t="str">
        <f>IF([1]p41!$L$61&lt;&gt;0,[1]p41!$L$61,"")</f>
        <v/>
      </c>
      <c r="Q253" s="16"/>
      <c r="R253" s="148" t="str">
        <f>IF([1]p41!$J$61&lt;&gt;0,[1]p41!$J$61,"")</f>
        <v/>
      </c>
      <c r="S253" s="89"/>
    </row>
    <row r="254" spans="1:19" s="25" customFormat="1" ht="11.25" x14ac:dyDescent="0.2">
      <c r="A254" s="47" t="str">
        <f>T([1]p42!$C$13:$G$13)</f>
        <v/>
      </c>
      <c r="B254" s="95"/>
      <c r="C254" s="95"/>
      <c r="D254" s="95"/>
      <c r="E254" s="136"/>
      <c r="F254" s="148"/>
      <c r="G254" s="131"/>
      <c r="H254" s="149"/>
      <c r="I254" s="131"/>
      <c r="J254" s="149"/>
      <c r="K254" s="131"/>
      <c r="L254" s="131"/>
      <c r="M254" s="149"/>
      <c r="N254" s="131"/>
      <c r="O254" s="131"/>
      <c r="P254" s="149"/>
      <c r="Q254" s="131"/>
      <c r="R254" s="149"/>
      <c r="S254" s="131"/>
    </row>
    <row r="255" spans="1:19" s="2" customFormat="1" ht="13.5" customHeight="1" x14ac:dyDescent="0.2">
      <c r="A255" s="139" t="str">
        <f>IF([1]p42!$A$57&lt;&gt;0,[1]p42!$A$57,"")</f>
        <v/>
      </c>
      <c r="B255" s="131"/>
      <c r="C255" s="131"/>
      <c r="D255" s="131"/>
      <c r="E255" s="89"/>
      <c r="F255" s="148" t="str">
        <f>IF([1]p42!$F$57&lt;&gt;0,[1]p42!$F$57,"")</f>
        <v/>
      </c>
      <c r="G255" s="89"/>
      <c r="H255" s="148" t="str">
        <f>IF([1]p42!$E$57&lt;&gt;0,[1]p42!$E$57,"")</f>
        <v/>
      </c>
      <c r="I255" s="89"/>
      <c r="J255" s="148" t="str">
        <f>IF([1]p42!$I$57&lt;&gt;0,[1]p42!$I$57,"")</f>
        <v/>
      </c>
      <c r="K255" s="89"/>
      <c r="L255" s="16"/>
      <c r="M255" s="148" t="str">
        <f>IF([1]p42!$K$57&lt;&gt;0,[1]p42!$K$57,"")</f>
        <v/>
      </c>
      <c r="N255" s="89"/>
      <c r="O255" s="16"/>
      <c r="P255" s="16" t="str">
        <f>IF([1]p42!$L$57&lt;&gt;0,[1]p42!$L$57,"")</f>
        <v/>
      </c>
      <c r="Q255" s="16"/>
      <c r="R255" s="148" t="str">
        <f>IF([1]p42!$J$57&lt;&gt;0,[1]p42!$J$57,"")</f>
        <v/>
      </c>
      <c r="S255" s="89"/>
    </row>
    <row r="256" spans="1:19" s="2" customFormat="1" ht="13.5" customHeight="1" x14ac:dyDescent="0.2">
      <c r="A256" s="139" t="str">
        <f>IF([1]p42!$A$58&lt;&gt;0,[1]p42!$A$58,"")</f>
        <v/>
      </c>
      <c r="B256" s="131"/>
      <c r="C256" s="131"/>
      <c r="D256" s="131"/>
      <c r="E256" s="89"/>
      <c r="F256" s="148" t="str">
        <f>IF([1]p42!$F$58&lt;&gt;0,[1]p42!$F$58,"")</f>
        <v/>
      </c>
      <c r="G256" s="89"/>
      <c r="H256" s="148" t="str">
        <f>IF([1]p42!$E$58&lt;&gt;0,[1]p42!$E$58,"")</f>
        <v/>
      </c>
      <c r="I256" s="89"/>
      <c r="J256" s="148" t="str">
        <f>IF([1]p42!$I$58&lt;&gt;0,[1]p42!$I$58,"")</f>
        <v/>
      </c>
      <c r="K256" s="89"/>
      <c r="L256" s="16"/>
      <c r="M256" s="148" t="str">
        <f>IF([1]p42!$K$58&lt;&gt;0,[1]p42!$K$58,"")</f>
        <v/>
      </c>
      <c r="N256" s="89"/>
      <c r="O256" s="16"/>
      <c r="P256" s="16" t="str">
        <f>IF([1]p42!$L$58&lt;&gt;0,[1]p42!$L$58,"")</f>
        <v/>
      </c>
      <c r="Q256" s="16"/>
      <c r="R256" s="148" t="str">
        <f>IF([1]p42!$J$58&lt;&gt;0,[1]p42!$J$58,"")</f>
        <v/>
      </c>
      <c r="S256" s="89"/>
    </row>
    <row r="257" spans="1:19" s="2" customFormat="1" ht="13.5" customHeight="1" x14ac:dyDescent="0.2">
      <c r="A257" s="139" t="str">
        <f>IF([1]p42!$A$59&lt;&gt;0,[1]p42!$A$59,"")</f>
        <v/>
      </c>
      <c r="B257" s="131"/>
      <c r="C257" s="131"/>
      <c r="D257" s="131"/>
      <c r="E257" s="89"/>
      <c r="F257" s="148" t="str">
        <f>IF([1]p42!$F$59&lt;&gt;0,[1]p42!$F$59,"")</f>
        <v/>
      </c>
      <c r="G257" s="89"/>
      <c r="H257" s="148" t="str">
        <f>IF([1]p42!$E$59&lt;&gt;0,[1]p42!$E$59,"")</f>
        <v/>
      </c>
      <c r="I257" s="89"/>
      <c r="J257" s="148" t="str">
        <f>IF([1]p42!$I$59&lt;&gt;0,[1]p42!$I$59,"")</f>
        <v/>
      </c>
      <c r="K257" s="89"/>
      <c r="L257" s="16"/>
      <c r="M257" s="148" t="str">
        <f>IF([1]p42!$K$59&lt;&gt;0,[1]p42!$K$59,"")</f>
        <v/>
      </c>
      <c r="N257" s="89"/>
      <c r="O257" s="16"/>
      <c r="P257" s="16" t="str">
        <f>IF([1]p42!$L$59&lt;&gt;0,[1]p42!$L$59,"")</f>
        <v/>
      </c>
      <c r="Q257" s="16"/>
      <c r="R257" s="148" t="str">
        <f>IF([1]p42!$J$59&lt;&gt;0,[1]p42!$J$59,"")</f>
        <v/>
      </c>
      <c r="S257" s="89"/>
    </row>
    <row r="258" spans="1:19" s="2" customFormat="1" ht="13.5" customHeight="1" x14ac:dyDescent="0.2">
      <c r="A258" s="139" t="str">
        <f>IF([1]p42!$A$60&lt;&gt;0,[1]p42!$A$60,"")</f>
        <v/>
      </c>
      <c r="B258" s="131"/>
      <c r="C258" s="131"/>
      <c r="D258" s="131"/>
      <c r="E258" s="89"/>
      <c r="F258" s="148" t="str">
        <f>IF([1]p42!$F$60&lt;&gt;0,[1]p42!$F$60,"")</f>
        <v/>
      </c>
      <c r="G258" s="89"/>
      <c r="H258" s="148" t="str">
        <f>IF([1]p42!$E$60&lt;&gt;0,[1]p42!$E$60,"")</f>
        <v/>
      </c>
      <c r="I258" s="89"/>
      <c r="J258" s="148" t="str">
        <f>IF([1]p42!$I$60&lt;&gt;0,[1]p42!$I$60,"")</f>
        <v/>
      </c>
      <c r="K258" s="89"/>
      <c r="L258" s="16"/>
      <c r="M258" s="148" t="str">
        <f>IF([1]p42!$K$60&lt;&gt;0,[1]p42!$K$60,"")</f>
        <v/>
      </c>
      <c r="N258" s="89"/>
      <c r="O258" s="16"/>
      <c r="P258" s="16" t="str">
        <f>IF([1]p42!$L$60&lt;&gt;0,[1]p42!$L$60,"")</f>
        <v/>
      </c>
      <c r="Q258" s="16"/>
      <c r="R258" s="148" t="str">
        <f>IF([1]p42!$J$60&lt;&gt;0,[1]p42!$J$60,"")</f>
        <v/>
      </c>
      <c r="S258" s="89"/>
    </row>
    <row r="259" spans="1:19" s="2" customFormat="1" ht="13.5" customHeight="1" x14ac:dyDescent="0.2">
      <c r="A259" s="139" t="str">
        <f>IF([1]p42!$A$61&lt;&gt;0,[1]p42!$A$61,"")</f>
        <v/>
      </c>
      <c r="B259" s="131"/>
      <c r="C259" s="131"/>
      <c r="D259" s="131"/>
      <c r="E259" s="89"/>
      <c r="F259" s="148" t="str">
        <f>IF([1]p42!$F$61&lt;&gt;0,[1]p42!$F$61,"")</f>
        <v/>
      </c>
      <c r="G259" s="89"/>
      <c r="H259" s="148" t="str">
        <f>IF([1]p42!$E$61&lt;&gt;0,[1]p42!$E$61,"")</f>
        <v/>
      </c>
      <c r="I259" s="89"/>
      <c r="J259" s="148" t="str">
        <f>IF([1]p42!$I$61&lt;&gt;0,[1]p42!$I$61,"")</f>
        <v/>
      </c>
      <c r="K259" s="89"/>
      <c r="L259" s="16"/>
      <c r="M259" s="148" t="str">
        <f>IF([1]p42!$K$61&lt;&gt;0,[1]p42!$K$61,"")</f>
        <v/>
      </c>
      <c r="N259" s="89"/>
      <c r="O259" s="16"/>
      <c r="P259" s="16" t="str">
        <f>IF([1]p42!$L$61&lt;&gt;0,[1]p42!$L$61,"")</f>
        <v/>
      </c>
      <c r="Q259" s="16"/>
      <c r="R259" s="148" t="str">
        <f>IF([1]p42!$J$61&lt;&gt;0,[1]p42!$J$61,"")</f>
        <v/>
      </c>
      <c r="S259" s="89"/>
    </row>
    <row r="260" spans="1:19" s="25" customFormat="1" ht="11.25" x14ac:dyDescent="0.2">
      <c r="A260" s="47" t="str">
        <f>T([1]p43!$C$13:$G$13)</f>
        <v/>
      </c>
      <c r="B260" s="95"/>
      <c r="C260" s="95"/>
      <c r="D260" s="95"/>
      <c r="E260" s="136"/>
      <c r="F260" s="148"/>
      <c r="G260" s="131"/>
      <c r="H260" s="149"/>
      <c r="I260" s="131"/>
      <c r="J260" s="149"/>
      <c r="K260" s="131"/>
      <c r="L260" s="131"/>
      <c r="M260" s="149"/>
      <c r="N260" s="131"/>
      <c r="O260" s="131"/>
      <c r="P260" s="149"/>
      <c r="Q260" s="131"/>
      <c r="R260" s="149"/>
      <c r="S260" s="131"/>
    </row>
    <row r="261" spans="1:19" s="2" customFormat="1" ht="13.5" customHeight="1" x14ac:dyDescent="0.2">
      <c r="A261" s="139" t="str">
        <f>IF([1]p43!$A$57&lt;&gt;0,[1]p43!$A$57,"")</f>
        <v/>
      </c>
      <c r="B261" s="131"/>
      <c r="C261" s="131"/>
      <c r="D261" s="131"/>
      <c r="E261" s="89"/>
      <c r="F261" s="148" t="str">
        <f>IF([1]p43!$F$57&lt;&gt;0,[1]p43!$F$57,"")</f>
        <v/>
      </c>
      <c r="G261" s="89"/>
      <c r="H261" s="148" t="str">
        <f>IF([1]p43!$E$57&lt;&gt;0,[1]p43!$E$57,"")</f>
        <v/>
      </c>
      <c r="I261" s="89"/>
      <c r="J261" s="148" t="str">
        <f>IF([1]p43!$I$57&lt;&gt;0,[1]p43!$I$57,"")</f>
        <v/>
      </c>
      <c r="K261" s="89"/>
      <c r="L261" s="16"/>
      <c r="M261" s="148" t="str">
        <f>IF([1]p43!$K$57&lt;&gt;0,[1]p43!$K$57,"")</f>
        <v/>
      </c>
      <c r="N261" s="89"/>
      <c r="O261" s="16"/>
      <c r="P261" s="16" t="str">
        <f>IF([1]p43!$L$57&lt;&gt;0,[1]p43!$L$57,"")</f>
        <v/>
      </c>
      <c r="Q261" s="16"/>
      <c r="R261" s="148" t="str">
        <f>IF([1]p43!$J$57&lt;&gt;0,[1]p43!$J$57,"")</f>
        <v/>
      </c>
      <c r="S261" s="89"/>
    </row>
    <row r="262" spans="1:19" s="2" customFormat="1" ht="13.5" customHeight="1" x14ac:dyDescent="0.2">
      <c r="A262" s="139" t="str">
        <f>IF([1]p43!$A$58&lt;&gt;0,[1]p43!$A$58,"")</f>
        <v/>
      </c>
      <c r="B262" s="131"/>
      <c r="C262" s="131"/>
      <c r="D262" s="131"/>
      <c r="E262" s="89"/>
      <c r="F262" s="148" t="str">
        <f>IF([1]p43!$F$58&lt;&gt;0,[1]p43!$F$58,"")</f>
        <v/>
      </c>
      <c r="G262" s="89"/>
      <c r="H262" s="148" t="str">
        <f>IF([1]p43!$E$58&lt;&gt;0,[1]p43!$E$58,"")</f>
        <v/>
      </c>
      <c r="I262" s="89"/>
      <c r="J262" s="148" t="str">
        <f>IF([1]p43!$I$58&lt;&gt;0,[1]p43!$I$58,"")</f>
        <v/>
      </c>
      <c r="K262" s="89"/>
      <c r="L262" s="16"/>
      <c r="M262" s="148" t="str">
        <f>IF([1]p43!$K$58&lt;&gt;0,[1]p43!$K$58,"")</f>
        <v/>
      </c>
      <c r="N262" s="89"/>
      <c r="O262" s="16"/>
      <c r="P262" s="16" t="str">
        <f>IF([1]p43!$L$58&lt;&gt;0,[1]p43!$L$58,"")</f>
        <v/>
      </c>
      <c r="Q262" s="16"/>
      <c r="R262" s="148" t="str">
        <f>IF([1]p43!$J$58&lt;&gt;0,[1]p43!$J$58,"")</f>
        <v/>
      </c>
      <c r="S262" s="89"/>
    </row>
    <row r="263" spans="1:19" s="2" customFormat="1" ht="13.5" customHeight="1" x14ac:dyDescent="0.2">
      <c r="A263" s="139" t="str">
        <f>IF([1]p43!$A$59&lt;&gt;0,[1]p43!$A$59,"")</f>
        <v/>
      </c>
      <c r="B263" s="131"/>
      <c r="C263" s="131"/>
      <c r="D263" s="131"/>
      <c r="E263" s="89"/>
      <c r="F263" s="148" t="str">
        <f>IF([1]p43!$F$59&lt;&gt;0,[1]p43!$F$59,"")</f>
        <v/>
      </c>
      <c r="G263" s="89"/>
      <c r="H263" s="148" t="str">
        <f>IF([1]p43!$E$59&lt;&gt;0,[1]p43!$E$59,"")</f>
        <v/>
      </c>
      <c r="I263" s="89"/>
      <c r="J263" s="148" t="str">
        <f>IF([1]p43!$I$59&lt;&gt;0,[1]p43!$I$59,"")</f>
        <v/>
      </c>
      <c r="K263" s="89"/>
      <c r="L263" s="16"/>
      <c r="M263" s="148" t="str">
        <f>IF([1]p43!$K$59&lt;&gt;0,[1]p43!$K$59,"")</f>
        <v/>
      </c>
      <c r="N263" s="89"/>
      <c r="O263" s="16"/>
      <c r="P263" s="16" t="str">
        <f>IF([1]p43!$L$59&lt;&gt;0,[1]p43!$L$59,"")</f>
        <v/>
      </c>
      <c r="Q263" s="16"/>
      <c r="R263" s="148" t="str">
        <f>IF([1]p43!$J$59&lt;&gt;0,[1]p43!$J$59,"")</f>
        <v/>
      </c>
      <c r="S263" s="89"/>
    </row>
    <row r="264" spans="1:19" s="2" customFormat="1" ht="13.5" customHeight="1" x14ac:dyDescent="0.2">
      <c r="A264" s="139" t="str">
        <f>IF([1]p43!$A$60&lt;&gt;0,[1]p43!$A$60,"")</f>
        <v/>
      </c>
      <c r="B264" s="131"/>
      <c r="C264" s="131"/>
      <c r="D264" s="131"/>
      <c r="E264" s="89"/>
      <c r="F264" s="148" t="str">
        <f>IF([1]p43!$F$60&lt;&gt;0,[1]p43!$F$60,"")</f>
        <v/>
      </c>
      <c r="G264" s="89"/>
      <c r="H264" s="148" t="str">
        <f>IF([1]p43!$E$60&lt;&gt;0,[1]p43!$E$60,"")</f>
        <v/>
      </c>
      <c r="I264" s="89"/>
      <c r="J264" s="148" t="str">
        <f>IF([1]p43!$I$60&lt;&gt;0,[1]p43!$I$60,"")</f>
        <v/>
      </c>
      <c r="K264" s="89"/>
      <c r="L264" s="16"/>
      <c r="M264" s="148" t="str">
        <f>IF([1]p43!$K$60&lt;&gt;0,[1]p43!$K$60,"")</f>
        <v/>
      </c>
      <c r="N264" s="89"/>
      <c r="O264" s="16"/>
      <c r="P264" s="16" t="str">
        <f>IF([1]p43!$L$60&lt;&gt;0,[1]p43!$L$60,"")</f>
        <v/>
      </c>
      <c r="Q264" s="16"/>
      <c r="R264" s="148" t="str">
        <f>IF([1]p43!$J$60&lt;&gt;0,[1]p43!$J$60,"")</f>
        <v/>
      </c>
      <c r="S264" s="89"/>
    </row>
    <row r="265" spans="1:19" s="2" customFormat="1" ht="13.5" customHeight="1" x14ac:dyDescent="0.2">
      <c r="A265" s="139" t="str">
        <f>IF([1]p43!$A$61&lt;&gt;0,[1]p43!$A$61,"")</f>
        <v/>
      </c>
      <c r="B265" s="131"/>
      <c r="C265" s="131"/>
      <c r="D265" s="131"/>
      <c r="E265" s="89"/>
      <c r="F265" s="148" t="str">
        <f>IF([1]p43!$F$61&lt;&gt;0,[1]p43!$F$61,"")</f>
        <v/>
      </c>
      <c r="G265" s="89"/>
      <c r="H265" s="148" t="str">
        <f>IF([1]p43!$E$61&lt;&gt;0,[1]p43!$E$61,"")</f>
        <v/>
      </c>
      <c r="I265" s="89"/>
      <c r="J265" s="148" t="str">
        <f>IF([1]p43!$I$61&lt;&gt;0,[1]p43!$I$61,"")</f>
        <v/>
      </c>
      <c r="K265" s="89"/>
      <c r="L265" s="16"/>
      <c r="M265" s="148" t="str">
        <f>IF([1]p43!$K$61&lt;&gt;0,[1]p43!$K$61,"")</f>
        <v/>
      </c>
      <c r="N265" s="89"/>
      <c r="O265" s="16"/>
      <c r="P265" s="16" t="str">
        <f>IF([1]p43!$L$61&lt;&gt;0,[1]p43!$L$61,"")</f>
        <v/>
      </c>
      <c r="Q265" s="16"/>
      <c r="R265" s="148" t="str">
        <f>IF([1]p43!$J$61&lt;&gt;0,[1]p43!$J$61,"")</f>
        <v/>
      </c>
      <c r="S265" s="89"/>
    </row>
    <row r="266" spans="1:19" s="25" customFormat="1" ht="11.25" x14ac:dyDescent="0.2">
      <c r="A266" s="47" t="str">
        <f>T([1]p44!$C$13:$G$13)</f>
        <v/>
      </c>
      <c r="B266" s="95"/>
      <c r="C266" s="95"/>
      <c r="D266" s="95"/>
      <c r="E266" s="136"/>
      <c r="F266" s="148"/>
      <c r="G266" s="131"/>
      <c r="H266" s="149"/>
      <c r="I266" s="131"/>
      <c r="J266" s="149"/>
      <c r="K266" s="131"/>
      <c r="L266" s="131"/>
      <c r="M266" s="149"/>
      <c r="N266" s="131"/>
      <c r="O266" s="131"/>
      <c r="P266" s="149"/>
      <c r="Q266" s="131"/>
      <c r="R266" s="149"/>
      <c r="S266" s="131"/>
    </row>
    <row r="267" spans="1:19" s="2" customFormat="1" ht="13.5" customHeight="1" x14ac:dyDescent="0.2">
      <c r="A267" s="139" t="str">
        <f>IF([1]p44!$A$57&lt;&gt;0,[1]p44!$A$57,"")</f>
        <v/>
      </c>
      <c r="B267" s="131"/>
      <c r="C267" s="131"/>
      <c r="D267" s="131"/>
      <c r="E267" s="89"/>
      <c r="F267" s="148" t="str">
        <f>IF([1]p44!$F$57&lt;&gt;0,[1]p44!$F$57,"")</f>
        <v/>
      </c>
      <c r="G267" s="89"/>
      <c r="H267" s="148" t="str">
        <f>IF([1]p44!$E$57&lt;&gt;0,[1]p44!$E$57,"")</f>
        <v/>
      </c>
      <c r="I267" s="89"/>
      <c r="J267" s="148" t="str">
        <f>IF([1]p44!$I$57&lt;&gt;0,[1]p44!$I$57,"")</f>
        <v/>
      </c>
      <c r="K267" s="89"/>
      <c r="L267" s="16"/>
      <c r="M267" s="148" t="str">
        <f>IF([1]p44!$K$57&lt;&gt;0,[1]p44!$K$57,"")</f>
        <v/>
      </c>
      <c r="N267" s="89"/>
      <c r="O267" s="16"/>
      <c r="P267" s="16" t="str">
        <f>IF([1]p44!$L$57&lt;&gt;0,[1]p44!$L$57,"")</f>
        <v/>
      </c>
      <c r="Q267" s="16"/>
      <c r="R267" s="148" t="str">
        <f>IF([1]p44!$J$57&lt;&gt;0,[1]p44!$J$57,"")</f>
        <v/>
      </c>
      <c r="S267" s="89"/>
    </row>
    <row r="268" spans="1:19" s="2" customFormat="1" ht="13.5" customHeight="1" x14ac:dyDescent="0.2">
      <c r="A268" s="139" t="str">
        <f>IF([1]p44!$A$58&lt;&gt;0,[1]p44!$A$58,"")</f>
        <v/>
      </c>
      <c r="B268" s="131"/>
      <c r="C268" s="131"/>
      <c r="D268" s="131"/>
      <c r="E268" s="89"/>
      <c r="F268" s="148" t="str">
        <f>IF([1]p44!$F$58&lt;&gt;0,[1]p44!$F$58,"")</f>
        <v/>
      </c>
      <c r="G268" s="89"/>
      <c r="H268" s="148" t="str">
        <f>IF([1]p44!$E$58&lt;&gt;0,[1]p44!$E$58,"")</f>
        <v/>
      </c>
      <c r="I268" s="89"/>
      <c r="J268" s="148" t="str">
        <f>IF([1]p44!$I$58&lt;&gt;0,[1]p44!$I$58,"")</f>
        <v/>
      </c>
      <c r="K268" s="89"/>
      <c r="L268" s="16"/>
      <c r="M268" s="148" t="str">
        <f>IF([1]p44!$K$58&lt;&gt;0,[1]p44!$K$58,"")</f>
        <v/>
      </c>
      <c r="N268" s="89"/>
      <c r="O268" s="16"/>
      <c r="P268" s="16" t="str">
        <f>IF([1]p44!$L$58&lt;&gt;0,[1]p44!$L$58,"")</f>
        <v/>
      </c>
      <c r="Q268" s="16"/>
      <c r="R268" s="148" t="str">
        <f>IF([1]p44!$J$58&lt;&gt;0,[1]p44!$J$58,"")</f>
        <v/>
      </c>
      <c r="S268" s="89"/>
    </row>
    <row r="269" spans="1:19" s="2" customFormat="1" ht="13.5" customHeight="1" x14ac:dyDescent="0.2">
      <c r="A269" s="139" t="str">
        <f>IF([1]p44!$A$59&lt;&gt;0,[1]p44!$A$59,"")</f>
        <v/>
      </c>
      <c r="B269" s="131"/>
      <c r="C269" s="131"/>
      <c r="D269" s="131"/>
      <c r="E269" s="89"/>
      <c r="F269" s="148" t="str">
        <f>IF([1]p44!$F$59&lt;&gt;0,[1]p44!$F$59,"")</f>
        <v/>
      </c>
      <c r="G269" s="89"/>
      <c r="H269" s="148" t="str">
        <f>IF([1]p44!$E$59&lt;&gt;0,[1]p44!$E$59,"")</f>
        <v/>
      </c>
      <c r="I269" s="89"/>
      <c r="J269" s="148" t="str">
        <f>IF([1]p44!$I$59&lt;&gt;0,[1]p44!$I$59,"")</f>
        <v/>
      </c>
      <c r="K269" s="89"/>
      <c r="L269" s="16"/>
      <c r="M269" s="148" t="str">
        <f>IF([1]p44!$K$59&lt;&gt;0,[1]p44!$K$59,"")</f>
        <v/>
      </c>
      <c r="N269" s="89"/>
      <c r="O269" s="16"/>
      <c r="P269" s="16" t="str">
        <f>IF([1]p44!$L$59&lt;&gt;0,[1]p44!$L$59,"")</f>
        <v/>
      </c>
      <c r="Q269" s="16"/>
      <c r="R269" s="148" t="str">
        <f>IF([1]p44!$J$59&lt;&gt;0,[1]p44!$J$59,"")</f>
        <v/>
      </c>
      <c r="S269" s="89"/>
    </row>
    <row r="270" spans="1:19" s="2" customFormat="1" ht="13.5" customHeight="1" x14ac:dyDescent="0.2">
      <c r="A270" s="139" t="str">
        <f>IF([1]p44!$A$60&lt;&gt;0,[1]p44!$A$60,"")</f>
        <v/>
      </c>
      <c r="B270" s="131"/>
      <c r="C270" s="131"/>
      <c r="D270" s="131"/>
      <c r="E270" s="89"/>
      <c r="F270" s="148" t="str">
        <f>IF([1]p44!$F$60&lt;&gt;0,[1]p44!$F$60,"")</f>
        <v/>
      </c>
      <c r="G270" s="89"/>
      <c r="H270" s="148" t="str">
        <f>IF([1]p44!$E$60&lt;&gt;0,[1]p44!$E$60,"")</f>
        <v/>
      </c>
      <c r="I270" s="89"/>
      <c r="J270" s="148" t="str">
        <f>IF([1]p44!$I$60&lt;&gt;0,[1]p44!$I$60,"")</f>
        <v/>
      </c>
      <c r="K270" s="89"/>
      <c r="L270" s="16"/>
      <c r="M270" s="148" t="str">
        <f>IF([1]p44!$K$60&lt;&gt;0,[1]p44!$K$60,"")</f>
        <v/>
      </c>
      <c r="N270" s="89"/>
      <c r="O270" s="16"/>
      <c r="P270" s="16" t="str">
        <f>IF([1]p44!$L$60&lt;&gt;0,[1]p44!$L$60,"")</f>
        <v/>
      </c>
      <c r="Q270" s="16"/>
      <c r="R270" s="148" t="str">
        <f>IF([1]p44!$J$60&lt;&gt;0,[1]p44!$J$60,"")</f>
        <v/>
      </c>
      <c r="S270" s="89"/>
    </row>
    <row r="271" spans="1:19" s="2" customFormat="1" ht="13.5" customHeight="1" x14ac:dyDescent="0.2">
      <c r="A271" s="139" t="str">
        <f>IF([1]p44!$A$61&lt;&gt;0,[1]p44!$A$61,"")</f>
        <v/>
      </c>
      <c r="B271" s="131"/>
      <c r="C271" s="131"/>
      <c r="D271" s="131"/>
      <c r="E271" s="89"/>
      <c r="F271" s="148" t="str">
        <f>IF([1]p44!$F$61&lt;&gt;0,[1]p44!$F$61,"")</f>
        <v/>
      </c>
      <c r="G271" s="89"/>
      <c r="H271" s="148" t="str">
        <f>IF([1]p44!$E$61&lt;&gt;0,[1]p44!$E$61,"")</f>
        <v/>
      </c>
      <c r="I271" s="89"/>
      <c r="J271" s="148" t="str">
        <f>IF([1]p44!$I$61&lt;&gt;0,[1]p44!$I$61,"")</f>
        <v/>
      </c>
      <c r="K271" s="89"/>
      <c r="L271" s="16"/>
      <c r="M271" s="148" t="str">
        <f>IF([1]p44!$K$61&lt;&gt;0,[1]p44!$K$61,"")</f>
        <v/>
      </c>
      <c r="N271" s="89"/>
      <c r="O271" s="16"/>
      <c r="P271" s="16" t="str">
        <f>IF([1]p44!$L$61&lt;&gt;0,[1]p44!$L$61,"")</f>
        <v/>
      </c>
      <c r="Q271" s="16"/>
      <c r="R271" s="148" t="str">
        <f>IF([1]p44!$J$61&lt;&gt;0,[1]p44!$J$61,"")</f>
        <v/>
      </c>
      <c r="S271" s="89"/>
    </row>
    <row r="272" spans="1:19" s="25" customFormat="1" ht="11.25" x14ac:dyDescent="0.2">
      <c r="A272" s="47" t="str">
        <f>T([1]p45!$C$13:$G$13)</f>
        <v/>
      </c>
      <c r="B272" s="95"/>
      <c r="C272" s="95"/>
      <c r="D272" s="95"/>
      <c r="E272" s="136"/>
      <c r="F272" s="148"/>
      <c r="G272" s="131"/>
      <c r="H272" s="149"/>
      <c r="I272" s="131"/>
      <c r="J272" s="149"/>
      <c r="K272" s="131"/>
      <c r="L272" s="131"/>
      <c r="M272" s="149"/>
      <c r="N272" s="131"/>
      <c r="O272" s="131"/>
      <c r="P272" s="149"/>
      <c r="Q272" s="131"/>
      <c r="R272" s="149"/>
      <c r="S272" s="131"/>
    </row>
    <row r="273" spans="1:19" s="2" customFormat="1" ht="13.5" customHeight="1" x14ac:dyDescent="0.2">
      <c r="A273" s="139" t="str">
        <f>IF([1]p45!$A$57&lt;&gt;0,[1]p45!$A$57,"")</f>
        <v/>
      </c>
      <c r="B273" s="131"/>
      <c r="C273" s="131"/>
      <c r="D273" s="131"/>
      <c r="E273" s="89"/>
      <c r="F273" s="148" t="str">
        <f>IF([1]p45!$F$57&lt;&gt;0,[1]p45!$F$57,"")</f>
        <v/>
      </c>
      <c r="G273" s="89"/>
      <c r="H273" s="148" t="str">
        <f>IF([1]p45!$E$57&lt;&gt;0,[1]p45!$E$57,"")</f>
        <v/>
      </c>
      <c r="I273" s="89"/>
      <c r="J273" s="148" t="str">
        <f>IF([1]p45!$I$57&lt;&gt;0,[1]p45!$I$57,"")</f>
        <v/>
      </c>
      <c r="K273" s="89"/>
      <c r="L273" s="16"/>
      <c r="M273" s="148" t="str">
        <f>IF([1]p45!$K$57&lt;&gt;0,[1]p45!$K$57,"")</f>
        <v/>
      </c>
      <c r="N273" s="89"/>
      <c r="O273" s="16"/>
      <c r="P273" s="16" t="str">
        <f>IF([1]p45!$L$57&lt;&gt;0,[1]p45!$L$57,"")</f>
        <v/>
      </c>
      <c r="Q273" s="16"/>
      <c r="R273" s="148" t="str">
        <f>IF([1]p45!$J$57&lt;&gt;0,[1]p45!$J$57,"")</f>
        <v/>
      </c>
      <c r="S273" s="89"/>
    </row>
    <row r="274" spans="1:19" s="2" customFormat="1" ht="13.5" customHeight="1" x14ac:dyDescent="0.2">
      <c r="A274" s="139" t="str">
        <f>IF([1]p45!$A$58&lt;&gt;0,[1]p45!$A$58,"")</f>
        <v/>
      </c>
      <c r="B274" s="131"/>
      <c r="C274" s="131"/>
      <c r="D274" s="131"/>
      <c r="E274" s="89"/>
      <c r="F274" s="148" t="str">
        <f>IF([1]p45!$F$58&lt;&gt;0,[1]p45!$F$58,"")</f>
        <v/>
      </c>
      <c r="G274" s="89"/>
      <c r="H274" s="148" t="str">
        <f>IF([1]p45!$E$58&lt;&gt;0,[1]p45!$E$58,"")</f>
        <v/>
      </c>
      <c r="I274" s="89"/>
      <c r="J274" s="148" t="str">
        <f>IF([1]p45!$I$58&lt;&gt;0,[1]p45!$I$58,"")</f>
        <v/>
      </c>
      <c r="K274" s="89"/>
      <c r="L274" s="16"/>
      <c r="M274" s="148" t="str">
        <f>IF([1]p45!$K$58&lt;&gt;0,[1]p45!$K$58,"")</f>
        <v/>
      </c>
      <c r="N274" s="89"/>
      <c r="O274" s="16"/>
      <c r="P274" s="16" t="str">
        <f>IF([1]p45!$L$58&lt;&gt;0,[1]p45!$L$58,"")</f>
        <v/>
      </c>
      <c r="Q274" s="16"/>
      <c r="R274" s="148" t="str">
        <f>IF([1]p45!$J$58&lt;&gt;0,[1]p45!$J$58,"")</f>
        <v/>
      </c>
      <c r="S274" s="89"/>
    </row>
    <row r="275" spans="1:19" s="2" customFormat="1" ht="13.5" customHeight="1" x14ac:dyDescent="0.2">
      <c r="A275" s="139" t="str">
        <f>IF([1]p45!$A$59&lt;&gt;0,[1]p45!$A$59,"")</f>
        <v/>
      </c>
      <c r="B275" s="131"/>
      <c r="C275" s="131"/>
      <c r="D275" s="131"/>
      <c r="E275" s="89"/>
      <c r="F275" s="148" t="str">
        <f>IF([1]p45!$F$59&lt;&gt;0,[1]p45!$F$59,"")</f>
        <v/>
      </c>
      <c r="G275" s="89"/>
      <c r="H275" s="148" t="str">
        <f>IF([1]p45!$E$59&lt;&gt;0,[1]p45!$E$59,"")</f>
        <v/>
      </c>
      <c r="I275" s="89"/>
      <c r="J275" s="148" t="str">
        <f>IF([1]p45!$I$59&lt;&gt;0,[1]p45!$I$59,"")</f>
        <v/>
      </c>
      <c r="K275" s="89"/>
      <c r="L275" s="16"/>
      <c r="M275" s="148" t="str">
        <f>IF([1]p45!$K$59&lt;&gt;0,[1]p45!$K$59,"")</f>
        <v/>
      </c>
      <c r="N275" s="89"/>
      <c r="O275" s="16"/>
      <c r="P275" s="16" t="str">
        <f>IF([1]p45!$L$59&lt;&gt;0,[1]p45!$L$59,"")</f>
        <v/>
      </c>
      <c r="Q275" s="16"/>
      <c r="R275" s="148" t="str">
        <f>IF([1]p45!$J$59&lt;&gt;0,[1]p45!$J$59,"")</f>
        <v/>
      </c>
      <c r="S275" s="89"/>
    </row>
    <row r="276" spans="1:19" s="2" customFormat="1" ht="13.5" customHeight="1" x14ac:dyDescent="0.2">
      <c r="A276" s="139" t="str">
        <f>IF([1]p45!$A$60&lt;&gt;0,[1]p45!$A$60,"")</f>
        <v/>
      </c>
      <c r="B276" s="131"/>
      <c r="C276" s="131"/>
      <c r="D276" s="131"/>
      <c r="E276" s="89"/>
      <c r="F276" s="148" t="str">
        <f>IF([1]p45!$F$60&lt;&gt;0,[1]p45!$F$60,"")</f>
        <v/>
      </c>
      <c r="G276" s="89"/>
      <c r="H276" s="148" t="str">
        <f>IF([1]p45!$E$60&lt;&gt;0,[1]p45!$E$60,"")</f>
        <v/>
      </c>
      <c r="I276" s="89"/>
      <c r="J276" s="148" t="str">
        <f>IF([1]p45!$I$60&lt;&gt;0,[1]p45!$I$60,"")</f>
        <v/>
      </c>
      <c r="K276" s="89"/>
      <c r="L276" s="16"/>
      <c r="M276" s="148" t="str">
        <f>IF([1]p45!$K$60&lt;&gt;0,[1]p45!$K$60,"")</f>
        <v/>
      </c>
      <c r="N276" s="89"/>
      <c r="O276" s="16"/>
      <c r="P276" s="16" t="str">
        <f>IF([1]p45!$L$60&lt;&gt;0,[1]p45!$L$60,"")</f>
        <v/>
      </c>
      <c r="Q276" s="16"/>
      <c r="R276" s="148" t="str">
        <f>IF([1]p45!$J$60&lt;&gt;0,[1]p45!$J$60,"")</f>
        <v/>
      </c>
      <c r="S276" s="89"/>
    </row>
    <row r="277" spans="1:19" s="2" customFormat="1" ht="13.5" customHeight="1" x14ac:dyDescent="0.2">
      <c r="A277" s="139" t="str">
        <f>IF([1]p45!$A$61&lt;&gt;0,[1]p45!$A$61,"")</f>
        <v/>
      </c>
      <c r="B277" s="131"/>
      <c r="C277" s="131"/>
      <c r="D277" s="131"/>
      <c r="E277" s="89"/>
      <c r="F277" s="148" t="str">
        <f>IF([1]p45!$F$61&lt;&gt;0,[1]p45!$F$61,"")</f>
        <v/>
      </c>
      <c r="G277" s="89"/>
      <c r="H277" s="148" t="str">
        <f>IF([1]p45!$E$61&lt;&gt;0,[1]p45!$E$61,"")</f>
        <v/>
      </c>
      <c r="I277" s="89"/>
      <c r="J277" s="148" t="str">
        <f>IF([1]p45!$I$61&lt;&gt;0,[1]p45!$I$61,"")</f>
        <v/>
      </c>
      <c r="K277" s="89"/>
      <c r="L277" s="16"/>
      <c r="M277" s="148" t="str">
        <f>IF([1]p45!$K$61&lt;&gt;0,[1]p45!$K$61,"")</f>
        <v/>
      </c>
      <c r="N277" s="89"/>
      <c r="O277" s="16"/>
      <c r="P277" s="16" t="str">
        <f>IF([1]p45!$L$61&lt;&gt;0,[1]p45!$L$61,"")</f>
        <v/>
      </c>
      <c r="Q277" s="16"/>
      <c r="R277" s="148" t="str">
        <f>IF([1]p45!$J$61&lt;&gt;0,[1]p45!$J$61,"")</f>
        <v/>
      </c>
      <c r="S277" s="89"/>
    </row>
    <row r="278" spans="1:19" s="25" customFormat="1" ht="11.25" x14ac:dyDescent="0.2">
      <c r="A278" s="47" t="str">
        <f>T([1]p46!$C$13:$G$13)</f>
        <v/>
      </c>
      <c r="B278" s="95"/>
      <c r="C278" s="95"/>
      <c r="D278" s="95"/>
      <c r="E278" s="136"/>
      <c r="F278" s="148"/>
      <c r="G278" s="131"/>
      <c r="H278" s="149"/>
      <c r="I278" s="131"/>
      <c r="J278" s="149"/>
      <c r="K278" s="131"/>
      <c r="L278" s="131"/>
      <c r="M278" s="149"/>
      <c r="N278" s="131"/>
      <c r="O278" s="131"/>
      <c r="P278" s="149"/>
      <c r="Q278" s="131"/>
      <c r="R278" s="149"/>
      <c r="S278" s="131"/>
    </row>
    <row r="279" spans="1:19" s="2" customFormat="1" ht="13.5" customHeight="1" x14ac:dyDescent="0.2">
      <c r="A279" s="139" t="str">
        <f>IF([1]p46!$A$57&lt;&gt;0,[1]p46!$A$57,"")</f>
        <v/>
      </c>
      <c r="B279" s="131"/>
      <c r="C279" s="131"/>
      <c r="D279" s="131"/>
      <c r="E279" s="89"/>
      <c r="F279" s="148" t="str">
        <f>IF([1]p46!$F$57&lt;&gt;0,[1]p46!$F$57,"")</f>
        <v/>
      </c>
      <c r="G279" s="89"/>
      <c r="H279" s="148" t="str">
        <f>IF([1]p46!$E$57&lt;&gt;0,[1]p46!$E$57,"")</f>
        <v/>
      </c>
      <c r="I279" s="89"/>
      <c r="J279" s="148" t="str">
        <f>IF([1]p46!$I$57&lt;&gt;0,[1]p46!$I$57,"")</f>
        <v/>
      </c>
      <c r="K279" s="89"/>
      <c r="L279" s="16"/>
      <c r="M279" s="148" t="str">
        <f>IF([1]p46!$K$57&lt;&gt;0,[1]p46!$K$57,"")</f>
        <v/>
      </c>
      <c r="N279" s="89"/>
      <c r="O279" s="16"/>
      <c r="P279" s="16" t="str">
        <f>IF([1]p46!$L$57&lt;&gt;0,[1]p46!$L$57,"")</f>
        <v/>
      </c>
      <c r="Q279" s="16"/>
      <c r="R279" s="148" t="str">
        <f>IF([1]p46!$J$57&lt;&gt;0,[1]p46!$J$57,"")</f>
        <v/>
      </c>
      <c r="S279" s="89"/>
    </row>
    <row r="280" spans="1:19" s="2" customFormat="1" ht="13.5" customHeight="1" x14ac:dyDescent="0.2">
      <c r="A280" s="139" t="str">
        <f>IF([1]p46!$A$58&lt;&gt;0,[1]p46!$A$58,"")</f>
        <v/>
      </c>
      <c r="B280" s="131"/>
      <c r="C280" s="131"/>
      <c r="D280" s="131"/>
      <c r="E280" s="89"/>
      <c r="F280" s="148" t="str">
        <f>IF([1]p46!$F$58&lt;&gt;0,[1]p46!$F$58,"")</f>
        <v/>
      </c>
      <c r="G280" s="89"/>
      <c r="H280" s="148" t="str">
        <f>IF([1]p46!$E$58&lt;&gt;0,[1]p46!$E$58,"")</f>
        <v/>
      </c>
      <c r="I280" s="89"/>
      <c r="J280" s="148" t="str">
        <f>IF([1]p46!$I$58&lt;&gt;0,[1]p46!$I$58,"")</f>
        <v/>
      </c>
      <c r="K280" s="89"/>
      <c r="L280" s="16"/>
      <c r="M280" s="148" t="str">
        <f>IF([1]p46!$K$58&lt;&gt;0,[1]p46!$K$58,"")</f>
        <v/>
      </c>
      <c r="N280" s="89"/>
      <c r="O280" s="16"/>
      <c r="P280" s="16" t="str">
        <f>IF([1]p46!$L$58&lt;&gt;0,[1]p46!$L$58,"")</f>
        <v/>
      </c>
      <c r="Q280" s="16"/>
      <c r="R280" s="148" t="str">
        <f>IF([1]p46!$J$58&lt;&gt;0,[1]p46!$J$58,"")</f>
        <v/>
      </c>
      <c r="S280" s="89"/>
    </row>
    <row r="281" spans="1:19" s="2" customFormat="1" ht="13.5" customHeight="1" x14ac:dyDescent="0.2">
      <c r="A281" s="139" t="str">
        <f>IF([1]p46!$A$59&lt;&gt;0,[1]p46!$A$59,"")</f>
        <v/>
      </c>
      <c r="B281" s="131"/>
      <c r="C281" s="131"/>
      <c r="D281" s="131"/>
      <c r="E281" s="89"/>
      <c r="F281" s="148" t="str">
        <f>IF([1]p46!$F$59&lt;&gt;0,[1]p46!$F$59,"")</f>
        <v/>
      </c>
      <c r="G281" s="89"/>
      <c r="H281" s="148" t="str">
        <f>IF([1]p46!$E$59&lt;&gt;0,[1]p46!$E$59,"")</f>
        <v/>
      </c>
      <c r="I281" s="89"/>
      <c r="J281" s="148" t="str">
        <f>IF([1]p46!$I$59&lt;&gt;0,[1]p46!$I$59,"")</f>
        <v/>
      </c>
      <c r="K281" s="89"/>
      <c r="L281" s="16"/>
      <c r="M281" s="148" t="str">
        <f>IF([1]p46!$K$59&lt;&gt;0,[1]p46!$K$59,"")</f>
        <v/>
      </c>
      <c r="N281" s="89"/>
      <c r="O281" s="16"/>
      <c r="P281" s="16" t="str">
        <f>IF([1]p46!$L$59&lt;&gt;0,[1]p46!$L$59,"")</f>
        <v/>
      </c>
      <c r="Q281" s="16"/>
      <c r="R281" s="148" t="str">
        <f>IF([1]p46!$J$59&lt;&gt;0,[1]p46!$J$59,"")</f>
        <v/>
      </c>
      <c r="S281" s="89"/>
    </row>
    <row r="282" spans="1:19" s="2" customFormat="1" ht="13.5" customHeight="1" x14ac:dyDescent="0.2">
      <c r="A282" s="139" t="str">
        <f>IF([1]p46!$A$60&lt;&gt;0,[1]p46!$A$60,"")</f>
        <v/>
      </c>
      <c r="B282" s="131"/>
      <c r="C282" s="131"/>
      <c r="D282" s="131"/>
      <c r="E282" s="89"/>
      <c r="F282" s="148" t="str">
        <f>IF([1]p46!$F$60&lt;&gt;0,[1]p46!$F$60,"")</f>
        <v/>
      </c>
      <c r="G282" s="89"/>
      <c r="H282" s="148" t="str">
        <f>IF([1]p46!$E$60&lt;&gt;0,[1]p46!$E$60,"")</f>
        <v/>
      </c>
      <c r="I282" s="89"/>
      <c r="J282" s="148" t="str">
        <f>IF([1]p46!$I$60&lt;&gt;0,[1]p46!$I$60,"")</f>
        <v/>
      </c>
      <c r="K282" s="89"/>
      <c r="L282" s="16"/>
      <c r="M282" s="148" t="str">
        <f>IF([1]p46!$K$60&lt;&gt;0,[1]p46!$K$60,"")</f>
        <v/>
      </c>
      <c r="N282" s="89"/>
      <c r="O282" s="16"/>
      <c r="P282" s="16" t="str">
        <f>IF([1]p46!$L$60&lt;&gt;0,[1]p46!$L$60,"")</f>
        <v/>
      </c>
      <c r="Q282" s="16"/>
      <c r="R282" s="148" t="str">
        <f>IF([1]p46!$J$60&lt;&gt;0,[1]p46!$J$60,"")</f>
        <v/>
      </c>
      <c r="S282" s="89"/>
    </row>
    <row r="283" spans="1:19" s="2" customFormat="1" ht="13.5" customHeight="1" x14ac:dyDescent="0.2">
      <c r="A283" s="139" t="str">
        <f>IF([1]p46!$A$61&lt;&gt;0,[1]p46!$A$61,"")</f>
        <v/>
      </c>
      <c r="B283" s="131"/>
      <c r="C283" s="131"/>
      <c r="D283" s="131"/>
      <c r="E283" s="89"/>
      <c r="F283" s="148" t="str">
        <f>IF([1]p46!$F$61&lt;&gt;0,[1]p46!$F$61,"")</f>
        <v/>
      </c>
      <c r="G283" s="89"/>
      <c r="H283" s="148" t="str">
        <f>IF([1]p46!$E$61&lt;&gt;0,[1]p46!$E$61,"")</f>
        <v/>
      </c>
      <c r="I283" s="89"/>
      <c r="J283" s="148" t="str">
        <f>IF([1]p46!$I$61&lt;&gt;0,[1]p46!$I$61,"")</f>
        <v/>
      </c>
      <c r="K283" s="89"/>
      <c r="L283" s="16"/>
      <c r="M283" s="148" t="str">
        <f>IF([1]p46!$K$61&lt;&gt;0,[1]p46!$K$61,"")</f>
        <v/>
      </c>
      <c r="N283" s="89"/>
      <c r="O283" s="16"/>
      <c r="P283" s="16" t="str">
        <f>IF([1]p46!$L$61&lt;&gt;0,[1]p46!$L$61,"")</f>
        <v/>
      </c>
      <c r="Q283" s="16"/>
      <c r="R283" s="148" t="str">
        <f>IF([1]p46!$J$61&lt;&gt;0,[1]p46!$J$61,"")</f>
        <v/>
      </c>
      <c r="S283" s="89"/>
    </row>
    <row r="284" spans="1:19" s="25" customFormat="1" ht="11.25" x14ac:dyDescent="0.2">
      <c r="A284" s="47" t="str">
        <f>T([1]p47!$C$13:$G$13)</f>
        <v/>
      </c>
      <c r="B284" s="95"/>
      <c r="C284" s="95"/>
      <c r="D284" s="95"/>
      <c r="E284" s="136"/>
      <c r="F284" s="148"/>
      <c r="G284" s="131"/>
      <c r="H284" s="149"/>
      <c r="I284" s="131"/>
      <c r="J284" s="149"/>
      <c r="K284" s="131"/>
      <c r="L284" s="131"/>
      <c r="M284" s="149"/>
      <c r="N284" s="131"/>
      <c r="O284" s="131"/>
      <c r="P284" s="149"/>
      <c r="Q284" s="131"/>
      <c r="R284" s="149"/>
      <c r="S284" s="131"/>
    </row>
    <row r="285" spans="1:19" s="2" customFormat="1" ht="13.5" customHeight="1" x14ac:dyDescent="0.2">
      <c r="A285" s="139" t="str">
        <f>IF([1]p47!$A$57&lt;&gt;0,[1]p47!$A$57,"")</f>
        <v/>
      </c>
      <c r="B285" s="131"/>
      <c r="C285" s="131"/>
      <c r="D285" s="131"/>
      <c r="E285" s="89"/>
      <c r="F285" s="148" t="str">
        <f>IF([1]p47!$F$57&lt;&gt;0,[1]p47!$F$57,"")</f>
        <v/>
      </c>
      <c r="G285" s="89"/>
      <c r="H285" s="148" t="str">
        <f>IF([1]p47!$E$57&lt;&gt;0,[1]p47!$E$57,"")</f>
        <v/>
      </c>
      <c r="I285" s="89"/>
      <c r="J285" s="148" t="str">
        <f>IF([1]p47!$I$57&lt;&gt;0,[1]p47!$I$57,"")</f>
        <v/>
      </c>
      <c r="K285" s="89"/>
      <c r="L285" s="16"/>
      <c r="M285" s="148" t="str">
        <f>IF([1]p47!$K$57&lt;&gt;0,[1]p47!$K$57,"")</f>
        <v/>
      </c>
      <c r="N285" s="89"/>
      <c r="O285" s="16"/>
      <c r="P285" s="16" t="str">
        <f>IF([1]p47!$L$57&lt;&gt;0,[1]p47!$L$57,"")</f>
        <v/>
      </c>
      <c r="Q285" s="16"/>
      <c r="R285" s="148" t="str">
        <f>IF([1]p47!$J$57&lt;&gt;0,[1]p47!$J$57,"")</f>
        <v/>
      </c>
      <c r="S285" s="89"/>
    </row>
    <row r="286" spans="1:19" s="2" customFormat="1" ht="13.5" customHeight="1" x14ac:dyDescent="0.2">
      <c r="A286" s="139" t="str">
        <f>IF([1]p47!$A$58&lt;&gt;0,[1]p47!$A$58,"")</f>
        <v/>
      </c>
      <c r="B286" s="131"/>
      <c r="C286" s="131"/>
      <c r="D286" s="131"/>
      <c r="E286" s="89"/>
      <c r="F286" s="148" t="str">
        <f>IF([1]p47!$F$58&lt;&gt;0,[1]p47!$F$58,"")</f>
        <v/>
      </c>
      <c r="G286" s="89"/>
      <c r="H286" s="148" t="str">
        <f>IF([1]p47!$E$58&lt;&gt;0,[1]p47!$E$58,"")</f>
        <v/>
      </c>
      <c r="I286" s="89"/>
      <c r="J286" s="148" t="str">
        <f>IF([1]p47!$I$58&lt;&gt;0,[1]p47!$I$58,"")</f>
        <v/>
      </c>
      <c r="K286" s="89"/>
      <c r="L286" s="16"/>
      <c r="M286" s="148" t="str">
        <f>IF([1]p47!$K$58&lt;&gt;0,[1]p47!$K$58,"")</f>
        <v/>
      </c>
      <c r="N286" s="89"/>
      <c r="O286" s="16"/>
      <c r="P286" s="16" t="str">
        <f>IF([1]p47!$L$58&lt;&gt;0,[1]p47!$L$58,"")</f>
        <v/>
      </c>
      <c r="Q286" s="16"/>
      <c r="R286" s="148" t="str">
        <f>IF([1]p47!$J$58&lt;&gt;0,[1]p47!$J$58,"")</f>
        <v/>
      </c>
      <c r="S286" s="89"/>
    </row>
    <row r="287" spans="1:19" s="2" customFormat="1" ht="13.5" customHeight="1" x14ac:dyDescent="0.2">
      <c r="A287" s="139" t="str">
        <f>IF([1]p47!$A$59&lt;&gt;0,[1]p47!$A$59,"")</f>
        <v/>
      </c>
      <c r="B287" s="131"/>
      <c r="C287" s="131"/>
      <c r="D287" s="131"/>
      <c r="E287" s="89"/>
      <c r="F287" s="148" t="str">
        <f>IF([1]p47!$F$59&lt;&gt;0,[1]p47!$F$59,"")</f>
        <v/>
      </c>
      <c r="G287" s="89"/>
      <c r="H287" s="148" t="str">
        <f>IF([1]p47!$E$59&lt;&gt;0,[1]p47!$E$59,"")</f>
        <v/>
      </c>
      <c r="I287" s="89"/>
      <c r="J287" s="148" t="str">
        <f>IF([1]p47!$I$59&lt;&gt;0,[1]p47!$I$59,"")</f>
        <v/>
      </c>
      <c r="K287" s="89"/>
      <c r="L287" s="16"/>
      <c r="M287" s="148" t="str">
        <f>IF([1]p47!$K$59&lt;&gt;0,[1]p47!$K$59,"")</f>
        <v/>
      </c>
      <c r="N287" s="89"/>
      <c r="O287" s="16"/>
      <c r="P287" s="16" t="str">
        <f>IF([1]p47!$L$59&lt;&gt;0,[1]p47!$L$59,"")</f>
        <v/>
      </c>
      <c r="Q287" s="16"/>
      <c r="R287" s="148" t="str">
        <f>IF([1]p47!$J$59&lt;&gt;0,[1]p47!$J$59,"")</f>
        <v/>
      </c>
      <c r="S287" s="89"/>
    </row>
    <row r="288" spans="1:19" s="2" customFormat="1" ht="13.5" customHeight="1" x14ac:dyDescent="0.2">
      <c r="A288" s="139" t="str">
        <f>IF([1]p47!$A$60&lt;&gt;0,[1]p47!$A$60,"")</f>
        <v/>
      </c>
      <c r="B288" s="131"/>
      <c r="C288" s="131"/>
      <c r="D288" s="131"/>
      <c r="E288" s="89"/>
      <c r="F288" s="148" t="str">
        <f>IF([1]p47!$F$60&lt;&gt;0,[1]p47!$F$60,"")</f>
        <v/>
      </c>
      <c r="G288" s="89"/>
      <c r="H288" s="148" t="str">
        <f>IF([1]p47!$E$60&lt;&gt;0,[1]p47!$E$60,"")</f>
        <v/>
      </c>
      <c r="I288" s="89"/>
      <c r="J288" s="148" t="str">
        <f>IF([1]p47!$I$60&lt;&gt;0,[1]p47!$I$60,"")</f>
        <v/>
      </c>
      <c r="K288" s="89"/>
      <c r="L288" s="16"/>
      <c r="M288" s="148" t="str">
        <f>IF([1]p47!$K$60&lt;&gt;0,[1]p47!$K$60,"")</f>
        <v/>
      </c>
      <c r="N288" s="89"/>
      <c r="O288" s="16"/>
      <c r="P288" s="16" t="str">
        <f>IF([1]p47!$L$60&lt;&gt;0,[1]p47!$L$60,"")</f>
        <v/>
      </c>
      <c r="Q288" s="16"/>
      <c r="R288" s="148" t="str">
        <f>IF([1]p47!$J$60&lt;&gt;0,[1]p47!$J$60,"")</f>
        <v/>
      </c>
      <c r="S288" s="89"/>
    </row>
    <row r="289" spans="1:19" s="2" customFormat="1" ht="13.5" customHeight="1" x14ac:dyDescent="0.2">
      <c r="A289" s="139" t="str">
        <f>IF([1]p47!$A$61&lt;&gt;0,[1]p47!$A$61,"")</f>
        <v/>
      </c>
      <c r="B289" s="131"/>
      <c r="C289" s="131"/>
      <c r="D289" s="131"/>
      <c r="E289" s="89"/>
      <c r="F289" s="148" t="str">
        <f>IF([1]p47!$F$61&lt;&gt;0,[1]p47!$F$61,"")</f>
        <v/>
      </c>
      <c r="G289" s="89"/>
      <c r="H289" s="148" t="str">
        <f>IF([1]p47!$E$61&lt;&gt;0,[1]p47!$E$61,"")</f>
        <v/>
      </c>
      <c r="I289" s="89"/>
      <c r="J289" s="148" t="str">
        <f>IF([1]p47!$I$61&lt;&gt;0,[1]p47!$I$61,"")</f>
        <v/>
      </c>
      <c r="K289" s="89"/>
      <c r="L289" s="16"/>
      <c r="M289" s="148" t="str">
        <f>IF([1]p47!$K$61&lt;&gt;0,[1]p47!$K$61,"")</f>
        <v/>
      </c>
      <c r="N289" s="89"/>
      <c r="O289" s="16"/>
      <c r="P289" s="16" t="str">
        <f>IF([1]p47!$L$61&lt;&gt;0,[1]p47!$L$61,"")</f>
        <v/>
      </c>
      <c r="Q289" s="16"/>
      <c r="R289" s="148" t="str">
        <f>IF([1]p47!$J$61&lt;&gt;0,[1]p47!$J$61,"")</f>
        <v/>
      </c>
      <c r="S289" s="89"/>
    </row>
    <row r="290" spans="1:19" s="25" customFormat="1" ht="11.25" x14ac:dyDescent="0.2">
      <c r="A290" s="47" t="str">
        <f>T([1]p48!$C$13:$G$13)</f>
        <v/>
      </c>
      <c r="B290" s="95"/>
      <c r="C290" s="95"/>
      <c r="D290" s="95"/>
      <c r="E290" s="136"/>
      <c r="F290" s="148"/>
      <c r="G290" s="131"/>
      <c r="H290" s="149"/>
      <c r="I290" s="131"/>
      <c r="J290" s="149"/>
      <c r="K290" s="131"/>
      <c r="L290" s="131"/>
      <c r="M290" s="149"/>
      <c r="N290" s="131"/>
      <c r="O290" s="131"/>
      <c r="P290" s="149"/>
      <c r="Q290" s="131"/>
      <c r="R290" s="149"/>
      <c r="S290" s="131"/>
    </row>
    <row r="291" spans="1:19" s="2" customFormat="1" ht="13.5" customHeight="1" x14ac:dyDescent="0.2">
      <c r="A291" s="139" t="str">
        <f>IF([1]p48!$A$57&lt;&gt;0,[1]p48!$A$57,"")</f>
        <v/>
      </c>
      <c r="B291" s="131"/>
      <c r="C291" s="131"/>
      <c r="D291" s="131"/>
      <c r="E291" s="89"/>
      <c r="F291" s="148" t="str">
        <f>IF([1]p48!$F$57&lt;&gt;0,[1]p48!$F$57,"")</f>
        <v/>
      </c>
      <c r="G291" s="89"/>
      <c r="H291" s="148" t="str">
        <f>IF([1]p48!$E$57&lt;&gt;0,[1]p48!$E$57,"")</f>
        <v/>
      </c>
      <c r="I291" s="89"/>
      <c r="J291" s="148" t="str">
        <f>IF([1]p48!$I$57&lt;&gt;0,[1]p48!$I$57,"")</f>
        <v/>
      </c>
      <c r="K291" s="89"/>
      <c r="L291" s="16"/>
      <c r="M291" s="148" t="str">
        <f>IF([1]p48!$K$57&lt;&gt;0,[1]p48!$K$57,"")</f>
        <v/>
      </c>
      <c r="N291" s="89"/>
      <c r="O291" s="16"/>
      <c r="P291" s="16" t="str">
        <f>IF([1]p48!$L$57&lt;&gt;0,[1]p48!$L$57,"")</f>
        <v/>
      </c>
      <c r="Q291" s="16"/>
      <c r="R291" s="148" t="str">
        <f>IF([1]p48!$J$57&lt;&gt;0,[1]p48!$J$57,"")</f>
        <v/>
      </c>
      <c r="S291" s="89"/>
    </row>
    <row r="292" spans="1:19" s="2" customFormat="1" ht="13.5" customHeight="1" x14ac:dyDescent="0.2">
      <c r="A292" s="139" t="str">
        <f>IF([1]p48!$A$58&lt;&gt;0,[1]p48!$A$58,"")</f>
        <v/>
      </c>
      <c r="B292" s="131"/>
      <c r="C292" s="131"/>
      <c r="D292" s="131"/>
      <c r="E292" s="89"/>
      <c r="F292" s="148" t="str">
        <f>IF([1]p48!$F$58&lt;&gt;0,[1]p48!$F$58,"")</f>
        <v/>
      </c>
      <c r="G292" s="89"/>
      <c r="H292" s="148" t="str">
        <f>IF([1]p48!$E$58&lt;&gt;0,[1]p48!$E$58,"")</f>
        <v/>
      </c>
      <c r="I292" s="89"/>
      <c r="J292" s="148" t="str">
        <f>IF([1]p48!$I$58&lt;&gt;0,[1]p48!$I$58,"")</f>
        <v/>
      </c>
      <c r="K292" s="89"/>
      <c r="L292" s="16"/>
      <c r="M292" s="148" t="str">
        <f>IF([1]p48!$K$58&lt;&gt;0,[1]p48!$K$58,"")</f>
        <v/>
      </c>
      <c r="N292" s="89"/>
      <c r="O292" s="16"/>
      <c r="P292" s="16" t="str">
        <f>IF([1]p48!$L$58&lt;&gt;0,[1]p48!$L$58,"")</f>
        <v/>
      </c>
      <c r="Q292" s="16"/>
      <c r="R292" s="148" t="str">
        <f>IF([1]p48!$J$58&lt;&gt;0,[1]p48!$J$58,"")</f>
        <v/>
      </c>
      <c r="S292" s="89"/>
    </row>
    <row r="293" spans="1:19" s="2" customFormat="1" ht="13.5" customHeight="1" x14ac:dyDescent="0.2">
      <c r="A293" s="139" t="str">
        <f>IF([1]p48!$A$59&lt;&gt;0,[1]p48!$A$59,"")</f>
        <v/>
      </c>
      <c r="B293" s="131"/>
      <c r="C293" s="131"/>
      <c r="D293" s="131"/>
      <c r="E293" s="89"/>
      <c r="F293" s="148" t="str">
        <f>IF([1]p48!$F$59&lt;&gt;0,[1]p48!$F$59,"")</f>
        <v/>
      </c>
      <c r="G293" s="89"/>
      <c r="H293" s="148" t="str">
        <f>IF([1]p48!$E$59&lt;&gt;0,[1]p48!$E$59,"")</f>
        <v/>
      </c>
      <c r="I293" s="89"/>
      <c r="J293" s="148" t="str">
        <f>IF([1]p48!$I$59&lt;&gt;0,[1]p48!$I$59,"")</f>
        <v/>
      </c>
      <c r="K293" s="89"/>
      <c r="L293" s="16"/>
      <c r="M293" s="148" t="str">
        <f>IF([1]p48!$K$59&lt;&gt;0,[1]p48!$K$59,"")</f>
        <v/>
      </c>
      <c r="N293" s="89"/>
      <c r="O293" s="16"/>
      <c r="P293" s="16" t="str">
        <f>IF([1]p48!$L$59&lt;&gt;0,[1]p48!$L$59,"")</f>
        <v/>
      </c>
      <c r="Q293" s="16"/>
      <c r="R293" s="148" t="str">
        <f>IF([1]p48!$J$59&lt;&gt;0,[1]p48!$J$59,"")</f>
        <v/>
      </c>
      <c r="S293" s="89"/>
    </row>
    <row r="294" spans="1:19" s="2" customFormat="1" ht="13.5" customHeight="1" x14ac:dyDescent="0.2">
      <c r="A294" s="139" t="str">
        <f>IF([1]p48!$A$60&lt;&gt;0,[1]p48!$A$60,"")</f>
        <v/>
      </c>
      <c r="B294" s="131"/>
      <c r="C294" s="131"/>
      <c r="D294" s="131"/>
      <c r="E294" s="89"/>
      <c r="F294" s="148" t="str">
        <f>IF([1]p48!$F$60&lt;&gt;0,[1]p48!$F$60,"")</f>
        <v/>
      </c>
      <c r="G294" s="89"/>
      <c r="H294" s="148" t="str">
        <f>IF([1]p48!$E$60&lt;&gt;0,[1]p48!$E$60,"")</f>
        <v/>
      </c>
      <c r="I294" s="89"/>
      <c r="J294" s="148" t="str">
        <f>IF([1]p48!$I$60&lt;&gt;0,[1]p48!$I$60,"")</f>
        <v/>
      </c>
      <c r="K294" s="89"/>
      <c r="L294" s="16"/>
      <c r="M294" s="148" t="str">
        <f>IF([1]p48!$K$60&lt;&gt;0,[1]p48!$K$60,"")</f>
        <v/>
      </c>
      <c r="N294" s="89"/>
      <c r="O294" s="16"/>
      <c r="P294" s="16" t="str">
        <f>IF([1]p48!$L$60&lt;&gt;0,[1]p48!$L$60,"")</f>
        <v/>
      </c>
      <c r="Q294" s="16"/>
      <c r="R294" s="148" t="str">
        <f>IF([1]p48!$J$60&lt;&gt;0,[1]p48!$J$60,"")</f>
        <v/>
      </c>
      <c r="S294" s="89"/>
    </row>
    <row r="295" spans="1:19" s="2" customFormat="1" ht="13.5" customHeight="1" x14ac:dyDescent="0.2">
      <c r="A295" s="139" t="str">
        <f>IF([1]p48!$A$61&lt;&gt;0,[1]p48!$A$61,"")</f>
        <v/>
      </c>
      <c r="B295" s="131"/>
      <c r="C295" s="131"/>
      <c r="D295" s="131"/>
      <c r="E295" s="89"/>
      <c r="F295" s="148" t="str">
        <f>IF([1]p48!$F$61&lt;&gt;0,[1]p48!$F$61,"")</f>
        <v/>
      </c>
      <c r="G295" s="89"/>
      <c r="H295" s="148" t="str">
        <f>IF([1]p48!$E$61&lt;&gt;0,[1]p48!$E$61,"")</f>
        <v/>
      </c>
      <c r="I295" s="89"/>
      <c r="J295" s="148" t="str">
        <f>IF([1]p48!$I$61&lt;&gt;0,[1]p48!$I$61,"")</f>
        <v/>
      </c>
      <c r="K295" s="89"/>
      <c r="L295" s="16"/>
      <c r="M295" s="148" t="str">
        <f>IF([1]p48!$K$61&lt;&gt;0,[1]p48!$K$61,"")</f>
        <v/>
      </c>
      <c r="N295" s="89"/>
      <c r="O295" s="16"/>
      <c r="P295" s="16" t="str">
        <f>IF([1]p48!$L$61&lt;&gt;0,[1]p48!$L$61,"")</f>
        <v/>
      </c>
      <c r="Q295" s="16"/>
      <c r="R295" s="148" t="str">
        <f>IF([1]p48!$J$61&lt;&gt;0,[1]p48!$J$61,"")</f>
        <v/>
      </c>
      <c r="S295" s="89"/>
    </row>
    <row r="296" spans="1:19" s="25" customFormat="1" ht="11.25" x14ac:dyDescent="0.2">
      <c r="A296" s="47" t="str">
        <f>T([1]p49!$C$13:$G$13)</f>
        <v/>
      </c>
      <c r="B296" s="95"/>
      <c r="C296" s="95"/>
      <c r="D296" s="95"/>
      <c r="E296" s="136"/>
      <c r="F296" s="148"/>
      <c r="G296" s="131"/>
      <c r="H296" s="149"/>
      <c r="I296" s="131"/>
      <c r="J296" s="149"/>
      <c r="K296" s="131"/>
      <c r="L296" s="131"/>
      <c r="M296" s="149"/>
      <c r="N296" s="131"/>
      <c r="O296" s="131"/>
      <c r="P296" s="149"/>
      <c r="Q296" s="131"/>
      <c r="R296" s="149"/>
      <c r="S296" s="131"/>
    </row>
    <row r="297" spans="1:19" s="2" customFormat="1" ht="13.5" customHeight="1" x14ac:dyDescent="0.2">
      <c r="A297" s="139" t="str">
        <f>IF([1]p49!$A$57&lt;&gt;0,[1]p49!$A$57,"")</f>
        <v/>
      </c>
      <c r="B297" s="131"/>
      <c r="C297" s="131"/>
      <c r="D297" s="131"/>
      <c r="E297" s="89"/>
      <c r="F297" s="148" t="str">
        <f>IF([1]p49!$F$57&lt;&gt;0,[1]p49!$F$57,"")</f>
        <v/>
      </c>
      <c r="G297" s="89"/>
      <c r="H297" s="148" t="str">
        <f>IF([1]p49!$E$57&lt;&gt;0,[1]p49!$E$57,"")</f>
        <v/>
      </c>
      <c r="I297" s="89"/>
      <c r="J297" s="148" t="str">
        <f>IF([1]p49!$I$57&lt;&gt;0,[1]p49!$I$57,"")</f>
        <v/>
      </c>
      <c r="K297" s="89"/>
      <c r="L297" s="16"/>
      <c r="M297" s="148" t="str">
        <f>IF([1]p49!$K$57&lt;&gt;0,[1]p49!$K$57,"")</f>
        <v/>
      </c>
      <c r="N297" s="89"/>
      <c r="O297" s="16"/>
      <c r="P297" s="16" t="str">
        <f>IF([1]p49!$L$57&lt;&gt;0,[1]p49!$L$57,"")</f>
        <v/>
      </c>
      <c r="Q297" s="16"/>
      <c r="R297" s="148" t="str">
        <f>IF([1]p49!$J$57&lt;&gt;0,[1]p49!$J$57,"")</f>
        <v/>
      </c>
      <c r="S297" s="89"/>
    </row>
    <row r="298" spans="1:19" s="2" customFormat="1" ht="13.5" customHeight="1" x14ac:dyDescent="0.2">
      <c r="A298" s="139" t="str">
        <f>IF([1]p49!$A$58&lt;&gt;0,[1]p49!$A$58,"")</f>
        <v/>
      </c>
      <c r="B298" s="131"/>
      <c r="C298" s="131"/>
      <c r="D298" s="131"/>
      <c r="E298" s="89"/>
      <c r="F298" s="148" t="str">
        <f>IF([1]p49!$F$58&lt;&gt;0,[1]p49!$F$58,"")</f>
        <v/>
      </c>
      <c r="G298" s="89"/>
      <c r="H298" s="148" t="str">
        <f>IF([1]p49!$E$58&lt;&gt;0,[1]p49!$E$58,"")</f>
        <v/>
      </c>
      <c r="I298" s="89"/>
      <c r="J298" s="148" t="str">
        <f>IF([1]p49!$I$58&lt;&gt;0,[1]p49!$I$58,"")</f>
        <v/>
      </c>
      <c r="K298" s="89"/>
      <c r="L298" s="16"/>
      <c r="M298" s="148" t="str">
        <f>IF([1]p49!$K$58&lt;&gt;0,[1]p49!$K$58,"")</f>
        <v/>
      </c>
      <c r="N298" s="89"/>
      <c r="O298" s="16"/>
      <c r="P298" s="16" t="str">
        <f>IF([1]p49!$L$58&lt;&gt;0,[1]p49!$L$58,"")</f>
        <v/>
      </c>
      <c r="Q298" s="16"/>
      <c r="R298" s="148" t="str">
        <f>IF([1]p49!$J$58&lt;&gt;0,[1]p49!$J$58,"")</f>
        <v/>
      </c>
      <c r="S298" s="89"/>
    </row>
    <row r="299" spans="1:19" s="2" customFormat="1" ht="13.5" customHeight="1" x14ac:dyDescent="0.2">
      <c r="A299" s="139" t="str">
        <f>IF([1]p49!$A$59&lt;&gt;0,[1]p49!$A$59,"")</f>
        <v/>
      </c>
      <c r="B299" s="131"/>
      <c r="C299" s="131"/>
      <c r="D299" s="131"/>
      <c r="E299" s="89"/>
      <c r="F299" s="148" t="str">
        <f>IF([1]p49!$F$59&lt;&gt;0,[1]p49!$F$59,"")</f>
        <v/>
      </c>
      <c r="G299" s="89"/>
      <c r="H299" s="148" t="str">
        <f>IF([1]p49!$E$59&lt;&gt;0,[1]p49!$E$59,"")</f>
        <v/>
      </c>
      <c r="I299" s="89"/>
      <c r="J299" s="148" t="str">
        <f>IF([1]p49!$I$59&lt;&gt;0,[1]p49!$I$59,"")</f>
        <v/>
      </c>
      <c r="K299" s="89"/>
      <c r="L299" s="16"/>
      <c r="M299" s="148" t="str">
        <f>IF([1]p49!$K$59&lt;&gt;0,[1]p49!$K$59,"")</f>
        <v/>
      </c>
      <c r="N299" s="89"/>
      <c r="O299" s="16"/>
      <c r="P299" s="16" t="str">
        <f>IF([1]p49!$L$59&lt;&gt;0,[1]p49!$L$59,"")</f>
        <v/>
      </c>
      <c r="Q299" s="16"/>
      <c r="R299" s="148" t="str">
        <f>IF([1]p49!$J$59&lt;&gt;0,[1]p49!$J$59,"")</f>
        <v/>
      </c>
      <c r="S299" s="89"/>
    </row>
    <row r="300" spans="1:19" s="2" customFormat="1" ht="13.5" customHeight="1" x14ac:dyDescent="0.2">
      <c r="A300" s="139" t="str">
        <f>IF([1]p49!$A$60&lt;&gt;0,[1]p49!$A$60,"")</f>
        <v/>
      </c>
      <c r="B300" s="131"/>
      <c r="C300" s="131"/>
      <c r="D300" s="131"/>
      <c r="E300" s="89"/>
      <c r="F300" s="148" t="str">
        <f>IF([1]p49!$F$60&lt;&gt;0,[1]p49!$F$60,"")</f>
        <v/>
      </c>
      <c r="G300" s="89"/>
      <c r="H300" s="148" t="str">
        <f>IF([1]p49!$E$60&lt;&gt;0,[1]p49!$E$60,"")</f>
        <v/>
      </c>
      <c r="I300" s="89"/>
      <c r="J300" s="148" t="str">
        <f>IF([1]p49!$I$60&lt;&gt;0,[1]p49!$I$60,"")</f>
        <v/>
      </c>
      <c r="K300" s="89"/>
      <c r="L300" s="16"/>
      <c r="M300" s="148" t="str">
        <f>IF([1]p49!$K$60&lt;&gt;0,[1]p49!$K$60,"")</f>
        <v/>
      </c>
      <c r="N300" s="89"/>
      <c r="O300" s="16"/>
      <c r="P300" s="16" t="str">
        <f>IF([1]p49!$L$60&lt;&gt;0,[1]p49!$L$60,"")</f>
        <v/>
      </c>
      <c r="Q300" s="16"/>
      <c r="R300" s="148" t="str">
        <f>IF([1]p49!$J$60&lt;&gt;0,[1]p49!$J$60,"")</f>
        <v/>
      </c>
      <c r="S300" s="89"/>
    </row>
    <row r="301" spans="1:19" s="2" customFormat="1" ht="13.5" customHeight="1" x14ac:dyDescent="0.2">
      <c r="A301" s="139" t="str">
        <f>IF([1]p49!$A$61&lt;&gt;0,[1]p49!$A$61,"")</f>
        <v/>
      </c>
      <c r="B301" s="131"/>
      <c r="C301" s="131"/>
      <c r="D301" s="131"/>
      <c r="E301" s="89"/>
      <c r="F301" s="148" t="str">
        <f>IF([1]p49!$F$61&lt;&gt;0,[1]p49!$F$61,"")</f>
        <v/>
      </c>
      <c r="G301" s="89"/>
      <c r="H301" s="148" t="str">
        <f>IF([1]p49!$E$61&lt;&gt;0,[1]p49!$E$61,"")</f>
        <v/>
      </c>
      <c r="I301" s="89"/>
      <c r="J301" s="148" t="str">
        <f>IF([1]p49!$I$61&lt;&gt;0,[1]p49!$I$61,"")</f>
        <v/>
      </c>
      <c r="K301" s="89"/>
      <c r="L301" s="16"/>
      <c r="M301" s="148" t="str">
        <f>IF([1]p49!$K$61&lt;&gt;0,[1]p49!$K$61,"")</f>
        <v/>
      </c>
      <c r="N301" s="89"/>
      <c r="O301" s="16"/>
      <c r="P301" s="16" t="str">
        <f>IF([1]p49!$L$61&lt;&gt;0,[1]p49!$L$61,"")</f>
        <v/>
      </c>
      <c r="Q301" s="16"/>
      <c r="R301" s="148" t="str">
        <f>IF([1]p49!$J$61&lt;&gt;0,[1]p49!$J$61,"")</f>
        <v/>
      </c>
      <c r="S301" s="89"/>
    </row>
    <row r="302" spans="1:19" s="25" customFormat="1" ht="11.25" x14ac:dyDescent="0.2">
      <c r="A302" s="47" t="str">
        <f>T([1]p50!$C$13:$G$13)</f>
        <v/>
      </c>
      <c r="B302" s="95"/>
      <c r="C302" s="95"/>
      <c r="D302" s="95"/>
      <c r="E302" s="136"/>
      <c r="F302" s="148"/>
      <c r="G302" s="131"/>
      <c r="H302" s="149"/>
      <c r="I302" s="131"/>
      <c r="J302" s="149"/>
      <c r="K302" s="131"/>
      <c r="L302" s="131"/>
      <c r="M302" s="149"/>
      <c r="N302" s="131"/>
      <c r="O302" s="131"/>
      <c r="P302" s="149"/>
      <c r="Q302" s="131"/>
      <c r="R302" s="149"/>
      <c r="S302" s="131"/>
    </row>
    <row r="303" spans="1:19" s="2" customFormat="1" ht="13.5" customHeight="1" x14ac:dyDescent="0.2">
      <c r="A303" s="139" t="str">
        <f>IF([1]p50!$A$57&lt;&gt;0,[1]p50!$A$57,"")</f>
        <v/>
      </c>
      <c r="B303" s="131"/>
      <c r="C303" s="131"/>
      <c r="D303" s="131"/>
      <c r="E303" s="89"/>
      <c r="F303" s="148" t="str">
        <f>IF([1]p50!$F$57&lt;&gt;0,[1]p50!$F$57,"")</f>
        <v/>
      </c>
      <c r="G303" s="89"/>
      <c r="H303" s="148" t="str">
        <f>IF([1]p50!$E$57&lt;&gt;0,[1]p50!$E$57,"")</f>
        <v/>
      </c>
      <c r="I303" s="89"/>
      <c r="J303" s="148" t="str">
        <f>IF([1]p50!$I$57&lt;&gt;0,[1]p50!$I$57,"")</f>
        <v/>
      </c>
      <c r="K303" s="89"/>
      <c r="L303" s="16"/>
      <c r="M303" s="148" t="str">
        <f>IF([1]p50!$K$57&lt;&gt;0,[1]p50!$K$57,"")</f>
        <v/>
      </c>
      <c r="N303" s="89"/>
      <c r="O303" s="16"/>
      <c r="P303" s="16" t="str">
        <f>IF([1]p50!$L$57&lt;&gt;0,[1]p50!$L$57,"")</f>
        <v/>
      </c>
      <c r="Q303" s="16"/>
      <c r="R303" s="148" t="str">
        <f>IF([1]p50!$J$57&lt;&gt;0,[1]p50!$J$57,"")</f>
        <v/>
      </c>
      <c r="S303" s="89"/>
    </row>
    <row r="304" spans="1:19" s="2" customFormat="1" ht="13.5" customHeight="1" x14ac:dyDescent="0.2">
      <c r="A304" s="139" t="str">
        <f>IF([1]p50!$A$58&lt;&gt;0,[1]p50!$A$58,"")</f>
        <v/>
      </c>
      <c r="B304" s="131"/>
      <c r="C304" s="131"/>
      <c r="D304" s="131"/>
      <c r="E304" s="89"/>
      <c r="F304" s="148" t="str">
        <f>IF([1]p50!$F$58&lt;&gt;0,[1]p50!$F$58,"")</f>
        <v/>
      </c>
      <c r="G304" s="89"/>
      <c r="H304" s="148" t="str">
        <f>IF([1]p50!$E$58&lt;&gt;0,[1]p50!$E$58,"")</f>
        <v/>
      </c>
      <c r="I304" s="89"/>
      <c r="J304" s="148" t="str">
        <f>IF([1]p50!$I$58&lt;&gt;0,[1]p50!$I$58,"")</f>
        <v/>
      </c>
      <c r="K304" s="89"/>
      <c r="L304" s="16"/>
      <c r="M304" s="148" t="str">
        <f>IF([1]p50!$K$58&lt;&gt;0,[1]p50!$K$58,"")</f>
        <v/>
      </c>
      <c r="N304" s="89"/>
      <c r="O304" s="16"/>
      <c r="P304" s="16" t="str">
        <f>IF([1]p50!$L$58&lt;&gt;0,[1]p50!$L$58,"")</f>
        <v/>
      </c>
      <c r="Q304" s="16"/>
      <c r="R304" s="148" t="str">
        <f>IF([1]p50!$J$58&lt;&gt;0,[1]p50!$J$58,"")</f>
        <v/>
      </c>
      <c r="S304" s="89"/>
    </row>
    <row r="305" spans="1:19" s="2" customFormat="1" ht="13.5" customHeight="1" x14ac:dyDescent="0.2">
      <c r="A305" s="139" t="str">
        <f>IF([1]p50!$A$59&lt;&gt;0,[1]p50!$A$59,"")</f>
        <v/>
      </c>
      <c r="B305" s="131"/>
      <c r="C305" s="131"/>
      <c r="D305" s="131"/>
      <c r="E305" s="89"/>
      <c r="F305" s="148" t="str">
        <f>IF([1]p50!$F$59&lt;&gt;0,[1]p50!$F$59,"")</f>
        <v/>
      </c>
      <c r="G305" s="89"/>
      <c r="H305" s="148" t="str">
        <f>IF([1]p50!$E$59&lt;&gt;0,[1]p50!$E$59,"")</f>
        <v/>
      </c>
      <c r="I305" s="89"/>
      <c r="J305" s="148" t="str">
        <f>IF([1]p50!$I$59&lt;&gt;0,[1]p50!$I$59,"")</f>
        <v/>
      </c>
      <c r="K305" s="89"/>
      <c r="L305" s="16"/>
      <c r="M305" s="148" t="str">
        <f>IF([1]p50!$K$59&lt;&gt;0,[1]p50!$K$59,"")</f>
        <v/>
      </c>
      <c r="N305" s="89"/>
      <c r="O305" s="16"/>
      <c r="P305" s="16" t="str">
        <f>IF([1]p50!$L$59&lt;&gt;0,[1]p50!$L$59,"")</f>
        <v/>
      </c>
      <c r="Q305" s="16"/>
      <c r="R305" s="148" t="str">
        <f>IF([1]p50!$J$59&lt;&gt;0,[1]p50!$J$59,"")</f>
        <v/>
      </c>
      <c r="S305" s="89"/>
    </row>
    <row r="306" spans="1:19" s="2" customFormat="1" ht="13.5" customHeight="1" x14ac:dyDescent="0.2">
      <c r="A306" s="139" t="str">
        <f>IF([1]p50!$A$60&lt;&gt;0,[1]p50!$A$60,"")</f>
        <v/>
      </c>
      <c r="B306" s="131"/>
      <c r="C306" s="131"/>
      <c r="D306" s="131"/>
      <c r="E306" s="89"/>
      <c r="F306" s="148" t="str">
        <f>IF([1]p50!$F$60&lt;&gt;0,[1]p50!$F$60,"")</f>
        <v/>
      </c>
      <c r="G306" s="89"/>
      <c r="H306" s="148" t="str">
        <f>IF([1]p50!$E$60&lt;&gt;0,[1]p50!$E$60,"")</f>
        <v/>
      </c>
      <c r="I306" s="89"/>
      <c r="J306" s="148" t="str">
        <f>IF([1]p50!$I$60&lt;&gt;0,[1]p50!$I$60,"")</f>
        <v/>
      </c>
      <c r="K306" s="89"/>
      <c r="L306" s="16"/>
      <c r="M306" s="148" t="str">
        <f>IF([1]p50!$K$60&lt;&gt;0,[1]p50!$K$60,"")</f>
        <v/>
      </c>
      <c r="N306" s="89"/>
      <c r="O306" s="16"/>
      <c r="P306" s="16" t="str">
        <f>IF([1]p50!$L$60&lt;&gt;0,[1]p50!$L$60,"")</f>
        <v/>
      </c>
      <c r="Q306" s="16"/>
      <c r="R306" s="148" t="str">
        <f>IF([1]p50!$J$60&lt;&gt;0,[1]p50!$J$60,"")</f>
        <v/>
      </c>
      <c r="S306" s="89"/>
    </row>
    <row r="307" spans="1:19" s="2" customFormat="1" ht="13.5" customHeight="1" x14ac:dyDescent="0.2">
      <c r="A307" s="139" t="str">
        <f>IF([1]p50!$A$61&lt;&gt;0,[1]p50!$A$61,"")</f>
        <v/>
      </c>
      <c r="B307" s="131"/>
      <c r="C307" s="131"/>
      <c r="D307" s="131"/>
      <c r="E307" s="89"/>
      <c r="F307" s="148" t="str">
        <f>IF([1]p50!$F$61&lt;&gt;0,[1]p50!$F$61,"")</f>
        <v/>
      </c>
      <c r="G307" s="89"/>
      <c r="H307" s="148" t="str">
        <f>IF([1]p50!$E$61&lt;&gt;0,[1]p50!$E$61,"")</f>
        <v/>
      </c>
      <c r="I307" s="89"/>
      <c r="J307" s="148" t="str">
        <f>IF([1]p50!$I$61&lt;&gt;0,[1]p50!$I$61,"")</f>
        <v/>
      </c>
      <c r="K307" s="89"/>
      <c r="L307" s="16"/>
      <c r="M307" s="148" t="str">
        <f>IF([1]p50!$K$61&lt;&gt;0,[1]p50!$K$61,"")</f>
        <v/>
      </c>
      <c r="N307" s="89"/>
      <c r="O307" s="16"/>
      <c r="P307" s="16" t="str">
        <f>IF([1]p50!$L$61&lt;&gt;0,[1]p50!$L$61,"")</f>
        <v/>
      </c>
      <c r="Q307" s="16"/>
      <c r="R307" s="148" t="str">
        <f>IF([1]p50!$J$61&lt;&gt;0,[1]p50!$J$61,"")</f>
        <v/>
      </c>
      <c r="S307" s="89"/>
    </row>
  </sheetData>
  <mergeCells count="13">
    <mergeCell ref="A1:S1"/>
    <mergeCell ref="A2:S2"/>
    <mergeCell ref="R3:S3"/>
    <mergeCell ref="P3:Q3"/>
    <mergeCell ref="E3:O3"/>
    <mergeCell ref="A3:D3"/>
    <mergeCell ref="R6:S6"/>
    <mergeCell ref="A4:S5"/>
    <mergeCell ref="A6:E6"/>
    <mergeCell ref="F6:G6"/>
    <mergeCell ref="H6:I6"/>
    <mergeCell ref="J6:K6"/>
    <mergeCell ref="M6:N6"/>
  </mergeCells>
  <phoneticPr fontId="10" type="noConversion"/>
  <conditionalFormatting sqref="J9:K13 J15:K19 J21:K25 J27:K31 J33:K37 J39:K43 J45:K49 J51:K55 J57:K61 J63:K67 J69:K73 J75:K79 J81:K85 J87:K91 J93:K97 J99:K103 J105:K109 J111:K115 J117:K121 J123:K127 J129:K133 J135:K139 J141:K145 J147:K151 J153:K157 J159:K163 J165:K169 J171:K175 J177:K181 J183:K187 J189:K193 J195:K199 J201:K205 J207:K211 J213:K217 J219:K223 J225:K229 J231:K235 J237:K241 J243:K247 J249:K253 J255:K259 J261:K265 J267:K271 J273:K277 J279:K283 J285:K289 J291:K295 J297:K301 J303:K307">
    <cfRule type="cellIs" dxfId="2" priority="1" stopIfTrue="1" operator="notEqual">
      <formula>M9+P9+R9</formula>
    </cfRule>
  </conditionalFormatting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CA7A-9530-43D7-AA17-2819BFA276F6}">
  <dimension ref="A1:S313"/>
  <sheetViews>
    <sheetView topLeftCell="A40" workbookViewId="0">
      <selection activeCell="H12" sqref="H12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9.85546875" customWidth="1"/>
    <col min="6" max="6" width="7.5703125" customWidth="1"/>
    <col min="7" max="7" width="4.5703125" customWidth="1"/>
    <col min="8" max="8" width="4.28515625" style="19" customWidth="1"/>
    <col min="9" max="9" width="8.5703125" bestFit="1" customWidth="1"/>
    <col min="10" max="10" width="5.5703125" style="19" customWidth="1"/>
    <col min="11" max="11" width="8.5703125" bestFit="1" customWidth="1"/>
    <col min="12" max="12" width="4.28515625" customWidth="1"/>
    <col min="13" max="13" width="5.85546875" style="19" customWidth="1"/>
    <col min="14" max="14" width="5.28515625" customWidth="1"/>
    <col min="15" max="15" width="5.5703125" customWidth="1"/>
    <col min="16" max="16" width="10.42578125" style="19" customWidth="1"/>
    <col min="17" max="17" width="4.140625" customWidth="1"/>
    <col min="18" max="18" width="6.85546875" style="19" customWidth="1"/>
    <col min="19" max="19" width="5.42578125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372" t="s">
        <v>93</v>
      </c>
      <c r="B3" s="373"/>
      <c r="C3" s="373"/>
      <c r="D3" s="374"/>
      <c r="E3" s="167" cm="1">
        <f t="array" ref="E3">COUNTIF(A8:A313, "?*") - SUMPRODUCT((MOD(ROW(A8:A313),6)=2) * (A8:A313&lt;&gt;""))</f>
        <v>22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369" t="s">
        <v>80</v>
      </c>
      <c r="Q3" s="370"/>
      <c r="R3" s="186" t="str">
        <f>[1]p1!$H$4</f>
        <v>2023.2</v>
      </c>
      <c r="S3" s="336"/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70</v>
      </c>
      <c r="B6" s="236"/>
      <c r="C6" s="236"/>
      <c r="D6" s="236"/>
      <c r="E6" s="275"/>
      <c r="F6" s="366" t="s">
        <v>65</v>
      </c>
      <c r="G6" s="366"/>
      <c r="H6" s="366" t="s">
        <v>71</v>
      </c>
      <c r="I6" s="366"/>
      <c r="J6" s="366" t="s">
        <v>72</v>
      </c>
      <c r="K6" s="366"/>
      <c r="L6" s="7"/>
      <c r="M6" s="366" t="s">
        <v>139</v>
      </c>
      <c r="N6" s="366"/>
      <c r="O6" s="7"/>
      <c r="P6" s="130" t="s">
        <v>69</v>
      </c>
      <c r="Q6" s="7"/>
      <c r="R6" s="366" t="s">
        <v>19</v>
      </c>
      <c r="S6" s="366"/>
    </row>
    <row r="7" spans="1:19" ht="13.5" thickBot="1" x14ac:dyDescent="0.25">
      <c r="A7" s="145"/>
      <c r="B7" s="145"/>
      <c r="C7" s="145"/>
      <c r="D7" s="145"/>
      <c r="E7" s="145" t="s">
        <v>301</v>
      </c>
      <c r="F7" s="146">
        <f>SUM(F8:F313)</f>
        <v>1182</v>
      </c>
      <c r="G7" s="43"/>
      <c r="H7" s="146">
        <f>SUM(H8:H313)</f>
        <v>136.69999999999999</v>
      </c>
      <c r="I7" s="43"/>
      <c r="J7" s="146">
        <f>SUM(J8:J313)</f>
        <v>163</v>
      </c>
      <c r="K7" s="43"/>
      <c r="L7" s="7"/>
      <c r="M7" s="146">
        <f>SUM(M8:M313)</f>
        <v>21</v>
      </c>
      <c r="N7" s="43"/>
      <c r="O7" s="7"/>
      <c r="P7" s="146">
        <f>SUM(P8:P313)</f>
        <v>5</v>
      </c>
      <c r="Q7" s="7"/>
      <c r="R7" s="146">
        <f>SUM(R8:R313)</f>
        <v>40</v>
      </c>
      <c r="S7" s="43"/>
    </row>
    <row r="8" spans="1:19" s="25" customFormat="1" ht="11.25" x14ac:dyDescent="0.2">
      <c r="A8" s="142" t="str">
        <f>T([1]p1!$C$13:$G$13)</f>
        <v>Alânnio Barbosa Nóbrega</v>
      </c>
      <c r="B8" s="143"/>
      <c r="C8" s="143"/>
      <c r="D8" s="143"/>
      <c r="E8" s="144"/>
      <c r="F8" s="140"/>
      <c r="G8" s="141"/>
      <c r="H8" s="147"/>
      <c r="I8" s="141"/>
      <c r="J8" s="147"/>
      <c r="K8" s="141"/>
      <c r="L8" s="141"/>
      <c r="M8" s="147"/>
      <c r="N8" s="141"/>
      <c r="O8" s="141"/>
      <c r="P8" s="147"/>
      <c r="Q8" s="141"/>
      <c r="R8" s="147"/>
      <c r="S8" s="141"/>
    </row>
    <row r="9" spans="1:19" s="2" customFormat="1" ht="13.5" customHeight="1" x14ac:dyDescent="0.2">
      <c r="A9" s="139" t="str">
        <f>IF([1]p1!$A$69&lt;&gt;0,[1]p1!$A$69,"")</f>
        <v/>
      </c>
      <c r="B9" s="131"/>
      <c r="C9" s="131"/>
      <c r="D9" s="131"/>
      <c r="E9" s="89"/>
      <c r="F9" s="139" t="str">
        <f>IF([1]p1!$F$69&lt;&gt;0,[1]p1!$F$69,"")</f>
        <v/>
      </c>
      <c r="G9" s="89"/>
      <c r="H9" s="148" t="str">
        <f>IF([1]p1!$E$69&lt;&gt;0,[1]p1!$E$69,"")</f>
        <v/>
      </c>
      <c r="I9" s="89"/>
      <c r="J9" s="148" t="str">
        <f>IF([1]p1!$I$69&lt;&gt;0,[1]p1!$I$69,"")</f>
        <v/>
      </c>
      <c r="K9" s="89"/>
      <c r="L9" s="16"/>
      <c r="M9" s="148" t="str">
        <f>IF([1]p1!$K$69&lt;&gt;0,[1]p1!$K$69,"")</f>
        <v/>
      </c>
      <c r="N9" s="89"/>
      <c r="O9" s="16"/>
      <c r="P9" s="16" t="str">
        <f>IF([1]p1!$L$69&lt;&gt;0,[1]p1!$L$69,"")</f>
        <v/>
      </c>
      <c r="Q9" s="16"/>
      <c r="R9" s="148" t="str">
        <f>IF([1]p1!$J$69&lt;&gt;0,[1]p1!$J$69,"")</f>
        <v/>
      </c>
      <c r="S9" s="89"/>
    </row>
    <row r="10" spans="1:19" s="2" customFormat="1" ht="13.5" customHeight="1" x14ac:dyDescent="0.2">
      <c r="A10" s="139" t="str">
        <f>IF([1]p1!$A$70&lt;&gt;0,[1]p1!$A$70,"")</f>
        <v/>
      </c>
      <c r="B10" s="131"/>
      <c r="C10" s="131"/>
      <c r="D10" s="131"/>
      <c r="E10" s="89"/>
      <c r="F10" s="139" t="str">
        <f>IF([1]p1!$F$70&lt;&gt;0,[1]p1!$F$70,"")</f>
        <v/>
      </c>
      <c r="G10" s="89"/>
      <c r="H10" s="148" t="str">
        <f>IF([1]p1!$E$70&lt;&gt;0,[1]p1!$E$70,"")</f>
        <v/>
      </c>
      <c r="I10" s="89"/>
      <c r="J10" s="148" t="str">
        <f>IF([1]p1!$I$70&lt;&gt;0,[1]p1!$I$70,"")</f>
        <v/>
      </c>
      <c r="K10" s="89"/>
      <c r="L10" s="16"/>
      <c r="M10" s="148" t="str">
        <f>IF([1]p1!$K$70&lt;&gt;0,[1]p1!$K$70,"")</f>
        <v/>
      </c>
      <c r="N10" s="89"/>
      <c r="O10" s="16"/>
      <c r="P10" s="16" t="str">
        <f>IF([1]p1!$L$70&lt;&gt;0,[1]p1!$L$70,"")</f>
        <v/>
      </c>
      <c r="Q10" s="16"/>
      <c r="R10" s="148" t="str">
        <f>IF([1]p1!$J$70&lt;&gt;0,[1]p1!$J$70,"")</f>
        <v/>
      </c>
      <c r="S10" s="89"/>
    </row>
    <row r="11" spans="1:19" s="2" customFormat="1" ht="13.5" customHeight="1" x14ac:dyDescent="0.2">
      <c r="A11" s="139" t="str">
        <f>IF([1]p1!$A$71&lt;&gt;0,[1]p1!$A$71,"")</f>
        <v/>
      </c>
      <c r="B11" s="131"/>
      <c r="C11" s="131"/>
      <c r="D11" s="131"/>
      <c r="E11" s="89"/>
      <c r="F11" s="139" t="str">
        <f>IF([1]p1!$F$71&lt;&gt;0,[1]p1!$F$71,"")</f>
        <v/>
      </c>
      <c r="G11" s="89"/>
      <c r="H11" s="148" t="str">
        <f>IF([1]p1!$E$71&lt;&gt;0,[1]p1!$E$71,"")</f>
        <v/>
      </c>
      <c r="I11" s="89"/>
      <c r="J11" s="148" t="str">
        <f>IF([1]p1!$I$71&lt;&gt;0,[1]p1!$I$71,"")</f>
        <v/>
      </c>
      <c r="K11" s="89"/>
      <c r="L11" s="16"/>
      <c r="M11" s="148" t="str">
        <f>IF([1]p1!$K$71&lt;&gt;0,[1]p1!$K$71,"")</f>
        <v/>
      </c>
      <c r="N11" s="89"/>
      <c r="O11" s="16"/>
      <c r="P11" s="16" t="str">
        <f>IF([1]p1!$L$71&lt;&gt;0,[1]p1!$L$71,"")</f>
        <v/>
      </c>
      <c r="Q11" s="16"/>
      <c r="R11" s="148" t="str">
        <f>IF([1]p1!$J$71&lt;&gt;0,[1]p1!$J$71,"")</f>
        <v/>
      </c>
      <c r="S11" s="89"/>
    </row>
    <row r="12" spans="1:19" s="2" customFormat="1" ht="13.5" customHeight="1" x14ac:dyDescent="0.2">
      <c r="A12" s="139" t="str">
        <f>IF([1]p1!$A$72&lt;&gt;0,[1]p1!$A$72,"")</f>
        <v/>
      </c>
      <c r="B12" s="131"/>
      <c r="C12" s="131"/>
      <c r="D12" s="131"/>
      <c r="E12" s="89"/>
      <c r="F12" s="139" t="str">
        <f>IF([1]p1!$F$72&lt;&gt;0,[1]p1!$F$72,"")</f>
        <v/>
      </c>
      <c r="G12" s="89"/>
      <c r="H12" s="148" t="str">
        <f>IF([1]p1!$E$72&lt;&gt;0,[1]p1!$E$72,"")</f>
        <v/>
      </c>
      <c r="I12" s="89"/>
      <c r="J12" s="148" t="str">
        <f>IF([1]p1!$I$72&lt;&gt;0,[1]p1!$I$72,"")</f>
        <v/>
      </c>
      <c r="K12" s="89"/>
      <c r="L12" s="16"/>
      <c r="M12" s="148" t="str">
        <f>IF([1]p1!$K$72&lt;&gt;0,[1]p1!$K$72,"")</f>
        <v/>
      </c>
      <c r="N12" s="89"/>
      <c r="O12" s="16"/>
      <c r="P12" s="16" t="str">
        <f>IF([1]p1!$L$72&lt;&gt;0,[1]p1!$L$72,"")</f>
        <v/>
      </c>
      <c r="Q12" s="16"/>
      <c r="R12" s="148" t="str">
        <f>IF([1]p1!$J$72&lt;&gt;0,[1]p1!$J$72,"")</f>
        <v/>
      </c>
      <c r="S12" s="89"/>
    </row>
    <row r="13" spans="1:19" s="2" customFormat="1" ht="13.5" customHeight="1" x14ac:dyDescent="0.2">
      <c r="A13" s="139" t="str">
        <f>IF([1]p1!$A$73&lt;&gt;0,[1]p1!$A$73,"")</f>
        <v/>
      </c>
      <c r="B13" s="131"/>
      <c r="C13" s="131"/>
      <c r="D13" s="131"/>
      <c r="E13" s="89"/>
      <c r="F13" s="139" t="str">
        <f>IF([1]p1!$F$73&lt;&gt;0,[1]p1!$F$73,"")</f>
        <v/>
      </c>
      <c r="G13" s="89"/>
      <c r="H13" s="148" t="str">
        <f>IF([1]p1!$E$73&lt;&gt;0,[1]p1!$E$73,"")</f>
        <v/>
      </c>
      <c r="I13" s="89"/>
      <c r="J13" s="148" t="str">
        <f>IF([1]p1!$I$73&lt;&gt;0,[1]p1!$I$73,"")</f>
        <v/>
      </c>
      <c r="K13" s="89"/>
      <c r="L13" s="16"/>
      <c r="M13" s="148" t="str">
        <f>IF([1]p1!$K$73&lt;&gt;0,[1]p1!$K$73,"")</f>
        <v/>
      </c>
      <c r="N13" s="89"/>
      <c r="O13" s="16"/>
      <c r="P13" s="16" t="str">
        <f>IF([1]p1!$L$73&lt;&gt;0,[1]p1!$L$73,"")</f>
        <v/>
      </c>
      <c r="Q13" s="16"/>
      <c r="R13" s="148" t="str">
        <f>IF([1]p1!$J$73&lt;&gt;0,[1]p1!$J$73,"")</f>
        <v/>
      </c>
      <c r="S13" s="89"/>
    </row>
    <row r="14" spans="1:19" s="25" customFormat="1" ht="11.25" x14ac:dyDescent="0.2">
      <c r="A14" s="47" t="str">
        <f>T([1]p2!$C$13:$G$13)</f>
        <v>Angelo Roncalli Furtado de Holanda</v>
      </c>
      <c r="B14" s="95"/>
      <c r="C14" s="95"/>
      <c r="D14" s="95"/>
      <c r="E14" s="136"/>
      <c r="F14" s="139"/>
      <c r="G14" s="131"/>
      <c r="H14" s="149"/>
      <c r="I14" s="131"/>
      <c r="J14" s="149"/>
      <c r="K14" s="131"/>
      <c r="L14" s="131"/>
      <c r="M14" s="149"/>
      <c r="N14" s="131"/>
      <c r="O14" s="131"/>
      <c r="P14" s="149"/>
      <c r="Q14" s="131"/>
      <c r="R14" s="149"/>
      <c r="S14" s="131"/>
    </row>
    <row r="15" spans="1:19" s="2" customFormat="1" ht="13.5" customHeight="1" x14ac:dyDescent="0.2">
      <c r="A15" s="139" t="str">
        <f>IF([1]p2!$A$69&lt;&gt;0,[1]p2!$A$69,"")</f>
        <v/>
      </c>
      <c r="B15" s="131"/>
      <c r="C15" s="131"/>
      <c r="D15" s="131"/>
      <c r="E15" s="89"/>
      <c r="F15" s="139" t="str">
        <f>IF([1]p2!$F$69&lt;&gt;0,[1]p2!$F$69,"")</f>
        <v/>
      </c>
      <c r="G15" s="89"/>
      <c r="H15" s="148" t="str">
        <f>IF([1]p2!$E$69&lt;&gt;0,[1]p2!$E$69,"")</f>
        <v/>
      </c>
      <c r="I15" s="89"/>
      <c r="J15" s="148" t="str">
        <f>IF([1]p2!$I$69&lt;&gt;0,[1]p2!$I$69,"")</f>
        <v/>
      </c>
      <c r="K15" s="89"/>
      <c r="L15" s="16"/>
      <c r="M15" s="148" t="str">
        <f>IF([1]p2!$K$69&lt;&gt;0,[1]p2!$K$69,"")</f>
        <v/>
      </c>
      <c r="N15" s="89"/>
      <c r="O15" s="16"/>
      <c r="P15" s="16" t="str">
        <f>IF([1]p2!$L$69&lt;&gt;0,[1]p2!$L$69,"")</f>
        <v/>
      </c>
      <c r="Q15" s="16"/>
      <c r="R15" s="148" t="str">
        <f>IF([1]p2!$J$69&lt;&gt;0,[1]p2!$J$69,"")</f>
        <v/>
      </c>
      <c r="S15" s="89"/>
    </row>
    <row r="16" spans="1:19" s="2" customFormat="1" ht="13.5" customHeight="1" x14ac:dyDescent="0.2">
      <c r="A16" s="139" t="str">
        <f>IF([1]p2!$A$70&lt;&gt;0,[1]p2!$A$70,"")</f>
        <v/>
      </c>
      <c r="B16" s="131"/>
      <c r="C16" s="131"/>
      <c r="D16" s="131"/>
      <c r="E16" s="89"/>
      <c r="F16" s="139" t="str">
        <f>IF([1]p2!$F$70&lt;&gt;0,[1]p2!$F$70,"")</f>
        <v/>
      </c>
      <c r="G16" s="89"/>
      <c r="H16" s="148" t="str">
        <f>IF([1]p2!$E$70&lt;&gt;0,[1]p2!$E$70,"")</f>
        <v/>
      </c>
      <c r="I16" s="89"/>
      <c r="J16" s="148" t="str">
        <f>IF([1]p2!$I$70&lt;&gt;0,[1]p2!$I$70,"")</f>
        <v/>
      </c>
      <c r="K16" s="89"/>
      <c r="L16" s="16"/>
      <c r="M16" s="148" t="str">
        <f>IF([1]p2!$K$70&lt;&gt;0,[1]p2!$K$70,"")</f>
        <v/>
      </c>
      <c r="N16" s="89"/>
      <c r="O16" s="16"/>
      <c r="P16" s="16" t="str">
        <f>IF([1]p2!$L$70&lt;&gt;0,[1]p2!$L$70,"")</f>
        <v/>
      </c>
      <c r="Q16" s="16"/>
      <c r="R16" s="148" t="str">
        <f>IF([1]p2!$J$70&lt;&gt;0,[1]p2!$J$70,"")</f>
        <v/>
      </c>
      <c r="S16" s="89"/>
    </row>
    <row r="17" spans="1:19" s="2" customFormat="1" ht="13.5" customHeight="1" x14ac:dyDescent="0.2">
      <c r="A17" s="139" t="str">
        <f>IF([1]p2!$A$71&lt;&gt;0,[1]p2!$A$71,"")</f>
        <v/>
      </c>
      <c r="B17" s="131"/>
      <c r="C17" s="131"/>
      <c r="D17" s="131"/>
      <c r="E17" s="89"/>
      <c r="F17" s="139" t="str">
        <f>IF([1]p2!$F$71&lt;&gt;0,[1]p2!$F$71,"")</f>
        <v/>
      </c>
      <c r="G17" s="89"/>
      <c r="H17" s="148" t="str">
        <f>IF([1]p2!$E$71&lt;&gt;0,[1]p2!$E$71,"")</f>
        <v/>
      </c>
      <c r="I17" s="89"/>
      <c r="J17" s="148" t="str">
        <f>IF([1]p2!$I$71&lt;&gt;0,[1]p2!$I$71,"")</f>
        <v/>
      </c>
      <c r="K17" s="89"/>
      <c r="L17" s="16"/>
      <c r="M17" s="148" t="str">
        <f>IF([1]p2!$K$71&lt;&gt;0,[1]p2!$K$71,"")</f>
        <v/>
      </c>
      <c r="N17" s="89"/>
      <c r="O17" s="16"/>
      <c r="P17" s="16" t="str">
        <f>IF([1]p2!$L$71&lt;&gt;0,[1]p2!$L$71,"")</f>
        <v/>
      </c>
      <c r="Q17" s="16"/>
      <c r="R17" s="148" t="str">
        <f>IF([1]p2!$J$71&lt;&gt;0,[1]p2!$J$71,"")</f>
        <v/>
      </c>
      <c r="S17" s="89"/>
    </row>
    <row r="18" spans="1:19" s="2" customFormat="1" ht="13.5" customHeight="1" x14ac:dyDescent="0.2">
      <c r="A18" s="139" t="str">
        <f>IF([1]p2!$A$72&lt;&gt;0,[1]p2!$A$72,"")</f>
        <v/>
      </c>
      <c r="B18" s="131"/>
      <c r="C18" s="131"/>
      <c r="D18" s="131"/>
      <c r="E18" s="89"/>
      <c r="F18" s="139" t="str">
        <f>IF([1]p2!$F$72&lt;&gt;0,[1]p2!$F$72,"")</f>
        <v/>
      </c>
      <c r="G18" s="89"/>
      <c r="H18" s="148" t="str">
        <f>IF([1]p2!$E$72&lt;&gt;0,[1]p2!$E$72,"")</f>
        <v/>
      </c>
      <c r="I18" s="89"/>
      <c r="J18" s="148" t="str">
        <f>IF([1]p2!$I$72&lt;&gt;0,[1]p2!$I$72,"")</f>
        <v/>
      </c>
      <c r="K18" s="89"/>
      <c r="L18" s="16"/>
      <c r="M18" s="148" t="str">
        <f>IF([1]p2!$K$72&lt;&gt;0,[1]p2!$K$72,"")</f>
        <v/>
      </c>
      <c r="N18" s="89"/>
      <c r="O18" s="16"/>
      <c r="P18" s="16" t="str">
        <f>IF([1]p2!$L$72&lt;&gt;0,[1]p2!$L$72,"")</f>
        <v/>
      </c>
      <c r="Q18" s="16"/>
      <c r="R18" s="148" t="str">
        <f>IF([1]p2!$J$72&lt;&gt;0,[1]p2!$J$72,"")</f>
        <v/>
      </c>
      <c r="S18" s="89"/>
    </row>
    <row r="19" spans="1:19" s="2" customFormat="1" ht="13.5" customHeight="1" x14ac:dyDescent="0.2">
      <c r="A19" s="139" t="str">
        <f>IF([1]p2!$A$73&lt;&gt;0,[1]p2!$A$73,"")</f>
        <v/>
      </c>
      <c r="B19" s="131"/>
      <c r="C19" s="131"/>
      <c r="D19" s="131"/>
      <c r="E19" s="89"/>
      <c r="F19" s="139" t="str">
        <f>IF([1]p2!$F$73&lt;&gt;0,[1]p2!$F$73,"")</f>
        <v/>
      </c>
      <c r="G19" s="89"/>
      <c r="H19" s="148" t="str">
        <f>IF([1]p2!$E$73&lt;&gt;0,[1]p2!$E$73,"")</f>
        <v/>
      </c>
      <c r="I19" s="89"/>
      <c r="J19" s="148" t="str">
        <f>IF([1]p2!$I$73&lt;&gt;0,[1]p2!$I$73,"")</f>
        <v/>
      </c>
      <c r="K19" s="89"/>
      <c r="L19" s="16"/>
      <c r="M19" s="148" t="str">
        <f>IF([1]p2!$K$73&lt;&gt;0,[1]p2!$K$73,"")</f>
        <v/>
      </c>
      <c r="N19" s="89"/>
      <c r="O19" s="16"/>
      <c r="P19" s="16" t="str">
        <f>IF([1]p2!$L$73&lt;&gt;0,[1]p2!$L$73,"")</f>
        <v/>
      </c>
      <c r="Q19" s="16"/>
      <c r="R19" s="148" t="str">
        <f>IF([1]p2!$J$73&lt;&gt;0,[1]p2!$J$73,"")</f>
        <v/>
      </c>
      <c r="S19" s="89"/>
    </row>
    <row r="20" spans="1:19" s="25" customFormat="1" ht="11.25" x14ac:dyDescent="0.2">
      <c r="A20" s="47" t="str">
        <f>T([1]p3!$C$13:$G$13)</f>
        <v>Antônio Pereira Brandão Júnior</v>
      </c>
      <c r="B20" s="95"/>
      <c r="C20" s="95"/>
      <c r="D20" s="95"/>
      <c r="E20" s="136"/>
      <c r="F20" s="139"/>
      <c r="G20" s="131"/>
      <c r="H20" s="149"/>
      <c r="I20" s="131"/>
      <c r="J20" s="149"/>
      <c r="K20" s="131"/>
      <c r="L20" s="131"/>
      <c r="M20" s="149"/>
      <c r="N20" s="131"/>
      <c r="O20" s="131"/>
      <c r="P20" s="149"/>
      <c r="Q20" s="131"/>
      <c r="R20" s="149"/>
      <c r="S20" s="131"/>
    </row>
    <row r="21" spans="1:19" s="2" customFormat="1" ht="13.5" customHeight="1" x14ac:dyDescent="0.2">
      <c r="A21" s="139" t="str">
        <f>IF([1]p3!$A$69&lt;&gt;0,[1]p3!$A$69,"")</f>
        <v>Representações de Grupos</v>
      </c>
      <c r="B21" s="131"/>
      <c r="C21" s="131"/>
      <c r="D21" s="131"/>
      <c r="E21" s="89"/>
      <c r="F21" s="139">
        <f>IF([1]p3!$F$69&lt;&gt;0,[1]p3!$F$69,"")</f>
        <v>60</v>
      </c>
      <c r="G21" s="89"/>
      <c r="H21" s="148">
        <f>IF([1]p3!$E$69&lt;&gt;0,[1]p3!$E$69,"")</f>
        <v>4</v>
      </c>
      <c r="I21" s="89"/>
      <c r="J21" s="148">
        <f>IF([1]p3!$I$69&lt;&gt;0,[1]p3!$I$69,"")</f>
        <v>2</v>
      </c>
      <c r="K21" s="89"/>
      <c r="L21" s="16"/>
      <c r="M21" s="148" t="str">
        <f>IF([1]p3!$K$69&lt;&gt;0,[1]p3!$K$69,"")</f>
        <v/>
      </c>
      <c r="N21" s="89"/>
      <c r="O21" s="16"/>
      <c r="P21" s="16" t="str">
        <f>IF([1]p3!$L$69&lt;&gt;0,[1]p3!$L$69,"")</f>
        <v/>
      </c>
      <c r="Q21" s="16"/>
      <c r="R21" s="148" t="str">
        <f>IF([1]p3!$J$69&lt;&gt;0,[1]p3!$J$69,"")</f>
        <v/>
      </c>
      <c r="S21" s="89"/>
    </row>
    <row r="22" spans="1:19" s="2" customFormat="1" ht="13.5" customHeight="1" x14ac:dyDescent="0.2">
      <c r="A22" s="139" t="str">
        <f>IF([1]p3!$A$70&lt;&gt;0,[1]p3!$A$70,"")</f>
        <v/>
      </c>
      <c r="B22" s="131"/>
      <c r="C22" s="131"/>
      <c r="D22" s="131"/>
      <c r="E22" s="89"/>
      <c r="F22" s="139" t="str">
        <f>IF([1]p3!$F$70&lt;&gt;0,[1]p3!$F$70,"")</f>
        <v/>
      </c>
      <c r="G22" s="89"/>
      <c r="H22" s="148" t="str">
        <f>IF([1]p3!$E$70&lt;&gt;0,[1]p3!$E$70,"")</f>
        <v/>
      </c>
      <c r="I22" s="89"/>
      <c r="J22" s="148" t="str">
        <f>IF([1]p3!$I$70&lt;&gt;0,[1]p3!$I$70,"")</f>
        <v/>
      </c>
      <c r="K22" s="89"/>
      <c r="L22" s="16"/>
      <c r="M22" s="148" t="str">
        <f>IF([1]p3!$K$70&lt;&gt;0,[1]p3!$K$70,"")</f>
        <v/>
      </c>
      <c r="N22" s="89"/>
      <c r="O22" s="16"/>
      <c r="P22" s="16" t="str">
        <f>IF([1]p3!$L$70&lt;&gt;0,[1]p3!$L$70,"")</f>
        <v/>
      </c>
      <c r="Q22" s="16"/>
      <c r="R22" s="148" t="str">
        <f>IF([1]p3!$J$70&lt;&gt;0,[1]p3!$J$70,"")</f>
        <v/>
      </c>
      <c r="S22" s="89"/>
    </row>
    <row r="23" spans="1:19" s="2" customFormat="1" ht="13.5" customHeight="1" x14ac:dyDescent="0.2">
      <c r="A23" s="139" t="str">
        <f>IF([1]p3!$A$71&lt;&gt;0,[1]p3!$A$71,"")</f>
        <v/>
      </c>
      <c r="B23" s="131"/>
      <c r="C23" s="131"/>
      <c r="D23" s="131"/>
      <c r="E23" s="89"/>
      <c r="F23" s="139" t="str">
        <f>IF([1]p3!$F$71&lt;&gt;0,[1]p3!$F$71,"")</f>
        <v/>
      </c>
      <c r="G23" s="89"/>
      <c r="H23" s="148" t="str">
        <f>IF([1]p3!$E$71&lt;&gt;0,[1]p3!$E$71,"")</f>
        <v/>
      </c>
      <c r="I23" s="89"/>
      <c r="J23" s="148" t="str">
        <f>IF([1]p3!$I$71&lt;&gt;0,[1]p3!$I$71,"")</f>
        <v/>
      </c>
      <c r="K23" s="89"/>
      <c r="L23" s="16"/>
      <c r="M23" s="148" t="str">
        <f>IF([1]p3!$K$71&lt;&gt;0,[1]p3!$K$71,"")</f>
        <v/>
      </c>
      <c r="N23" s="89"/>
      <c r="O23" s="16"/>
      <c r="P23" s="16" t="str">
        <f>IF([1]p3!$L$71&lt;&gt;0,[1]p3!$L$71,"")</f>
        <v/>
      </c>
      <c r="Q23" s="16"/>
      <c r="R23" s="148" t="str">
        <f>IF([1]p3!$J$71&lt;&gt;0,[1]p3!$J$71,"")</f>
        <v/>
      </c>
      <c r="S23" s="89"/>
    </row>
    <row r="24" spans="1:19" s="2" customFormat="1" ht="13.5" customHeight="1" x14ac:dyDescent="0.2">
      <c r="A24" s="139" t="str">
        <f>IF([1]p3!$A$72&lt;&gt;0,[1]p3!$A$72,"")</f>
        <v/>
      </c>
      <c r="B24" s="131"/>
      <c r="C24" s="131"/>
      <c r="D24" s="131"/>
      <c r="E24" s="89"/>
      <c r="F24" s="139" t="str">
        <f>IF([1]p3!$F$72&lt;&gt;0,[1]p3!$F$72,"")</f>
        <v/>
      </c>
      <c r="G24" s="89"/>
      <c r="H24" s="148" t="str">
        <f>IF([1]p3!$E$72&lt;&gt;0,[1]p3!$E$72,"")</f>
        <v/>
      </c>
      <c r="I24" s="89"/>
      <c r="J24" s="148" t="str">
        <f>IF([1]p3!$I$72&lt;&gt;0,[1]p3!$I$72,"")</f>
        <v/>
      </c>
      <c r="K24" s="89"/>
      <c r="L24" s="16"/>
      <c r="M24" s="148" t="str">
        <f>IF([1]p3!$K$72&lt;&gt;0,[1]p3!$K$72,"")</f>
        <v/>
      </c>
      <c r="N24" s="89"/>
      <c r="O24" s="16"/>
      <c r="P24" s="16" t="str">
        <f>IF([1]p3!$L$72&lt;&gt;0,[1]p3!$L$72,"")</f>
        <v/>
      </c>
      <c r="Q24" s="16"/>
      <c r="R24" s="148" t="str">
        <f>IF([1]p3!$J$72&lt;&gt;0,[1]p3!$J$72,"")</f>
        <v/>
      </c>
      <c r="S24" s="89"/>
    </row>
    <row r="25" spans="1:19" s="2" customFormat="1" ht="13.5" customHeight="1" x14ac:dyDescent="0.2">
      <c r="A25" s="139" t="str">
        <f>IF([1]p3!$A$73&lt;&gt;0,[1]p3!$A$73,"")</f>
        <v/>
      </c>
      <c r="B25" s="131"/>
      <c r="C25" s="131"/>
      <c r="D25" s="131"/>
      <c r="E25" s="89"/>
      <c r="F25" s="139" t="str">
        <f>IF([1]p3!$F$73&lt;&gt;0,[1]p3!$F$73,"")</f>
        <v/>
      </c>
      <c r="G25" s="89"/>
      <c r="H25" s="148" t="str">
        <f>IF([1]p3!$E$73&lt;&gt;0,[1]p3!$E$73,"")</f>
        <v/>
      </c>
      <c r="I25" s="89"/>
      <c r="J25" s="148" t="str">
        <f>IF([1]p3!$I$73&lt;&gt;0,[1]p3!$I$73,"")</f>
        <v/>
      </c>
      <c r="K25" s="89"/>
      <c r="L25" s="16"/>
      <c r="M25" s="148" t="str">
        <f>IF([1]p3!$K$73&lt;&gt;0,[1]p3!$K$73,"")</f>
        <v/>
      </c>
      <c r="N25" s="89"/>
      <c r="O25" s="16"/>
      <c r="P25" s="16" t="str">
        <f>IF([1]p3!$L$73&lt;&gt;0,[1]p3!$L$73,"")</f>
        <v/>
      </c>
      <c r="Q25" s="16"/>
      <c r="R25" s="148" t="str">
        <f>IF([1]p3!$J$73&lt;&gt;0,[1]p3!$J$73,"")</f>
        <v/>
      </c>
      <c r="S25" s="89"/>
    </row>
    <row r="26" spans="1:19" s="25" customFormat="1" ht="11.25" x14ac:dyDescent="0.2">
      <c r="A26" s="47" t="str">
        <f>T([1]p4!$C$13:$G$13)</f>
        <v>Bruno Sérgio Vasconcelos de Araújo</v>
      </c>
      <c r="B26" s="95"/>
      <c r="C26" s="95"/>
      <c r="D26" s="95"/>
      <c r="E26" s="136"/>
      <c r="F26" s="139"/>
      <c r="G26" s="131"/>
      <c r="H26" s="149"/>
      <c r="I26" s="131"/>
      <c r="J26" s="149"/>
      <c r="K26" s="131"/>
      <c r="L26" s="131"/>
      <c r="M26" s="149"/>
      <c r="N26" s="131"/>
      <c r="O26" s="131"/>
      <c r="P26" s="149"/>
      <c r="Q26" s="131"/>
      <c r="R26" s="149"/>
      <c r="S26" s="131"/>
    </row>
    <row r="27" spans="1:19" s="2" customFormat="1" ht="13.5" customHeight="1" x14ac:dyDescent="0.2">
      <c r="A27" s="139" t="str">
        <f>IF([1]p4!$A$69&lt;&gt;0,[1]p4!$A$69,"")</f>
        <v>Análise Funcional</v>
      </c>
      <c r="B27" s="131"/>
      <c r="C27" s="131"/>
      <c r="D27" s="131"/>
      <c r="E27" s="89"/>
      <c r="F27" s="139">
        <f>IF([1]p4!$F$69&lt;&gt;0,[1]p4!$F$69,"")</f>
        <v>60</v>
      </c>
      <c r="G27" s="89"/>
      <c r="H27" s="148">
        <f>IF([1]p4!$E$69&lt;&gt;0,[1]p4!$E$69,"")</f>
        <v>4</v>
      </c>
      <c r="I27" s="89"/>
      <c r="J27" s="148">
        <f>IF([1]p4!$I$69&lt;&gt;0,[1]p4!$I$69,"")</f>
        <v>22</v>
      </c>
      <c r="K27" s="89"/>
      <c r="L27" s="16"/>
      <c r="M27" s="148">
        <f>IF([1]p4!$K$69&lt;&gt;0,[1]p4!$K$69,"")</f>
        <v>16</v>
      </c>
      <c r="N27" s="89"/>
      <c r="O27" s="16"/>
      <c r="P27" s="16">
        <f>IF([1]p4!$L$69&lt;&gt;0,[1]p4!$L$69,"")</f>
        <v>2</v>
      </c>
      <c r="Q27" s="16"/>
      <c r="R27" s="148">
        <f>IF([1]p4!$J$69&lt;&gt;0,[1]p4!$J$69,"")</f>
        <v>4</v>
      </c>
      <c r="S27" s="89"/>
    </row>
    <row r="28" spans="1:19" s="2" customFormat="1" ht="13.5" customHeight="1" x14ac:dyDescent="0.2">
      <c r="A28" s="139" t="str">
        <f>IF([1]p4!$A$70&lt;&gt;0,[1]p4!$A$70,"")</f>
        <v/>
      </c>
      <c r="B28" s="131"/>
      <c r="C28" s="131"/>
      <c r="D28" s="131"/>
      <c r="E28" s="89"/>
      <c r="F28" s="139" t="str">
        <f>IF([1]p4!$F$70&lt;&gt;0,[1]p4!$F$70,"")</f>
        <v/>
      </c>
      <c r="G28" s="89"/>
      <c r="H28" s="148" t="str">
        <f>IF([1]p4!$E$70&lt;&gt;0,[1]p4!$E$70,"")</f>
        <v/>
      </c>
      <c r="I28" s="89"/>
      <c r="J28" s="148" t="str">
        <f>IF([1]p4!$I$70&lt;&gt;0,[1]p4!$I$70,"")</f>
        <v/>
      </c>
      <c r="K28" s="89"/>
      <c r="L28" s="16"/>
      <c r="M28" s="148" t="str">
        <f>IF([1]p4!$K$70&lt;&gt;0,[1]p4!$K$70,"")</f>
        <v/>
      </c>
      <c r="N28" s="89"/>
      <c r="O28" s="16"/>
      <c r="P28" s="16" t="str">
        <f>IF([1]p4!$L$70&lt;&gt;0,[1]p4!$L$70,"")</f>
        <v/>
      </c>
      <c r="Q28" s="16"/>
      <c r="R28" s="148" t="str">
        <f>IF([1]p4!$J$70&lt;&gt;0,[1]p4!$J$70,"")</f>
        <v/>
      </c>
      <c r="S28" s="89"/>
    </row>
    <row r="29" spans="1:19" s="2" customFormat="1" ht="13.5" customHeight="1" x14ac:dyDescent="0.2">
      <c r="A29" s="139" t="str">
        <f>IF([1]p4!$A$71&lt;&gt;0,[1]p4!$A$71,"")</f>
        <v/>
      </c>
      <c r="B29" s="131"/>
      <c r="C29" s="131"/>
      <c r="D29" s="131"/>
      <c r="E29" s="89"/>
      <c r="F29" s="139" t="str">
        <f>IF([1]p4!$F$71&lt;&gt;0,[1]p4!$F$71,"")</f>
        <v/>
      </c>
      <c r="G29" s="89"/>
      <c r="H29" s="148" t="str">
        <f>IF([1]p4!$E$71&lt;&gt;0,[1]p4!$E$71,"")</f>
        <v/>
      </c>
      <c r="I29" s="89"/>
      <c r="J29" s="148" t="str">
        <f>IF([1]p4!$I$71&lt;&gt;0,[1]p4!$I$71,"")</f>
        <v/>
      </c>
      <c r="K29" s="89"/>
      <c r="L29" s="16"/>
      <c r="M29" s="148" t="str">
        <f>IF([1]p4!$K$71&lt;&gt;0,[1]p4!$K$71,"")</f>
        <v/>
      </c>
      <c r="N29" s="89"/>
      <c r="O29" s="16"/>
      <c r="P29" s="16" t="str">
        <f>IF([1]p4!$L$71&lt;&gt;0,[1]p4!$L$71,"")</f>
        <v/>
      </c>
      <c r="Q29" s="16"/>
      <c r="R29" s="148" t="str">
        <f>IF([1]p4!$J$71&lt;&gt;0,[1]p4!$J$71,"")</f>
        <v/>
      </c>
      <c r="S29" s="89"/>
    </row>
    <row r="30" spans="1:19" s="2" customFormat="1" ht="13.5" customHeight="1" x14ac:dyDescent="0.2">
      <c r="A30" s="139" t="str">
        <f>IF([1]p4!$A$72&lt;&gt;0,[1]p4!$A$72,"")</f>
        <v/>
      </c>
      <c r="B30" s="131"/>
      <c r="C30" s="131"/>
      <c r="D30" s="131"/>
      <c r="E30" s="89"/>
      <c r="F30" s="139" t="str">
        <f>IF([1]p4!$F$72&lt;&gt;0,[1]p4!$F$72,"")</f>
        <v/>
      </c>
      <c r="G30" s="89"/>
      <c r="H30" s="148" t="str">
        <f>IF([1]p4!$E$72&lt;&gt;0,[1]p4!$E$72,"")</f>
        <v/>
      </c>
      <c r="I30" s="89"/>
      <c r="J30" s="148" t="str">
        <f>IF([1]p4!$I$72&lt;&gt;0,[1]p4!$I$72,"")</f>
        <v/>
      </c>
      <c r="K30" s="89"/>
      <c r="L30" s="16"/>
      <c r="M30" s="148" t="str">
        <f>IF([1]p4!$K$72&lt;&gt;0,[1]p4!$K$72,"")</f>
        <v/>
      </c>
      <c r="N30" s="89"/>
      <c r="O30" s="16"/>
      <c r="P30" s="16" t="str">
        <f>IF([1]p4!$L$72&lt;&gt;0,[1]p4!$L$72,"")</f>
        <v/>
      </c>
      <c r="Q30" s="16"/>
      <c r="R30" s="148" t="str">
        <f>IF([1]p4!$J$72&lt;&gt;0,[1]p4!$J$72,"")</f>
        <v/>
      </c>
      <c r="S30" s="89"/>
    </row>
    <row r="31" spans="1:19" s="2" customFormat="1" ht="13.5" customHeight="1" x14ac:dyDescent="0.2">
      <c r="A31" s="139" t="str">
        <f>IF([1]p4!$A$73&lt;&gt;0,[1]p4!$A$73,"")</f>
        <v/>
      </c>
      <c r="B31" s="131"/>
      <c r="C31" s="131"/>
      <c r="D31" s="131"/>
      <c r="E31" s="89"/>
      <c r="F31" s="139" t="str">
        <f>IF([1]p4!$F$73&lt;&gt;0,[1]p4!$F$73,"")</f>
        <v/>
      </c>
      <c r="G31" s="89"/>
      <c r="H31" s="148" t="str">
        <f>IF([1]p4!$E$73&lt;&gt;0,[1]p4!$E$73,"")</f>
        <v/>
      </c>
      <c r="I31" s="89"/>
      <c r="J31" s="148" t="str">
        <f>IF([1]p4!$I$73&lt;&gt;0,[1]p4!$I$73,"")</f>
        <v/>
      </c>
      <c r="K31" s="89"/>
      <c r="L31" s="16"/>
      <c r="M31" s="148" t="str">
        <f>IF([1]p4!$K$73&lt;&gt;0,[1]p4!$K$73,"")</f>
        <v/>
      </c>
      <c r="N31" s="89"/>
      <c r="O31" s="16"/>
      <c r="P31" s="16" t="str">
        <f>IF([1]p4!$L$73&lt;&gt;0,[1]p4!$L$73,"")</f>
        <v/>
      </c>
      <c r="Q31" s="16"/>
      <c r="R31" s="148" t="str">
        <f>IF([1]p4!$J$73&lt;&gt;0,[1]p4!$J$73,"")</f>
        <v/>
      </c>
      <c r="S31" s="89"/>
    </row>
    <row r="32" spans="1:19" s="25" customFormat="1" ht="11.25" x14ac:dyDescent="0.2">
      <c r="A32" s="47" t="str">
        <f>T([1]p5!$C$13:$G$13)</f>
        <v>Claudianor Oliveira Alves</v>
      </c>
      <c r="B32" s="95"/>
      <c r="C32" s="95"/>
      <c r="D32" s="95"/>
      <c r="E32" s="136"/>
      <c r="F32" s="139"/>
      <c r="G32" s="131"/>
      <c r="H32" s="149"/>
      <c r="I32" s="131"/>
      <c r="J32" s="149"/>
      <c r="K32" s="131"/>
      <c r="L32" s="131"/>
      <c r="M32" s="149"/>
      <c r="N32" s="131"/>
      <c r="O32" s="131"/>
      <c r="P32" s="149"/>
      <c r="Q32" s="131"/>
      <c r="R32" s="149"/>
      <c r="S32" s="131"/>
    </row>
    <row r="33" spans="1:19" s="2" customFormat="1" ht="13.5" customHeight="1" x14ac:dyDescent="0.2">
      <c r="A33" s="139" t="str">
        <f>IF([1]p5!$A$69&lt;&gt;0,[1]p5!$A$69,"")</f>
        <v>Tópicos especiais de Análise (Introdução a Teoria de Semigrupos e Aplicações)</v>
      </c>
      <c r="B33" s="131"/>
      <c r="C33" s="131"/>
      <c r="D33" s="131"/>
      <c r="E33" s="89"/>
      <c r="F33" s="139">
        <f>IF([1]p5!$F$69&lt;&gt;0,[1]p5!$F$69,"")</f>
        <v>60</v>
      </c>
      <c r="G33" s="89"/>
      <c r="H33" s="148">
        <f>IF([1]p5!$E$69&lt;&gt;0,[1]p5!$E$69,"")</f>
        <v>4</v>
      </c>
      <c r="I33" s="89"/>
      <c r="J33" s="148">
        <f>IF([1]p5!$I$69&lt;&gt;0,[1]p5!$I$69,"")</f>
        <v>3</v>
      </c>
      <c r="K33" s="89"/>
      <c r="L33" s="16"/>
      <c r="M33" s="148" t="str">
        <f>IF([1]p5!$K$69&lt;&gt;0,[1]p5!$K$69,"")</f>
        <v/>
      </c>
      <c r="N33" s="89"/>
      <c r="O33" s="16"/>
      <c r="P33" s="16" t="str">
        <f>IF([1]p5!$L$69&lt;&gt;0,[1]p5!$L$69,"")</f>
        <v/>
      </c>
      <c r="Q33" s="16"/>
      <c r="R33" s="148">
        <f>IF([1]p5!$J$69&lt;&gt;0,[1]p5!$J$69,"")</f>
        <v>3</v>
      </c>
      <c r="S33" s="89"/>
    </row>
    <row r="34" spans="1:19" s="2" customFormat="1" ht="13.5" customHeight="1" x14ac:dyDescent="0.2">
      <c r="A34" s="139" t="str">
        <f>IF([1]p5!$A$70&lt;&gt;0,[1]p5!$A$70,"")</f>
        <v/>
      </c>
      <c r="B34" s="131"/>
      <c r="C34" s="131"/>
      <c r="D34" s="131"/>
      <c r="E34" s="89"/>
      <c r="F34" s="139" t="str">
        <f>IF([1]p5!$F$70&lt;&gt;0,[1]p5!$F$70,"")</f>
        <v/>
      </c>
      <c r="G34" s="89"/>
      <c r="H34" s="148" t="str">
        <f>IF([1]p5!$E$70&lt;&gt;0,[1]p5!$E$70,"")</f>
        <v/>
      </c>
      <c r="I34" s="89"/>
      <c r="J34" s="148" t="str">
        <f>IF([1]p5!$I$70&lt;&gt;0,[1]p5!$I$70,"")</f>
        <v/>
      </c>
      <c r="K34" s="89"/>
      <c r="L34" s="16"/>
      <c r="M34" s="148" t="str">
        <f>IF([1]p5!$K$70&lt;&gt;0,[1]p5!$K$70,"")</f>
        <v/>
      </c>
      <c r="N34" s="89"/>
      <c r="O34" s="16"/>
      <c r="P34" s="16" t="str">
        <f>IF([1]p5!$L$70&lt;&gt;0,[1]p5!$L$70,"")</f>
        <v/>
      </c>
      <c r="Q34" s="16"/>
      <c r="R34" s="148" t="str">
        <f>IF([1]p5!$J$70&lt;&gt;0,[1]p5!$J$70,"")</f>
        <v/>
      </c>
      <c r="S34" s="89"/>
    </row>
    <row r="35" spans="1:19" s="2" customFormat="1" ht="13.5" customHeight="1" x14ac:dyDescent="0.2">
      <c r="A35" s="139" t="str">
        <f>IF([1]p5!$A$71&lt;&gt;0,[1]p5!$A$71,"")</f>
        <v/>
      </c>
      <c r="B35" s="131"/>
      <c r="C35" s="131"/>
      <c r="D35" s="131"/>
      <c r="E35" s="89"/>
      <c r="F35" s="139" t="str">
        <f>IF([1]p5!$F$71&lt;&gt;0,[1]p5!$F$71,"")</f>
        <v/>
      </c>
      <c r="G35" s="89"/>
      <c r="H35" s="148" t="str">
        <f>IF([1]p5!$E$71&lt;&gt;0,[1]p5!$E$71,"")</f>
        <v/>
      </c>
      <c r="I35" s="89"/>
      <c r="J35" s="148" t="str">
        <f>IF([1]p5!$I$71&lt;&gt;0,[1]p5!$I$71,"")</f>
        <v/>
      </c>
      <c r="K35" s="89"/>
      <c r="L35" s="16"/>
      <c r="M35" s="148" t="str">
        <f>IF([1]p5!$K$71&lt;&gt;0,[1]p5!$K$71,"")</f>
        <v/>
      </c>
      <c r="N35" s="89"/>
      <c r="O35" s="16"/>
      <c r="P35" s="16" t="str">
        <f>IF([1]p5!$L$71&lt;&gt;0,[1]p5!$L$71,"")</f>
        <v/>
      </c>
      <c r="Q35" s="16"/>
      <c r="R35" s="148" t="str">
        <f>IF([1]p5!$J$71&lt;&gt;0,[1]p5!$J$71,"")</f>
        <v/>
      </c>
      <c r="S35" s="89"/>
    </row>
    <row r="36" spans="1:19" s="2" customFormat="1" ht="13.5" customHeight="1" x14ac:dyDescent="0.2">
      <c r="A36" s="139" t="str">
        <f>IF([1]p5!$A$72&lt;&gt;0,[1]p5!$A$72,"")</f>
        <v/>
      </c>
      <c r="B36" s="131"/>
      <c r="C36" s="131"/>
      <c r="D36" s="131"/>
      <c r="E36" s="89"/>
      <c r="F36" s="139" t="str">
        <f>IF([1]p5!$F$72&lt;&gt;0,[1]p5!$F$72,"")</f>
        <v/>
      </c>
      <c r="G36" s="89"/>
      <c r="H36" s="148" t="str">
        <f>IF([1]p5!$E$72&lt;&gt;0,[1]p5!$E$72,"")</f>
        <v/>
      </c>
      <c r="I36" s="89"/>
      <c r="J36" s="148" t="str">
        <f>IF([1]p5!$I$72&lt;&gt;0,[1]p5!$I$72,"")</f>
        <v/>
      </c>
      <c r="K36" s="89"/>
      <c r="L36" s="16"/>
      <c r="M36" s="148" t="str">
        <f>IF([1]p5!$K$72&lt;&gt;0,[1]p5!$K$72,"")</f>
        <v/>
      </c>
      <c r="N36" s="89"/>
      <c r="O36" s="16"/>
      <c r="P36" s="16" t="str">
        <f>IF([1]p5!$L$72&lt;&gt;0,[1]p5!$L$72,"")</f>
        <v/>
      </c>
      <c r="Q36" s="16"/>
      <c r="R36" s="148" t="str">
        <f>IF([1]p5!$J$72&lt;&gt;0,[1]p5!$J$72,"")</f>
        <v/>
      </c>
      <c r="S36" s="89"/>
    </row>
    <row r="37" spans="1:19" s="2" customFormat="1" ht="13.5" customHeight="1" x14ac:dyDescent="0.2">
      <c r="A37" s="139" t="str">
        <f>IF([1]p5!$A$73&lt;&gt;0,[1]p5!$A$73,"")</f>
        <v/>
      </c>
      <c r="B37" s="131"/>
      <c r="C37" s="131"/>
      <c r="D37" s="131"/>
      <c r="E37" s="89"/>
      <c r="F37" s="139" t="str">
        <f>IF([1]p5!$F$73&lt;&gt;0,[1]p5!$F$73,"")</f>
        <v/>
      </c>
      <c r="G37" s="89"/>
      <c r="H37" s="148" t="str">
        <f>IF([1]p5!$E$73&lt;&gt;0,[1]p5!$E$73,"")</f>
        <v/>
      </c>
      <c r="I37" s="89"/>
      <c r="J37" s="148" t="str">
        <f>IF([1]p5!$I$73&lt;&gt;0,[1]p5!$I$73,"")</f>
        <v/>
      </c>
      <c r="K37" s="89"/>
      <c r="L37" s="16"/>
      <c r="M37" s="148" t="str">
        <f>IF([1]p5!$K$73&lt;&gt;0,[1]p5!$K$73,"")</f>
        <v/>
      </c>
      <c r="N37" s="89"/>
      <c r="O37" s="16"/>
      <c r="P37" s="16" t="str">
        <f>IF([1]p5!$L$73&lt;&gt;0,[1]p5!$L$73,"")</f>
        <v/>
      </c>
      <c r="Q37" s="16"/>
      <c r="R37" s="148" t="str">
        <f>IF([1]p5!$J$73&lt;&gt;0,[1]p5!$J$73,"")</f>
        <v/>
      </c>
      <c r="S37" s="89"/>
    </row>
    <row r="38" spans="1:19" s="25" customFormat="1" ht="11.25" x14ac:dyDescent="0.2">
      <c r="A38" s="47" t="str">
        <f>T([1]p6!$C$13:$G$13)</f>
        <v>Daniel Cordeiro de Morais Filho</v>
      </c>
      <c r="B38" s="95"/>
      <c r="C38" s="95"/>
      <c r="D38" s="95"/>
      <c r="E38" s="136"/>
      <c r="F38" s="139"/>
      <c r="G38" s="131"/>
      <c r="H38" s="149"/>
      <c r="I38" s="131"/>
      <c r="J38" s="149"/>
      <c r="K38" s="131"/>
      <c r="L38" s="131"/>
      <c r="M38" s="149"/>
      <c r="N38" s="131"/>
      <c r="O38" s="131"/>
      <c r="P38" s="149"/>
      <c r="Q38" s="131"/>
      <c r="R38" s="149"/>
      <c r="S38" s="131"/>
    </row>
    <row r="39" spans="1:19" s="2" customFormat="1" ht="13.5" customHeight="1" x14ac:dyDescent="0.2">
      <c r="A39" s="139" t="str">
        <f>IF([1]p6!$A$69&lt;&gt;0,[1]p6!$A$69,"")</f>
        <v>Tópicos de História da Matemática</v>
      </c>
      <c r="B39" s="131"/>
      <c r="C39" s="131"/>
      <c r="D39" s="131"/>
      <c r="E39" s="89"/>
      <c r="F39" s="139">
        <f>IF([1]p6!$F$69&lt;&gt;0,[1]p6!$F$69,"")</f>
        <v>60</v>
      </c>
      <c r="G39" s="89"/>
      <c r="H39" s="148">
        <f>IF([1]p6!$E$69&lt;&gt;0,[1]p6!$E$69,"")</f>
        <v>60</v>
      </c>
      <c r="I39" s="89"/>
      <c r="J39" s="148">
        <f>IF([1]p6!$I$69&lt;&gt;0,[1]p6!$I$69,"")</f>
        <v>13</v>
      </c>
      <c r="K39" s="89"/>
      <c r="L39" s="16"/>
      <c r="M39" s="148" t="str">
        <f>IF([1]p6!$K$69&lt;&gt;0,[1]p6!$K$69,"")</f>
        <v/>
      </c>
      <c r="N39" s="89"/>
      <c r="O39" s="16"/>
      <c r="P39" s="16" t="str">
        <f>IF([1]p6!$L$69&lt;&gt;0,[1]p6!$L$69,"")</f>
        <v/>
      </c>
      <c r="Q39" s="16"/>
      <c r="R39" s="148" t="str">
        <f>IF([1]p6!$J$69&lt;&gt;0,[1]p6!$J$69,"")</f>
        <v/>
      </c>
      <c r="S39" s="89"/>
    </row>
    <row r="40" spans="1:19" s="2" customFormat="1" ht="13.5" customHeight="1" x14ac:dyDescent="0.2">
      <c r="A40" s="139" t="str">
        <f>IF([1]p6!$A$70&lt;&gt;0,[1]p6!$A$70,"")</f>
        <v/>
      </c>
      <c r="B40" s="131"/>
      <c r="C40" s="131"/>
      <c r="D40" s="131"/>
      <c r="E40" s="89"/>
      <c r="F40" s="139" t="str">
        <f>IF([1]p6!$F$70&lt;&gt;0,[1]p6!$F$70,"")</f>
        <v/>
      </c>
      <c r="G40" s="89"/>
      <c r="H40" s="148" t="str">
        <f>IF([1]p6!$E$70&lt;&gt;0,[1]p6!$E$70,"")</f>
        <v/>
      </c>
      <c r="I40" s="89"/>
      <c r="J40" s="148" t="str">
        <f>IF([1]p6!$I$70&lt;&gt;0,[1]p6!$I$70,"")</f>
        <v/>
      </c>
      <c r="K40" s="89"/>
      <c r="L40" s="16"/>
      <c r="M40" s="148" t="str">
        <f>IF([1]p6!$K$70&lt;&gt;0,[1]p6!$K$70,"")</f>
        <v/>
      </c>
      <c r="N40" s="89"/>
      <c r="O40" s="16"/>
      <c r="P40" s="16" t="str">
        <f>IF([1]p6!$L$70&lt;&gt;0,[1]p6!$L$70,"")</f>
        <v/>
      </c>
      <c r="Q40" s="16"/>
      <c r="R40" s="148" t="str">
        <f>IF([1]p6!$J$70&lt;&gt;0,[1]p6!$J$70,"")</f>
        <v/>
      </c>
      <c r="S40" s="89"/>
    </row>
    <row r="41" spans="1:19" s="2" customFormat="1" ht="13.5" customHeight="1" x14ac:dyDescent="0.2">
      <c r="A41" s="139" t="str">
        <f>IF([1]p6!$A$71&lt;&gt;0,[1]p6!$A$71,"")</f>
        <v/>
      </c>
      <c r="B41" s="131"/>
      <c r="C41" s="131"/>
      <c r="D41" s="131"/>
      <c r="E41" s="89"/>
      <c r="F41" s="139" t="str">
        <f>IF([1]p6!$F$71&lt;&gt;0,[1]p6!$F$71,"")</f>
        <v/>
      </c>
      <c r="G41" s="89"/>
      <c r="H41" s="148" t="str">
        <f>IF([1]p6!$E$71&lt;&gt;0,[1]p6!$E$71,"")</f>
        <v/>
      </c>
      <c r="I41" s="89"/>
      <c r="J41" s="148" t="str">
        <f>IF([1]p6!$I$71&lt;&gt;0,[1]p6!$I$71,"")</f>
        <v/>
      </c>
      <c r="K41" s="89"/>
      <c r="L41" s="16"/>
      <c r="M41" s="148" t="str">
        <f>IF([1]p6!$K$71&lt;&gt;0,[1]p6!$K$71,"")</f>
        <v/>
      </c>
      <c r="N41" s="89"/>
      <c r="O41" s="16"/>
      <c r="P41" s="16" t="str">
        <f>IF([1]p6!$L$71&lt;&gt;0,[1]p6!$L$71,"")</f>
        <v/>
      </c>
      <c r="Q41" s="16"/>
      <c r="R41" s="148" t="str">
        <f>IF([1]p6!$J$71&lt;&gt;0,[1]p6!$J$71,"")</f>
        <v/>
      </c>
      <c r="S41" s="89"/>
    </row>
    <row r="42" spans="1:19" s="2" customFormat="1" ht="13.5" customHeight="1" x14ac:dyDescent="0.2">
      <c r="A42" s="139" t="str">
        <f>IF([1]p6!$A$72&lt;&gt;0,[1]p6!$A$72,"")</f>
        <v/>
      </c>
      <c r="B42" s="131"/>
      <c r="C42" s="131"/>
      <c r="D42" s="131"/>
      <c r="E42" s="89"/>
      <c r="F42" s="139" t="str">
        <f>IF([1]p6!$F$72&lt;&gt;0,[1]p6!$F$72,"")</f>
        <v/>
      </c>
      <c r="G42" s="89"/>
      <c r="H42" s="148" t="str">
        <f>IF([1]p6!$E$72&lt;&gt;0,[1]p6!$E$72,"")</f>
        <v/>
      </c>
      <c r="I42" s="89"/>
      <c r="J42" s="148" t="str">
        <f>IF([1]p6!$I$72&lt;&gt;0,[1]p6!$I$72,"")</f>
        <v/>
      </c>
      <c r="K42" s="89"/>
      <c r="L42" s="16"/>
      <c r="M42" s="148" t="str">
        <f>IF([1]p6!$K$72&lt;&gt;0,[1]p6!$K$72,"")</f>
        <v/>
      </c>
      <c r="N42" s="89"/>
      <c r="O42" s="16"/>
      <c r="P42" s="16" t="str">
        <f>IF([1]p6!$L$72&lt;&gt;0,[1]p6!$L$72,"")</f>
        <v/>
      </c>
      <c r="Q42" s="16"/>
      <c r="R42" s="148" t="str">
        <f>IF([1]p6!$J$72&lt;&gt;0,[1]p6!$J$72,"")</f>
        <v/>
      </c>
      <c r="S42" s="89"/>
    </row>
    <row r="43" spans="1:19" s="2" customFormat="1" ht="13.5" customHeight="1" x14ac:dyDescent="0.2">
      <c r="A43" s="139" t="str">
        <f>IF([1]p6!$A$73&lt;&gt;0,[1]p6!$A$73,"")</f>
        <v/>
      </c>
      <c r="B43" s="131"/>
      <c r="C43" s="131"/>
      <c r="D43" s="131"/>
      <c r="E43" s="89"/>
      <c r="F43" s="139" t="str">
        <f>IF([1]p6!$F$73&lt;&gt;0,[1]p6!$F$73,"")</f>
        <v/>
      </c>
      <c r="G43" s="89"/>
      <c r="H43" s="148" t="str">
        <f>IF([1]p6!$E$73&lt;&gt;0,[1]p6!$E$73,"")</f>
        <v/>
      </c>
      <c r="I43" s="89"/>
      <c r="J43" s="148" t="str">
        <f>IF([1]p6!$I$73&lt;&gt;0,[1]p6!$I$73,"")</f>
        <v/>
      </c>
      <c r="K43" s="89"/>
      <c r="L43" s="16"/>
      <c r="M43" s="148" t="str">
        <f>IF([1]p6!$K$73&lt;&gt;0,[1]p6!$K$73,"")</f>
        <v/>
      </c>
      <c r="N43" s="89"/>
      <c r="O43" s="16"/>
      <c r="P43" s="16" t="str">
        <f>IF([1]p6!$L$73&lt;&gt;0,[1]p6!$L$73,"")</f>
        <v/>
      </c>
      <c r="Q43" s="16"/>
      <c r="R43" s="148" t="str">
        <f>IF([1]p6!$J$73&lt;&gt;0,[1]p6!$J$73,"")</f>
        <v/>
      </c>
      <c r="S43" s="89"/>
    </row>
    <row r="44" spans="1:19" s="25" customFormat="1" ht="11.25" x14ac:dyDescent="0.2">
      <c r="A44" s="47" t="str">
        <f>T([1]p7!$C$13:$G$13)</f>
        <v>Deise Mara Barbosa de Almeida</v>
      </c>
      <c r="B44" s="95"/>
      <c r="C44" s="95"/>
      <c r="D44" s="95"/>
      <c r="E44" s="136"/>
      <c r="F44" s="139"/>
      <c r="G44" s="131"/>
      <c r="H44" s="149"/>
      <c r="I44" s="131"/>
      <c r="J44" s="149"/>
      <c r="K44" s="131"/>
      <c r="L44" s="131"/>
      <c r="M44" s="149"/>
      <c r="N44" s="131"/>
      <c r="O44" s="131"/>
      <c r="P44" s="149"/>
      <c r="Q44" s="131"/>
      <c r="R44" s="149"/>
      <c r="S44" s="131"/>
    </row>
    <row r="45" spans="1:19" s="2" customFormat="1" ht="13.5" customHeight="1" x14ac:dyDescent="0.2">
      <c r="A45" s="139" t="str">
        <f>IF([1]p7!$A$69&lt;&gt;0,[1]p7!$A$69,"")</f>
        <v>MA13 – Geometria</v>
      </c>
      <c r="B45" s="131"/>
      <c r="C45" s="131"/>
      <c r="D45" s="131"/>
      <c r="E45" s="89"/>
      <c r="F45" s="139">
        <f>IF([1]p7!$F$69&lt;&gt;0,[1]p7!$F$69,"")</f>
        <v>60</v>
      </c>
      <c r="G45" s="89"/>
      <c r="H45" s="148">
        <f>IF([1]p7!$E$69&lt;&gt;0,[1]p7!$E$69,"")</f>
        <v>4</v>
      </c>
      <c r="I45" s="89"/>
      <c r="J45" s="148">
        <f>IF([1]p7!$I$69&lt;&gt;0,[1]p7!$I$69,"")</f>
        <v>2</v>
      </c>
      <c r="K45" s="89"/>
      <c r="L45" s="16"/>
      <c r="M45" s="148" t="str">
        <f>IF([1]p7!$K$69&lt;&gt;0,[1]p7!$K$69,"")</f>
        <v/>
      </c>
      <c r="N45" s="89"/>
      <c r="O45" s="16"/>
      <c r="P45" s="16" t="str">
        <f>IF([1]p7!$L$69&lt;&gt;0,[1]p7!$L$69,"")</f>
        <v/>
      </c>
      <c r="Q45" s="16"/>
      <c r="R45" s="148">
        <f>IF([1]p7!$J$69&lt;&gt;0,[1]p7!$J$69,"")</f>
        <v>2</v>
      </c>
      <c r="S45" s="89"/>
    </row>
    <row r="46" spans="1:19" s="2" customFormat="1" ht="13.5" customHeight="1" x14ac:dyDescent="0.2">
      <c r="A46" s="139" t="str">
        <f>IF([1]p7!$A$70&lt;&gt;0,[1]p7!$A$70,"")</f>
        <v/>
      </c>
      <c r="B46" s="131"/>
      <c r="C46" s="131"/>
      <c r="D46" s="131"/>
      <c r="E46" s="89"/>
      <c r="F46" s="139" t="str">
        <f>IF([1]p7!$F$70&lt;&gt;0,[1]p7!$F$70,"")</f>
        <v/>
      </c>
      <c r="G46" s="89"/>
      <c r="H46" s="148" t="str">
        <f>IF([1]p7!$E$70&lt;&gt;0,[1]p7!$E$70,"")</f>
        <v/>
      </c>
      <c r="I46" s="89"/>
      <c r="J46" s="148" t="str">
        <f>IF([1]p7!$I$70&lt;&gt;0,[1]p7!$I$70,"")</f>
        <v/>
      </c>
      <c r="K46" s="89"/>
      <c r="L46" s="16"/>
      <c r="M46" s="148" t="str">
        <f>IF([1]p7!$K$70&lt;&gt;0,[1]p7!$K$70,"")</f>
        <v/>
      </c>
      <c r="N46" s="89"/>
      <c r="O46" s="16"/>
      <c r="P46" s="16" t="str">
        <f>IF([1]p7!$L$70&lt;&gt;0,[1]p7!$L$70,"")</f>
        <v/>
      </c>
      <c r="Q46" s="16"/>
      <c r="R46" s="148" t="str">
        <f>IF([1]p7!$J$70&lt;&gt;0,[1]p7!$J$70,"")</f>
        <v/>
      </c>
      <c r="S46" s="89"/>
    </row>
    <row r="47" spans="1:19" s="2" customFormat="1" ht="13.5" customHeight="1" x14ac:dyDescent="0.2">
      <c r="A47" s="139" t="str">
        <f>IF([1]p7!$A$71&lt;&gt;0,[1]p7!$A$71,"")</f>
        <v/>
      </c>
      <c r="B47" s="131"/>
      <c r="C47" s="131"/>
      <c r="D47" s="131"/>
      <c r="E47" s="89"/>
      <c r="F47" s="139" t="str">
        <f>IF([1]p7!$F$71&lt;&gt;0,[1]p7!$F$71,"")</f>
        <v/>
      </c>
      <c r="G47" s="89"/>
      <c r="H47" s="148" t="str">
        <f>IF([1]p7!$E$71&lt;&gt;0,[1]p7!$E$71,"")</f>
        <v/>
      </c>
      <c r="I47" s="89"/>
      <c r="J47" s="148" t="str">
        <f>IF([1]p7!$I$71&lt;&gt;0,[1]p7!$I$71,"")</f>
        <v/>
      </c>
      <c r="K47" s="89"/>
      <c r="L47" s="16"/>
      <c r="M47" s="148" t="str">
        <f>IF([1]p7!$K$71&lt;&gt;0,[1]p7!$K$71,"")</f>
        <v/>
      </c>
      <c r="N47" s="89"/>
      <c r="O47" s="16"/>
      <c r="P47" s="16" t="str">
        <f>IF([1]p7!$L$71&lt;&gt;0,[1]p7!$L$71,"")</f>
        <v/>
      </c>
      <c r="Q47" s="16"/>
      <c r="R47" s="148" t="str">
        <f>IF([1]p7!$J$71&lt;&gt;0,[1]p7!$J$71,"")</f>
        <v/>
      </c>
      <c r="S47" s="89"/>
    </row>
    <row r="48" spans="1:19" s="2" customFormat="1" ht="13.5" customHeight="1" x14ac:dyDescent="0.2">
      <c r="A48" s="139" t="str">
        <f>IF([1]p7!$A$72&lt;&gt;0,[1]p7!$A$72,"")</f>
        <v/>
      </c>
      <c r="B48" s="131"/>
      <c r="C48" s="131"/>
      <c r="D48" s="131"/>
      <c r="E48" s="89"/>
      <c r="F48" s="139" t="str">
        <f>IF([1]p7!$F$72&lt;&gt;0,[1]p7!$F$72,"")</f>
        <v/>
      </c>
      <c r="G48" s="89"/>
      <c r="H48" s="148" t="str">
        <f>IF([1]p7!$E$72&lt;&gt;0,[1]p7!$E$72,"")</f>
        <v/>
      </c>
      <c r="I48" s="89"/>
      <c r="J48" s="148" t="str">
        <f>IF([1]p7!$I$72&lt;&gt;0,[1]p7!$I$72,"")</f>
        <v/>
      </c>
      <c r="K48" s="89"/>
      <c r="L48" s="16"/>
      <c r="M48" s="148" t="str">
        <f>IF([1]p7!$K$72&lt;&gt;0,[1]p7!$K$72,"")</f>
        <v/>
      </c>
      <c r="N48" s="89"/>
      <c r="O48" s="16"/>
      <c r="P48" s="16" t="str">
        <f>IF([1]p7!$L$72&lt;&gt;0,[1]p7!$L$72,"")</f>
        <v/>
      </c>
      <c r="Q48" s="16"/>
      <c r="R48" s="148" t="str">
        <f>IF([1]p7!$J$72&lt;&gt;0,[1]p7!$J$72,"")</f>
        <v/>
      </c>
      <c r="S48" s="89"/>
    </row>
    <row r="49" spans="1:19" s="2" customFormat="1" ht="13.5" customHeight="1" x14ac:dyDescent="0.2">
      <c r="A49" s="139" t="str">
        <f>IF([1]p7!$A$73&lt;&gt;0,[1]p7!$A$73,"")</f>
        <v/>
      </c>
      <c r="B49" s="131"/>
      <c r="C49" s="131"/>
      <c r="D49" s="131"/>
      <c r="E49" s="89"/>
      <c r="F49" s="139" t="str">
        <f>IF([1]p7!$F$73&lt;&gt;0,[1]p7!$F$73,"")</f>
        <v/>
      </c>
      <c r="G49" s="89"/>
      <c r="H49" s="148" t="str">
        <f>IF([1]p7!$E$73&lt;&gt;0,[1]p7!$E$73,"")</f>
        <v/>
      </c>
      <c r="I49" s="89"/>
      <c r="J49" s="148" t="str">
        <f>IF([1]p7!$I$73&lt;&gt;0,[1]p7!$I$73,"")</f>
        <v/>
      </c>
      <c r="K49" s="89"/>
      <c r="L49" s="16"/>
      <c r="M49" s="148" t="str">
        <f>IF([1]p7!$K$73&lt;&gt;0,[1]p7!$K$73,"")</f>
        <v/>
      </c>
      <c r="N49" s="89"/>
      <c r="O49" s="16"/>
      <c r="P49" s="16" t="str">
        <f>IF([1]p7!$L$73&lt;&gt;0,[1]p7!$L$73,"")</f>
        <v/>
      </c>
      <c r="Q49" s="16"/>
      <c r="R49" s="148" t="str">
        <f>IF([1]p7!$J$73&lt;&gt;0,[1]p7!$J$73,"")</f>
        <v/>
      </c>
      <c r="S49" s="89"/>
    </row>
    <row r="50" spans="1:19" s="25" customFormat="1" ht="11.25" x14ac:dyDescent="0.2">
      <c r="A50" s="47" t="str">
        <f>T([1]p8!$C$13:$G$13)</f>
        <v>Denilson da Silva Pereira</v>
      </c>
      <c r="B50" s="95"/>
      <c r="C50" s="95"/>
      <c r="D50" s="95"/>
      <c r="E50" s="136"/>
      <c r="F50" s="139"/>
      <c r="G50" s="131"/>
      <c r="H50" s="149"/>
      <c r="I50" s="131"/>
      <c r="J50" s="149"/>
      <c r="K50" s="131"/>
      <c r="L50" s="131"/>
      <c r="M50" s="149"/>
      <c r="N50" s="131"/>
      <c r="O50" s="131"/>
      <c r="P50" s="149"/>
      <c r="Q50" s="131"/>
      <c r="R50" s="149"/>
      <c r="S50" s="131"/>
    </row>
    <row r="51" spans="1:19" s="2" customFormat="1" ht="13.5" customHeight="1" x14ac:dyDescent="0.2">
      <c r="A51" s="139" t="str">
        <f>IF([1]p8!$A$69&lt;&gt;0,[1]p8!$A$69,"")</f>
        <v>Análise Real</v>
      </c>
      <c r="B51" s="131"/>
      <c r="C51" s="131"/>
      <c r="D51" s="131"/>
      <c r="E51" s="89"/>
      <c r="F51" s="139">
        <f>IF([1]p8!$F$69&lt;&gt;0,[1]p8!$F$69,"")</f>
        <v>60</v>
      </c>
      <c r="G51" s="89"/>
      <c r="H51" s="148">
        <f>IF([1]p8!$E$69&lt;&gt;0,[1]p8!$E$69,"")</f>
        <v>4</v>
      </c>
      <c r="I51" s="89"/>
      <c r="J51" s="148">
        <f>IF([1]p8!$I$69&lt;&gt;0,[1]p8!$I$69,"")</f>
        <v>10</v>
      </c>
      <c r="K51" s="89"/>
      <c r="L51" s="16"/>
      <c r="M51" s="148">
        <f>IF([1]p8!$K$69&lt;&gt;0,[1]p8!$K$69,"")</f>
        <v>1</v>
      </c>
      <c r="N51" s="89"/>
      <c r="O51" s="16"/>
      <c r="P51" s="16">
        <f>IF([1]p8!$L$69&lt;&gt;0,[1]p8!$L$69,"")</f>
        <v>1</v>
      </c>
      <c r="Q51" s="16"/>
      <c r="R51" s="148">
        <f>IF([1]p8!$J$69&lt;&gt;0,[1]p8!$J$69,"")</f>
        <v>8</v>
      </c>
      <c r="S51" s="89"/>
    </row>
    <row r="52" spans="1:19" s="2" customFormat="1" ht="13.5" customHeight="1" x14ac:dyDescent="0.2">
      <c r="A52" s="139" t="str">
        <f>IF([1]p8!$A$70&lt;&gt;0,[1]p8!$A$70,"")</f>
        <v/>
      </c>
      <c r="B52" s="131"/>
      <c r="C52" s="131"/>
      <c r="D52" s="131"/>
      <c r="E52" s="89"/>
      <c r="F52" s="139" t="str">
        <f>IF([1]p8!$F$70&lt;&gt;0,[1]p8!$F$70,"")</f>
        <v/>
      </c>
      <c r="G52" s="89"/>
      <c r="H52" s="148" t="str">
        <f>IF([1]p8!$E$70&lt;&gt;0,[1]p8!$E$70,"")</f>
        <v/>
      </c>
      <c r="I52" s="89"/>
      <c r="J52" s="148" t="str">
        <f>IF([1]p8!$I$70&lt;&gt;0,[1]p8!$I$70,"")</f>
        <v/>
      </c>
      <c r="K52" s="89"/>
      <c r="L52" s="16"/>
      <c r="M52" s="148" t="str">
        <f>IF([1]p8!$K$70&lt;&gt;0,[1]p8!$K$70,"")</f>
        <v/>
      </c>
      <c r="N52" s="89"/>
      <c r="O52" s="16"/>
      <c r="P52" s="16" t="str">
        <f>IF([1]p8!$L$70&lt;&gt;0,[1]p8!$L$70,"")</f>
        <v/>
      </c>
      <c r="Q52" s="16"/>
      <c r="R52" s="148" t="str">
        <f>IF([1]p8!$J$70&lt;&gt;0,[1]p8!$J$70,"")</f>
        <v/>
      </c>
      <c r="S52" s="89"/>
    </row>
    <row r="53" spans="1:19" s="2" customFormat="1" ht="13.5" customHeight="1" x14ac:dyDescent="0.2">
      <c r="A53" s="139" t="str">
        <f>IF([1]p8!$A$71&lt;&gt;0,[1]p8!$A$71,"")</f>
        <v/>
      </c>
      <c r="B53" s="131"/>
      <c r="C53" s="131"/>
      <c r="D53" s="131"/>
      <c r="E53" s="89"/>
      <c r="F53" s="139" t="str">
        <f>IF([1]p8!$F$71&lt;&gt;0,[1]p8!$F$71,"")</f>
        <v/>
      </c>
      <c r="G53" s="89"/>
      <c r="H53" s="148" t="str">
        <f>IF([1]p8!$E$71&lt;&gt;0,[1]p8!$E$71,"")</f>
        <v/>
      </c>
      <c r="I53" s="89"/>
      <c r="J53" s="148" t="str">
        <f>IF([1]p8!$I$71&lt;&gt;0,[1]p8!$I$71,"")</f>
        <v/>
      </c>
      <c r="K53" s="89"/>
      <c r="L53" s="16"/>
      <c r="M53" s="148" t="str">
        <f>IF([1]p8!$K$71&lt;&gt;0,[1]p8!$K$71,"")</f>
        <v/>
      </c>
      <c r="N53" s="89"/>
      <c r="O53" s="16"/>
      <c r="P53" s="16" t="str">
        <f>IF([1]p8!$L$71&lt;&gt;0,[1]p8!$L$71,"")</f>
        <v/>
      </c>
      <c r="Q53" s="16"/>
      <c r="R53" s="148" t="str">
        <f>IF([1]p8!$J$71&lt;&gt;0,[1]p8!$J$71,"")</f>
        <v/>
      </c>
      <c r="S53" s="89"/>
    </row>
    <row r="54" spans="1:19" s="2" customFormat="1" ht="13.5" customHeight="1" x14ac:dyDescent="0.2">
      <c r="A54" s="139" t="str">
        <f>IF([1]p8!$A$72&lt;&gt;0,[1]p8!$A$72,"")</f>
        <v/>
      </c>
      <c r="B54" s="131"/>
      <c r="C54" s="131"/>
      <c r="D54" s="131"/>
      <c r="E54" s="89"/>
      <c r="F54" s="139" t="str">
        <f>IF([1]p8!$F$72&lt;&gt;0,[1]p8!$F$72,"")</f>
        <v/>
      </c>
      <c r="G54" s="89"/>
      <c r="H54" s="148" t="str">
        <f>IF([1]p8!$E$72&lt;&gt;0,[1]p8!$E$72,"")</f>
        <v/>
      </c>
      <c r="I54" s="89"/>
      <c r="J54" s="148" t="str">
        <f>IF([1]p8!$I$72&lt;&gt;0,[1]p8!$I$72,"")</f>
        <v/>
      </c>
      <c r="K54" s="89"/>
      <c r="L54" s="16"/>
      <c r="M54" s="148" t="str">
        <f>IF([1]p8!$K$72&lt;&gt;0,[1]p8!$K$72,"")</f>
        <v/>
      </c>
      <c r="N54" s="89"/>
      <c r="O54" s="16"/>
      <c r="P54" s="16" t="str">
        <f>IF([1]p8!$L$72&lt;&gt;0,[1]p8!$L$72,"")</f>
        <v/>
      </c>
      <c r="Q54" s="16"/>
      <c r="R54" s="148" t="str">
        <f>IF([1]p8!$J$72&lt;&gt;0,[1]p8!$J$72,"")</f>
        <v/>
      </c>
      <c r="S54" s="89"/>
    </row>
    <row r="55" spans="1:19" s="2" customFormat="1" ht="13.5" customHeight="1" x14ac:dyDescent="0.2">
      <c r="A55" s="139" t="str">
        <f>IF([1]p8!$A$73&lt;&gt;0,[1]p8!$A$73,"")</f>
        <v/>
      </c>
      <c r="B55" s="131"/>
      <c r="C55" s="131"/>
      <c r="D55" s="131"/>
      <c r="E55" s="89"/>
      <c r="F55" s="139" t="str">
        <f>IF([1]p8!$F$73&lt;&gt;0,[1]p8!$F$73,"")</f>
        <v/>
      </c>
      <c r="G55" s="89"/>
      <c r="H55" s="148" t="str">
        <f>IF([1]p8!$E$73&lt;&gt;0,[1]p8!$E$73,"")</f>
        <v/>
      </c>
      <c r="I55" s="89"/>
      <c r="J55" s="148" t="str">
        <f>IF([1]p8!$I$73&lt;&gt;0,[1]p8!$I$73,"")</f>
        <v/>
      </c>
      <c r="K55" s="89"/>
      <c r="L55" s="16"/>
      <c r="M55" s="148" t="str">
        <f>IF([1]p8!$K$73&lt;&gt;0,[1]p8!$K$73,"")</f>
        <v/>
      </c>
      <c r="N55" s="89"/>
      <c r="O55" s="16"/>
      <c r="P55" s="16" t="str">
        <f>IF([1]p8!$L$73&lt;&gt;0,[1]p8!$L$73,"")</f>
        <v/>
      </c>
      <c r="Q55" s="16"/>
      <c r="R55" s="148" t="str">
        <f>IF([1]p8!$J$73&lt;&gt;0,[1]p8!$J$73,"")</f>
        <v/>
      </c>
      <c r="S55" s="89"/>
    </row>
    <row r="56" spans="1:19" s="25" customFormat="1" ht="11.25" x14ac:dyDescent="0.2">
      <c r="A56" s="47" t="str">
        <f>T([1]p9!$C$13:$G$13)</f>
        <v>Diogo de Santana Germano</v>
      </c>
      <c r="B56" s="95"/>
      <c r="C56" s="95"/>
      <c r="D56" s="95"/>
      <c r="E56" s="136"/>
      <c r="F56" s="139"/>
      <c r="G56" s="131"/>
      <c r="H56" s="149"/>
      <c r="I56" s="131"/>
      <c r="J56" s="149"/>
      <c r="K56" s="131"/>
      <c r="L56" s="131"/>
      <c r="M56" s="149"/>
      <c r="N56" s="131"/>
      <c r="O56" s="131"/>
      <c r="P56" s="149"/>
      <c r="Q56" s="131"/>
      <c r="R56" s="149"/>
      <c r="S56" s="131"/>
    </row>
    <row r="57" spans="1:19" s="2" customFormat="1" ht="13.5" customHeight="1" x14ac:dyDescent="0.2">
      <c r="A57" s="139" t="str">
        <f>IF([1]p9!$A$69&lt;&gt;0,[1]p9!$A$69,"")</f>
        <v/>
      </c>
      <c r="B57" s="131"/>
      <c r="C57" s="131"/>
      <c r="D57" s="131"/>
      <c r="E57" s="89"/>
      <c r="F57" s="139" t="str">
        <f>IF([1]p9!$F$69&lt;&gt;0,[1]p9!$F$69,"")</f>
        <v/>
      </c>
      <c r="G57" s="89"/>
      <c r="H57" s="148" t="str">
        <f>IF([1]p9!$E$69&lt;&gt;0,[1]p9!$E$69,"")</f>
        <v/>
      </c>
      <c r="I57" s="89"/>
      <c r="J57" s="148" t="str">
        <f>IF([1]p9!$I$69&lt;&gt;0,[1]p9!$I$69,"")</f>
        <v/>
      </c>
      <c r="K57" s="89"/>
      <c r="L57" s="16"/>
      <c r="M57" s="148" t="str">
        <f>IF([1]p9!$K$69&lt;&gt;0,[1]p9!$K$69,"")</f>
        <v/>
      </c>
      <c r="N57" s="89"/>
      <c r="O57" s="16"/>
      <c r="P57" s="16" t="str">
        <f>IF([1]p9!$L$69&lt;&gt;0,[1]p9!$L$69,"")</f>
        <v/>
      </c>
      <c r="Q57" s="16"/>
      <c r="R57" s="148" t="str">
        <f>IF([1]p9!$J$69&lt;&gt;0,[1]p9!$J$69,"")</f>
        <v/>
      </c>
      <c r="S57" s="89"/>
    </row>
    <row r="58" spans="1:19" s="2" customFormat="1" ht="13.5" customHeight="1" x14ac:dyDescent="0.2">
      <c r="A58" s="139" t="str">
        <f>IF([1]p9!$A$70&lt;&gt;0,[1]p9!$A$70,"")</f>
        <v/>
      </c>
      <c r="B58" s="131"/>
      <c r="C58" s="131"/>
      <c r="D58" s="131"/>
      <c r="E58" s="89"/>
      <c r="F58" s="139" t="str">
        <f>IF([1]p9!$F$70&lt;&gt;0,[1]p9!$F$70,"")</f>
        <v/>
      </c>
      <c r="G58" s="89"/>
      <c r="H58" s="148" t="str">
        <f>IF([1]p9!$E$70&lt;&gt;0,[1]p9!$E$70,"")</f>
        <v/>
      </c>
      <c r="I58" s="89"/>
      <c r="J58" s="148" t="str">
        <f>IF([1]p9!$I$70&lt;&gt;0,[1]p9!$I$70,"")</f>
        <v/>
      </c>
      <c r="K58" s="89"/>
      <c r="L58" s="16"/>
      <c r="M58" s="148" t="str">
        <f>IF([1]p9!$K$70&lt;&gt;0,[1]p9!$K$70,"")</f>
        <v/>
      </c>
      <c r="N58" s="89"/>
      <c r="O58" s="16"/>
      <c r="P58" s="16" t="str">
        <f>IF([1]p9!$L$70&lt;&gt;0,[1]p9!$L$70,"")</f>
        <v/>
      </c>
      <c r="Q58" s="16"/>
      <c r="R58" s="148" t="str">
        <f>IF([1]p9!$J$70&lt;&gt;0,[1]p9!$J$70,"")</f>
        <v/>
      </c>
      <c r="S58" s="89"/>
    </row>
    <row r="59" spans="1:19" s="2" customFormat="1" ht="13.5" customHeight="1" x14ac:dyDescent="0.2">
      <c r="A59" s="139" t="str">
        <f>IF([1]p9!$A$71&lt;&gt;0,[1]p9!$A$71,"")</f>
        <v/>
      </c>
      <c r="B59" s="131"/>
      <c r="C59" s="131"/>
      <c r="D59" s="131"/>
      <c r="E59" s="89"/>
      <c r="F59" s="139" t="str">
        <f>IF([1]p9!$F$71&lt;&gt;0,[1]p9!$F$71,"")</f>
        <v/>
      </c>
      <c r="G59" s="89"/>
      <c r="H59" s="148" t="str">
        <f>IF([1]p9!$E$71&lt;&gt;0,[1]p9!$E$71,"")</f>
        <v/>
      </c>
      <c r="I59" s="89"/>
      <c r="J59" s="148" t="str">
        <f>IF([1]p9!$I$71&lt;&gt;0,[1]p9!$I$71,"")</f>
        <v/>
      </c>
      <c r="K59" s="89"/>
      <c r="L59" s="16"/>
      <c r="M59" s="148" t="str">
        <f>IF([1]p9!$K$71&lt;&gt;0,[1]p9!$K$71,"")</f>
        <v/>
      </c>
      <c r="N59" s="89"/>
      <c r="O59" s="16"/>
      <c r="P59" s="16" t="str">
        <f>IF([1]p9!$L$71&lt;&gt;0,[1]p9!$L$71,"")</f>
        <v/>
      </c>
      <c r="Q59" s="16"/>
      <c r="R59" s="148" t="str">
        <f>IF([1]p9!$J$71&lt;&gt;0,[1]p9!$J$71,"")</f>
        <v/>
      </c>
      <c r="S59" s="89"/>
    </row>
    <row r="60" spans="1:19" s="2" customFormat="1" ht="13.5" customHeight="1" x14ac:dyDescent="0.2">
      <c r="A60" s="139" t="str">
        <f>IF([1]p9!$A$72&lt;&gt;0,[1]p9!$A$72,"")</f>
        <v/>
      </c>
      <c r="B60" s="131"/>
      <c r="C60" s="131"/>
      <c r="D60" s="131"/>
      <c r="E60" s="89"/>
      <c r="F60" s="139" t="str">
        <f>IF([1]p9!$F$72&lt;&gt;0,[1]p9!$F$72,"")</f>
        <v/>
      </c>
      <c r="G60" s="89"/>
      <c r="H60" s="148" t="str">
        <f>IF([1]p9!$E$72&lt;&gt;0,[1]p9!$E$72,"")</f>
        <v/>
      </c>
      <c r="I60" s="89"/>
      <c r="J60" s="148" t="str">
        <f>IF([1]p9!$I$72&lt;&gt;0,[1]p9!$I$72,"")</f>
        <v/>
      </c>
      <c r="K60" s="89"/>
      <c r="L60" s="16"/>
      <c r="M60" s="148" t="str">
        <f>IF([1]p9!$K$72&lt;&gt;0,[1]p9!$K$72,"")</f>
        <v/>
      </c>
      <c r="N60" s="89"/>
      <c r="O60" s="16"/>
      <c r="P60" s="16" t="str">
        <f>IF([1]p9!$L$72&lt;&gt;0,[1]p9!$L$72,"")</f>
        <v/>
      </c>
      <c r="Q60" s="16"/>
      <c r="R60" s="148" t="str">
        <f>IF([1]p9!$J$72&lt;&gt;0,[1]p9!$J$72,"")</f>
        <v/>
      </c>
      <c r="S60" s="89"/>
    </row>
    <row r="61" spans="1:19" s="2" customFormat="1" ht="13.5" customHeight="1" x14ac:dyDescent="0.2">
      <c r="A61" s="139" t="str">
        <f>IF([1]p9!$A$73&lt;&gt;0,[1]p9!$A$73,"")</f>
        <v/>
      </c>
      <c r="B61" s="131"/>
      <c r="C61" s="131"/>
      <c r="D61" s="131"/>
      <c r="E61" s="89"/>
      <c r="F61" s="139" t="str">
        <f>IF([1]p9!$F$73&lt;&gt;0,[1]p9!$F$73,"")</f>
        <v/>
      </c>
      <c r="G61" s="89"/>
      <c r="H61" s="148" t="str">
        <f>IF([1]p9!$E$73&lt;&gt;0,[1]p9!$E$73,"")</f>
        <v/>
      </c>
      <c r="I61" s="89"/>
      <c r="J61" s="148" t="str">
        <f>IF([1]p9!$I$73&lt;&gt;0,[1]p9!$I$73,"")</f>
        <v/>
      </c>
      <c r="K61" s="89"/>
      <c r="L61" s="16"/>
      <c r="M61" s="148" t="str">
        <f>IF([1]p9!$K$73&lt;&gt;0,[1]p9!$K$73,"")</f>
        <v/>
      </c>
      <c r="N61" s="89"/>
      <c r="O61" s="16"/>
      <c r="P61" s="16" t="str">
        <f>IF([1]p9!$L$73&lt;&gt;0,[1]p9!$L$73,"")</f>
        <v/>
      </c>
      <c r="Q61" s="16"/>
      <c r="R61" s="148" t="str">
        <f>IF([1]p9!$J$73&lt;&gt;0,[1]p9!$J$73,"")</f>
        <v/>
      </c>
      <c r="S61" s="89"/>
    </row>
    <row r="62" spans="1:19" s="25" customFormat="1" ht="11.25" x14ac:dyDescent="0.2">
      <c r="A62" s="47" t="str">
        <f>T([1]p10!$C$13:$G$13)</f>
        <v>Diogo Diniz Pereira da Silva e Silva</v>
      </c>
      <c r="B62" s="95"/>
      <c r="C62" s="95"/>
      <c r="D62" s="95"/>
      <c r="E62" s="136"/>
      <c r="F62" s="139"/>
      <c r="G62" s="131"/>
      <c r="H62" s="149"/>
      <c r="I62" s="131"/>
      <c r="J62" s="149"/>
      <c r="K62" s="131"/>
      <c r="L62" s="131"/>
      <c r="M62" s="149"/>
      <c r="N62" s="131"/>
      <c r="O62" s="131"/>
      <c r="P62" s="149"/>
      <c r="Q62" s="131"/>
      <c r="R62" s="149"/>
      <c r="S62" s="131"/>
    </row>
    <row r="63" spans="1:19" s="2" customFormat="1" ht="13.5" customHeight="1" x14ac:dyDescent="0.2">
      <c r="A63" s="139" t="str">
        <f>IF([1]p10!$A$69&lt;&gt;0,[1]p10!$A$69,"")</f>
        <v>Álgebra Comutativa</v>
      </c>
      <c r="B63" s="131"/>
      <c r="C63" s="131"/>
      <c r="D63" s="131"/>
      <c r="E63" s="89"/>
      <c r="F63" s="139">
        <f>IF([1]p10!$F$69&lt;&gt;0,[1]p10!$F$69,"")</f>
        <v>60</v>
      </c>
      <c r="G63" s="89"/>
      <c r="H63" s="148">
        <f>IF([1]p10!$E$69&lt;&gt;0,[1]p10!$E$69,"")</f>
        <v>4</v>
      </c>
      <c r="I63" s="89"/>
      <c r="J63" s="148">
        <f>IF([1]p10!$I$69&lt;&gt;0,[1]p10!$I$69,"")</f>
        <v>8</v>
      </c>
      <c r="K63" s="89"/>
      <c r="L63" s="16"/>
      <c r="M63" s="148" t="str">
        <f>IF([1]p10!$K$69&lt;&gt;0,[1]p10!$K$69,"")</f>
        <v/>
      </c>
      <c r="N63" s="89"/>
      <c r="O63" s="16"/>
      <c r="P63" s="16" t="str">
        <f>IF([1]p10!$L$69&lt;&gt;0,[1]p10!$L$69,"")</f>
        <v/>
      </c>
      <c r="Q63" s="16"/>
      <c r="R63" s="148" t="str">
        <f>IF([1]p10!$J$69&lt;&gt;0,[1]p10!$J$69,"")</f>
        <v/>
      </c>
      <c r="S63" s="89"/>
    </row>
    <row r="64" spans="1:19" s="2" customFormat="1" ht="13.5" customHeight="1" x14ac:dyDescent="0.2">
      <c r="A64" s="139" t="str">
        <f>IF([1]p10!$A$70&lt;&gt;0,[1]p10!$A$70,"")</f>
        <v>Tópicos Especiais de Álgebra</v>
      </c>
      <c r="B64" s="131"/>
      <c r="C64" s="131"/>
      <c r="D64" s="131"/>
      <c r="E64" s="89"/>
      <c r="F64" s="139">
        <f>IF([1]p10!$F$70&lt;&gt;0,[1]p10!$F$70,"")</f>
        <v>60</v>
      </c>
      <c r="G64" s="89"/>
      <c r="H64" s="148">
        <f>IF([1]p10!$E$70&lt;&gt;0,[1]p10!$E$70,"")</f>
        <v>4</v>
      </c>
      <c r="I64" s="89"/>
      <c r="J64" s="148">
        <f>IF([1]p10!$I$70&lt;&gt;0,[1]p10!$I$70,"")</f>
        <v>2</v>
      </c>
      <c r="K64" s="89"/>
      <c r="L64" s="16"/>
      <c r="M64" s="148" t="str">
        <f>IF([1]p10!$K$70&lt;&gt;0,[1]p10!$K$70,"")</f>
        <v/>
      </c>
      <c r="N64" s="89"/>
      <c r="O64" s="16"/>
      <c r="P64" s="16" t="str">
        <f>IF([1]p10!$L$70&lt;&gt;0,[1]p10!$L$70,"")</f>
        <v/>
      </c>
      <c r="Q64" s="16"/>
      <c r="R64" s="148">
        <f>IF([1]p10!$J$70&lt;&gt;0,[1]p10!$J$70,"")</f>
        <v>2</v>
      </c>
      <c r="S64" s="89"/>
    </row>
    <row r="65" spans="1:19" s="2" customFormat="1" ht="13.5" customHeight="1" x14ac:dyDescent="0.2">
      <c r="A65" s="139" t="str">
        <f>IF([1]p10!$A$71&lt;&gt;0,[1]p10!$A$71,"")</f>
        <v/>
      </c>
      <c r="B65" s="131"/>
      <c r="C65" s="131"/>
      <c r="D65" s="131"/>
      <c r="E65" s="89"/>
      <c r="F65" s="139" t="str">
        <f>IF([1]p10!$F$71&lt;&gt;0,[1]p10!$F$71,"")</f>
        <v/>
      </c>
      <c r="G65" s="89"/>
      <c r="H65" s="148" t="str">
        <f>IF([1]p10!$E$71&lt;&gt;0,[1]p10!$E$71,"")</f>
        <v/>
      </c>
      <c r="I65" s="89"/>
      <c r="J65" s="148" t="str">
        <f>IF([1]p10!$I$71&lt;&gt;0,[1]p10!$I$71,"")</f>
        <v/>
      </c>
      <c r="K65" s="89"/>
      <c r="L65" s="16"/>
      <c r="M65" s="148" t="str">
        <f>IF([1]p10!$K$71&lt;&gt;0,[1]p10!$K$71,"")</f>
        <v/>
      </c>
      <c r="N65" s="89"/>
      <c r="O65" s="16"/>
      <c r="P65" s="16" t="str">
        <f>IF([1]p10!$L$71&lt;&gt;0,[1]p10!$L$71,"")</f>
        <v/>
      </c>
      <c r="Q65" s="16"/>
      <c r="R65" s="148" t="str">
        <f>IF([1]p10!$J$71&lt;&gt;0,[1]p10!$J$71,"")</f>
        <v/>
      </c>
      <c r="S65" s="89"/>
    </row>
    <row r="66" spans="1:19" s="2" customFormat="1" ht="13.5" customHeight="1" x14ac:dyDescent="0.2">
      <c r="A66" s="139" t="str">
        <f>IF([1]p10!$A$72&lt;&gt;0,[1]p10!$A$72,"")</f>
        <v/>
      </c>
      <c r="B66" s="131"/>
      <c r="C66" s="131"/>
      <c r="D66" s="131"/>
      <c r="E66" s="89"/>
      <c r="F66" s="139" t="str">
        <f>IF([1]p10!$F$72&lt;&gt;0,[1]p10!$F$72,"")</f>
        <v/>
      </c>
      <c r="G66" s="89"/>
      <c r="H66" s="148" t="str">
        <f>IF([1]p10!$E$72&lt;&gt;0,[1]p10!$E$72,"")</f>
        <v/>
      </c>
      <c r="I66" s="89"/>
      <c r="J66" s="148" t="str">
        <f>IF([1]p10!$I$72&lt;&gt;0,[1]p10!$I$72,"")</f>
        <v/>
      </c>
      <c r="K66" s="89"/>
      <c r="L66" s="16"/>
      <c r="M66" s="148" t="str">
        <f>IF([1]p10!$K$72&lt;&gt;0,[1]p10!$K$72,"")</f>
        <v/>
      </c>
      <c r="N66" s="89"/>
      <c r="O66" s="16"/>
      <c r="P66" s="16" t="str">
        <f>IF([1]p10!$L$72&lt;&gt;0,[1]p10!$L$72,"")</f>
        <v/>
      </c>
      <c r="Q66" s="16"/>
      <c r="R66" s="148" t="str">
        <f>IF([1]p10!$J$72&lt;&gt;0,[1]p10!$J$72,"")</f>
        <v/>
      </c>
      <c r="S66" s="89"/>
    </row>
    <row r="67" spans="1:19" s="2" customFormat="1" ht="13.5" customHeight="1" x14ac:dyDescent="0.2">
      <c r="A67" s="139" t="str">
        <f>IF([1]p10!$A$73&lt;&gt;0,[1]p10!$A$73,"")</f>
        <v/>
      </c>
      <c r="B67" s="131"/>
      <c r="C67" s="131"/>
      <c r="D67" s="131"/>
      <c r="E67" s="89"/>
      <c r="F67" s="139" t="str">
        <f>IF([1]p10!$F$73&lt;&gt;0,[1]p10!$F$73,"")</f>
        <v/>
      </c>
      <c r="G67" s="89"/>
      <c r="H67" s="148" t="str">
        <f>IF([1]p10!$E$73&lt;&gt;0,[1]p10!$E$73,"")</f>
        <v/>
      </c>
      <c r="I67" s="89"/>
      <c r="J67" s="148" t="str">
        <f>IF([1]p10!$I$73&lt;&gt;0,[1]p10!$I$73,"")</f>
        <v/>
      </c>
      <c r="K67" s="89"/>
      <c r="L67" s="16"/>
      <c r="M67" s="148" t="str">
        <f>IF([1]p10!$K$73&lt;&gt;0,[1]p10!$K$73,"")</f>
        <v/>
      </c>
      <c r="N67" s="89"/>
      <c r="O67" s="16"/>
      <c r="P67" s="16" t="str">
        <f>IF([1]p10!$L$73&lt;&gt;0,[1]p10!$L$73,"")</f>
        <v/>
      </c>
      <c r="Q67" s="16"/>
      <c r="R67" s="148" t="str">
        <f>IF([1]p10!$J$73&lt;&gt;0,[1]p10!$J$73,"")</f>
        <v/>
      </c>
      <c r="S67" s="89"/>
    </row>
    <row r="68" spans="1:19" s="25" customFormat="1" ht="11.25" x14ac:dyDescent="0.2">
      <c r="A68" s="47" t="str">
        <f>T([1]p11!$C$13:$G$13)</f>
        <v>Henrique Fernandes de Lima</v>
      </c>
      <c r="B68" s="95"/>
      <c r="C68" s="95"/>
      <c r="D68" s="95"/>
      <c r="E68" s="136"/>
      <c r="F68" s="139"/>
      <c r="G68" s="131"/>
      <c r="H68" s="149"/>
      <c r="I68" s="131"/>
      <c r="J68" s="149"/>
      <c r="K68" s="131"/>
      <c r="L68" s="131"/>
      <c r="M68" s="149"/>
      <c r="N68" s="131"/>
      <c r="O68" s="131"/>
      <c r="P68" s="149"/>
      <c r="Q68" s="131"/>
      <c r="R68" s="149"/>
      <c r="S68" s="131"/>
    </row>
    <row r="69" spans="1:19" s="2" customFormat="1" ht="13.5" customHeight="1" x14ac:dyDescent="0.2">
      <c r="A69" s="139" t="str">
        <f>IF([1]p11!$A$69&lt;&gt;0,[1]p11!$A$69,"")</f>
        <v>Geometria Diferencial</v>
      </c>
      <c r="B69" s="131"/>
      <c r="C69" s="131"/>
      <c r="D69" s="131"/>
      <c r="E69" s="89"/>
      <c r="F69" s="139">
        <f>IF([1]p11!$F$69&lt;&gt;0,[1]p11!$F$69,"")</f>
        <v>60</v>
      </c>
      <c r="G69" s="89"/>
      <c r="H69" s="148">
        <f>IF([1]p11!$E$69&lt;&gt;0,[1]p11!$E$69,"")</f>
        <v>4</v>
      </c>
      <c r="I69" s="89"/>
      <c r="J69" s="148">
        <f>IF([1]p11!$I$69&lt;&gt;0,[1]p11!$I$69,"")</f>
        <v>4</v>
      </c>
      <c r="K69" s="89"/>
      <c r="L69" s="16"/>
      <c r="M69" s="148" t="str">
        <f>IF([1]p11!$K$69&lt;&gt;0,[1]p11!$K$69,"")</f>
        <v/>
      </c>
      <c r="N69" s="89"/>
      <c r="O69" s="16"/>
      <c r="P69" s="16" t="str">
        <f>IF([1]p11!$L$69&lt;&gt;0,[1]p11!$L$69,"")</f>
        <v/>
      </c>
      <c r="Q69" s="16"/>
      <c r="R69" s="148" t="str">
        <f>IF([1]p11!$J$69&lt;&gt;0,[1]p11!$J$69,"")</f>
        <v/>
      </c>
      <c r="S69" s="89"/>
    </row>
    <row r="70" spans="1:19" s="2" customFormat="1" ht="13.5" customHeight="1" x14ac:dyDescent="0.2">
      <c r="A70" s="139" t="str">
        <f>IF([1]p11!$A$70&lt;&gt;0,[1]p11!$A$70,"")</f>
        <v>Tópicos de Geometria</v>
      </c>
      <c r="B70" s="131"/>
      <c r="C70" s="131"/>
      <c r="D70" s="131"/>
      <c r="E70" s="89"/>
      <c r="F70" s="139">
        <f>IF([1]p11!$F$70&lt;&gt;0,[1]p11!$F$70,"")</f>
        <v>60</v>
      </c>
      <c r="G70" s="89"/>
      <c r="H70" s="148">
        <f>IF([1]p11!$E$70&lt;&gt;0,[1]p11!$E$70,"")</f>
        <v>4</v>
      </c>
      <c r="I70" s="89"/>
      <c r="J70" s="148">
        <f>IF([1]p11!$I$70&lt;&gt;0,[1]p11!$I$70,"")</f>
        <v>2</v>
      </c>
      <c r="K70" s="89"/>
      <c r="L70" s="16"/>
      <c r="M70" s="148" t="str">
        <f>IF([1]p11!$K$70&lt;&gt;0,[1]p11!$K$70,"")</f>
        <v/>
      </c>
      <c r="N70" s="89"/>
      <c r="O70" s="16"/>
      <c r="P70" s="16" t="str">
        <f>IF([1]p11!$L$70&lt;&gt;0,[1]p11!$L$70,"")</f>
        <v/>
      </c>
      <c r="Q70" s="16"/>
      <c r="R70" s="148" t="str">
        <f>IF([1]p11!$J$70&lt;&gt;0,[1]p11!$J$70,"")</f>
        <v/>
      </c>
      <c r="S70" s="89"/>
    </row>
    <row r="71" spans="1:19" s="2" customFormat="1" ht="13.5" customHeight="1" x14ac:dyDescent="0.2">
      <c r="A71" s="139" t="str">
        <f>IF([1]p11!$A$71&lt;&gt;0,[1]p11!$A$71,"")</f>
        <v/>
      </c>
      <c r="B71" s="131"/>
      <c r="C71" s="131"/>
      <c r="D71" s="131"/>
      <c r="E71" s="89"/>
      <c r="F71" s="139" t="str">
        <f>IF([1]p11!$F$71&lt;&gt;0,[1]p11!$F$71,"")</f>
        <v/>
      </c>
      <c r="G71" s="89"/>
      <c r="H71" s="148" t="str">
        <f>IF([1]p11!$E$71&lt;&gt;0,[1]p11!$E$71,"")</f>
        <v/>
      </c>
      <c r="I71" s="89"/>
      <c r="J71" s="148" t="str">
        <f>IF([1]p11!$I$71&lt;&gt;0,[1]p11!$I$71,"")</f>
        <v/>
      </c>
      <c r="K71" s="89"/>
      <c r="L71" s="16"/>
      <c r="M71" s="148" t="str">
        <f>IF([1]p11!$K$71&lt;&gt;0,[1]p11!$K$71,"")</f>
        <v/>
      </c>
      <c r="N71" s="89"/>
      <c r="O71" s="16"/>
      <c r="P71" s="16" t="str">
        <f>IF([1]p11!$L$71&lt;&gt;0,[1]p11!$L$71,"")</f>
        <v/>
      </c>
      <c r="Q71" s="16"/>
      <c r="R71" s="148" t="str">
        <f>IF([1]p11!$J$71&lt;&gt;0,[1]p11!$J$71,"")</f>
        <v/>
      </c>
      <c r="S71" s="89"/>
    </row>
    <row r="72" spans="1:19" s="2" customFormat="1" ht="13.5" customHeight="1" x14ac:dyDescent="0.2">
      <c r="A72" s="139" t="str">
        <f>IF([1]p11!$A$72&lt;&gt;0,[1]p11!$A$72,"")</f>
        <v/>
      </c>
      <c r="B72" s="131"/>
      <c r="C72" s="131"/>
      <c r="D72" s="131"/>
      <c r="E72" s="89"/>
      <c r="F72" s="139" t="str">
        <f>IF([1]p11!$F$72&lt;&gt;0,[1]p11!$F$72,"")</f>
        <v/>
      </c>
      <c r="G72" s="89"/>
      <c r="H72" s="148" t="str">
        <f>IF([1]p11!$E$72&lt;&gt;0,[1]p11!$E$72,"")</f>
        <v/>
      </c>
      <c r="I72" s="89"/>
      <c r="J72" s="148" t="str">
        <f>IF([1]p11!$I$72&lt;&gt;0,[1]p11!$I$72,"")</f>
        <v/>
      </c>
      <c r="K72" s="89"/>
      <c r="L72" s="16"/>
      <c r="M72" s="148" t="str">
        <f>IF([1]p11!$K$72&lt;&gt;0,[1]p11!$K$72,"")</f>
        <v/>
      </c>
      <c r="N72" s="89"/>
      <c r="O72" s="16"/>
      <c r="P72" s="16" t="str">
        <f>IF([1]p11!$L$72&lt;&gt;0,[1]p11!$L$72,"")</f>
        <v/>
      </c>
      <c r="Q72" s="16"/>
      <c r="R72" s="148" t="str">
        <f>IF([1]p11!$J$72&lt;&gt;0,[1]p11!$J$72,"")</f>
        <v/>
      </c>
      <c r="S72" s="89"/>
    </row>
    <row r="73" spans="1:19" s="2" customFormat="1" ht="13.5" customHeight="1" x14ac:dyDescent="0.2">
      <c r="A73" s="139" t="str">
        <f>IF([1]p11!$A$73&lt;&gt;0,[1]p11!$A$73,"")</f>
        <v/>
      </c>
      <c r="B73" s="131"/>
      <c r="C73" s="131"/>
      <c r="D73" s="131"/>
      <c r="E73" s="89"/>
      <c r="F73" s="139" t="str">
        <f>IF([1]p11!$F$73&lt;&gt;0,[1]p11!$F$73,"")</f>
        <v/>
      </c>
      <c r="G73" s="89"/>
      <c r="H73" s="148" t="str">
        <f>IF([1]p11!$E$73&lt;&gt;0,[1]p11!$E$73,"")</f>
        <v/>
      </c>
      <c r="I73" s="89"/>
      <c r="J73" s="148" t="str">
        <f>IF([1]p11!$I$73&lt;&gt;0,[1]p11!$I$73,"")</f>
        <v/>
      </c>
      <c r="K73" s="89"/>
      <c r="L73" s="16"/>
      <c r="M73" s="148" t="str">
        <f>IF([1]p11!$K$73&lt;&gt;0,[1]p11!$K$73,"")</f>
        <v/>
      </c>
      <c r="N73" s="89"/>
      <c r="O73" s="16"/>
      <c r="P73" s="16" t="str">
        <f>IF([1]p11!$L$73&lt;&gt;0,[1]p11!$L$73,"")</f>
        <v/>
      </c>
      <c r="Q73" s="16"/>
      <c r="R73" s="148" t="str">
        <f>IF([1]p11!$J$73&lt;&gt;0,[1]p11!$J$73,"")</f>
        <v/>
      </c>
      <c r="S73" s="89"/>
    </row>
    <row r="74" spans="1:19" s="25" customFormat="1" ht="11.25" x14ac:dyDescent="0.2">
      <c r="A74" s="47" t="str">
        <f>T([1]p12!$C$13:$G$13)</f>
        <v>Jacqueline Félix de Brito Diniz</v>
      </c>
      <c r="B74" s="95"/>
      <c r="C74" s="95"/>
      <c r="D74" s="95"/>
      <c r="E74" s="136"/>
      <c r="F74" s="139"/>
      <c r="G74" s="131"/>
      <c r="H74" s="149"/>
      <c r="I74" s="131"/>
      <c r="J74" s="149"/>
      <c r="K74" s="131"/>
      <c r="L74" s="131"/>
      <c r="M74" s="149"/>
      <c r="N74" s="131"/>
      <c r="O74" s="131"/>
      <c r="P74" s="149"/>
      <c r="Q74" s="131"/>
      <c r="R74" s="149"/>
      <c r="S74" s="131"/>
    </row>
    <row r="75" spans="1:19" s="2" customFormat="1" ht="13.5" customHeight="1" x14ac:dyDescent="0.2">
      <c r="A75" s="139" t="str">
        <f>IF([1]p12!$A$69&lt;&gt;0,[1]p12!$A$69,"")</f>
        <v/>
      </c>
      <c r="B75" s="131"/>
      <c r="C75" s="131"/>
      <c r="D75" s="131"/>
      <c r="E75" s="89"/>
      <c r="F75" s="139" t="str">
        <f>IF([1]p12!$F$69&lt;&gt;0,[1]p12!$F$69,"")</f>
        <v/>
      </c>
      <c r="G75" s="89"/>
      <c r="H75" s="148" t="str">
        <f>IF([1]p12!$E$69&lt;&gt;0,[1]p12!$E$69,"")</f>
        <v/>
      </c>
      <c r="I75" s="89"/>
      <c r="J75" s="148" t="str">
        <f>IF([1]p12!$I$69&lt;&gt;0,[1]p12!$I$69,"")</f>
        <v/>
      </c>
      <c r="K75" s="89"/>
      <c r="L75" s="16"/>
      <c r="M75" s="148" t="str">
        <f>IF([1]p12!$K$69&lt;&gt;0,[1]p12!$K$69,"")</f>
        <v/>
      </c>
      <c r="N75" s="89"/>
      <c r="O75" s="16"/>
      <c r="P75" s="16" t="str">
        <f>IF([1]p12!$L$69&lt;&gt;0,[1]p12!$L$69,"")</f>
        <v/>
      </c>
      <c r="Q75" s="16"/>
      <c r="R75" s="148" t="str">
        <f>IF([1]p12!$J$69&lt;&gt;0,[1]p12!$J$69,"")</f>
        <v/>
      </c>
      <c r="S75" s="89"/>
    </row>
    <row r="76" spans="1:19" s="2" customFormat="1" ht="13.5" customHeight="1" x14ac:dyDescent="0.2">
      <c r="A76" s="139" t="str">
        <f>IF([1]p12!$A$70&lt;&gt;0,[1]p12!$A$70,"")</f>
        <v/>
      </c>
      <c r="B76" s="131"/>
      <c r="C76" s="131"/>
      <c r="D76" s="131"/>
      <c r="E76" s="89"/>
      <c r="F76" s="139" t="str">
        <f>IF([1]p12!$F$70&lt;&gt;0,[1]p12!$F$70,"")</f>
        <v/>
      </c>
      <c r="G76" s="89"/>
      <c r="H76" s="148" t="str">
        <f>IF([1]p12!$E$70&lt;&gt;0,[1]p12!$E$70,"")</f>
        <v/>
      </c>
      <c r="I76" s="89"/>
      <c r="J76" s="148" t="str">
        <f>IF([1]p12!$I$70&lt;&gt;0,[1]p12!$I$70,"")</f>
        <v/>
      </c>
      <c r="K76" s="89"/>
      <c r="L76" s="16"/>
      <c r="M76" s="148" t="str">
        <f>IF([1]p12!$K$70&lt;&gt;0,[1]p12!$K$70,"")</f>
        <v/>
      </c>
      <c r="N76" s="89"/>
      <c r="O76" s="16"/>
      <c r="P76" s="16" t="str">
        <f>IF([1]p12!$L$70&lt;&gt;0,[1]p12!$L$70,"")</f>
        <v/>
      </c>
      <c r="Q76" s="16"/>
      <c r="R76" s="148" t="str">
        <f>IF([1]p12!$J$70&lt;&gt;0,[1]p12!$J$70,"")</f>
        <v/>
      </c>
      <c r="S76" s="89"/>
    </row>
    <row r="77" spans="1:19" s="2" customFormat="1" ht="13.5" customHeight="1" x14ac:dyDescent="0.2">
      <c r="A77" s="139" t="str">
        <f>IF([1]p12!$A$71&lt;&gt;0,[1]p12!$A$71,"")</f>
        <v/>
      </c>
      <c r="B77" s="131"/>
      <c r="C77" s="131"/>
      <c r="D77" s="131"/>
      <c r="E77" s="89"/>
      <c r="F77" s="139" t="str">
        <f>IF([1]p12!$F$71&lt;&gt;0,[1]p12!$F$71,"")</f>
        <v/>
      </c>
      <c r="G77" s="89"/>
      <c r="H77" s="148" t="str">
        <f>IF([1]p12!$E$71&lt;&gt;0,[1]p12!$E$71,"")</f>
        <v/>
      </c>
      <c r="I77" s="89"/>
      <c r="J77" s="148" t="str">
        <f>IF([1]p12!$I$71&lt;&gt;0,[1]p12!$I$71,"")</f>
        <v/>
      </c>
      <c r="K77" s="89"/>
      <c r="L77" s="16"/>
      <c r="M77" s="148" t="str">
        <f>IF([1]p12!$K$71&lt;&gt;0,[1]p12!$K$71,"")</f>
        <v/>
      </c>
      <c r="N77" s="89"/>
      <c r="O77" s="16"/>
      <c r="P77" s="16" t="str">
        <f>IF([1]p12!$L$71&lt;&gt;0,[1]p12!$L$71,"")</f>
        <v/>
      </c>
      <c r="Q77" s="16"/>
      <c r="R77" s="148" t="str">
        <f>IF([1]p12!$J$71&lt;&gt;0,[1]p12!$J$71,"")</f>
        <v/>
      </c>
      <c r="S77" s="89"/>
    </row>
    <row r="78" spans="1:19" s="2" customFormat="1" ht="13.5" customHeight="1" x14ac:dyDescent="0.2">
      <c r="A78" s="139" t="str">
        <f>IF([1]p12!$A$72&lt;&gt;0,[1]p12!$A$72,"")</f>
        <v/>
      </c>
      <c r="B78" s="131"/>
      <c r="C78" s="131"/>
      <c r="D78" s="131"/>
      <c r="E78" s="89"/>
      <c r="F78" s="139" t="str">
        <f>IF([1]p12!$F$72&lt;&gt;0,[1]p12!$F$72,"")</f>
        <v/>
      </c>
      <c r="G78" s="89"/>
      <c r="H78" s="148" t="str">
        <f>IF([1]p12!$E$72&lt;&gt;0,[1]p12!$E$72,"")</f>
        <v/>
      </c>
      <c r="I78" s="89"/>
      <c r="J78" s="148" t="str">
        <f>IF([1]p12!$I$72&lt;&gt;0,[1]p12!$I$72,"")</f>
        <v/>
      </c>
      <c r="K78" s="89"/>
      <c r="L78" s="16"/>
      <c r="M78" s="148" t="str">
        <f>IF([1]p12!$K$72&lt;&gt;0,[1]p12!$K$72,"")</f>
        <v/>
      </c>
      <c r="N78" s="89"/>
      <c r="O78" s="16"/>
      <c r="P78" s="16" t="str">
        <f>IF([1]p12!$L$72&lt;&gt;0,[1]p12!$L$72,"")</f>
        <v/>
      </c>
      <c r="Q78" s="16"/>
      <c r="R78" s="148" t="str">
        <f>IF([1]p12!$J$72&lt;&gt;0,[1]p12!$J$72,"")</f>
        <v/>
      </c>
      <c r="S78" s="89"/>
    </row>
    <row r="79" spans="1:19" s="2" customFormat="1" ht="13.5" customHeight="1" x14ac:dyDescent="0.2">
      <c r="A79" s="139" t="str">
        <f>IF([1]p12!$A$73&lt;&gt;0,[1]p12!$A$73,"")</f>
        <v/>
      </c>
      <c r="B79" s="131"/>
      <c r="C79" s="131"/>
      <c r="D79" s="131"/>
      <c r="E79" s="89"/>
      <c r="F79" s="139" t="str">
        <f>IF([1]p12!$F$73&lt;&gt;0,[1]p12!$F$73,"")</f>
        <v/>
      </c>
      <c r="G79" s="89"/>
      <c r="H79" s="148" t="str">
        <f>IF([1]p12!$E$73&lt;&gt;0,[1]p12!$E$73,"")</f>
        <v/>
      </c>
      <c r="I79" s="89"/>
      <c r="J79" s="148" t="str">
        <f>IF([1]p12!$I$73&lt;&gt;0,[1]p12!$I$73,"")</f>
        <v/>
      </c>
      <c r="K79" s="89"/>
      <c r="L79" s="16"/>
      <c r="M79" s="148" t="str">
        <f>IF([1]p12!$K$73&lt;&gt;0,[1]p12!$K$73,"")</f>
        <v/>
      </c>
      <c r="N79" s="89"/>
      <c r="O79" s="16"/>
      <c r="P79" s="16" t="str">
        <f>IF([1]p12!$L$73&lt;&gt;0,[1]p12!$L$73,"")</f>
        <v/>
      </c>
      <c r="Q79" s="16"/>
      <c r="R79" s="148" t="str">
        <f>IF([1]p12!$J$73&lt;&gt;0,[1]p12!$J$73,"")</f>
        <v/>
      </c>
      <c r="S79" s="89"/>
    </row>
    <row r="80" spans="1:19" s="25" customFormat="1" ht="11.25" x14ac:dyDescent="0.2">
      <c r="A80" s="47" t="str">
        <f>T([1]p13!$C$13:$G$13)</f>
        <v>Jaime Alves Barbosa Sobrinho</v>
      </c>
      <c r="B80" s="95"/>
      <c r="C80" s="95"/>
      <c r="D80" s="95"/>
      <c r="E80" s="136"/>
      <c r="F80" s="139"/>
      <c r="G80" s="131"/>
      <c r="H80" s="149"/>
      <c r="I80" s="131"/>
      <c r="J80" s="149"/>
      <c r="K80" s="131"/>
      <c r="L80" s="131"/>
      <c r="M80" s="149"/>
      <c r="N80" s="131"/>
      <c r="O80" s="131"/>
      <c r="P80" s="149"/>
      <c r="Q80" s="131"/>
      <c r="R80" s="149"/>
      <c r="S80" s="131"/>
    </row>
    <row r="81" spans="1:19" s="2" customFormat="1" ht="13.5" customHeight="1" x14ac:dyDescent="0.2">
      <c r="A81" s="139" t="str">
        <f>IF([1]p13!$A$69&lt;&gt;0,[1]p13!$A$69,"")</f>
        <v>Aritmética - MA14 - T01</v>
      </c>
      <c r="B81" s="131"/>
      <c r="C81" s="131"/>
      <c r="D81" s="131"/>
      <c r="E81" s="89"/>
      <c r="F81" s="139">
        <f>IF([1]p13!$F$69&lt;&gt;0,[1]p13!$F$69,"")</f>
        <v>60</v>
      </c>
      <c r="G81" s="89"/>
      <c r="H81" s="148">
        <f>IF([1]p13!$E$69&lt;&gt;0,[1]p13!$E$69,"")</f>
        <v>4</v>
      </c>
      <c r="I81" s="89"/>
      <c r="J81" s="148">
        <f>IF([1]p13!$I$69&lt;&gt;0,[1]p13!$I$69,"")</f>
        <v>15</v>
      </c>
      <c r="K81" s="89"/>
      <c r="L81" s="16"/>
      <c r="M81" s="148" t="str">
        <f>IF([1]p13!$K$69&lt;&gt;0,[1]p13!$K$69,"")</f>
        <v/>
      </c>
      <c r="N81" s="89"/>
      <c r="O81" s="16"/>
      <c r="P81" s="16" t="str">
        <f>IF([1]p13!$L$69&lt;&gt;0,[1]p13!$L$69,"")</f>
        <v/>
      </c>
      <c r="Q81" s="16"/>
      <c r="R81" s="148" t="str">
        <f>IF([1]p13!$J$69&lt;&gt;0,[1]p13!$J$69,"")</f>
        <v/>
      </c>
      <c r="S81" s="89"/>
    </row>
    <row r="82" spans="1:19" s="2" customFormat="1" ht="13.5" customHeight="1" x14ac:dyDescent="0.2">
      <c r="A82" s="139" t="str">
        <f>IF([1]p13!$A$70&lt;&gt;0,[1]p13!$A$70,"")</f>
        <v/>
      </c>
      <c r="B82" s="131"/>
      <c r="C82" s="131"/>
      <c r="D82" s="131"/>
      <c r="E82" s="89"/>
      <c r="F82" s="139" t="str">
        <f>IF([1]p13!$F$70&lt;&gt;0,[1]p13!$F$70,"")</f>
        <v/>
      </c>
      <c r="G82" s="89"/>
      <c r="H82" s="148" t="str">
        <f>IF([1]p13!$E$70&lt;&gt;0,[1]p13!$E$70,"")</f>
        <v/>
      </c>
      <c r="I82" s="89"/>
      <c r="J82" s="148" t="str">
        <f>IF([1]p13!$I$70&lt;&gt;0,[1]p13!$I$70,"")</f>
        <v/>
      </c>
      <c r="K82" s="89"/>
      <c r="L82" s="16"/>
      <c r="M82" s="148" t="str">
        <f>IF([1]p13!$K$70&lt;&gt;0,[1]p13!$K$70,"")</f>
        <v/>
      </c>
      <c r="N82" s="89"/>
      <c r="O82" s="16"/>
      <c r="P82" s="16" t="str">
        <f>IF([1]p13!$L$70&lt;&gt;0,[1]p13!$L$70,"")</f>
        <v/>
      </c>
      <c r="Q82" s="16"/>
      <c r="R82" s="148" t="str">
        <f>IF([1]p13!$J$70&lt;&gt;0,[1]p13!$J$70,"")</f>
        <v/>
      </c>
      <c r="S82" s="89"/>
    </row>
    <row r="83" spans="1:19" s="2" customFormat="1" ht="13.5" customHeight="1" x14ac:dyDescent="0.2">
      <c r="A83" s="139" t="str">
        <f>IF([1]p13!$A$71&lt;&gt;0,[1]p13!$A$71,"")</f>
        <v/>
      </c>
      <c r="B83" s="131"/>
      <c r="C83" s="131"/>
      <c r="D83" s="131"/>
      <c r="E83" s="89"/>
      <c r="F83" s="139" t="str">
        <f>IF([1]p13!$F$71&lt;&gt;0,[1]p13!$F$71,"")</f>
        <v/>
      </c>
      <c r="G83" s="89"/>
      <c r="H83" s="148" t="str">
        <f>IF([1]p13!$E$71&lt;&gt;0,[1]p13!$E$71,"")</f>
        <v/>
      </c>
      <c r="I83" s="89"/>
      <c r="J83" s="148" t="str">
        <f>IF([1]p13!$I$71&lt;&gt;0,[1]p13!$I$71,"")</f>
        <v/>
      </c>
      <c r="K83" s="89"/>
      <c r="L83" s="16"/>
      <c r="M83" s="148" t="str">
        <f>IF([1]p13!$K$71&lt;&gt;0,[1]p13!$K$71,"")</f>
        <v/>
      </c>
      <c r="N83" s="89"/>
      <c r="O83" s="16"/>
      <c r="P83" s="16" t="str">
        <f>IF([1]p13!$L$71&lt;&gt;0,[1]p13!$L$71,"")</f>
        <v/>
      </c>
      <c r="Q83" s="16"/>
      <c r="R83" s="148" t="str">
        <f>IF([1]p13!$J$71&lt;&gt;0,[1]p13!$J$71,"")</f>
        <v/>
      </c>
      <c r="S83" s="89"/>
    </row>
    <row r="84" spans="1:19" s="2" customFormat="1" ht="13.5" customHeight="1" x14ac:dyDescent="0.2">
      <c r="A84" s="139" t="str">
        <f>IF([1]p13!$A$72&lt;&gt;0,[1]p13!$A$72,"")</f>
        <v/>
      </c>
      <c r="B84" s="131"/>
      <c r="C84" s="131"/>
      <c r="D84" s="131"/>
      <c r="E84" s="89"/>
      <c r="F84" s="139" t="str">
        <f>IF([1]p13!$F$72&lt;&gt;0,[1]p13!$F$72,"")</f>
        <v/>
      </c>
      <c r="G84" s="89"/>
      <c r="H84" s="148" t="str">
        <f>IF([1]p13!$E$72&lt;&gt;0,[1]p13!$E$72,"")</f>
        <v/>
      </c>
      <c r="I84" s="89"/>
      <c r="J84" s="148" t="str">
        <f>IF([1]p13!$I$72&lt;&gt;0,[1]p13!$I$72,"")</f>
        <v/>
      </c>
      <c r="K84" s="89"/>
      <c r="L84" s="16"/>
      <c r="M84" s="148" t="str">
        <f>IF([1]p13!$K$72&lt;&gt;0,[1]p13!$K$72,"")</f>
        <v/>
      </c>
      <c r="N84" s="89"/>
      <c r="O84" s="16"/>
      <c r="P84" s="16" t="str">
        <f>IF([1]p13!$L$72&lt;&gt;0,[1]p13!$L$72,"")</f>
        <v/>
      </c>
      <c r="Q84" s="16"/>
      <c r="R84" s="148" t="str">
        <f>IF([1]p13!$J$72&lt;&gt;0,[1]p13!$J$72,"")</f>
        <v/>
      </c>
      <c r="S84" s="89"/>
    </row>
    <row r="85" spans="1:19" s="2" customFormat="1" ht="13.5" customHeight="1" x14ac:dyDescent="0.2">
      <c r="A85" s="139" t="str">
        <f>IF([1]p13!$A$73&lt;&gt;0,[1]p13!$A$73,"")</f>
        <v/>
      </c>
      <c r="B85" s="131"/>
      <c r="C85" s="131"/>
      <c r="D85" s="131"/>
      <c r="E85" s="89"/>
      <c r="F85" s="139" t="str">
        <f>IF([1]p13!$F$73&lt;&gt;0,[1]p13!$F$73,"")</f>
        <v/>
      </c>
      <c r="G85" s="89"/>
      <c r="H85" s="148" t="str">
        <f>IF([1]p13!$E$73&lt;&gt;0,[1]p13!$E$73,"")</f>
        <v/>
      </c>
      <c r="I85" s="89"/>
      <c r="J85" s="148" t="str">
        <f>IF([1]p13!$I$73&lt;&gt;0,[1]p13!$I$73,"")</f>
        <v/>
      </c>
      <c r="K85" s="89"/>
      <c r="L85" s="16"/>
      <c r="M85" s="148" t="str">
        <f>IF([1]p13!$K$73&lt;&gt;0,[1]p13!$K$73,"")</f>
        <v/>
      </c>
      <c r="N85" s="89"/>
      <c r="O85" s="16"/>
      <c r="P85" s="16" t="str">
        <f>IF([1]p13!$L$73&lt;&gt;0,[1]p13!$L$73,"")</f>
        <v/>
      </c>
      <c r="Q85" s="16"/>
      <c r="R85" s="148" t="str">
        <f>IF([1]p13!$J$73&lt;&gt;0,[1]p13!$J$73,"")</f>
        <v/>
      </c>
      <c r="S85" s="89"/>
    </row>
    <row r="86" spans="1:19" s="25" customFormat="1" ht="11.25" x14ac:dyDescent="0.2">
      <c r="A86" s="47" t="str">
        <f>T([1]p14!$C$13:$G$13)</f>
        <v>Jefferson Abrantes dos Santos</v>
      </c>
      <c r="B86" s="95"/>
      <c r="C86" s="95"/>
      <c r="D86" s="95"/>
      <c r="E86" s="136"/>
      <c r="F86" s="139"/>
      <c r="G86" s="131"/>
      <c r="H86" s="149"/>
      <c r="I86" s="131"/>
      <c r="J86" s="149"/>
      <c r="K86" s="131"/>
      <c r="L86" s="131"/>
      <c r="M86" s="149"/>
      <c r="N86" s="131"/>
      <c r="O86" s="131"/>
      <c r="P86" s="149"/>
      <c r="Q86" s="131"/>
      <c r="R86" s="149"/>
      <c r="S86" s="131"/>
    </row>
    <row r="87" spans="1:19" s="2" customFormat="1" ht="13.5" customHeight="1" x14ac:dyDescent="0.2">
      <c r="A87" s="139" t="str">
        <f>IF([1]p14!$A$69&lt;&gt;0,[1]p14!$A$69,"")</f>
        <v>Espaços de Orlicz-Sobolev</v>
      </c>
      <c r="B87" s="131"/>
      <c r="C87" s="131"/>
      <c r="D87" s="131"/>
      <c r="E87" s="89"/>
      <c r="F87" s="139">
        <f>IF([1]p14!$F$69&lt;&gt;0,[1]p14!$F$69,"")</f>
        <v>30</v>
      </c>
      <c r="G87" s="89"/>
      <c r="H87" s="148">
        <f>IF([1]p14!$E$69&lt;&gt;0,[1]p14!$E$69,"")</f>
        <v>2</v>
      </c>
      <c r="I87" s="89"/>
      <c r="J87" s="148">
        <f>IF([1]p14!$I$69&lt;&gt;0,[1]p14!$I$69,"")</f>
        <v>1</v>
      </c>
      <c r="K87" s="89"/>
      <c r="L87" s="16"/>
      <c r="M87" s="148" t="str">
        <f>IF([1]p14!$K$69&lt;&gt;0,[1]p14!$K$69,"")</f>
        <v/>
      </c>
      <c r="N87" s="89"/>
      <c r="O87" s="16"/>
      <c r="P87" s="16" t="str">
        <f>IF([1]p14!$L$69&lt;&gt;0,[1]p14!$L$69,"")</f>
        <v/>
      </c>
      <c r="Q87" s="16"/>
      <c r="R87" s="148">
        <f>IF([1]p14!$J$69&lt;&gt;0,[1]p14!$J$69,"")</f>
        <v>1</v>
      </c>
      <c r="S87" s="89"/>
    </row>
    <row r="88" spans="1:19" s="2" customFormat="1" ht="13.5" customHeight="1" x14ac:dyDescent="0.2">
      <c r="A88" s="139" t="str">
        <f>IF([1]p14!$A$70&lt;&gt;0,[1]p14!$A$70,"")</f>
        <v/>
      </c>
      <c r="B88" s="131"/>
      <c r="C88" s="131"/>
      <c r="D88" s="131"/>
      <c r="E88" s="89"/>
      <c r="F88" s="139" t="str">
        <f>IF([1]p14!$F$70&lt;&gt;0,[1]p14!$F$70,"")</f>
        <v/>
      </c>
      <c r="G88" s="89"/>
      <c r="H88" s="148" t="str">
        <f>IF([1]p14!$E$70&lt;&gt;0,[1]p14!$E$70,"")</f>
        <v/>
      </c>
      <c r="I88" s="89"/>
      <c r="J88" s="148" t="str">
        <f>IF([1]p14!$I$70&lt;&gt;0,[1]p14!$I$70,"")</f>
        <v/>
      </c>
      <c r="K88" s="89"/>
      <c r="L88" s="16"/>
      <c r="M88" s="148" t="str">
        <f>IF([1]p14!$K$70&lt;&gt;0,[1]p14!$K$70,"")</f>
        <v/>
      </c>
      <c r="N88" s="89"/>
      <c r="O88" s="16"/>
      <c r="P88" s="16" t="str">
        <f>IF([1]p14!$L$70&lt;&gt;0,[1]p14!$L$70,"")</f>
        <v/>
      </c>
      <c r="Q88" s="16"/>
      <c r="R88" s="148" t="str">
        <f>IF([1]p14!$J$70&lt;&gt;0,[1]p14!$J$70,"")</f>
        <v/>
      </c>
      <c r="S88" s="89"/>
    </row>
    <row r="89" spans="1:19" s="2" customFormat="1" ht="13.5" customHeight="1" x14ac:dyDescent="0.2">
      <c r="A89" s="139" t="str">
        <f>IF([1]p14!$A$71&lt;&gt;0,[1]p14!$A$71,"")</f>
        <v/>
      </c>
      <c r="B89" s="131"/>
      <c r="C89" s="131"/>
      <c r="D89" s="131"/>
      <c r="E89" s="89"/>
      <c r="F89" s="139" t="str">
        <f>IF([1]p14!$F$71&lt;&gt;0,[1]p14!$F$71,"")</f>
        <v/>
      </c>
      <c r="G89" s="89"/>
      <c r="H89" s="148" t="str">
        <f>IF([1]p14!$E$71&lt;&gt;0,[1]p14!$E$71,"")</f>
        <v/>
      </c>
      <c r="I89" s="89"/>
      <c r="J89" s="148" t="str">
        <f>IF([1]p14!$I$71&lt;&gt;0,[1]p14!$I$71,"")</f>
        <v/>
      </c>
      <c r="K89" s="89"/>
      <c r="L89" s="16"/>
      <c r="M89" s="148" t="str">
        <f>IF([1]p14!$K$71&lt;&gt;0,[1]p14!$K$71,"")</f>
        <v/>
      </c>
      <c r="N89" s="89"/>
      <c r="O89" s="16"/>
      <c r="P89" s="16" t="str">
        <f>IF([1]p14!$L$71&lt;&gt;0,[1]p14!$L$71,"")</f>
        <v/>
      </c>
      <c r="Q89" s="16"/>
      <c r="R89" s="148" t="str">
        <f>IF([1]p14!$J$71&lt;&gt;0,[1]p14!$J$71,"")</f>
        <v/>
      </c>
      <c r="S89" s="89"/>
    </row>
    <row r="90" spans="1:19" s="2" customFormat="1" ht="13.5" customHeight="1" x14ac:dyDescent="0.2">
      <c r="A90" s="139" t="str">
        <f>IF([1]p14!$A$72&lt;&gt;0,[1]p14!$A$72,"")</f>
        <v/>
      </c>
      <c r="B90" s="131"/>
      <c r="C90" s="131"/>
      <c r="D90" s="131"/>
      <c r="E90" s="89"/>
      <c r="F90" s="139" t="str">
        <f>IF([1]p14!$F$72&lt;&gt;0,[1]p14!$F$72,"")</f>
        <v/>
      </c>
      <c r="G90" s="89"/>
      <c r="H90" s="148" t="str">
        <f>IF([1]p14!$E$72&lt;&gt;0,[1]p14!$E$72,"")</f>
        <v/>
      </c>
      <c r="I90" s="89"/>
      <c r="J90" s="148" t="str">
        <f>IF([1]p14!$I$72&lt;&gt;0,[1]p14!$I$72,"")</f>
        <v/>
      </c>
      <c r="K90" s="89"/>
      <c r="L90" s="16"/>
      <c r="M90" s="148" t="str">
        <f>IF([1]p14!$K$72&lt;&gt;0,[1]p14!$K$72,"")</f>
        <v/>
      </c>
      <c r="N90" s="89"/>
      <c r="O90" s="16"/>
      <c r="P90" s="16" t="str">
        <f>IF([1]p14!$L$72&lt;&gt;0,[1]p14!$L$72,"")</f>
        <v/>
      </c>
      <c r="Q90" s="16"/>
      <c r="R90" s="148" t="str">
        <f>IF([1]p14!$J$72&lt;&gt;0,[1]p14!$J$72,"")</f>
        <v/>
      </c>
      <c r="S90" s="89"/>
    </row>
    <row r="91" spans="1:19" s="2" customFormat="1" ht="13.5" customHeight="1" x14ac:dyDescent="0.2">
      <c r="A91" s="139" t="str">
        <f>IF([1]p14!$A$73&lt;&gt;0,[1]p14!$A$73,"")</f>
        <v/>
      </c>
      <c r="B91" s="131"/>
      <c r="C91" s="131"/>
      <c r="D91" s="131"/>
      <c r="E91" s="89"/>
      <c r="F91" s="139" t="str">
        <f>IF([1]p14!$F$73&lt;&gt;0,[1]p14!$F$73,"")</f>
        <v/>
      </c>
      <c r="G91" s="89"/>
      <c r="H91" s="148" t="str">
        <f>IF([1]p14!$E$73&lt;&gt;0,[1]p14!$E$73,"")</f>
        <v/>
      </c>
      <c r="I91" s="89"/>
      <c r="J91" s="148" t="str">
        <f>IF([1]p14!$I$73&lt;&gt;0,[1]p14!$I$73,"")</f>
        <v/>
      </c>
      <c r="K91" s="89"/>
      <c r="L91" s="16"/>
      <c r="M91" s="148" t="str">
        <f>IF([1]p14!$K$73&lt;&gt;0,[1]p14!$K$73,"")</f>
        <v/>
      </c>
      <c r="N91" s="89"/>
      <c r="O91" s="16"/>
      <c r="P91" s="16" t="str">
        <f>IF([1]p14!$L$73&lt;&gt;0,[1]p14!$L$73,"")</f>
        <v/>
      </c>
      <c r="Q91" s="16"/>
      <c r="R91" s="148" t="str">
        <f>IF([1]p14!$J$73&lt;&gt;0,[1]p14!$J$73,"")</f>
        <v/>
      </c>
      <c r="S91" s="89"/>
    </row>
    <row r="92" spans="1:19" s="25" customFormat="1" ht="11.25" x14ac:dyDescent="0.2">
      <c r="A92" s="47" t="str">
        <f>T([1]p15!$C$13:$G$13)</f>
        <v>José de Arimatéia Fernandes</v>
      </c>
      <c r="B92" s="95"/>
      <c r="C92" s="95"/>
      <c r="D92" s="95"/>
      <c r="E92" s="136"/>
      <c r="F92" s="139"/>
      <c r="G92" s="131"/>
      <c r="H92" s="149"/>
      <c r="I92" s="131"/>
      <c r="J92" s="149"/>
      <c r="K92" s="131"/>
      <c r="L92" s="131"/>
      <c r="M92" s="149"/>
      <c r="N92" s="131"/>
      <c r="O92" s="131"/>
      <c r="P92" s="149"/>
      <c r="Q92" s="131"/>
      <c r="R92" s="149"/>
      <c r="S92" s="131"/>
    </row>
    <row r="93" spans="1:19" s="2" customFormat="1" ht="13.5" customHeight="1" x14ac:dyDescent="0.2">
      <c r="A93" s="139" t="str">
        <f>IF([1]p15!$A$69&lt;&gt;0,[1]p15!$A$69,"")</f>
        <v>Números e Funções Reais</v>
      </c>
      <c r="B93" s="131"/>
      <c r="C93" s="131"/>
      <c r="D93" s="131"/>
      <c r="E93" s="89"/>
      <c r="F93" s="139">
        <f>IF([1]p15!$F$69&lt;&gt;0,[1]p15!$F$69,"")</f>
        <v>60</v>
      </c>
      <c r="G93" s="89"/>
      <c r="H93" s="148">
        <f>IF([1]p15!$E$69&lt;&gt;0,[1]p15!$E$69,"")</f>
        <v>4</v>
      </c>
      <c r="I93" s="89"/>
      <c r="J93" s="148">
        <f>IF([1]p15!$I$69&lt;&gt;0,[1]p15!$I$69,"")</f>
        <v>20</v>
      </c>
      <c r="K93" s="89"/>
      <c r="L93" s="16"/>
      <c r="M93" s="148">
        <f>IF([1]p15!$K$69&lt;&gt;0,[1]p15!$K$69,"")</f>
        <v>3</v>
      </c>
      <c r="N93" s="89"/>
      <c r="O93" s="16"/>
      <c r="P93" s="16" t="str">
        <f>IF([1]p15!$L$69&lt;&gt;0,[1]p15!$L$69,"")</f>
        <v/>
      </c>
      <c r="Q93" s="16"/>
      <c r="R93" s="148" t="str">
        <f>IF([1]p15!$J$69&lt;&gt;0,[1]p15!$J$69,"")</f>
        <v/>
      </c>
      <c r="S93" s="89"/>
    </row>
    <row r="94" spans="1:19" s="2" customFormat="1" ht="13.5" customHeight="1" x14ac:dyDescent="0.2">
      <c r="A94" s="139" t="str">
        <f>IF([1]p15!$A$70&lt;&gt;0,[1]p15!$A$70,"")</f>
        <v/>
      </c>
      <c r="B94" s="131"/>
      <c r="C94" s="131"/>
      <c r="D94" s="131"/>
      <c r="E94" s="89"/>
      <c r="F94" s="139" t="str">
        <f>IF([1]p15!$F$70&lt;&gt;0,[1]p15!$F$70,"")</f>
        <v/>
      </c>
      <c r="G94" s="89"/>
      <c r="H94" s="148" t="str">
        <f>IF([1]p15!$E$70&lt;&gt;0,[1]p15!$E$70,"")</f>
        <v/>
      </c>
      <c r="I94" s="89"/>
      <c r="J94" s="148" t="str">
        <f>IF([1]p15!$I$70&lt;&gt;0,[1]p15!$I$70,"")</f>
        <v/>
      </c>
      <c r="K94" s="89"/>
      <c r="L94" s="16"/>
      <c r="M94" s="148" t="str">
        <f>IF([1]p15!$K$70&lt;&gt;0,[1]p15!$K$70,"")</f>
        <v/>
      </c>
      <c r="N94" s="89"/>
      <c r="O94" s="16"/>
      <c r="P94" s="16" t="str">
        <f>IF([1]p15!$L$70&lt;&gt;0,[1]p15!$L$70,"")</f>
        <v/>
      </c>
      <c r="Q94" s="16"/>
      <c r="R94" s="148" t="str">
        <f>IF([1]p15!$J$70&lt;&gt;0,[1]p15!$J$70,"")</f>
        <v/>
      </c>
      <c r="S94" s="89"/>
    </row>
    <row r="95" spans="1:19" s="2" customFormat="1" ht="13.5" customHeight="1" x14ac:dyDescent="0.2">
      <c r="A95" s="139" t="str">
        <f>IF([1]p15!$A$71&lt;&gt;0,[1]p15!$A$71,"")</f>
        <v/>
      </c>
      <c r="B95" s="131"/>
      <c r="C95" s="131"/>
      <c r="D95" s="131"/>
      <c r="E95" s="89"/>
      <c r="F95" s="139" t="str">
        <f>IF([1]p15!$F$71&lt;&gt;0,[1]p15!$F$71,"")</f>
        <v/>
      </c>
      <c r="G95" s="89"/>
      <c r="H95" s="148" t="str">
        <f>IF([1]p15!$E$71&lt;&gt;0,[1]p15!$E$71,"")</f>
        <v/>
      </c>
      <c r="I95" s="89"/>
      <c r="J95" s="148" t="str">
        <f>IF([1]p15!$I$71&lt;&gt;0,[1]p15!$I$71,"")</f>
        <v/>
      </c>
      <c r="K95" s="89"/>
      <c r="L95" s="16"/>
      <c r="M95" s="148" t="str">
        <f>IF([1]p15!$K$71&lt;&gt;0,[1]p15!$K$71,"")</f>
        <v/>
      </c>
      <c r="N95" s="89"/>
      <c r="O95" s="16"/>
      <c r="P95" s="16" t="str">
        <f>IF([1]p15!$L$71&lt;&gt;0,[1]p15!$L$71,"")</f>
        <v/>
      </c>
      <c r="Q95" s="16"/>
      <c r="R95" s="148" t="str">
        <f>IF([1]p15!$J$71&lt;&gt;0,[1]p15!$J$71,"")</f>
        <v/>
      </c>
      <c r="S95" s="89"/>
    </row>
    <row r="96" spans="1:19" s="2" customFormat="1" ht="13.5" customHeight="1" x14ac:dyDescent="0.2">
      <c r="A96" s="139" t="str">
        <f>IF([1]p15!$A$72&lt;&gt;0,[1]p15!$A$72,"")</f>
        <v/>
      </c>
      <c r="B96" s="131"/>
      <c r="C96" s="131"/>
      <c r="D96" s="131"/>
      <c r="E96" s="89"/>
      <c r="F96" s="139" t="str">
        <f>IF([1]p15!$F$72&lt;&gt;0,[1]p15!$F$72,"")</f>
        <v/>
      </c>
      <c r="G96" s="89"/>
      <c r="H96" s="148" t="str">
        <f>IF([1]p15!$E$72&lt;&gt;0,[1]p15!$E$72,"")</f>
        <v/>
      </c>
      <c r="I96" s="89"/>
      <c r="J96" s="148" t="str">
        <f>IF([1]p15!$I$72&lt;&gt;0,[1]p15!$I$72,"")</f>
        <v/>
      </c>
      <c r="K96" s="89"/>
      <c r="L96" s="16"/>
      <c r="M96" s="148" t="str">
        <f>IF([1]p15!$K$72&lt;&gt;0,[1]p15!$K$72,"")</f>
        <v/>
      </c>
      <c r="N96" s="89"/>
      <c r="O96" s="16"/>
      <c r="P96" s="16" t="str">
        <f>IF([1]p15!$L$72&lt;&gt;0,[1]p15!$L$72,"")</f>
        <v/>
      </c>
      <c r="Q96" s="16"/>
      <c r="R96" s="148" t="str">
        <f>IF([1]p15!$J$72&lt;&gt;0,[1]p15!$J$72,"")</f>
        <v/>
      </c>
      <c r="S96" s="89"/>
    </row>
    <row r="97" spans="1:19" s="2" customFormat="1" ht="13.5" customHeight="1" x14ac:dyDescent="0.2">
      <c r="A97" s="139" t="str">
        <f>IF([1]p15!$A$73&lt;&gt;0,[1]p15!$A$73,"")</f>
        <v/>
      </c>
      <c r="B97" s="131"/>
      <c r="C97" s="131"/>
      <c r="D97" s="131"/>
      <c r="E97" s="89"/>
      <c r="F97" s="139" t="str">
        <f>IF([1]p15!$F$73&lt;&gt;0,[1]p15!$F$73,"")</f>
        <v/>
      </c>
      <c r="G97" s="89"/>
      <c r="H97" s="148" t="str">
        <f>IF([1]p15!$E$73&lt;&gt;0,[1]p15!$E$73,"")</f>
        <v/>
      </c>
      <c r="I97" s="89"/>
      <c r="J97" s="148" t="str">
        <f>IF([1]p15!$I$73&lt;&gt;0,[1]p15!$I$73,"")</f>
        <v/>
      </c>
      <c r="K97" s="89"/>
      <c r="L97" s="16"/>
      <c r="M97" s="148" t="str">
        <f>IF([1]p15!$K$73&lt;&gt;0,[1]p15!$K$73,"")</f>
        <v/>
      </c>
      <c r="N97" s="89"/>
      <c r="O97" s="16"/>
      <c r="P97" s="16" t="str">
        <f>IF([1]p15!$L$73&lt;&gt;0,[1]p15!$L$73,"")</f>
        <v/>
      </c>
      <c r="Q97" s="16"/>
      <c r="R97" s="148" t="str">
        <f>IF([1]p15!$J$73&lt;&gt;0,[1]p15!$J$73,"")</f>
        <v/>
      </c>
      <c r="S97" s="89"/>
    </row>
    <row r="98" spans="1:19" s="25" customFormat="1" ht="11.25" x14ac:dyDescent="0.2">
      <c r="A98" s="47" t="str">
        <f>T([1]p16!$C$13:$G$13)</f>
        <v>Josefa Itailma da Rocha</v>
      </c>
      <c r="B98" s="95"/>
      <c r="C98" s="95"/>
      <c r="D98" s="95"/>
      <c r="E98" s="136"/>
      <c r="F98" s="139"/>
      <c r="G98" s="131"/>
      <c r="H98" s="149"/>
      <c r="I98" s="131"/>
      <c r="J98" s="149"/>
      <c r="K98" s="131"/>
      <c r="L98" s="131"/>
      <c r="M98" s="149"/>
      <c r="N98" s="131"/>
      <c r="O98" s="131"/>
      <c r="P98" s="149"/>
      <c r="Q98" s="131"/>
      <c r="R98" s="149"/>
      <c r="S98" s="131"/>
    </row>
    <row r="99" spans="1:19" s="2" customFormat="1" ht="13.5" customHeight="1" x14ac:dyDescent="0.2">
      <c r="A99" s="139" t="str">
        <f>IF([1]p16!$A$69&lt;&gt;0,[1]p16!$A$69,"")</f>
        <v>Álgebra</v>
      </c>
      <c r="B99" s="131"/>
      <c r="C99" s="131"/>
      <c r="D99" s="131"/>
      <c r="E99" s="89"/>
      <c r="F99" s="139">
        <f>IF([1]p16!$F$69&lt;&gt;0,[1]p16!$F$69,"")</f>
        <v>32</v>
      </c>
      <c r="G99" s="89"/>
      <c r="H99" s="148">
        <f>IF([1]p16!$E$69&lt;&gt;0,[1]p16!$E$69,"")</f>
        <v>2.7</v>
      </c>
      <c r="I99" s="89"/>
      <c r="J99" s="148">
        <f>IF([1]p16!$I$69&lt;&gt;0,[1]p16!$I$69,"")</f>
        <v>10</v>
      </c>
      <c r="K99" s="89"/>
      <c r="L99" s="16"/>
      <c r="M99" s="148" t="str">
        <f>IF([1]p16!$K$69&lt;&gt;0,[1]p16!$K$69,"")</f>
        <v/>
      </c>
      <c r="N99" s="89"/>
      <c r="O99" s="16"/>
      <c r="P99" s="16">
        <f>IF([1]p16!$L$69&lt;&gt;0,[1]p16!$L$69,"")</f>
        <v>1</v>
      </c>
      <c r="Q99" s="16"/>
      <c r="R99" s="148">
        <f>IF([1]p16!$J$69&lt;&gt;0,[1]p16!$J$69,"")</f>
        <v>9</v>
      </c>
      <c r="S99" s="89"/>
    </row>
    <row r="100" spans="1:19" s="2" customFormat="1" ht="13.5" customHeight="1" x14ac:dyDescent="0.2">
      <c r="A100" s="139" t="str">
        <f>IF([1]p16!$A$70&lt;&gt;0,[1]p16!$A$70,"")</f>
        <v/>
      </c>
      <c r="B100" s="131"/>
      <c r="C100" s="131"/>
      <c r="D100" s="131"/>
      <c r="E100" s="89"/>
      <c r="F100" s="139" t="str">
        <f>IF([1]p16!$F$70&lt;&gt;0,[1]p16!$F$70,"")</f>
        <v/>
      </c>
      <c r="G100" s="89"/>
      <c r="H100" s="148" t="str">
        <f>IF([1]p16!$E$70&lt;&gt;0,[1]p16!$E$70,"")</f>
        <v/>
      </c>
      <c r="I100" s="89"/>
      <c r="J100" s="148" t="str">
        <f>IF([1]p16!$I$70&lt;&gt;0,[1]p16!$I$70,"")</f>
        <v/>
      </c>
      <c r="K100" s="89"/>
      <c r="L100" s="16"/>
      <c r="M100" s="148" t="str">
        <f>IF([1]p16!$K$70&lt;&gt;0,[1]p16!$K$70,"")</f>
        <v/>
      </c>
      <c r="N100" s="89"/>
      <c r="O100" s="16"/>
      <c r="P100" s="16" t="str">
        <f>IF([1]p16!$L$70&lt;&gt;0,[1]p16!$L$70,"")</f>
        <v/>
      </c>
      <c r="Q100" s="16"/>
      <c r="R100" s="148" t="str">
        <f>IF([1]p16!$J$70&lt;&gt;0,[1]p16!$J$70,"")</f>
        <v/>
      </c>
      <c r="S100" s="89"/>
    </row>
    <row r="101" spans="1:19" s="2" customFormat="1" ht="13.5" customHeight="1" x14ac:dyDescent="0.2">
      <c r="A101" s="139" t="str">
        <f>IF([1]p16!$A$71&lt;&gt;0,[1]p16!$A$71,"")</f>
        <v/>
      </c>
      <c r="B101" s="131"/>
      <c r="C101" s="131"/>
      <c r="D101" s="131"/>
      <c r="E101" s="89"/>
      <c r="F101" s="139" t="str">
        <f>IF([1]p16!$F$71&lt;&gt;0,[1]p16!$F$71,"")</f>
        <v/>
      </c>
      <c r="G101" s="89"/>
      <c r="H101" s="148" t="str">
        <f>IF([1]p16!$E$71&lt;&gt;0,[1]p16!$E$71,"")</f>
        <v/>
      </c>
      <c r="I101" s="89"/>
      <c r="J101" s="148" t="str">
        <f>IF([1]p16!$I$71&lt;&gt;0,[1]p16!$I$71,"")</f>
        <v/>
      </c>
      <c r="K101" s="89"/>
      <c r="L101" s="16"/>
      <c r="M101" s="148" t="str">
        <f>IF([1]p16!$K$71&lt;&gt;0,[1]p16!$K$71,"")</f>
        <v/>
      </c>
      <c r="N101" s="89"/>
      <c r="O101" s="16"/>
      <c r="P101" s="16" t="str">
        <f>IF([1]p16!$L$71&lt;&gt;0,[1]p16!$L$71,"")</f>
        <v/>
      </c>
      <c r="Q101" s="16"/>
      <c r="R101" s="148" t="str">
        <f>IF([1]p16!$J$71&lt;&gt;0,[1]p16!$J$71,"")</f>
        <v/>
      </c>
      <c r="S101" s="89"/>
    </row>
    <row r="102" spans="1:19" s="2" customFormat="1" ht="13.5" customHeight="1" x14ac:dyDescent="0.2">
      <c r="A102" s="139" t="str">
        <f>IF([1]p16!$A$72&lt;&gt;0,[1]p16!$A$72,"")</f>
        <v/>
      </c>
      <c r="B102" s="131"/>
      <c r="C102" s="131"/>
      <c r="D102" s="131"/>
      <c r="E102" s="89"/>
      <c r="F102" s="139" t="str">
        <f>IF([1]p16!$F$72&lt;&gt;0,[1]p16!$F$72,"")</f>
        <v/>
      </c>
      <c r="G102" s="89"/>
      <c r="H102" s="148" t="str">
        <f>IF([1]p16!$E$72&lt;&gt;0,[1]p16!$E$72,"")</f>
        <v/>
      </c>
      <c r="I102" s="89"/>
      <c r="J102" s="148" t="str">
        <f>IF([1]p16!$I$72&lt;&gt;0,[1]p16!$I$72,"")</f>
        <v/>
      </c>
      <c r="K102" s="89"/>
      <c r="L102" s="16"/>
      <c r="M102" s="148" t="str">
        <f>IF([1]p16!$K$72&lt;&gt;0,[1]p16!$K$72,"")</f>
        <v/>
      </c>
      <c r="N102" s="89"/>
      <c r="O102" s="16"/>
      <c r="P102" s="16" t="str">
        <f>IF([1]p16!$L$72&lt;&gt;0,[1]p16!$L$72,"")</f>
        <v/>
      </c>
      <c r="Q102" s="16"/>
      <c r="R102" s="148" t="str">
        <f>IF([1]p16!$J$72&lt;&gt;0,[1]p16!$J$72,"")</f>
        <v/>
      </c>
      <c r="S102" s="89"/>
    </row>
    <row r="103" spans="1:19" s="2" customFormat="1" ht="13.5" customHeight="1" x14ac:dyDescent="0.2">
      <c r="A103" s="139" t="str">
        <f>IF([1]p16!$A$73&lt;&gt;0,[1]p16!$A$73,"")</f>
        <v/>
      </c>
      <c r="B103" s="131"/>
      <c r="C103" s="131"/>
      <c r="D103" s="131"/>
      <c r="E103" s="89"/>
      <c r="F103" s="139" t="str">
        <f>IF([1]p16!$F$73&lt;&gt;0,[1]p16!$F$73,"")</f>
        <v/>
      </c>
      <c r="G103" s="89"/>
      <c r="H103" s="148" t="str">
        <f>IF([1]p16!$E$73&lt;&gt;0,[1]p16!$E$73,"")</f>
        <v/>
      </c>
      <c r="I103" s="89"/>
      <c r="J103" s="148" t="str">
        <f>IF([1]p16!$I$73&lt;&gt;0,[1]p16!$I$73,"")</f>
        <v/>
      </c>
      <c r="K103" s="89"/>
      <c r="L103" s="16"/>
      <c r="M103" s="148" t="str">
        <f>IF([1]p16!$K$73&lt;&gt;0,[1]p16!$K$73,"")</f>
        <v/>
      </c>
      <c r="N103" s="89"/>
      <c r="O103" s="16"/>
      <c r="P103" s="16" t="str">
        <f>IF([1]p16!$L$73&lt;&gt;0,[1]p16!$L$73,"")</f>
        <v/>
      </c>
      <c r="Q103" s="16"/>
      <c r="R103" s="148" t="str">
        <f>IF([1]p16!$J$73&lt;&gt;0,[1]p16!$J$73,"")</f>
        <v/>
      </c>
      <c r="S103" s="89"/>
    </row>
    <row r="104" spans="1:19" s="25" customFormat="1" ht="11.25" x14ac:dyDescent="0.2">
      <c r="A104" s="47" t="str">
        <f>T([1]p17!$C$13:$G$13)</f>
        <v>José Fernando Leite Aires</v>
      </c>
      <c r="B104" s="95"/>
      <c r="C104" s="95"/>
      <c r="D104" s="95"/>
      <c r="E104" s="136"/>
      <c r="F104" s="139"/>
      <c r="G104" s="131"/>
      <c r="H104" s="149"/>
      <c r="I104" s="131"/>
      <c r="J104" s="149"/>
      <c r="K104" s="131"/>
      <c r="L104" s="131"/>
      <c r="M104" s="149"/>
      <c r="N104" s="131"/>
      <c r="O104" s="131"/>
      <c r="P104" s="149"/>
      <c r="Q104" s="131"/>
      <c r="R104" s="149"/>
      <c r="S104" s="131"/>
    </row>
    <row r="105" spans="1:19" s="2" customFormat="1" ht="13.5" customHeight="1" x14ac:dyDescent="0.2">
      <c r="A105" s="139" t="str">
        <f>IF([1]p17!$A$69&lt;&gt;0,[1]p17!$A$69,"")</f>
        <v/>
      </c>
      <c r="B105" s="131"/>
      <c r="C105" s="131"/>
      <c r="D105" s="131"/>
      <c r="E105" s="89"/>
      <c r="F105" s="139" t="str">
        <f>IF([1]p17!$F$69&lt;&gt;0,[1]p17!$F$69,"")</f>
        <v/>
      </c>
      <c r="G105" s="89"/>
      <c r="H105" s="148" t="str">
        <f>IF([1]p17!$E$69&lt;&gt;0,[1]p17!$E$69,"")</f>
        <v/>
      </c>
      <c r="I105" s="89"/>
      <c r="J105" s="148" t="str">
        <f>IF([1]p17!$I$69&lt;&gt;0,[1]p17!$I$69,"")</f>
        <v/>
      </c>
      <c r="K105" s="89"/>
      <c r="L105" s="16"/>
      <c r="M105" s="148" t="str">
        <f>IF([1]p17!$K$69&lt;&gt;0,[1]p17!$K$69,"")</f>
        <v/>
      </c>
      <c r="N105" s="89"/>
      <c r="O105" s="16"/>
      <c r="P105" s="16" t="str">
        <f>IF([1]p17!$L$69&lt;&gt;0,[1]p17!$L$69,"")</f>
        <v/>
      </c>
      <c r="Q105" s="16"/>
      <c r="R105" s="148" t="str">
        <f>IF([1]p17!$J$69&lt;&gt;0,[1]p17!$J$69,"")</f>
        <v/>
      </c>
      <c r="S105" s="89"/>
    </row>
    <row r="106" spans="1:19" s="2" customFormat="1" ht="13.5" customHeight="1" x14ac:dyDescent="0.2">
      <c r="A106" s="139" t="str">
        <f>IF([1]p17!$A$70&lt;&gt;0,[1]p17!$A$70,"")</f>
        <v/>
      </c>
      <c r="B106" s="131"/>
      <c r="C106" s="131"/>
      <c r="D106" s="131"/>
      <c r="E106" s="89"/>
      <c r="F106" s="139" t="str">
        <f>IF([1]p17!$F$70&lt;&gt;0,[1]p17!$F$70,"")</f>
        <v/>
      </c>
      <c r="G106" s="89"/>
      <c r="H106" s="148" t="str">
        <f>IF([1]p17!$E$70&lt;&gt;0,[1]p17!$E$70,"")</f>
        <v/>
      </c>
      <c r="I106" s="89"/>
      <c r="J106" s="148" t="str">
        <f>IF([1]p17!$I$70&lt;&gt;0,[1]p17!$I$70,"")</f>
        <v/>
      </c>
      <c r="K106" s="89"/>
      <c r="L106" s="16"/>
      <c r="M106" s="148" t="str">
        <f>IF([1]p17!$K$70&lt;&gt;0,[1]p17!$K$70,"")</f>
        <v/>
      </c>
      <c r="N106" s="89"/>
      <c r="O106" s="16"/>
      <c r="P106" s="16" t="str">
        <f>IF([1]p17!$L$70&lt;&gt;0,[1]p17!$L$70,"")</f>
        <v/>
      </c>
      <c r="Q106" s="16"/>
      <c r="R106" s="148" t="str">
        <f>IF([1]p17!$J$70&lt;&gt;0,[1]p17!$J$70,"")</f>
        <v/>
      </c>
      <c r="S106" s="89"/>
    </row>
    <row r="107" spans="1:19" s="2" customFormat="1" ht="13.5" customHeight="1" x14ac:dyDescent="0.2">
      <c r="A107" s="139" t="str">
        <f>IF([1]p17!$A$71&lt;&gt;0,[1]p17!$A$71,"")</f>
        <v/>
      </c>
      <c r="B107" s="131"/>
      <c r="C107" s="131"/>
      <c r="D107" s="131"/>
      <c r="E107" s="89"/>
      <c r="F107" s="139" t="str">
        <f>IF([1]p17!$F$71&lt;&gt;0,[1]p17!$F$71,"")</f>
        <v/>
      </c>
      <c r="G107" s="89"/>
      <c r="H107" s="148" t="str">
        <f>IF([1]p17!$E$71&lt;&gt;0,[1]p17!$E$71,"")</f>
        <v/>
      </c>
      <c r="I107" s="89"/>
      <c r="J107" s="148" t="str">
        <f>IF([1]p17!$I$71&lt;&gt;0,[1]p17!$I$71,"")</f>
        <v/>
      </c>
      <c r="K107" s="89"/>
      <c r="L107" s="16"/>
      <c r="M107" s="148" t="str">
        <f>IF([1]p17!$K$71&lt;&gt;0,[1]p17!$K$71,"")</f>
        <v/>
      </c>
      <c r="N107" s="89"/>
      <c r="O107" s="16"/>
      <c r="P107" s="16" t="str">
        <f>IF([1]p17!$L$71&lt;&gt;0,[1]p17!$L$71,"")</f>
        <v/>
      </c>
      <c r="Q107" s="16"/>
      <c r="R107" s="148" t="str">
        <f>IF([1]p17!$J$71&lt;&gt;0,[1]p17!$J$71,"")</f>
        <v/>
      </c>
      <c r="S107" s="89"/>
    </row>
    <row r="108" spans="1:19" s="2" customFormat="1" ht="13.5" customHeight="1" x14ac:dyDescent="0.2">
      <c r="A108" s="139" t="str">
        <f>IF([1]p17!$A$72&lt;&gt;0,[1]p17!$A$72,"")</f>
        <v/>
      </c>
      <c r="B108" s="131"/>
      <c r="C108" s="131"/>
      <c r="D108" s="131"/>
      <c r="E108" s="89"/>
      <c r="F108" s="139" t="str">
        <f>IF([1]p17!$F$72&lt;&gt;0,[1]p17!$F$72,"")</f>
        <v/>
      </c>
      <c r="G108" s="89"/>
      <c r="H108" s="148" t="str">
        <f>IF([1]p17!$E$72&lt;&gt;0,[1]p17!$E$72,"")</f>
        <v/>
      </c>
      <c r="I108" s="89"/>
      <c r="J108" s="148" t="str">
        <f>IF([1]p17!$I$72&lt;&gt;0,[1]p17!$I$72,"")</f>
        <v/>
      </c>
      <c r="K108" s="89"/>
      <c r="L108" s="16"/>
      <c r="M108" s="148" t="str">
        <f>IF([1]p17!$K$72&lt;&gt;0,[1]p17!$K$72,"")</f>
        <v/>
      </c>
      <c r="N108" s="89"/>
      <c r="O108" s="16"/>
      <c r="P108" s="16" t="str">
        <f>IF([1]p17!$L$72&lt;&gt;0,[1]p17!$L$72,"")</f>
        <v/>
      </c>
      <c r="Q108" s="16"/>
      <c r="R108" s="148" t="str">
        <f>IF([1]p17!$J$72&lt;&gt;0,[1]p17!$J$72,"")</f>
        <v/>
      </c>
      <c r="S108" s="89"/>
    </row>
    <row r="109" spans="1:19" s="2" customFormat="1" ht="13.5" customHeight="1" x14ac:dyDescent="0.2">
      <c r="A109" s="139" t="str">
        <f>IF([1]p17!$A$73&lt;&gt;0,[1]p17!$A$73,"")</f>
        <v/>
      </c>
      <c r="B109" s="131"/>
      <c r="C109" s="131"/>
      <c r="D109" s="131"/>
      <c r="E109" s="89"/>
      <c r="F109" s="139" t="str">
        <f>IF([1]p17!$F$73&lt;&gt;0,[1]p17!$F$73,"")</f>
        <v/>
      </c>
      <c r="G109" s="89"/>
      <c r="H109" s="148" t="str">
        <f>IF([1]p17!$E$73&lt;&gt;0,[1]p17!$E$73,"")</f>
        <v/>
      </c>
      <c r="I109" s="89"/>
      <c r="J109" s="148" t="str">
        <f>IF([1]p17!$I$73&lt;&gt;0,[1]p17!$I$73,"")</f>
        <v/>
      </c>
      <c r="K109" s="89"/>
      <c r="L109" s="16"/>
      <c r="M109" s="148" t="str">
        <f>IF([1]p17!$K$73&lt;&gt;0,[1]p17!$K$73,"")</f>
        <v/>
      </c>
      <c r="N109" s="89"/>
      <c r="O109" s="16"/>
      <c r="P109" s="16" t="str">
        <f>IF([1]p17!$L$73&lt;&gt;0,[1]p17!$L$73,"")</f>
        <v/>
      </c>
      <c r="Q109" s="16"/>
      <c r="R109" s="148" t="str">
        <f>IF([1]p17!$J$73&lt;&gt;0,[1]p17!$J$73,"")</f>
        <v/>
      </c>
      <c r="S109" s="89"/>
    </row>
    <row r="110" spans="1:19" s="25" customFormat="1" ht="11.25" x14ac:dyDescent="0.2">
      <c r="A110" s="47" t="str">
        <f>T([1]p18!$C$13:$G$13)</f>
        <v>Joseilson Raimundo de Lima</v>
      </c>
      <c r="B110" s="95"/>
      <c r="C110" s="95"/>
      <c r="D110" s="95"/>
      <c r="E110" s="136"/>
      <c r="F110" s="139"/>
      <c r="G110" s="131"/>
      <c r="H110" s="149"/>
      <c r="I110" s="131"/>
      <c r="J110" s="149"/>
      <c r="K110" s="131"/>
      <c r="L110" s="131"/>
      <c r="M110" s="149"/>
      <c r="N110" s="131"/>
      <c r="O110" s="131"/>
      <c r="P110" s="149"/>
      <c r="Q110" s="131"/>
      <c r="R110" s="149"/>
      <c r="S110" s="131"/>
    </row>
    <row r="111" spans="1:19" s="2" customFormat="1" ht="13.5" customHeight="1" x14ac:dyDescent="0.2">
      <c r="A111" s="139" t="str">
        <f>IF([1]p18!$A$69&lt;&gt;0,[1]p18!$A$69,"")</f>
        <v/>
      </c>
      <c r="B111" s="131"/>
      <c r="C111" s="131"/>
      <c r="D111" s="131"/>
      <c r="E111" s="89"/>
      <c r="F111" s="139" t="str">
        <f>IF([1]p18!$F$69&lt;&gt;0,[1]p18!$F$69,"")</f>
        <v/>
      </c>
      <c r="G111" s="89"/>
      <c r="H111" s="148" t="str">
        <f>IF([1]p18!$E$69&lt;&gt;0,[1]p18!$E$69,"")</f>
        <v/>
      </c>
      <c r="I111" s="89"/>
      <c r="J111" s="148" t="str">
        <f>IF([1]p18!$I$69&lt;&gt;0,[1]p18!$I$69,"")</f>
        <v/>
      </c>
      <c r="K111" s="89"/>
      <c r="L111" s="16"/>
      <c r="M111" s="148" t="str">
        <f>IF([1]p18!$K$69&lt;&gt;0,[1]p18!$K$69,"")</f>
        <v/>
      </c>
      <c r="N111" s="89"/>
      <c r="O111" s="16"/>
      <c r="P111" s="16" t="str">
        <f>IF([1]p18!$L$69&lt;&gt;0,[1]p18!$L$69,"")</f>
        <v/>
      </c>
      <c r="Q111" s="16"/>
      <c r="R111" s="148" t="str">
        <f>IF([1]p18!$J$69&lt;&gt;0,[1]p18!$J$69,"")</f>
        <v/>
      </c>
      <c r="S111" s="89"/>
    </row>
    <row r="112" spans="1:19" s="2" customFormat="1" ht="13.5" customHeight="1" x14ac:dyDescent="0.2">
      <c r="A112" s="139" t="str">
        <f>IF([1]p18!$A$70&lt;&gt;0,[1]p18!$A$70,"")</f>
        <v/>
      </c>
      <c r="B112" s="131"/>
      <c r="C112" s="131"/>
      <c r="D112" s="131"/>
      <c r="E112" s="89"/>
      <c r="F112" s="139" t="str">
        <f>IF([1]p18!$F$70&lt;&gt;0,[1]p18!$F$70,"")</f>
        <v/>
      </c>
      <c r="G112" s="89"/>
      <c r="H112" s="148" t="str">
        <f>IF([1]p18!$E$70&lt;&gt;0,[1]p18!$E$70,"")</f>
        <v/>
      </c>
      <c r="I112" s="89"/>
      <c r="J112" s="148" t="str">
        <f>IF([1]p18!$I$70&lt;&gt;0,[1]p18!$I$70,"")</f>
        <v/>
      </c>
      <c r="K112" s="89"/>
      <c r="L112" s="16"/>
      <c r="M112" s="148" t="str">
        <f>IF([1]p18!$K$70&lt;&gt;0,[1]p18!$K$70,"")</f>
        <v/>
      </c>
      <c r="N112" s="89"/>
      <c r="O112" s="16"/>
      <c r="P112" s="16" t="str">
        <f>IF([1]p18!$L$70&lt;&gt;0,[1]p18!$L$70,"")</f>
        <v/>
      </c>
      <c r="Q112" s="16"/>
      <c r="R112" s="148" t="str">
        <f>IF([1]p18!$J$70&lt;&gt;0,[1]p18!$J$70,"")</f>
        <v/>
      </c>
      <c r="S112" s="89"/>
    </row>
    <row r="113" spans="1:19" s="2" customFormat="1" ht="13.5" customHeight="1" x14ac:dyDescent="0.2">
      <c r="A113" s="139" t="str">
        <f>IF([1]p18!$A$71&lt;&gt;0,[1]p18!$A$71,"")</f>
        <v/>
      </c>
      <c r="B113" s="131"/>
      <c r="C113" s="131"/>
      <c r="D113" s="131"/>
      <c r="E113" s="89"/>
      <c r="F113" s="139" t="str">
        <f>IF([1]p18!$F$71&lt;&gt;0,[1]p18!$F$71,"")</f>
        <v/>
      </c>
      <c r="G113" s="89"/>
      <c r="H113" s="148" t="str">
        <f>IF([1]p18!$E$71&lt;&gt;0,[1]p18!$E$71,"")</f>
        <v/>
      </c>
      <c r="I113" s="89"/>
      <c r="J113" s="148" t="str">
        <f>IF([1]p18!$I$71&lt;&gt;0,[1]p18!$I$71,"")</f>
        <v/>
      </c>
      <c r="K113" s="89"/>
      <c r="L113" s="16"/>
      <c r="M113" s="148" t="str">
        <f>IF([1]p18!$K$71&lt;&gt;0,[1]p18!$K$71,"")</f>
        <v/>
      </c>
      <c r="N113" s="89"/>
      <c r="O113" s="16"/>
      <c r="P113" s="16" t="str">
        <f>IF([1]p18!$L$71&lt;&gt;0,[1]p18!$L$71,"")</f>
        <v/>
      </c>
      <c r="Q113" s="16"/>
      <c r="R113" s="148" t="str">
        <f>IF([1]p18!$J$71&lt;&gt;0,[1]p18!$J$71,"")</f>
        <v/>
      </c>
      <c r="S113" s="89"/>
    </row>
    <row r="114" spans="1:19" s="2" customFormat="1" ht="13.5" customHeight="1" x14ac:dyDescent="0.2">
      <c r="A114" s="139" t="str">
        <f>IF([1]p18!$A$72&lt;&gt;0,[1]p18!$A$72,"")</f>
        <v/>
      </c>
      <c r="B114" s="131"/>
      <c r="C114" s="131"/>
      <c r="D114" s="131"/>
      <c r="E114" s="89"/>
      <c r="F114" s="139" t="str">
        <f>IF([1]p18!$F$72&lt;&gt;0,[1]p18!$F$72,"")</f>
        <v/>
      </c>
      <c r="G114" s="89"/>
      <c r="H114" s="148" t="str">
        <f>IF([1]p18!$E$72&lt;&gt;0,[1]p18!$E$72,"")</f>
        <v/>
      </c>
      <c r="I114" s="89"/>
      <c r="J114" s="148" t="str">
        <f>IF([1]p18!$I$72&lt;&gt;0,[1]p18!$I$72,"")</f>
        <v/>
      </c>
      <c r="K114" s="89"/>
      <c r="L114" s="16"/>
      <c r="M114" s="148" t="str">
        <f>IF([1]p18!$K$72&lt;&gt;0,[1]p18!$K$72,"")</f>
        <v/>
      </c>
      <c r="N114" s="89"/>
      <c r="O114" s="16"/>
      <c r="P114" s="16" t="str">
        <f>IF([1]p18!$L$72&lt;&gt;0,[1]p18!$L$72,"")</f>
        <v/>
      </c>
      <c r="Q114" s="16"/>
      <c r="R114" s="148" t="str">
        <f>IF([1]p18!$J$72&lt;&gt;0,[1]p18!$J$72,"")</f>
        <v/>
      </c>
      <c r="S114" s="89"/>
    </row>
    <row r="115" spans="1:19" s="2" customFormat="1" ht="13.5" customHeight="1" x14ac:dyDescent="0.2">
      <c r="A115" s="139" t="str">
        <f>IF([1]p18!$A$73&lt;&gt;0,[1]p18!$A$73,"")</f>
        <v/>
      </c>
      <c r="B115" s="131"/>
      <c r="C115" s="131"/>
      <c r="D115" s="131"/>
      <c r="E115" s="89"/>
      <c r="F115" s="139" t="str">
        <f>IF([1]p18!$F$73&lt;&gt;0,[1]p18!$F$73,"")</f>
        <v/>
      </c>
      <c r="G115" s="89"/>
      <c r="H115" s="148" t="str">
        <f>IF([1]p18!$E$73&lt;&gt;0,[1]p18!$E$73,"")</f>
        <v/>
      </c>
      <c r="I115" s="89"/>
      <c r="J115" s="148" t="str">
        <f>IF([1]p18!$I$73&lt;&gt;0,[1]p18!$I$73,"")</f>
        <v/>
      </c>
      <c r="K115" s="89"/>
      <c r="L115" s="16"/>
      <c r="M115" s="148" t="str">
        <f>IF([1]p18!$K$73&lt;&gt;0,[1]p18!$K$73,"")</f>
        <v/>
      </c>
      <c r="N115" s="89"/>
      <c r="O115" s="16"/>
      <c r="P115" s="16" t="str">
        <f>IF([1]p18!$L$73&lt;&gt;0,[1]p18!$L$73,"")</f>
        <v/>
      </c>
      <c r="Q115" s="16"/>
      <c r="R115" s="148" t="str">
        <f>IF([1]p18!$J$73&lt;&gt;0,[1]p18!$J$73,"")</f>
        <v/>
      </c>
      <c r="S115" s="89"/>
    </row>
    <row r="116" spans="1:19" s="25" customFormat="1" ht="11.25" x14ac:dyDescent="0.2">
      <c r="A116" s="47" t="str">
        <f>T([1]p19!$C$13:$G$13)</f>
        <v>José Lindomberg Possiano Barreiro</v>
      </c>
      <c r="B116" s="95"/>
      <c r="C116" s="95"/>
      <c r="D116" s="95"/>
      <c r="E116" s="136"/>
      <c r="F116" s="139"/>
      <c r="G116" s="131"/>
      <c r="H116" s="149"/>
      <c r="I116" s="131"/>
      <c r="J116" s="149"/>
      <c r="K116" s="131"/>
      <c r="L116" s="131"/>
      <c r="M116" s="149"/>
      <c r="N116" s="131"/>
      <c r="O116" s="131"/>
      <c r="P116" s="149"/>
      <c r="Q116" s="131"/>
      <c r="R116" s="149"/>
      <c r="S116" s="131"/>
    </row>
    <row r="117" spans="1:19" s="2" customFormat="1" ht="13.5" customHeight="1" x14ac:dyDescent="0.2">
      <c r="A117" s="139" t="str">
        <f>IF([1]p19!$A$69&lt;&gt;0,[1]p19!$A$69,"")</f>
        <v/>
      </c>
      <c r="B117" s="131"/>
      <c r="C117" s="131"/>
      <c r="D117" s="131"/>
      <c r="E117" s="89"/>
      <c r="F117" s="139" t="str">
        <f>IF([1]p19!$F$69&lt;&gt;0,[1]p19!$F$69,"")</f>
        <v/>
      </c>
      <c r="G117" s="89"/>
      <c r="H117" s="148" t="str">
        <f>IF([1]p19!$E$69&lt;&gt;0,[1]p19!$E$69,"")</f>
        <v/>
      </c>
      <c r="I117" s="89"/>
      <c r="J117" s="148" t="str">
        <f>IF([1]p19!$I$69&lt;&gt;0,[1]p19!$I$69,"")</f>
        <v/>
      </c>
      <c r="K117" s="89"/>
      <c r="L117" s="16"/>
      <c r="M117" s="148" t="str">
        <f>IF([1]p19!$K$69&lt;&gt;0,[1]p19!$K$69,"")</f>
        <v/>
      </c>
      <c r="N117" s="89"/>
      <c r="O117" s="16"/>
      <c r="P117" s="16" t="str">
        <f>IF([1]p19!$L$69&lt;&gt;0,[1]p19!$L$69,"")</f>
        <v/>
      </c>
      <c r="Q117" s="16"/>
      <c r="R117" s="148" t="str">
        <f>IF([1]p19!$J$69&lt;&gt;0,[1]p19!$J$69,"")</f>
        <v/>
      </c>
      <c r="S117" s="89"/>
    </row>
    <row r="118" spans="1:19" s="2" customFormat="1" ht="13.5" customHeight="1" x14ac:dyDescent="0.2">
      <c r="A118" s="139" t="str">
        <f>IF([1]p19!$A$70&lt;&gt;0,[1]p19!$A$70,"")</f>
        <v/>
      </c>
      <c r="B118" s="131"/>
      <c r="C118" s="131"/>
      <c r="D118" s="131"/>
      <c r="E118" s="89"/>
      <c r="F118" s="139" t="str">
        <f>IF([1]p19!$F$70&lt;&gt;0,[1]p19!$F$70,"")</f>
        <v/>
      </c>
      <c r="G118" s="89"/>
      <c r="H118" s="148" t="str">
        <f>IF([1]p19!$E$70&lt;&gt;0,[1]p19!$E$70,"")</f>
        <v/>
      </c>
      <c r="I118" s="89"/>
      <c r="J118" s="148" t="str">
        <f>IF([1]p19!$I$70&lt;&gt;0,[1]p19!$I$70,"")</f>
        <v/>
      </c>
      <c r="K118" s="89"/>
      <c r="L118" s="16"/>
      <c r="M118" s="148" t="str">
        <f>IF([1]p19!$K$70&lt;&gt;0,[1]p19!$K$70,"")</f>
        <v/>
      </c>
      <c r="N118" s="89"/>
      <c r="O118" s="16"/>
      <c r="P118" s="16" t="str">
        <f>IF([1]p19!$L$70&lt;&gt;0,[1]p19!$L$70,"")</f>
        <v/>
      </c>
      <c r="Q118" s="16"/>
      <c r="R118" s="148" t="str">
        <f>IF([1]p19!$J$70&lt;&gt;0,[1]p19!$J$70,"")</f>
        <v/>
      </c>
      <c r="S118" s="89"/>
    </row>
    <row r="119" spans="1:19" s="2" customFormat="1" ht="13.5" customHeight="1" x14ac:dyDescent="0.2">
      <c r="A119" s="139" t="str">
        <f>IF([1]p19!$A$71&lt;&gt;0,[1]p19!$A$71,"")</f>
        <v/>
      </c>
      <c r="B119" s="131"/>
      <c r="C119" s="131"/>
      <c r="D119" s="131"/>
      <c r="E119" s="89"/>
      <c r="F119" s="139" t="str">
        <f>IF([1]p19!$F$71&lt;&gt;0,[1]p19!$F$71,"")</f>
        <v/>
      </c>
      <c r="G119" s="89"/>
      <c r="H119" s="148" t="str">
        <f>IF([1]p19!$E$71&lt;&gt;0,[1]p19!$E$71,"")</f>
        <v/>
      </c>
      <c r="I119" s="89"/>
      <c r="J119" s="148" t="str">
        <f>IF([1]p19!$I$71&lt;&gt;0,[1]p19!$I$71,"")</f>
        <v/>
      </c>
      <c r="K119" s="89"/>
      <c r="L119" s="16"/>
      <c r="M119" s="148" t="str">
        <f>IF([1]p19!$K$71&lt;&gt;0,[1]p19!$K$71,"")</f>
        <v/>
      </c>
      <c r="N119" s="89"/>
      <c r="O119" s="16"/>
      <c r="P119" s="16" t="str">
        <f>IF([1]p19!$L$71&lt;&gt;0,[1]p19!$L$71,"")</f>
        <v/>
      </c>
      <c r="Q119" s="16"/>
      <c r="R119" s="148" t="str">
        <f>IF([1]p19!$J$71&lt;&gt;0,[1]p19!$J$71,"")</f>
        <v/>
      </c>
      <c r="S119" s="89"/>
    </row>
    <row r="120" spans="1:19" s="2" customFormat="1" ht="13.5" customHeight="1" x14ac:dyDescent="0.2">
      <c r="A120" s="139" t="str">
        <f>IF([1]p19!$A$72&lt;&gt;0,[1]p19!$A$72,"")</f>
        <v/>
      </c>
      <c r="B120" s="131"/>
      <c r="C120" s="131"/>
      <c r="D120" s="131"/>
      <c r="E120" s="89"/>
      <c r="F120" s="139" t="str">
        <f>IF([1]p19!$F$72&lt;&gt;0,[1]p19!$F$72,"")</f>
        <v/>
      </c>
      <c r="G120" s="89"/>
      <c r="H120" s="148" t="str">
        <f>IF([1]p19!$E$72&lt;&gt;0,[1]p19!$E$72,"")</f>
        <v/>
      </c>
      <c r="I120" s="89"/>
      <c r="J120" s="148" t="str">
        <f>IF([1]p19!$I$72&lt;&gt;0,[1]p19!$I$72,"")</f>
        <v/>
      </c>
      <c r="K120" s="89"/>
      <c r="L120" s="16"/>
      <c r="M120" s="148" t="str">
        <f>IF([1]p19!$K$72&lt;&gt;0,[1]p19!$K$72,"")</f>
        <v/>
      </c>
      <c r="N120" s="89"/>
      <c r="O120" s="16"/>
      <c r="P120" s="16" t="str">
        <f>IF([1]p19!$L$72&lt;&gt;0,[1]p19!$L$72,"")</f>
        <v/>
      </c>
      <c r="Q120" s="16"/>
      <c r="R120" s="148" t="str">
        <f>IF([1]p19!$J$72&lt;&gt;0,[1]p19!$J$72,"")</f>
        <v/>
      </c>
      <c r="S120" s="89"/>
    </row>
    <row r="121" spans="1:19" s="2" customFormat="1" ht="13.5" customHeight="1" x14ac:dyDescent="0.2">
      <c r="A121" s="139" t="str">
        <f>IF([1]p19!$A$73&lt;&gt;0,[1]p19!$A$73,"")</f>
        <v/>
      </c>
      <c r="B121" s="131"/>
      <c r="C121" s="131"/>
      <c r="D121" s="131"/>
      <c r="E121" s="89"/>
      <c r="F121" s="139" t="str">
        <f>IF([1]p19!$F$73&lt;&gt;0,[1]p19!$F$73,"")</f>
        <v/>
      </c>
      <c r="G121" s="89"/>
      <c r="H121" s="148" t="str">
        <f>IF([1]p19!$E$73&lt;&gt;0,[1]p19!$E$73,"")</f>
        <v/>
      </c>
      <c r="I121" s="89"/>
      <c r="J121" s="148" t="str">
        <f>IF([1]p19!$I$73&lt;&gt;0,[1]p19!$I$73,"")</f>
        <v/>
      </c>
      <c r="K121" s="89"/>
      <c r="L121" s="16"/>
      <c r="M121" s="148" t="str">
        <f>IF([1]p19!$K$73&lt;&gt;0,[1]p19!$K$73,"")</f>
        <v/>
      </c>
      <c r="N121" s="89"/>
      <c r="O121" s="16"/>
      <c r="P121" s="16" t="str">
        <f>IF([1]p19!$L$73&lt;&gt;0,[1]p19!$L$73,"")</f>
        <v/>
      </c>
      <c r="Q121" s="16"/>
      <c r="R121" s="148" t="str">
        <f>IF([1]p19!$J$73&lt;&gt;0,[1]p19!$J$73,"")</f>
        <v/>
      </c>
      <c r="S121" s="89"/>
    </row>
    <row r="122" spans="1:19" s="25" customFormat="1" ht="11.25" x14ac:dyDescent="0.2">
      <c r="A122" s="47" t="str">
        <f>T([1]p20!$C$13:$G$13)</f>
        <v>José Luiz Neto</v>
      </c>
      <c r="B122" s="95"/>
      <c r="C122" s="95"/>
      <c r="D122" s="95"/>
      <c r="E122" s="136"/>
      <c r="F122" s="139"/>
      <c r="G122" s="131"/>
      <c r="H122" s="149"/>
      <c r="I122" s="131"/>
      <c r="J122" s="149"/>
      <c r="K122" s="131"/>
      <c r="L122" s="131"/>
      <c r="M122" s="149"/>
      <c r="N122" s="131"/>
      <c r="O122" s="131"/>
      <c r="P122" s="149"/>
      <c r="Q122" s="131"/>
      <c r="R122" s="149"/>
      <c r="S122" s="131"/>
    </row>
    <row r="123" spans="1:19" s="2" customFormat="1" ht="13.5" customHeight="1" x14ac:dyDescent="0.2">
      <c r="A123" s="139" t="str">
        <f>IF([1]p20!$A$69&lt;&gt;0,[1]p20!$A$69,"")</f>
        <v/>
      </c>
      <c r="B123" s="131"/>
      <c r="C123" s="131"/>
      <c r="D123" s="131"/>
      <c r="E123" s="89"/>
      <c r="F123" s="139" t="str">
        <f>IF([1]p20!$F$69&lt;&gt;0,[1]p20!$F$69,"")</f>
        <v/>
      </c>
      <c r="G123" s="89"/>
      <c r="H123" s="148" t="str">
        <f>IF([1]p20!$E$69&lt;&gt;0,[1]p20!$E$69,"")</f>
        <v/>
      </c>
      <c r="I123" s="89"/>
      <c r="J123" s="148" t="str">
        <f>IF([1]p20!$I$69&lt;&gt;0,[1]p20!$I$69,"")</f>
        <v/>
      </c>
      <c r="K123" s="89"/>
      <c r="L123" s="16"/>
      <c r="M123" s="148" t="str">
        <f>IF([1]p20!$K$69&lt;&gt;0,[1]p20!$K$69,"")</f>
        <v/>
      </c>
      <c r="N123" s="89"/>
      <c r="O123" s="16"/>
      <c r="P123" s="16" t="str">
        <f>IF([1]p20!$L$69&lt;&gt;0,[1]p20!$L$69,"")</f>
        <v/>
      </c>
      <c r="Q123" s="16"/>
      <c r="R123" s="148" t="str">
        <f>IF([1]p20!$J$69&lt;&gt;0,[1]p20!$J$69,"")</f>
        <v/>
      </c>
      <c r="S123" s="89"/>
    </row>
    <row r="124" spans="1:19" s="2" customFormat="1" ht="13.5" customHeight="1" x14ac:dyDescent="0.2">
      <c r="A124" s="139" t="str">
        <f>IF([1]p20!$A$70&lt;&gt;0,[1]p20!$A$70,"")</f>
        <v/>
      </c>
      <c r="B124" s="131"/>
      <c r="C124" s="131"/>
      <c r="D124" s="131"/>
      <c r="E124" s="89"/>
      <c r="F124" s="139" t="str">
        <f>IF([1]p20!$F$70&lt;&gt;0,[1]p20!$F$70,"")</f>
        <v/>
      </c>
      <c r="G124" s="89"/>
      <c r="H124" s="148" t="str">
        <f>IF([1]p20!$E$70&lt;&gt;0,[1]p20!$E$70,"")</f>
        <v/>
      </c>
      <c r="I124" s="89"/>
      <c r="J124" s="148" t="str">
        <f>IF([1]p20!$I$70&lt;&gt;0,[1]p20!$I$70,"")</f>
        <v/>
      </c>
      <c r="K124" s="89"/>
      <c r="L124" s="16"/>
      <c r="M124" s="148" t="str">
        <f>IF([1]p20!$K$70&lt;&gt;0,[1]p20!$K$70,"")</f>
        <v/>
      </c>
      <c r="N124" s="89"/>
      <c r="O124" s="16"/>
      <c r="P124" s="16" t="str">
        <f>IF([1]p20!$L$70&lt;&gt;0,[1]p20!$L$70,"")</f>
        <v/>
      </c>
      <c r="Q124" s="16"/>
      <c r="R124" s="148" t="str">
        <f>IF([1]p20!$J$70&lt;&gt;0,[1]p20!$J$70,"")</f>
        <v/>
      </c>
      <c r="S124" s="89"/>
    </row>
    <row r="125" spans="1:19" s="2" customFormat="1" ht="13.5" customHeight="1" x14ac:dyDescent="0.2">
      <c r="A125" s="139" t="str">
        <f>IF([1]p20!$A$71&lt;&gt;0,[1]p20!$A$71,"")</f>
        <v/>
      </c>
      <c r="B125" s="131"/>
      <c r="C125" s="131"/>
      <c r="D125" s="131"/>
      <c r="E125" s="89"/>
      <c r="F125" s="139" t="str">
        <f>IF([1]p20!$F$71&lt;&gt;0,[1]p20!$F$71,"")</f>
        <v/>
      </c>
      <c r="G125" s="89"/>
      <c r="H125" s="148" t="str">
        <f>IF([1]p20!$E$71&lt;&gt;0,[1]p20!$E$71,"")</f>
        <v/>
      </c>
      <c r="I125" s="89"/>
      <c r="J125" s="148" t="str">
        <f>IF([1]p20!$I$71&lt;&gt;0,[1]p20!$I$71,"")</f>
        <v/>
      </c>
      <c r="K125" s="89"/>
      <c r="L125" s="16"/>
      <c r="M125" s="148" t="str">
        <f>IF([1]p20!$K$71&lt;&gt;0,[1]p20!$K$71,"")</f>
        <v/>
      </c>
      <c r="N125" s="89"/>
      <c r="O125" s="16"/>
      <c r="P125" s="16" t="str">
        <f>IF([1]p20!$L$71&lt;&gt;0,[1]p20!$L$71,"")</f>
        <v/>
      </c>
      <c r="Q125" s="16"/>
      <c r="R125" s="148" t="str">
        <f>IF([1]p20!$J$71&lt;&gt;0,[1]p20!$J$71,"")</f>
        <v/>
      </c>
      <c r="S125" s="89"/>
    </row>
    <row r="126" spans="1:19" s="2" customFormat="1" ht="13.5" customHeight="1" x14ac:dyDescent="0.2">
      <c r="A126" s="139" t="str">
        <f>IF([1]p20!$A$72&lt;&gt;0,[1]p20!$A$72,"")</f>
        <v/>
      </c>
      <c r="B126" s="131"/>
      <c r="C126" s="131"/>
      <c r="D126" s="131"/>
      <c r="E126" s="89"/>
      <c r="F126" s="139" t="str">
        <f>IF([1]p20!$F$72&lt;&gt;0,[1]p20!$F$72,"")</f>
        <v/>
      </c>
      <c r="G126" s="89"/>
      <c r="H126" s="148" t="str">
        <f>IF([1]p20!$E$72&lt;&gt;0,[1]p20!$E$72,"")</f>
        <v/>
      </c>
      <c r="I126" s="89"/>
      <c r="J126" s="148" t="str">
        <f>IF([1]p20!$I$72&lt;&gt;0,[1]p20!$I$72,"")</f>
        <v/>
      </c>
      <c r="K126" s="89"/>
      <c r="L126" s="16"/>
      <c r="M126" s="148" t="str">
        <f>IF([1]p20!$K$72&lt;&gt;0,[1]p20!$K$72,"")</f>
        <v/>
      </c>
      <c r="N126" s="89"/>
      <c r="O126" s="16"/>
      <c r="P126" s="16" t="str">
        <f>IF([1]p20!$L$72&lt;&gt;0,[1]p20!$L$72,"")</f>
        <v/>
      </c>
      <c r="Q126" s="16"/>
      <c r="R126" s="148" t="str">
        <f>IF([1]p20!$J$72&lt;&gt;0,[1]p20!$J$72,"")</f>
        <v/>
      </c>
      <c r="S126" s="89"/>
    </row>
    <row r="127" spans="1:19" s="2" customFormat="1" ht="13.5" customHeight="1" x14ac:dyDescent="0.2">
      <c r="A127" s="139" t="str">
        <f>IF([1]p20!$A$73&lt;&gt;0,[1]p20!$A$73,"")</f>
        <v/>
      </c>
      <c r="B127" s="131"/>
      <c r="C127" s="131"/>
      <c r="D127" s="131"/>
      <c r="E127" s="89"/>
      <c r="F127" s="139" t="str">
        <f>IF([1]p20!$F$73&lt;&gt;0,[1]p20!$F$73,"")</f>
        <v/>
      </c>
      <c r="G127" s="89"/>
      <c r="H127" s="148" t="str">
        <f>IF([1]p20!$E$73&lt;&gt;0,[1]p20!$E$73,"")</f>
        <v/>
      </c>
      <c r="I127" s="89"/>
      <c r="J127" s="148" t="str">
        <f>IF([1]p20!$I$73&lt;&gt;0,[1]p20!$I$73,"")</f>
        <v/>
      </c>
      <c r="K127" s="89"/>
      <c r="L127" s="16"/>
      <c r="M127" s="148" t="str">
        <f>IF([1]p20!$K$73&lt;&gt;0,[1]p20!$K$73,"")</f>
        <v/>
      </c>
      <c r="N127" s="89"/>
      <c r="O127" s="16"/>
      <c r="P127" s="16" t="str">
        <f>IF([1]p20!$L$73&lt;&gt;0,[1]p20!$L$73,"")</f>
        <v/>
      </c>
      <c r="Q127" s="16"/>
      <c r="R127" s="148" t="str">
        <f>IF([1]p20!$J$73&lt;&gt;0,[1]p20!$J$73,"")</f>
        <v/>
      </c>
      <c r="S127" s="89"/>
    </row>
    <row r="128" spans="1:19" s="25" customFormat="1" ht="11.25" x14ac:dyDescent="0.2">
      <c r="A128" s="47" t="str">
        <f>T([1]p21!$C$13:$G$13)</f>
        <v>Kennerson  Nascimento de Sousa Lima</v>
      </c>
      <c r="B128" s="95"/>
      <c r="C128" s="95"/>
      <c r="D128" s="95"/>
      <c r="E128" s="136"/>
      <c r="F128" s="139"/>
      <c r="G128" s="131"/>
      <c r="H128" s="149"/>
      <c r="I128" s="131"/>
      <c r="J128" s="149"/>
      <c r="K128" s="131"/>
      <c r="L128" s="131"/>
      <c r="M128" s="149"/>
      <c r="N128" s="131"/>
      <c r="O128" s="131"/>
      <c r="P128" s="149"/>
      <c r="Q128" s="131"/>
      <c r="R128" s="149"/>
      <c r="S128" s="131"/>
    </row>
    <row r="129" spans="1:19" s="2" customFormat="1" ht="13.5" customHeight="1" x14ac:dyDescent="0.2">
      <c r="A129" s="139" t="str">
        <f>IF([1]p21!$A$69&lt;&gt;0,[1]p21!$A$69,"")</f>
        <v/>
      </c>
      <c r="B129" s="131"/>
      <c r="C129" s="131"/>
      <c r="D129" s="131"/>
      <c r="E129" s="89"/>
      <c r="F129" s="139" t="str">
        <f>IF([1]p21!$F$69&lt;&gt;0,[1]p21!$F$69,"")</f>
        <v/>
      </c>
      <c r="G129" s="89"/>
      <c r="H129" s="148" t="str">
        <f>IF([1]p21!$E$69&lt;&gt;0,[1]p21!$E$69,"")</f>
        <v/>
      </c>
      <c r="I129" s="89"/>
      <c r="J129" s="148" t="str">
        <f>IF([1]p21!$I$69&lt;&gt;0,[1]p21!$I$69,"")</f>
        <v/>
      </c>
      <c r="K129" s="89"/>
      <c r="L129" s="16"/>
      <c r="M129" s="148" t="str">
        <f>IF([1]p21!$K$69&lt;&gt;0,[1]p21!$K$69,"")</f>
        <v/>
      </c>
      <c r="N129" s="89"/>
      <c r="O129" s="16"/>
      <c r="P129" s="16" t="str">
        <f>IF([1]p21!$L$69&lt;&gt;0,[1]p21!$L$69,"")</f>
        <v/>
      </c>
      <c r="Q129" s="16"/>
      <c r="R129" s="148" t="str">
        <f>IF([1]p21!$J$69&lt;&gt;0,[1]p21!$J$69,"")</f>
        <v/>
      </c>
      <c r="S129" s="89"/>
    </row>
    <row r="130" spans="1:19" s="2" customFormat="1" ht="13.5" customHeight="1" x14ac:dyDescent="0.2">
      <c r="A130" s="139" t="str">
        <f>IF([1]p21!$A$70&lt;&gt;0,[1]p21!$A$70,"")</f>
        <v/>
      </c>
      <c r="B130" s="131"/>
      <c r="C130" s="131"/>
      <c r="D130" s="131"/>
      <c r="E130" s="89"/>
      <c r="F130" s="139" t="str">
        <f>IF([1]p21!$F$70&lt;&gt;0,[1]p21!$F$70,"")</f>
        <v/>
      </c>
      <c r="G130" s="89"/>
      <c r="H130" s="148" t="str">
        <f>IF([1]p21!$E$70&lt;&gt;0,[1]p21!$E$70,"")</f>
        <v/>
      </c>
      <c r="I130" s="89"/>
      <c r="J130" s="148" t="str">
        <f>IF([1]p21!$I$70&lt;&gt;0,[1]p21!$I$70,"")</f>
        <v/>
      </c>
      <c r="K130" s="89"/>
      <c r="L130" s="16"/>
      <c r="M130" s="148" t="str">
        <f>IF([1]p21!$K$70&lt;&gt;0,[1]p21!$K$70,"")</f>
        <v/>
      </c>
      <c r="N130" s="89"/>
      <c r="O130" s="16"/>
      <c r="P130" s="16" t="str">
        <f>IF([1]p21!$L$70&lt;&gt;0,[1]p21!$L$70,"")</f>
        <v/>
      </c>
      <c r="Q130" s="16"/>
      <c r="R130" s="148" t="str">
        <f>IF([1]p21!$J$70&lt;&gt;0,[1]p21!$J$70,"")</f>
        <v/>
      </c>
      <c r="S130" s="89"/>
    </row>
    <row r="131" spans="1:19" s="2" customFormat="1" ht="13.5" customHeight="1" x14ac:dyDescent="0.2">
      <c r="A131" s="139" t="str">
        <f>IF([1]p21!$A$71&lt;&gt;0,[1]p21!$A$71,"")</f>
        <v/>
      </c>
      <c r="B131" s="131"/>
      <c r="C131" s="131"/>
      <c r="D131" s="131"/>
      <c r="E131" s="89"/>
      <c r="F131" s="139" t="str">
        <f>IF([1]p21!$F$71&lt;&gt;0,[1]p21!$F$71,"")</f>
        <v/>
      </c>
      <c r="G131" s="89"/>
      <c r="H131" s="148" t="str">
        <f>IF([1]p21!$E$71&lt;&gt;0,[1]p21!$E$71,"")</f>
        <v/>
      </c>
      <c r="I131" s="89"/>
      <c r="J131" s="148" t="str">
        <f>IF([1]p21!$I$71&lt;&gt;0,[1]p21!$I$71,"")</f>
        <v/>
      </c>
      <c r="K131" s="89"/>
      <c r="L131" s="16"/>
      <c r="M131" s="148" t="str">
        <f>IF([1]p21!$K$71&lt;&gt;0,[1]p21!$K$71,"")</f>
        <v/>
      </c>
      <c r="N131" s="89"/>
      <c r="O131" s="16"/>
      <c r="P131" s="16" t="str">
        <f>IF([1]p21!$L$71&lt;&gt;0,[1]p21!$L$71,"")</f>
        <v/>
      </c>
      <c r="Q131" s="16"/>
      <c r="R131" s="148" t="str">
        <f>IF([1]p21!$J$71&lt;&gt;0,[1]p21!$J$71,"")</f>
        <v/>
      </c>
      <c r="S131" s="89"/>
    </row>
    <row r="132" spans="1:19" s="2" customFormat="1" ht="13.5" customHeight="1" x14ac:dyDescent="0.2">
      <c r="A132" s="139" t="str">
        <f>IF([1]p21!$A$72&lt;&gt;0,[1]p21!$A$72,"")</f>
        <v/>
      </c>
      <c r="B132" s="131"/>
      <c r="C132" s="131"/>
      <c r="D132" s="131"/>
      <c r="E132" s="89"/>
      <c r="F132" s="139" t="str">
        <f>IF([1]p21!$F$72&lt;&gt;0,[1]p21!$F$72,"")</f>
        <v/>
      </c>
      <c r="G132" s="89"/>
      <c r="H132" s="148" t="str">
        <f>IF([1]p21!$E$72&lt;&gt;0,[1]p21!$E$72,"")</f>
        <v/>
      </c>
      <c r="I132" s="89"/>
      <c r="J132" s="148" t="str">
        <f>IF([1]p21!$I$72&lt;&gt;0,[1]p21!$I$72,"")</f>
        <v/>
      </c>
      <c r="K132" s="89"/>
      <c r="L132" s="16"/>
      <c r="M132" s="148" t="str">
        <f>IF([1]p21!$K$72&lt;&gt;0,[1]p21!$K$72,"")</f>
        <v/>
      </c>
      <c r="N132" s="89"/>
      <c r="O132" s="16"/>
      <c r="P132" s="16" t="str">
        <f>IF([1]p21!$L$72&lt;&gt;0,[1]p21!$L$72,"")</f>
        <v/>
      </c>
      <c r="Q132" s="16"/>
      <c r="R132" s="148" t="str">
        <f>IF([1]p21!$J$72&lt;&gt;0,[1]p21!$J$72,"")</f>
        <v/>
      </c>
      <c r="S132" s="89"/>
    </row>
    <row r="133" spans="1:19" s="2" customFormat="1" ht="13.5" customHeight="1" x14ac:dyDescent="0.2">
      <c r="A133" s="139" t="str">
        <f>IF([1]p21!$A$73&lt;&gt;0,[1]p21!$A$73,"")</f>
        <v/>
      </c>
      <c r="B133" s="131"/>
      <c r="C133" s="131"/>
      <c r="D133" s="131"/>
      <c r="E133" s="89"/>
      <c r="F133" s="139" t="str">
        <f>IF([1]p21!$F$73&lt;&gt;0,[1]p21!$F$73,"")</f>
        <v/>
      </c>
      <c r="G133" s="89"/>
      <c r="H133" s="148" t="str">
        <f>IF([1]p21!$E$73&lt;&gt;0,[1]p21!$E$73,"")</f>
        <v/>
      </c>
      <c r="I133" s="89"/>
      <c r="J133" s="148" t="str">
        <f>IF([1]p21!$I$73&lt;&gt;0,[1]p21!$I$73,"")</f>
        <v/>
      </c>
      <c r="K133" s="89"/>
      <c r="L133" s="16"/>
      <c r="M133" s="148" t="str">
        <f>IF([1]p21!$K$73&lt;&gt;0,[1]p21!$K$73,"")</f>
        <v/>
      </c>
      <c r="N133" s="89"/>
      <c r="O133" s="16"/>
      <c r="P133" s="16" t="str">
        <f>IF([1]p21!$L$73&lt;&gt;0,[1]p21!$L$73,"")</f>
        <v/>
      </c>
      <c r="Q133" s="16"/>
      <c r="R133" s="148" t="str">
        <f>IF([1]p21!$J$73&lt;&gt;0,[1]p21!$J$73,"")</f>
        <v/>
      </c>
      <c r="S133" s="89"/>
    </row>
    <row r="134" spans="1:19" s="25" customFormat="1" ht="11.25" x14ac:dyDescent="0.2">
      <c r="A134" s="47" t="str">
        <f>T([1]p22!$C$13:$G$13)</f>
        <v>Leomaques Francisco Silva Bernardo</v>
      </c>
      <c r="B134" s="95"/>
      <c r="C134" s="95"/>
      <c r="D134" s="95"/>
      <c r="E134" s="136"/>
      <c r="F134" s="139"/>
      <c r="G134" s="131"/>
      <c r="H134" s="149"/>
      <c r="I134" s="131"/>
      <c r="J134" s="149"/>
      <c r="K134" s="131"/>
      <c r="L134" s="131"/>
      <c r="M134" s="149"/>
      <c r="N134" s="131"/>
      <c r="O134" s="131"/>
      <c r="P134" s="149"/>
      <c r="Q134" s="131"/>
      <c r="R134" s="149"/>
      <c r="S134" s="131"/>
    </row>
    <row r="135" spans="1:19" s="2" customFormat="1" ht="13.5" customHeight="1" x14ac:dyDescent="0.2">
      <c r="A135" s="139" t="str">
        <f>IF([1]p22!$A$69&lt;&gt;0,[1]p22!$A$69,"")</f>
        <v>Matemática Discreta</v>
      </c>
      <c r="B135" s="131"/>
      <c r="C135" s="131"/>
      <c r="D135" s="131"/>
      <c r="E135" s="89"/>
      <c r="F135" s="139">
        <f>IF([1]p22!$F$69&lt;&gt;0,[1]p22!$F$69,"")</f>
        <v>40</v>
      </c>
      <c r="G135" s="89"/>
      <c r="H135" s="148">
        <f>IF([1]p22!$E$69&lt;&gt;0,[1]p22!$E$69,"")</f>
        <v>4</v>
      </c>
      <c r="I135" s="89"/>
      <c r="J135" s="148">
        <f>IF([1]p22!$I$69&lt;&gt;0,[1]p22!$I$69,"")</f>
        <v>20</v>
      </c>
      <c r="K135" s="89"/>
      <c r="L135" s="16"/>
      <c r="M135" s="148" t="str">
        <f>IF([1]p22!$K$69&lt;&gt;0,[1]p22!$K$69,"")</f>
        <v/>
      </c>
      <c r="N135" s="89"/>
      <c r="O135" s="16"/>
      <c r="P135" s="16" t="str">
        <f>IF([1]p22!$L$69&lt;&gt;0,[1]p22!$L$69,"")</f>
        <v/>
      </c>
      <c r="Q135" s="16"/>
      <c r="R135" s="148" t="str">
        <f>IF([1]p22!$J$69&lt;&gt;0,[1]p22!$J$69,"")</f>
        <v/>
      </c>
      <c r="S135" s="89"/>
    </row>
    <row r="136" spans="1:19" s="2" customFormat="1" ht="13.5" customHeight="1" x14ac:dyDescent="0.2">
      <c r="A136" s="139" t="str">
        <f>IF([1]p22!$A$70&lt;&gt;0,[1]p22!$A$70,"")</f>
        <v/>
      </c>
      <c r="B136" s="131"/>
      <c r="C136" s="131"/>
      <c r="D136" s="131"/>
      <c r="E136" s="89"/>
      <c r="F136" s="139" t="str">
        <f>IF([1]p22!$F$70&lt;&gt;0,[1]p22!$F$70,"")</f>
        <v/>
      </c>
      <c r="G136" s="89"/>
      <c r="H136" s="148" t="str">
        <f>IF([1]p22!$E$70&lt;&gt;0,[1]p22!$E$70,"")</f>
        <v/>
      </c>
      <c r="I136" s="89"/>
      <c r="J136" s="148" t="str">
        <f>IF([1]p22!$I$70&lt;&gt;0,[1]p22!$I$70,"")</f>
        <v/>
      </c>
      <c r="K136" s="89"/>
      <c r="L136" s="16"/>
      <c r="M136" s="148" t="str">
        <f>IF([1]p22!$K$70&lt;&gt;0,[1]p22!$K$70,"")</f>
        <v/>
      </c>
      <c r="N136" s="89"/>
      <c r="O136" s="16"/>
      <c r="P136" s="16" t="str">
        <f>IF([1]p22!$L$70&lt;&gt;0,[1]p22!$L$70,"")</f>
        <v/>
      </c>
      <c r="Q136" s="16"/>
      <c r="R136" s="148" t="str">
        <f>IF([1]p22!$J$70&lt;&gt;0,[1]p22!$J$70,"")</f>
        <v/>
      </c>
      <c r="S136" s="89"/>
    </row>
    <row r="137" spans="1:19" s="2" customFormat="1" ht="13.5" customHeight="1" x14ac:dyDescent="0.2">
      <c r="A137" s="139" t="str">
        <f>IF([1]p22!$A$71&lt;&gt;0,[1]p22!$A$71,"")</f>
        <v/>
      </c>
      <c r="B137" s="131"/>
      <c r="C137" s="131"/>
      <c r="D137" s="131"/>
      <c r="E137" s="89"/>
      <c r="F137" s="139" t="str">
        <f>IF([1]p22!$F$71&lt;&gt;0,[1]p22!$F$71,"")</f>
        <v/>
      </c>
      <c r="G137" s="89"/>
      <c r="H137" s="148" t="str">
        <f>IF([1]p22!$E$71&lt;&gt;0,[1]p22!$E$71,"")</f>
        <v/>
      </c>
      <c r="I137" s="89"/>
      <c r="J137" s="148" t="str">
        <f>IF([1]p22!$I$71&lt;&gt;0,[1]p22!$I$71,"")</f>
        <v/>
      </c>
      <c r="K137" s="89"/>
      <c r="L137" s="16"/>
      <c r="M137" s="148" t="str">
        <f>IF([1]p22!$K$71&lt;&gt;0,[1]p22!$K$71,"")</f>
        <v/>
      </c>
      <c r="N137" s="89"/>
      <c r="O137" s="16"/>
      <c r="P137" s="16" t="str">
        <f>IF([1]p22!$L$71&lt;&gt;0,[1]p22!$L$71,"")</f>
        <v/>
      </c>
      <c r="Q137" s="16"/>
      <c r="R137" s="148" t="str">
        <f>IF([1]p22!$J$71&lt;&gt;0,[1]p22!$J$71,"")</f>
        <v/>
      </c>
      <c r="S137" s="89"/>
    </row>
    <row r="138" spans="1:19" s="2" customFormat="1" ht="13.5" customHeight="1" x14ac:dyDescent="0.2">
      <c r="A138" s="139" t="str">
        <f>IF([1]p22!$A$72&lt;&gt;0,[1]p22!$A$72,"")</f>
        <v/>
      </c>
      <c r="B138" s="131"/>
      <c r="C138" s="131"/>
      <c r="D138" s="131"/>
      <c r="E138" s="89"/>
      <c r="F138" s="139" t="str">
        <f>IF([1]p22!$F$72&lt;&gt;0,[1]p22!$F$72,"")</f>
        <v/>
      </c>
      <c r="G138" s="89"/>
      <c r="H138" s="148" t="str">
        <f>IF([1]p22!$E$72&lt;&gt;0,[1]p22!$E$72,"")</f>
        <v/>
      </c>
      <c r="I138" s="89"/>
      <c r="J138" s="148" t="str">
        <f>IF([1]p22!$I$72&lt;&gt;0,[1]p22!$I$72,"")</f>
        <v/>
      </c>
      <c r="K138" s="89"/>
      <c r="L138" s="16"/>
      <c r="M138" s="148" t="str">
        <f>IF([1]p22!$K$72&lt;&gt;0,[1]p22!$K$72,"")</f>
        <v/>
      </c>
      <c r="N138" s="89"/>
      <c r="O138" s="16"/>
      <c r="P138" s="16" t="str">
        <f>IF([1]p22!$L$72&lt;&gt;0,[1]p22!$L$72,"")</f>
        <v/>
      </c>
      <c r="Q138" s="16"/>
      <c r="R138" s="148" t="str">
        <f>IF([1]p22!$J$72&lt;&gt;0,[1]p22!$J$72,"")</f>
        <v/>
      </c>
      <c r="S138" s="89"/>
    </row>
    <row r="139" spans="1:19" s="2" customFormat="1" ht="13.5" customHeight="1" x14ac:dyDescent="0.2">
      <c r="A139" s="139" t="str">
        <f>IF([1]p22!$A$73&lt;&gt;0,[1]p22!$A$73,"")</f>
        <v/>
      </c>
      <c r="B139" s="131"/>
      <c r="C139" s="131"/>
      <c r="D139" s="131"/>
      <c r="E139" s="89"/>
      <c r="F139" s="139" t="str">
        <f>IF([1]p22!$F$73&lt;&gt;0,[1]p22!$F$73,"")</f>
        <v/>
      </c>
      <c r="G139" s="89"/>
      <c r="H139" s="148" t="str">
        <f>IF([1]p22!$E$73&lt;&gt;0,[1]p22!$E$73,"")</f>
        <v/>
      </c>
      <c r="I139" s="89"/>
      <c r="J139" s="148" t="str">
        <f>IF([1]p22!$I$73&lt;&gt;0,[1]p22!$I$73,"")</f>
        <v/>
      </c>
      <c r="K139" s="89"/>
      <c r="L139" s="16"/>
      <c r="M139" s="148" t="str">
        <f>IF([1]p22!$K$73&lt;&gt;0,[1]p22!$K$73,"")</f>
        <v/>
      </c>
      <c r="N139" s="89"/>
      <c r="O139" s="16"/>
      <c r="P139" s="16" t="str">
        <f>IF([1]p22!$L$73&lt;&gt;0,[1]p22!$L$73,"")</f>
        <v/>
      </c>
      <c r="Q139" s="16"/>
      <c r="R139" s="148" t="str">
        <f>IF([1]p22!$J$73&lt;&gt;0,[1]p22!$J$73,"")</f>
        <v/>
      </c>
      <c r="S139" s="89"/>
    </row>
    <row r="140" spans="1:19" s="25" customFormat="1" ht="11.25" x14ac:dyDescent="0.2">
      <c r="A140" s="47" t="str">
        <f>T([1]p23!$C$13:$G$13)</f>
        <v>José Luiz Neto</v>
      </c>
      <c r="B140" s="95"/>
      <c r="C140" s="95"/>
      <c r="D140" s="95"/>
      <c r="E140" s="136"/>
      <c r="F140" s="139"/>
      <c r="G140" s="131"/>
      <c r="H140" s="149"/>
      <c r="I140" s="131"/>
      <c r="J140" s="149"/>
      <c r="K140" s="131"/>
      <c r="L140" s="131"/>
      <c r="M140" s="149"/>
      <c r="N140" s="131"/>
      <c r="O140" s="131"/>
      <c r="P140" s="149"/>
      <c r="Q140" s="131"/>
      <c r="R140" s="149"/>
      <c r="S140" s="131"/>
    </row>
    <row r="141" spans="1:19" s="2" customFormat="1" ht="13.5" customHeight="1" x14ac:dyDescent="0.2">
      <c r="A141" s="139" t="str">
        <f>IF([1]p23!$A$69&lt;&gt;0,[1]p23!$A$69,"")</f>
        <v/>
      </c>
      <c r="B141" s="131"/>
      <c r="C141" s="131"/>
      <c r="D141" s="131"/>
      <c r="E141" s="89"/>
      <c r="F141" s="139" t="str">
        <f>IF([1]p23!$F$69&lt;&gt;0,[1]p23!$F$69,"")</f>
        <v/>
      </c>
      <c r="G141" s="89"/>
      <c r="H141" s="148" t="str">
        <f>IF([1]p23!$E$69&lt;&gt;0,[1]p23!$E$69,"")</f>
        <v/>
      </c>
      <c r="I141" s="89"/>
      <c r="J141" s="148" t="str">
        <f>IF([1]p23!$I$69&lt;&gt;0,[1]p23!$I$69,"")</f>
        <v/>
      </c>
      <c r="K141" s="89"/>
      <c r="L141" s="16"/>
      <c r="M141" s="148" t="str">
        <f>IF([1]p23!$K$69&lt;&gt;0,[1]p23!$K$69,"")</f>
        <v/>
      </c>
      <c r="N141" s="89"/>
      <c r="O141" s="16"/>
      <c r="P141" s="16" t="str">
        <f>IF([1]p23!$L$69&lt;&gt;0,[1]p23!$L$69,"")</f>
        <v/>
      </c>
      <c r="Q141" s="16"/>
      <c r="R141" s="148" t="str">
        <f>IF([1]p23!$J$69&lt;&gt;0,[1]p23!$J$69,"")</f>
        <v/>
      </c>
      <c r="S141" s="89"/>
    </row>
    <row r="142" spans="1:19" s="2" customFormat="1" ht="13.5" customHeight="1" x14ac:dyDescent="0.2">
      <c r="A142" s="139" t="str">
        <f>IF([1]p23!$A$70&lt;&gt;0,[1]p23!$A$70,"")</f>
        <v/>
      </c>
      <c r="B142" s="131"/>
      <c r="C142" s="131"/>
      <c r="D142" s="131"/>
      <c r="E142" s="89"/>
      <c r="F142" s="139" t="str">
        <f>IF([1]p23!$F$70&lt;&gt;0,[1]p23!$F$70,"")</f>
        <v/>
      </c>
      <c r="G142" s="89"/>
      <c r="H142" s="148" t="str">
        <f>IF([1]p23!$E$70&lt;&gt;0,[1]p23!$E$70,"")</f>
        <v/>
      </c>
      <c r="I142" s="89"/>
      <c r="J142" s="148" t="str">
        <f>IF([1]p23!$I$70&lt;&gt;0,[1]p23!$I$70,"")</f>
        <v/>
      </c>
      <c r="K142" s="89"/>
      <c r="L142" s="16"/>
      <c r="M142" s="148" t="str">
        <f>IF([1]p23!$K$70&lt;&gt;0,[1]p23!$K$70,"")</f>
        <v/>
      </c>
      <c r="N142" s="89"/>
      <c r="O142" s="16"/>
      <c r="P142" s="16" t="str">
        <f>IF([1]p23!$L$70&lt;&gt;0,[1]p23!$L$70,"")</f>
        <v/>
      </c>
      <c r="Q142" s="16"/>
      <c r="R142" s="148" t="str">
        <f>IF([1]p23!$J$70&lt;&gt;0,[1]p23!$J$70,"")</f>
        <v/>
      </c>
      <c r="S142" s="89"/>
    </row>
    <row r="143" spans="1:19" s="2" customFormat="1" ht="13.5" customHeight="1" x14ac:dyDescent="0.2">
      <c r="A143" s="139" t="str">
        <f>IF([1]p23!$A$71&lt;&gt;0,[1]p23!$A$71,"")</f>
        <v/>
      </c>
      <c r="B143" s="131"/>
      <c r="C143" s="131"/>
      <c r="D143" s="131"/>
      <c r="E143" s="89"/>
      <c r="F143" s="139" t="str">
        <f>IF([1]p23!$F$71&lt;&gt;0,[1]p23!$F$71,"")</f>
        <v/>
      </c>
      <c r="G143" s="89"/>
      <c r="H143" s="148" t="str">
        <f>IF([1]p23!$E$71&lt;&gt;0,[1]p23!$E$71,"")</f>
        <v/>
      </c>
      <c r="I143" s="89"/>
      <c r="J143" s="148" t="str">
        <f>IF([1]p23!$I$71&lt;&gt;0,[1]p23!$I$71,"")</f>
        <v/>
      </c>
      <c r="K143" s="89"/>
      <c r="L143" s="16"/>
      <c r="M143" s="148" t="str">
        <f>IF([1]p23!$K$71&lt;&gt;0,[1]p23!$K$71,"")</f>
        <v/>
      </c>
      <c r="N143" s="89"/>
      <c r="O143" s="16"/>
      <c r="P143" s="16" t="str">
        <f>IF([1]p23!$L$71&lt;&gt;0,[1]p23!$L$71,"")</f>
        <v/>
      </c>
      <c r="Q143" s="16"/>
      <c r="R143" s="148" t="str">
        <f>IF([1]p23!$J$71&lt;&gt;0,[1]p23!$J$71,"")</f>
        <v/>
      </c>
      <c r="S143" s="89"/>
    </row>
    <row r="144" spans="1:19" s="2" customFormat="1" ht="13.5" customHeight="1" x14ac:dyDescent="0.2">
      <c r="A144" s="139" t="str">
        <f>IF([1]p23!$A$72&lt;&gt;0,[1]p23!$A$72,"")</f>
        <v/>
      </c>
      <c r="B144" s="131"/>
      <c r="C144" s="131"/>
      <c r="D144" s="131"/>
      <c r="E144" s="89"/>
      <c r="F144" s="139" t="str">
        <f>IF([1]p23!$F$72&lt;&gt;0,[1]p23!$F$72,"")</f>
        <v/>
      </c>
      <c r="G144" s="89"/>
      <c r="H144" s="148" t="str">
        <f>IF([1]p23!$E$72&lt;&gt;0,[1]p23!$E$72,"")</f>
        <v/>
      </c>
      <c r="I144" s="89"/>
      <c r="J144" s="148" t="str">
        <f>IF([1]p23!$I$72&lt;&gt;0,[1]p23!$I$72,"")</f>
        <v/>
      </c>
      <c r="K144" s="89"/>
      <c r="L144" s="16"/>
      <c r="M144" s="148" t="str">
        <f>IF([1]p23!$K$72&lt;&gt;0,[1]p23!$K$72,"")</f>
        <v/>
      </c>
      <c r="N144" s="89"/>
      <c r="O144" s="16"/>
      <c r="P144" s="16" t="str">
        <f>IF([1]p23!$L$72&lt;&gt;0,[1]p23!$L$72,"")</f>
        <v/>
      </c>
      <c r="Q144" s="16"/>
      <c r="R144" s="148" t="str">
        <f>IF([1]p23!$J$72&lt;&gt;0,[1]p23!$J$72,"")</f>
        <v/>
      </c>
      <c r="S144" s="89"/>
    </row>
    <row r="145" spans="1:19" s="2" customFormat="1" ht="13.5" customHeight="1" x14ac:dyDescent="0.2">
      <c r="A145" s="139" t="str">
        <f>IF([1]p23!$A$73&lt;&gt;0,[1]p23!$A$73,"")</f>
        <v/>
      </c>
      <c r="B145" s="131"/>
      <c r="C145" s="131"/>
      <c r="D145" s="131"/>
      <c r="E145" s="89"/>
      <c r="F145" s="139" t="str">
        <f>IF([1]p23!$F$73&lt;&gt;0,[1]p23!$F$73,"")</f>
        <v/>
      </c>
      <c r="G145" s="89"/>
      <c r="H145" s="148" t="str">
        <f>IF([1]p23!$E$73&lt;&gt;0,[1]p23!$E$73,"")</f>
        <v/>
      </c>
      <c r="I145" s="89"/>
      <c r="J145" s="148" t="str">
        <f>IF([1]p23!$I$73&lt;&gt;0,[1]p23!$I$73,"")</f>
        <v/>
      </c>
      <c r="K145" s="89"/>
      <c r="L145" s="16"/>
      <c r="M145" s="148" t="str">
        <f>IF([1]p23!$K$73&lt;&gt;0,[1]p23!$K$73,"")</f>
        <v/>
      </c>
      <c r="N145" s="89"/>
      <c r="O145" s="16"/>
      <c r="P145" s="16" t="str">
        <f>IF([1]p23!$L$73&lt;&gt;0,[1]p23!$L$73,"")</f>
        <v/>
      </c>
      <c r="Q145" s="16"/>
      <c r="R145" s="148" t="str">
        <f>IF([1]p23!$J$73&lt;&gt;0,[1]p23!$J$73,"")</f>
        <v/>
      </c>
      <c r="S145" s="89"/>
    </row>
    <row r="146" spans="1:19" s="25" customFormat="1" ht="11.25" x14ac:dyDescent="0.2">
      <c r="A146" s="47" t="str">
        <f>T([1]p24!$C$13:$G$13)</f>
        <v>Marcelo Carvalho Ferreira</v>
      </c>
      <c r="B146" s="95"/>
      <c r="C146" s="95"/>
      <c r="D146" s="95"/>
      <c r="E146" s="136"/>
      <c r="F146" s="139"/>
      <c r="G146" s="131"/>
      <c r="H146" s="149"/>
      <c r="I146" s="131"/>
      <c r="J146" s="149"/>
      <c r="K146" s="131"/>
      <c r="L146" s="131"/>
      <c r="M146" s="149"/>
      <c r="N146" s="131"/>
      <c r="O146" s="131"/>
      <c r="P146" s="149"/>
      <c r="Q146" s="131"/>
      <c r="R146" s="149"/>
      <c r="S146" s="131"/>
    </row>
    <row r="147" spans="1:19" s="2" customFormat="1" ht="13.5" customHeight="1" x14ac:dyDescent="0.2">
      <c r="A147" s="139" t="str">
        <f>IF([1]p24!$A$69&lt;&gt;0,[1]p24!$A$69,"")</f>
        <v>Números e Funções Reais</v>
      </c>
      <c r="B147" s="131"/>
      <c r="C147" s="131"/>
      <c r="D147" s="131"/>
      <c r="E147" s="89"/>
      <c r="F147" s="139">
        <f>IF([1]p24!$F$69&lt;&gt;0,[1]p24!$F$69,"")</f>
        <v>60</v>
      </c>
      <c r="G147" s="89"/>
      <c r="H147" s="148">
        <f>IF([1]p24!$E$69&lt;&gt;0,[1]p24!$E$69,"")</f>
        <v>4</v>
      </c>
      <c r="I147" s="89"/>
      <c r="J147" s="148">
        <f>IF([1]p24!$I$69&lt;&gt;0,[1]p24!$I$69,"")</f>
        <v>1</v>
      </c>
      <c r="K147" s="89"/>
      <c r="L147" s="16"/>
      <c r="M147" s="148" t="str">
        <f>IF([1]p24!$K$69&lt;&gt;0,[1]p24!$K$69,"")</f>
        <v/>
      </c>
      <c r="N147" s="89"/>
      <c r="O147" s="16"/>
      <c r="P147" s="16" t="str">
        <f>IF([1]p24!$L$69&lt;&gt;0,[1]p24!$L$69,"")</f>
        <v/>
      </c>
      <c r="Q147" s="16"/>
      <c r="R147" s="148">
        <f>IF([1]p24!$J$69&lt;&gt;0,[1]p24!$J$69,"")</f>
        <v>1</v>
      </c>
      <c r="S147" s="89"/>
    </row>
    <row r="148" spans="1:19" s="2" customFormat="1" ht="13.5" customHeight="1" x14ac:dyDescent="0.2">
      <c r="A148" s="139" t="str">
        <f>IF([1]p24!$A$70&lt;&gt;0,[1]p24!$A$70,"")</f>
        <v/>
      </c>
      <c r="B148" s="131"/>
      <c r="C148" s="131"/>
      <c r="D148" s="131"/>
      <c r="E148" s="89"/>
      <c r="F148" s="139" t="str">
        <f>IF([1]p24!$F$70&lt;&gt;0,[1]p24!$F$70,"")</f>
        <v/>
      </c>
      <c r="G148" s="89"/>
      <c r="H148" s="148" t="str">
        <f>IF([1]p24!$E$70&lt;&gt;0,[1]p24!$E$70,"")</f>
        <v/>
      </c>
      <c r="I148" s="89"/>
      <c r="J148" s="148" t="str">
        <f>IF([1]p24!$I$70&lt;&gt;0,[1]p24!$I$70,"")</f>
        <v/>
      </c>
      <c r="K148" s="89"/>
      <c r="L148" s="16"/>
      <c r="M148" s="148" t="str">
        <f>IF([1]p24!$K$70&lt;&gt;0,[1]p24!$K$70,"")</f>
        <v/>
      </c>
      <c r="N148" s="89"/>
      <c r="O148" s="16"/>
      <c r="P148" s="16" t="str">
        <f>IF([1]p24!$L$70&lt;&gt;0,[1]p24!$L$70,"")</f>
        <v/>
      </c>
      <c r="Q148" s="16"/>
      <c r="R148" s="148" t="str">
        <f>IF([1]p24!$J$70&lt;&gt;0,[1]p24!$J$70,"")</f>
        <v/>
      </c>
      <c r="S148" s="89"/>
    </row>
    <row r="149" spans="1:19" s="2" customFormat="1" ht="13.5" customHeight="1" x14ac:dyDescent="0.2">
      <c r="A149" s="139" t="str">
        <f>IF([1]p24!$A$71&lt;&gt;0,[1]p24!$A$71,"")</f>
        <v/>
      </c>
      <c r="B149" s="131"/>
      <c r="C149" s="131"/>
      <c r="D149" s="131"/>
      <c r="E149" s="89"/>
      <c r="F149" s="139" t="str">
        <f>IF([1]p24!$F$71&lt;&gt;0,[1]p24!$F$71,"")</f>
        <v/>
      </c>
      <c r="G149" s="89"/>
      <c r="H149" s="148" t="str">
        <f>IF([1]p24!$E$71&lt;&gt;0,[1]p24!$E$71,"")</f>
        <v/>
      </c>
      <c r="I149" s="89"/>
      <c r="J149" s="148" t="str">
        <f>IF([1]p24!$I$71&lt;&gt;0,[1]p24!$I$71,"")</f>
        <v/>
      </c>
      <c r="K149" s="89"/>
      <c r="L149" s="16"/>
      <c r="M149" s="148" t="str">
        <f>IF([1]p24!$K$71&lt;&gt;0,[1]p24!$K$71,"")</f>
        <v/>
      </c>
      <c r="N149" s="89"/>
      <c r="O149" s="16"/>
      <c r="P149" s="16" t="str">
        <f>IF([1]p24!$L$71&lt;&gt;0,[1]p24!$L$71,"")</f>
        <v/>
      </c>
      <c r="Q149" s="16"/>
      <c r="R149" s="148" t="str">
        <f>IF([1]p24!$J$71&lt;&gt;0,[1]p24!$J$71,"")</f>
        <v/>
      </c>
      <c r="S149" s="89"/>
    </row>
    <row r="150" spans="1:19" s="2" customFormat="1" ht="13.5" customHeight="1" x14ac:dyDescent="0.2">
      <c r="A150" s="139" t="str">
        <f>IF([1]p24!$A$72&lt;&gt;0,[1]p24!$A$72,"")</f>
        <v/>
      </c>
      <c r="B150" s="131"/>
      <c r="C150" s="131"/>
      <c r="D150" s="131"/>
      <c r="E150" s="89"/>
      <c r="F150" s="139" t="str">
        <f>IF([1]p24!$F$72&lt;&gt;0,[1]p24!$F$72,"")</f>
        <v/>
      </c>
      <c r="G150" s="89"/>
      <c r="H150" s="148" t="str">
        <f>IF([1]p24!$E$72&lt;&gt;0,[1]p24!$E$72,"")</f>
        <v/>
      </c>
      <c r="I150" s="89"/>
      <c r="J150" s="148" t="str">
        <f>IF([1]p24!$I$72&lt;&gt;0,[1]p24!$I$72,"")</f>
        <v/>
      </c>
      <c r="K150" s="89"/>
      <c r="L150" s="16"/>
      <c r="M150" s="148" t="str">
        <f>IF([1]p24!$K$72&lt;&gt;0,[1]p24!$K$72,"")</f>
        <v/>
      </c>
      <c r="N150" s="89"/>
      <c r="O150" s="16"/>
      <c r="P150" s="16" t="str">
        <f>IF([1]p24!$L$72&lt;&gt;0,[1]p24!$L$72,"")</f>
        <v/>
      </c>
      <c r="Q150" s="16"/>
      <c r="R150" s="148" t="str">
        <f>IF([1]p24!$J$72&lt;&gt;0,[1]p24!$J$72,"")</f>
        <v/>
      </c>
      <c r="S150" s="89"/>
    </row>
    <row r="151" spans="1:19" s="2" customFormat="1" ht="13.5" customHeight="1" x14ac:dyDescent="0.2">
      <c r="A151" s="139" t="str">
        <f>IF([1]p24!$A$73&lt;&gt;0,[1]p24!$A$73,"")</f>
        <v/>
      </c>
      <c r="B151" s="131"/>
      <c r="C151" s="131"/>
      <c r="D151" s="131"/>
      <c r="E151" s="89"/>
      <c r="F151" s="139" t="str">
        <f>IF([1]p24!$F$73&lt;&gt;0,[1]p24!$F$73,"")</f>
        <v/>
      </c>
      <c r="G151" s="89"/>
      <c r="H151" s="148" t="str">
        <f>IF([1]p24!$E$73&lt;&gt;0,[1]p24!$E$73,"")</f>
        <v/>
      </c>
      <c r="I151" s="89"/>
      <c r="J151" s="148" t="str">
        <f>IF([1]p24!$I$73&lt;&gt;0,[1]p24!$I$73,"")</f>
        <v/>
      </c>
      <c r="K151" s="89"/>
      <c r="L151" s="16"/>
      <c r="M151" s="148" t="str">
        <f>IF([1]p24!$K$73&lt;&gt;0,[1]p24!$K$73,"")</f>
        <v/>
      </c>
      <c r="N151" s="89"/>
      <c r="O151" s="16"/>
      <c r="P151" s="16" t="str">
        <f>IF([1]p24!$L$73&lt;&gt;0,[1]p24!$L$73,"")</f>
        <v/>
      </c>
      <c r="Q151" s="16"/>
      <c r="R151" s="148" t="str">
        <f>IF([1]p24!$J$73&lt;&gt;0,[1]p24!$J$73,"")</f>
        <v/>
      </c>
      <c r="S151" s="89"/>
    </row>
    <row r="152" spans="1:19" s="25" customFormat="1" ht="11.25" x14ac:dyDescent="0.2">
      <c r="A152" s="47" t="str">
        <f>T([1]p25!$C$13:$G$13)</f>
        <v>Marco Antonio Lázaro Velásquez</v>
      </c>
      <c r="B152" s="95"/>
      <c r="C152" s="95"/>
      <c r="D152" s="95"/>
      <c r="E152" s="136"/>
      <c r="F152" s="139"/>
      <c r="G152" s="131"/>
      <c r="H152" s="149"/>
      <c r="I152" s="131"/>
      <c r="J152" s="149"/>
      <c r="K152" s="131"/>
      <c r="L152" s="131"/>
      <c r="M152" s="149"/>
      <c r="N152" s="131"/>
      <c r="O152" s="131"/>
      <c r="P152" s="149"/>
      <c r="Q152" s="131"/>
      <c r="R152" s="149"/>
      <c r="S152" s="131"/>
    </row>
    <row r="153" spans="1:19" s="2" customFormat="1" ht="13.5" customHeight="1" x14ac:dyDescent="0.2">
      <c r="A153" s="139" t="str">
        <f>IF([1]p25!$A$69&lt;&gt;0,[1]p25!$A$69,"")</f>
        <v xml:space="preserve">Variedades Diferenciáveis </v>
      </c>
      <c r="B153" s="131"/>
      <c r="C153" s="131"/>
      <c r="D153" s="131"/>
      <c r="E153" s="89"/>
      <c r="F153" s="139">
        <f>IF([1]p25!$F$69&lt;&gt;0,[1]p25!$F$69,"")</f>
        <v>60</v>
      </c>
      <c r="G153" s="89"/>
      <c r="H153" s="148">
        <f>IF([1]p25!$E$69&lt;&gt;0,[1]p25!$E$69,"")</f>
        <v>4</v>
      </c>
      <c r="I153" s="89"/>
      <c r="J153" s="148">
        <f>IF([1]p25!$I$69&lt;&gt;0,[1]p25!$I$69,"")</f>
        <v>8</v>
      </c>
      <c r="K153" s="89"/>
      <c r="L153" s="16"/>
      <c r="M153" s="148" t="str">
        <f>IF([1]p25!$K$69&lt;&gt;0,[1]p25!$K$69,"")</f>
        <v/>
      </c>
      <c r="N153" s="89"/>
      <c r="O153" s="16"/>
      <c r="P153" s="16" t="str">
        <f>IF([1]p25!$L$69&lt;&gt;0,[1]p25!$L$69,"")</f>
        <v/>
      </c>
      <c r="Q153" s="16"/>
      <c r="R153" s="148">
        <f>IF([1]p25!$J$69&lt;&gt;0,[1]p25!$J$69,"")</f>
        <v>8</v>
      </c>
      <c r="S153" s="89"/>
    </row>
    <row r="154" spans="1:19" s="2" customFormat="1" ht="13.5" customHeight="1" x14ac:dyDescent="0.2">
      <c r="A154" s="139" t="str">
        <f>IF([1]p25!$A$70&lt;&gt;0,[1]p25!$A$70,"")</f>
        <v xml:space="preserve">Tópicos Especiais de Geometria Diferencial (GII-28) SUB-TÍTULO: Propriedades Geométricas de hipersuperfícies imersas no espaço hiperbólico
</v>
      </c>
      <c r="B154" s="131"/>
      <c r="C154" s="131"/>
      <c r="D154" s="131"/>
      <c r="E154" s="89"/>
      <c r="F154" s="139">
        <f>IF([1]p25!$F$70&lt;&gt;0,[1]p25!$F$70,"")</f>
        <v>60</v>
      </c>
      <c r="G154" s="89"/>
      <c r="H154" s="148">
        <f>IF([1]p25!$E$70&lt;&gt;0,[1]p25!$E$70,"")</f>
        <v>4</v>
      </c>
      <c r="I154" s="89"/>
      <c r="J154" s="148">
        <f>IF([1]p25!$I$70&lt;&gt;0,[1]p25!$I$70,"")</f>
        <v>1</v>
      </c>
      <c r="K154" s="89"/>
      <c r="L154" s="16"/>
      <c r="M154" s="148" t="str">
        <f>IF([1]p25!$K$70&lt;&gt;0,[1]p25!$K$70,"")</f>
        <v/>
      </c>
      <c r="N154" s="89"/>
      <c r="O154" s="16"/>
      <c r="P154" s="16" t="str">
        <f>IF([1]p25!$L$70&lt;&gt;0,[1]p25!$L$70,"")</f>
        <v/>
      </c>
      <c r="Q154" s="16"/>
      <c r="R154" s="148">
        <f>IF([1]p25!$J$70&lt;&gt;0,[1]p25!$J$70,"")</f>
        <v>1</v>
      </c>
      <c r="S154" s="89"/>
    </row>
    <row r="155" spans="1:19" s="2" customFormat="1" ht="13.5" customHeight="1" x14ac:dyDescent="0.2">
      <c r="A155" s="139" t="str">
        <f>IF([1]p25!$A$71&lt;&gt;0,[1]p25!$A$71,"")</f>
        <v>Tópicos Especiais de Geometria Diferencial. Subtítulo: Sólitons do Fluxo da Curvatura Média</v>
      </c>
      <c r="B155" s="131"/>
      <c r="C155" s="131"/>
      <c r="D155" s="131"/>
      <c r="E155" s="89"/>
      <c r="F155" s="139">
        <f>IF([1]p25!$F$71&lt;&gt;0,[1]p25!$F$71,"")</f>
        <v>60</v>
      </c>
      <c r="G155" s="89"/>
      <c r="H155" s="148">
        <f>IF([1]p25!$E$71&lt;&gt;0,[1]p25!$E$71,"")</f>
        <v>4</v>
      </c>
      <c r="I155" s="89"/>
      <c r="J155" s="148">
        <f>IF([1]p25!$I$71&lt;&gt;0,[1]p25!$I$71,"")</f>
        <v>1</v>
      </c>
      <c r="K155" s="89"/>
      <c r="L155" s="16"/>
      <c r="M155" s="148" t="str">
        <f>IF([1]p25!$K$71&lt;&gt;0,[1]p25!$K$71,"")</f>
        <v/>
      </c>
      <c r="N155" s="89"/>
      <c r="O155" s="16"/>
      <c r="P155" s="16" t="str">
        <f>IF([1]p25!$L$71&lt;&gt;0,[1]p25!$L$71,"")</f>
        <v/>
      </c>
      <c r="Q155" s="16"/>
      <c r="R155" s="148">
        <f>IF([1]p25!$J$71&lt;&gt;0,[1]p25!$J$71,"")</f>
        <v>1</v>
      </c>
      <c r="S155" s="89"/>
    </row>
    <row r="156" spans="1:19" s="2" customFormat="1" ht="13.5" customHeight="1" x14ac:dyDescent="0.2">
      <c r="A156" s="139" t="str">
        <f>IF([1]p25!$A$72&lt;&gt;0,[1]p25!$A$72,"")</f>
        <v/>
      </c>
      <c r="B156" s="131"/>
      <c r="C156" s="131"/>
      <c r="D156" s="131"/>
      <c r="E156" s="89"/>
      <c r="F156" s="139" t="str">
        <f>IF([1]p25!$F$72&lt;&gt;0,[1]p25!$F$72,"")</f>
        <v/>
      </c>
      <c r="G156" s="89"/>
      <c r="H156" s="148" t="str">
        <f>IF([1]p25!$E$72&lt;&gt;0,[1]p25!$E$72,"")</f>
        <v/>
      </c>
      <c r="I156" s="89"/>
      <c r="J156" s="148" t="str">
        <f>IF([1]p25!$I$72&lt;&gt;0,[1]p25!$I$72,"")</f>
        <v/>
      </c>
      <c r="K156" s="89"/>
      <c r="L156" s="16"/>
      <c r="M156" s="148" t="str">
        <f>IF([1]p25!$K$72&lt;&gt;0,[1]p25!$K$72,"")</f>
        <v/>
      </c>
      <c r="N156" s="89"/>
      <c r="O156" s="16"/>
      <c r="P156" s="16" t="str">
        <f>IF([1]p25!$L$72&lt;&gt;0,[1]p25!$L$72,"")</f>
        <v/>
      </c>
      <c r="Q156" s="16"/>
      <c r="R156" s="148" t="str">
        <f>IF([1]p25!$J$72&lt;&gt;0,[1]p25!$J$72,"")</f>
        <v/>
      </c>
      <c r="S156" s="89"/>
    </row>
    <row r="157" spans="1:19" s="2" customFormat="1" ht="13.5" customHeight="1" x14ac:dyDescent="0.2">
      <c r="A157" s="139" t="str">
        <f>IF([1]p25!$A$73&lt;&gt;0,[1]p25!$A$73,"")</f>
        <v/>
      </c>
      <c r="B157" s="131"/>
      <c r="C157" s="131"/>
      <c r="D157" s="131"/>
      <c r="E157" s="89"/>
      <c r="F157" s="139" t="str">
        <f>IF([1]p25!$F$73&lt;&gt;0,[1]p25!$F$73,"")</f>
        <v/>
      </c>
      <c r="G157" s="89"/>
      <c r="H157" s="148" t="str">
        <f>IF([1]p25!$E$73&lt;&gt;0,[1]p25!$E$73,"")</f>
        <v/>
      </c>
      <c r="I157" s="89"/>
      <c r="J157" s="148" t="str">
        <f>IF([1]p25!$I$73&lt;&gt;0,[1]p25!$I$73,"")</f>
        <v/>
      </c>
      <c r="K157" s="89"/>
      <c r="L157" s="16"/>
      <c r="M157" s="148" t="str">
        <f>IF([1]p25!$K$73&lt;&gt;0,[1]p25!$K$73,"")</f>
        <v/>
      </c>
      <c r="N157" s="89"/>
      <c r="O157" s="16"/>
      <c r="P157" s="16" t="str">
        <f>IF([1]p25!$L$73&lt;&gt;0,[1]p25!$L$73,"")</f>
        <v/>
      </c>
      <c r="Q157" s="16"/>
      <c r="R157" s="148" t="str">
        <f>IF([1]p25!$J$73&lt;&gt;0,[1]p25!$J$73,"")</f>
        <v/>
      </c>
      <c r="S157" s="89"/>
    </row>
    <row r="158" spans="1:19" s="25" customFormat="1" ht="11.25" x14ac:dyDescent="0.2">
      <c r="A158" s="47" t="str">
        <f>T([1]p26!$C$13:$G$13)</f>
        <v>Marco Aurélio Soares Souto</v>
      </c>
      <c r="B158" s="95"/>
      <c r="C158" s="95"/>
      <c r="D158" s="95"/>
      <c r="E158" s="136"/>
      <c r="F158" s="139"/>
      <c r="G158" s="131"/>
      <c r="H158" s="149"/>
      <c r="I158" s="131"/>
      <c r="J158" s="149"/>
      <c r="K158" s="131"/>
      <c r="L158" s="131"/>
      <c r="M158" s="149"/>
      <c r="N158" s="131"/>
      <c r="O158" s="131"/>
      <c r="P158" s="149"/>
      <c r="Q158" s="131"/>
      <c r="R158" s="149"/>
      <c r="S158" s="131"/>
    </row>
    <row r="159" spans="1:19" s="2" customFormat="1" ht="13.5" customHeight="1" x14ac:dyDescent="0.2">
      <c r="A159" s="139" t="str">
        <f>IF([1]p26!$A$69&lt;&gt;0,[1]p26!$A$69,"")</f>
        <v/>
      </c>
      <c r="B159" s="131"/>
      <c r="C159" s="131"/>
      <c r="D159" s="131"/>
      <c r="E159" s="89"/>
      <c r="F159" s="139" t="str">
        <f>IF([1]p26!$F$69&lt;&gt;0,[1]p26!$F$69,"")</f>
        <v/>
      </c>
      <c r="G159" s="89"/>
      <c r="H159" s="148" t="str">
        <f>IF([1]p26!$E$69&lt;&gt;0,[1]p26!$E$69,"")</f>
        <v/>
      </c>
      <c r="I159" s="89"/>
      <c r="J159" s="148" t="str">
        <f>IF([1]p26!$I$69&lt;&gt;0,[1]p26!$I$69,"")</f>
        <v/>
      </c>
      <c r="K159" s="89"/>
      <c r="L159" s="16"/>
      <c r="M159" s="148" t="str">
        <f>IF([1]p26!$K$69&lt;&gt;0,[1]p26!$K$69,"")</f>
        <v/>
      </c>
      <c r="N159" s="89"/>
      <c r="O159" s="16"/>
      <c r="P159" s="16" t="str">
        <f>IF([1]p26!$L$69&lt;&gt;0,[1]p26!$L$69,"")</f>
        <v/>
      </c>
      <c r="Q159" s="16"/>
      <c r="R159" s="148" t="str">
        <f>IF([1]p26!$J$69&lt;&gt;0,[1]p26!$J$69,"")</f>
        <v/>
      </c>
      <c r="S159" s="89"/>
    </row>
    <row r="160" spans="1:19" s="2" customFormat="1" ht="13.5" customHeight="1" x14ac:dyDescent="0.2">
      <c r="A160" s="139" t="str">
        <f>IF([1]p26!$A$70&lt;&gt;0,[1]p26!$A$70,"")</f>
        <v/>
      </c>
      <c r="B160" s="131"/>
      <c r="C160" s="131"/>
      <c r="D160" s="131"/>
      <c r="E160" s="89"/>
      <c r="F160" s="139" t="str">
        <f>IF([1]p26!$F$70&lt;&gt;0,[1]p26!$F$70,"")</f>
        <v/>
      </c>
      <c r="G160" s="89"/>
      <c r="H160" s="148" t="str">
        <f>IF([1]p26!$E$70&lt;&gt;0,[1]p26!$E$70,"")</f>
        <v/>
      </c>
      <c r="I160" s="89"/>
      <c r="J160" s="148" t="str">
        <f>IF([1]p26!$I$70&lt;&gt;0,[1]p26!$I$70,"")</f>
        <v/>
      </c>
      <c r="K160" s="89"/>
      <c r="L160" s="16"/>
      <c r="M160" s="148" t="str">
        <f>IF([1]p26!$K$70&lt;&gt;0,[1]p26!$K$70,"")</f>
        <v/>
      </c>
      <c r="N160" s="89"/>
      <c r="O160" s="16"/>
      <c r="P160" s="16" t="str">
        <f>IF([1]p26!$L$70&lt;&gt;0,[1]p26!$L$70,"")</f>
        <v/>
      </c>
      <c r="Q160" s="16"/>
      <c r="R160" s="148" t="str">
        <f>IF([1]p26!$J$70&lt;&gt;0,[1]p26!$J$70,"")</f>
        <v/>
      </c>
      <c r="S160" s="89"/>
    </row>
    <row r="161" spans="1:19" s="2" customFormat="1" ht="13.5" customHeight="1" x14ac:dyDescent="0.2">
      <c r="A161" s="139" t="str">
        <f>IF([1]p26!$A$71&lt;&gt;0,[1]p26!$A$71,"")</f>
        <v/>
      </c>
      <c r="B161" s="131"/>
      <c r="C161" s="131"/>
      <c r="D161" s="131"/>
      <c r="E161" s="89"/>
      <c r="F161" s="139" t="str">
        <f>IF([1]p26!$F$71&lt;&gt;0,[1]p26!$F$71,"")</f>
        <v/>
      </c>
      <c r="G161" s="89"/>
      <c r="H161" s="148" t="str">
        <f>IF([1]p26!$E$71&lt;&gt;0,[1]p26!$E$71,"")</f>
        <v/>
      </c>
      <c r="I161" s="89"/>
      <c r="J161" s="148" t="str">
        <f>IF([1]p26!$I$71&lt;&gt;0,[1]p26!$I$71,"")</f>
        <v/>
      </c>
      <c r="K161" s="89"/>
      <c r="L161" s="16"/>
      <c r="M161" s="148" t="str">
        <f>IF([1]p26!$K$71&lt;&gt;0,[1]p26!$K$71,"")</f>
        <v/>
      </c>
      <c r="N161" s="89"/>
      <c r="O161" s="16"/>
      <c r="P161" s="16" t="str">
        <f>IF([1]p26!$L$71&lt;&gt;0,[1]p26!$L$71,"")</f>
        <v/>
      </c>
      <c r="Q161" s="16"/>
      <c r="R161" s="148" t="str">
        <f>IF([1]p26!$J$71&lt;&gt;0,[1]p26!$J$71,"")</f>
        <v/>
      </c>
      <c r="S161" s="89"/>
    </row>
    <row r="162" spans="1:19" s="2" customFormat="1" ht="13.5" customHeight="1" x14ac:dyDescent="0.2">
      <c r="A162" s="139" t="str">
        <f>IF([1]p26!$A$72&lt;&gt;0,[1]p26!$A$72,"")</f>
        <v/>
      </c>
      <c r="B162" s="131"/>
      <c r="C162" s="131"/>
      <c r="D162" s="131"/>
      <c r="E162" s="89"/>
      <c r="F162" s="139" t="str">
        <f>IF([1]p26!$F$72&lt;&gt;0,[1]p26!$F$72,"")</f>
        <v/>
      </c>
      <c r="G162" s="89"/>
      <c r="H162" s="148" t="str">
        <f>IF([1]p26!$E$72&lt;&gt;0,[1]p26!$E$72,"")</f>
        <v/>
      </c>
      <c r="I162" s="89"/>
      <c r="J162" s="148" t="str">
        <f>IF([1]p26!$I$72&lt;&gt;0,[1]p26!$I$72,"")</f>
        <v/>
      </c>
      <c r="K162" s="89"/>
      <c r="L162" s="16"/>
      <c r="M162" s="148" t="str">
        <f>IF([1]p26!$K$72&lt;&gt;0,[1]p26!$K$72,"")</f>
        <v/>
      </c>
      <c r="N162" s="89"/>
      <c r="O162" s="16"/>
      <c r="P162" s="16" t="str">
        <f>IF([1]p26!$L$72&lt;&gt;0,[1]p26!$L$72,"")</f>
        <v/>
      </c>
      <c r="Q162" s="16"/>
      <c r="R162" s="148" t="str">
        <f>IF([1]p26!$J$72&lt;&gt;0,[1]p26!$J$72,"")</f>
        <v/>
      </c>
      <c r="S162" s="89"/>
    </row>
    <row r="163" spans="1:19" s="2" customFormat="1" ht="13.5" customHeight="1" x14ac:dyDescent="0.2">
      <c r="A163" s="139" t="str">
        <f>IF([1]p26!$A$73&lt;&gt;0,[1]p26!$A$73,"")</f>
        <v/>
      </c>
      <c r="B163" s="131"/>
      <c r="C163" s="131"/>
      <c r="D163" s="131"/>
      <c r="E163" s="89"/>
      <c r="F163" s="139" t="str">
        <f>IF([1]p26!$F$73&lt;&gt;0,[1]p26!$F$73,"")</f>
        <v/>
      </c>
      <c r="G163" s="89"/>
      <c r="H163" s="148" t="str">
        <f>IF([1]p26!$E$73&lt;&gt;0,[1]p26!$E$73,"")</f>
        <v/>
      </c>
      <c r="I163" s="89"/>
      <c r="J163" s="148" t="str">
        <f>IF([1]p26!$I$73&lt;&gt;0,[1]p26!$I$73,"")</f>
        <v/>
      </c>
      <c r="K163" s="89"/>
      <c r="L163" s="16"/>
      <c r="M163" s="148" t="str">
        <f>IF([1]p26!$K$73&lt;&gt;0,[1]p26!$K$73,"")</f>
        <v/>
      </c>
      <c r="N163" s="89"/>
      <c r="O163" s="16"/>
      <c r="P163" s="16" t="str">
        <f>IF([1]p26!$L$73&lt;&gt;0,[1]p26!$L$73,"")</f>
        <v/>
      </c>
      <c r="Q163" s="16"/>
      <c r="R163" s="148" t="str">
        <f>IF([1]p26!$J$73&lt;&gt;0,[1]p26!$J$73,"")</f>
        <v/>
      </c>
      <c r="S163" s="89"/>
    </row>
    <row r="164" spans="1:19" s="25" customFormat="1" ht="11.25" x14ac:dyDescent="0.2">
      <c r="A164" s="47" t="str">
        <f>T([1]p27!$C$13:$G$13)</f>
        <v>Maria de Sousa Leite Filha</v>
      </c>
      <c r="B164" s="95"/>
      <c r="C164" s="95"/>
      <c r="D164" s="95"/>
      <c r="E164" s="136"/>
      <c r="F164" s="139"/>
      <c r="G164" s="131"/>
      <c r="H164" s="149"/>
      <c r="I164" s="131"/>
      <c r="J164" s="149"/>
      <c r="K164" s="131"/>
      <c r="L164" s="131"/>
      <c r="M164" s="149"/>
      <c r="N164" s="131"/>
      <c r="O164" s="131"/>
      <c r="P164" s="149"/>
      <c r="Q164" s="131"/>
      <c r="R164" s="149"/>
      <c r="S164" s="131"/>
    </row>
    <row r="165" spans="1:19" s="2" customFormat="1" ht="13.5" customHeight="1" x14ac:dyDescent="0.2">
      <c r="A165" s="139" t="str">
        <f>IF([1]p27!$A$69&lt;&gt;0,[1]p27!$A$69,"")</f>
        <v/>
      </c>
      <c r="B165" s="131"/>
      <c r="C165" s="131"/>
      <c r="D165" s="131"/>
      <c r="E165" s="89"/>
      <c r="F165" s="139" t="str">
        <f>IF([1]p27!$F$69&lt;&gt;0,[1]p27!$F$69,"")</f>
        <v/>
      </c>
      <c r="G165" s="89"/>
      <c r="H165" s="148" t="str">
        <f>IF([1]p27!$E$69&lt;&gt;0,[1]p27!$E$69,"")</f>
        <v/>
      </c>
      <c r="I165" s="89"/>
      <c r="J165" s="148" t="str">
        <f>IF([1]p27!$I$69&lt;&gt;0,[1]p27!$I$69,"")</f>
        <v/>
      </c>
      <c r="K165" s="89"/>
      <c r="L165" s="16"/>
      <c r="M165" s="148" t="str">
        <f>IF([1]p27!$K$69&lt;&gt;0,[1]p27!$K$69,"")</f>
        <v/>
      </c>
      <c r="N165" s="89"/>
      <c r="O165" s="16"/>
      <c r="P165" s="16" t="str">
        <f>IF([1]p27!$L$69&lt;&gt;0,[1]p27!$L$69,"")</f>
        <v/>
      </c>
      <c r="Q165" s="16"/>
      <c r="R165" s="148" t="str">
        <f>IF([1]p27!$J$69&lt;&gt;0,[1]p27!$J$69,"")</f>
        <v/>
      </c>
      <c r="S165" s="89"/>
    </row>
    <row r="166" spans="1:19" s="2" customFormat="1" ht="13.5" customHeight="1" x14ac:dyDescent="0.2">
      <c r="A166" s="139" t="str">
        <f>IF([1]p27!$A$70&lt;&gt;0,[1]p27!$A$70,"")</f>
        <v/>
      </c>
      <c r="B166" s="131"/>
      <c r="C166" s="131"/>
      <c r="D166" s="131"/>
      <c r="E166" s="89"/>
      <c r="F166" s="139" t="str">
        <f>IF([1]p27!$F$70&lt;&gt;0,[1]p27!$F$70,"")</f>
        <v/>
      </c>
      <c r="G166" s="89"/>
      <c r="H166" s="148" t="str">
        <f>IF([1]p27!$E$70&lt;&gt;0,[1]p27!$E$70,"")</f>
        <v/>
      </c>
      <c r="I166" s="89"/>
      <c r="J166" s="148" t="str">
        <f>IF([1]p27!$I$70&lt;&gt;0,[1]p27!$I$70,"")</f>
        <v/>
      </c>
      <c r="K166" s="89"/>
      <c r="L166" s="16"/>
      <c r="M166" s="148" t="str">
        <f>IF([1]p27!$K$70&lt;&gt;0,[1]p27!$K$70,"")</f>
        <v/>
      </c>
      <c r="N166" s="89"/>
      <c r="O166" s="16"/>
      <c r="P166" s="16" t="str">
        <f>IF([1]p27!$L$70&lt;&gt;0,[1]p27!$L$70,"")</f>
        <v/>
      </c>
      <c r="Q166" s="16"/>
      <c r="R166" s="148" t="str">
        <f>IF([1]p27!$J$70&lt;&gt;0,[1]p27!$J$70,"")</f>
        <v/>
      </c>
      <c r="S166" s="89"/>
    </row>
    <row r="167" spans="1:19" s="2" customFormat="1" ht="13.5" customHeight="1" x14ac:dyDescent="0.2">
      <c r="A167" s="139" t="str">
        <f>IF([1]p27!$A$71&lt;&gt;0,[1]p27!$A$71,"")</f>
        <v/>
      </c>
      <c r="B167" s="131"/>
      <c r="C167" s="131"/>
      <c r="D167" s="131"/>
      <c r="E167" s="89"/>
      <c r="F167" s="139" t="str">
        <f>IF([1]p27!$F$71&lt;&gt;0,[1]p27!$F$71,"")</f>
        <v/>
      </c>
      <c r="G167" s="89"/>
      <c r="H167" s="148" t="str">
        <f>IF([1]p27!$E$71&lt;&gt;0,[1]p27!$E$71,"")</f>
        <v/>
      </c>
      <c r="I167" s="89"/>
      <c r="J167" s="148" t="str">
        <f>IF([1]p27!$I$71&lt;&gt;0,[1]p27!$I$71,"")</f>
        <v/>
      </c>
      <c r="K167" s="89"/>
      <c r="L167" s="16"/>
      <c r="M167" s="148" t="str">
        <f>IF([1]p27!$K$71&lt;&gt;0,[1]p27!$K$71,"")</f>
        <v/>
      </c>
      <c r="N167" s="89"/>
      <c r="O167" s="16"/>
      <c r="P167" s="16" t="str">
        <f>IF([1]p27!$L$71&lt;&gt;0,[1]p27!$L$71,"")</f>
        <v/>
      </c>
      <c r="Q167" s="16"/>
      <c r="R167" s="148" t="str">
        <f>IF([1]p27!$J$71&lt;&gt;0,[1]p27!$J$71,"")</f>
        <v/>
      </c>
      <c r="S167" s="89"/>
    </row>
    <row r="168" spans="1:19" s="2" customFormat="1" ht="13.5" customHeight="1" x14ac:dyDescent="0.2">
      <c r="A168" s="139" t="str">
        <f>IF([1]p27!$A$72&lt;&gt;0,[1]p27!$A$72,"")</f>
        <v/>
      </c>
      <c r="B168" s="131"/>
      <c r="C168" s="131"/>
      <c r="D168" s="131"/>
      <c r="E168" s="89"/>
      <c r="F168" s="139" t="str">
        <f>IF([1]p27!$F$72&lt;&gt;0,[1]p27!$F$72,"")</f>
        <v/>
      </c>
      <c r="G168" s="89"/>
      <c r="H168" s="148" t="str">
        <f>IF([1]p27!$E$72&lt;&gt;0,[1]p27!$E$72,"")</f>
        <v/>
      </c>
      <c r="I168" s="89"/>
      <c r="J168" s="148" t="str">
        <f>IF([1]p27!$I$72&lt;&gt;0,[1]p27!$I$72,"")</f>
        <v/>
      </c>
      <c r="K168" s="89"/>
      <c r="L168" s="16"/>
      <c r="M168" s="148" t="str">
        <f>IF([1]p27!$K$72&lt;&gt;0,[1]p27!$K$72,"")</f>
        <v/>
      </c>
      <c r="N168" s="89"/>
      <c r="O168" s="16"/>
      <c r="P168" s="16" t="str">
        <f>IF([1]p27!$L$72&lt;&gt;0,[1]p27!$L$72,"")</f>
        <v/>
      </c>
      <c r="Q168" s="16"/>
      <c r="R168" s="148" t="str">
        <f>IF([1]p27!$J$72&lt;&gt;0,[1]p27!$J$72,"")</f>
        <v/>
      </c>
      <c r="S168" s="89"/>
    </row>
    <row r="169" spans="1:19" s="2" customFormat="1" ht="13.5" customHeight="1" x14ac:dyDescent="0.2">
      <c r="A169" s="139" t="str">
        <f>IF([1]p27!$A$73&lt;&gt;0,[1]p27!$A$73,"")</f>
        <v/>
      </c>
      <c r="B169" s="131"/>
      <c r="C169" s="131"/>
      <c r="D169" s="131"/>
      <c r="E169" s="89"/>
      <c r="F169" s="139" t="str">
        <f>IF([1]p27!$F$73&lt;&gt;0,[1]p27!$F$73,"")</f>
        <v/>
      </c>
      <c r="G169" s="89"/>
      <c r="H169" s="148" t="str">
        <f>IF([1]p27!$E$73&lt;&gt;0,[1]p27!$E$73,"")</f>
        <v/>
      </c>
      <c r="I169" s="89"/>
      <c r="J169" s="148" t="str">
        <f>IF([1]p27!$I$73&lt;&gt;0,[1]p27!$I$73,"")</f>
        <v/>
      </c>
      <c r="K169" s="89"/>
      <c r="L169" s="16"/>
      <c r="M169" s="148" t="str">
        <f>IF([1]p27!$K$73&lt;&gt;0,[1]p27!$K$73,"")</f>
        <v/>
      </c>
      <c r="N169" s="89"/>
      <c r="O169" s="16"/>
      <c r="P169" s="16" t="str">
        <f>IF([1]p27!$L$73&lt;&gt;0,[1]p27!$L$73,"")</f>
        <v/>
      </c>
      <c r="Q169" s="16"/>
      <c r="R169" s="148" t="str">
        <f>IF([1]p27!$J$73&lt;&gt;0,[1]p27!$J$73,"")</f>
        <v/>
      </c>
      <c r="S169" s="89"/>
    </row>
    <row r="170" spans="1:19" s="25" customFormat="1" ht="11.25" x14ac:dyDescent="0.2">
      <c r="A170" s="47" t="str">
        <f>T([1]p28!$C$13:$G$13)</f>
        <v>Pammella Queiroz de Souza</v>
      </c>
      <c r="B170" s="95"/>
      <c r="C170" s="95"/>
      <c r="D170" s="95"/>
      <c r="E170" s="136"/>
      <c r="F170" s="139"/>
      <c r="G170" s="131"/>
      <c r="H170" s="149"/>
      <c r="I170" s="131"/>
      <c r="J170" s="149"/>
      <c r="K170" s="131"/>
      <c r="L170" s="131"/>
      <c r="M170" s="149"/>
      <c r="N170" s="131"/>
      <c r="O170" s="131"/>
      <c r="P170" s="149"/>
      <c r="Q170" s="131"/>
      <c r="R170" s="149"/>
      <c r="S170" s="131"/>
    </row>
    <row r="171" spans="1:19" s="2" customFormat="1" ht="13.5" customHeight="1" x14ac:dyDescent="0.2">
      <c r="A171" s="139" t="str">
        <f>IF([1]p28!$A$69&lt;&gt;0,[1]p28!$A$69,"")</f>
        <v/>
      </c>
      <c r="B171" s="131"/>
      <c r="C171" s="131"/>
      <c r="D171" s="131"/>
      <c r="E171" s="89"/>
      <c r="F171" s="139" t="str">
        <f>IF([1]p28!$F$69&lt;&gt;0,[1]p28!$F$69,"")</f>
        <v/>
      </c>
      <c r="G171" s="89"/>
      <c r="H171" s="148" t="str">
        <f>IF([1]p28!$E$69&lt;&gt;0,[1]p28!$E$69,"")</f>
        <v/>
      </c>
      <c r="I171" s="89"/>
      <c r="J171" s="148" t="str">
        <f>IF([1]p28!$I$69&lt;&gt;0,[1]p28!$I$69,"")</f>
        <v/>
      </c>
      <c r="K171" s="89"/>
      <c r="L171" s="16"/>
      <c r="M171" s="148" t="str">
        <f>IF([1]p28!$K$69&lt;&gt;0,[1]p28!$K$69,"")</f>
        <v/>
      </c>
      <c r="N171" s="89"/>
      <c r="O171" s="16"/>
      <c r="P171" s="16" t="str">
        <f>IF([1]p28!$L$69&lt;&gt;0,[1]p28!$L$69,"")</f>
        <v/>
      </c>
      <c r="Q171" s="16"/>
      <c r="R171" s="148" t="str">
        <f>IF([1]p28!$J$69&lt;&gt;0,[1]p28!$J$69,"")</f>
        <v/>
      </c>
      <c r="S171" s="89"/>
    </row>
    <row r="172" spans="1:19" s="2" customFormat="1" ht="13.5" customHeight="1" x14ac:dyDescent="0.2">
      <c r="A172" s="139" t="str">
        <f>IF([1]p28!$A$70&lt;&gt;0,[1]p28!$A$70,"")</f>
        <v/>
      </c>
      <c r="B172" s="131"/>
      <c r="C172" s="131"/>
      <c r="D172" s="131"/>
      <c r="E172" s="89"/>
      <c r="F172" s="139" t="str">
        <f>IF([1]p28!$F$70&lt;&gt;0,[1]p28!$F$70,"")</f>
        <v/>
      </c>
      <c r="G172" s="89"/>
      <c r="H172" s="148" t="str">
        <f>IF([1]p28!$E$70&lt;&gt;0,[1]p28!$E$70,"")</f>
        <v/>
      </c>
      <c r="I172" s="89"/>
      <c r="J172" s="148" t="str">
        <f>IF([1]p28!$I$70&lt;&gt;0,[1]p28!$I$70,"")</f>
        <v/>
      </c>
      <c r="K172" s="89"/>
      <c r="L172" s="16"/>
      <c r="M172" s="148" t="str">
        <f>IF([1]p28!$K$70&lt;&gt;0,[1]p28!$K$70,"")</f>
        <v/>
      </c>
      <c r="N172" s="89"/>
      <c r="O172" s="16"/>
      <c r="P172" s="16" t="str">
        <f>IF([1]p28!$L$70&lt;&gt;0,[1]p28!$L$70,"")</f>
        <v/>
      </c>
      <c r="Q172" s="16"/>
      <c r="R172" s="148" t="str">
        <f>IF([1]p28!$J$70&lt;&gt;0,[1]p28!$J$70,"")</f>
        <v/>
      </c>
      <c r="S172" s="89"/>
    </row>
    <row r="173" spans="1:19" s="2" customFormat="1" ht="13.5" customHeight="1" x14ac:dyDescent="0.2">
      <c r="A173" s="139" t="str">
        <f>IF([1]p28!$A$71&lt;&gt;0,[1]p28!$A$71,"")</f>
        <v/>
      </c>
      <c r="B173" s="131"/>
      <c r="C173" s="131"/>
      <c r="D173" s="131"/>
      <c r="E173" s="89"/>
      <c r="F173" s="139" t="str">
        <f>IF([1]p28!$F$71&lt;&gt;0,[1]p28!$F$71,"")</f>
        <v/>
      </c>
      <c r="G173" s="89"/>
      <c r="H173" s="148" t="str">
        <f>IF([1]p28!$E$71&lt;&gt;0,[1]p28!$E$71,"")</f>
        <v/>
      </c>
      <c r="I173" s="89"/>
      <c r="J173" s="148" t="str">
        <f>IF([1]p28!$I$71&lt;&gt;0,[1]p28!$I$71,"")</f>
        <v/>
      </c>
      <c r="K173" s="89"/>
      <c r="L173" s="16"/>
      <c r="M173" s="148" t="str">
        <f>IF([1]p28!$K$71&lt;&gt;0,[1]p28!$K$71,"")</f>
        <v/>
      </c>
      <c r="N173" s="89"/>
      <c r="O173" s="16"/>
      <c r="P173" s="16" t="str">
        <f>IF([1]p28!$L$71&lt;&gt;0,[1]p28!$L$71,"")</f>
        <v/>
      </c>
      <c r="Q173" s="16"/>
      <c r="R173" s="148" t="str">
        <f>IF([1]p28!$J$71&lt;&gt;0,[1]p28!$J$71,"")</f>
        <v/>
      </c>
      <c r="S173" s="89"/>
    </row>
    <row r="174" spans="1:19" s="2" customFormat="1" ht="13.5" customHeight="1" x14ac:dyDescent="0.2">
      <c r="A174" s="139" t="str">
        <f>IF([1]p28!$A$72&lt;&gt;0,[1]p28!$A$72,"")</f>
        <v/>
      </c>
      <c r="B174" s="131"/>
      <c r="C174" s="131"/>
      <c r="D174" s="131"/>
      <c r="E174" s="89"/>
      <c r="F174" s="139" t="str">
        <f>IF([1]p28!$F$72&lt;&gt;0,[1]p28!$F$72,"")</f>
        <v/>
      </c>
      <c r="G174" s="89"/>
      <c r="H174" s="148" t="str">
        <f>IF([1]p28!$E$72&lt;&gt;0,[1]p28!$E$72,"")</f>
        <v/>
      </c>
      <c r="I174" s="89"/>
      <c r="J174" s="148" t="str">
        <f>IF([1]p28!$I$72&lt;&gt;0,[1]p28!$I$72,"")</f>
        <v/>
      </c>
      <c r="K174" s="89"/>
      <c r="L174" s="16"/>
      <c r="M174" s="148" t="str">
        <f>IF([1]p28!$K$72&lt;&gt;0,[1]p28!$K$72,"")</f>
        <v/>
      </c>
      <c r="N174" s="89"/>
      <c r="O174" s="16"/>
      <c r="P174" s="16" t="str">
        <f>IF([1]p28!$L$72&lt;&gt;0,[1]p28!$L$72,"")</f>
        <v/>
      </c>
      <c r="Q174" s="16"/>
      <c r="R174" s="148" t="str">
        <f>IF([1]p28!$J$72&lt;&gt;0,[1]p28!$J$72,"")</f>
        <v/>
      </c>
      <c r="S174" s="89"/>
    </row>
    <row r="175" spans="1:19" s="2" customFormat="1" ht="13.5" customHeight="1" x14ac:dyDescent="0.2">
      <c r="A175" s="139" t="str">
        <f>IF([1]p28!$A$73&lt;&gt;0,[1]p28!$A$73,"")</f>
        <v/>
      </c>
      <c r="B175" s="131"/>
      <c r="C175" s="131"/>
      <c r="D175" s="131"/>
      <c r="E175" s="89"/>
      <c r="F175" s="139" t="str">
        <f>IF([1]p28!$F$73&lt;&gt;0,[1]p28!$F$73,"")</f>
        <v/>
      </c>
      <c r="G175" s="89"/>
      <c r="H175" s="148" t="str">
        <f>IF([1]p28!$E$73&lt;&gt;0,[1]p28!$E$73,"")</f>
        <v/>
      </c>
      <c r="I175" s="89"/>
      <c r="J175" s="148" t="str">
        <f>IF([1]p28!$I$73&lt;&gt;0,[1]p28!$I$73,"")</f>
        <v/>
      </c>
      <c r="K175" s="89"/>
      <c r="L175" s="16"/>
      <c r="M175" s="148" t="str">
        <f>IF([1]p28!$K$73&lt;&gt;0,[1]p28!$K$73,"")</f>
        <v/>
      </c>
      <c r="N175" s="89"/>
      <c r="O175" s="16"/>
      <c r="P175" s="16" t="str">
        <f>IF([1]p28!$L$73&lt;&gt;0,[1]p28!$L$73,"")</f>
        <v/>
      </c>
      <c r="Q175" s="16"/>
      <c r="R175" s="148" t="str">
        <f>IF([1]p28!$J$73&lt;&gt;0,[1]p28!$J$73,"")</f>
        <v/>
      </c>
      <c r="S175" s="89"/>
    </row>
    <row r="176" spans="1:19" s="25" customFormat="1" ht="11.25" x14ac:dyDescent="0.2">
      <c r="A176" s="47" t="str">
        <f>T([1]p29!$C$13:$G$13)</f>
        <v>Rodrigo Cohen Mota Nemer</v>
      </c>
      <c r="B176" s="95"/>
      <c r="C176" s="95"/>
      <c r="D176" s="95"/>
      <c r="E176" s="136"/>
      <c r="F176" s="139"/>
      <c r="G176" s="131"/>
      <c r="H176" s="149"/>
      <c r="I176" s="131"/>
      <c r="J176" s="149"/>
      <c r="K176" s="131"/>
      <c r="L176" s="131"/>
      <c r="M176" s="149"/>
      <c r="N176" s="131"/>
      <c r="O176" s="131"/>
      <c r="P176" s="149"/>
      <c r="Q176" s="131"/>
      <c r="R176" s="149"/>
      <c r="S176" s="131"/>
    </row>
    <row r="177" spans="1:19" s="2" customFormat="1" ht="13.5" customHeight="1" x14ac:dyDescent="0.2">
      <c r="A177" s="139" t="str">
        <f>IF([1]p29!$A$69&lt;&gt;0,[1]p29!$A$69,"")</f>
        <v/>
      </c>
      <c r="B177" s="131"/>
      <c r="C177" s="131"/>
      <c r="D177" s="131"/>
      <c r="E177" s="89"/>
      <c r="F177" s="139" t="str">
        <f>IF([1]p29!$F$69&lt;&gt;0,[1]p29!$F$69,"")</f>
        <v/>
      </c>
      <c r="G177" s="89"/>
      <c r="H177" s="148" t="str">
        <f>IF([1]p29!$E$69&lt;&gt;0,[1]p29!$E$69,"")</f>
        <v/>
      </c>
      <c r="I177" s="89"/>
      <c r="J177" s="148" t="str">
        <f>IF([1]p29!$I$69&lt;&gt;0,[1]p29!$I$69,"")</f>
        <v/>
      </c>
      <c r="K177" s="89"/>
      <c r="L177" s="16"/>
      <c r="M177" s="148" t="str">
        <f>IF([1]p29!$K$69&lt;&gt;0,[1]p29!$K$69,"")</f>
        <v/>
      </c>
      <c r="N177" s="89"/>
      <c r="O177" s="16"/>
      <c r="P177" s="16" t="str">
        <f>IF([1]p29!$L$69&lt;&gt;0,[1]p29!$L$69,"")</f>
        <v/>
      </c>
      <c r="Q177" s="16"/>
      <c r="R177" s="148" t="str">
        <f>IF([1]p29!$J$69&lt;&gt;0,[1]p29!$J$69,"")</f>
        <v/>
      </c>
      <c r="S177" s="89"/>
    </row>
    <row r="178" spans="1:19" s="2" customFormat="1" ht="13.5" customHeight="1" x14ac:dyDescent="0.2">
      <c r="A178" s="139" t="str">
        <f>IF([1]p29!$A$70&lt;&gt;0,[1]p29!$A$70,"")</f>
        <v/>
      </c>
      <c r="B178" s="131"/>
      <c r="C178" s="131"/>
      <c r="D178" s="131"/>
      <c r="E178" s="89"/>
      <c r="F178" s="139" t="str">
        <f>IF([1]p29!$F$70&lt;&gt;0,[1]p29!$F$70,"")</f>
        <v/>
      </c>
      <c r="G178" s="89"/>
      <c r="H178" s="148" t="str">
        <f>IF([1]p29!$E$70&lt;&gt;0,[1]p29!$E$70,"")</f>
        <v/>
      </c>
      <c r="I178" s="89"/>
      <c r="J178" s="148" t="str">
        <f>IF([1]p29!$I$70&lt;&gt;0,[1]p29!$I$70,"")</f>
        <v/>
      </c>
      <c r="K178" s="89"/>
      <c r="L178" s="16"/>
      <c r="M178" s="148" t="str">
        <f>IF([1]p29!$K$70&lt;&gt;0,[1]p29!$K$70,"")</f>
        <v/>
      </c>
      <c r="N178" s="89"/>
      <c r="O178" s="16"/>
      <c r="P178" s="16" t="str">
        <f>IF([1]p29!$L$70&lt;&gt;0,[1]p29!$L$70,"")</f>
        <v/>
      </c>
      <c r="Q178" s="16"/>
      <c r="R178" s="148" t="str">
        <f>IF([1]p29!$J$70&lt;&gt;0,[1]p29!$J$70,"")</f>
        <v/>
      </c>
      <c r="S178" s="89"/>
    </row>
    <row r="179" spans="1:19" s="2" customFormat="1" ht="13.5" customHeight="1" x14ac:dyDescent="0.2">
      <c r="A179" s="139" t="str">
        <f>IF([1]p29!$A$71&lt;&gt;0,[1]p29!$A$71,"")</f>
        <v/>
      </c>
      <c r="B179" s="131"/>
      <c r="C179" s="131"/>
      <c r="D179" s="131"/>
      <c r="E179" s="89"/>
      <c r="F179" s="139" t="str">
        <f>IF([1]p29!$F$71&lt;&gt;0,[1]p29!$F$71,"")</f>
        <v/>
      </c>
      <c r="G179" s="89"/>
      <c r="H179" s="148" t="str">
        <f>IF([1]p29!$E$71&lt;&gt;0,[1]p29!$E$71,"")</f>
        <v/>
      </c>
      <c r="I179" s="89"/>
      <c r="J179" s="148" t="str">
        <f>IF([1]p29!$I$71&lt;&gt;0,[1]p29!$I$71,"")</f>
        <v/>
      </c>
      <c r="K179" s="89"/>
      <c r="L179" s="16"/>
      <c r="M179" s="148" t="str">
        <f>IF([1]p29!$K$71&lt;&gt;0,[1]p29!$K$71,"")</f>
        <v/>
      </c>
      <c r="N179" s="89"/>
      <c r="O179" s="16"/>
      <c r="P179" s="16" t="str">
        <f>IF([1]p29!$L$71&lt;&gt;0,[1]p29!$L$71,"")</f>
        <v/>
      </c>
      <c r="Q179" s="16"/>
      <c r="R179" s="148" t="str">
        <f>IF([1]p29!$J$71&lt;&gt;0,[1]p29!$J$71,"")</f>
        <v/>
      </c>
      <c r="S179" s="89"/>
    </row>
    <row r="180" spans="1:19" s="2" customFormat="1" ht="13.5" customHeight="1" x14ac:dyDescent="0.2">
      <c r="A180" s="139" t="str">
        <f>IF([1]p29!$A$72&lt;&gt;0,[1]p29!$A$72,"")</f>
        <v/>
      </c>
      <c r="B180" s="131"/>
      <c r="C180" s="131"/>
      <c r="D180" s="131"/>
      <c r="E180" s="89"/>
      <c r="F180" s="139" t="str">
        <f>IF([1]p29!$F$72&lt;&gt;0,[1]p29!$F$72,"")</f>
        <v/>
      </c>
      <c r="G180" s="89"/>
      <c r="H180" s="148" t="str">
        <f>IF([1]p29!$E$72&lt;&gt;0,[1]p29!$E$72,"")</f>
        <v/>
      </c>
      <c r="I180" s="89"/>
      <c r="J180" s="148" t="str">
        <f>IF([1]p29!$I$72&lt;&gt;0,[1]p29!$I$72,"")</f>
        <v/>
      </c>
      <c r="K180" s="89"/>
      <c r="L180" s="16"/>
      <c r="M180" s="148" t="str">
        <f>IF([1]p29!$K$72&lt;&gt;0,[1]p29!$K$72,"")</f>
        <v/>
      </c>
      <c r="N180" s="89"/>
      <c r="O180" s="16"/>
      <c r="P180" s="16" t="str">
        <f>IF([1]p29!$L$72&lt;&gt;0,[1]p29!$L$72,"")</f>
        <v/>
      </c>
      <c r="Q180" s="16"/>
      <c r="R180" s="148" t="str">
        <f>IF([1]p29!$J$72&lt;&gt;0,[1]p29!$J$72,"")</f>
        <v/>
      </c>
      <c r="S180" s="89"/>
    </row>
    <row r="181" spans="1:19" s="2" customFormat="1" ht="13.5" customHeight="1" x14ac:dyDescent="0.2">
      <c r="A181" s="139" t="str">
        <f>IF([1]p29!$A$73&lt;&gt;0,[1]p29!$A$73,"")</f>
        <v/>
      </c>
      <c r="B181" s="131"/>
      <c r="C181" s="131"/>
      <c r="D181" s="131"/>
      <c r="E181" s="89"/>
      <c r="F181" s="139" t="str">
        <f>IF([1]p29!$F$73&lt;&gt;0,[1]p29!$F$73,"")</f>
        <v/>
      </c>
      <c r="G181" s="89"/>
      <c r="H181" s="148" t="str">
        <f>IF([1]p29!$E$73&lt;&gt;0,[1]p29!$E$73,"")</f>
        <v/>
      </c>
      <c r="I181" s="89"/>
      <c r="J181" s="148" t="str">
        <f>IF([1]p29!$I$73&lt;&gt;0,[1]p29!$I$73,"")</f>
        <v/>
      </c>
      <c r="K181" s="89"/>
      <c r="L181" s="16"/>
      <c r="M181" s="148" t="str">
        <f>IF([1]p29!$K$73&lt;&gt;0,[1]p29!$K$73,"")</f>
        <v/>
      </c>
      <c r="N181" s="89"/>
      <c r="O181" s="16"/>
      <c r="P181" s="16" t="str">
        <f>IF([1]p29!$L$73&lt;&gt;0,[1]p29!$L$73,"")</f>
        <v/>
      </c>
      <c r="Q181" s="16"/>
      <c r="R181" s="148" t="str">
        <f>IF([1]p29!$J$73&lt;&gt;0,[1]p29!$J$73,"")</f>
        <v/>
      </c>
      <c r="S181" s="89"/>
    </row>
    <row r="182" spans="1:19" s="25" customFormat="1" ht="11.25" x14ac:dyDescent="0.2">
      <c r="A182" s="47" t="str">
        <f>T([1]p30!$C$13:$G$13)</f>
        <v>Romildo Nascimento de Lima</v>
      </c>
      <c r="B182" s="95"/>
      <c r="C182" s="95"/>
      <c r="D182" s="95"/>
      <c r="E182" s="136"/>
      <c r="F182" s="139"/>
      <c r="G182" s="131"/>
      <c r="H182" s="149"/>
      <c r="I182" s="131"/>
      <c r="J182" s="149"/>
      <c r="K182" s="131"/>
      <c r="L182" s="131"/>
      <c r="M182" s="149"/>
      <c r="N182" s="131"/>
      <c r="O182" s="131"/>
      <c r="P182" s="149"/>
      <c r="Q182" s="131"/>
      <c r="R182" s="149"/>
      <c r="S182" s="131"/>
    </row>
    <row r="183" spans="1:19" s="2" customFormat="1" ht="13.5" customHeight="1" x14ac:dyDescent="0.2">
      <c r="A183" s="139" t="str">
        <f>IF([1]p30!$A$69&lt;&gt;0,[1]p30!$A$69,"")</f>
        <v>FUNDAMENTOS DE CÁLCULO</v>
      </c>
      <c r="B183" s="131"/>
      <c r="C183" s="131"/>
      <c r="D183" s="131"/>
      <c r="E183" s="89"/>
      <c r="F183" s="139">
        <f>IF([1]p30!$F$69&lt;&gt;0,[1]p30!$F$69,"")</f>
        <v>60</v>
      </c>
      <c r="G183" s="89"/>
      <c r="H183" s="148">
        <f>IF([1]p30!$E$69&lt;&gt;0,[1]p30!$E$69,"")</f>
        <v>4</v>
      </c>
      <c r="I183" s="89"/>
      <c r="J183" s="148">
        <f>IF([1]p30!$I$69&lt;&gt;0,[1]p30!$I$69,"")</f>
        <v>15</v>
      </c>
      <c r="K183" s="89"/>
      <c r="L183" s="16"/>
      <c r="M183" s="148" t="str">
        <f>IF([1]p30!$K$69&lt;&gt;0,[1]p30!$K$69,"")</f>
        <v/>
      </c>
      <c r="N183" s="89"/>
      <c r="O183" s="16"/>
      <c r="P183" s="16" t="str">
        <f>IF([1]p30!$L$69&lt;&gt;0,[1]p30!$L$69,"")</f>
        <v/>
      </c>
      <c r="Q183" s="16"/>
      <c r="R183" s="148" t="str">
        <f>IF([1]p30!$J$69&lt;&gt;0,[1]p30!$J$69,"")</f>
        <v/>
      </c>
      <c r="S183" s="89"/>
    </row>
    <row r="184" spans="1:19" s="2" customFormat="1" ht="13.5" customHeight="1" x14ac:dyDescent="0.2">
      <c r="A184" s="139" t="str">
        <f>IF([1]p30!$A$70&lt;&gt;0,[1]p30!$A$70,"")</f>
        <v>GEOMETRIA</v>
      </c>
      <c r="B184" s="131"/>
      <c r="C184" s="131"/>
      <c r="D184" s="131"/>
      <c r="E184" s="89"/>
      <c r="F184" s="139">
        <f>IF([1]p30!$F$70&lt;&gt;0,[1]p30!$F$70,"")</f>
        <v>30</v>
      </c>
      <c r="G184" s="89"/>
      <c r="H184" s="148">
        <f>IF([1]p30!$E$70&lt;&gt;0,[1]p30!$E$70,"")</f>
        <v>2</v>
      </c>
      <c r="I184" s="89"/>
      <c r="J184" s="148">
        <f>IF([1]p30!$I$70&lt;&gt;0,[1]p30!$I$70,"")</f>
        <v>2</v>
      </c>
      <c r="K184" s="89"/>
      <c r="L184" s="16"/>
      <c r="M184" s="148" t="str">
        <f>IF([1]p30!$K$70&lt;&gt;0,[1]p30!$K$70,"")</f>
        <v/>
      </c>
      <c r="N184" s="89"/>
      <c r="O184" s="16"/>
      <c r="P184" s="16" t="str">
        <f>IF([1]p30!$L$70&lt;&gt;0,[1]p30!$L$70,"")</f>
        <v/>
      </c>
      <c r="Q184" s="16"/>
      <c r="R184" s="148" t="str">
        <f>IF([1]p30!$J$70&lt;&gt;0,[1]p30!$J$70,"")</f>
        <v/>
      </c>
      <c r="S184" s="89"/>
    </row>
    <row r="185" spans="1:19" s="2" customFormat="1" ht="13.5" customHeight="1" x14ac:dyDescent="0.2">
      <c r="A185" s="139" t="str">
        <f>IF([1]p30!$A$71&lt;&gt;0,[1]p30!$A$71,"")</f>
        <v/>
      </c>
      <c r="B185" s="131"/>
      <c r="C185" s="131"/>
      <c r="D185" s="131"/>
      <c r="E185" s="89"/>
      <c r="F185" s="139" t="str">
        <f>IF([1]p30!$F$71&lt;&gt;0,[1]p30!$F$71,"")</f>
        <v/>
      </c>
      <c r="G185" s="89"/>
      <c r="H185" s="148" t="str">
        <f>IF([1]p30!$E$71&lt;&gt;0,[1]p30!$E$71,"")</f>
        <v/>
      </c>
      <c r="I185" s="89"/>
      <c r="J185" s="148" t="str">
        <f>IF([1]p30!$I$71&lt;&gt;0,[1]p30!$I$71,"")</f>
        <v/>
      </c>
      <c r="K185" s="89"/>
      <c r="L185" s="16"/>
      <c r="M185" s="148" t="str">
        <f>IF([1]p30!$K$71&lt;&gt;0,[1]p30!$K$71,"")</f>
        <v/>
      </c>
      <c r="N185" s="89"/>
      <c r="O185" s="16"/>
      <c r="P185" s="16" t="str">
        <f>IF([1]p30!$L$71&lt;&gt;0,[1]p30!$L$71,"")</f>
        <v/>
      </c>
      <c r="Q185" s="16"/>
      <c r="R185" s="148" t="str">
        <f>IF([1]p30!$J$71&lt;&gt;0,[1]p30!$J$71,"")</f>
        <v/>
      </c>
      <c r="S185" s="89"/>
    </row>
    <row r="186" spans="1:19" s="2" customFormat="1" ht="13.5" customHeight="1" x14ac:dyDescent="0.2">
      <c r="A186" s="139" t="str">
        <f>IF([1]p30!$A$72&lt;&gt;0,[1]p30!$A$72,"")</f>
        <v/>
      </c>
      <c r="B186" s="131"/>
      <c r="C186" s="131"/>
      <c r="D186" s="131"/>
      <c r="E186" s="89"/>
      <c r="F186" s="139" t="str">
        <f>IF([1]p30!$F$72&lt;&gt;0,[1]p30!$F$72,"")</f>
        <v/>
      </c>
      <c r="G186" s="89"/>
      <c r="H186" s="148" t="str">
        <f>IF([1]p30!$E$72&lt;&gt;0,[1]p30!$E$72,"")</f>
        <v/>
      </c>
      <c r="I186" s="89"/>
      <c r="J186" s="148" t="str">
        <f>IF([1]p30!$I$72&lt;&gt;0,[1]p30!$I$72,"")</f>
        <v/>
      </c>
      <c r="K186" s="89"/>
      <c r="L186" s="16"/>
      <c r="M186" s="148" t="str">
        <f>IF([1]p30!$K$72&lt;&gt;0,[1]p30!$K$72,"")</f>
        <v/>
      </c>
      <c r="N186" s="89"/>
      <c r="O186" s="16"/>
      <c r="P186" s="16" t="str">
        <f>IF([1]p30!$L$72&lt;&gt;0,[1]p30!$L$72,"")</f>
        <v/>
      </c>
      <c r="Q186" s="16"/>
      <c r="R186" s="148" t="str">
        <f>IF([1]p30!$J$72&lt;&gt;0,[1]p30!$J$72,"")</f>
        <v/>
      </c>
      <c r="S186" s="89"/>
    </row>
    <row r="187" spans="1:19" s="2" customFormat="1" ht="13.5" customHeight="1" x14ac:dyDescent="0.2">
      <c r="A187" s="139" t="str">
        <f>IF([1]p30!$A$73&lt;&gt;0,[1]p30!$A$73,"")</f>
        <v/>
      </c>
      <c r="B187" s="131"/>
      <c r="C187" s="131"/>
      <c r="D187" s="131"/>
      <c r="E187" s="89"/>
      <c r="F187" s="139" t="str">
        <f>IF([1]p30!$F$73&lt;&gt;0,[1]p30!$F$73,"")</f>
        <v/>
      </c>
      <c r="G187" s="89"/>
      <c r="H187" s="148" t="str">
        <f>IF([1]p30!$E$73&lt;&gt;0,[1]p30!$E$73,"")</f>
        <v/>
      </c>
      <c r="I187" s="89"/>
      <c r="J187" s="148" t="str">
        <f>IF([1]p30!$I$73&lt;&gt;0,[1]p30!$I$73,"")</f>
        <v/>
      </c>
      <c r="K187" s="89"/>
      <c r="L187" s="16"/>
      <c r="M187" s="148" t="str">
        <f>IF([1]p30!$K$73&lt;&gt;0,[1]p30!$K$73,"")</f>
        <v/>
      </c>
      <c r="N187" s="89"/>
      <c r="O187" s="16"/>
      <c r="P187" s="16" t="str">
        <f>IF([1]p30!$L$73&lt;&gt;0,[1]p30!$L$73,"")</f>
        <v/>
      </c>
      <c r="Q187" s="16"/>
      <c r="R187" s="148" t="str">
        <f>IF([1]p30!$J$73&lt;&gt;0,[1]p30!$J$73,"")</f>
        <v/>
      </c>
      <c r="S187" s="89"/>
    </row>
    <row r="188" spans="1:19" s="25" customFormat="1" ht="11.25" x14ac:dyDescent="0.2">
      <c r="A188" s="47" t="str">
        <f>T([1]p31!$C$13:$G$13)</f>
        <v>Severino Horácio da Silva</v>
      </c>
      <c r="B188" s="95"/>
      <c r="C188" s="95"/>
      <c r="D188" s="95"/>
      <c r="E188" s="136"/>
      <c r="F188" s="139"/>
      <c r="G188" s="131"/>
      <c r="H188" s="149"/>
      <c r="I188" s="131"/>
      <c r="J188" s="149"/>
      <c r="K188" s="131"/>
      <c r="L188" s="131"/>
      <c r="M188" s="149"/>
      <c r="N188" s="131"/>
      <c r="O188" s="131"/>
      <c r="P188" s="149"/>
      <c r="Q188" s="131"/>
      <c r="R188" s="149"/>
      <c r="S188" s="131"/>
    </row>
    <row r="189" spans="1:19" s="2" customFormat="1" ht="13.5" customHeight="1" x14ac:dyDescent="0.2">
      <c r="A189" s="139" t="str">
        <f>IF([1]p31!$A$69&lt;&gt;0,[1]p31!$A$69,"")</f>
        <v>Tópicos Especiais de Análise: Introdução ao estudo das equações diferenciais</v>
      </c>
      <c r="B189" s="131"/>
      <c r="C189" s="131"/>
      <c r="D189" s="131"/>
      <c r="E189" s="89"/>
      <c r="F189" s="139">
        <f>IF([1]p31!$F$69&lt;&gt;0,[1]p31!$F$69,"")</f>
        <v>30</v>
      </c>
      <c r="G189" s="89"/>
      <c r="H189" s="148">
        <f>IF([1]p31!$E$69&lt;&gt;0,[1]p31!$E$69,"")</f>
        <v>2</v>
      </c>
      <c r="I189" s="89"/>
      <c r="J189" s="148">
        <f>IF([1]p31!$I$69&lt;&gt;0,[1]p31!$I$69,"")</f>
        <v>1</v>
      </c>
      <c r="K189" s="89"/>
      <c r="L189" s="16"/>
      <c r="M189" s="148">
        <f>IF([1]p31!$K$69&lt;&gt;0,[1]p31!$K$69,"")</f>
        <v>1</v>
      </c>
      <c r="N189" s="89"/>
      <c r="O189" s="16"/>
      <c r="P189" s="16">
        <f>IF([1]p31!$L$69&lt;&gt;0,[1]p31!$L$69,"")</f>
        <v>1</v>
      </c>
      <c r="Q189" s="16"/>
      <c r="R189" s="148" t="str">
        <f>IF([1]p31!$J$69&lt;&gt;0,[1]p31!$J$69,"")</f>
        <v/>
      </c>
      <c r="S189" s="89"/>
    </row>
    <row r="190" spans="1:19" s="2" customFormat="1" ht="13.5" customHeight="1" x14ac:dyDescent="0.2">
      <c r="A190" s="139" t="str">
        <f>IF([1]p31!$A$70&lt;&gt;0,[1]p31!$A$70,"")</f>
        <v/>
      </c>
      <c r="B190" s="131"/>
      <c r="C190" s="131"/>
      <c r="D190" s="131"/>
      <c r="E190" s="89"/>
      <c r="F190" s="139" t="str">
        <f>IF([1]p31!$F$70&lt;&gt;0,[1]p31!$F$70,"")</f>
        <v/>
      </c>
      <c r="G190" s="89"/>
      <c r="H190" s="148" t="str">
        <f>IF([1]p31!$E$70&lt;&gt;0,[1]p31!$E$70,"")</f>
        <v/>
      </c>
      <c r="I190" s="89"/>
      <c r="J190" s="148" t="str">
        <f>IF([1]p31!$I$70&lt;&gt;0,[1]p31!$I$70,"")</f>
        <v/>
      </c>
      <c r="K190" s="89"/>
      <c r="L190" s="16"/>
      <c r="M190" s="148" t="str">
        <f>IF([1]p31!$K$70&lt;&gt;0,[1]p31!$K$70,"")</f>
        <v/>
      </c>
      <c r="N190" s="89"/>
      <c r="O190" s="16"/>
      <c r="P190" s="16" t="str">
        <f>IF([1]p31!$L$70&lt;&gt;0,[1]p31!$L$70,"")</f>
        <v/>
      </c>
      <c r="Q190" s="16"/>
      <c r="R190" s="148" t="str">
        <f>IF([1]p31!$J$70&lt;&gt;0,[1]p31!$J$70,"")</f>
        <v/>
      </c>
      <c r="S190" s="89"/>
    </row>
    <row r="191" spans="1:19" s="2" customFormat="1" ht="13.5" customHeight="1" x14ac:dyDescent="0.2">
      <c r="A191" s="139" t="str">
        <f>IF([1]p31!$A$71&lt;&gt;0,[1]p31!$A$71,"")</f>
        <v/>
      </c>
      <c r="B191" s="131"/>
      <c r="C191" s="131"/>
      <c r="D191" s="131"/>
      <c r="E191" s="89"/>
      <c r="F191" s="139" t="str">
        <f>IF([1]p31!$F$71&lt;&gt;0,[1]p31!$F$71,"")</f>
        <v/>
      </c>
      <c r="G191" s="89"/>
      <c r="H191" s="148" t="str">
        <f>IF([1]p31!$E$71&lt;&gt;0,[1]p31!$E$71,"")</f>
        <v/>
      </c>
      <c r="I191" s="89"/>
      <c r="J191" s="148" t="str">
        <f>IF([1]p31!$I$71&lt;&gt;0,[1]p31!$I$71,"")</f>
        <v/>
      </c>
      <c r="K191" s="89"/>
      <c r="L191" s="16"/>
      <c r="M191" s="148" t="str">
        <f>IF([1]p31!$K$71&lt;&gt;0,[1]p31!$K$71,"")</f>
        <v/>
      </c>
      <c r="N191" s="89"/>
      <c r="O191" s="16"/>
      <c r="P191" s="16" t="str">
        <f>IF([1]p31!$L$71&lt;&gt;0,[1]p31!$L$71,"")</f>
        <v/>
      </c>
      <c r="Q191" s="16"/>
      <c r="R191" s="148" t="str">
        <f>IF([1]p31!$J$71&lt;&gt;0,[1]p31!$J$71,"")</f>
        <v/>
      </c>
      <c r="S191" s="89"/>
    </row>
    <row r="192" spans="1:19" s="2" customFormat="1" ht="13.5" customHeight="1" x14ac:dyDescent="0.2">
      <c r="A192" s="139" t="str">
        <f>IF([1]p31!$A$72&lt;&gt;0,[1]p31!$A$72,"")</f>
        <v/>
      </c>
      <c r="B192" s="131"/>
      <c r="C192" s="131"/>
      <c r="D192" s="131"/>
      <c r="E192" s="89"/>
      <c r="F192" s="139" t="str">
        <f>IF([1]p31!$F$72&lt;&gt;0,[1]p31!$F$72,"")</f>
        <v/>
      </c>
      <c r="G192" s="89"/>
      <c r="H192" s="148" t="str">
        <f>IF([1]p31!$E$72&lt;&gt;0,[1]p31!$E$72,"")</f>
        <v/>
      </c>
      <c r="I192" s="89"/>
      <c r="J192" s="148" t="str">
        <f>IF([1]p31!$I$72&lt;&gt;0,[1]p31!$I$72,"")</f>
        <v/>
      </c>
      <c r="K192" s="89"/>
      <c r="L192" s="16"/>
      <c r="M192" s="148" t="str">
        <f>IF([1]p31!$K$72&lt;&gt;0,[1]p31!$K$72,"")</f>
        <v/>
      </c>
      <c r="N192" s="89"/>
      <c r="O192" s="16"/>
      <c r="P192" s="16" t="str">
        <f>IF([1]p31!$L$72&lt;&gt;0,[1]p31!$L$72,"")</f>
        <v/>
      </c>
      <c r="Q192" s="16"/>
      <c r="R192" s="148" t="str">
        <f>IF([1]p31!$J$72&lt;&gt;0,[1]p31!$J$72,"")</f>
        <v/>
      </c>
      <c r="S192" s="89"/>
    </row>
    <row r="193" spans="1:19" s="2" customFormat="1" ht="13.5" customHeight="1" x14ac:dyDescent="0.2">
      <c r="A193" s="139" t="str">
        <f>IF([1]p31!$A$73&lt;&gt;0,[1]p31!$A$73,"")</f>
        <v/>
      </c>
      <c r="B193" s="131"/>
      <c r="C193" s="131"/>
      <c r="D193" s="131"/>
      <c r="E193" s="89"/>
      <c r="F193" s="139" t="str">
        <f>IF([1]p31!$F$73&lt;&gt;0,[1]p31!$F$73,"")</f>
        <v/>
      </c>
      <c r="G193" s="89"/>
      <c r="H193" s="148" t="str">
        <f>IF([1]p31!$E$73&lt;&gt;0,[1]p31!$E$73,"")</f>
        <v/>
      </c>
      <c r="I193" s="89"/>
      <c r="J193" s="148" t="str">
        <f>IF([1]p31!$I$73&lt;&gt;0,[1]p31!$I$73,"")</f>
        <v/>
      </c>
      <c r="K193" s="89"/>
      <c r="L193" s="16"/>
      <c r="M193" s="148" t="str">
        <f>IF([1]p31!$K$73&lt;&gt;0,[1]p31!$K$73,"")</f>
        <v/>
      </c>
      <c r="N193" s="89"/>
      <c r="O193" s="16"/>
      <c r="P193" s="16" t="str">
        <f>IF([1]p31!$L$73&lt;&gt;0,[1]p31!$L$73,"")</f>
        <v/>
      </c>
      <c r="Q193" s="16"/>
      <c r="R193" s="148" t="str">
        <f>IF([1]p31!$J$73&lt;&gt;0,[1]p31!$J$73,"")</f>
        <v/>
      </c>
      <c r="S193" s="89"/>
    </row>
    <row r="194" spans="1:19" s="25" customFormat="1" ht="11.25" x14ac:dyDescent="0.2">
      <c r="A194" s="47" t="str">
        <f>T([1]p32!$C$13:$G$13)</f>
        <v>Wenia Valdevino Félix de Lima</v>
      </c>
      <c r="B194" s="95"/>
      <c r="C194" s="95"/>
      <c r="D194" s="95"/>
      <c r="E194" s="136"/>
      <c r="F194" s="139"/>
      <c r="G194" s="131"/>
      <c r="H194" s="149"/>
      <c r="I194" s="131"/>
      <c r="J194" s="149"/>
      <c r="K194" s="131"/>
      <c r="L194" s="131"/>
      <c r="M194" s="149"/>
      <c r="N194" s="131"/>
      <c r="O194" s="131"/>
      <c r="P194" s="149"/>
      <c r="Q194" s="131"/>
      <c r="R194" s="149"/>
      <c r="S194" s="131"/>
    </row>
    <row r="195" spans="1:19" s="2" customFormat="1" ht="13.5" customHeight="1" x14ac:dyDescent="0.2">
      <c r="A195" s="139" t="str">
        <f>IF([1]p32!$A$69&lt;&gt;0,[1]p32!$A$69,"")</f>
        <v/>
      </c>
      <c r="B195" s="131"/>
      <c r="C195" s="131"/>
      <c r="D195" s="131"/>
      <c r="E195" s="89"/>
      <c r="F195" s="139" t="str">
        <f>IF([1]p32!$F$69&lt;&gt;0,[1]p32!$F$69,"")</f>
        <v/>
      </c>
      <c r="G195" s="89"/>
      <c r="H195" s="148" t="str">
        <f>IF([1]p32!$E$69&lt;&gt;0,[1]p32!$E$69,"")</f>
        <v/>
      </c>
      <c r="I195" s="89"/>
      <c r="J195" s="148" t="str">
        <f>IF([1]p32!$I$69&lt;&gt;0,[1]p32!$I$69,"")</f>
        <v/>
      </c>
      <c r="K195" s="89"/>
      <c r="L195" s="16"/>
      <c r="M195" s="148" t="str">
        <f>IF([1]p32!$K$69&lt;&gt;0,[1]p32!$K$69,"")</f>
        <v/>
      </c>
      <c r="N195" s="89"/>
      <c r="O195" s="16"/>
      <c r="P195" s="16" t="str">
        <f>IF([1]p32!$L$69&lt;&gt;0,[1]p32!$L$69,"")</f>
        <v/>
      </c>
      <c r="Q195" s="16"/>
      <c r="R195" s="148" t="str">
        <f>IF([1]p32!$J$69&lt;&gt;0,[1]p32!$J$69,"")</f>
        <v/>
      </c>
      <c r="S195" s="89"/>
    </row>
    <row r="196" spans="1:19" s="2" customFormat="1" ht="13.5" customHeight="1" x14ac:dyDescent="0.2">
      <c r="A196" s="139" t="str">
        <f>IF([1]p32!$A$70&lt;&gt;0,[1]p32!$A$70,"")</f>
        <v/>
      </c>
      <c r="B196" s="131"/>
      <c r="C196" s="131"/>
      <c r="D196" s="131"/>
      <c r="E196" s="89"/>
      <c r="F196" s="139" t="str">
        <f>IF([1]p32!$F$70&lt;&gt;0,[1]p32!$F$70,"")</f>
        <v/>
      </c>
      <c r="G196" s="89"/>
      <c r="H196" s="148" t="str">
        <f>IF([1]p32!$E$70&lt;&gt;0,[1]p32!$E$70,"")</f>
        <v/>
      </c>
      <c r="I196" s="89"/>
      <c r="J196" s="148" t="str">
        <f>IF([1]p32!$I$70&lt;&gt;0,[1]p32!$I$70,"")</f>
        <v/>
      </c>
      <c r="K196" s="89"/>
      <c r="L196" s="16"/>
      <c r="M196" s="148" t="str">
        <f>IF([1]p32!$K$70&lt;&gt;0,[1]p32!$K$70,"")</f>
        <v/>
      </c>
      <c r="N196" s="89"/>
      <c r="O196" s="16"/>
      <c r="P196" s="16" t="str">
        <f>IF([1]p32!$L$70&lt;&gt;0,[1]p32!$L$70,"")</f>
        <v/>
      </c>
      <c r="Q196" s="16"/>
      <c r="R196" s="148" t="str">
        <f>IF([1]p32!$J$70&lt;&gt;0,[1]p32!$J$70,"")</f>
        <v/>
      </c>
      <c r="S196" s="89"/>
    </row>
    <row r="197" spans="1:19" s="2" customFormat="1" ht="13.5" customHeight="1" x14ac:dyDescent="0.2">
      <c r="A197" s="139" t="str">
        <f>IF([1]p32!$A$71&lt;&gt;0,[1]p32!$A$71,"")</f>
        <v/>
      </c>
      <c r="B197" s="131"/>
      <c r="C197" s="131"/>
      <c r="D197" s="131"/>
      <c r="E197" s="89"/>
      <c r="F197" s="139" t="str">
        <f>IF([1]p32!$F$71&lt;&gt;0,[1]p32!$F$71,"")</f>
        <v/>
      </c>
      <c r="G197" s="89"/>
      <c r="H197" s="148" t="str">
        <f>IF([1]p32!$E$71&lt;&gt;0,[1]p32!$E$71,"")</f>
        <v/>
      </c>
      <c r="I197" s="89"/>
      <c r="J197" s="148" t="str">
        <f>IF([1]p32!$I$71&lt;&gt;0,[1]p32!$I$71,"")</f>
        <v/>
      </c>
      <c r="K197" s="89"/>
      <c r="L197" s="16"/>
      <c r="M197" s="148" t="str">
        <f>IF([1]p32!$K$71&lt;&gt;0,[1]p32!$K$71,"")</f>
        <v/>
      </c>
      <c r="N197" s="89"/>
      <c r="O197" s="16"/>
      <c r="P197" s="16" t="str">
        <f>IF([1]p32!$L$71&lt;&gt;0,[1]p32!$L$71,"")</f>
        <v/>
      </c>
      <c r="Q197" s="16"/>
      <c r="R197" s="148" t="str">
        <f>IF([1]p32!$J$71&lt;&gt;0,[1]p32!$J$71,"")</f>
        <v/>
      </c>
      <c r="S197" s="89"/>
    </row>
    <row r="198" spans="1:19" s="2" customFormat="1" ht="13.5" customHeight="1" x14ac:dyDescent="0.2">
      <c r="A198" s="139" t="str">
        <f>IF([1]p32!$A$72&lt;&gt;0,[1]p32!$A$72,"")</f>
        <v/>
      </c>
      <c r="B198" s="131"/>
      <c r="C198" s="131"/>
      <c r="D198" s="131"/>
      <c r="E198" s="89"/>
      <c r="F198" s="139" t="str">
        <f>IF([1]p32!$F$72&lt;&gt;0,[1]p32!$F$72,"")</f>
        <v/>
      </c>
      <c r="G198" s="89"/>
      <c r="H198" s="148" t="str">
        <f>IF([1]p32!$E$72&lt;&gt;0,[1]p32!$E$72,"")</f>
        <v/>
      </c>
      <c r="I198" s="89"/>
      <c r="J198" s="148" t="str">
        <f>IF([1]p32!$I$72&lt;&gt;0,[1]p32!$I$72,"")</f>
        <v/>
      </c>
      <c r="K198" s="89"/>
      <c r="L198" s="16"/>
      <c r="M198" s="148" t="str">
        <f>IF([1]p32!$K$72&lt;&gt;0,[1]p32!$K$72,"")</f>
        <v/>
      </c>
      <c r="N198" s="89"/>
      <c r="O198" s="16"/>
      <c r="P198" s="16" t="str">
        <f>IF([1]p32!$L$72&lt;&gt;0,[1]p32!$L$72,"")</f>
        <v/>
      </c>
      <c r="Q198" s="16"/>
      <c r="R198" s="148" t="str">
        <f>IF([1]p32!$J$72&lt;&gt;0,[1]p32!$J$72,"")</f>
        <v/>
      </c>
      <c r="S198" s="89"/>
    </row>
    <row r="199" spans="1:19" s="2" customFormat="1" ht="13.5" customHeight="1" x14ac:dyDescent="0.2">
      <c r="A199" s="139" t="str">
        <f>IF([1]p32!$A$73&lt;&gt;0,[1]p32!$A$73,"")</f>
        <v/>
      </c>
      <c r="B199" s="131"/>
      <c r="C199" s="131"/>
      <c r="D199" s="131"/>
      <c r="E199" s="89"/>
      <c r="F199" s="139" t="str">
        <f>IF([1]p32!$F$73&lt;&gt;0,[1]p32!$F$73,"")</f>
        <v/>
      </c>
      <c r="G199" s="89"/>
      <c r="H199" s="148" t="str">
        <f>IF([1]p32!$E$73&lt;&gt;0,[1]p32!$E$73,"")</f>
        <v/>
      </c>
      <c r="I199" s="89"/>
      <c r="J199" s="148" t="str">
        <f>IF([1]p32!$I$73&lt;&gt;0,[1]p32!$I$73,"")</f>
        <v/>
      </c>
      <c r="K199" s="89"/>
      <c r="L199" s="16"/>
      <c r="M199" s="148" t="str">
        <f>IF([1]p32!$K$73&lt;&gt;0,[1]p32!$K$73,"")</f>
        <v/>
      </c>
      <c r="N199" s="89"/>
      <c r="O199" s="16"/>
      <c r="P199" s="16" t="str">
        <f>IF([1]p32!$L$73&lt;&gt;0,[1]p32!$L$73,"")</f>
        <v/>
      </c>
      <c r="Q199" s="16"/>
      <c r="R199" s="148" t="str">
        <f>IF([1]p32!$J$73&lt;&gt;0,[1]p32!$J$73,"")</f>
        <v/>
      </c>
      <c r="S199" s="89"/>
    </row>
    <row r="200" spans="1:19" s="25" customFormat="1" ht="11.25" x14ac:dyDescent="0.2">
      <c r="A200" s="47" t="str">
        <f>T([1]p33!$C$13:$G$13)</f>
        <v>Lucas Siebra Rocha</v>
      </c>
      <c r="B200" s="95"/>
      <c r="C200" s="95"/>
      <c r="D200" s="95"/>
      <c r="E200" s="136"/>
      <c r="F200" s="139"/>
      <c r="G200" s="131"/>
      <c r="H200" s="149"/>
      <c r="I200" s="131"/>
      <c r="J200" s="149"/>
      <c r="K200" s="131"/>
      <c r="L200" s="131"/>
      <c r="M200" s="149"/>
      <c r="N200" s="131"/>
      <c r="O200" s="131"/>
      <c r="P200" s="149"/>
      <c r="Q200" s="131"/>
      <c r="R200" s="149"/>
      <c r="S200" s="131"/>
    </row>
    <row r="201" spans="1:19" s="2" customFormat="1" ht="13.5" customHeight="1" x14ac:dyDescent="0.2">
      <c r="A201" s="139" t="str">
        <f>IF([1]p33!$A$69&lt;&gt;0,[1]p33!$A$69,"")</f>
        <v/>
      </c>
      <c r="B201" s="131"/>
      <c r="C201" s="131"/>
      <c r="D201" s="131"/>
      <c r="E201" s="89"/>
      <c r="F201" s="139" t="str">
        <f>IF([1]p33!$F$69&lt;&gt;0,[1]p33!$F$69,"")</f>
        <v/>
      </c>
      <c r="G201" s="89"/>
      <c r="H201" s="148" t="str">
        <f>IF([1]p33!$E$69&lt;&gt;0,[1]p33!$E$69,"")</f>
        <v/>
      </c>
      <c r="I201" s="89"/>
      <c r="J201" s="148" t="str">
        <f>IF([1]p33!$I$69&lt;&gt;0,[1]p33!$I$69,"")</f>
        <v/>
      </c>
      <c r="K201" s="89"/>
      <c r="L201" s="16"/>
      <c r="M201" s="148" t="str">
        <f>IF([1]p33!$K$69&lt;&gt;0,[1]p33!$K$69,"")</f>
        <v/>
      </c>
      <c r="N201" s="89"/>
      <c r="O201" s="16"/>
      <c r="P201" s="16" t="str">
        <f>IF([1]p33!$L$69&lt;&gt;0,[1]p33!$L$69,"")</f>
        <v/>
      </c>
      <c r="Q201" s="16"/>
      <c r="R201" s="148" t="str">
        <f>IF([1]p33!$J$69&lt;&gt;0,[1]p33!$J$69,"")</f>
        <v/>
      </c>
      <c r="S201" s="89"/>
    </row>
    <row r="202" spans="1:19" s="2" customFormat="1" ht="13.5" customHeight="1" x14ac:dyDescent="0.2">
      <c r="A202" s="139" t="str">
        <f>IF([1]p33!$A$70&lt;&gt;0,[1]p33!$A$70,"")</f>
        <v/>
      </c>
      <c r="B202" s="131"/>
      <c r="C202" s="131"/>
      <c r="D202" s="131"/>
      <c r="E202" s="89"/>
      <c r="F202" s="139" t="str">
        <f>IF([1]p33!$F$70&lt;&gt;0,[1]p33!$F$70,"")</f>
        <v/>
      </c>
      <c r="G202" s="89"/>
      <c r="H202" s="148" t="str">
        <f>IF([1]p33!$E$70&lt;&gt;0,[1]p33!$E$70,"")</f>
        <v/>
      </c>
      <c r="I202" s="89"/>
      <c r="J202" s="148" t="str">
        <f>IF([1]p33!$I$70&lt;&gt;0,[1]p33!$I$70,"")</f>
        <v/>
      </c>
      <c r="K202" s="89"/>
      <c r="L202" s="16"/>
      <c r="M202" s="148" t="str">
        <f>IF([1]p33!$K$70&lt;&gt;0,[1]p33!$K$70,"")</f>
        <v/>
      </c>
      <c r="N202" s="89"/>
      <c r="O202" s="16"/>
      <c r="P202" s="16" t="str">
        <f>IF([1]p33!$L$70&lt;&gt;0,[1]p33!$L$70,"")</f>
        <v/>
      </c>
      <c r="Q202" s="16"/>
      <c r="R202" s="148" t="str">
        <f>IF([1]p33!$J$70&lt;&gt;0,[1]p33!$J$70,"")</f>
        <v/>
      </c>
      <c r="S202" s="89"/>
    </row>
    <row r="203" spans="1:19" s="2" customFormat="1" ht="13.5" customHeight="1" x14ac:dyDescent="0.2">
      <c r="A203" s="139" t="str">
        <f>IF([1]p33!$A$71&lt;&gt;0,[1]p33!$A$71,"")</f>
        <v/>
      </c>
      <c r="B203" s="131"/>
      <c r="C203" s="131"/>
      <c r="D203" s="131"/>
      <c r="E203" s="89"/>
      <c r="F203" s="139" t="str">
        <f>IF([1]p33!$F$71&lt;&gt;0,[1]p33!$F$71,"")</f>
        <v/>
      </c>
      <c r="G203" s="89"/>
      <c r="H203" s="148" t="str">
        <f>IF([1]p33!$E$71&lt;&gt;0,[1]p33!$E$71,"")</f>
        <v/>
      </c>
      <c r="I203" s="89"/>
      <c r="J203" s="148" t="str">
        <f>IF([1]p33!$I$71&lt;&gt;0,[1]p33!$I$71,"")</f>
        <v/>
      </c>
      <c r="K203" s="89"/>
      <c r="L203" s="16"/>
      <c r="M203" s="148" t="str">
        <f>IF([1]p33!$K$71&lt;&gt;0,[1]p33!$K$71,"")</f>
        <v/>
      </c>
      <c r="N203" s="89"/>
      <c r="O203" s="16"/>
      <c r="P203" s="16" t="str">
        <f>IF([1]p33!$L$71&lt;&gt;0,[1]p33!$L$71,"")</f>
        <v/>
      </c>
      <c r="Q203" s="16"/>
      <c r="R203" s="148" t="str">
        <f>IF([1]p33!$J$71&lt;&gt;0,[1]p33!$J$71,"")</f>
        <v/>
      </c>
      <c r="S203" s="89"/>
    </row>
    <row r="204" spans="1:19" s="2" customFormat="1" ht="13.5" customHeight="1" x14ac:dyDescent="0.2">
      <c r="A204" s="139" t="str">
        <f>IF([1]p33!$A$72&lt;&gt;0,[1]p33!$A$72,"")</f>
        <v/>
      </c>
      <c r="B204" s="131"/>
      <c r="C204" s="131"/>
      <c r="D204" s="131"/>
      <c r="E204" s="89"/>
      <c r="F204" s="139" t="str">
        <f>IF([1]p33!$F$72&lt;&gt;0,[1]p33!$F$72,"")</f>
        <v/>
      </c>
      <c r="G204" s="89"/>
      <c r="H204" s="148" t="str">
        <f>IF([1]p33!$E$72&lt;&gt;0,[1]p33!$E$72,"")</f>
        <v/>
      </c>
      <c r="I204" s="89"/>
      <c r="J204" s="148" t="str">
        <f>IF([1]p33!$I$72&lt;&gt;0,[1]p33!$I$72,"")</f>
        <v/>
      </c>
      <c r="K204" s="89"/>
      <c r="L204" s="16"/>
      <c r="M204" s="148" t="str">
        <f>IF([1]p33!$K$72&lt;&gt;0,[1]p33!$K$72,"")</f>
        <v/>
      </c>
      <c r="N204" s="89"/>
      <c r="O204" s="16"/>
      <c r="P204" s="16" t="str">
        <f>IF([1]p33!$L$72&lt;&gt;0,[1]p33!$L$72,"")</f>
        <v/>
      </c>
      <c r="Q204" s="16"/>
      <c r="R204" s="148" t="str">
        <f>IF([1]p33!$J$72&lt;&gt;0,[1]p33!$J$72,"")</f>
        <v/>
      </c>
      <c r="S204" s="89"/>
    </row>
    <row r="205" spans="1:19" s="2" customFormat="1" ht="13.5" customHeight="1" x14ac:dyDescent="0.2">
      <c r="A205" s="139" t="str">
        <f>IF([1]p33!$A$73&lt;&gt;0,[1]p33!$A$73,"")</f>
        <v/>
      </c>
      <c r="B205" s="131"/>
      <c r="C205" s="131"/>
      <c r="D205" s="131"/>
      <c r="E205" s="89"/>
      <c r="F205" s="139" t="str">
        <f>IF([1]p33!$F$73&lt;&gt;0,[1]p33!$F$73,"")</f>
        <v/>
      </c>
      <c r="G205" s="89"/>
      <c r="H205" s="148" t="str">
        <f>IF([1]p33!$E$73&lt;&gt;0,[1]p33!$E$73,"")</f>
        <v/>
      </c>
      <c r="I205" s="89"/>
      <c r="J205" s="148" t="str">
        <f>IF([1]p33!$I$73&lt;&gt;0,[1]p33!$I$73,"")</f>
        <v/>
      </c>
      <c r="K205" s="89"/>
      <c r="L205" s="16"/>
      <c r="M205" s="148" t="str">
        <f>IF([1]p33!$K$73&lt;&gt;0,[1]p33!$K$73,"")</f>
        <v/>
      </c>
      <c r="N205" s="89"/>
      <c r="O205" s="16"/>
      <c r="P205" s="16" t="str">
        <f>IF([1]p33!$L$73&lt;&gt;0,[1]p33!$L$73,"")</f>
        <v/>
      </c>
      <c r="Q205" s="16"/>
      <c r="R205" s="148" t="str">
        <f>IF([1]p33!$J$73&lt;&gt;0,[1]p33!$J$73,"")</f>
        <v/>
      </c>
      <c r="S205" s="89"/>
    </row>
    <row r="206" spans="1:19" s="25" customFormat="1" ht="11.25" x14ac:dyDescent="0.2">
      <c r="A206" s="47" t="str">
        <f>T([1]p34!$C$13:$G$13)</f>
        <v/>
      </c>
      <c r="B206" s="95"/>
      <c r="C206" s="95"/>
      <c r="D206" s="95"/>
      <c r="E206" s="136"/>
      <c r="F206" s="139"/>
      <c r="G206" s="131"/>
      <c r="H206" s="149"/>
      <c r="I206" s="131"/>
      <c r="J206" s="149"/>
      <c r="K206" s="131"/>
      <c r="L206" s="131"/>
      <c r="M206" s="149"/>
      <c r="N206" s="131"/>
      <c r="O206" s="131"/>
      <c r="P206" s="149"/>
      <c r="Q206" s="131"/>
      <c r="R206" s="149"/>
      <c r="S206" s="131"/>
    </row>
    <row r="207" spans="1:19" s="2" customFormat="1" ht="13.5" customHeight="1" x14ac:dyDescent="0.2">
      <c r="A207" s="139" t="str">
        <f>IF([1]p34!$A$69&lt;&gt;0,[1]p34!$A$69,"")</f>
        <v/>
      </c>
      <c r="B207" s="131"/>
      <c r="C207" s="131"/>
      <c r="D207" s="131"/>
      <c r="E207" s="89"/>
      <c r="F207" s="139" t="str">
        <f>IF([1]p34!$F$69&lt;&gt;0,[1]p34!$F$69,"")</f>
        <v/>
      </c>
      <c r="G207" s="89"/>
      <c r="H207" s="148" t="str">
        <f>IF([1]p34!$E$69&lt;&gt;0,[1]p34!$E$69,"")</f>
        <v/>
      </c>
      <c r="I207" s="89"/>
      <c r="J207" s="148" t="str">
        <f>IF([1]p34!$I$69&lt;&gt;0,[1]p34!$I$69,"")</f>
        <v/>
      </c>
      <c r="K207" s="89"/>
      <c r="L207" s="16"/>
      <c r="M207" s="148" t="str">
        <f>IF([1]p34!$K$69&lt;&gt;0,[1]p34!$K$69,"")</f>
        <v/>
      </c>
      <c r="N207" s="89"/>
      <c r="O207" s="16"/>
      <c r="P207" s="16" t="str">
        <f>IF([1]p34!$L$69&lt;&gt;0,[1]p34!$L$69,"")</f>
        <v/>
      </c>
      <c r="Q207" s="16"/>
      <c r="R207" s="148" t="str">
        <f>IF([1]p34!$J$69&lt;&gt;0,[1]p34!$J$69,"")</f>
        <v/>
      </c>
      <c r="S207" s="89"/>
    </row>
    <row r="208" spans="1:19" s="2" customFormat="1" ht="13.5" customHeight="1" x14ac:dyDescent="0.2">
      <c r="A208" s="139" t="str">
        <f>IF([1]p34!$A$70&lt;&gt;0,[1]p34!$A$70,"")</f>
        <v/>
      </c>
      <c r="B208" s="131"/>
      <c r="C208" s="131"/>
      <c r="D208" s="131"/>
      <c r="E208" s="89"/>
      <c r="F208" s="139" t="str">
        <f>IF([1]p34!$F$70&lt;&gt;0,[1]p34!$F$70,"")</f>
        <v/>
      </c>
      <c r="G208" s="89"/>
      <c r="H208" s="148" t="str">
        <f>IF([1]p34!$E$70&lt;&gt;0,[1]p34!$E$70,"")</f>
        <v/>
      </c>
      <c r="I208" s="89"/>
      <c r="J208" s="148" t="str">
        <f>IF([1]p34!$I$70&lt;&gt;0,[1]p34!$I$70,"")</f>
        <v/>
      </c>
      <c r="K208" s="89"/>
      <c r="L208" s="16"/>
      <c r="M208" s="148" t="str">
        <f>IF([1]p34!$K$70&lt;&gt;0,[1]p34!$K$70,"")</f>
        <v/>
      </c>
      <c r="N208" s="89"/>
      <c r="O208" s="16"/>
      <c r="P208" s="16" t="str">
        <f>IF([1]p34!$L$70&lt;&gt;0,[1]p34!$L$70,"")</f>
        <v/>
      </c>
      <c r="Q208" s="16"/>
      <c r="R208" s="148" t="str">
        <f>IF([1]p34!$J$70&lt;&gt;0,[1]p34!$J$70,"")</f>
        <v/>
      </c>
      <c r="S208" s="89"/>
    </row>
    <row r="209" spans="1:19" s="2" customFormat="1" ht="13.5" customHeight="1" x14ac:dyDescent="0.2">
      <c r="A209" s="139" t="str">
        <f>IF([1]p34!$A$71&lt;&gt;0,[1]p34!$A$71,"")</f>
        <v/>
      </c>
      <c r="B209" s="131"/>
      <c r="C209" s="131"/>
      <c r="D209" s="131"/>
      <c r="E209" s="89"/>
      <c r="F209" s="139" t="str">
        <f>IF([1]p34!$F$71&lt;&gt;0,[1]p34!$F$71,"")</f>
        <v/>
      </c>
      <c r="G209" s="89"/>
      <c r="H209" s="148" t="str">
        <f>IF([1]p34!$E$71&lt;&gt;0,[1]p34!$E$71,"")</f>
        <v/>
      </c>
      <c r="I209" s="89"/>
      <c r="J209" s="148" t="str">
        <f>IF([1]p34!$I$71&lt;&gt;0,[1]p34!$I$71,"")</f>
        <v/>
      </c>
      <c r="K209" s="89"/>
      <c r="L209" s="16"/>
      <c r="M209" s="148" t="str">
        <f>IF([1]p34!$K$71&lt;&gt;0,[1]p34!$K$71,"")</f>
        <v/>
      </c>
      <c r="N209" s="89"/>
      <c r="O209" s="16"/>
      <c r="P209" s="16" t="str">
        <f>IF([1]p34!$L$71&lt;&gt;0,[1]p34!$L$71,"")</f>
        <v/>
      </c>
      <c r="Q209" s="16"/>
      <c r="R209" s="148" t="str">
        <f>IF([1]p34!$J$71&lt;&gt;0,[1]p34!$J$71,"")</f>
        <v/>
      </c>
      <c r="S209" s="89"/>
    </row>
    <row r="210" spans="1:19" s="2" customFormat="1" ht="13.5" customHeight="1" x14ac:dyDescent="0.2">
      <c r="A210" s="139" t="str">
        <f>IF([1]p34!$A$72&lt;&gt;0,[1]p34!$A$72,"")</f>
        <v/>
      </c>
      <c r="B210" s="131"/>
      <c r="C210" s="131"/>
      <c r="D210" s="131"/>
      <c r="E210" s="89"/>
      <c r="F210" s="139" t="str">
        <f>IF([1]p34!$F$72&lt;&gt;0,[1]p34!$F$72,"")</f>
        <v/>
      </c>
      <c r="G210" s="89"/>
      <c r="H210" s="148" t="str">
        <f>IF([1]p34!$E$72&lt;&gt;0,[1]p34!$E$72,"")</f>
        <v/>
      </c>
      <c r="I210" s="89"/>
      <c r="J210" s="148" t="str">
        <f>IF([1]p34!$I$72&lt;&gt;0,[1]p34!$I$72,"")</f>
        <v/>
      </c>
      <c r="K210" s="89"/>
      <c r="L210" s="16"/>
      <c r="M210" s="148" t="str">
        <f>IF([1]p34!$K$72&lt;&gt;0,[1]p34!$K$72,"")</f>
        <v/>
      </c>
      <c r="N210" s="89"/>
      <c r="O210" s="16"/>
      <c r="P210" s="16" t="str">
        <f>IF([1]p34!$L$72&lt;&gt;0,[1]p34!$L$72,"")</f>
        <v/>
      </c>
      <c r="Q210" s="16"/>
      <c r="R210" s="148" t="str">
        <f>IF([1]p34!$J$72&lt;&gt;0,[1]p34!$J$72,"")</f>
        <v/>
      </c>
      <c r="S210" s="89"/>
    </row>
    <row r="211" spans="1:19" s="2" customFormat="1" ht="13.5" customHeight="1" x14ac:dyDescent="0.2">
      <c r="A211" s="139" t="str">
        <f>IF([1]p34!$A$73&lt;&gt;0,[1]p34!$A$73,"")</f>
        <v/>
      </c>
      <c r="B211" s="131"/>
      <c r="C211" s="131"/>
      <c r="D211" s="131"/>
      <c r="E211" s="89"/>
      <c r="F211" s="139" t="str">
        <f>IF([1]p34!$F$73&lt;&gt;0,[1]p34!$F$73,"")</f>
        <v/>
      </c>
      <c r="G211" s="89"/>
      <c r="H211" s="148" t="str">
        <f>IF([1]p34!$E$73&lt;&gt;0,[1]p34!$E$73,"")</f>
        <v/>
      </c>
      <c r="I211" s="89"/>
      <c r="J211" s="148" t="str">
        <f>IF([1]p34!$I$73&lt;&gt;0,[1]p34!$I$73,"")</f>
        <v/>
      </c>
      <c r="K211" s="89"/>
      <c r="L211" s="16"/>
      <c r="M211" s="148" t="str">
        <f>IF([1]p34!$K$73&lt;&gt;0,[1]p34!$K$73,"")</f>
        <v/>
      </c>
      <c r="N211" s="89"/>
      <c r="O211" s="16"/>
      <c r="P211" s="16" t="str">
        <f>IF([1]p34!$L$73&lt;&gt;0,[1]p34!$L$73,"")</f>
        <v/>
      </c>
      <c r="Q211" s="16"/>
      <c r="R211" s="148" t="str">
        <f>IF([1]p34!$J$73&lt;&gt;0,[1]p34!$J$73,"")</f>
        <v/>
      </c>
      <c r="S211" s="89"/>
    </row>
    <row r="212" spans="1:19" s="25" customFormat="1" ht="11.25" x14ac:dyDescent="0.2">
      <c r="A212" s="47" t="str">
        <f>T([1]p34!$C$13:$G$13)</f>
        <v/>
      </c>
      <c r="B212" s="95"/>
      <c r="C212" s="95"/>
      <c r="D212" s="95"/>
      <c r="E212" s="136"/>
      <c r="F212" s="139"/>
      <c r="G212" s="131"/>
      <c r="H212" s="149"/>
      <c r="I212" s="131"/>
      <c r="J212" s="149"/>
      <c r="K212" s="131"/>
      <c r="L212" s="131"/>
      <c r="M212" s="149"/>
      <c r="N212" s="131"/>
      <c r="O212" s="131"/>
      <c r="P212" s="149"/>
      <c r="Q212" s="131"/>
      <c r="R212" s="149"/>
      <c r="S212" s="131"/>
    </row>
    <row r="213" spans="1:19" s="2" customFormat="1" ht="13.5" customHeight="1" x14ac:dyDescent="0.2">
      <c r="A213" s="139" t="str">
        <f>IF([1]p34!$A$69&lt;&gt;0,[1]p34!$A$69,"")</f>
        <v/>
      </c>
      <c r="B213" s="131"/>
      <c r="C213" s="131"/>
      <c r="D213" s="131"/>
      <c r="E213" s="89"/>
      <c r="F213" s="139" t="str">
        <f>IF([1]p34!$F$69&lt;&gt;0,[1]p34!$F$69,"")</f>
        <v/>
      </c>
      <c r="G213" s="89"/>
      <c r="H213" s="148" t="str">
        <f>IF([1]p34!$E$69&lt;&gt;0,[1]p34!$E$69,"")</f>
        <v/>
      </c>
      <c r="I213" s="89"/>
      <c r="J213" s="148" t="str">
        <f>IF([1]p34!$I$69&lt;&gt;0,[1]p34!$I$69,"")</f>
        <v/>
      </c>
      <c r="K213" s="89"/>
      <c r="L213" s="16"/>
      <c r="M213" s="148" t="str">
        <f>IF([1]p34!$K$69&lt;&gt;0,[1]p34!$K$69,"")</f>
        <v/>
      </c>
      <c r="N213" s="89"/>
      <c r="O213" s="16"/>
      <c r="P213" s="16" t="str">
        <f>IF([1]p34!$L$69&lt;&gt;0,[1]p34!$L$69,"")</f>
        <v/>
      </c>
      <c r="Q213" s="16"/>
      <c r="R213" s="148" t="str">
        <f>IF([1]p34!$J$69&lt;&gt;0,[1]p34!$J$69,"")</f>
        <v/>
      </c>
      <c r="S213" s="89"/>
    </row>
    <row r="214" spans="1:19" s="2" customFormat="1" ht="13.5" customHeight="1" x14ac:dyDescent="0.2">
      <c r="A214" s="139" t="str">
        <f>IF([1]p34!$A$70&lt;&gt;0,[1]p34!$A$70,"")</f>
        <v/>
      </c>
      <c r="B214" s="131"/>
      <c r="C214" s="131"/>
      <c r="D214" s="131"/>
      <c r="E214" s="89"/>
      <c r="F214" s="139" t="str">
        <f>IF([1]p34!$F$70&lt;&gt;0,[1]p34!$F$70,"")</f>
        <v/>
      </c>
      <c r="G214" s="89"/>
      <c r="H214" s="148" t="str">
        <f>IF([1]p34!$E$70&lt;&gt;0,[1]p34!$E$70,"")</f>
        <v/>
      </c>
      <c r="I214" s="89"/>
      <c r="J214" s="148" t="str">
        <f>IF([1]p34!$I$70&lt;&gt;0,[1]p34!$I$70,"")</f>
        <v/>
      </c>
      <c r="K214" s="89"/>
      <c r="L214" s="16"/>
      <c r="M214" s="148" t="str">
        <f>IF([1]p34!$K$70&lt;&gt;0,[1]p34!$K$70,"")</f>
        <v/>
      </c>
      <c r="N214" s="89"/>
      <c r="O214" s="16"/>
      <c r="P214" s="16" t="str">
        <f>IF([1]p34!$L$70&lt;&gt;0,[1]p34!$L$70,"")</f>
        <v/>
      </c>
      <c r="Q214" s="16"/>
      <c r="R214" s="148" t="str">
        <f>IF([1]p34!$J$70&lt;&gt;0,[1]p34!$J$70,"")</f>
        <v/>
      </c>
      <c r="S214" s="89"/>
    </row>
    <row r="215" spans="1:19" s="2" customFormat="1" ht="13.5" customHeight="1" x14ac:dyDescent="0.2">
      <c r="A215" s="139" t="str">
        <f>IF([1]p34!$A$71&lt;&gt;0,[1]p34!$A$71,"")</f>
        <v/>
      </c>
      <c r="B215" s="131"/>
      <c r="C215" s="131"/>
      <c r="D215" s="131"/>
      <c r="E215" s="89"/>
      <c r="F215" s="139" t="str">
        <f>IF([1]p34!$F$71&lt;&gt;0,[1]p34!$F$71,"")</f>
        <v/>
      </c>
      <c r="G215" s="89"/>
      <c r="H215" s="148" t="str">
        <f>IF([1]p34!$E$71&lt;&gt;0,[1]p34!$E$71,"")</f>
        <v/>
      </c>
      <c r="I215" s="89"/>
      <c r="J215" s="148" t="str">
        <f>IF([1]p34!$I$71&lt;&gt;0,[1]p34!$I$71,"")</f>
        <v/>
      </c>
      <c r="K215" s="89"/>
      <c r="L215" s="16"/>
      <c r="M215" s="148" t="str">
        <f>IF([1]p34!$K$71&lt;&gt;0,[1]p34!$K$71,"")</f>
        <v/>
      </c>
      <c r="N215" s="89"/>
      <c r="O215" s="16"/>
      <c r="P215" s="16" t="str">
        <f>IF([1]p34!$L$71&lt;&gt;0,[1]p34!$L$71,"")</f>
        <v/>
      </c>
      <c r="Q215" s="16"/>
      <c r="R215" s="148" t="str">
        <f>IF([1]p34!$J$71&lt;&gt;0,[1]p34!$J$71,"")</f>
        <v/>
      </c>
      <c r="S215" s="89"/>
    </row>
    <row r="216" spans="1:19" s="2" customFormat="1" ht="13.5" customHeight="1" x14ac:dyDescent="0.2">
      <c r="A216" s="139" t="str">
        <f>IF([1]p34!$A$72&lt;&gt;0,[1]p34!$A$72,"")</f>
        <v/>
      </c>
      <c r="B216" s="131"/>
      <c r="C216" s="131"/>
      <c r="D216" s="131"/>
      <c r="E216" s="89"/>
      <c r="F216" s="139" t="str">
        <f>IF([1]p34!$F$72&lt;&gt;0,[1]p34!$F$72,"")</f>
        <v/>
      </c>
      <c r="G216" s="89"/>
      <c r="H216" s="148" t="str">
        <f>IF([1]p34!$E$72&lt;&gt;0,[1]p34!$E$72,"")</f>
        <v/>
      </c>
      <c r="I216" s="89"/>
      <c r="J216" s="148" t="str">
        <f>IF([1]p34!$I$72&lt;&gt;0,[1]p34!$I$72,"")</f>
        <v/>
      </c>
      <c r="K216" s="89"/>
      <c r="L216" s="16"/>
      <c r="M216" s="148" t="str">
        <f>IF([1]p34!$K$72&lt;&gt;0,[1]p34!$K$72,"")</f>
        <v/>
      </c>
      <c r="N216" s="89"/>
      <c r="O216" s="16"/>
      <c r="P216" s="16" t="str">
        <f>IF([1]p34!$L$72&lt;&gt;0,[1]p34!$L$72,"")</f>
        <v/>
      </c>
      <c r="Q216" s="16"/>
      <c r="R216" s="148" t="str">
        <f>IF([1]p34!$J$72&lt;&gt;0,[1]p34!$J$72,"")</f>
        <v/>
      </c>
      <c r="S216" s="89"/>
    </row>
    <row r="217" spans="1:19" s="2" customFormat="1" ht="13.5" customHeight="1" x14ac:dyDescent="0.2">
      <c r="A217" s="139" t="str">
        <f>IF([1]p34!$A$73&lt;&gt;0,[1]p34!$A$73,"")</f>
        <v/>
      </c>
      <c r="B217" s="131"/>
      <c r="C217" s="131"/>
      <c r="D217" s="131"/>
      <c r="E217" s="89"/>
      <c r="F217" s="139" t="str">
        <f>IF([1]p34!$F$73&lt;&gt;0,[1]p34!$F$73,"")</f>
        <v/>
      </c>
      <c r="G217" s="89"/>
      <c r="H217" s="148" t="str">
        <f>IF([1]p34!$E$73&lt;&gt;0,[1]p34!$E$73,"")</f>
        <v/>
      </c>
      <c r="I217" s="89"/>
      <c r="J217" s="148" t="str">
        <f>IF([1]p34!$I$73&lt;&gt;0,[1]p34!$I$73,"")</f>
        <v/>
      </c>
      <c r="K217" s="89"/>
      <c r="L217" s="16"/>
      <c r="M217" s="148" t="str">
        <f>IF([1]p34!$K$73&lt;&gt;0,[1]p34!$K$73,"")</f>
        <v/>
      </c>
      <c r="N217" s="89"/>
      <c r="O217" s="16"/>
      <c r="P217" s="16" t="str">
        <f>IF([1]p34!$L$73&lt;&gt;0,[1]p34!$L$73,"")</f>
        <v/>
      </c>
      <c r="Q217" s="16"/>
      <c r="R217" s="148" t="str">
        <f>IF([1]p34!$J$73&lt;&gt;0,[1]p34!$J$73,"")</f>
        <v/>
      </c>
      <c r="S217" s="89"/>
    </row>
    <row r="218" spans="1:19" s="25" customFormat="1" ht="11.25" x14ac:dyDescent="0.2">
      <c r="A218" s="47" t="str">
        <f>T([1]p35!$C$13:$G$13)</f>
        <v/>
      </c>
      <c r="B218" s="95"/>
      <c r="C218" s="95"/>
      <c r="D218" s="95"/>
      <c r="E218" s="136"/>
      <c r="F218" s="139"/>
      <c r="G218" s="131"/>
      <c r="H218" s="149"/>
      <c r="I218" s="131"/>
      <c r="J218" s="149"/>
      <c r="K218" s="131"/>
      <c r="L218" s="131"/>
      <c r="M218" s="149"/>
      <c r="N218" s="131"/>
      <c r="O218" s="131"/>
      <c r="P218" s="149"/>
      <c r="Q218" s="131"/>
      <c r="R218" s="149"/>
      <c r="S218" s="131"/>
    </row>
    <row r="219" spans="1:19" s="2" customFormat="1" ht="13.5" customHeight="1" x14ac:dyDescent="0.2">
      <c r="A219" s="139" t="str">
        <f>IF([1]p35!$A$69&lt;&gt;0,[1]p35!$A$69,"")</f>
        <v/>
      </c>
      <c r="B219" s="131"/>
      <c r="C219" s="131"/>
      <c r="D219" s="131"/>
      <c r="E219" s="89"/>
      <c r="F219" s="139" t="str">
        <f>IF([1]p35!$F$69&lt;&gt;0,[1]p35!$F$69,"")</f>
        <v/>
      </c>
      <c r="G219" s="89"/>
      <c r="H219" s="148" t="str">
        <f>IF([1]p35!$E$69&lt;&gt;0,[1]p35!$E$69,"")</f>
        <v/>
      </c>
      <c r="I219" s="89"/>
      <c r="J219" s="148" t="str">
        <f>IF([1]p35!$I$69&lt;&gt;0,[1]p35!$I$69,"")</f>
        <v/>
      </c>
      <c r="K219" s="89"/>
      <c r="L219" s="16"/>
      <c r="M219" s="148" t="str">
        <f>IF([1]p35!$K$69&lt;&gt;0,[1]p35!$K$69,"")</f>
        <v/>
      </c>
      <c r="N219" s="89"/>
      <c r="O219" s="16"/>
      <c r="P219" s="16" t="str">
        <f>IF([1]p35!$L$69&lt;&gt;0,[1]p35!$L$69,"")</f>
        <v/>
      </c>
      <c r="Q219" s="16"/>
      <c r="R219" s="148" t="str">
        <f>IF([1]p35!$J$69&lt;&gt;0,[1]p35!$J$69,"")</f>
        <v/>
      </c>
      <c r="S219" s="89"/>
    </row>
    <row r="220" spans="1:19" s="2" customFormat="1" ht="13.5" customHeight="1" x14ac:dyDescent="0.2">
      <c r="A220" s="139" t="str">
        <f>IF([1]p35!$A$70&lt;&gt;0,[1]p35!$A$70,"")</f>
        <v/>
      </c>
      <c r="B220" s="131"/>
      <c r="C220" s="131"/>
      <c r="D220" s="131"/>
      <c r="E220" s="89"/>
      <c r="F220" s="139" t="str">
        <f>IF([1]p35!$F$70&lt;&gt;0,[1]p35!$F$70,"")</f>
        <v/>
      </c>
      <c r="G220" s="89"/>
      <c r="H220" s="148" t="str">
        <f>IF([1]p35!$E$70&lt;&gt;0,[1]p35!$E$70,"")</f>
        <v/>
      </c>
      <c r="I220" s="89"/>
      <c r="J220" s="148" t="str">
        <f>IF([1]p35!$I$70&lt;&gt;0,[1]p35!$I$70,"")</f>
        <v/>
      </c>
      <c r="K220" s="89"/>
      <c r="L220" s="16"/>
      <c r="M220" s="148" t="str">
        <f>IF([1]p35!$K$70&lt;&gt;0,[1]p35!$K$70,"")</f>
        <v/>
      </c>
      <c r="N220" s="89"/>
      <c r="O220" s="16"/>
      <c r="P220" s="16" t="str">
        <f>IF([1]p35!$L$70&lt;&gt;0,[1]p35!$L$70,"")</f>
        <v/>
      </c>
      <c r="Q220" s="16"/>
      <c r="R220" s="148" t="str">
        <f>IF([1]p35!$J$70&lt;&gt;0,[1]p35!$J$70,"")</f>
        <v/>
      </c>
      <c r="S220" s="89"/>
    </row>
    <row r="221" spans="1:19" s="2" customFormat="1" ht="13.5" customHeight="1" x14ac:dyDescent="0.2">
      <c r="A221" s="139" t="str">
        <f>IF([1]p35!$A$71&lt;&gt;0,[1]p35!$A$71,"")</f>
        <v/>
      </c>
      <c r="B221" s="131"/>
      <c r="C221" s="131"/>
      <c r="D221" s="131"/>
      <c r="E221" s="89"/>
      <c r="F221" s="139" t="str">
        <f>IF([1]p35!$F$71&lt;&gt;0,[1]p35!$F$71,"")</f>
        <v/>
      </c>
      <c r="G221" s="89"/>
      <c r="H221" s="148" t="str">
        <f>IF([1]p35!$E$71&lt;&gt;0,[1]p35!$E$71,"")</f>
        <v/>
      </c>
      <c r="I221" s="89"/>
      <c r="J221" s="148" t="str">
        <f>IF([1]p35!$I$71&lt;&gt;0,[1]p35!$I$71,"")</f>
        <v/>
      </c>
      <c r="K221" s="89"/>
      <c r="L221" s="16"/>
      <c r="M221" s="148" t="str">
        <f>IF([1]p35!$K$71&lt;&gt;0,[1]p35!$K$71,"")</f>
        <v/>
      </c>
      <c r="N221" s="89"/>
      <c r="O221" s="16"/>
      <c r="P221" s="16" t="str">
        <f>IF([1]p35!$L$71&lt;&gt;0,[1]p35!$L$71,"")</f>
        <v/>
      </c>
      <c r="Q221" s="16"/>
      <c r="R221" s="148" t="str">
        <f>IF([1]p35!$J$71&lt;&gt;0,[1]p35!$J$71,"")</f>
        <v/>
      </c>
      <c r="S221" s="89"/>
    </row>
    <row r="222" spans="1:19" s="2" customFormat="1" ht="13.5" customHeight="1" x14ac:dyDescent="0.2">
      <c r="A222" s="139" t="str">
        <f>IF([1]p35!$A$72&lt;&gt;0,[1]p35!$A$72,"")</f>
        <v/>
      </c>
      <c r="B222" s="131"/>
      <c r="C222" s="131"/>
      <c r="D222" s="131"/>
      <c r="E222" s="89"/>
      <c r="F222" s="139" t="str">
        <f>IF([1]p35!$F$72&lt;&gt;0,[1]p35!$F$72,"")</f>
        <v/>
      </c>
      <c r="G222" s="89"/>
      <c r="H222" s="148" t="str">
        <f>IF([1]p35!$E$72&lt;&gt;0,[1]p35!$E$72,"")</f>
        <v/>
      </c>
      <c r="I222" s="89"/>
      <c r="J222" s="148" t="str">
        <f>IF([1]p35!$I$72&lt;&gt;0,[1]p35!$I$72,"")</f>
        <v/>
      </c>
      <c r="K222" s="89"/>
      <c r="L222" s="16"/>
      <c r="M222" s="148" t="str">
        <f>IF([1]p35!$K$72&lt;&gt;0,[1]p35!$K$72,"")</f>
        <v/>
      </c>
      <c r="N222" s="89"/>
      <c r="O222" s="16"/>
      <c r="P222" s="16" t="str">
        <f>IF([1]p35!$L$72&lt;&gt;0,[1]p35!$L$72,"")</f>
        <v/>
      </c>
      <c r="Q222" s="16"/>
      <c r="R222" s="148" t="str">
        <f>IF([1]p35!$J$72&lt;&gt;0,[1]p35!$J$72,"")</f>
        <v/>
      </c>
      <c r="S222" s="89"/>
    </row>
    <row r="223" spans="1:19" s="2" customFormat="1" ht="13.5" customHeight="1" x14ac:dyDescent="0.2">
      <c r="A223" s="139" t="str">
        <f>IF([1]p35!$A$73&lt;&gt;0,[1]p35!$A$73,"")</f>
        <v/>
      </c>
      <c r="B223" s="131"/>
      <c r="C223" s="131"/>
      <c r="D223" s="131"/>
      <c r="E223" s="89"/>
      <c r="F223" s="139" t="str">
        <f>IF([1]p35!$F$73&lt;&gt;0,[1]p35!$F$73,"")</f>
        <v/>
      </c>
      <c r="G223" s="89"/>
      <c r="H223" s="148" t="str">
        <f>IF([1]p35!$E$73&lt;&gt;0,[1]p35!$E$73,"")</f>
        <v/>
      </c>
      <c r="I223" s="89"/>
      <c r="J223" s="148" t="str">
        <f>IF([1]p35!$I$73&lt;&gt;0,[1]p35!$I$73,"")</f>
        <v/>
      </c>
      <c r="K223" s="89"/>
      <c r="L223" s="16"/>
      <c r="M223" s="148" t="str">
        <f>IF([1]p35!$K$73&lt;&gt;0,[1]p35!$K$73,"")</f>
        <v/>
      </c>
      <c r="N223" s="89"/>
      <c r="O223" s="16"/>
      <c r="P223" s="16" t="str">
        <f>IF([1]p35!$L$73&lt;&gt;0,[1]p35!$L$73,"")</f>
        <v/>
      </c>
      <c r="Q223" s="16"/>
      <c r="R223" s="148" t="str">
        <f>IF([1]p35!$J$73&lt;&gt;0,[1]p35!$J$73,"")</f>
        <v/>
      </c>
      <c r="S223" s="89"/>
    </row>
    <row r="224" spans="1:19" s="25" customFormat="1" ht="11.25" x14ac:dyDescent="0.2">
      <c r="A224" s="47" t="str">
        <f>T([1]p36!$C$13:$G$13)</f>
        <v/>
      </c>
      <c r="B224" s="95"/>
      <c r="C224" s="95"/>
      <c r="D224" s="95"/>
      <c r="E224" s="136"/>
      <c r="F224" s="139"/>
      <c r="G224" s="131"/>
      <c r="H224" s="149"/>
      <c r="I224" s="131"/>
      <c r="J224" s="149"/>
      <c r="K224" s="131"/>
      <c r="L224" s="131"/>
      <c r="M224" s="149"/>
      <c r="N224" s="131"/>
      <c r="O224" s="131"/>
      <c r="P224" s="149"/>
      <c r="Q224" s="131"/>
      <c r="R224" s="149"/>
      <c r="S224" s="131"/>
    </row>
    <row r="225" spans="1:19" s="2" customFormat="1" ht="13.5" customHeight="1" x14ac:dyDescent="0.2">
      <c r="A225" s="139" t="str">
        <f>IF([1]p36!$A$69&lt;&gt;0,[1]p36!$A$69,"")</f>
        <v/>
      </c>
      <c r="B225" s="131"/>
      <c r="C225" s="131"/>
      <c r="D225" s="131"/>
      <c r="E225" s="89"/>
      <c r="F225" s="139" t="str">
        <f>IF([1]p36!$F$69&lt;&gt;0,[1]p36!$F$69,"")</f>
        <v/>
      </c>
      <c r="G225" s="89"/>
      <c r="H225" s="148" t="str">
        <f>IF([1]p36!$E$69&lt;&gt;0,[1]p36!$E$69,"")</f>
        <v/>
      </c>
      <c r="I225" s="89"/>
      <c r="J225" s="148" t="str">
        <f>IF([1]p36!$I$69&lt;&gt;0,[1]p36!$I$69,"")</f>
        <v/>
      </c>
      <c r="K225" s="89"/>
      <c r="L225" s="16"/>
      <c r="M225" s="148" t="str">
        <f>IF([1]p36!$K$69&lt;&gt;0,[1]p36!$K$69,"")</f>
        <v/>
      </c>
      <c r="N225" s="89"/>
      <c r="O225" s="16"/>
      <c r="P225" s="16" t="str">
        <f>IF([1]p36!$L$69&lt;&gt;0,[1]p36!$L$69,"")</f>
        <v/>
      </c>
      <c r="Q225" s="16"/>
      <c r="R225" s="148" t="str">
        <f>IF([1]p36!$J$69&lt;&gt;0,[1]p36!$J$69,"")</f>
        <v/>
      </c>
      <c r="S225" s="89"/>
    </row>
    <row r="226" spans="1:19" s="2" customFormat="1" ht="13.5" customHeight="1" x14ac:dyDescent="0.2">
      <c r="A226" s="139" t="str">
        <f>IF([1]p36!$A$70&lt;&gt;0,[1]p36!$A$70,"")</f>
        <v/>
      </c>
      <c r="B226" s="131"/>
      <c r="C226" s="131"/>
      <c r="D226" s="131"/>
      <c r="E226" s="89"/>
      <c r="F226" s="139" t="str">
        <f>IF([1]p36!$F$70&lt;&gt;0,[1]p36!$F$70,"")</f>
        <v/>
      </c>
      <c r="G226" s="89"/>
      <c r="H226" s="148" t="str">
        <f>IF([1]p36!$E$70&lt;&gt;0,[1]p36!$E$70,"")</f>
        <v/>
      </c>
      <c r="I226" s="89"/>
      <c r="J226" s="148" t="str">
        <f>IF([1]p36!$I$70&lt;&gt;0,[1]p36!$I$70,"")</f>
        <v/>
      </c>
      <c r="K226" s="89"/>
      <c r="L226" s="16"/>
      <c r="M226" s="148" t="str">
        <f>IF([1]p36!$K$70&lt;&gt;0,[1]p36!$K$70,"")</f>
        <v/>
      </c>
      <c r="N226" s="89"/>
      <c r="O226" s="16"/>
      <c r="P226" s="16" t="str">
        <f>IF([1]p36!$L$70&lt;&gt;0,[1]p36!$L$70,"")</f>
        <v/>
      </c>
      <c r="Q226" s="16"/>
      <c r="R226" s="148" t="str">
        <f>IF([1]p36!$J$70&lt;&gt;0,[1]p36!$J$70,"")</f>
        <v/>
      </c>
      <c r="S226" s="89"/>
    </row>
    <row r="227" spans="1:19" s="2" customFormat="1" ht="13.5" customHeight="1" x14ac:dyDescent="0.2">
      <c r="A227" s="139" t="str">
        <f>IF([1]p36!$A$71&lt;&gt;0,[1]p36!$A$71,"")</f>
        <v/>
      </c>
      <c r="B227" s="131"/>
      <c r="C227" s="131"/>
      <c r="D227" s="131"/>
      <c r="E227" s="89"/>
      <c r="F227" s="139" t="str">
        <f>IF([1]p36!$F$71&lt;&gt;0,[1]p36!$F$71,"")</f>
        <v/>
      </c>
      <c r="G227" s="89"/>
      <c r="H227" s="148" t="str">
        <f>IF([1]p36!$E$71&lt;&gt;0,[1]p36!$E$71,"")</f>
        <v/>
      </c>
      <c r="I227" s="89"/>
      <c r="J227" s="148" t="str">
        <f>IF([1]p36!$I$71&lt;&gt;0,[1]p36!$I$71,"")</f>
        <v/>
      </c>
      <c r="K227" s="89"/>
      <c r="L227" s="16"/>
      <c r="M227" s="148" t="str">
        <f>IF([1]p36!$K$71&lt;&gt;0,[1]p36!$K$71,"")</f>
        <v/>
      </c>
      <c r="N227" s="89"/>
      <c r="O227" s="16"/>
      <c r="P227" s="16" t="str">
        <f>IF([1]p36!$L$71&lt;&gt;0,[1]p36!$L$71,"")</f>
        <v/>
      </c>
      <c r="Q227" s="16"/>
      <c r="R227" s="148" t="str">
        <f>IF([1]p36!$J$71&lt;&gt;0,[1]p36!$J$71,"")</f>
        <v/>
      </c>
      <c r="S227" s="89"/>
    </row>
    <row r="228" spans="1:19" s="2" customFormat="1" ht="13.5" customHeight="1" x14ac:dyDescent="0.2">
      <c r="A228" s="139" t="str">
        <f>IF([1]p36!$A$72&lt;&gt;0,[1]p36!$A$72,"")</f>
        <v/>
      </c>
      <c r="B228" s="131"/>
      <c r="C228" s="131"/>
      <c r="D228" s="131"/>
      <c r="E228" s="89"/>
      <c r="F228" s="139" t="str">
        <f>IF([1]p36!$F$72&lt;&gt;0,[1]p36!$F$72,"")</f>
        <v/>
      </c>
      <c r="G228" s="89"/>
      <c r="H228" s="148" t="str">
        <f>IF([1]p36!$E$72&lt;&gt;0,[1]p36!$E$72,"")</f>
        <v/>
      </c>
      <c r="I228" s="89"/>
      <c r="J228" s="148" t="str">
        <f>IF([1]p36!$I$72&lt;&gt;0,[1]p36!$I$72,"")</f>
        <v/>
      </c>
      <c r="K228" s="89"/>
      <c r="L228" s="16"/>
      <c r="M228" s="148" t="str">
        <f>IF([1]p36!$K$72&lt;&gt;0,[1]p36!$K$72,"")</f>
        <v/>
      </c>
      <c r="N228" s="89"/>
      <c r="O228" s="16"/>
      <c r="P228" s="16" t="str">
        <f>IF([1]p36!$L$72&lt;&gt;0,[1]p36!$L$72,"")</f>
        <v/>
      </c>
      <c r="Q228" s="16"/>
      <c r="R228" s="148" t="str">
        <f>IF([1]p36!$J$72&lt;&gt;0,[1]p36!$J$72,"")</f>
        <v/>
      </c>
      <c r="S228" s="89"/>
    </row>
    <row r="229" spans="1:19" s="2" customFormat="1" ht="13.5" customHeight="1" x14ac:dyDescent="0.2">
      <c r="A229" s="139" t="str">
        <f>IF([1]p36!$A$73&lt;&gt;0,[1]p36!$A$73,"")</f>
        <v/>
      </c>
      <c r="B229" s="131"/>
      <c r="C229" s="131"/>
      <c r="D229" s="131"/>
      <c r="E229" s="89"/>
      <c r="F229" s="139" t="str">
        <f>IF([1]p36!$F$73&lt;&gt;0,[1]p36!$F$73,"")</f>
        <v/>
      </c>
      <c r="G229" s="89"/>
      <c r="H229" s="148" t="str">
        <f>IF([1]p36!$E$73&lt;&gt;0,[1]p36!$E$73,"")</f>
        <v/>
      </c>
      <c r="I229" s="89"/>
      <c r="J229" s="148" t="str">
        <f>IF([1]p36!$I$73&lt;&gt;0,[1]p36!$I$73,"")</f>
        <v/>
      </c>
      <c r="K229" s="89"/>
      <c r="L229" s="16"/>
      <c r="M229" s="148" t="str">
        <f>IF([1]p36!$K$73&lt;&gt;0,[1]p36!$K$73,"")</f>
        <v/>
      </c>
      <c r="N229" s="89"/>
      <c r="O229" s="16"/>
      <c r="P229" s="16" t="str">
        <f>IF([1]p36!$L$73&lt;&gt;0,[1]p36!$L$73,"")</f>
        <v/>
      </c>
      <c r="Q229" s="16"/>
      <c r="R229" s="148" t="str">
        <f>IF([1]p36!$J$73&lt;&gt;0,[1]p36!$J$73,"")</f>
        <v/>
      </c>
      <c r="S229" s="89"/>
    </row>
    <row r="230" spans="1:19" s="25" customFormat="1" ht="11.25" x14ac:dyDescent="0.2">
      <c r="A230" s="47" t="str">
        <f>T([1]p37!$C$13:$G$13)</f>
        <v/>
      </c>
      <c r="B230" s="95"/>
      <c r="C230" s="95"/>
      <c r="D230" s="95"/>
      <c r="E230" s="136"/>
      <c r="F230" s="139"/>
      <c r="G230" s="131"/>
      <c r="H230" s="149"/>
      <c r="I230" s="131"/>
      <c r="J230" s="149"/>
      <c r="K230" s="131"/>
      <c r="L230" s="131"/>
      <c r="M230" s="149"/>
      <c r="N230" s="131"/>
      <c r="O230" s="131"/>
      <c r="P230" s="149"/>
      <c r="Q230" s="131"/>
      <c r="R230" s="149"/>
      <c r="S230" s="131"/>
    </row>
    <row r="231" spans="1:19" s="2" customFormat="1" ht="13.5" customHeight="1" x14ac:dyDescent="0.2">
      <c r="A231" s="139" t="str">
        <f>IF([1]p37!$A$69&lt;&gt;0,[1]p37!$A$69,"")</f>
        <v/>
      </c>
      <c r="B231" s="131"/>
      <c r="C231" s="131"/>
      <c r="D231" s="131"/>
      <c r="E231" s="89"/>
      <c r="F231" s="139" t="str">
        <f>IF([1]p37!$F$69&lt;&gt;0,[1]p37!$F$69,"")</f>
        <v/>
      </c>
      <c r="G231" s="89"/>
      <c r="H231" s="148" t="str">
        <f>IF([1]p37!$E$69&lt;&gt;0,[1]p37!$E$69,"")</f>
        <v/>
      </c>
      <c r="I231" s="89"/>
      <c r="J231" s="148" t="str">
        <f>IF([1]p37!$I$69&lt;&gt;0,[1]p37!$I$69,"")</f>
        <v/>
      </c>
      <c r="K231" s="89"/>
      <c r="L231" s="16"/>
      <c r="M231" s="148" t="str">
        <f>IF([1]p37!$K$69&lt;&gt;0,[1]p37!$K$69,"")</f>
        <v/>
      </c>
      <c r="N231" s="89"/>
      <c r="O231" s="16"/>
      <c r="P231" s="16" t="str">
        <f>IF([1]p37!$L$69&lt;&gt;0,[1]p37!$L$69,"")</f>
        <v/>
      </c>
      <c r="Q231" s="16"/>
      <c r="R231" s="148" t="str">
        <f>IF([1]p37!$J$69&lt;&gt;0,[1]p37!$J$69,"")</f>
        <v/>
      </c>
      <c r="S231" s="89"/>
    </row>
    <row r="232" spans="1:19" s="2" customFormat="1" ht="13.5" customHeight="1" x14ac:dyDescent="0.2">
      <c r="A232" s="139" t="str">
        <f>IF([1]p37!$A$70&lt;&gt;0,[1]p37!$A$70,"")</f>
        <v/>
      </c>
      <c r="B232" s="131"/>
      <c r="C232" s="131"/>
      <c r="D232" s="131"/>
      <c r="E232" s="89"/>
      <c r="F232" s="139" t="str">
        <f>IF([1]p37!$F$70&lt;&gt;0,[1]p37!$F$70,"")</f>
        <v/>
      </c>
      <c r="G232" s="89"/>
      <c r="H232" s="148" t="str">
        <f>IF([1]p37!$E$70&lt;&gt;0,[1]p37!$E$70,"")</f>
        <v/>
      </c>
      <c r="I232" s="89"/>
      <c r="J232" s="148" t="str">
        <f>IF([1]p37!$I$70&lt;&gt;0,[1]p37!$I$70,"")</f>
        <v/>
      </c>
      <c r="K232" s="89"/>
      <c r="L232" s="16"/>
      <c r="M232" s="148" t="str">
        <f>IF([1]p37!$K$70&lt;&gt;0,[1]p37!$K$70,"")</f>
        <v/>
      </c>
      <c r="N232" s="89"/>
      <c r="O232" s="16"/>
      <c r="P232" s="16" t="str">
        <f>IF([1]p37!$L$70&lt;&gt;0,[1]p37!$L$70,"")</f>
        <v/>
      </c>
      <c r="Q232" s="16"/>
      <c r="R232" s="148" t="str">
        <f>IF([1]p37!$J$70&lt;&gt;0,[1]p37!$J$70,"")</f>
        <v/>
      </c>
      <c r="S232" s="89"/>
    </row>
    <row r="233" spans="1:19" s="2" customFormat="1" ht="13.5" customHeight="1" x14ac:dyDescent="0.2">
      <c r="A233" s="139" t="str">
        <f>IF([1]p37!$A$71&lt;&gt;0,[1]p37!$A$71,"")</f>
        <v/>
      </c>
      <c r="B233" s="131"/>
      <c r="C233" s="131"/>
      <c r="D233" s="131"/>
      <c r="E233" s="89"/>
      <c r="F233" s="139" t="str">
        <f>IF([1]p37!$F$71&lt;&gt;0,[1]p37!$F$71,"")</f>
        <v/>
      </c>
      <c r="G233" s="89"/>
      <c r="H233" s="148" t="str">
        <f>IF([1]p37!$E$71&lt;&gt;0,[1]p37!$E$71,"")</f>
        <v/>
      </c>
      <c r="I233" s="89"/>
      <c r="J233" s="148" t="str">
        <f>IF([1]p37!$I$71&lt;&gt;0,[1]p37!$I$71,"")</f>
        <v/>
      </c>
      <c r="K233" s="89"/>
      <c r="L233" s="16"/>
      <c r="M233" s="148" t="str">
        <f>IF([1]p37!$K$71&lt;&gt;0,[1]p37!$K$71,"")</f>
        <v/>
      </c>
      <c r="N233" s="89"/>
      <c r="O233" s="16"/>
      <c r="P233" s="16" t="str">
        <f>IF([1]p37!$L$71&lt;&gt;0,[1]p37!$L$71,"")</f>
        <v/>
      </c>
      <c r="Q233" s="16"/>
      <c r="R233" s="148" t="str">
        <f>IF([1]p37!$J$71&lt;&gt;0,[1]p37!$J$71,"")</f>
        <v/>
      </c>
      <c r="S233" s="89"/>
    </row>
    <row r="234" spans="1:19" s="2" customFormat="1" ht="13.5" customHeight="1" x14ac:dyDescent="0.2">
      <c r="A234" s="139" t="str">
        <f>IF([1]p37!$A$72&lt;&gt;0,[1]p37!$A$72,"")</f>
        <v/>
      </c>
      <c r="B234" s="131"/>
      <c r="C234" s="131"/>
      <c r="D234" s="131"/>
      <c r="E234" s="89"/>
      <c r="F234" s="139" t="str">
        <f>IF([1]p37!$F$72&lt;&gt;0,[1]p37!$F$72,"")</f>
        <v/>
      </c>
      <c r="G234" s="89"/>
      <c r="H234" s="148" t="str">
        <f>IF([1]p37!$E$72&lt;&gt;0,[1]p37!$E$72,"")</f>
        <v/>
      </c>
      <c r="I234" s="89"/>
      <c r="J234" s="148" t="str">
        <f>IF([1]p37!$I$72&lt;&gt;0,[1]p37!$I$72,"")</f>
        <v/>
      </c>
      <c r="K234" s="89"/>
      <c r="L234" s="16"/>
      <c r="M234" s="148" t="str">
        <f>IF([1]p37!$K$72&lt;&gt;0,[1]p37!$K$72,"")</f>
        <v/>
      </c>
      <c r="N234" s="89"/>
      <c r="O234" s="16"/>
      <c r="P234" s="16" t="str">
        <f>IF([1]p37!$L$72&lt;&gt;0,[1]p37!$L$72,"")</f>
        <v/>
      </c>
      <c r="Q234" s="16"/>
      <c r="R234" s="148" t="str">
        <f>IF([1]p37!$J$72&lt;&gt;0,[1]p37!$J$72,"")</f>
        <v/>
      </c>
      <c r="S234" s="89"/>
    </row>
    <row r="235" spans="1:19" s="2" customFormat="1" ht="13.5" customHeight="1" x14ac:dyDescent="0.2">
      <c r="A235" s="139" t="str">
        <f>IF([1]p37!$A$73&lt;&gt;0,[1]p37!$A$73,"")</f>
        <v/>
      </c>
      <c r="B235" s="131"/>
      <c r="C235" s="131"/>
      <c r="D235" s="131"/>
      <c r="E235" s="89"/>
      <c r="F235" s="139" t="str">
        <f>IF([1]p37!$F$73&lt;&gt;0,[1]p37!$F$73,"")</f>
        <v/>
      </c>
      <c r="G235" s="89"/>
      <c r="H235" s="148" t="str">
        <f>IF([1]p37!$E$73&lt;&gt;0,[1]p37!$E$73,"")</f>
        <v/>
      </c>
      <c r="I235" s="89"/>
      <c r="J235" s="148" t="str">
        <f>IF([1]p37!$I$73&lt;&gt;0,[1]p37!$I$73,"")</f>
        <v/>
      </c>
      <c r="K235" s="89"/>
      <c r="L235" s="16"/>
      <c r="M235" s="148" t="str">
        <f>IF([1]p37!$K$73&lt;&gt;0,[1]p37!$K$73,"")</f>
        <v/>
      </c>
      <c r="N235" s="89"/>
      <c r="O235" s="16"/>
      <c r="P235" s="16" t="str">
        <f>IF([1]p37!$L$73&lt;&gt;0,[1]p37!$L$73,"")</f>
        <v/>
      </c>
      <c r="Q235" s="16"/>
      <c r="R235" s="148" t="str">
        <f>IF([1]p37!$J$73&lt;&gt;0,[1]p37!$J$73,"")</f>
        <v/>
      </c>
      <c r="S235" s="89"/>
    </row>
    <row r="236" spans="1:19" s="25" customFormat="1" ht="11.25" x14ac:dyDescent="0.2">
      <c r="A236" s="47" t="str">
        <f>T([1]p38!$C$13:$G$13)</f>
        <v/>
      </c>
      <c r="B236" s="95"/>
      <c r="C236" s="95"/>
      <c r="D236" s="95"/>
      <c r="E236" s="136"/>
      <c r="F236" s="139"/>
      <c r="G236" s="131"/>
      <c r="H236" s="149"/>
      <c r="I236" s="131"/>
      <c r="J236" s="149"/>
      <c r="K236" s="131"/>
      <c r="L236" s="131"/>
      <c r="M236" s="149"/>
      <c r="N236" s="131"/>
      <c r="O236" s="131"/>
      <c r="P236" s="149"/>
      <c r="Q236" s="131"/>
      <c r="R236" s="149"/>
      <c r="S236" s="131"/>
    </row>
    <row r="237" spans="1:19" s="2" customFormat="1" ht="13.5" customHeight="1" x14ac:dyDescent="0.2">
      <c r="A237" s="139" t="str">
        <f>IF([1]p38!$A$69&lt;&gt;0,[1]p38!$A$69,"")</f>
        <v/>
      </c>
      <c r="B237" s="131"/>
      <c r="C237" s="131"/>
      <c r="D237" s="131"/>
      <c r="E237" s="89"/>
      <c r="F237" s="139" t="str">
        <f>IF([1]p38!$F$69&lt;&gt;0,[1]p38!$F$69,"")</f>
        <v/>
      </c>
      <c r="G237" s="89"/>
      <c r="H237" s="148" t="str">
        <f>IF([1]p38!$E$69&lt;&gt;0,[1]p38!$E$69,"")</f>
        <v/>
      </c>
      <c r="I237" s="89"/>
      <c r="J237" s="148" t="str">
        <f>IF([1]p38!$I$69&lt;&gt;0,[1]p38!$I$69,"")</f>
        <v/>
      </c>
      <c r="K237" s="89"/>
      <c r="L237" s="16"/>
      <c r="M237" s="148" t="str">
        <f>IF([1]p38!$K$69&lt;&gt;0,[1]p38!$K$69,"")</f>
        <v/>
      </c>
      <c r="N237" s="89"/>
      <c r="O237" s="16"/>
      <c r="P237" s="16" t="str">
        <f>IF([1]p38!$L$69&lt;&gt;0,[1]p38!$L$69,"")</f>
        <v/>
      </c>
      <c r="Q237" s="16"/>
      <c r="R237" s="148" t="str">
        <f>IF([1]p38!$J$69&lt;&gt;0,[1]p38!$J$69,"")</f>
        <v/>
      </c>
      <c r="S237" s="89"/>
    </row>
    <row r="238" spans="1:19" s="2" customFormat="1" ht="13.5" customHeight="1" x14ac:dyDescent="0.2">
      <c r="A238" s="139" t="str">
        <f>IF([1]p38!$A$70&lt;&gt;0,[1]p38!$A$70,"")</f>
        <v/>
      </c>
      <c r="B238" s="131"/>
      <c r="C238" s="131"/>
      <c r="D238" s="131"/>
      <c r="E238" s="89"/>
      <c r="F238" s="139" t="str">
        <f>IF([1]p38!$F$70&lt;&gt;0,[1]p38!$F$70,"")</f>
        <v/>
      </c>
      <c r="G238" s="89"/>
      <c r="H238" s="148" t="str">
        <f>IF([1]p38!$E$70&lt;&gt;0,[1]p38!$E$70,"")</f>
        <v/>
      </c>
      <c r="I238" s="89"/>
      <c r="J238" s="148" t="str">
        <f>IF([1]p38!$I$70&lt;&gt;0,[1]p38!$I$70,"")</f>
        <v/>
      </c>
      <c r="K238" s="89"/>
      <c r="L238" s="16"/>
      <c r="M238" s="148" t="str">
        <f>IF([1]p38!$K$70&lt;&gt;0,[1]p38!$K$70,"")</f>
        <v/>
      </c>
      <c r="N238" s="89"/>
      <c r="O238" s="16"/>
      <c r="P238" s="16" t="str">
        <f>IF([1]p38!$L$70&lt;&gt;0,[1]p38!$L$70,"")</f>
        <v/>
      </c>
      <c r="Q238" s="16"/>
      <c r="R238" s="148" t="str">
        <f>IF([1]p38!$J$70&lt;&gt;0,[1]p38!$J$70,"")</f>
        <v/>
      </c>
      <c r="S238" s="89"/>
    </row>
    <row r="239" spans="1:19" s="2" customFormat="1" ht="13.5" customHeight="1" x14ac:dyDescent="0.2">
      <c r="A239" s="139" t="str">
        <f>IF([1]p38!$A$71&lt;&gt;0,[1]p38!$A$71,"")</f>
        <v/>
      </c>
      <c r="B239" s="131"/>
      <c r="C239" s="131"/>
      <c r="D239" s="131"/>
      <c r="E239" s="89"/>
      <c r="F239" s="139" t="str">
        <f>IF([1]p38!$F$71&lt;&gt;0,[1]p38!$F$71,"")</f>
        <v/>
      </c>
      <c r="G239" s="89"/>
      <c r="H239" s="148" t="str">
        <f>IF([1]p38!$E$71&lt;&gt;0,[1]p38!$E$71,"")</f>
        <v/>
      </c>
      <c r="I239" s="89"/>
      <c r="J239" s="148" t="str">
        <f>IF([1]p38!$I$71&lt;&gt;0,[1]p38!$I$71,"")</f>
        <v/>
      </c>
      <c r="K239" s="89"/>
      <c r="L239" s="16"/>
      <c r="M239" s="148" t="str">
        <f>IF([1]p38!$K$71&lt;&gt;0,[1]p38!$K$71,"")</f>
        <v/>
      </c>
      <c r="N239" s="89"/>
      <c r="O239" s="16"/>
      <c r="P239" s="16" t="str">
        <f>IF([1]p38!$L$71&lt;&gt;0,[1]p38!$L$71,"")</f>
        <v/>
      </c>
      <c r="Q239" s="16"/>
      <c r="R239" s="148" t="str">
        <f>IF([1]p38!$J$71&lt;&gt;0,[1]p38!$J$71,"")</f>
        <v/>
      </c>
      <c r="S239" s="89"/>
    </row>
    <row r="240" spans="1:19" s="2" customFormat="1" ht="13.5" customHeight="1" x14ac:dyDescent="0.2">
      <c r="A240" s="139" t="str">
        <f>IF([1]p38!$A$72&lt;&gt;0,[1]p38!$A$72,"")</f>
        <v/>
      </c>
      <c r="B240" s="131"/>
      <c r="C240" s="131"/>
      <c r="D240" s="131"/>
      <c r="E240" s="89"/>
      <c r="F240" s="139" t="str">
        <f>IF([1]p38!$F$72&lt;&gt;0,[1]p38!$F$72,"")</f>
        <v/>
      </c>
      <c r="G240" s="89"/>
      <c r="H240" s="148" t="str">
        <f>IF([1]p38!$E$72&lt;&gt;0,[1]p38!$E$72,"")</f>
        <v/>
      </c>
      <c r="I240" s="89"/>
      <c r="J240" s="148" t="str">
        <f>IF([1]p38!$I$72&lt;&gt;0,[1]p38!$I$72,"")</f>
        <v/>
      </c>
      <c r="K240" s="89"/>
      <c r="L240" s="16"/>
      <c r="M240" s="148" t="str">
        <f>IF([1]p38!$K$72&lt;&gt;0,[1]p38!$K$72,"")</f>
        <v/>
      </c>
      <c r="N240" s="89"/>
      <c r="O240" s="16"/>
      <c r="P240" s="16" t="str">
        <f>IF([1]p38!$L$72&lt;&gt;0,[1]p38!$L$72,"")</f>
        <v/>
      </c>
      <c r="Q240" s="16"/>
      <c r="R240" s="148" t="str">
        <f>IF([1]p38!$J$72&lt;&gt;0,[1]p38!$J$72,"")</f>
        <v/>
      </c>
      <c r="S240" s="89"/>
    </row>
    <row r="241" spans="1:19" s="2" customFormat="1" ht="13.5" customHeight="1" x14ac:dyDescent="0.2">
      <c r="A241" s="139" t="str">
        <f>IF([1]p38!$A$73&lt;&gt;0,[1]p38!$A$73,"")</f>
        <v/>
      </c>
      <c r="B241" s="131"/>
      <c r="C241" s="131"/>
      <c r="D241" s="131"/>
      <c r="E241" s="89"/>
      <c r="F241" s="139" t="str">
        <f>IF([1]p38!$F$73&lt;&gt;0,[1]p38!$F$73,"")</f>
        <v/>
      </c>
      <c r="G241" s="89"/>
      <c r="H241" s="148" t="str">
        <f>IF([1]p38!$E$73&lt;&gt;0,[1]p38!$E$73,"")</f>
        <v/>
      </c>
      <c r="I241" s="89"/>
      <c r="J241" s="148" t="str">
        <f>IF([1]p38!$I$73&lt;&gt;0,[1]p38!$I$73,"")</f>
        <v/>
      </c>
      <c r="K241" s="89"/>
      <c r="L241" s="16"/>
      <c r="M241" s="148" t="str">
        <f>IF([1]p38!$K$73&lt;&gt;0,[1]p38!$K$73,"")</f>
        <v/>
      </c>
      <c r="N241" s="89"/>
      <c r="O241" s="16"/>
      <c r="P241" s="16" t="str">
        <f>IF([1]p38!$L$73&lt;&gt;0,[1]p38!$L$73,"")</f>
        <v/>
      </c>
      <c r="Q241" s="16"/>
      <c r="R241" s="148" t="str">
        <f>IF([1]p38!$J$73&lt;&gt;0,[1]p38!$J$73,"")</f>
        <v/>
      </c>
      <c r="S241" s="89"/>
    </row>
    <row r="242" spans="1:19" s="25" customFormat="1" ht="11.25" x14ac:dyDescent="0.2">
      <c r="A242" s="47" t="str">
        <f>T([1]p39!$C$13:$G$13)</f>
        <v/>
      </c>
      <c r="B242" s="95"/>
      <c r="C242" s="95"/>
      <c r="D242" s="95"/>
      <c r="E242" s="136"/>
      <c r="F242" s="139"/>
      <c r="G242" s="131"/>
      <c r="H242" s="149"/>
      <c r="I242" s="131"/>
      <c r="J242" s="149"/>
      <c r="K242" s="131"/>
      <c r="L242" s="131"/>
      <c r="M242" s="149"/>
      <c r="N242" s="131"/>
      <c r="O242" s="131"/>
      <c r="P242" s="149"/>
      <c r="Q242" s="131"/>
      <c r="R242" s="149"/>
      <c r="S242" s="131"/>
    </row>
    <row r="243" spans="1:19" s="2" customFormat="1" ht="13.5" customHeight="1" x14ac:dyDescent="0.2">
      <c r="A243" s="139" t="str">
        <f>IF([1]p39!$A$69&lt;&gt;0,[1]p39!$A$69,"")</f>
        <v/>
      </c>
      <c r="B243" s="131"/>
      <c r="C243" s="131"/>
      <c r="D243" s="131"/>
      <c r="E243" s="89"/>
      <c r="F243" s="139" t="str">
        <f>IF([1]p39!$F$69&lt;&gt;0,[1]p39!$F$69,"")</f>
        <v/>
      </c>
      <c r="G243" s="89"/>
      <c r="H243" s="148" t="str">
        <f>IF([1]p39!$E$69&lt;&gt;0,[1]p39!$E$69,"")</f>
        <v/>
      </c>
      <c r="I243" s="89"/>
      <c r="J243" s="148" t="str">
        <f>IF([1]p39!$I$69&lt;&gt;0,[1]p39!$I$69,"")</f>
        <v/>
      </c>
      <c r="K243" s="89"/>
      <c r="L243" s="16"/>
      <c r="M243" s="148" t="str">
        <f>IF([1]p39!$K$69&lt;&gt;0,[1]p39!$K$69,"")</f>
        <v/>
      </c>
      <c r="N243" s="89"/>
      <c r="O243" s="16"/>
      <c r="P243" s="16" t="str">
        <f>IF([1]p39!$L$69&lt;&gt;0,[1]p39!$L$69,"")</f>
        <v/>
      </c>
      <c r="Q243" s="16"/>
      <c r="R243" s="148" t="str">
        <f>IF([1]p39!$J$69&lt;&gt;0,[1]p39!$J$69,"")</f>
        <v/>
      </c>
      <c r="S243" s="89"/>
    </row>
    <row r="244" spans="1:19" s="2" customFormat="1" ht="13.5" customHeight="1" x14ac:dyDescent="0.2">
      <c r="A244" s="139" t="str">
        <f>IF([1]p39!$A$70&lt;&gt;0,[1]p39!$A$70,"")</f>
        <v/>
      </c>
      <c r="B244" s="131"/>
      <c r="C244" s="131"/>
      <c r="D244" s="131"/>
      <c r="E244" s="89"/>
      <c r="F244" s="139" t="str">
        <f>IF([1]p39!$F$70&lt;&gt;0,[1]p39!$F$70,"")</f>
        <v/>
      </c>
      <c r="G244" s="89"/>
      <c r="H244" s="148" t="str">
        <f>IF([1]p39!$E$70&lt;&gt;0,[1]p39!$E$70,"")</f>
        <v/>
      </c>
      <c r="I244" s="89"/>
      <c r="J244" s="148" t="str">
        <f>IF([1]p39!$I$70&lt;&gt;0,[1]p39!$I$70,"")</f>
        <v/>
      </c>
      <c r="K244" s="89"/>
      <c r="L244" s="16"/>
      <c r="M244" s="148" t="str">
        <f>IF([1]p39!$K$70&lt;&gt;0,[1]p39!$K$70,"")</f>
        <v/>
      </c>
      <c r="N244" s="89"/>
      <c r="O244" s="16"/>
      <c r="P244" s="16" t="str">
        <f>IF([1]p39!$L$70&lt;&gt;0,[1]p39!$L$70,"")</f>
        <v/>
      </c>
      <c r="Q244" s="16"/>
      <c r="R244" s="148" t="str">
        <f>IF([1]p39!$J$70&lt;&gt;0,[1]p39!$J$70,"")</f>
        <v/>
      </c>
      <c r="S244" s="89"/>
    </row>
    <row r="245" spans="1:19" s="2" customFormat="1" ht="13.5" customHeight="1" x14ac:dyDescent="0.2">
      <c r="A245" s="139" t="str">
        <f>IF([1]p39!$A$71&lt;&gt;0,[1]p39!$A$71,"")</f>
        <v/>
      </c>
      <c r="B245" s="131"/>
      <c r="C245" s="131"/>
      <c r="D245" s="131"/>
      <c r="E245" s="89"/>
      <c r="F245" s="139" t="str">
        <f>IF([1]p39!$F$71&lt;&gt;0,[1]p39!$F$71,"")</f>
        <v/>
      </c>
      <c r="G245" s="89"/>
      <c r="H245" s="148" t="str">
        <f>IF([1]p39!$E$71&lt;&gt;0,[1]p39!$E$71,"")</f>
        <v/>
      </c>
      <c r="I245" s="89"/>
      <c r="J245" s="148" t="str">
        <f>IF([1]p39!$I$71&lt;&gt;0,[1]p39!$I$71,"")</f>
        <v/>
      </c>
      <c r="K245" s="89"/>
      <c r="L245" s="16"/>
      <c r="M245" s="148" t="str">
        <f>IF([1]p39!$K$71&lt;&gt;0,[1]p39!$K$71,"")</f>
        <v/>
      </c>
      <c r="N245" s="89"/>
      <c r="O245" s="16"/>
      <c r="P245" s="16" t="str">
        <f>IF([1]p39!$L$71&lt;&gt;0,[1]p39!$L$71,"")</f>
        <v/>
      </c>
      <c r="Q245" s="16"/>
      <c r="R245" s="148" t="str">
        <f>IF([1]p39!$J$71&lt;&gt;0,[1]p39!$J$71,"")</f>
        <v/>
      </c>
      <c r="S245" s="89"/>
    </row>
    <row r="246" spans="1:19" s="2" customFormat="1" ht="13.5" customHeight="1" x14ac:dyDescent="0.2">
      <c r="A246" s="139" t="str">
        <f>IF([1]p39!$A$72&lt;&gt;0,[1]p39!$A$72,"")</f>
        <v/>
      </c>
      <c r="B246" s="131"/>
      <c r="C246" s="131"/>
      <c r="D246" s="131"/>
      <c r="E246" s="89"/>
      <c r="F246" s="139" t="str">
        <f>IF([1]p39!$F$72&lt;&gt;0,[1]p39!$F$72,"")</f>
        <v/>
      </c>
      <c r="G246" s="89"/>
      <c r="H246" s="148" t="str">
        <f>IF([1]p39!$E$72&lt;&gt;0,[1]p39!$E$72,"")</f>
        <v/>
      </c>
      <c r="I246" s="89"/>
      <c r="J246" s="148" t="str">
        <f>IF([1]p39!$I$72&lt;&gt;0,[1]p39!$I$72,"")</f>
        <v/>
      </c>
      <c r="K246" s="89"/>
      <c r="L246" s="16"/>
      <c r="M246" s="148" t="str">
        <f>IF([1]p39!$K$72&lt;&gt;0,[1]p39!$K$72,"")</f>
        <v/>
      </c>
      <c r="N246" s="89"/>
      <c r="O246" s="16"/>
      <c r="P246" s="16" t="str">
        <f>IF([1]p39!$L$72&lt;&gt;0,[1]p39!$L$72,"")</f>
        <v/>
      </c>
      <c r="Q246" s="16"/>
      <c r="R246" s="148" t="str">
        <f>IF([1]p39!$J$72&lt;&gt;0,[1]p39!$J$72,"")</f>
        <v/>
      </c>
      <c r="S246" s="89"/>
    </row>
    <row r="247" spans="1:19" s="2" customFormat="1" ht="13.5" customHeight="1" x14ac:dyDescent="0.2">
      <c r="A247" s="139" t="str">
        <f>IF([1]p39!$A$73&lt;&gt;0,[1]p39!$A$73,"")</f>
        <v/>
      </c>
      <c r="B247" s="131"/>
      <c r="C247" s="131"/>
      <c r="D247" s="131"/>
      <c r="E247" s="89"/>
      <c r="F247" s="139" t="str">
        <f>IF([1]p39!$F$73&lt;&gt;0,[1]p39!$F$73,"")</f>
        <v/>
      </c>
      <c r="G247" s="89"/>
      <c r="H247" s="148" t="str">
        <f>IF([1]p39!$E$73&lt;&gt;0,[1]p39!$E$73,"")</f>
        <v/>
      </c>
      <c r="I247" s="89"/>
      <c r="J247" s="148" t="str">
        <f>IF([1]p39!$I$73&lt;&gt;0,[1]p39!$I$73,"")</f>
        <v/>
      </c>
      <c r="K247" s="89"/>
      <c r="L247" s="16"/>
      <c r="M247" s="148" t="str">
        <f>IF([1]p39!$K$73&lt;&gt;0,[1]p39!$K$73,"")</f>
        <v/>
      </c>
      <c r="N247" s="89"/>
      <c r="O247" s="16"/>
      <c r="P247" s="16" t="str">
        <f>IF([1]p39!$L$73&lt;&gt;0,[1]p39!$L$73,"")</f>
        <v/>
      </c>
      <c r="Q247" s="16"/>
      <c r="R247" s="148" t="str">
        <f>IF([1]p39!$J$73&lt;&gt;0,[1]p39!$J$73,"")</f>
        <v/>
      </c>
      <c r="S247" s="89"/>
    </row>
    <row r="248" spans="1:19" s="25" customFormat="1" ht="11.25" x14ac:dyDescent="0.2">
      <c r="A248" s="47" t="str">
        <f>T([1]p40!$C$13:$G$13)</f>
        <v/>
      </c>
      <c r="B248" s="95"/>
      <c r="C248" s="95"/>
      <c r="D248" s="95"/>
      <c r="E248" s="136"/>
      <c r="F248" s="139"/>
      <c r="G248" s="131"/>
      <c r="H248" s="149"/>
      <c r="I248" s="131"/>
      <c r="J248" s="149"/>
      <c r="K248" s="131"/>
      <c r="L248" s="131"/>
      <c r="M248" s="149"/>
      <c r="N248" s="131"/>
      <c r="O248" s="131"/>
      <c r="P248" s="149"/>
      <c r="Q248" s="131"/>
      <c r="R248" s="149"/>
      <c r="S248" s="131"/>
    </row>
    <row r="249" spans="1:19" s="2" customFormat="1" ht="13.5" customHeight="1" x14ac:dyDescent="0.2">
      <c r="A249" s="139" t="str">
        <f>IF([1]p40!$A$69&lt;&gt;0,[1]p40!$A$69,"")</f>
        <v/>
      </c>
      <c r="B249" s="131"/>
      <c r="C249" s="131"/>
      <c r="D249" s="131"/>
      <c r="E249" s="89"/>
      <c r="F249" s="139" t="str">
        <f>IF([1]p40!$F$69&lt;&gt;0,[1]p40!$F$69,"")</f>
        <v/>
      </c>
      <c r="G249" s="89"/>
      <c r="H249" s="148" t="str">
        <f>IF([1]p40!$E$69&lt;&gt;0,[1]p40!$E$69,"")</f>
        <v/>
      </c>
      <c r="I249" s="89"/>
      <c r="J249" s="148" t="str">
        <f>IF([1]p40!$I$69&lt;&gt;0,[1]p40!$I$69,"")</f>
        <v/>
      </c>
      <c r="K249" s="89"/>
      <c r="L249" s="16"/>
      <c r="M249" s="148" t="str">
        <f>IF([1]p40!$K$69&lt;&gt;0,[1]p40!$K$69,"")</f>
        <v/>
      </c>
      <c r="N249" s="89"/>
      <c r="O249" s="16"/>
      <c r="P249" s="16" t="str">
        <f>IF([1]p40!$L$69&lt;&gt;0,[1]p40!$L$69,"")</f>
        <v/>
      </c>
      <c r="Q249" s="16"/>
      <c r="R249" s="148" t="str">
        <f>IF([1]p40!$J$69&lt;&gt;0,[1]p40!$J$69,"")</f>
        <v/>
      </c>
      <c r="S249" s="89"/>
    </row>
    <row r="250" spans="1:19" s="2" customFormat="1" ht="13.5" customHeight="1" x14ac:dyDescent="0.2">
      <c r="A250" s="139" t="str">
        <f>IF([1]p40!$A$70&lt;&gt;0,[1]p40!$A$70,"")</f>
        <v/>
      </c>
      <c r="B250" s="131"/>
      <c r="C250" s="131"/>
      <c r="D250" s="131"/>
      <c r="E250" s="89"/>
      <c r="F250" s="139" t="str">
        <f>IF([1]p40!$F$70&lt;&gt;0,[1]p40!$F$70,"")</f>
        <v/>
      </c>
      <c r="G250" s="89"/>
      <c r="H250" s="148" t="str">
        <f>IF([1]p40!$E$70&lt;&gt;0,[1]p40!$E$70,"")</f>
        <v/>
      </c>
      <c r="I250" s="89"/>
      <c r="J250" s="148" t="str">
        <f>IF([1]p40!$I$70&lt;&gt;0,[1]p40!$I$70,"")</f>
        <v/>
      </c>
      <c r="K250" s="89"/>
      <c r="L250" s="16"/>
      <c r="M250" s="148" t="str">
        <f>IF([1]p40!$K$70&lt;&gt;0,[1]p40!$K$70,"")</f>
        <v/>
      </c>
      <c r="N250" s="89"/>
      <c r="O250" s="16"/>
      <c r="P250" s="16" t="str">
        <f>IF([1]p40!$L$70&lt;&gt;0,[1]p40!$L$70,"")</f>
        <v/>
      </c>
      <c r="Q250" s="16"/>
      <c r="R250" s="148" t="str">
        <f>IF([1]p40!$J$70&lt;&gt;0,[1]p40!$J$70,"")</f>
        <v/>
      </c>
      <c r="S250" s="89"/>
    </row>
    <row r="251" spans="1:19" s="2" customFormat="1" ht="13.5" customHeight="1" x14ac:dyDescent="0.2">
      <c r="A251" s="139" t="str">
        <f>IF([1]p40!$A$71&lt;&gt;0,[1]p40!$A$71,"")</f>
        <v/>
      </c>
      <c r="B251" s="131"/>
      <c r="C251" s="131"/>
      <c r="D251" s="131"/>
      <c r="E251" s="89"/>
      <c r="F251" s="139" t="str">
        <f>IF([1]p40!$F$71&lt;&gt;0,[1]p40!$F$71,"")</f>
        <v/>
      </c>
      <c r="G251" s="89"/>
      <c r="H251" s="148" t="str">
        <f>IF([1]p40!$E$71&lt;&gt;0,[1]p40!$E$71,"")</f>
        <v/>
      </c>
      <c r="I251" s="89"/>
      <c r="J251" s="148" t="str">
        <f>IF([1]p40!$I$71&lt;&gt;0,[1]p40!$I$71,"")</f>
        <v/>
      </c>
      <c r="K251" s="89"/>
      <c r="L251" s="16"/>
      <c r="M251" s="148" t="str">
        <f>IF([1]p40!$K$71&lt;&gt;0,[1]p40!$K$71,"")</f>
        <v/>
      </c>
      <c r="N251" s="89"/>
      <c r="O251" s="16"/>
      <c r="P251" s="16" t="str">
        <f>IF([1]p40!$L$71&lt;&gt;0,[1]p40!$L$71,"")</f>
        <v/>
      </c>
      <c r="Q251" s="16"/>
      <c r="R251" s="148" t="str">
        <f>IF([1]p40!$J$71&lt;&gt;0,[1]p40!$J$71,"")</f>
        <v/>
      </c>
      <c r="S251" s="89"/>
    </row>
    <row r="252" spans="1:19" s="2" customFormat="1" ht="13.5" customHeight="1" x14ac:dyDescent="0.2">
      <c r="A252" s="139" t="str">
        <f>IF([1]p40!$A$72&lt;&gt;0,[1]p40!$A$72,"")</f>
        <v/>
      </c>
      <c r="B252" s="131"/>
      <c r="C252" s="131"/>
      <c r="D252" s="131"/>
      <c r="E252" s="89"/>
      <c r="F252" s="139" t="str">
        <f>IF([1]p40!$F$72&lt;&gt;0,[1]p40!$F$72,"")</f>
        <v/>
      </c>
      <c r="G252" s="89"/>
      <c r="H252" s="148" t="str">
        <f>IF([1]p40!$E$72&lt;&gt;0,[1]p40!$E$72,"")</f>
        <v/>
      </c>
      <c r="I252" s="89"/>
      <c r="J252" s="148" t="str">
        <f>IF([1]p40!$I$72&lt;&gt;0,[1]p40!$I$72,"")</f>
        <v/>
      </c>
      <c r="K252" s="89"/>
      <c r="L252" s="16"/>
      <c r="M252" s="148" t="str">
        <f>IF([1]p40!$K$72&lt;&gt;0,[1]p40!$K$72,"")</f>
        <v/>
      </c>
      <c r="N252" s="89"/>
      <c r="O252" s="16"/>
      <c r="P252" s="16" t="str">
        <f>IF([1]p40!$L$72&lt;&gt;0,[1]p40!$L$72,"")</f>
        <v/>
      </c>
      <c r="Q252" s="16"/>
      <c r="R252" s="148" t="str">
        <f>IF([1]p40!$J$72&lt;&gt;0,[1]p40!$J$72,"")</f>
        <v/>
      </c>
      <c r="S252" s="89"/>
    </row>
    <row r="253" spans="1:19" s="2" customFormat="1" ht="13.5" customHeight="1" x14ac:dyDescent="0.2">
      <c r="A253" s="139" t="str">
        <f>IF([1]p40!$A$73&lt;&gt;0,[1]p40!$A$73,"")</f>
        <v/>
      </c>
      <c r="B253" s="131"/>
      <c r="C253" s="131"/>
      <c r="D253" s="131"/>
      <c r="E253" s="89"/>
      <c r="F253" s="139" t="str">
        <f>IF([1]p40!$F$73&lt;&gt;0,[1]p40!$F$73,"")</f>
        <v/>
      </c>
      <c r="G253" s="89"/>
      <c r="H253" s="148" t="str">
        <f>IF([1]p40!$E$73&lt;&gt;0,[1]p40!$E$73,"")</f>
        <v/>
      </c>
      <c r="I253" s="89"/>
      <c r="J253" s="148" t="str">
        <f>IF([1]p40!$I$73&lt;&gt;0,[1]p40!$I$73,"")</f>
        <v/>
      </c>
      <c r="K253" s="89"/>
      <c r="L253" s="16"/>
      <c r="M253" s="148" t="str">
        <f>IF([1]p40!$K$73&lt;&gt;0,[1]p40!$K$73,"")</f>
        <v/>
      </c>
      <c r="N253" s="89"/>
      <c r="O253" s="16"/>
      <c r="P253" s="16" t="str">
        <f>IF([1]p40!$L$73&lt;&gt;0,[1]p40!$L$73,"")</f>
        <v/>
      </c>
      <c r="Q253" s="16"/>
      <c r="R253" s="148" t="str">
        <f>IF([1]p40!$J$73&lt;&gt;0,[1]p40!$J$73,"")</f>
        <v/>
      </c>
      <c r="S253" s="89"/>
    </row>
    <row r="254" spans="1:19" s="25" customFormat="1" ht="11.25" x14ac:dyDescent="0.2">
      <c r="A254" s="47" t="str">
        <f>T([1]p41!$C$13:$G$13)</f>
        <v/>
      </c>
      <c r="B254" s="95"/>
      <c r="C254" s="95"/>
      <c r="D254" s="95"/>
      <c r="E254" s="136"/>
      <c r="F254" s="139"/>
      <c r="G254" s="131"/>
      <c r="H254" s="149"/>
      <c r="I254" s="131"/>
      <c r="J254" s="149"/>
      <c r="K254" s="131"/>
      <c r="L254" s="131"/>
      <c r="M254" s="149"/>
      <c r="N254" s="131"/>
      <c r="O254" s="131"/>
      <c r="P254" s="149"/>
      <c r="Q254" s="131"/>
      <c r="R254" s="149"/>
      <c r="S254" s="131"/>
    </row>
    <row r="255" spans="1:19" s="2" customFormat="1" ht="13.5" customHeight="1" x14ac:dyDescent="0.2">
      <c r="A255" s="139" t="str">
        <f>IF([1]p41!$A$69&lt;&gt;0,[1]p41!$A$69,"")</f>
        <v/>
      </c>
      <c r="B255" s="131"/>
      <c r="C255" s="131"/>
      <c r="D255" s="131"/>
      <c r="E255" s="89"/>
      <c r="F255" s="139" t="str">
        <f>IF([1]p41!$F$69&lt;&gt;0,[1]p41!$F$69,"")</f>
        <v/>
      </c>
      <c r="G255" s="89"/>
      <c r="H255" s="148" t="str">
        <f>IF([1]p41!$E$69&lt;&gt;0,[1]p41!$E$69,"")</f>
        <v/>
      </c>
      <c r="I255" s="89"/>
      <c r="J255" s="148" t="str">
        <f>IF([1]p41!$I$69&lt;&gt;0,[1]p41!$I$69,"")</f>
        <v/>
      </c>
      <c r="K255" s="89"/>
      <c r="L255" s="16"/>
      <c r="M255" s="148" t="str">
        <f>IF([1]p41!$K$69&lt;&gt;0,[1]p41!$K$69,"")</f>
        <v/>
      </c>
      <c r="N255" s="89"/>
      <c r="O255" s="16"/>
      <c r="P255" s="16" t="str">
        <f>IF([1]p41!$L$69&lt;&gt;0,[1]p41!$L$69,"")</f>
        <v/>
      </c>
      <c r="Q255" s="16"/>
      <c r="R255" s="148" t="str">
        <f>IF([1]p41!$J$69&lt;&gt;0,[1]p41!$J$69,"")</f>
        <v/>
      </c>
      <c r="S255" s="89"/>
    </row>
    <row r="256" spans="1:19" s="2" customFormat="1" ht="13.5" customHeight="1" x14ac:dyDescent="0.2">
      <c r="A256" s="139" t="str">
        <f>IF([1]p41!$A$70&lt;&gt;0,[1]p41!$A$70,"")</f>
        <v/>
      </c>
      <c r="B256" s="131"/>
      <c r="C256" s="131"/>
      <c r="D256" s="131"/>
      <c r="E256" s="89"/>
      <c r="F256" s="139" t="str">
        <f>IF([1]p41!$F$70&lt;&gt;0,[1]p41!$F$70,"")</f>
        <v/>
      </c>
      <c r="G256" s="89"/>
      <c r="H256" s="148" t="str">
        <f>IF([1]p41!$E$70&lt;&gt;0,[1]p41!$E$70,"")</f>
        <v/>
      </c>
      <c r="I256" s="89"/>
      <c r="J256" s="148" t="str">
        <f>IF([1]p41!$I$70&lt;&gt;0,[1]p41!$I$70,"")</f>
        <v/>
      </c>
      <c r="K256" s="89"/>
      <c r="L256" s="16"/>
      <c r="M256" s="148" t="str">
        <f>IF([1]p41!$K$70&lt;&gt;0,[1]p41!$K$70,"")</f>
        <v/>
      </c>
      <c r="N256" s="89"/>
      <c r="O256" s="16"/>
      <c r="P256" s="16" t="str">
        <f>IF([1]p41!$L$70&lt;&gt;0,[1]p41!$L$70,"")</f>
        <v/>
      </c>
      <c r="Q256" s="16"/>
      <c r="R256" s="148" t="str">
        <f>IF([1]p41!$J$70&lt;&gt;0,[1]p41!$J$70,"")</f>
        <v/>
      </c>
      <c r="S256" s="89"/>
    </row>
    <row r="257" spans="1:19" s="2" customFormat="1" ht="13.5" customHeight="1" x14ac:dyDescent="0.2">
      <c r="A257" s="139" t="str">
        <f>IF([1]p41!$A$71&lt;&gt;0,[1]p41!$A$71,"")</f>
        <v/>
      </c>
      <c r="B257" s="131"/>
      <c r="C257" s="131"/>
      <c r="D257" s="131"/>
      <c r="E257" s="89"/>
      <c r="F257" s="139" t="str">
        <f>IF([1]p41!$F$71&lt;&gt;0,[1]p41!$F$71,"")</f>
        <v/>
      </c>
      <c r="G257" s="89"/>
      <c r="H257" s="148" t="str">
        <f>IF([1]p41!$E$71&lt;&gt;0,[1]p41!$E$71,"")</f>
        <v/>
      </c>
      <c r="I257" s="89"/>
      <c r="J257" s="148" t="str">
        <f>IF([1]p41!$I$71&lt;&gt;0,[1]p41!$I$71,"")</f>
        <v/>
      </c>
      <c r="K257" s="89"/>
      <c r="L257" s="16"/>
      <c r="M257" s="148" t="str">
        <f>IF([1]p41!$K$71&lt;&gt;0,[1]p41!$K$71,"")</f>
        <v/>
      </c>
      <c r="N257" s="89"/>
      <c r="O257" s="16"/>
      <c r="P257" s="16" t="str">
        <f>IF([1]p41!$L$71&lt;&gt;0,[1]p41!$L$71,"")</f>
        <v/>
      </c>
      <c r="Q257" s="16"/>
      <c r="R257" s="148" t="str">
        <f>IF([1]p41!$J$71&lt;&gt;0,[1]p41!$J$71,"")</f>
        <v/>
      </c>
      <c r="S257" s="89"/>
    </row>
    <row r="258" spans="1:19" s="2" customFormat="1" ht="13.5" customHeight="1" x14ac:dyDescent="0.2">
      <c r="A258" s="139" t="str">
        <f>IF([1]p41!$A$72&lt;&gt;0,[1]p41!$A$72,"")</f>
        <v/>
      </c>
      <c r="B258" s="131"/>
      <c r="C258" s="131"/>
      <c r="D258" s="131"/>
      <c r="E258" s="89"/>
      <c r="F258" s="139" t="str">
        <f>IF([1]p41!$F$72&lt;&gt;0,[1]p41!$F$72,"")</f>
        <v/>
      </c>
      <c r="G258" s="89"/>
      <c r="H258" s="148" t="str">
        <f>IF([1]p41!$E$72&lt;&gt;0,[1]p41!$E$72,"")</f>
        <v/>
      </c>
      <c r="I258" s="89"/>
      <c r="J258" s="148" t="str">
        <f>IF([1]p41!$I$72&lt;&gt;0,[1]p41!$I$72,"")</f>
        <v/>
      </c>
      <c r="K258" s="89"/>
      <c r="L258" s="16"/>
      <c r="M258" s="148" t="str">
        <f>IF([1]p41!$K$72&lt;&gt;0,[1]p41!$K$72,"")</f>
        <v/>
      </c>
      <c r="N258" s="89"/>
      <c r="O258" s="16"/>
      <c r="P258" s="16" t="str">
        <f>IF([1]p41!$L$72&lt;&gt;0,[1]p41!$L$72,"")</f>
        <v/>
      </c>
      <c r="Q258" s="16"/>
      <c r="R258" s="148" t="str">
        <f>IF([1]p41!$J$72&lt;&gt;0,[1]p41!$J$72,"")</f>
        <v/>
      </c>
      <c r="S258" s="89"/>
    </row>
    <row r="259" spans="1:19" s="2" customFormat="1" ht="13.5" customHeight="1" x14ac:dyDescent="0.2">
      <c r="A259" s="139" t="str">
        <f>IF([1]p41!$A$73&lt;&gt;0,[1]p41!$A$73,"")</f>
        <v/>
      </c>
      <c r="B259" s="131"/>
      <c r="C259" s="131"/>
      <c r="D259" s="131"/>
      <c r="E259" s="89"/>
      <c r="F259" s="139" t="str">
        <f>IF([1]p41!$F$73&lt;&gt;0,[1]p41!$F$73,"")</f>
        <v/>
      </c>
      <c r="G259" s="89"/>
      <c r="H259" s="148" t="str">
        <f>IF([1]p41!$E$73&lt;&gt;0,[1]p41!$E$73,"")</f>
        <v/>
      </c>
      <c r="I259" s="89"/>
      <c r="J259" s="148" t="str">
        <f>IF([1]p41!$I$73&lt;&gt;0,[1]p41!$I$73,"")</f>
        <v/>
      </c>
      <c r="K259" s="89"/>
      <c r="L259" s="16"/>
      <c r="M259" s="148" t="str">
        <f>IF([1]p41!$K$73&lt;&gt;0,[1]p41!$K$73,"")</f>
        <v/>
      </c>
      <c r="N259" s="89"/>
      <c r="O259" s="16"/>
      <c r="P259" s="16" t="str">
        <f>IF([1]p41!$L$73&lt;&gt;0,[1]p41!$L$73,"")</f>
        <v/>
      </c>
      <c r="Q259" s="16"/>
      <c r="R259" s="148" t="str">
        <f>IF([1]p41!$J$73&lt;&gt;0,[1]p41!$J$73,"")</f>
        <v/>
      </c>
      <c r="S259" s="89"/>
    </row>
    <row r="260" spans="1:19" s="25" customFormat="1" ht="11.25" x14ac:dyDescent="0.2">
      <c r="A260" s="47" t="str">
        <f>T([1]p42!$C$13:$G$13)</f>
        <v/>
      </c>
      <c r="B260" s="95"/>
      <c r="C260" s="95"/>
      <c r="D260" s="95"/>
      <c r="E260" s="136"/>
      <c r="F260" s="139"/>
      <c r="G260" s="131"/>
      <c r="H260" s="149"/>
      <c r="I260" s="131"/>
      <c r="J260" s="149"/>
      <c r="K260" s="131"/>
      <c r="L260" s="131"/>
      <c r="M260" s="149"/>
      <c r="N260" s="131"/>
      <c r="O260" s="131"/>
      <c r="P260" s="149"/>
      <c r="Q260" s="131"/>
      <c r="R260" s="149"/>
      <c r="S260" s="131"/>
    </row>
    <row r="261" spans="1:19" s="2" customFormat="1" ht="13.5" customHeight="1" x14ac:dyDescent="0.2">
      <c r="A261" s="139" t="str">
        <f>IF([1]p42!$A$69&lt;&gt;0,[1]p42!$A$69,"")</f>
        <v/>
      </c>
      <c r="B261" s="131"/>
      <c r="C261" s="131"/>
      <c r="D261" s="131"/>
      <c r="E261" s="89"/>
      <c r="F261" s="139" t="str">
        <f>IF([1]p42!$F$69&lt;&gt;0,[1]p42!$F$69,"")</f>
        <v/>
      </c>
      <c r="G261" s="89"/>
      <c r="H261" s="148" t="str">
        <f>IF([1]p42!$E$69&lt;&gt;0,[1]p42!$E$69,"")</f>
        <v/>
      </c>
      <c r="I261" s="89"/>
      <c r="J261" s="148" t="str">
        <f>IF([1]p42!$I$69&lt;&gt;0,[1]p42!$I$69,"")</f>
        <v/>
      </c>
      <c r="K261" s="89"/>
      <c r="L261" s="16"/>
      <c r="M261" s="148" t="str">
        <f>IF([1]p42!$K$69&lt;&gt;0,[1]p42!$K$69,"")</f>
        <v/>
      </c>
      <c r="N261" s="89"/>
      <c r="O261" s="16"/>
      <c r="P261" s="16" t="str">
        <f>IF([1]p42!$L$69&lt;&gt;0,[1]p42!$L$69,"")</f>
        <v/>
      </c>
      <c r="Q261" s="16"/>
      <c r="R261" s="148" t="str">
        <f>IF([1]p42!$J$69&lt;&gt;0,[1]p42!$J$69,"")</f>
        <v/>
      </c>
      <c r="S261" s="89"/>
    </row>
    <row r="262" spans="1:19" s="2" customFormat="1" ht="13.5" customHeight="1" x14ac:dyDescent="0.2">
      <c r="A262" s="139" t="str">
        <f>IF([1]p42!$A$70&lt;&gt;0,[1]p42!$A$70,"")</f>
        <v/>
      </c>
      <c r="B262" s="131"/>
      <c r="C262" s="131"/>
      <c r="D262" s="131"/>
      <c r="E262" s="89"/>
      <c r="F262" s="139" t="str">
        <f>IF([1]p42!$F$70&lt;&gt;0,[1]p42!$F$70,"")</f>
        <v/>
      </c>
      <c r="G262" s="89"/>
      <c r="H262" s="148" t="str">
        <f>IF([1]p42!$E$70&lt;&gt;0,[1]p42!$E$70,"")</f>
        <v/>
      </c>
      <c r="I262" s="89"/>
      <c r="J262" s="148" t="str">
        <f>IF([1]p42!$I$70&lt;&gt;0,[1]p42!$I$70,"")</f>
        <v/>
      </c>
      <c r="K262" s="89"/>
      <c r="L262" s="16"/>
      <c r="M262" s="148" t="str">
        <f>IF([1]p42!$K$70&lt;&gt;0,[1]p42!$K$70,"")</f>
        <v/>
      </c>
      <c r="N262" s="89"/>
      <c r="O262" s="16"/>
      <c r="P262" s="16" t="str">
        <f>IF([1]p42!$L$70&lt;&gt;0,[1]p42!$L$70,"")</f>
        <v/>
      </c>
      <c r="Q262" s="16"/>
      <c r="R262" s="148" t="str">
        <f>IF([1]p42!$J$70&lt;&gt;0,[1]p42!$J$70,"")</f>
        <v/>
      </c>
      <c r="S262" s="89"/>
    </row>
    <row r="263" spans="1:19" s="2" customFormat="1" ht="13.5" customHeight="1" x14ac:dyDescent="0.2">
      <c r="A263" s="139" t="str">
        <f>IF([1]p42!$A$71&lt;&gt;0,[1]p42!$A$71,"")</f>
        <v/>
      </c>
      <c r="B263" s="131"/>
      <c r="C263" s="131"/>
      <c r="D263" s="131"/>
      <c r="E263" s="89"/>
      <c r="F263" s="139" t="str">
        <f>IF([1]p42!$F$71&lt;&gt;0,[1]p42!$F$71,"")</f>
        <v/>
      </c>
      <c r="G263" s="89"/>
      <c r="H263" s="148" t="str">
        <f>IF([1]p42!$E$71&lt;&gt;0,[1]p42!$E$71,"")</f>
        <v/>
      </c>
      <c r="I263" s="89"/>
      <c r="J263" s="148" t="str">
        <f>IF([1]p42!$I$71&lt;&gt;0,[1]p42!$I$71,"")</f>
        <v/>
      </c>
      <c r="K263" s="89"/>
      <c r="L263" s="16"/>
      <c r="M263" s="148" t="str">
        <f>IF([1]p42!$K$71&lt;&gt;0,[1]p42!$K$71,"")</f>
        <v/>
      </c>
      <c r="N263" s="89"/>
      <c r="O263" s="16"/>
      <c r="P263" s="16" t="str">
        <f>IF([1]p42!$L$71&lt;&gt;0,[1]p42!$L$71,"")</f>
        <v/>
      </c>
      <c r="Q263" s="16"/>
      <c r="R263" s="148" t="str">
        <f>IF([1]p42!$J$71&lt;&gt;0,[1]p42!$J$71,"")</f>
        <v/>
      </c>
      <c r="S263" s="89"/>
    </row>
    <row r="264" spans="1:19" s="2" customFormat="1" ht="13.5" customHeight="1" x14ac:dyDescent="0.2">
      <c r="A264" s="139" t="str">
        <f>IF([1]p42!$A$72&lt;&gt;0,[1]p42!$A$72,"")</f>
        <v/>
      </c>
      <c r="B264" s="131"/>
      <c r="C264" s="131"/>
      <c r="D264" s="131"/>
      <c r="E264" s="89"/>
      <c r="F264" s="139" t="str">
        <f>IF([1]p42!$F$72&lt;&gt;0,[1]p42!$F$72,"")</f>
        <v/>
      </c>
      <c r="G264" s="89"/>
      <c r="H264" s="148" t="str">
        <f>IF([1]p42!$E$72&lt;&gt;0,[1]p42!$E$72,"")</f>
        <v/>
      </c>
      <c r="I264" s="89"/>
      <c r="J264" s="148" t="str">
        <f>IF([1]p42!$I$72&lt;&gt;0,[1]p42!$I$72,"")</f>
        <v/>
      </c>
      <c r="K264" s="89"/>
      <c r="L264" s="16"/>
      <c r="M264" s="148" t="str">
        <f>IF([1]p42!$K$72&lt;&gt;0,[1]p42!$K$72,"")</f>
        <v/>
      </c>
      <c r="N264" s="89"/>
      <c r="O264" s="16"/>
      <c r="P264" s="16" t="str">
        <f>IF([1]p42!$L$72&lt;&gt;0,[1]p42!$L$72,"")</f>
        <v/>
      </c>
      <c r="Q264" s="16"/>
      <c r="R264" s="148" t="str">
        <f>IF([1]p42!$J$72&lt;&gt;0,[1]p42!$J$72,"")</f>
        <v/>
      </c>
      <c r="S264" s="89"/>
    </row>
    <row r="265" spans="1:19" s="2" customFormat="1" ht="13.5" customHeight="1" x14ac:dyDescent="0.2">
      <c r="A265" s="139" t="str">
        <f>IF([1]p42!$A$73&lt;&gt;0,[1]p42!$A$73,"")</f>
        <v/>
      </c>
      <c r="B265" s="131"/>
      <c r="C265" s="131"/>
      <c r="D265" s="131"/>
      <c r="E265" s="89"/>
      <c r="F265" s="139" t="str">
        <f>IF([1]p42!$F$73&lt;&gt;0,[1]p42!$F$73,"")</f>
        <v/>
      </c>
      <c r="G265" s="89"/>
      <c r="H265" s="148" t="str">
        <f>IF([1]p42!$E$73&lt;&gt;0,[1]p42!$E$73,"")</f>
        <v/>
      </c>
      <c r="I265" s="89"/>
      <c r="J265" s="148" t="str">
        <f>IF([1]p42!$I$73&lt;&gt;0,[1]p42!$I$73,"")</f>
        <v/>
      </c>
      <c r="K265" s="89"/>
      <c r="L265" s="16"/>
      <c r="M265" s="148" t="str">
        <f>IF([1]p42!$K$73&lt;&gt;0,[1]p42!$K$73,"")</f>
        <v/>
      </c>
      <c r="N265" s="89"/>
      <c r="O265" s="16"/>
      <c r="P265" s="16" t="str">
        <f>IF([1]p42!$L$73&lt;&gt;0,[1]p42!$L$73,"")</f>
        <v/>
      </c>
      <c r="Q265" s="16"/>
      <c r="R265" s="148" t="str">
        <f>IF([1]p42!$J$73&lt;&gt;0,[1]p42!$J$73,"")</f>
        <v/>
      </c>
      <c r="S265" s="89"/>
    </row>
    <row r="266" spans="1:19" s="25" customFormat="1" ht="11.25" x14ac:dyDescent="0.2">
      <c r="A266" s="47" t="str">
        <f>T([1]p43!$C$13:$G$13)</f>
        <v/>
      </c>
      <c r="B266" s="95"/>
      <c r="C266" s="95"/>
      <c r="D266" s="95"/>
      <c r="E266" s="136"/>
      <c r="F266" s="139"/>
      <c r="G266" s="131"/>
      <c r="H266" s="149"/>
      <c r="I266" s="131"/>
      <c r="J266" s="149"/>
      <c r="K266" s="131"/>
      <c r="L266" s="131"/>
      <c r="M266" s="149"/>
      <c r="N266" s="131"/>
      <c r="O266" s="131"/>
      <c r="P266" s="149"/>
      <c r="Q266" s="131"/>
      <c r="R266" s="149"/>
      <c r="S266" s="131"/>
    </row>
    <row r="267" spans="1:19" s="2" customFormat="1" ht="13.5" customHeight="1" x14ac:dyDescent="0.2">
      <c r="A267" s="139" t="str">
        <f>IF([1]p43!$A$69&lt;&gt;0,[1]p43!$A$69,"")</f>
        <v/>
      </c>
      <c r="B267" s="131"/>
      <c r="C267" s="131"/>
      <c r="D267" s="131"/>
      <c r="E267" s="89"/>
      <c r="F267" s="139" t="str">
        <f>IF([1]p43!$F$69&lt;&gt;0,[1]p43!$F$69,"")</f>
        <v/>
      </c>
      <c r="G267" s="89"/>
      <c r="H267" s="148" t="str">
        <f>IF([1]p43!$E$69&lt;&gt;0,[1]p43!$E$69,"")</f>
        <v/>
      </c>
      <c r="I267" s="89"/>
      <c r="J267" s="148" t="str">
        <f>IF([1]p43!$I$69&lt;&gt;0,[1]p43!$I$69,"")</f>
        <v/>
      </c>
      <c r="K267" s="89"/>
      <c r="L267" s="16"/>
      <c r="M267" s="148" t="str">
        <f>IF([1]p43!$K$69&lt;&gt;0,[1]p43!$K$69,"")</f>
        <v/>
      </c>
      <c r="N267" s="89"/>
      <c r="O267" s="16"/>
      <c r="P267" s="16" t="str">
        <f>IF([1]p43!$L$69&lt;&gt;0,[1]p43!$L$69,"")</f>
        <v/>
      </c>
      <c r="Q267" s="16"/>
      <c r="R267" s="148" t="str">
        <f>IF([1]p43!$J$69&lt;&gt;0,[1]p43!$J$69,"")</f>
        <v/>
      </c>
      <c r="S267" s="89"/>
    </row>
    <row r="268" spans="1:19" s="2" customFormat="1" ht="13.5" customHeight="1" x14ac:dyDescent="0.2">
      <c r="A268" s="139" t="str">
        <f>IF([1]p43!$A$70&lt;&gt;0,[1]p43!$A$70,"")</f>
        <v/>
      </c>
      <c r="B268" s="131"/>
      <c r="C268" s="131"/>
      <c r="D268" s="131"/>
      <c r="E268" s="89"/>
      <c r="F268" s="139" t="str">
        <f>IF([1]p43!$F$70&lt;&gt;0,[1]p43!$F$70,"")</f>
        <v/>
      </c>
      <c r="G268" s="89"/>
      <c r="H268" s="148" t="str">
        <f>IF([1]p43!$E$70&lt;&gt;0,[1]p43!$E$70,"")</f>
        <v/>
      </c>
      <c r="I268" s="89"/>
      <c r="J268" s="148" t="str">
        <f>IF([1]p43!$I$70&lt;&gt;0,[1]p43!$I$70,"")</f>
        <v/>
      </c>
      <c r="K268" s="89"/>
      <c r="L268" s="16"/>
      <c r="M268" s="148" t="str">
        <f>IF([1]p43!$K$70&lt;&gt;0,[1]p43!$K$70,"")</f>
        <v/>
      </c>
      <c r="N268" s="89"/>
      <c r="O268" s="16"/>
      <c r="P268" s="16" t="str">
        <f>IF([1]p43!$L$70&lt;&gt;0,[1]p43!$L$70,"")</f>
        <v/>
      </c>
      <c r="Q268" s="16"/>
      <c r="R268" s="148" t="str">
        <f>IF([1]p43!$J$70&lt;&gt;0,[1]p43!$J$70,"")</f>
        <v/>
      </c>
      <c r="S268" s="89"/>
    </row>
    <row r="269" spans="1:19" s="2" customFormat="1" ht="13.5" customHeight="1" x14ac:dyDescent="0.2">
      <c r="A269" s="139" t="str">
        <f>IF([1]p43!$A$71&lt;&gt;0,[1]p43!$A$71,"")</f>
        <v/>
      </c>
      <c r="B269" s="131"/>
      <c r="C269" s="131"/>
      <c r="D269" s="131"/>
      <c r="E269" s="89"/>
      <c r="F269" s="139" t="str">
        <f>IF([1]p43!$F$71&lt;&gt;0,[1]p43!$F$71,"")</f>
        <v/>
      </c>
      <c r="G269" s="89"/>
      <c r="H269" s="148" t="str">
        <f>IF([1]p43!$E$71&lt;&gt;0,[1]p43!$E$71,"")</f>
        <v/>
      </c>
      <c r="I269" s="89"/>
      <c r="J269" s="148" t="str">
        <f>IF([1]p43!$I$71&lt;&gt;0,[1]p43!$I$71,"")</f>
        <v/>
      </c>
      <c r="K269" s="89"/>
      <c r="L269" s="16"/>
      <c r="M269" s="148" t="str">
        <f>IF([1]p43!$K$71&lt;&gt;0,[1]p43!$K$71,"")</f>
        <v/>
      </c>
      <c r="N269" s="89"/>
      <c r="O269" s="16"/>
      <c r="P269" s="16" t="str">
        <f>IF([1]p43!$L$71&lt;&gt;0,[1]p43!$L$71,"")</f>
        <v/>
      </c>
      <c r="Q269" s="16"/>
      <c r="R269" s="148" t="str">
        <f>IF([1]p43!$J$71&lt;&gt;0,[1]p43!$J$71,"")</f>
        <v/>
      </c>
      <c r="S269" s="89"/>
    </row>
    <row r="270" spans="1:19" s="2" customFormat="1" ht="13.5" customHeight="1" x14ac:dyDescent="0.2">
      <c r="A270" s="139" t="str">
        <f>IF([1]p43!$A$72&lt;&gt;0,[1]p43!$A$72,"")</f>
        <v/>
      </c>
      <c r="B270" s="131"/>
      <c r="C270" s="131"/>
      <c r="D270" s="131"/>
      <c r="E270" s="89"/>
      <c r="F270" s="139" t="str">
        <f>IF([1]p43!$F$72&lt;&gt;0,[1]p43!$F$72,"")</f>
        <v/>
      </c>
      <c r="G270" s="89"/>
      <c r="H270" s="148" t="str">
        <f>IF([1]p43!$E$72&lt;&gt;0,[1]p43!$E$72,"")</f>
        <v/>
      </c>
      <c r="I270" s="89"/>
      <c r="J270" s="148" t="str">
        <f>IF([1]p43!$I$72&lt;&gt;0,[1]p43!$I$72,"")</f>
        <v/>
      </c>
      <c r="K270" s="89"/>
      <c r="L270" s="16"/>
      <c r="M270" s="148" t="str">
        <f>IF([1]p43!$K$72&lt;&gt;0,[1]p43!$K$72,"")</f>
        <v/>
      </c>
      <c r="N270" s="89"/>
      <c r="O270" s="16"/>
      <c r="P270" s="16" t="str">
        <f>IF([1]p43!$L$72&lt;&gt;0,[1]p43!$L$72,"")</f>
        <v/>
      </c>
      <c r="Q270" s="16"/>
      <c r="R270" s="148" t="str">
        <f>IF([1]p43!$J$72&lt;&gt;0,[1]p43!$J$72,"")</f>
        <v/>
      </c>
      <c r="S270" s="89"/>
    </row>
    <row r="271" spans="1:19" s="2" customFormat="1" ht="13.5" customHeight="1" x14ac:dyDescent="0.2">
      <c r="A271" s="139" t="str">
        <f>IF([1]p43!$A$73&lt;&gt;0,[1]p43!$A$73,"")</f>
        <v/>
      </c>
      <c r="B271" s="131"/>
      <c r="C271" s="131"/>
      <c r="D271" s="131"/>
      <c r="E271" s="89"/>
      <c r="F271" s="139" t="str">
        <f>IF([1]p43!$F$73&lt;&gt;0,[1]p43!$F$73,"")</f>
        <v/>
      </c>
      <c r="G271" s="89"/>
      <c r="H271" s="148" t="str">
        <f>IF([1]p43!$E$73&lt;&gt;0,[1]p43!$E$73,"")</f>
        <v/>
      </c>
      <c r="I271" s="89"/>
      <c r="J271" s="148" t="str">
        <f>IF([1]p43!$I$73&lt;&gt;0,[1]p43!$I$73,"")</f>
        <v/>
      </c>
      <c r="K271" s="89"/>
      <c r="L271" s="16"/>
      <c r="M271" s="148" t="str">
        <f>IF([1]p43!$K$73&lt;&gt;0,[1]p43!$K$73,"")</f>
        <v/>
      </c>
      <c r="N271" s="89"/>
      <c r="O271" s="16"/>
      <c r="P271" s="16" t="str">
        <f>IF([1]p43!$L$73&lt;&gt;0,[1]p43!$L$73,"")</f>
        <v/>
      </c>
      <c r="Q271" s="16"/>
      <c r="R271" s="148" t="str">
        <f>IF([1]p43!$J$73&lt;&gt;0,[1]p43!$J$73,"")</f>
        <v/>
      </c>
      <c r="S271" s="89"/>
    </row>
    <row r="272" spans="1:19" s="25" customFormat="1" ht="11.25" x14ac:dyDescent="0.2">
      <c r="A272" s="47" t="str">
        <f>T([1]p44!$C$13:$G$13)</f>
        <v/>
      </c>
      <c r="B272" s="95"/>
      <c r="C272" s="95"/>
      <c r="D272" s="95"/>
      <c r="E272" s="136"/>
      <c r="F272" s="139"/>
      <c r="G272" s="131"/>
      <c r="H272" s="149"/>
      <c r="I272" s="131"/>
      <c r="J272" s="149"/>
      <c r="K272" s="131"/>
      <c r="L272" s="131"/>
      <c r="M272" s="149"/>
      <c r="N272" s="131"/>
      <c r="O272" s="131"/>
      <c r="P272" s="149"/>
      <c r="Q272" s="131"/>
      <c r="R272" s="149"/>
      <c r="S272" s="131"/>
    </row>
    <row r="273" spans="1:19" s="2" customFormat="1" ht="13.5" customHeight="1" x14ac:dyDescent="0.2">
      <c r="A273" s="139" t="str">
        <f>IF([1]p44!$A$69&lt;&gt;0,[1]p44!$A$69,"")</f>
        <v/>
      </c>
      <c r="B273" s="131"/>
      <c r="C273" s="131"/>
      <c r="D273" s="131"/>
      <c r="E273" s="89"/>
      <c r="F273" s="139" t="str">
        <f>IF([1]p44!$F$69&lt;&gt;0,[1]p44!$F$69,"")</f>
        <v/>
      </c>
      <c r="G273" s="89"/>
      <c r="H273" s="148" t="str">
        <f>IF([1]p44!$E$69&lt;&gt;0,[1]p44!$E$69,"")</f>
        <v/>
      </c>
      <c r="I273" s="89"/>
      <c r="J273" s="148" t="str">
        <f>IF([1]p44!$I$69&lt;&gt;0,[1]p44!$I$69,"")</f>
        <v/>
      </c>
      <c r="K273" s="89"/>
      <c r="L273" s="16"/>
      <c r="M273" s="148" t="str">
        <f>IF([1]p44!$K$69&lt;&gt;0,[1]p44!$K$69,"")</f>
        <v/>
      </c>
      <c r="N273" s="89"/>
      <c r="O273" s="16"/>
      <c r="P273" s="16" t="str">
        <f>IF([1]p44!$L$69&lt;&gt;0,[1]p44!$L$69,"")</f>
        <v/>
      </c>
      <c r="Q273" s="16"/>
      <c r="R273" s="148" t="str">
        <f>IF([1]p44!$J$69&lt;&gt;0,[1]p44!$J$69,"")</f>
        <v/>
      </c>
      <c r="S273" s="89"/>
    </row>
    <row r="274" spans="1:19" s="2" customFormat="1" ht="13.5" customHeight="1" x14ac:dyDescent="0.2">
      <c r="A274" s="139" t="str">
        <f>IF([1]p44!$A$70&lt;&gt;0,[1]p44!$A$70,"")</f>
        <v/>
      </c>
      <c r="B274" s="131"/>
      <c r="C274" s="131"/>
      <c r="D274" s="131"/>
      <c r="E274" s="89"/>
      <c r="F274" s="139" t="str">
        <f>IF([1]p44!$F$70&lt;&gt;0,[1]p44!$F$70,"")</f>
        <v/>
      </c>
      <c r="G274" s="89"/>
      <c r="H274" s="148" t="str">
        <f>IF([1]p44!$E$70&lt;&gt;0,[1]p44!$E$70,"")</f>
        <v/>
      </c>
      <c r="I274" s="89"/>
      <c r="J274" s="148" t="str">
        <f>IF([1]p44!$I$70&lt;&gt;0,[1]p44!$I$70,"")</f>
        <v/>
      </c>
      <c r="K274" s="89"/>
      <c r="L274" s="16"/>
      <c r="M274" s="148" t="str">
        <f>IF([1]p44!$K$70&lt;&gt;0,[1]p44!$K$70,"")</f>
        <v/>
      </c>
      <c r="N274" s="89"/>
      <c r="O274" s="16"/>
      <c r="P274" s="16" t="str">
        <f>IF([1]p44!$L$70&lt;&gt;0,[1]p44!$L$70,"")</f>
        <v/>
      </c>
      <c r="Q274" s="16"/>
      <c r="R274" s="148" t="str">
        <f>IF([1]p44!$J$70&lt;&gt;0,[1]p44!$J$70,"")</f>
        <v/>
      </c>
      <c r="S274" s="89"/>
    </row>
    <row r="275" spans="1:19" s="2" customFormat="1" ht="13.5" customHeight="1" x14ac:dyDescent="0.2">
      <c r="A275" s="139" t="str">
        <f>IF([1]p44!$A$71&lt;&gt;0,[1]p44!$A$71,"")</f>
        <v/>
      </c>
      <c r="B275" s="131"/>
      <c r="C275" s="131"/>
      <c r="D275" s="131"/>
      <c r="E275" s="89"/>
      <c r="F275" s="139" t="str">
        <f>IF([1]p44!$F$71&lt;&gt;0,[1]p44!$F$71,"")</f>
        <v/>
      </c>
      <c r="G275" s="89"/>
      <c r="H275" s="148" t="str">
        <f>IF([1]p44!$E$71&lt;&gt;0,[1]p44!$E$71,"")</f>
        <v/>
      </c>
      <c r="I275" s="89"/>
      <c r="J275" s="148" t="str">
        <f>IF([1]p44!$I$71&lt;&gt;0,[1]p44!$I$71,"")</f>
        <v/>
      </c>
      <c r="K275" s="89"/>
      <c r="L275" s="16"/>
      <c r="M275" s="148" t="str">
        <f>IF([1]p44!$K$71&lt;&gt;0,[1]p44!$K$71,"")</f>
        <v/>
      </c>
      <c r="N275" s="89"/>
      <c r="O275" s="16"/>
      <c r="P275" s="16" t="str">
        <f>IF([1]p44!$L$71&lt;&gt;0,[1]p44!$L$71,"")</f>
        <v/>
      </c>
      <c r="Q275" s="16"/>
      <c r="R275" s="148" t="str">
        <f>IF([1]p44!$J$71&lt;&gt;0,[1]p44!$J$71,"")</f>
        <v/>
      </c>
      <c r="S275" s="89"/>
    </row>
    <row r="276" spans="1:19" s="2" customFormat="1" ht="13.5" customHeight="1" x14ac:dyDescent="0.2">
      <c r="A276" s="139" t="str">
        <f>IF([1]p44!$A$72&lt;&gt;0,[1]p44!$A$72,"")</f>
        <v/>
      </c>
      <c r="B276" s="131"/>
      <c r="C276" s="131"/>
      <c r="D276" s="131"/>
      <c r="E276" s="89"/>
      <c r="F276" s="139" t="str">
        <f>IF([1]p44!$F$72&lt;&gt;0,[1]p44!$F$72,"")</f>
        <v/>
      </c>
      <c r="G276" s="89"/>
      <c r="H276" s="148" t="str">
        <f>IF([1]p44!$E$72&lt;&gt;0,[1]p44!$E$72,"")</f>
        <v/>
      </c>
      <c r="I276" s="89"/>
      <c r="J276" s="148" t="str">
        <f>IF([1]p44!$I$72&lt;&gt;0,[1]p44!$I$72,"")</f>
        <v/>
      </c>
      <c r="K276" s="89"/>
      <c r="L276" s="16"/>
      <c r="M276" s="148" t="str">
        <f>IF([1]p44!$K$72&lt;&gt;0,[1]p44!$K$72,"")</f>
        <v/>
      </c>
      <c r="N276" s="89"/>
      <c r="O276" s="16"/>
      <c r="P276" s="16" t="str">
        <f>IF([1]p44!$L$72&lt;&gt;0,[1]p44!$L$72,"")</f>
        <v/>
      </c>
      <c r="Q276" s="16"/>
      <c r="R276" s="148" t="str">
        <f>IF([1]p44!$J$72&lt;&gt;0,[1]p44!$J$72,"")</f>
        <v/>
      </c>
      <c r="S276" s="89"/>
    </row>
    <row r="277" spans="1:19" s="2" customFormat="1" ht="13.5" customHeight="1" x14ac:dyDescent="0.2">
      <c r="A277" s="139" t="str">
        <f>IF([1]p44!$A$73&lt;&gt;0,[1]p44!$A$73,"")</f>
        <v/>
      </c>
      <c r="B277" s="131"/>
      <c r="C277" s="131"/>
      <c r="D277" s="131"/>
      <c r="E277" s="89"/>
      <c r="F277" s="139" t="str">
        <f>IF([1]p44!$F$73&lt;&gt;0,[1]p44!$F$73,"")</f>
        <v/>
      </c>
      <c r="G277" s="89"/>
      <c r="H277" s="148" t="str">
        <f>IF([1]p44!$E$73&lt;&gt;0,[1]p44!$E$73,"")</f>
        <v/>
      </c>
      <c r="I277" s="89"/>
      <c r="J277" s="148" t="str">
        <f>IF([1]p44!$I$73&lt;&gt;0,[1]p44!$I$73,"")</f>
        <v/>
      </c>
      <c r="K277" s="89"/>
      <c r="L277" s="16"/>
      <c r="M277" s="148" t="str">
        <f>IF([1]p44!$K$73&lt;&gt;0,[1]p44!$K$73,"")</f>
        <v/>
      </c>
      <c r="N277" s="89"/>
      <c r="O277" s="16"/>
      <c r="P277" s="16" t="str">
        <f>IF([1]p44!$L$73&lt;&gt;0,[1]p44!$L$73,"")</f>
        <v/>
      </c>
      <c r="Q277" s="16"/>
      <c r="R277" s="148" t="str">
        <f>IF([1]p44!$J$73&lt;&gt;0,[1]p44!$J$73,"")</f>
        <v/>
      </c>
      <c r="S277" s="89"/>
    </row>
    <row r="278" spans="1:19" s="25" customFormat="1" ht="11.25" x14ac:dyDescent="0.2">
      <c r="A278" s="47" t="str">
        <f>T([1]p45!$C$13:$G$13)</f>
        <v/>
      </c>
      <c r="B278" s="95"/>
      <c r="C278" s="95"/>
      <c r="D278" s="95"/>
      <c r="E278" s="136"/>
      <c r="F278" s="139"/>
      <c r="G278" s="131"/>
      <c r="H278" s="149"/>
      <c r="I278" s="131"/>
      <c r="J278" s="149"/>
      <c r="K278" s="131"/>
      <c r="L278" s="131"/>
      <c r="M278" s="149"/>
      <c r="N278" s="131"/>
      <c r="O278" s="131"/>
      <c r="P278" s="149"/>
      <c r="Q278" s="131"/>
      <c r="R278" s="149"/>
      <c r="S278" s="131"/>
    </row>
    <row r="279" spans="1:19" s="2" customFormat="1" ht="13.5" customHeight="1" x14ac:dyDescent="0.2">
      <c r="A279" s="139" t="str">
        <f>IF([1]p45!$A$69&lt;&gt;0,[1]p45!$A$69,"")</f>
        <v/>
      </c>
      <c r="B279" s="131"/>
      <c r="C279" s="131"/>
      <c r="D279" s="131"/>
      <c r="E279" s="89"/>
      <c r="F279" s="139" t="str">
        <f>IF([1]p45!$F$69&lt;&gt;0,[1]p45!$F$69,"")</f>
        <v/>
      </c>
      <c r="G279" s="89"/>
      <c r="H279" s="148" t="str">
        <f>IF([1]p45!$E$69&lt;&gt;0,[1]p45!$E$69,"")</f>
        <v/>
      </c>
      <c r="I279" s="89"/>
      <c r="J279" s="148" t="str">
        <f>IF([1]p45!$I$69&lt;&gt;0,[1]p45!$I$69,"")</f>
        <v/>
      </c>
      <c r="K279" s="89"/>
      <c r="L279" s="16"/>
      <c r="M279" s="148" t="str">
        <f>IF([1]p45!$K$69&lt;&gt;0,[1]p45!$K$69,"")</f>
        <v/>
      </c>
      <c r="N279" s="89"/>
      <c r="O279" s="16"/>
      <c r="P279" s="16" t="str">
        <f>IF([1]p45!$L$69&lt;&gt;0,[1]p45!$L$69,"")</f>
        <v/>
      </c>
      <c r="Q279" s="16"/>
      <c r="R279" s="148" t="str">
        <f>IF([1]p45!$J$69&lt;&gt;0,[1]p45!$J$69,"")</f>
        <v/>
      </c>
      <c r="S279" s="89"/>
    </row>
    <row r="280" spans="1:19" s="2" customFormat="1" ht="13.5" customHeight="1" x14ac:dyDescent="0.2">
      <c r="A280" s="139" t="str">
        <f>IF([1]p45!$A$70&lt;&gt;0,[1]p45!$A$70,"")</f>
        <v/>
      </c>
      <c r="B280" s="131"/>
      <c r="C280" s="131"/>
      <c r="D280" s="131"/>
      <c r="E280" s="89"/>
      <c r="F280" s="139" t="str">
        <f>IF([1]p45!$F$70&lt;&gt;0,[1]p45!$F$70,"")</f>
        <v/>
      </c>
      <c r="G280" s="89"/>
      <c r="H280" s="148" t="str">
        <f>IF([1]p45!$E$70&lt;&gt;0,[1]p45!$E$70,"")</f>
        <v/>
      </c>
      <c r="I280" s="89"/>
      <c r="J280" s="148" t="str">
        <f>IF([1]p45!$I$70&lt;&gt;0,[1]p45!$I$70,"")</f>
        <v/>
      </c>
      <c r="K280" s="89"/>
      <c r="L280" s="16"/>
      <c r="M280" s="148" t="str">
        <f>IF([1]p45!$K$70&lt;&gt;0,[1]p45!$K$70,"")</f>
        <v/>
      </c>
      <c r="N280" s="89"/>
      <c r="O280" s="16"/>
      <c r="P280" s="16" t="str">
        <f>IF([1]p45!$L$70&lt;&gt;0,[1]p45!$L$70,"")</f>
        <v/>
      </c>
      <c r="Q280" s="16"/>
      <c r="R280" s="148" t="str">
        <f>IF([1]p45!$J$70&lt;&gt;0,[1]p45!$J$70,"")</f>
        <v/>
      </c>
      <c r="S280" s="89"/>
    </row>
    <row r="281" spans="1:19" s="2" customFormat="1" ht="13.5" customHeight="1" x14ac:dyDescent="0.2">
      <c r="A281" s="139" t="str">
        <f>IF([1]p45!$A$71&lt;&gt;0,[1]p45!$A$71,"")</f>
        <v/>
      </c>
      <c r="B281" s="131"/>
      <c r="C281" s="131"/>
      <c r="D281" s="131"/>
      <c r="E281" s="89"/>
      <c r="F281" s="139" t="str">
        <f>IF([1]p45!$F$71&lt;&gt;0,[1]p45!$F$71,"")</f>
        <v/>
      </c>
      <c r="G281" s="89"/>
      <c r="H281" s="148" t="str">
        <f>IF([1]p45!$E$71&lt;&gt;0,[1]p45!$E$71,"")</f>
        <v/>
      </c>
      <c r="I281" s="89"/>
      <c r="J281" s="148" t="str">
        <f>IF([1]p45!$I$71&lt;&gt;0,[1]p45!$I$71,"")</f>
        <v/>
      </c>
      <c r="K281" s="89"/>
      <c r="L281" s="16"/>
      <c r="M281" s="148" t="str">
        <f>IF([1]p45!$K$71&lt;&gt;0,[1]p45!$K$71,"")</f>
        <v/>
      </c>
      <c r="N281" s="89"/>
      <c r="O281" s="16"/>
      <c r="P281" s="16" t="str">
        <f>IF([1]p45!$L$71&lt;&gt;0,[1]p45!$L$71,"")</f>
        <v/>
      </c>
      <c r="Q281" s="16"/>
      <c r="R281" s="148" t="str">
        <f>IF([1]p45!$J$71&lt;&gt;0,[1]p45!$J$71,"")</f>
        <v/>
      </c>
      <c r="S281" s="89"/>
    </row>
    <row r="282" spans="1:19" s="2" customFormat="1" ht="13.5" customHeight="1" x14ac:dyDescent="0.2">
      <c r="A282" s="139" t="str">
        <f>IF([1]p45!$A$72&lt;&gt;0,[1]p45!$A$72,"")</f>
        <v/>
      </c>
      <c r="B282" s="131"/>
      <c r="C282" s="131"/>
      <c r="D282" s="131"/>
      <c r="E282" s="89"/>
      <c r="F282" s="139" t="str">
        <f>IF([1]p45!$F$72&lt;&gt;0,[1]p45!$F$72,"")</f>
        <v/>
      </c>
      <c r="G282" s="89"/>
      <c r="H282" s="148" t="str">
        <f>IF([1]p45!$E$72&lt;&gt;0,[1]p45!$E$72,"")</f>
        <v/>
      </c>
      <c r="I282" s="89"/>
      <c r="J282" s="148" t="str">
        <f>IF([1]p45!$I$72&lt;&gt;0,[1]p45!$I$72,"")</f>
        <v/>
      </c>
      <c r="K282" s="89"/>
      <c r="L282" s="16"/>
      <c r="M282" s="148" t="str">
        <f>IF([1]p45!$K$72&lt;&gt;0,[1]p45!$K$72,"")</f>
        <v/>
      </c>
      <c r="N282" s="89"/>
      <c r="O282" s="16"/>
      <c r="P282" s="16" t="str">
        <f>IF([1]p45!$L$72&lt;&gt;0,[1]p45!$L$72,"")</f>
        <v/>
      </c>
      <c r="Q282" s="16"/>
      <c r="R282" s="148" t="str">
        <f>IF([1]p45!$J$72&lt;&gt;0,[1]p45!$J$72,"")</f>
        <v/>
      </c>
      <c r="S282" s="89"/>
    </row>
    <row r="283" spans="1:19" s="2" customFormat="1" ht="13.5" customHeight="1" x14ac:dyDescent="0.2">
      <c r="A283" s="139" t="str">
        <f>IF([1]p45!$A$73&lt;&gt;0,[1]p45!$A$73,"")</f>
        <v/>
      </c>
      <c r="B283" s="131"/>
      <c r="C283" s="131"/>
      <c r="D283" s="131"/>
      <c r="E283" s="89"/>
      <c r="F283" s="139" t="str">
        <f>IF([1]p45!$F$73&lt;&gt;0,[1]p45!$F$73,"")</f>
        <v/>
      </c>
      <c r="G283" s="89"/>
      <c r="H283" s="148" t="str">
        <f>IF([1]p45!$E$73&lt;&gt;0,[1]p45!$E$73,"")</f>
        <v/>
      </c>
      <c r="I283" s="89"/>
      <c r="J283" s="148" t="str">
        <f>IF([1]p45!$I$73&lt;&gt;0,[1]p45!$I$73,"")</f>
        <v/>
      </c>
      <c r="K283" s="89"/>
      <c r="L283" s="16"/>
      <c r="M283" s="148" t="str">
        <f>IF([1]p45!$K$73&lt;&gt;0,[1]p45!$K$73,"")</f>
        <v/>
      </c>
      <c r="N283" s="89"/>
      <c r="O283" s="16"/>
      <c r="P283" s="16" t="str">
        <f>IF([1]p45!$L$73&lt;&gt;0,[1]p45!$L$73,"")</f>
        <v/>
      </c>
      <c r="Q283" s="16"/>
      <c r="R283" s="148" t="str">
        <f>IF([1]p45!$J$73&lt;&gt;0,[1]p45!$J$73,"")</f>
        <v/>
      </c>
      <c r="S283" s="89"/>
    </row>
    <row r="284" spans="1:19" s="25" customFormat="1" ht="11.25" x14ac:dyDescent="0.2">
      <c r="A284" s="47" t="str">
        <f>T([1]p46!$C$13:$G$13)</f>
        <v/>
      </c>
      <c r="B284" s="95"/>
      <c r="C284" s="95"/>
      <c r="D284" s="95"/>
      <c r="E284" s="136"/>
      <c r="F284" s="139"/>
      <c r="G284" s="131"/>
      <c r="H284" s="149"/>
      <c r="I284" s="131"/>
      <c r="J284" s="149"/>
      <c r="K284" s="131"/>
      <c r="L284" s="131"/>
      <c r="M284" s="149"/>
      <c r="N284" s="131"/>
      <c r="O284" s="131"/>
      <c r="P284" s="149"/>
      <c r="Q284" s="131"/>
      <c r="R284" s="149"/>
      <c r="S284" s="131"/>
    </row>
    <row r="285" spans="1:19" s="2" customFormat="1" ht="13.5" customHeight="1" x14ac:dyDescent="0.2">
      <c r="A285" s="139" t="str">
        <f>IF([1]p46!$A$69&lt;&gt;0,[1]p46!$A$69,"")</f>
        <v/>
      </c>
      <c r="B285" s="131"/>
      <c r="C285" s="131"/>
      <c r="D285" s="131"/>
      <c r="E285" s="89"/>
      <c r="F285" s="139" t="str">
        <f>IF([1]p46!$F$69&lt;&gt;0,[1]p46!$F$69,"")</f>
        <v/>
      </c>
      <c r="G285" s="89"/>
      <c r="H285" s="148" t="str">
        <f>IF([1]p46!$E$69&lt;&gt;0,[1]p46!$E$69,"")</f>
        <v/>
      </c>
      <c r="I285" s="89"/>
      <c r="J285" s="148" t="str">
        <f>IF([1]p46!$I$69&lt;&gt;0,[1]p46!$I$69,"")</f>
        <v/>
      </c>
      <c r="K285" s="89"/>
      <c r="L285" s="16"/>
      <c r="M285" s="148" t="str">
        <f>IF([1]p46!$K$69&lt;&gt;0,[1]p46!$K$69,"")</f>
        <v/>
      </c>
      <c r="N285" s="89"/>
      <c r="O285" s="16"/>
      <c r="P285" s="16" t="str">
        <f>IF([1]p46!$L$69&lt;&gt;0,[1]p46!$L$69,"")</f>
        <v/>
      </c>
      <c r="Q285" s="16"/>
      <c r="R285" s="148" t="str">
        <f>IF([1]p46!$J$69&lt;&gt;0,[1]p46!$J$69,"")</f>
        <v/>
      </c>
      <c r="S285" s="89"/>
    </row>
    <row r="286" spans="1:19" s="2" customFormat="1" ht="13.5" customHeight="1" x14ac:dyDescent="0.2">
      <c r="A286" s="139" t="str">
        <f>IF([1]p46!$A$70&lt;&gt;0,[1]p46!$A$70,"")</f>
        <v/>
      </c>
      <c r="B286" s="131"/>
      <c r="C286" s="131"/>
      <c r="D286" s="131"/>
      <c r="E286" s="89"/>
      <c r="F286" s="139" t="str">
        <f>IF([1]p46!$F$70&lt;&gt;0,[1]p46!$F$70,"")</f>
        <v/>
      </c>
      <c r="G286" s="89"/>
      <c r="H286" s="148" t="str">
        <f>IF([1]p46!$E$70&lt;&gt;0,[1]p46!$E$70,"")</f>
        <v/>
      </c>
      <c r="I286" s="89"/>
      <c r="J286" s="148" t="str">
        <f>IF([1]p46!$I$70&lt;&gt;0,[1]p46!$I$70,"")</f>
        <v/>
      </c>
      <c r="K286" s="89"/>
      <c r="L286" s="16"/>
      <c r="M286" s="148" t="str">
        <f>IF([1]p46!$K$70&lt;&gt;0,[1]p46!$K$70,"")</f>
        <v/>
      </c>
      <c r="N286" s="89"/>
      <c r="O286" s="16"/>
      <c r="P286" s="16" t="str">
        <f>IF([1]p46!$L$70&lt;&gt;0,[1]p46!$L$70,"")</f>
        <v/>
      </c>
      <c r="Q286" s="16"/>
      <c r="R286" s="148" t="str">
        <f>IF([1]p46!$J$70&lt;&gt;0,[1]p46!$J$70,"")</f>
        <v/>
      </c>
      <c r="S286" s="89"/>
    </row>
    <row r="287" spans="1:19" s="2" customFormat="1" ht="13.5" customHeight="1" x14ac:dyDescent="0.2">
      <c r="A287" s="139" t="str">
        <f>IF([1]p46!$A$71&lt;&gt;0,[1]p46!$A$71,"")</f>
        <v/>
      </c>
      <c r="B287" s="131"/>
      <c r="C287" s="131"/>
      <c r="D287" s="131"/>
      <c r="E287" s="89"/>
      <c r="F287" s="139" t="str">
        <f>IF([1]p46!$F$71&lt;&gt;0,[1]p46!$F$71,"")</f>
        <v/>
      </c>
      <c r="G287" s="89"/>
      <c r="H287" s="148" t="str">
        <f>IF([1]p46!$E$71&lt;&gt;0,[1]p46!$E$71,"")</f>
        <v/>
      </c>
      <c r="I287" s="89"/>
      <c r="J287" s="148" t="str">
        <f>IF([1]p46!$I$71&lt;&gt;0,[1]p46!$I$71,"")</f>
        <v/>
      </c>
      <c r="K287" s="89"/>
      <c r="L287" s="16"/>
      <c r="M287" s="148" t="str">
        <f>IF([1]p46!$K$71&lt;&gt;0,[1]p46!$K$71,"")</f>
        <v/>
      </c>
      <c r="N287" s="89"/>
      <c r="O287" s="16"/>
      <c r="P287" s="16" t="str">
        <f>IF([1]p46!$L$71&lt;&gt;0,[1]p46!$L$71,"")</f>
        <v/>
      </c>
      <c r="Q287" s="16"/>
      <c r="R287" s="148" t="str">
        <f>IF([1]p46!$J$71&lt;&gt;0,[1]p46!$J$71,"")</f>
        <v/>
      </c>
      <c r="S287" s="89"/>
    </row>
    <row r="288" spans="1:19" s="2" customFormat="1" ht="13.5" customHeight="1" x14ac:dyDescent="0.2">
      <c r="A288" s="139" t="str">
        <f>IF([1]p46!$A$72&lt;&gt;0,[1]p46!$A$72,"")</f>
        <v/>
      </c>
      <c r="B288" s="131"/>
      <c r="C288" s="131"/>
      <c r="D288" s="131"/>
      <c r="E288" s="89"/>
      <c r="F288" s="139" t="str">
        <f>IF([1]p46!$F$72&lt;&gt;0,[1]p46!$F$72,"")</f>
        <v/>
      </c>
      <c r="G288" s="89"/>
      <c r="H288" s="148" t="str">
        <f>IF([1]p46!$E$72&lt;&gt;0,[1]p46!$E$72,"")</f>
        <v/>
      </c>
      <c r="I288" s="89"/>
      <c r="J288" s="148" t="str">
        <f>IF([1]p46!$I$72&lt;&gt;0,[1]p46!$I$72,"")</f>
        <v/>
      </c>
      <c r="K288" s="89"/>
      <c r="L288" s="16"/>
      <c r="M288" s="148" t="str">
        <f>IF([1]p46!$K$72&lt;&gt;0,[1]p46!$K$72,"")</f>
        <v/>
      </c>
      <c r="N288" s="89"/>
      <c r="O288" s="16"/>
      <c r="P288" s="16" t="str">
        <f>IF([1]p46!$L$72&lt;&gt;0,[1]p46!$L$72,"")</f>
        <v/>
      </c>
      <c r="Q288" s="16"/>
      <c r="R288" s="148" t="str">
        <f>IF([1]p46!$J$72&lt;&gt;0,[1]p46!$J$72,"")</f>
        <v/>
      </c>
      <c r="S288" s="89"/>
    </row>
    <row r="289" spans="1:19" s="2" customFormat="1" ht="13.5" customHeight="1" x14ac:dyDescent="0.2">
      <c r="A289" s="139" t="str">
        <f>IF([1]p46!$A$73&lt;&gt;0,[1]p46!$A$73,"")</f>
        <v/>
      </c>
      <c r="B289" s="131"/>
      <c r="C289" s="131"/>
      <c r="D289" s="131"/>
      <c r="E289" s="89"/>
      <c r="F289" s="139" t="str">
        <f>IF([1]p46!$F$73&lt;&gt;0,[1]p46!$F$73,"")</f>
        <v/>
      </c>
      <c r="G289" s="89"/>
      <c r="H289" s="148" t="str">
        <f>IF([1]p46!$E$73&lt;&gt;0,[1]p46!$E$73,"")</f>
        <v/>
      </c>
      <c r="I289" s="89"/>
      <c r="J289" s="148" t="str">
        <f>IF([1]p46!$I$73&lt;&gt;0,[1]p46!$I$73,"")</f>
        <v/>
      </c>
      <c r="K289" s="89"/>
      <c r="L289" s="16"/>
      <c r="M289" s="148" t="str">
        <f>IF([1]p46!$K$73&lt;&gt;0,[1]p46!$K$73,"")</f>
        <v/>
      </c>
      <c r="N289" s="89"/>
      <c r="O289" s="16"/>
      <c r="P289" s="16" t="str">
        <f>IF([1]p46!$L$73&lt;&gt;0,[1]p46!$L$73,"")</f>
        <v/>
      </c>
      <c r="Q289" s="16"/>
      <c r="R289" s="148" t="str">
        <f>IF([1]p46!$J$73&lt;&gt;0,[1]p46!$J$73,"")</f>
        <v/>
      </c>
      <c r="S289" s="89"/>
    </row>
    <row r="290" spans="1:19" s="25" customFormat="1" ht="11.25" x14ac:dyDescent="0.2">
      <c r="A290" s="47" t="str">
        <f>T([1]p47!$C$13:$G$13)</f>
        <v/>
      </c>
      <c r="B290" s="95"/>
      <c r="C290" s="95"/>
      <c r="D290" s="95"/>
      <c r="E290" s="136"/>
      <c r="F290" s="139"/>
      <c r="G290" s="131"/>
      <c r="H290" s="149"/>
      <c r="I290" s="131"/>
      <c r="J290" s="149"/>
      <c r="K290" s="131"/>
      <c r="L290" s="131"/>
      <c r="M290" s="149"/>
      <c r="N290" s="131"/>
      <c r="O290" s="131"/>
      <c r="P290" s="149"/>
      <c r="Q290" s="131"/>
      <c r="R290" s="149"/>
      <c r="S290" s="131"/>
    </row>
    <row r="291" spans="1:19" s="2" customFormat="1" ht="13.5" customHeight="1" x14ac:dyDescent="0.2">
      <c r="A291" s="139" t="str">
        <f>IF([1]p47!$A$69&lt;&gt;0,[1]p47!$A$69,"")</f>
        <v/>
      </c>
      <c r="B291" s="131"/>
      <c r="C291" s="131"/>
      <c r="D291" s="131"/>
      <c r="E291" s="89"/>
      <c r="F291" s="139" t="str">
        <f>IF([1]p47!$F$69&lt;&gt;0,[1]p47!$F$69,"")</f>
        <v/>
      </c>
      <c r="G291" s="89"/>
      <c r="H291" s="148" t="str">
        <f>IF([1]p47!$E$69&lt;&gt;0,[1]p47!$E$69,"")</f>
        <v/>
      </c>
      <c r="I291" s="89"/>
      <c r="J291" s="148" t="str">
        <f>IF([1]p47!$I$69&lt;&gt;0,[1]p47!$I$69,"")</f>
        <v/>
      </c>
      <c r="K291" s="89"/>
      <c r="L291" s="16"/>
      <c r="M291" s="148" t="str">
        <f>IF([1]p47!$K$69&lt;&gt;0,[1]p47!$K$69,"")</f>
        <v/>
      </c>
      <c r="N291" s="89"/>
      <c r="O291" s="16"/>
      <c r="P291" s="16" t="str">
        <f>IF([1]p47!$L$69&lt;&gt;0,[1]p47!$L$69,"")</f>
        <v/>
      </c>
      <c r="Q291" s="16"/>
      <c r="R291" s="148" t="str">
        <f>IF([1]p47!$J$69&lt;&gt;0,[1]p47!$J$69,"")</f>
        <v/>
      </c>
      <c r="S291" s="89"/>
    </row>
    <row r="292" spans="1:19" s="2" customFormat="1" ht="13.5" customHeight="1" x14ac:dyDescent="0.2">
      <c r="A292" s="139" t="str">
        <f>IF([1]p47!$A$70&lt;&gt;0,[1]p47!$A$70,"")</f>
        <v/>
      </c>
      <c r="B292" s="131"/>
      <c r="C292" s="131"/>
      <c r="D292" s="131"/>
      <c r="E292" s="89"/>
      <c r="F292" s="139" t="str">
        <f>IF([1]p47!$F$70&lt;&gt;0,[1]p47!$F$70,"")</f>
        <v/>
      </c>
      <c r="G292" s="89"/>
      <c r="H292" s="148" t="str">
        <f>IF([1]p47!$E$70&lt;&gt;0,[1]p47!$E$70,"")</f>
        <v/>
      </c>
      <c r="I292" s="89"/>
      <c r="J292" s="148" t="str">
        <f>IF([1]p47!$I$70&lt;&gt;0,[1]p47!$I$70,"")</f>
        <v/>
      </c>
      <c r="K292" s="89"/>
      <c r="L292" s="16"/>
      <c r="M292" s="148" t="str">
        <f>IF([1]p47!$K$70&lt;&gt;0,[1]p47!$K$70,"")</f>
        <v/>
      </c>
      <c r="N292" s="89"/>
      <c r="O292" s="16"/>
      <c r="P292" s="16" t="str">
        <f>IF([1]p47!$L$70&lt;&gt;0,[1]p47!$L$70,"")</f>
        <v/>
      </c>
      <c r="Q292" s="16"/>
      <c r="R292" s="148" t="str">
        <f>IF([1]p47!$J$70&lt;&gt;0,[1]p47!$J$70,"")</f>
        <v/>
      </c>
      <c r="S292" s="89"/>
    </row>
    <row r="293" spans="1:19" s="2" customFormat="1" ht="13.5" customHeight="1" x14ac:dyDescent="0.2">
      <c r="A293" s="139" t="str">
        <f>IF([1]p47!$A$71&lt;&gt;0,[1]p47!$A$71,"")</f>
        <v/>
      </c>
      <c r="B293" s="131"/>
      <c r="C293" s="131"/>
      <c r="D293" s="131"/>
      <c r="E293" s="89"/>
      <c r="F293" s="139" t="str">
        <f>IF([1]p47!$F$71&lt;&gt;0,[1]p47!$F$71,"")</f>
        <v/>
      </c>
      <c r="G293" s="89"/>
      <c r="H293" s="148" t="str">
        <f>IF([1]p47!$E$71&lt;&gt;0,[1]p47!$E$71,"")</f>
        <v/>
      </c>
      <c r="I293" s="89"/>
      <c r="J293" s="148" t="str">
        <f>IF([1]p47!$I$71&lt;&gt;0,[1]p47!$I$71,"")</f>
        <v/>
      </c>
      <c r="K293" s="89"/>
      <c r="L293" s="16"/>
      <c r="M293" s="148" t="str">
        <f>IF([1]p47!$K$71&lt;&gt;0,[1]p47!$K$71,"")</f>
        <v/>
      </c>
      <c r="N293" s="89"/>
      <c r="O293" s="16"/>
      <c r="P293" s="16" t="str">
        <f>IF([1]p47!$L$71&lt;&gt;0,[1]p47!$L$71,"")</f>
        <v/>
      </c>
      <c r="Q293" s="16"/>
      <c r="R293" s="148" t="str">
        <f>IF([1]p47!$J$71&lt;&gt;0,[1]p47!$J$71,"")</f>
        <v/>
      </c>
      <c r="S293" s="89"/>
    </row>
    <row r="294" spans="1:19" s="2" customFormat="1" ht="13.5" customHeight="1" x14ac:dyDescent="0.2">
      <c r="A294" s="139" t="str">
        <f>IF([1]p47!$A$72&lt;&gt;0,[1]p47!$A$72,"")</f>
        <v/>
      </c>
      <c r="B294" s="131"/>
      <c r="C294" s="131"/>
      <c r="D294" s="131"/>
      <c r="E294" s="89"/>
      <c r="F294" s="139" t="str">
        <f>IF([1]p47!$F$72&lt;&gt;0,[1]p47!$F$72,"")</f>
        <v/>
      </c>
      <c r="G294" s="89"/>
      <c r="H294" s="148" t="str">
        <f>IF([1]p47!$E$72&lt;&gt;0,[1]p47!$E$72,"")</f>
        <v/>
      </c>
      <c r="I294" s="89"/>
      <c r="J294" s="148" t="str">
        <f>IF([1]p47!$I$72&lt;&gt;0,[1]p47!$I$72,"")</f>
        <v/>
      </c>
      <c r="K294" s="89"/>
      <c r="L294" s="16"/>
      <c r="M294" s="148" t="str">
        <f>IF([1]p47!$K$72&lt;&gt;0,[1]p47!$K$72,"")</f>
        <v/>
      </c>
      <c r="N294" s="89"/>
      <c r="O294" s="16"/>
      <c r="P294" s="16" t="str">
        <f>IF([1]p47!$L$72&lt;&gt;0,[1]p47!$L$72,"")</f>
        <v/>
      </c>
      <c r="Q294" s="16"/>
      <c r="R294" s="148" t="str">
        <f>IF([1]p47!$J$72&lt;&gt;0,[1]p47!$J$72,"")</f>
        <v/>
      </c>
      <c r="S294" s="89"/>
    </row>
    <row r="295" spans="1:19" s="2" customFormat="1" ht="13.5" customHeight="1" x14ac:dyDescent="0.2">
      <c r="A295" s="139" t="str">
        <f>IF([1]p47!$A$73&lt;&gt;0,[1]p47!$A$73,"")</f>
        <v/>
      </c>
      <c r="B295" s="131"/>
      <c r="C295" s="131"/>
      <c r="D295" s="131"/>
      <c r="E295" s="89"/>
      <c r="F295" s="139" t="str">
        <f>IF([1]p47!$F$73&lt;&gt;0,[1]p47!$F$73,"")</f>
        <v/>
      </c>
      <c r="G295" s="89"/>
      <c r="H295" s="148" t="str">
        <f>IF([1]p47!$E$73&lt;&gt;0,[1]p47!$E$73,"")</f>
        <v/>
      </c>
      <c r="I295" s="89"/>
      <c r="J295" s="148" t="str">
        <f>IF([1]p47!$I$73&lt;&gt;0,[1]p47!$I$73,"")</f>
        <v/>
      </c>
      <c r="K295" s="89"/>
      <c r="L295" s="16"/>
      <c r="M295" s="148" t="str">
        <f>IF([1]p47!$K$73&lt;&gt;0,[1]p47!$K$73,"")</f>
        <v/>
      </c>
      <c r="N295" s="89"/>
      <c r="O295" s="16"/>
      <c r="P295" s="16" t="str">
        <f>IF([1]p47!$L$73&lt;&gt;0,[1]p47!$L$73,"")</f>
        <v/>
      </c>
      <c r="Q295" s="16"/>
      <c r="R295" s="148" t="str">
        <f>IF([1]p47!$J$73&lt;&gt;0,[1]p47!$J$73,"")</f>
        <v/>
      </c>
      <c r="S295" s="89"/>
    </row>
    <row r="296" spans="1:19" s="25" customFormat="1" ht="11.25" x14ac:dyDescent="0.2">
      <c r="A296" s="47" t="str">
        <f>T([1]p48!$C$13:$G$13)</f>
        <v/>
      </c>
      <c r="B296" s="95"/>
      <c r="C296" s="95"/>
      <c r="D296" s="95"/>
      <c r="E296" s="136"/>
      <c r="F296" s="139"/>
      <c r="G296" s="131"/>
      <c r="H296" s="149"/>
      <c r="I296" s="131"/>
      <c r="J296" s="149"/>
      <c r="K296" s="131"/>
      <c r="L296" s="131"/>
      <c r="M296" s="149"/>
      <c r="N296" s="131"/>
      <c r="O296" s="131"/>
      <c r="P296" s="149"/>
      <c r="Q296" s="131"/>
      <c r="R296" s="149"/>
      <c r="S296" s="131"/>
    </row>
    <row r="297" spans="1:19" s="2" customFormat="1" ht="13.5" customHeight="1" x14ac:dyDescent="0.2">
      <c r="A297" s="139" t="str">
        <f>IF([1]p48!$A$69&lt;&gt;0,[1]p48!$A$69,"")</f>
        <v/>
      </c>
      <c r="B297" s="131"/>
      <c r="C297" s="131"/>
      <c r="D297" s="131"/>
      <c r="E297" s="89"/>
      <c r="F297" s="139" t="str">
        <f>IF([1]p48!$F$69&lt;&gt;0,[1]p48!$F$69,"")</f>
        <v/>
      </c>
      <c r="G297" s="89"/>
      <c r="H297" s="148" t="str">
        <f>IF([1]p48!$E$69&lt;&gt;0,[1]p48!$E$69,"")</f>
        <v/>
      </c>
      <c r="I297" s="89"/>
      <c r="J297" s="148" t="str">
        <f>IF([1]p48!$I$69&lt;&gt;0,[1]p48!$I$69,"")</f>
        <v/>
      </c>
      <c r="K297" s="89"/>
      <c r="L297" s="16"/>
      <c r="M297" s="148" t="str">
        <f>IF([1]p48!$K$69&lt;&gt;0,[1]p48!$K$69,"")</f>
        <v/>
      </c>
      <c r="N297" s="89"/>
      <c r="O297" s="16"/>
      <c r="P297" s="16" t="str">
        <f>IF([1]p48!$L$69&lt;&gt;0,[1]p48!$L$69,"")</f>
        <v/>
      </c>
      <c r="Q297" s="16"/>
      <c r="R297" s="148" t="str">
        <f>IF([1]p48!$J$69&lt;&gt;0,[1]p48!$J$69,"")</f>
        <v/>
      </c>
      <c r="S297" s="89"/>
    </row>
    <row r="298" spans="1:19" s="2" customFormat="1" ht="13.5" customHeight="1" x14ac:dyDescent="0.2">
      <c r="A298" s="139" t="str">
        <f>IF([1]p48!$A$70&lt;&gt;0,[1]p48!$A$70,"")</f>
        <v/>
      </c>
      <c r="B298" s="131"/>
      <c r="C298" s="131"/>
      <c r="D298" s="131"/>
      <c r="E298" s="89"/>
      <c r="F298" s="139" t="str">
        <f>IF([1]p48!$F$70&lt;&gt;0,[1]p48!$F$70,"")</f>
        <v/>
      </c>
      <c r="G298" s="89"/>
      <c r="H298" s="148" t="str">
        <f>IF([1]p48!$E$70&lt;&gt;0,[1]p48!$E$70,"")</f>
        <v/>
      </c>
      <c r="I298" s="89"/>
      <c r="J298" s="148" t="str">
        <f>IF([1]p48!$I$70&lt;&gt;0,[1]p48!$I$70,"")</f>
        <v/>
      </c>
      <c r="K298" s="89"/>
      <c r="L298" s="16"/>
      <c r="M298" s="148" t="str">
        <f>IF([1]p48!$K$70&lt;&gt;0,[1]p48!$K$70,"")</f>
        <v/>
      </c>
      <c r="N298" s="89"/>
      <c r="O298" s="16"/>
      <c r="P298" s="16" t="str">
        <f>IF([1]p48!$L$70&lt;&gt;0,[1]p48!$L$70,"")</f>
        <v/>
      </c>
      <c r="Q298" s="16"/>
      <c r="R298" s="148" t="str">
        <f>IF([1]p48!$J$70&lt;&gt;0,[1]p48!$J$70,"")</f>
        <v/>
      </c>
      <c r="S298" s="89"/>
    </row>
    <row r="299" spans="1:19" s="2" customFormat="1" ht="13.5" customHeight="1" x14ac:dyDescent="0.2">
      <c r="A299" s="139" t="str">
        <f>IF([1]p48!$A$71&lt;&gt;0,[1]p48!$A$71,"")</f>
        <v/>
      </c>
      <c r="B299" s="131"/>
      <c r="C299" s="131"/>
      <c r="D299" s="131"/>
      <c r="E299" s="89"/>
      <c r="F299" s="139" t="str">
        <f>IF([1]p48!$F$71&lt;&gt;0,[1]p48!$F$71,"")</f>
        <v/>
      </c>
      <c r="G299" s="89"/>
      <c r="H299" s="148" t="str">
        <f>IF([1]p48!$E$71&lt;&gt;0,[1]p48!$E$71,"")</f>
        <v/>
      </c>
      <c r="I299" s="89"/>
      <c r="J299" s="148" t="str">
        <f>IF([1]p48!$I$71&lt;&gt;0,[1]p48!$I$71,"")</f>
        <v/>
      </c>
      <c r="K299" s="89"/>
      <c r="L299" s="16"/>
      <c r="M299" s="148" t="str">
        <f>IF([1]p48!$K$71&lt;&gt;0,[1]p48!$K$71,"")</f>
        <v/>
      </c>
      <c r="N299" s="89"/>
      <c r="O299" s="16"/>
      <c r="P299" s="16" t="str">
        <f>IF([1]p48!$L$71&lt;&gt;0,[1]p48!$L$71,"")</f>
        <v/>
      </c>
      <c r="Q299" s="16"/>
      <c r="R299" s="148" t="str">
        <f>IF([1]p48!$J$71&lt;&gt;0,[1]p48!$J$71,"")</f>
        <v/>
      </c>
      <c r="S299" s="89"/>
    </row>
    <row r="300" spans="1:19" s="2" customFormat="1" ht="13.5" customHeight="1" x14ac:dyDescent="0.2">
      <c r="A300" s="139" t="str">
        <f>IF([1]p48!$A$72&lt;&gt;0,[1]p48!$A$72,"")</f>
        <v/>
      </c>
      <c r="B300" s="131"/>
      <c r="C300" s="131"/>
      <c r="D300" s="131"/>
      <c r="E300" s="89"/>
      <c r="F300" s="139" t="str">
        <f>IF([1]p48!$F$72&lt;&gt;0,[1]p48!$F$72,"")</f>
        <v/>
      </c>
      <c r="G300" s="89"/>
      <c r="H300" s="148" t="str">
        <f>IF([1]p48!$E$72&lt;&gt;0,[1]p48!$E$72,"")</f>
        <v/>
      </c>
      <c r="I300" s="89"/>
      <c r="J300" s="148" t="str">
        <f>IF([1]p48!$I$72&lt;&gt;0,[1]p48!$I$72,"")</f>
        <v/>
      </c>
      <c r="K300" s="89"/>
      <c r="L300" s="16"/>
      <c r="M300" s="148" t="str">
        <f>IF([1]p48!$K$72&lt;&gt;0,[1]p48!$K$72,"")</f>
        <v/>
      </c>
      <c r="N300" s="89"/>
      <c r="O300" s="16"/>
      <c r="P300" s="16" t="str">
        <f>IF([1]p48!$L$72&lt;&gt;0,[1]p48!$L$72,"")</f>
        <v/>
      </c>
      <c r="Q300" s="16"/>
      <c r="R300" s="148" t="str">
        <f>IF([1]p48!$J$72&lt;&gt;0,[1]p48!$J$72,"")</f>
        <v/>
      </c>
      <c r="S300" s="89"/>
    </row>
    <row r="301" spans="1:19" s="2" customFormat="1" ht="13.5" customHeight="1" x14ac:dyDescent="0.2">
      <c r="A301" s="139" t="str">
        <f>IF([1]p48!$A$73&lt;&gt;0,[1]p48!$A$73,"")</f>
        <v/>
      </c>
      <c r="B301" s="131"/>
      <c r="C301" s="131"/>
      <c r="D301" s="131"/>
      <c r="E301" s="89"/>
      <c r="F301" s="139" t="str">
        <f>IF([1]p48!$F$73&lt;&gt;0,[1]p48!$F$73,"")</f>
        <v/>
      </c>
      <c r="G301" s="89"/>
      <c r="H301" s="148" t="str">
        <f>IF([1]p48!$E$73&lt;&gt;0,[1]p48!$E$73,"")</f>
        <v/>
      </c>
      <c r="I301" s="89"/>
      <c r="J301" s="148" t="str">
        <f>IF([1]p48!$I$73&lt;&gt;0,[1]p48!$I$73,"")</f>
        <v/>
      </c>
      <c r="K301" s="89"/>
      <c r="L301" s="16"/>
      <c r="M301" s="148" t="str">
        <f>IF([1]p48!$K$73&lt;&gt;0,[1]p48!$K$73,"")</f>
        <v/>
      </c>
      <c r="N301" s="89"/>
      <c r="O301" s="16"/>
      <c r="P301" s="16" t="str">
        <f>IF([1]p48!$L$73&lt;&gt;0,[1]p48!$L$73,"")</f>
        <v/>
      </c>
      <c r="Q301" s="16"/>
      <c r="R301" s="148" t="str">
        <f>IF([1]p48!$J$73&lt;&gt;0,[1]p48!$J$73,"")</f>
        <v/>
      </c>
      <c r="S301" s="89"/>
    </row>
    <row r="302" spans="1:19" s="25" customFormat="1" ht="11.25" x14ac:dyDescent="0.2">
      <c r="A302" s="47" t="str">
        <f>T([1]p49!$C$13:$G$13)</f>
        <v/>
      </c>
      <c r="B302" s="95"/>
      <c r="C302" s="95"/>
      <c r="D302" s="95"/>
      <c r="E302" s="136"/>
      <c r="F302" s="139"/>
      <c r="G302" s="131"/>
      <c r="H302" s="149"/>
      <c r="I302" s="131"/>
      <c r="J302" s="149"/>
      <c r="K302" s="131"/>
      <c r="L302" s="131"/>
      <c r="M302" s="149"/>
      <c r="N302" s="131"/>
      <c r="O302" s="131"/>
      <c r="P302" s="149"/>
      <c r="Q302" s="131"/>
      <c r="R302" s="149"/>
      <c r="S302" s="131"/>
    </row>
    <row r="303" spans="1:19" s="2" customFormat="1" ht="13.5" customHeight="1" x14ac:dyDescent="0.2">
      <c r="A303" s="139" t="str">
        <f>IF([1]p49!$A$69&lt;&gt;0,[1]p49!$A$69,"")</f>
        <v/>
      </c>
      <c r="B303" s="131"/>
      <c r="C303" s="131"/>
      <c r="D303" s="131"/>
      <c r="E303" s="89"/>
      <c r="F303" s="139" t="str">
        <f>IF([1]p49!$F$69&lt;&gt;0,[1]p49!$F$69,"")</f>
        <v/>
      </c>
      <c r="G303" s="89"/>
      <c r="H303" s="148" t="str">
        <f>IF([1]p49!$E$69&lt;&gt;0,[1]p49!$E$69,"")</f>
        <v/>
      </c>
      <c r="I303" s="89"/>
      <c r="J303" s="148" t="str">
        <f>IF([1]p49!$I$69&lt;&gt;0,[1]p49!$I$69,"")</f>
        <v/>
      </c>
      <c r="K303" s="89"/>
      <c r="L303" s="16"/>
      <c r="M303" s="148" t="str">
        <f>IF([1]p49!$K$69&lt;&gt;0,[1]p49!$K$69,"")</f>
        <v/>
      </c>
      <c r="N303" s="89"/>
      <c r="O303" s="16"/>
      <c r="P303" s="16" t="str">
        <f>IF([1]p49!$L$69&lt;&gt;0,[1]p49!$L$69,"")</f>
        <v/>
      </c>
      <c r="Q303" s="16"/>
      <c r="R303" s="148" t="str">
        <f>IF([1]p49!$J$69&lt;&gt;0,[1]p49!$J$69,"")</f>
        <v/>
      </c>
      <c r="S303" s="89"/>
    </row>
    <row r="304" spans="1:19" s="2" customFormat="1" ht="13.5" customHeight="1" x14ac:dyDescent="0.2">
      <c r="A304" s="139" t="str">
        <f>IF([1]p49!$A$70&lt;&gt;0,[1]p49!$A$70,"")</f>
        <v/>
      </c>
      <c r="B304" s="131"/>
      <c r="C304" s="131"/>
      <c r="D304" s="131"/>
      <c r="E304" s="89"/>
      <c r="F304" s="139" t="str">
        <f>IF([1]p49!$F$70&lt;&gt;0,[1]p49!$F$70,"")</f>
        <v/>
      </c>
      <c r="G304" s="89"/>
      <c r="H304" s="148" t="str">
        <f>IF([1]p49!$E$70&lt;&gt;0,[1]p49!$E$70,"")</f>
        <v/>
      </c>
      <c r="I304" s="89"/>
      <c r="J304" s="148" t="str">
        <f>IF([1]p49!$I$70&lt;&gt;0,[1]p49!$I$70,"")</f>
        <v/>
      </c>
      <c r="K304" s="89"/>
      <c r="L304" s="16"/>
      <c r="M304" s="148" t="str">
        <f>IF([1]p49!$K$70&lt;&gt;0,[1]p49!$K$70,"")</f>
        <v/>
      </c>
      <c r="N304" s="89"/>
      <c r="O304" s="16"/>
      <c r="P304" s="16" t="str">
        <f>IF([1]p49!$L$70&lt;&gt;0,[1]p49!$L$70,"")</f>
        <v/>
      </c>
      <c r="Q304" s="16"/>
      <c r="R304" s="148" t="str">
        <f>IF([1]p49!$J$70&lt;&gt;0,[1]p49!$J$70,"")</f>
        <v/>
      </c>
      <c r="S304" s="89"/>
    </row>
    <row r="305" spans="1:19" s="2" customFormat="1" ht="13.5" customHeight="1" x14ac:dyDescent="0.2">
      <c r="A305" s="139" t="str">
        <f>IF([1]p49!$A$71&lt;&gt;0,[1]p49!$A$71,"")</f>
        <v/>
      </c>
      <c r="B305" s="131"/>
      <c r="C305" s="131"/>
      <c r="D305" s="131"/>
      <c r="E305" s="89"/>
      <c r="F305" s="139" t="str">
        <f>IF([1]p49!$F$71&lt;&gt;0,[1]p49!$F$71,"")</f>
        <v/>
      </c>
      <c r="G305" s="89"/>
      <c r="H305" s="148" t="str">
        <f>IF([1]p49!$E$71&lt;&gt;0,[1]p49!$E$71,"")</f>
        <v/>
      </c>
      <c r="I305" s="89"/>
      <c r="J305" s="148" t="str">
        <f>IF([1]p49!$I$71&lt;&gt;0,[1]p49!$I$71,"")</f>
        <v/>
      </c>
      <c r="K305" s="89"/>
      <c r="L305" s="16"/>
      <c r="M305" s="148" t="str">
        <f>IF([1]p49!$K$71&lt;&gt;0,[1]p49!$K$71,"")</f>
        <v/>
      </c>
      <c r="N305" s="89"/>
      <c r="O305" s="16"/>
      <c r="P305" s="16" t="str">
        <f>IF([1]p49!$L$71&lt;&gt;0,[1]p49!$L$71,"")</f>
        <v/>
      </c>
      <c r="Q305" s="16"/>
      <c r="R305" s="148" t="str">
        <f>IF([1]p49!$J$71&lt;&gt;0,[1]p49!$J$71,"")</f>
        <v/>
      </c>
      <c r="S305" s="89"/>
    </row>
    <row r="306" spans="1:19" s="2" customFormat="1" ht="13.5" customHeight="1" x14ac:dyDescent="0.2">
      <c r="A306" s="139" t="str">
        <f>IF([1]p49!$A$72&lt;&gt;0,[1]p49!$A$72,"")</f>
        <v/>
      </c>
      <c r="B306" s="131"/>
      <c r="C306" s="131"/>
      <c r="D306" s="131"/>
      <c r="E306" s="89"/>
      <c r="F306" s="139" t="str">
        <f>IF([1]p49!$F$72&lt;&gt;0,[1]p49!$F$72,"")</f>
        <v/>
      </c>
      <c r="G306" s="89"/>
      <c r="H306" s="148" t="str">
        <f>IF([1]p49!$E$72&lt;&gt;0,[1]p49!$E$72,"")</f>
        <v/>
      </c>
      <c r="I306" s="89"/>
      <c r="J306" s="148" t="str">
        <f>IF([1]p49!$I$72&lt;&gt;0,[1]p49!$I$72,"")</f>
        <v/>
      </c>
      <c r="K306" s="89"/>
      <c r="L306" s="16"/>
      <c r="M306" s="148" t="str">
        <f>IF([1]p49!$K$72&lt;&gt;0,[1]p49!$K$72,"")</f>
        <v/>
      </c>
      <c r="N306" s="89"/>
      <c r="O306" s="16"/>
      <c r="P306" s="16" t="str">
        <f>IF([1]p49!$L$72&lt;&gt;0,[1]p49!$L$72,"")</f>
        <v/>
      </c>
      <c r="Q306" s="16"/>
      <c r="R306" s="148" t="str">
        <f>IF([1]p49!$J$72&lt;&gt;0,[1]p49!$J$72,"")</f>
        <v/>
      </c>
      <c r="S306" s="89"/>
    </row>
    <row r="307" spans="1:19" s="2" customFormat="1" ht="13.5" customHeight="1" x14ac:dyDescent="0.2">
      <c r="A307" s="139" t="str">
        <f>IF([1]p49!$A$73&lt;&gt;0,[1]p49!$A$73,"")</f>
        <v/>
      </c>
      <c r="B307" s="131"/>
      <c r="C307" s="131"/>
      <c r="D307" s="131"/>
      <c r="E307" s="89"/>
      <c r="F307" s="139" t="str">
        <f>IF([1]p49!$F$73&lt;&gt;0,[1]p49!$F$73,"")</f>
        <v/>
      </c>
      <c r="G307" s="89"/>
      <c r="H307" s="148" t="str">
        <f>IF([1]p49!$E$73&lt;&gt;0,[1]p49!$E$73,"")</f>
        <v/>
      </c>
      <c r="I307" s="89"/>
      <c r="J307" s="148" t="str">
        <f>IF([1]p49!$I$73&lt;&gt;0,[1]p49!$I$73,"")</f>
        <v/>
      </c>
      <c r="K307" s="89"/>
      <c r="L307" s="16"/>
      <c r="M307" s="148" t="str">
        <f>IF([1]p49!$K$73&lt;&gt;0,[1]p49!$K$73,"")</f>
        <v/>
      </c>
      <c r="N307" s="89"/>
      <c r="O307" s="16"/>
      <c r="P307" s="16" t="str">
        <f>IF([1]p49!$L$73&lt;&gt;0,[1]p49!$L$73,"")</f>
        <v/>
      </c>
      <c r="Q307" s="16"/>
      <c r="R307" s="148" t="str">
        <f>IF([1]p49!$J$73&lt;&gt;0,[1]p49!$J$73,"")</f>
        <v/>
      </c>
      <c r="S307" s="89"/>
    </row>
    <row r="308" spans="1:19" s="25" customFormat="1" ht="11.25" x14ac:dyDescent="0.2">
      <c r="A308" s="47" t="str">
        <f>T([1]p50!$C$13:$G$13)</f>
        <v/>
      </c>
      <c r="B308" s="95"/>
      <c r="C308" s="95"/>
      <c r="D308" s="95"/>
      <c r="E308" s="136"/>
      <c r="F308" s="139"/>
      <c r="G308" s="131"/>
      <c r="H308" s="149"/>
      <c r="I308" s="131"/>
      <c r="J308" s="149"/>
      <c r="K308" s="131"/>
      <c r="L308" s="131"/>
      <c r="M308" s="149"/>
      <c r="N308" s="131"/>
      <c r="O308" s="131"/>
      <c r="P308" s="149"/>
      <c r="Q308" s="131"/>
      <c r="R308" s="149"/>
      <c r="S308" s="131"/>
    </row>
    <row r="309" spans="1:19" s="2" customFormat="1" ht="13.5" customHeight="1" x14ac:dyDescent="0.2">
      <c r="A309" s="139" t="str">
        <f>IF([1]p50!$A$69&lt;&gt;0,[1]p50!$A$69,"")</f>
        <v/>
      </c>
      <c r="B309" s="131"/>
      <c r="C309" s="131"/>
      <c r="D309" s="131"/>
      <c r="E309" s="89"/>
      <c r="F309" s="139" t="str">
        <f>IF([1]p50!$F$69&lt;&gt;0,[1]p50!$F$69,"")</f>
        <v/>
      </c>
      <c r="G309" s="89"/>
      <c r="H309" s="148" t="str">
        <f>IF([1]p50!$E$69&lt;&gt;0,[1]p50!$E$69,"")</f>
        <v/>
      </c>
      <c r="I309" s="89"/>
      <c r="J309" s="148" t="str">
        <f>IF([1]p50!$I$69&lt;&gt;0,[1]p50!$I$69,"")</f>
        <v/>
      </c>
      <c r="K309" s="89"/>
      <c r="L309" s="16"/>
      <c r="M309" s="148" t="str">
        <f>IF([1]p50!$K$69&lt;&gt;0,[1]p50!$K$69,"")</f>
        <v/>
      </c>
      <c r="N309" s="89"/>
      <c r="O309" s="16"/>
      <c r="P309" s="16" t="str">
        <f>IF([1]p50!$L$69&lt;&gt;0,[1]p50!$L$69,"")</f>
        <v/>
      </c>
      <c r="Q309" s="16"/>
      <c r="R309" s="148" t="str">
        <f>IF([1]p50!$J$69&lt;&gt;0,[1]p50!$J$69,"")</f>
        <v/>
      </c>
      <c r="S309" s="89"/>
    </row>
    <row r="310" spans="1:19" s="2" customFormat="1" ht="13.5" customHeight="1" x14ac:dyDescent="0.2">
      <c r="A310" s="139" t="str">
        <f>IF([1]p50!$A$70&lt;&gt;0,[1]p50!$A$70,"")</f>
        <v/>
      </c>
      <c r="B310" s="131"/>
      <c r="C310" s="131"/>
      <c r="D310" s="131"/>
      <c r="E310" s="89"/>
      <c r="F310" s="139" t="str">
        <f>IF([1]p50!$F$70&lt;&gt;0,[1]p50!$F$70,"")</f>
        <v/>
      </c>
      <c r="G310" s="89"/>
      <c r="H310" s="148" t="str">
        <f>IF([1]p50!$E$70&lt;&gt;0,[1]p50!$E$70,"")</f>
        <v/>
      </c>
      <c r="I310" s="89"/>
      <c r="J310" s="148" t="str">
        <f>IF([1]p50!$I$70&lt;&gt;0,[1]p50!$I$70,"")</f>
        <v/>
      </c>
      <c r="K310" s="89"/>
      <c r="L310" s="16"/>
      <c r="M310" s="148" t="str">
        <f>IF([1]p50!$K$70&lt;&gt;0,[1]p50!$K$70,"")</f>
        <v/>
      </c>
      <c r="N310" s="89"/>
      <c r="O310" s="16"/>
      <c r="P310" s="16" t="str">
        <f>IF([1]p50!$L$70&lt;&gt;0,[1]p50!$L$70,"")</f>
        <v/>
      </c>
      <c r="Q310" s="16"/>
      <c r="R310" s="148" t="str">
        <f>IF([1]p50!$J$70&lt;&gt;0,[1]p50!$J$70,"")</f>
        <v/>
      </c>
      <c r="S310" s="89"/>
    </row>
    <row r="311" spans="1:19" s="2" customFormat="1" ht="13.5" customHeight="1" x14ac:dyDescent="0.2">
      <c r="A311" s="139" t="str">
        <f>IF([1]p50!$A$71&lt;&gt;0,[1]p50!$A$71,"")</f>
        <v/>
      </c>
      <c r="B311" s="131"/>
      <c r="C311" s="131"/>
      <c r="D311" s="131"/>
      <c r="E311" s="89"/>
      <c r="F311" s="139" t="str">
        <f>IF([1]p50!$F$71&lt;&gt;0,[1]p50!$F$71,"")</f>
        <v/>
      </c>
      <c r="G311" s="89"/>
      <c r="H311" s="148" t="str">
        <f>IF([1]p50!$E$71&lt;&gt;0,[1]p50!$E$71,"")</f>
        <v/>
      </c>
      <c r="I311" s="89"/>
      <c r="J311" s="148" t="str">
        <f>IF([1]p50!$I$71&lt;&gt;0,[1]p50!$I$71,"")</f>
        <v/>
      </c>
      <c r="K311" s="89"/>
      <c r="L311" s="16"/>
      <c r="M311" s="148" t="str">
        <f>IF([1]p50!$K$71&lt;&gt;0,[1]p50!$K$71,"")</f>
        <v/>
      </c>
      <c r="N311" s="89"/>
      <c r="O311" s="16"/>
      <c r="P311" s="16" t="str">
        <f>IF([1]p50!$L$71&lt;&gt;0,[1]p50!$L$71,"")</f>
        <v/>
      </c>
      <c r="Q311" s="16"/>
      <c r="R311" s="148" t="str">
        <f>IF([1]p50!$J$71&lt;&gt;0,[1]p50!$J$71,"")</f>
        <v/>
      </c>
      <c r="S311" s="89"/>
    </row>
    <row r="312" spans="1:19" s="2" customFormat="1" ht="13.5" customHeight="1" x14ac:dyDescent="0.2">
      <c r="A312" s="139" t="str">
        <f>IF([1]p50!$A$71&lt;&gt;0,[1]p50!$A$71,"")</f>
        <v/>
      </c>
      <c r="B312" s="131"/>
      <c r="C312" s="131"/>
      <c r="D312" s="131"/>
      <c r="E312" s="89"/>
      <c r="F312" s="139" t="str">
        <f>IF([1]p50!$F$72&lt;&gt;0,[1]p50!$F$72,"")</f>
        <v/>
      </c>
      <c r="G312" s="89"/>
      <c r="H312" s="148" t="str">
        <f>IF([1]p50!$E$72&lt;&gt;0,[1]p50!$E$72,"")</f>
        <v/>
      </c>
      <c r="I312" s="89"/>
      <c r="J312" s="148" t="str">
        <f>IF([1]p50!$I$72&lt;&gt;0,[1]p50!$I$72,"")</f>
        <v/>
      </c>
      <c r="K312" s="89"/>
      <c r="L312" s="16"/>
      <c r="M312" s="148" t="str">
        <f>IF([1]p50!$K$72&lt;&gt;0,[1]p50!$K$72,"")</f>
        <v/>
      </c>
      <c r="N312" s="89"/>
      <c r="O312" s="16"/>
      <c r="P312" s="16" t="str">
        <f>IF([1]p50!$L$72&lt;&gt;0,[1]p50!$L$72,"")</f>
        <v/>
      </c>
      <c r="Q312" s="16"/>
      <c r="R312" s="148" t="str">
        <f>IF([1]p50!$J$72&lt;&gt;0,[1]p50!$J$72,"")</f>
        <v/>
      </c>
      <c r="S312" s="89"/>
    </row>
    <row r="313" spans="1:19" s="2" customFormat="1" ht="13.5" customHeight="1" x14ac:dyDescent="0.2">
      <c r="A313" s="139" t="str">
        <f>IF([1]p50!$A$73&lt;&gt;0,[1]p50!$A$73,"")</f>
        <v/>
      </c>
      <c r="B313" s="131"/>
      <c r="C313" s="131"/>
      <c r="D313" s="131"/>
      <c r="E313" s="89"/>
      <c r="F313" s="139" t="str">
        <f>IF([1]p50!$F$73&lt;&gt;0,[1]p50!$F$73,"")</f>
        <v/>
      </c>
      <c r="G313" s="89"/>
      <c r="H313" s="148" t="str">
        <f>IF([1]p50!$E$73&lt;&gt;0,[1]p50!$E$73,"")</f>
        <v/>
      </c>
      <c r="I313" s="89"/>
      <c r="J313" s="148" t="str">
        <f>IF([1]p50!$I$73&lt;&gt;0,[1]p50!$I$73,"")</f>
        <v/>
      </c>
      <c r="K313" s="89"/>
      <c r="L313" s="16"/>
      <c r="M313" s="148" t="str">
        <f>IF([1]p50!$K$73&lt;&gt;0,[1]p50!$K$73,"")</f>
        <v/>
      </c>
      <c r="N313" s="89"/>
      <c r="O313" s="16"/>
      <c r="P313" s="16" t="str">
        <f>IF([1]p50!$L$73&lt;&gt;0,[1]p50!$L$73,"")</f>
        <v/>
      </c>
      <c r="Q313" s="16"/>
      <c r="R313" s="148" t="str">
        <f>IF([1]p50!$J$73&lt;&gt;0,[1]p50!$J$73,"")</f>
        <v/>
      </c>
      <c r="S313" s="89"/>
    </row>
  </sheetData>
  <mergeCells count="12">
    <mergeCell ref="A1:S1"/>
    <mergeCell ref="A2:S2"/>
    <mergeCell ref="R3:S3"/>
    <mergeCell ref="P3:Q3"/>
    <mergeCell ref="A3:D3"/>
    <mergeCell ref="A4:S5"/>
    <mergeCell ref="R6:S6"/>
    <mergeCell ref="A6:E6"/>
    <mergeCell ref="F6:G6"/>
    <mergeCell ref="H6:I6"/>
    <mergeCell ref="J6:K6"/>
    <mergeCell ref="M6:N6"/>
  </mergeCells>
  <phoneticPr fontId="10" type="noConversion"/>
  <conditionalFormatting sqref="J9:K9">
    <cfRule type="cellIs" dxfId="1" priority="2" stopIfTrue="1" operator="notEqual">
      <formula>M10+P10+R10</formula>
    </cfRule>
  </conditionalFormatting>
  <conditionalFormatting sqref="J10:K13 J15:K19 J21:K25 J27:K31 J33:K37 J39:K43 J45:K49 J51:K55 J57:K61 J63:K67 J69:K73 J75:K79 J81:K85 J87:K91 J93:K97 J99:K103 J105:K109 J111:K115 J117:K121 J123:K127 J129:K133 J135:K139 J141:K145 J147:K151 J153:K157 J159:K163 J165:K169 J171:K175 J177:K181 J183:K187 J189:K193 J195:K199 J201:K205 J207:K211 J213:K217 J219:K223 J225:K229 J231:K235 J237:K241 J243:K247 J249:K253 J255:K259 J261:K265 J267:K271 J273:K277 J279:K283 J285:K289 J291:K295 J297:K301 J303:K307 J309:K313">
    <cfRule type="cellIs" dxfId="0" priority="1" stopIfTrue="1" operator="notEqual">
      <formula>M10+P10+R10</formula>
    </cfRule>
  </conditionalFormatting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CC39-2B1F-4E3E-A610-A9CFD35D03D9}">
  <dimension ref="A1:V655"/>
  <sheetViews>
    <sheetView topLeftCell="A643" workbookViewId="0">
      <selection activeCell="E3" sqref="E3:P3"/>
    </sheetView>
  </sheetViews>
  <sheetFormatPr defaultRowHeight="12.75" x14ac:dyDescent="0.2"/>
  <cols>
    <col min="1" max="1" width="9.42578125" customWidth="1"/>
    <col min="2" max="2" width="1.85546875" customWidth="1"/>
    <col min="3" max="3" width="6.7109375" customWidth="1"/>
    <col min="4" max="4" width="8.5703125" customWidth="1"/>
    <col min="5" max="5" width="6.85546875" customWidth="1"/>
    <col min="6" max="6" width="5.7109375" customWidth="1"/>
    <col min="7" max="7" width="6.42578125" customWidth="1"/>
    <col min="8" max="8" width="6.7109375" customWidth="1"/>
    <col min="9" max="9" width="8" customWidth="1"/>
    <col min="10" max="10" width="3.5703125" customWidth="1"/>
    <col min="11" max="11" width="5.28515625" customWidth="1"/>
    <col min="12" max="12" width="7.85546875" customWidth="1"/>
    <col min="13" max="13" width="7" customWidth="1"/>
    <col min="14" max="14" width="5.42578125" customWidth="1"/>
    <col min="15" max="15" width="8" customWidth="1"/>
    <col min="16" max="16" width="5.42578125" customWidth="1"/>
    <col min="17" max="17" width="7.42578125" customWidth="1"/>
    <col min="18" max="18" width="8.140625" customWidth="1"/>
    <col min="19" max="19" width="8" customWidth="1"/>
    <col min="20" max="20" width="5.28515625" customWidth="1"/>
  </cols>
  <sheetData>
    <row r="1" spans="1:22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22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22" ht="13.5" thickBot="1" x14ac:dyDescent="0.25">
      <c r="A3" s="185" t="s">
        <v>267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82"/>
      <c r="Q3" s="369" t="s">
        <v>80</v>
      </c>
      <c r="R3" s="370"/>
      <c r="S3" s="21" t="str">
        <f>[1]p1!$H$4</f>
        <v>2023.2</v>
      </c>
    </row>
    <row r="4" spans="1:22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2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22" s="32" customFormat="1" ht="13.5" customHeight="1" x14ac:dyDescent="0.2">
      <c r="A6" s="375" t="str">
        <f>T([1]p1!$C$13:$G$13)</f>
        <v>Alânnio Barbosa Nóbrega</v>
      </c>
      <c r="B6" s="376"/>
      <c r="C6" s="376"/>
      <c r="D6" s="376"/>
      <c r="E6" s="376"/>
      <c r="F6" s="376"/>
      <c r="G6" s="376"/>
      <c r="H6" s="377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</row>
    <row r="7" spans="1:22" x14ac:dyDescent="0.2">
      <c r="A7" s="47" t="s">
        <v>170</v>
      </c>
      <c r="B7" s="379" t="str">
        <f>IF([1]p1!$A$389&lt;&gt;0,[1]p1!$A$389,"")</f>
        <v/>
      </c>
      <c r="C7" s="379"/>
      <c r="D7" s="379"/>
      <c r="E7" s="379"/>
      <c r="F7" s="379"/>
      <c r="G7" s="379"/>
      <c r="H7" s="379"/>
      <c r="I7" s="379"/>
      <c r="J7" s="380"/>
      <c r="K7" s="376" t="s">
        <v>240</v>
      </c>
      <c r="L7" s="376"/>
      <c r="M7" s="379" t="str">
        <f>IF([1]p1!$H$389&lt;&gt;0,[1]p1!$H$389,"")</f>
        <v/>
      </c>
      <c r="N7" s="379"/>
      <c r="O7" s="380"/>
      <c r="P7" s="87" t="s">
        <v>74</v>
      </c>
      <c r="Q7" s="96" t="str">
        <f>IF([1]p1!$K$389&lt;&gt;0,[1]p1!$K$389,"")</f>
        <v/>
      </c>
      <c r="R7" s="93" t="s">
        <v>75</v>
      </c>
      <c r="S7" s="96" t="str">
        <f>IF([1]p1!$L$389&lt;&gt;0,[1]p1!$L$389,"")</f>
        <v/>
      </c>
      <c r="T7" s="97"/>
      <c r="U7" s="2"/>
      <c r="V7" s="2"/>
    </row>
    <row r="8" spans="1:22" x14ac:dyDescent="0.2">
      <c r="A8" s="375" t="s">
        <v>263</v>
      </c>
      <c r="B8" s="376"/>
      <c r="C8" s="379" t="str">
        <f>IF([1]p1!$C$390&lt;&gt;0,[1]p1!$C$390,"")</f>
        <v/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80"/>
      <c r="T8" s="97"/>
      <c r="U8" s="2"/>
      <c r="V8" s="2"/>
    </row>
    <row r="9" spans="1:22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</row>
    <row r="10" spans="1:22" x14ac:dyDescent="0.2">
      <c r="A10" s="47" t="s">
        <v>170</v>
      </c>
      <c r="B10" s="379" t="str">
        <f>IF([1]p1!$A$393&lt;&gt;0,[1]p1!$A$393,"")</f>
        <v/>
      </c>
      <c r="C10" s="379"/>
      <c r="D10" s="379"/>
      <c r="E10" s="379"/>
      <c r="F10" s="379"/>
      <c r="G10" s="379"/>
      <c r="H10" s="379"/>
      <c r="I10" s="379"/>
      <c r="J10" s="380"/>
      <c r="K10" s="376" t="s">
        <v>240</v>
      </c>
      <c r="L10" s="376"/>
      <c r="M10" s="379" t="str">
        <f>IF([1]p1!$H$393&lt;&gt;0,[1]p1!$H$393,"")</f>
        <v/>
      </c>
      <c r="N10" s="379"/>
      <c r="O10" s="380"/>
      <c r="P10" s="87" t="s">
        <v>74</v>
      </c>
      <c r="Q10" s="96" t="str">
        <f>IF([1]p1!$K$393&lt;&gt;0,[1]p1!$K$393,"")</f>
        <v/>
      </c>
      <c r="R10" s="93" t="s">
        <v>75</v>
      </c>
      <c r="S10" s="96" t="str">
        <f>IF([1]p1!$L$393&lt;&gt;0,[1]p1!$L$393,"")</f>
        <v/>
      </c>
      <c r="T10" s="97"/>
      <c r="U10" s="2"/>
      <c r="V10" s="2"/>
    </row>
    <row r="11" spans="1:22" x14ac:dyDescent="0.2">
      <c r="A11" s="375" t="s">
        <v>263</v>
      </c>
      <c r="B11" s="376"/>
      <c r="C11" s="379" t="str">
        <f>IF([1]p1!$C$394&lt;&gt;0,[1]p1!$C$394,"")</f>
        <v/>
      </c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80"/>
      <c r="T11" s="97"/>
      <c r="U11" s="2"/>
      <c r="V11" s="2"/>
    </row>
    <row r="12" spans="1:22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</row>
    <row r="13" spans="1:22" x14ac:dyDescent="0.2">
      <c r="A13" s="47" t="s">
        <v>170</v>
      </c>
      <c r="B13" s="379" t="str">
        <f>IF([1]p1!$A$397&lt;&gt;0,[1]p1!$A$397,"")</f>
        <v/>
      </c>
      <c r="C13" s="379"/>
      <c r="D13" s="379"/>
      <c r="E13" s="379"/>
      <c r="F13" s="379"/>
      <c r="G13" s="379"/>
      <c r="H13" s="379"/>
      <c r="I13" s="379"/>
      <c r="J13" s="380"/>
      <c r="K13" s="376" t="s">
        <v>240</v>
      </c>
      <c r="L13" s="376"/>
      <c r="M13" s="379" t="str">
        <f>IF([1]p1!$H$397&lt;&gt;0,[1]p1!$H$397,"")</f>
        <v/>
      </c>
      <c r="N13" s="379"/>
      <c r="O13" s="380"/>
      <c r="P13" s="87" t="s">
        <v>74</v>
      </c>
      <c r="Q13" s="96" t="str">
        <f>IF([1]p1!$K$397&lt;&gt;0,[1]p1!$K$397,"")</f>
        <v/>
      </c>
      <c r="R13" s="93" t="s">
        <v>75</v>
      </c>
      <c r="S13" s="96" t="str">
        <f>IF([1]p1!$L$397&lt;&gt;0,[1]p1!$L$397,"")</f>
        <v/>
      </c>
      <c r="T13" s="97"/>
      <c r="U13" s="2"/>
      <c r="V13" s="2"/>
    </row>
    <row r="14" spans="1:22" x14ac:dyDescent="0.2">
      <c r="A14" s="375" t="s">
        <v>263</v>
      </c>
      <c r="B14" s="376"/>
      <c r="C14" s="379" t="str">
        <f>IF([1]p1!$C$398&lt;&gt;0,[1]p1!$C$398,"")</f>
        <v/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80"/>
      <c r="T14" s="97"/>
      <c r="U14" s="2"/>
      <c r="V14" s="2"/>
    </row>
    <row r="15" spans="1:22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</row>
    <row r="16" spans="1:22" x14ac:dyDescent="0.2">
      <c r="A16" s="47" t="s">
        <v>170</v>
      </c>
      <c r="B16" s="379" t="str">
        <f>IF([1]p1!$A$401&lt;&gt;0,[1]p1!$A$401,"")</f>
        <v/>
      </c>
      <c r="C16" s="379"/>
      <c r="D16" s="379"/>
      <c r="E16" s="379"/>
      <c r="F16" s="379"/>
      <c r="G16" s="379"/>
      <c r="H16" s="379"/>
      <c r="I16" s="379"/>
      <c r="J16" s="380"/>
      <c r="K16" s="376" t="s">
        <v>240</v>
      </c>
      <c r="L16" s="376"/>
      <c r="M16" s="379" t="str">
        <f>IF([1]p1!$H$401&lt;&gt;0,[1]p1!$H$401,"")</f>
        <v/>
      </c>
      <c r="N16" s="379"/>
      <c r="O16" s="380"/>
      <c r="P16" s="87" t="s">
        <v>74</v>
      </c>
      <c r="Q16" s="96" t="str">
        <f>IF([1]p1!$K$401&lt;&gt;0,[1]p1!$K$401,"")</f>
        <v/>
      </c>
      <c r="R16" s="93" t="s">
        <v>75</v>
      </c>
      <c r="S16" s="96" t="str">
        <f>IF([1]p1!$L$401&lt;&gt;0,[1]p1!$L$401,"")</f>
        <v/>
      </c>
      <c r="T16" s="97"/>
      <c r="U16" s="2"/>
      <c r="V16" s="2"/>
    </row>
    <row r="17" spans="1:22" x14ac:dyDescent="0.2">
      <c r="A17" s="375" t="s">
        <v>263</v>
      </c>
      <c r="B17" s="376"/>
      <c r="C17" s="379" t="str">
        <f>IF([1]p1!$C$402&lt;&gt;0,[1]p1!$C$402,"")</f>
        <v/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80"/>
      <c r="T17" s="97"/>
      <c r="U17" s="2"/>
      <c r="V17" s="2"/>
    </row>
    <row r="18" spans="1:22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</row>
    <row r="19" spans="1:22" s="32" customFormat="1" ht="13.5" customHeight="1" x14ac:dyDescent="0.2">
      <c r="A19" s="375" t="str">
        <f>T([1]p2!$C$13:$G$13)</f>
        <v>Angelo Roncalli Furtado de Holanda</v>
      </c>
      <c r="B19" s="376"/>
      <c r="C19" s="376"/>
      <c r="D19" s="376"/>
      <c r="E19" s="376"/>
      <c r="F19" s="376"/>
      <c r="G19" s="376"/>
      <c r="H19" s="377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</row>
    <row r="20" spans="1:22" x14ac:dyDescent="0.2">
      <c r="A20" s="47" t="s">
        <v>170</v>
      </c>
      <c r="B20" s="379" t="str">
        <f>IF([1]p2!$A$389&lt;&gt;0,[1]p2!$A$389,"")</f>
        <v>Universidade Federal de São Carlos – UFSCAR</v>
      </c>
      <c r="C20" s="379"/>
      <c r="D20" s="379"/>
      <c r="E20" s="379"/>
      <c r="F20" s="379"/>
      <c r="G20" s="379"/>
      <c r="H20" s="379"/>
      <c r="I20" s="379"/>
      <c r="J20" s="380"/>
      <c r="K20" s="376" t="s">
        <v>240</v>
      </c>
      <c r="L20" s="376"/>
      <c r="M20" s="379" t="str">
        <f>IF([1]p2!$H$389&lt;&gt;0,[1]p2!$H$389,"")</f>
        <v>FAPESQ – PB</v>
      </c>
      <c r="N20" s="379"/>
      <c r="O20" s="380"/>
      <c r="P20" s="87" t="s">
        <v>74</v>
      </c>
      <c r="Q20" s="96">
        <f>IF([1]p2!$K$389&lt;&gt;0,[1]p2!$K$389,"")</f>
        <v>45432</v>
      </c>
      <c r="R20" s="93" t="s">
        <v>75</v>
      </c>
      <c r="S20" s="96" t="str">
        <f>IF([1]p2!$L$389&lt;&gt;0,[1]p2!$L$389,"")</f>
        <v>24/052024</v>
      </c>
      <c r="T20" s="97"/>
      <c r="U20" s="2"/>
      <c r="V20" s="2"/>
    </row>
    <row r="21" spans="1:22" x14ac:dyDescent="0.2">
      <c r="A21" s="375" t="s">
        <v>263</v>
      </c>
      <c r="B21" s="376"/>
      <c r="C21" s="379" t="str">
        <f>IF([1]p2!$C$390&lt;&gt;0,[1]p2!$C$390,"")</f>
        <v>Atividades de pesquisa com o Prof. Dr. Olimpio H. Miyagaki.</v>
      </c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80"/>
      <c r="T21" s="97"/>
      <c r="U21" s="2"/>
      <c r="V21" s="2"/>
    </row>
    <row r="22" spans="1:22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</row>
    <row r="23" spans="1:22" x14ac:dyDescent="0.2">
      <c r="A23" s="47" t="s">
        <v>170</v>
      </c>
      <c r="B23" s="379" t="str">
        <f>IF([1]p2!$A$393&lt;&gt;0,[1]p2!$A$393,"")</f>
        <v/>
      </c>
      <c r="C23" s="379"/>
      <c r="D23" s="379"/>
      <c r="E23" s="379"/>
      <c r="F23" s="379"/>
      <c r="G23" s="379"/>
      <c r="H23" s="379"/>
      <c r="I23" s="379"/>
      <c r="J23" s="380"/>
      <c r="K23" s="376" t="s">
        <v>240</v>
      </c>
      <c r="L23" s="376"/>
      <c r="M23" s="379" t="str">
        <f>IF([1]p2!$H$393&lt;&gt;0,[1]p2!$H$393,"")</f>
        <v/>
      </c>
      <c r="N23" s="379"/>
      <c r="O23" s="380"/>
      <c r="P23" s="87" t="s">
        <v>74</v>
      </c>
      <c r="Q23" s="96" t="str">
        <f>IF([1]p2!$K$393&lt;&gt;0,[1]p2!$K$393,"")</f>
        <v/>
      </c>
      <c r="R23" s="93" t="s">
        <v>75</v>
      </c>
      <c r="S23" s="96" t="str">
        <f>IF([1]p2!$L$393&lt;&gt;0,[1]p2!$L$393,"")</f>
        <v/>
      </c>
      <c r="T23" s="97"/>
      <c r="U23" s="2"/>
      <c r="V23" s="2"/>
    </row>
    <row r="24" spans="1:22" x14ac:dyDescent="0.2">
      <c r="A24" s="375" t="s">
        <v>263</v>
      </c>
      <c r="B24" s="376"/>
      <c r="C24" s="379" t="str">
        <f>IF([1]p2!$C$394&lt;&gt;0,[1]p2!$C$394,"")</f>
        <v/>
      </c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80"/>
      <c r="T24" s="97"/>
      <c r="U24" s="2"/>
      <c r="V24" s="2"/>
    </row>
    <row r="25" spans="1:22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</row>
    <row r="26" spans="1:22" x14ac:dyDescent="0.2">
      <c r="A26" s="47" t="s">
        <v>170</v>
      </c>
      <c r="B26" s="379" t="str">
        <f>IF([1]p2!$A$397&lt;&gt;0,[1]p2!$A$397,"")</f>
        <v/>
      </c>
      <c r="C26" s="379"/>
      <c r="D26" s="379"/>
      <c r="E26" s="379"/>
      <c r="F26" s="379"/>
      <c r="G26" s="379"/>
      <c r="H26" s="379"/>
      <c r="I26" s="379"/>
      <c r="J26" s="380"/>
      <c r="K26" s="376" t="s">
        <v>240</v>
      </c>
      <c r="L26" s="376"/>
      <c r="M26" s="379" t="str">
        <f>IF([1]p2!$H$397&lt;&gt;0,[1]p2!$H$397,"")</f>
        <v/>
      </c>
      <c r="N26" s="379"/>
      <c r="O26" s="380"/>
      <c r="P26" s="87" t="s">
        <v>74</v>
      </c>
      <c r="Q26" s="96" t="str">
        <f>IF([1]p2!$K$397&lt;&gt;0,[1]p2!$K$397,"")</f>
        <v/>
      </c>
      <c r="R26" s="93" t="s">
        <v>75</v>
      </c>
      <c r="S26" s="96" t="str">
        <f>IF([1]p2!$L$397&lt;&gt;0,[1]p2!$L$397,"")</f>
        <v/>
      </c>
      <c r="T26" s="97"/>
      <c r="U26" s="2"/>
      <c r="V26" s="2"/>
    </row>
    <row r="27" spans="1:22" x14ac:dyDescent="0.2">
      <c r="A27" s="375" t="s">
        <v>263</v>
      </c>
      <c r="B27" s="376"/>
      <c r="C27" s="379" t="str">
        <f>IF([1]p2!$C$398&lt;&gt;0,[1]p2!$C$398,"")</f>
        <v/>
      </c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80"/>
      <c r="T27" s="97"/>
      <c r="U27" s="2"/>
      <c r="V27" s="2"/>
    </row>
    <row r="28" spans="1:22" x14ac:dyDescent="0.2">
      <c r="A28" s="378"/>
      <c r="B28" s="378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8"/>
    </row>
    <row r="29" spans="1:22" x14ac:dyDescent="0.2">
      <c r="A29" s="47" t="s">
        <v>170</v>
      </c>
      <c r="B29" s="379" t="str">
        <f>IF([1]p2!$A$401&lt;&gt;0,[1]p2!$A$401,"")</f>
        <v/>
      </c>
      <c r="C29" s="379"/>
      <c r="D29" s="379"/>
      <c r="E29" s="379"/>
      <c r="F29" s="379"/>
      <c r="G29" s="379"/>
      <c r="H29" s="379"/>
      <c r="I29" s="379"/>
      <c r="J29" s="380"/>
      <c r="K29" s="376" t="s">
        <v>240</v>
      </c>
      <c r="L29" s="376"/>
      <c r="M29" s="379" t="str">
        <f>IF([1]p2!$H$401&lt;&gt;0,[1]p2!$H$401,"")</f>
        <v/>
      </c>
      <c r="N29" s="379"/>
      <c r="O29" s="380"/>
      <c r="P29" s="87" t="s">
        <v>74</v>
      </c>
      <c r="Q29" s="96" t="str">
        <f>IF([1]p2!$K$401&lt;&gt;0,[1]p2!$K$401,"")</f>
        <v/>
      </c>
      <c r="R29" s="93" t="s">
        <v>75</v>
      </c>
      <c r="S29" s="96" t="str">
        <f>IF([1]p2!$L$401&lt;&gt;0,[1]p2!$L$401,"")</f>
        <v/>
      </c>
      <c r="T29" s="97"/>
      <c r="U29" s="2"/>
      <c r="V29" s="2"/>
    </row>
    <row r="30" spans="1:22" x14ac:dyDescent="0.2">
      <c r="A30" s="375" t="s">
        <v>263</v>
      </c>
      <c r="B30" s="376"/>
      <c r="C30" s="379" t="str">
        <f>IF([1]p2!$C$402&lt;&gt;0,[1]p2!$C$402,"")</f>
        <v/>
      </c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80"/>
      <c r="T30" s="97"/>
      <c r="U30" s="2"/>
      <c r="V30" s="2"/>
    </row>
    <row r="31" spans="1:22" x14ac:dyDescent="0.2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</row>
    <row r="32" spans="1:22" s="32" customFormat="1" ht="13.5" customHeight="1" x14ac:dyDescent="0.2">
      <c r="A32" s="375" t="str">
        <f>T([1]p3!$C$13:$G$13)</f>
        <v>Antônio Pereira Brandão Júnior</v>
      </c>
      <c r="B32" s="376"/>
      <c r="C32" s="376"/>
      <c r="D32" s="376"/>
      <c r="E32" s="376"/>
      <c r="F32" s="376"/>
      <c r="G32" s="376"/>
      <c r="H32" s="377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</row>
    <row r="33" spans="1:22" x14ac:dyDescent="0.2">
      <c r="A33" s="47" t="s">
        <v>170</v>
      </c>
      <c r="B33" s="379" t="str">
        <f>IF([1]p3!$A$389&lt;&gt;0,[1]p3!$A$389,"")</f>
        <v/>
      </c>
      <c r="C33" s="379"/>
      <c r="D33" s="379"/>
      <c r="E33" s="379"/>
      <c r="F33" s="379"/>
      <c r="G33" s="379"/>
      <c r="H33" s="379"/>
      <c r="I33" s="379"/>
      <c r="J33" s="380"/>
      <c r="K33" s="376" t="s">
        <v>240</v>
      </c>
      <c r="L33" s="376"/>
      <c r="M33" s="379" t="str">
        <f>IF([1]p3!$H$389&lt;&gt;0,[1]p3!$H$389,"")</f>
        <v/>
      </c>
      <c r="N33" s="379"/>
      <c r="O33" s="380"/>
      <c r="P33" s="87" t="s">
        <v>74</v>
      </c>
      <c r="Q33" s="96" t="str">
        <f>IF([1]p3!$K$389&lt;&gt;0,[1]p3!$K$389,"")</f>
        <v/>
      </c>
      <c r="R33" s="93" t="s">
        <v>75</v>
      </c>
      <c r="S33" s="96" t="str">
        <f>IF([1]p3!$L$389&lt;&gt;0,[1]p3!$L$389,"")</f>
        <v/>
      </c>
      <c r="T33" s="97"/>
      <c r="U33" s="2"/>
      <c r="V33" s="2"/>
    </row>
    <row r="34" spans="1:22" x14ac:dyDescent="0.2">
      <c r="A34" s="375" t="s">
        <v>263</v>
      </c>
      <c r="B34" s="376"/>
      <c r="C34" s="379" t="str">
        <f>IF([1]p3!$C$390&lt;&gt;0,[1]p3!$C$390,"")</f>
        <v/>
      </c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80"/>
      <c r="T34" s="97"/>
      <c r="U34" s="2"/>
      <c r="V34" s="2"/>
    </row>
    <row r="35" spans="1:22" x14ac:dyDescent="0.2">
      <c r="A35" s="378"/>
      <c r="B35" s="378"/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</row>
    <row r="36" spans="1:22" x14ac:dyDescent="0.2">
      <c r="A36" s="47" t="s">
        <v>170</v>
      </c>
      <c r="B36" s="379" t="str">
        <f>IF([1]p3!$A$393&lt;&gt;0,[1]p3!$A$393,"")</f>
        <v/>
      </c>
      <c r="C36" s="379"/>
      <c r="D36" s="379"/>
      <c r="E36" s="379"/>
      <c r="F36" s="379"/>
      <c r="G36" s="379"/>
      <c r="H36" s="379"/>
      <c r="I36" s="379"/>
      <c r="J36" s="380"/>
      <c r="K36" s="376" t="s">
        <v>240</v>
      </c>
      <c r="L36" s="376"/>
      <c r="M36" s="379" t="str">
        <f>IF([1]p3!$H$393&lt;&gt;0,[1]p3!$H$393,"")</f>
        <v/>
      </c>
      <c r="N36" s="379"/>
      <c r="O36" s="380"/>
      <c r="P36" s="87" t="s">
        <v>74</v>
      </c>
      <c r="Q36" s="96" t="str">
        <f>IF([1]p3!$K$393&lt;&gt;0,[1]p3!$K$393,"")</f>
        <v/>
      </c>
      <c r="R36" s="93" t="s">
        <v>75</v>
      </c>
      <c r="S36" s="96" t="str">
        <f>IF([1]p3!$L$393&lt;&gt;0,[1]p3!$L$393,"")</f>
        <v/>
      </c>
      <c r="T36" s="97"/>
      <c r="U36" s="2"/>
      <c r="V36" s="2"/>
    </row>
    <row r="37" spans="1:22" x14ac:dyDescent="0.2">
      <c r="A37" s="375" t="s">
        <v>263</v>
      </c>
      <c r="B37" s="376"/>
      <c r="C37" s="379" t="str">
        <f>IF([1]p3!$C$394&lt;&gt;0,[1]p3!$C$394,"")</f>
        <v/>
      </c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80"/>
      <c r="T37" s="97"/>
      <c r="U37" s="2"/>
      <c r="V37" s="2"/>
    </row>
    <row r="38" spans="1:22" x14ac:dyDescent="0.2">
      <c r="A38" s="378"/>
      <c r="B38" s="378"/>
      <c r="C38" s="378"/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</row>
    <row r="39" spans="1:22" x14ac:dyDescent="0.2">
      <c r="A39" s="47" t="s">
        <v>170</v>
      </c>
      <c r="B39" s="379" t="str">
        <f>IF([1]p3!$A$397&lt;&gt;0,[1]p3!$A$397,"")</f>
        <v/>
      </c>
      <c r="C39" s="379"/>
      <c r="D39" s="379"/>
      <c r="E39" s="379"/>
      <c r="F39" s="379"/>
      <c r="G39" s="379"/>
      <c r="H39" s="379"/>
      <c r="I39" s="379"/>
      <c r="J39" s="380"/>
      <c r="K39" s="376" t="s">
        <v>240</v>
      </c>
      <c r="L39" s="376"/>
      <c r="M39" s="379" t="str">
        <f>IF([1]p3!$H$397&lt;&gt;0,[1]p3!$H$397,"")</f>
        <v/>
      </c>
      <c r="N39" s="379"/>
      <c r="O39" s="380"/>
      <c r="P39" s="87" t="s">
        <v>74</v>
      </c>
      <c r="Q39" s="96" t="str">
        <f>IF([1]p3!$K$397&lt;&gt;0,[1]p3!$K$397,"")</f>
        <v/>
      </c>
      <c r="R39" s="93" t="s">
        <v>75</v>
      </c>
      <c r="S39" s="96" t="str">
        <f>IF([1]p3!$L$397&lt;&gt;0,[1]p3!$L$397,"")</f>
        <v/>
      </c>
      <c r="T39" s="97"/>
      <c r="U39" s="2"/>
      <c r="V39" s="2"/>
    </row>
    <row r="40" spans="1:22" x14ac:dyDescent="0.2">
      <c r="A40" s="375" t="s">
        <v>263</v>
      </c>
      <c r="B40" s="376"/>
      <c r="C40" s="379" t="str">
        <f>IF([1]p3!$C$398&lt;&gt;0,[1]p3!$C$398,"")</f>
        <v/>
      </c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80"/>
      <c r="T40" s="97"/>
      <c r="U40" s="2"/>
      <c r="V40" s="2"/>
    </row>
    <row r="41" spans="1:22" x14ac:dyDescent="0.2">
      <c r="A41" s="378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</row>
    <row r="42" spans="1:22" x14ac:dyDescent="0.2">
      <c r="A42" s="47" t="s">
        <v>170</v>
      </c>
      <c r="B42" s="379" t="str">
        <f>IF([1]p3!$A$401&lt;&gt;0,[1]p3!$A$401,"")</f>
        <v/>
      </c>
      <c r="C42" s="379"/>
      <c r="D42" s="379"/>
      <c r="E42" s="379"/>
      <c r="F42" s="379"/>
      <c r="G42" s="379"/>
      <c r="H42" s="379"/>
      <c r="I42" s="379"/>
      <c r="J42" s="380"/>
      <c r="K42" s="376" t="s">
        <v>240</v>
      </c>
      <c r="L42" s="376"/>
      <c r="M42" s="379" t="str">
        <f>IF([1]p3!$H$401&lt;&gt;0,[1]p3!$H$401,"")</f>
        <v/>
      </c>
      <c r="N42" s="379"/>
      <c r="O42" s="380"/>
      <c r="P42" s="87" t="s">
        <v>74</v>
      </c>
      <c r="Q42" s="96" t="str">
        <f>IF([1]p3!$K$401&lt;&gt;0,[1]p3!$K$401,"")</f>
        <v/>
      </c>
      <c r="R42" s="93" t="s">
        <v>75</v>
      </c>
      <c r="S42" s="96" t="str">
        <f>IF([1]p3!$L$401&lt;&gt;0,[1]p3!$L$401,"")</f>
        <v/>
      </c>
      <c r="T42" s="97"/>
      <c r="U42" s="2"/>
      <c r="V42" s="2"/>
    </row>
    <row r="43" spans="1:22" x14ac:dyDescent="0.2">
      <c r="A43" s="375" t="s">
        <v>263</v>
      </c>
      <c r="B43" s="376"/>
      <c r="C43" s="379" t="str">
        <f>IF([1]p3!$C$402&lt;&gt;0,[1]p3!$C$402,"")</f>
        <v/>
      </c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80"/>
      <c r="T43" s="97"/>
      <c r="U43" s="2"/>
      <c r="V43" s="2"/>
    </row>
    <row r="44" spans="1:22" x14ac:dyDescent="0.2">
      <c r="A44" s="378"/>
      <c r="B44" s="378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</row>
    <row r="45" spans="1:22" s="32" customFormat="1" ht="13.5" customHeight="1" x14ac:dyDescent="0.2">
      <c r="A45" s="375" t="str">
        <f>T([1]p4!$C$13:$G$13)</f>
        <v>Bruno Sérgio Vasconcelos de Araújo</v>
      </c>
      <c r="B45" s="376"/>
      <c r="C45" s="376"/>
      <c r="D45" s="376"/>
      <c r="E45" s="376"/>
      <c r="F45" s="376"/>
      <c r="G45" s="376"/>
      <c r="H45" s="377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</row>
    <row r="46" spans="1:22" x14ac:dyDescent="0.2">
      <c r="A46" s="47" t="s">
        <v>170</v>
      </c>
      <c r="B46" s="379" t="str">
        <f>IF([1]p4!$A$389&lt;&gt;0,[1]p4!$A$389,"")</f>
        <v/>
      </c>
      <c r="C46" s="379"/>
      <c r="D46" s="379"/>
      <c r="E46" s="379"/>
      <c r="F46" s="379"/>
      <c r="G46" s="379"/>
      <c r="H46" s="379"/>
      <c r="I46" s="379"/>
      <c r="J46" s="380"/>
      <c r="K46" s="376" t="s">
        <v>240</v>
      </c>
      <c r="L46" s="376"/>
      <c r="M46" s="379" t="str">
        <f>IF([1]p4!$H$389&lt;&gt;0,[1]p4!$H$389,"")</f>
        <v/>
      </c>
      <c r="N46" s="379"/>
      <c r="O46" s="380"/>
      <c r="P46" s="87" t="s">
        <v>74</v>
      </c>
      <c r="Q46" s="96" t="str">
        <f>IF([1]p4!$K$389&lt;&gt;0,[1]p4!$K$389,"")</f>
        <v/>
      </c>
      <c r="R46" s="93" t="s">
        <v>75</v>
      </c>
      <c r="S46" s="96" t="str">
        <f>IF([1]p4!$L$389&lt;&gt;0,[1]p4!$L$389,"")</f>
        <v/>
      </c>
      <c r="T46" s="97"/>
      <c r="U46" s="2"/>
      <c r="V46" s="2"/>
    </row>
    <row r="47" spans="1:22" x14ac:dyDescent="0.2">
      <c r="A47" s="375" t="s">
        <v>263</v>
      </c>
      <c r="B47" s="376"/>
      <c r="C47" s="379" t="str">
        <f>IF([1]p4!$C$390&lt;&gt;0,[1]p4!$C$390,"")</f>
        <v/>
      </c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79"/>
      <c r="R47" s="379"/>
      <c r="S47" s="380"/>
      <c r="T47" s="97"/>
      <c r="U47" s="2"/>
      <c r="V47" s="2"/>
    </row>
    <row r="48" spans="1:22" x14ac:dyDescent="0.2">
      <c r="A48" s="378"/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</row>
    <row r="49" spans="1:22" x14ac:dyDescent="0.2">
      <c r="A49" s="47" t="s">
        <v>170</v>
      </c>
      <c r="B49" s="379" t="str">
        <f>IF([1]p4!$A$393&lt;&gt;0,[1]p4!$A$393,"")</f>
        <v/>
      </c>
      <c r="C49" s="379"/>
      <c r="D49" s="379"/>
      <c r="E49" s="379"/>
      <c r="F49" s="379"/>
      <c r="G49" s="379"/>
      <c r="H49" s="379"/>
      <c r="I49" s="379"/>
      <c r="J49" s="380"/>
      <c r="K49" s="376" t="s">
        <v>240</v>
      </c>
      <c r="L49" s="376"/>
      <c r="M49" s="379" t="str">
        <f>IF([1]p4!$H$393&lt;&gt;0,[1]p4!$H$393,"")</f>
        <v/>
      </c>
      <c r="N49" s="379"/>
      <c r="O49" s="380"/>
      <c r="P49" s="87" t="s">
        <v>74</v>
      </c>
      <c r="Q49" s="96" t="str">
        <f>IF([1]p4!$K$393&lt;&gt;0,[1]p4!$K$393,"")</f>
        <v/>
      </c>
      <c r="R49" s="93" t="s">
        <v>75</v>
      </c>
      <c r="S49" s="96" t="str">
        <f>IF([1]p4!$L$393&lt;&gt;0,[1]p4!$L$393,"")</f>
        <v/>
      </c>
      <c r="T49" s="97"/>
      <c r="U49" s="2"/>
      <c r="V49" s="2"/>
    </row>
    <row r="50" spans="1:22" x14ac:dyDescent="0.2">
      <c r="A50" s="375" t="s">
        <v>263</v>
      </c>
      <c r="B50" s="376"/>
      <c r="C50" s="379" t="str">
        <f>IF([1]p4!$C$394&lt;&gt;0,[1]p4!$C$394,"")</f>
        <v/>
      </c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80"/>
      <c r="T50" s="97"/>
      <c r="U50" s="2"/>
      <c r="V50" s="2"/>
    </row>
    <row r="51" spans="1:22" x14ac:dyDescent="0.2">
      <c r="A51" s="378"/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</row>
    <row r="52" spans="1:22" x14ac:dyDescent="0.2">
      <c r="A52" s="47" t="s">
        <v>170</v>
      </c>
      <c r="B52" s="379" t="str">
        <f>IF([1]p4!$A$397&lt;&gt;0,[1]p4!$A$397,"")</f>
        <v/>
      </c>
      <c r="C52" s="379"/>
      <c r="D52" s="379"/>
      <c r="E52" s="379"/>
      <c r="F52" s="379"/>
      <c r="G52" s="379"/>
      <c r="H52" s="379"/>
      <c r="I52" s="379"/>
      <c r="J52" s="380"/>
      <c r="K52" s="376" t="s">
        <v>240</v>
      </c>
      <c r="L52" s="376"/>
      <c r="M52" s="379" t="str">
        <f>IF([1]p4!$H$397&lt;&gt;0,[1]p4!$H$397,"")</f>
        <v/>
      </c>
      <c r="N52" s="379"/>
      <c r="O52" s="380"/>
      <c r="P52" s="87" t="s">
        <v>74</v>
      </c>
      <c r="Q52" s="96" t="str">
        <f>IF([1]p4!$K$397&lt;&gt;0,[1]p4!$K$397,"")</f>
        <v/>
      </c>
      <c r="R52" s="93" t="s">
        <v>75</v>
      </c>
      <c r="S52" s="96" t="str">
        <f>IF([1]p4!$L$397&lt;&gt;0,[1]p4!$L$397,"")</f>
        <v/>
      </c>
      <c r="T52" s="97"/>
      <c r="U52" s="2"/>
      <c r="V52" s="2"/>
    </row>
    <row r="53" spans="1:22" x14ac:dyDescent="0.2">
      <c r="A53" s="375" t="s">
        <v>263</v>
      </c>
      <c r="B53" s="376"/>
      <c r="C53" s="379" t="str">
        <f>IF([1]p4!$C$398&lt;&gt;0,[1]p4!$C$398,"")</f>
        <v/>
      </c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80"/>
      <c r="T53" s="97"/>
      <c r="U53" s="2"/>
      <c r="V53" s="2"/>
    </row>
    <row r="54" spans="1:22" x14ac:dyDescent="0.2">
      <c r="A54" s="378"/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</row>
    <row r="55" spans="1:22" x14ac:dyDescent="0.2">
      <c r="A55" s="47" t="s">
        <v>170</v>
      </c>
      <c r="B55" s="379" t="str">
        <f>IF([1]p4!$A$401&lt;&gt;0,[1]p4!$A$401,"")</f>
        <v/>
      </c>
      <c r="C55" s="379"/>
      <c r="D55" s="379"/>
      <c r="E55" s="379"/>
      <c r="F55" s="379"/>
      <c r="G55" s="379"/>
      <c r="H55" s="379"/>
      <c r="I55" s="379"/>
      <c r="J55" s="380"/>
      <c r="K55" s="376" t="s">
        <v>240</v>
      </c>
      <c r="L55" s="376"/>
      <c r="M55" s="379" t="str">
        <f>IF([1]p4!$H$401&lt;&gt;0,[1]p4!$H$401,"")</f>
        <v/>
      </c>
      <c r="N55" s="379"/>
      <c r="O55" s="380"/>
      <c r="P55" s="87" t="s">
        <v>74</v>
      </c>
      <c r="Q55" s="96" t="str">
        <f>IF([1]p4!$K$401&lt;&gt;0,[1]p4!$K$401,"")</f>
        <v/>
      </c>
      <c r="R55" s="93" t="s">
        <v>75</v>
      </c>
      <c r="S55" s="96" t="str">
        <f>IF([1]p4!$L$401&lt;&gt;0,[1]p4!$L$401,"")</f>
        <v/>
      </c>
      <c r="T55" s="97"/>
      <c r="U55" s="2"/>
      <c r="V55" s="2"/>
    </row>
    <row r="56" spans="1:22" x14ac:dyDescent="0.2">
      <c r="A56" s="375" t="s">
        <v>263</v>
      </c>
      <c r="B56" s="376"/>
      <c r="C56" s="379" t="str">
        <f>IF([1]p4!$C$402&lt;&gt;0,[1]p4!$C$402,"")</f>
        <v/>
      </c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80"/>
      <c r="T56" s="97"/>
      <c r="U56" s="2"/>
      <c r="V56" s="2"/>
    </row>
    <row r="57" spans="1:22" x14ac:dyDescent="0.2">
      <c r="A57" s="378"/>
      <c r="B57" s="378"/>
      <c r="C57" s="378"/>
      <c r="D57" s="378"/>
      <c r="E57" s="378"/>
      <c r="F57" s="378"/>
      <c r="G57" s="378"/>
      <c r="H57" s="378"/>
      <c r="I57" s="378"/>
      <c r="J57" s="378"/>
      <c r="K57" s="378"/>
      <c r="L57" s="378"/>
      <c r="M57" s="378"/>
      <c r="N57" s="378"/>
      <c r="O57" s="378"/>
      <c r="P57" s="378"/>
      <c r="Q57" s="378"/>
      <c r="R57" s="378"/>
      <c r="S57" s="378"/>
    </row>
    <row r="58" spans="1:22" s="32" customFormat="1" ht="13.5" customHeight="1" x14ac:dyDescent="0.2">
      <c r="A58" s="375" t="str">
        <f>T([1]p5!$C$13:$G$13)</f>
        <v>Claudianor Oliveira Alves</v>
      </c>
      <c r="B58" s="376"/>
      <c r="C58" s="376"/>
      <c r="D58" s="376"/>
      <c r="E58" s="376"/>
      <c r="F58" s="376"/>
      <c r="G58" s="376"/>
      <c r="H58" s="377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22" x14ac:dyDescent="0.2">
      <c r="A59" s="47" t="s">
        <v>170</v>
      </c>
      <c r="B59" s="379" t="str">
        <f>IF([1]p5!$A$389&lt;&gt;0,[1]p5!$A$389,"")</f>
        <v/>
      </c>
      <c r="C59" s="379"/>
      <c r="D59" s="379"/>
      <c r="E59" s="379"/>
      <c r="F59" s="379"/>
      <c r="G59" s="379"/>
      <c r="H59" s="379"/>
      <c r="I59" s="379"/>
      <c r="J59" s="380"/>
      <c r="K59" s="376" t="s">
        <v>240</v>
      </c>
      <c r="L59" s="376"/>
      <c r="M59" s="379" t="str">
        <f>IF([1]p5!$H$389&lt;&gt;0,[1]p5!$H$389,"")</f>
        <v/>
      </c>
      <c r="N59" s="379"/>
      <c r="O59" s="380"/>
      <c r="P59" s="87" t="s">
        <v>74</v>
      </c>
      <c r="Q59" s="96" t="str">
        <f>IF([1]p5!$K$389&lt;&gt;0,[1]p5!$K$389,"")</f>
        <v/>
      </c>
      <c r="R59" s="93" t="s">
        <v>75</v>
      </c>
      <c r="S59" s="96" t="str">
        <f>IF([1]p5!$L$389&lt;&gt;0,[1]p5!$L$389,"")</f>
        <v/>
      </c>
      <c r="T59" s="97"/>
      <c r="U59" s="2"/>
      <c r="V59" s="2"/>
    </row>
    <row r="60" spans="1:22" x14ac:dyDescent="0.2">
      <c r="A60" s="375" t="s">
        <v>263</v>
      </c>
      <c r="B60" s="376"/>
      <c r="C60" s="379" t="str">
        <f>IF([1]p5!$C$390&lt;&gt;0,[1]p5!$C$390,"")</f>
        <v/>
      </c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80"/>
      <c r="T60" s="97"/>
      <c r="U60" s="2"/>
      <c r="V60" s="2"/>
    </row>
    <row r="61" spans="1:22" x14ac:dyDescent="0.2">
      <c r="A61" s="378"/>
      <c r="B61" s="378"/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378"/>
      <c r="R61" s="378"/>
      <c r="S61" s="378"/>
    </row>
    <row r="62" spans="1:22" x14ac:dyDescent="0.2">
      <c r="A62" s="47" t="s">
        <v>170</v>
      </c>
      <c r="B62" s="379" t="str">
        <f>IF([1]p5!$A$393&lt;&gt;0,[1]p5!$A$393,"")</f>
        <v/>
      </c>
      <c r="C62" s="379"/>
      <c r="D62" s="379"/>
      <c r="E62" s="379"/>
      <c r="F62" s="379"/>
      <c r="G62" s="379"/>
      <c r="H62" s="379"/>
      <c r="I62" s="379"/>
      <c r="J62" s="380"/>
      <c r="K62" s="376" t="s">
        <v>240</v>
      </c>
      <c r="L62" s="376"/>
      <c r="M62" s="379" t="str">
        <f>IF([1]p5!$H$393&lt;&gt;0,[1]p5!$H$393,"")</f>
        <v/>
      </c>
      <c r="N62" s="379"/>
      <c r="O62" s="380"/>
      <c r="P62" s="87" t="s">
        <v>74</v>
      </c>
      <c r="Q62" s="96" t="str">
        <f>IF([1]p5!$K$393&lt;&gt;0,[1]p5!$K$393,"")</f>
        <v/>
      </c>
      <c r="R62" s="93" t="s">
        <v>75</v>
      </c>
      <c r="S62" s="96" t="str">
        <f>IF([1]p5!$L$393&lt;&gt;0,[1]p5!$L$393,"")</f>
        <v/>
      </c>
      <c r="T62" s="97"/>
      <c r="U62" s="2"/>
      <c r="V62" s="2"/>
    </row>
    <row r="63" spans="1:22" x14ac:dyDescent="0.2">
      <c r="A63" s="375" t="s">
        <v>263</v>
      </c>
      <c r="B63" s="376"/>
      <c r="C63" s="379" t="str">
        <f>IF([1]p5!$C$394&lt;&gt;0,[1]p5!$C$394,"")</f>
        <v/>
      </c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79"/>
      <c r="O63" s="379"/>
      <c r="P63" s="379"/>
      <c r="Q63" s="379"/>
      <c r="R63" s="379"/>
      <c r="S63" s="380"/>
      <c r="T63" s="97"/>
      <c r="U63" s="2"/>
      <c r="V63" s="2"/>
    </row>
    <row r="64" spans="1:22" x14ac:dyDescent="0.2">
      <c r="A64" s="378"/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</row>
    <row r="65" spans="1:22" x14ac:dyDescent="0.2">
      <c r="A65" s="47" t="s">
        <v>170</v>
      </c>
      <c r="B65" s="379" t="str">
        <f>IF([1]p5!$A$397&lt;&gt;0,[1]p5!$A$397,"")</f>
        <v/>
      </c>
      <c r="C65" s="379"/>
      <c r="D65" s="379"/>
      <c r="E65" s="379"/>
      <c r="F65" s="379"/>
      <c r="G65" s="379"/>
      <c r="H65" s="379"/>
      <c r="I65" s="379"/>
      <c r="J65" s="380"/>
      <c r="K65" s="376" t="s">
        <v>240</v>
      </c>
      <c r="L65" s="376"/>
      <c r="M65" s="379" t="str">
        <f>IF([1]p5!$H$397&lt;&gt;0,[1]p5!$H$397,"")</f>
        <v/>
      </c>
      <c r="N65" s="379"/>
      <c r="O65" s="380"/>
      <c r="P65" s="87" t="s">
        <v>74</v>
      </c>
      <c r="Q65" s="96" t="str">
        <f>IF([1]p5!$K$397&lt;&gt;0,[1]p5!$K$397,"")</f>
        <v/>
      </c>
      <c r="R65" s="93" t="s">
        <v>75</v>
      </c>
      <c r="S65" s="96" t="str">
        <f>IF([1]p5!$L$397&lt;&gt;0,[1]p5!$L$397,"")</f>
        <v/>
      </c>
      <c r="T65" s="97"/>
      <c r="U65" s="2"/>
      <c r="V65" s="2"/>
    </row>
    <row r="66" spans="1:22" x14ac:dyDescent="0.2">
      <c r="A66" s="375" t="s">
        <v>263</v>
      </c>
      <c r="B66" s="376"/>
      <c r="C66" s="379" t="str">
        <f>IF([1]p5!$C$398&lt;&gt;0,[1]p5!$C$398,"")</f>
        <v/>
      </c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80"/>
      <c r="T66" s="97"/>
      <c r="U66" s="2"/>
      <c r="V66" s="2"/>
    </row>
    <row r="67" spans="1:22" x14ac:dyDescent="0.2">
      <c r="A67" s="378"/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</row>
    <row r="68" spans="1:22" x14ac:dyDescent="0.2">
      <c r="A68" s="47" t="s">
        <v>170</v>
      </c>
      <c r="B68" s="379" t="str">
        <f>IF([1]p5!$A$401&lt;&gt;0,[1]p5!$A$401,"")</f>
        <v/>
      </c>
      <c r="C68" s="379"/>
      <c r="D68" s="379"/>
      <c r="E68" s="379"/>
      <c r="F68" s="379"/>
      <c r="G68" s="379"/>
      <c r="H68" s="379"/>
      <c r="I68" s="379"/>
      <c r="J68" s="380"/>
      <c r="K68" s="376" t="s">
        <v>240</v>
      </c>
      <c r="L68" s="376"/>
      <c r="M68" s="379" t="str">
        <f>IF([1]p5!$H$401&lt;&gt;0,[1]p5!$H$401,"")</f>
        <v/>
      </c>
      <c r="N68" s="379"/>
      <c r="O68" s="380"/>
      <c r="P68" s="87" t="s">
        <v>74</v>
      </c>
      <c r="Q68" s="96" t="str">
        <f>IF([1]p5!$K$401&lt;&gt;0,[1]p5!$K$401,"")</f>
        <v/>
      </c>
      <c r="R68" s="93" t="s">
        <v>75</v>
      </c>
      <c r="S68" s="96" t="str">
        <f>IF([1]p5!$L$401&lt;&gt;0,[1]p5!$L$401,"")</f>
        <v/>
      </c>
      <c r="T68" s="97"/>
      <c r="U68" s="2"/>
      <c r="V68" s="2"/>
    </row>
    <row r="69" spans="1:22" x14ac:dyDescent="0.2">
      <c r="A69" s="375" t="s">
        <v>263</v>
      </c>
      <c r="B69" s="376"/>
      <c r="C69" s="379" t="str">
        <f>IF([1]p5!$C$402&lt;&gt;0,[1]p5!$C$402,"")</f>
        <v/>
      </c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80"/>
      <c r="T69" s="97"/>
      <c r="U69" s="2"/>
      <c r="V69" s="2"/>
    </row>
    <row r="70" spans="1:22" x14ac:dyDescent="0.2">
      <c r="A70" s="378"/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</row>
    <row r="71" spans="1:22" s="32" customFormat="1" ht="13.5" customHeight="1" x14ac:dyDescent="0.2">
      <c r="A71" s="375" t="str">
        <f>T([1]p6!$C$13:$G$13)</f>
        <v>Daniel Cordeiro de Morais Filho</v>
      </c>
      <c r="B71" s="376"/>
      <c r="C71" s="376"/>
      <c r="D71" s="376"/>
      <c r="E71" s="376"/>
      <c r="F71" s="376"/>
      <c r="G71" s="376"/>
      <c r="H71" s="377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22" x14ac:dyDescent="0.2">
      <c r="A72" s="47" t="s">
        <v>170</v>
      </c>
      <c r="B72" s="379" t="str">
        <f>IF([1]p6!$A$389&lt;&gt;0,[1]p6!$A$389,"")</f>
        <v/>
      </c>
      <c r="C72" s="379"/>
      <c r="D72" s="379"/>
      <c r="E72" s="379"/>
      <c r="F72" s="379"/>
      <c r="G72" s="379"/>
      <c r="H72" s="379"/>
      <c r="I72" s="379"/>
      <c r="J72" s="380"/>
      <c r="K72" s="376" t="s">
        <v>240</v>
      </c>
      <c r="L72" s="376"/>
      <c r="M72" s="379" t="str">
        <f>IF([1]p6!$H$389&lt;&gt;0,[1]p6!$H$389,"")</f>
        <v/>
      </c>
      <c r="N72" s="379"/>
      <c r="O72" s="380"/>
      <c r="P72" s="87" t="s">
        <v>74</v>
      </c>
      <c r="Q72" s="96" t="str">
        <f>IF([1]p6!$K$389&lt;&gt;0,[1]p6!$K$389,"")</f>
        <v/>
      </c>
      <c r="R72" s="93" t="s">
        <v>75</v>
      </c>
      <c r="S72" s="96" t="str">
        <f>IF([1]p6!$L$389&lt;&gt;0,[1]p6!$L$389,"")</f>
        <v/>
      </c>
      <c r="T72" s="97"/>
      <c r="U72" s="2"/>
      <c r="V72" s="2"/>
    </row>
    <row r="73" spans="1:22" x14ac:dyDescent="0.2">
      <c r="A73" s="375" t="s">
        <v>263</v>
      </c>
      <c r="B73" s="376"/>
      <c r="C73" s="379" t="str">
        <f>IF([1]p6!$C$390&lt;&gt;0,[1]p6!$C$390,"")</f>
        <v/>
      </c>
      <c r="D73" s="379"/>
      <c r="E73" s="379"/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80"/>
      <c r="T73" s="97"/>
      <c r="U73" s="2"/>
      <c r="V73" s="2"/>
    </row>
    <row r="74" spans="1:22" x14ac:dyDescent="0.2">
      <c r="A74" s="378"/>
      <c r="B74" s="378"/>
      <c r="C74" s="378"/>
      <c r="D74" s="378"/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  <c r="R74" s="378"/>
      <c r="S74" s="378"/>
    </row>
    <row r="75" spans="1:22" x14ac:dyDescent="0.2">
      <c r="A75" s="47" t="s">
        <v>170</v>
      </c>
      <c r="B75" s="379" t="str">
        <f>IF([1]p6!$A$393&lt;&gt;0,[1]p6!$A$393,"")</f>
        <v/>
      </c>
      <c r="C75" s="379"/>
      <c r="D75" s="379"/>
      <c r="E75" s="379"/>
      <c r="F75" s="379"/>
      <c r="G75" s="379"/>
      <c r="H75" s="379"/>
      <c r="I75" s="379"/>
      <c r="J75" s="380"/>
      <c r="K75" s="376" t="s">
        <v>240</v>
      </c>
      <c r="L75" s="376"/>
      <c r="M75" s="379" t="str">
        <f>IF([1]p6!$H$393&lt;&gt;0,[1]p6!$H$393,"")</f>
        <v/>
      </c>
      <c r="N75" s="379"/>
      <c r="O75" s="380"/>
      <c r="P75" s="87" t="s">
        <v>74</v>
      </c>
      <c r="Q75" s="96" t="str">
        <f>IF([1]p6!$K$393&lt;&gt;0,[1]p6!$K$393,"")</f>
        <v/>
      </c>
      <c r="R75" s="93" t="s">
        <v>75</v>
      </c>
      <c r="S75" s="96" t="str">
        <f>IF([1]p6!$L$393&lt;&gt;0,[1]p6!$L$393,"")</f>
        <v/>
      </c>
      <c r="T75" s="97"/>
      <c r="U75" s="2"/>
      <c r="V75" s="2"/>
    </row>
    <row r="76" spans="1:22" x14ac:dyDescent="0.2">
      <c r="A76" s="375" t="s">
        <v>263</v>
      </c>
      <c r="B76" s="376"/>
      <c r="C76" s="379" t="str">
        <f>IF([1]p6!$C$394&lt;&gt;0,[1]p6!$C$394,"")</f>
        <v/>
      </c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  <c r="O76" s="379"/>
      <c r="P76" s="379"/>
      <c r="Q76" s="379"/>
      <c r="R76" s="379"/>
      <c r="S76" s="380"/>
      <c r="T76" s="97"/>
      <c r="U76" s="2"/>
      <c r="V76" s="2"/>
    </row>
    <row r="77" spans="1:22" x14ac:dyDescent="0.2">
      <c r="A77" s="378"/>
      <c r="B77" s="378"/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8"/>
      <c r="S77" s="378"/>
    </row>
    <row r="78" spans="1:22" x14ac:dyDescent="0.2">
      <c r="A78" s="47" t="s">
        <v>170</v>
      </c>
      <c r="B78" s="379" t="str">
        <f>IF([1]p6!$A$397&lt;&gt;0,[1]p6!$A$397,"")</f>
        <v/>
      </c>
      <c r="C78" s="379"/>
      <c r="D78" s="379"/>
      <c r="E78" s="379"/>
      <c r="F78" s="379"/>
      <c r="G78" s="379"/>
      <c r="H78" s="379"/>
      <c r="I78" s="379"/>
      <c r="J78" s="380"/>
      <c r="K78" s="376" t="s">
        <v>240</v>
      </c>
      <c r="L78" s="376"/>
      <c r="M78" s="379" t="str">
        <f>IF([1]p6!$H$397&lt;&gt;0,[1]p6!$H$397,"")</f>
        <v/>
      </c>
      <c r="N78" s="379"/>
      <c r="O78" s="380"/>
      <c r="P78" s="87" t="s">
        <v>74</v>
      </c>
      <c r="Q78" s="96" t="str">
        <f>IF([1]p6!$K$397&lt;&gt;0,[1]p6!$K$397,"")</f>
        <v/>
      </c>
      <c r="R78" s="93" t="s">
        <v>75</v>
      </c>
      <c r="S78" s="96" t="str">
        <f>IF([1]p6!$L$397&lt;&gt;0,[1]p6!$L$397,"")</f>
        <v/>
      </c>
      <c r="T78" s="97"/>
      <c r="U78" s="2"/>
      <c r="V78" s="2"/>
    </row>
    <row r="79" spans="1:22" x14ac:dyDescent="0.2">
      <c r="A79" s="375" t="s">
        <v>263</v>
      </c>
      <c r="B79" s="376"/>
      <c r="C79" s="379" t="str">
        <f>IF([1]p6!$C$398&lt;&gt;0,[1]p6!$C$398,"")</f>
        <v/>
      </c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380"/>
      <c r="T79" s="97"/>
      <c r="U79" s="2"/>
      <c r="V79" s="2"/>
    </row>
    <row r="80" spans="1:22" x14ac:dyDescent="0.2">
      <c r="A80" s="378"/>
      <c r="B80" s="378"/>
      <c r="C80" s="378"/>
      <c r="D80" s="378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378"/>
      <c r="S80" s="378"/>
    </row>
    <row r="81" spans="1:22" x14ac:dyDescent="0.2">
      <c r="A81" s="47" t="s">
        <v>170</v>
      </c>
      <c r="B81" s="379" t="str">
        <f>IF([1]p6!$A$401&lt;&gt;0,[1]p6!$A$401,"")</f>
        <v/>
      </c>
      <c r="C81" s="379"/>
      <c r="D81" s="379"/>
      <c r="E81" s="379"/>
      <c r="F81" s="379"/>
      <c r="G81" s="379"/>
      <c r="H81" s="379"/>
      <c r="I81" s="379"/>
      <c r="J81" s="380"/>
      <c r="K81" s="376" t="s">
        <v>240</v>
      </c>
      <c r="L81" s="376"/>
      <c r="M81" s="379" t="str">
        <f>IF([1]p6!$H$401&lt;&gt;0,[1]p6!$H$401,"")</f>
        <v/>
      </c>
      <c r="N81" s="379"/>
      <c r="O81" s="380"/>
      <c r="P81" s="87" t="s">
        <v>74</v>
      </c>
      <c r="Q81" s="96" t="str">
        <f>IF([1]p6!$K$401&lt;&gt;0,[1]p6!$K$401,"")</f>
        <v/>
      </c>
      <c r="R81" s="93" t="s">
        <v>75</v>
      </c>
      <c r="S81" s="96" t="str">
        <f>IF([1]p6!$L$401&lt;&gt;0,[1]p6!$L$401,"")</f>
        <v/>
      </c>
      <c r="T81" s="97"/>
      <c r="U81" s="2"/>
      <c r="V81" s="2"/>
    </row>
    <row r="82" spans="1:22" x14ac:dyDescent="0.2">
      <c r="A82" s="375" t="s">
        <v>263</v>
      </c>
      <c r="B82" s="376"/>
      <c r="C82" s="379" t="str">
        <f>IF([1]p6!$C$402&lt;&gt;0,[1]p6!$C$402,"")</f>
        <v/>
      </c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379"/>
      <c r="P82" s="379"/>
      <c r="Q82" s="379"/>
      <c r="R82" s="379"/>
      <c r="S82" s="380"/>
      <c r="T82" s="97"/>
      <c r="U82" s="2"/>
      <c r="V82" s="2"/>
    </row>
    <row r="83" spans="1:22" x14ac:dyDescent="0.2">
      <c r="A83" s="378"/>
      <c r="B83" s="378"/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8"/>
      <c r="Q83" s="378"/>
      <c r="R83" s="378"/>
      <c r="S83" s="378"/>
    </row>
    <row r="84" spans="1:22" s="32" customFormat="1" ht="13.5" customHeight="1" x14ac:dyDescent="0.2">
      <c r="A84" s="375" t="str">
        <f>T([1]p7!$C$13:$G$13)</f>
        <v>Deise Mara Barbosa de Almeida</v>
      </c>
      <c r="B84" s="376"/>
      <c r="C84" s="376"/>
      <c r="D84" s="376"/>
      <c r="E84" s="376"/>
      <c r="F84" s="376"/>
      <c r="G84" s="376"/>
      <c r="H84" s="377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1:22" x14ac:dyDescent="0.2">
      <c r="A85" s="47" t="s">
        <v>170</v>
      </c>
      <c r="B85" s="379" t="str">
        <f>IF([1]p7!$A$389&lt;&gt;0,[1]p7!$A$389,"")</f>
        <v/>
      </c>
      <c r="C85" s="379"/>
      <c r="D85" s="379"/>
      <c r="E85" s="379"/>
      <c r="F85" s="379"/>
      <c r="G85" s="379"/>
      <c r="H85" s="379"/>
      <c r="I85" s="379"/>
      <c r="J85" s="380"/>
      <c r="K85" s="376" t="s">
        <v>240</v>
      </c>
      <c r="L85" s="376"/>
      <c r="M85" s="379" t="str">
        <f>IF([1]p7!$H$389&lt;&gt;0,[1]p7!$H$389,"")</f>
        <v/>
      </c>
      <c r="N85" s="379"/>
      <c r="O85" s="380"/>
      <c r="P85" s="87" t="s">
        <v>74</v>
      </c>
      <c r="Q85" s="96" t="str">
        <f>IF([1]p7!$K$389&lt;&gt;0,[1]p7!$K$389,"")</f>
        <v/>
      </c>
      <c r="R85" s="93" t="s">
        <v>75</v>
      </c>
      <c r="S85" s="96" t="str">
        <f>IF([1]p7!$L$389&lt;&gt;0,[1]p7!$L$389,"")</f>
        <v/>
      </c>
      <c r="T85" s="97"/>
      <c r="U85" s="2"/>
      <c r="V85" s="2"/>
    </row>
    <row r="86" spans="1:22" x14ac:dyDescent="0.2">
      <c r="A86" s="375" t="s">
        <v>263</v>
      </c>
      <c r="B86" s="376"/>
      <c r="C86" s="379" t="str">
        <f>IF([1]p7!$C$390&lt;&gt;0,[1]p7!$C$390,"")</f>
        <v/>
      </c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79"/>
      <c r="Q86" s="379"/>
      <c r="R86" s="379"/>
      <c r="S86" s="380"/>
      <c r="T86" s="97"/>
      <c r="U86" s="2"/>
      <c r="V86" s="2"/>
    </row>
    <row r="87" spans="1:22" x14ac:dyDescent="0.2">
      <c r="A87" s="378"/>
      <c r="B87" s="378"/>
      <c r="C87" s="378"/>
      <c r="D87" s="378"/>
      <c r="E87" s="378"/>
      <c r="F87" s="378"/>
      <c r="G87" s="378"/>
      <c r="H87" s="378"/>
      <c r="I87" s="378"/>
      <c r="J87" s="378"/>
      <c r="K87" s="378"/>
      <c r="L87" s="378"/>
      <c r="M87" s="378"/>
      <c r="N87" s="378"/>
      <c r="O87" s="378"/>
      <c r="P87" s="378"/>
      <c r="Q87" s="378"/>
      <c r="R87" s="378"/>
      <c r="S87" s="378"/>
    </row>
    <row r="88" spans="1:22" x14ac:dyDescent="0.2">
      <c r="A88" s="47" t="s">
        <v>170</v>
      </c>
      <c r="B88" s="379" t="str">
        <f>IF([1]p7!$A$393&lt;&gt;0,[1]p7!$A$393,"")</f>
        <v/>
      </c>
      <c r="C88" s="379"/>
      <c r="D88" s="379"/>
      <c r="E88" s="379"/>
      <c r="F88" s="379"/>
      <c r="G88" s="379"/>
      <c r="H88" s="379"/>
      <c r="I88" s="379"/>
      <c r="J88" s="380"/>
      <c r="K88" s="376" t="s">
        <v>240</v>
      </c>
      <c r="L88" s="376"/>
      <c r="M88" s="379" t="str">
        <f>IF([1]p7!$H$393&lt;&gt;0,[1]p7!$H$393,"")</f>
        <v/>
      </c>
      <c r="N88" s="379"/>
      <c r="O88" s="380"/>
      <c r="P88" s="87" t="s">
        <v>74</v>
      </c>
      <c r="Q88" s="96" t="str">
        <f>IF([1]p7!$K$393&lt;&gt;0,[1]p7!$K$393,"")</f>
        <v/>
      </c>
      <c r="R88" s="93" t="s">
        <v>75</v>
      </c>
      <c r="S88" s="96" t="str">
        <f>IF([1]p7!$L$393&lt;&gt;0,[1]p7!$L$393,"")</f>
        <v/>
      </c>
      <c r="T88" s="97"/>
      <c r="U88" s="2"/>
      <c r="V88" s="2"/>
    </row>
    <row r="89" spans="1:22" x14ac:dyDescent="0.2">
      <c r="A89" s="375" t="s">
        <v>263</v>
      </c>
      <c r="B89" s="376"/>
      <c r="C89" s="379" t="str">
        <f>IF([1]p7!$C$394&lt;&gt;0,[1]p7!$C$394,"")</f>
        <v/>
      </c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80"/>
      <c r="T89" s="97"/>
      <c r="U89" s="2"/>
      <c r="V89" s="2"/>
    </row>
    <row r="90" spans="1:22" x14ac:dyDescent="0.2">
      <c r="A90" s="378"/>
      <c r="B90" s="378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378"/>
      <c r="S90" s="378"/>
    </row>
    <row r="91" spans="1:22" x14ac:dyDescent="0.2">
      <c r="A91" s="47" t="s">
        <v>170</v>
      </c>
      <c r="B91" s="379" t="str">
        <f>IF([1]p7!$A$397&lt;&gt;0,[1]p7!$A$397,"")</f>
        <v/>
      </c>
      <c r="C91" s="379"/>
      <c r="D91" s="379"/>
      <c r="E91" s="379"/>
      <c r="F91" s="379"/>
      <c r="G91" s="379"/>
      <c r="H91" s="379"/>
      <c r="I91" s="379"/>
      <c r="J91" s="380"/>
      <c r="K91" s="376" t="s">
        <v>240</v>
      </c>
      <c r="L91" s="376"/>
      <c r="M91" s="379" t="str">
        <f>IF([1]p7!$H$397&lt;&gt;0,[1]p7!$H$397,"")</f>
        <v/>
      </c>
      <c r="N91" s="379"/>
      <c r="O91" s="380"/>
      <c r="P91" s="87" t="s">
        <v>74</v>
      </c>
      <c r="Q91" s="96" t="str">
        <f>IF([1]p7!$K$397&lt;&gt;0,[1]p7!$K$397,"")</f>
        <v/>
      </c>
      <c r="R91" s="93" t="s">
        <v>75</v>
      </c>
      <c r="S91" s="96" t="str">
        <f>IF([1]p7!$L$397&lt;&gt;0,[1]p7!$L$397,"")</f>
        <v/>
      </c>
      <c r="T91" s="97"/>
      <c r="U91" s="2"/>
      <c r="V91" s="2"/>
    </row>
    <row r="92" spans="1:22" x14ac:dyDescent="0.2">
      <c r="A92" s="375" t="s">
        <v>263</v>
      </c>
      <c r="B92" s="376"/>
      <c r="C92" s="379" t="str">
        <f>IF([1]p7!$C$398&lt;&gt;0,[1]p7!$C$398,"")</f>
        <v/>
      </c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79"/>
      <c r="Q92" s="379"/>
      <c r="R92" s="379"/>
      <c r="S92" s="380"/>
      <c r="T92" s="97"/>
      <c r="U92" s="2"/>
      <c r="V92" s="2"/>
    </row>
    <row r="93" spans="1:22" x14ac:dyDescent="0.2">
      <c r="A93" s="378"/>
      <c r="B93" s="378"/>
      <c r="C93" s="378"/>
      <c r="D93" s="378"/>
      <c r="E93" s="378"/>
      <c r="F93" s="378"/>
      <c r="G93" s="378"/>
      <c r="H93" s="378"/>
      <c r="I93" s="378"/>
      <c r="J93" s="378"/>
      <c r="K93" s="378"/>
      <c r="L93" s="378"/>
      <c r="M93" s="378"/>
      <c r="N93" s="378"/>
      <c r="O93" s="378"/>
      <c r="P93" s="378"/>
      <c r="Q93" s="378"/>
      <c r="R93" s="378"/>
      <c r="S93" s="378"/>
    </row>
    <row r="94" spans="1:22" x14ac:dyDescent="0.2">
      <c r="A94" s="47" t="s">
        <v>170</v>
      </c>
      <c r="B94" s="379" t="str">
        <f>IF([1]p7!$A$401&lt;&gt;0,[1]p7!$A$401,"")</f>
        <v/>
      </c>
      <c r="C94" s="379"/>
      <c r="D94" s="379"/>
      <c r="E94" s="379"/>
      <c r="F94" s="379"/>
      <c r="G94" s="379"/>
      <c r="H94" s="379"/>
      <c r="I94" s="379"/>
      <c r="J94" s="380"/>
      <c r="K94" s="376" t="s">
        <v>240</v>
      </c>
      <c r="L94" s="376"/>
      <c r="M94" s="379" t="str">
        <f>IF([1]p7!$H$401&lt;&gt;0,[1]p7!$H$401,"")</f>
        <v/>
      </c>
      <c r="N94" s="379"/>
      <c r="O94" s="380"/>
      <c r="P94" s="87" t="s">
        <v>74</v>
      </c>
      <c r="Q94" s="96" t="str">
        <f>IF([1]p7!$K$401&lt;&gt;0,[1]p7!$K$401,"")</f>
        <v/>
      </c>
      <c r="R94" s="93" t="s">
        <v>75</v>
      </c>
      <c r="S94" s="96" t="str">
        <f>IF([1]p7!$L$401&lt;&gt;0,[1]p7!$L$401,"")</f>
        <v/>
      </c>
      <c r="T94" s="97"/>
      <c r="U94" s="2"/>
      <c r="V94" s="2"/>
    </row>
    <row r="95" spans="1:22" x14ac:dyDescent="0.2">
      <c r="A95" s="375" t="s">
        <v>263</v>
      </c>
      <c r="B95" s="376"/>
      <c r="C95" s="379" t="str">
        <f>IF([1]p7!$C$402&lt;&gt;0,[1]p7!$C$402,"")</f>
        <v/>
      </c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79"/>
      <c r="R95" s="379"/>
      <c r="S95" s="380"/>
      <c r="T95" s="97"/>
      <c r="U95" s="2"/>
      <c r="V95" s="2"/>
    </row>
    <row r="96" spans="1:22" x14ac:dyDescent="0.2">
      <c r="A96" s="378"/>
      <c r="B96" s="378"/>
      <c r="C96" s="378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378"/>
      <c r="S96" s="378"/>
    </row>
    <row r="97" spans="1:22" s="32" customFormat="1" ht="13.5" customHeight="1" x14ac:dyDescent="0.2">
      <c r="A97" s="375" t="str">
        <f>T([1]p8!$C$13:$G$13)</f>
        <v>Denilson da Silva Pereira</v>
      </c>
      <c r="B97" s="376"/>
      <c r="C97" s="376"/>
      <c r="D97" s="376"/>
      <c r="E97" s="376"/>
      <c r="F97" s="376"/>
      <c r="G97" s="376"/>
      <c r="H97" s="377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</row>
    <row r="98" spans="1:22" x14ac:dyDescent="0.2">
      <c r="A98" s="47" t="s">
        <v>170</v>
      </c>
      <c r="B98" s="379" t="str">
        <f>IF([1]p8!$A$389&lt;&gt;0,[1]p8!$A$389,"")</f>
        <v/>
      </c>
      <c r="C98" s="379"/>
      <c r="D98" s="379"/>
      <c r="E98" s="379"/>
      <c r="F98" s="379"/>
      <c r="G98" s="379"/>
      <c r="H98" s="379"/>
      <c r="I98" s="379"/>
      <c r="J98" s="380"/>
      <c r="K98" s="376" t="s">
        <v>240</v>
      </c>
      <c r="L98" s="376"/>
      <c r="M98" s="379" t="str">
        <f>IF([1]p8!$H$389&lt;&gt;0,[1]p8!$H$389,"")</f>
        <v/>
      </c>
      <c r="N98" s="379"/>
      <c r="O98" s="380"/>
      <c r="P98" s="87" t="s">
        <v>74</v>
      </c>
      <c r="Q98" s="96" t="str">
        <f>IF([1]p8!$K$389&lt;&gt;0,[1]p8!$K$389,"")</f>
        <v/>
      </c>
      <c r="R98" s="93" t="s">
        <v>75</v>
      </c>
      <c r="S98" s="96" t="str">
        <f>IF([1]p8!$L$389&lt;&gt;0,[1]p8!$L$389,"")</f>
        <v/>
      </c>
      <c r="T98" s="97"/>
      <c r="U98" s="2"/>
      <c r="V98" s="2"/>
    </row>
    <row r="99" spans="1:22" x14ac:dyDescent="0.2">
      <c r="A99" s="375" t="s">
        <v>263</v>
      </c>
      <c r="B99" s="376"/>
      <c r="C99" s="379" t="str">
        <f>IF([1]p8!$C$390&lt;&gt;0,[1]p8!$C$390,"")</f>
        <v/>
      </c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79"/>
      <c r="O99" s="379"/>
      <c r="P99" s="379"/>
      <c r="Q99" s="379"/>
      <c r="R99" s="379"/>
      <c r="S99" s="380"/>
      <c r="T99" s="97"/>
      <c r="U99" s="2"/>
      <c r="V99" s="2"/>
    </row>
    <row r="100" spans="1:22" x14ac:dyDescent="0.2">
      <c r="A100" s="378"/>
      <c r="B100" s="378"/>
      <c r="C100" s="378"/>
      <c r="D100" s="378"/>
      <c r="E100" s="378"/>
      <c r="F100" s="378"/>
      <c r="G100" s="378"/>
      <c r="H100" s="378"/>
      <c r="I100" s="378"/>
      <c r="J100" s="378"/>
      <c r="K100" s="378"/>
      <c r="L100" s="378"/>
      <c r="M100" s="378"/>
      <c r="N100" s="378"/>
      <c r="O100" s="378"/>
      <c r="P100" s="378"/>
      <c r="Q100" s="378"/>
      <c r="R100" s="378"/>
      <c r="S100" s="378"/>
    </row>
    <row r="101" spans="1:22" x14ac:dyDescent="0.2">
      <c r="A101" s="47" t="s">
        <v>170</v>
      </c>
      <c r="B101" s="379" t="str">
        <f>IF([1]p8!$A$393&lt;&gt;0,[1]p8!$A$393,"")</f>
        <v/>
      </c>
      <c r="C101" s="379"/>
      <c r="D101" s="379"/>
      <c r="E101" s="379"/>
      <c r="F101" s="379"/>
      <c r="G101" s="379"/>
      <c r="H101" s="379"/>
      <c r="I101" s="379"/>
      <c r="J101" s="380"/>
      <c r="K101" s="376" t="s">
        <v>240</v>
      </c>
      <c r="L101" s="376"/>
      <c r="M101" s="379" t="str">
        <f>IF([1]p8!$H$393&lt;&gt;0,[1]p8!$H$393,"")</f>
        <v/>
      </c>
      <c r="N101" s="379"/>
      <c r="O101" s="380"/>
      <c r="P101" s="87" t="s">
        <v>74</v>
      </c>
      <c r="Q101" s="96" t="str">
        <f>IF([1]p8!$K$393&lt;&gt;0,[1]p8!$K$393,"")</f>
        <v/>
      </c>
      <c r="R101" s="93" t="s">
        <v>75</v>
      </c>
      <c r="S101" s="96" t="str">
        <f>IF([1]p8!$L$393&lt;&gt;0,[1]p8!$L$393,"")</f>
        <v/>
      </c>
      <c r="T101" s="97"/>
      <c r="U101" s="2"/>
      <c r="V101" s="2"/>
    </row>
    <row r="102" spans="1:22" x14ac:dyDescent="0.2">
      <c r="A102" s="375" t="s">
        <v>263</v>
      </c>
      <c r="B102" s="376"/>
      <c r="C102" s="379" t="str">
        <f>IF([1]p8!$C$394&lt;&gt;0,[1]p8!$C$394,"")</f>
        <v/>
      </c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  <c r="S102" s="380"/>
      <c r="T102" s="97"/>
      <c r="U102" s="2"/>
      <c r="V102" s="2"/>
    </row>
    <row r="103" spans="1:22" x14ac:dyDescent="0.2">
      <c r="A103" s="378"/>
      <c r="B103" s="378"/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8"/>
      <c r="O103" s="378"/>
      <c r="P103" s="378"/>
      <c r="Q103" s="378"/>
      <c r="R103" s="378"/>
      <c r="S103" s="378"/>
    </row>
    <row r="104" spans="1:22" x14ac:dyDescent="0.2">
      <c r="A104" s="47" t="s">
        <v>170</v>
      </c>
      <c r="B104" s="379" t="str">
        <f>IF([1]p8!$A$397&lt;&gt;0,[1]p8!$A$397,"")</f>
        <v/>
      </c>
      <c r="C104" s="379"/>
      <c r="D104" s="379"/>
      <c r="E104" s="379"/>
      <c r="F104" s="379"/>
      <c r="G104" s="379"/>
      <c r="H104" s="379"/>
      <c r="I104" s="379"/>
      <c r="J104" s="380"/>
      <c r="K104" s="376" t="s">
        <v>240</v>
      </c>
      <c r="L104" s="376"/>
      <c r="M104" s="379" t="str">
        <f>IF([1]p8!$H$397&lt;&gt;0,[1]p8!$H$397,"")</f>
        <v/>
      </c>
      <c r="N104" s="379"/>
      <c r="O104" s="380"/>
      <c r="P104" s="87" t="s">
        <v>74</v>
      </c>
      <c r="Q104" s="96" t="str">
        <f>IF([1]p8!$K$397&lt;&gt;0,[1]p8!$K$397,"")</f>
        <v/>
      </c>
      <c r="R104" s="93" t="s">
        <v>75</v>
      </c>
      <c r="S104" s="96" t="str">
        <f>IF([1]p8!$L$397&lt;&gt;0,[1]p8!$L$397,"")</f>
        <v/>
      </c>
      <c r="T104" s="97"/>
      <c r="U104" s="2"/>
      <c r="V104" s="2"/>
    </row>
    <row r="105" spans="1:22" x14ac:dyDescent="0.2">
      <c r="A105" s="375" t="s">
        <v>263</v>
      </c>
      <c r="B105" s="376"/>
      <c r="C105" s="379" t="str">
        <f>IF([1]p8!$C$398&lt;&gt;0,[1]p8!$C$398,"")</f>
        <v/>
      </c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79"/>
      <c r="O105" s="379"/>
      <c r="P105" s="379"/>
      <c r="Q105" s="379"/>
      <c r="R105" s="379"/>
      <c r="S105" s="380"/>
      <c r="T105" s="97"/>
      <c r="U105" s="2"/>
      <c r="V105" s="2"/>
    </row>
    <row r="106" spans="1:22" x14ac:dyDescent="0.2">
      <c r="A106" s="378"/>
      <c r="B106" s="378"/>
      <c r="C106" s="378"/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378"/>
      <c r="S106" s="378"/>
    </row>
    <row r="107" spans="1:22" x14ac:dyDescent="0.2">
      <c r="A107" s="47" t="s">
        <v>170</v>
      </c>
      <c r="B107" s="379" t="str">
        <f>IF([1]p8!$A$401&lt;&gt;0,[1]p8!$A$401,"")</f>
        <v/>
      </c>
      <c r="C107" s="379"/>
      <c r="D107" s="379"/>
      <c r="E107" s="379"/>
      <c r="F107" s="379"/>
      <c r="G107" s="379"/>
      <c r="H107" s="379"/>
      <c r="I107" s="379"/>
      <c r="J107" s="380"/>
      <c r="K107" s="376" t="s">
        <v>240</v>
      </c>
      <c r="L107" s="376"/>
      <c r="M107" s="379" t="str">
        <f>IF([1]p8!$H$401&lt;&gt;0,[1]p8!$H$401,"")</f>
        <v/>
      </c>
      <c r="N107" s="379"/>
      <c r="O107" s="380"/>
      <c r="P107" s="87" t="s">
        <v>74</v>
      </c>
      <c r="Q107" s="96" t="str">
        <f>IF([1]p8!$K$401&lt;&gt;0,[1]p8!$K$401,"")</f>
        <v/>
      </c>
      <c r="R107" s="93" t="s">
        <v>75</v>
      </c>
      <c r="S107" s="96" t="str">
        <f>IF([1]p8!$L$401&lt;&gt;0,[1]p8!$L$401,"")</f>
        <v/>
      </c>
      <c r="T107" s="97"/>
      <c r="U107" s="2"/>
      <c r="V107" s="2"/>
    </row>
    <row r="108" spans="1:22" x14ac:dyDescent="0.2">
      <c r="A108" s="375" t="s">
        <v>263</v>
      </c>
      <c r="B108" s="376"/>
      <c r="C108" s="379" t="str">
        <f>IF([1]p8!$C$402&lt;&gt;0,[1]p8!$C$402,"")</f>
        <v/>
      </c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79"/>
      <c r="O108" s="379"/>
      <c r="P108" s="379"/>
      <c r="Q108" s="379"/>
      <c r="R108" s="379"/>
      <c r="S108" s="380"/>
      <c r="T108" s="97"/>
      <c r="U108" s="2"/>
      <c r="V108" s="2"/>
    </row>
    <row r="109" spans="1:22" x14ac:dyDescent="0.2">
      <c r="A109" s="378"/>
      <c r="B109" s="378"/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8"/>
      <c r="P109" s="378"/>
      <c r="Q109" s="378"/>
      <c r="R109" s="378"/>
      <c r="S109" s="378"/>
    </row>
    <row r="110" spans="1:22" s="32" customFormat="1" ht="13.5" customHeight="1" x14ac:dyDescent="0.2">
      <c r="A110" s="375" t="str">
        <f>T([1]p9!$C$13:$G$13)</f>
        <v>Diogo de Santana Germano</v>
      </c>
      <c r="B110" s="376"/>
      <c r="C110" s="376"/>
      <c r="D110" s="376"/>
      <c r="E110" s="376"/>
      <c r="F110" s="376"/>
      <c r="G110" s="376"/>
      <c r="H110" s="377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</row>
    <row r="111" spans="1:22" x14ac:dyDescent="0.2">
      <c r="A111" s="47" t="s">
        <v>170</v>
      </c>
      <c r="B111" s="379" t="str">
        <f>IF([1]p9!$A$389&lt;&gt;0,[1]p9!$A$389,"")</f>
        <v/>
      </c>
      <c r="C111" s="379"/>
      <c r="D111" s="379"/>
      <c r="E111" s="379"/>
      <c r="F111" s="379"/>
      <c r="G111" s="379"/>
      <c r="H111" s="379"/>
      <c r="I111" s="379"/>
      <c r="J111" s="380"/>
      <c r="K111" s="376" t="s">
        <v>240</v>
      </c>
      <c r="L111" s="376"/>
      <c r="M111" s="379" t="str">
        <f>IF([1]p9!$H$389&lt;&gt;0,[1]p9!$H$389,"")</f>
        <v/>
      </c>
      <c r="N111" s="379"/>
      <c r="O111" s="380"/>
      <c r="P111" s="87" t="s">
        <v>74</v>
      </c>
      <c r="Q111" s="96" t="str">
        <f>IF([1]p9!$K$389&lt;&gt;0,[1]p9!$K$389,"")</f>
        <v/>
      </c>
      <c r="R111" s="93" t="s">
        <v>75</v>
      </c>
      <c r="S111" s="96" t="str">
        <f>IF([1]p9!$L$389&lt;&gt;0,[1]p9!$L$389,"")</f>
        <v/>
      </c>
      <c r="T111" s="97"/>
      <c r="U111" s="2"/>
      <c r="V111" s="2"/>
    </row>
    <row r="112" spans="1:22" x14ac:dyDescent="0.2">
      <c r="A112" s="375" t="s">
        <v>263</v>
      </c>
      <c r="B112" s="376"/>
      <c r="C112" s="379" t="str">
        <f>IF([1]p9!$C$390&lt;&gt;0,[1]p9!$C$390,"")</f>
        <v/>
      </c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79"/>
      <c r="R112" s="379"/>
      <c r="S112" s="380"/>
      <c r="T112" s="97"/>
      <c r="U112" s="2"/>
      <c r="V112" s="2"/>
    </row>
    <row r="113" spans="1:22" x14ac:dyDescent="0.2">
      <c r="A113" s="378"/>
      <c r="B113" s="378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8"/>
      <c r="P113" s="378"/>
      <c r="Q113" s="378"/>
      <c r="R113" s="378"/>
      <c r="S113" s="378"/>
    </row>
    <row r="114" spans="1:22" x14ac:dyDescent="0.2">
      <c r="A114" s="47" t="s">
        <v>170</v>
      </c>
      <c r="B114" s="379" t="str">
        <f>IF([1]p9!$A$393&lt;&gt;0,[1]p9!$A$393,"")</f>
        <v/>
      </c>
      <c r="C114" s="379"/>
      <c r="D114" s="379"/>
      <c r="E114" s="379"/>
      <c r="F114" s="379"/>
      <c r="G114" s="379"/>
      <c r="H114" s="379"/>
      <c r="I114" s="379"/>
      <c r="J114" s="380"/>
      <c r="K114" s="376" t="s">
        <v>240</v>
      </c>
      <c r="L114" s="376"/>
      <c r="M114" s="379" t="str">
        <f>IF([1]p9!$H$393&lt;&gt;0,[1]p9!$H$393,"")</f>
        <v/>
      </c>
      <c r="N114" s="379"/>
      <c r="O114" s="380"/>
      <c r="P114" s="87" t="s">
        <v>74</v>
      </c>
      <c r="Q114" s="96" t="str">
        <f>IF([1]p9!$K$393&lt;&gt;0,[1]p9!$K$393,"")</f>
        <v/>
      </c>
      <c r="R114" s="93" t="s">
        <v>75</v>
      </c>
      <c r="S114" s="96" t="str">
        <f>IF([1]p9!$L$393&lt;&gt;0,[1]p9!$L$393,"")</f>
        <v/>
      </c>
      <c r="T114" s="97"/>
      <c r="U114" s="2"/>
      <c r="V114" s="2"/>
    </row>
    <row r="115" spans="1:22" x14ac:dyDescent="0.2">
      <c r="A115" s="375" t="s">
        <v>263</v>
      </c>
      <c r="B115" s="376"/>
      <c r="C115" s="379" t="str">
        <f>IF([1]p9!$C$394&lt;&gt;0,[1]p9!$C$394,"")</f>
        <v/>
      </c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79"/>
      <c r="O115" s="379"/>
      <c r="P115" s="379"/>
      <c r="Q115" s="379"/>
      <c r="R115" s="379"/>
      <c r="S115" s="380"/>
      <c r="T115" s="97"/>
      <c r="U115" s="2"/>
      <c r="V115" s="2"/>
    </row>
    <row r="116" spans="1:22" x14ac:dyDescent="0.2">
      <c r="A116" s="378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  <c r="Q116" s="378"/>
      <c r="R116" s="378"/>
      <c r="S116" s="378"/>
    </row>
    <row r="117" spans="1:22" x14ac:dyDescent="0.2">
      <c r="A117" s="47" t="s">
        <v>170</v>
      </c>
      <c r="B117" s="379" t="str">
        <f>IF([1]p9!$A$397&lt;&gt;0,[1]p9!$A$397,"")</f>
        <v/>
      </c>
      <c r="C117" s="379"/>
      <c r="D117" s="379"/>
      <c r="E117" s="379"/>
      <c r="F117" s="379"/>
      <c r="G117" s="379"/>
      <c r="H117" s="379"/>
      <c r="I117" s="379"/>
      <c r="J117" s="380"/>
      <c r="K117" s="376" t="s">
        <v>240</v>
      </c>
      <c r="L117" s="376"/>
      <c r="M117" s="379" t="str">
        <f>IF([1]p9!$H$397&lt;&gt;0,[1]p9!$H$397,"")</f>
        <v/>
      </c>
      <c r="N117" s="379"/>
      <c r="O117" s="380"/>
      <c r="P117" s="87" t="s">
        <v>74</v>
      </c>
      <c r="Q117" s="96" t="str">
        <f>IF([1]p9!$K$397&lt;&gt;0,[1]p9!$K$397,"")</f>
        <v/>
      </c>
      <c r="R117" s="93" t="s">
        <v>75</v>
      </c>
      <c r="S117" s="96" t="str">
        <f>IF([1]p9!$L$397&lt;&gt;0,[1]p9!$L$397,"")</f>
        <v/>
      </c>
      <c r="T117" s="97"/>
      <c r="U117" s="2"/>
      <c r="V117" s="2"/>
    </row>
    <row r="118" spans="1:22" x14ac:dyDescent="0.2">
      <c r="A118" s="375" t="s">
        <v>263</v>
      </c>
      <c r="B118" s="376"/>
      <c r="C118" s="379" t="str">
        <f>IF([1]p9!$C$398&lt;&gt;0,[1]p9!$C$398,"")</f>
        <v/>
      </c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79"/>
      <c r="O118" s="379"/>
      <c r="P118" s="379"/>
      <c r="Q118" s="379"/>
      <c r="R118" s="379"/>
      <c r="S118" s="380"/>
      <c r="T118" s="97"/>
      <c r="U118" s="2"/>
      <c r="V118" s="2"/>
    </row>
    <row r="119" spans="1:22" x14ac:dyDescent="0.2">
      <c r="A119" s="378"/>
      <c r="B119" s="378"/>
      <c r="C119" s="378"/>
      <c r="D119" s="378"/>
      <c r="E119" s="378"/>
      <c r="F119" s="378"/>
      <c r="G119" s="378"/>
      <c r="H119" s="378"/>
      <c r="I119" s="378"/>
      <c r="J119" s="378"/>
      <c r="K119" s="378"/>
      <c r="L119" s="378"/>
      <c r="M119" s="378"/>
      <c r="N119" s="378"/>
      <c r="O119" s="378"/>
      <c r="P119" s="378"/>
      <c r="Q119" s="378"/>
      <c r="R119" s="378"/>
      <c r="S119" s="378"/>
    </row>
    <row r="120" spans="1:22" x14ac:dyDescent="0.2">
      <c r="A120" s="47" t="s">
        <v>170</v>
      </c>
      <c r="B120" s="379" t="str">
        <f>IF([1]p9!$A$401&lt;&gt;0,[1]p9!$A$401,"")</f>
        <v/>
      </c>
      <c r="C120" s="379"/>
      <c r="D120" s="379"/>
      <c r="E120" s="379"/>
      <c r="F120" s="379"/>
      <c r="G120" s="379"/>
      <c r="H120" s="379"/>
      <c r="I120" s="379"/>
      <c r="J120" s="380"/>
      <c r="K120" s="376" t="s">
        <v>240</v>
      </c>
      <c r="L120" s="376"/>
      <c r="M120" s="379" t="str">
        <f>IF([1]p9!$H$401&lt;&gt;0,[1]p9!$H$401,"")</f>
        <v/>
      </c>
      <c r="N120" s="379"/>
      <c r="O120" s="380"/>
      <c r="P120" s="87" t="s">
        <v>74</v>
      </c>
      <c r="Q120" s="96" t="str">
        <f>IF([1]p9!$K$401&lt;&gt;0,[1]p9!$K$401,"")</f>
        <v/>
      </c>
      <c r="R120" s="93" t="s">
        <v>75</v>
      </c>
      <c r="S120" s="96" t="str">
        <f>IF([1]p9!$L$401&lt;&gt;0,[1]p9!$L$401,"")</f>
        <v/>
      </c>
      <c r="T120" s="97"/>
      <c r="U120" s="2"/>
      <c r="V120" s="2"/>
    </row>
    <row r="121" spans="1:22" x14ac:dyDescent="0.2">
      <c r="A121" s="375" t="s">
        <v>263</v>
      </c>
      <c r="B121" s="376"/>
      <c r="C121" s="379" t="str">
        <f>IF([1]p9!$C$402&lt;&gt;0,[1]p9!$C$402,"")</f>
        <v/>
      </c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  <c r="O121" s="379"/>
      <c r="P121" s="379"/>
      <c r="Q121" s="379"/>
      <c r="R121" s="379"/>
      <c r="S121" s="380"/>
      <c r="T121" s="97"/>
      <c r="U121" s="2"/>
      <c r="V121" s="2"/>
    </row>
    <row r="122" spans="1:22" x14ac:dyDescent="0.2">
      <c r="A122" s="378"/>
      <c r="B122" s="378"/>
      <c r="C122" s="378"/>
      <c r="D122" s="378"/>
      <c r="E122" s="378"/>
      <c r="F122" s="378"/>
      <c r="G122" s="378"/>
      <c r="H122" s="378"/>
      <c r="I122" s="378"/>
      <c r="J122" s="378"/>
      <c r="K122" s="378"/>
      <c r="L122" s="378"/>
      <c r="M122" s="378"/>
      <c r="N122" s="378"/>
      <c r="O122" s="378"/>
      <c r="P122" s="378"/>
      <c r="Q122" s="378"/>
      <c r="R122" s="378"/>
      <c r="S122" s="378"/>
    </row>
    <row r="123" spans="1:22" s="32" customFormat="1" ht="13.5" customHeight="1" x14ac:dyDescent="0.2">
      <c r="A123" s="375" t="str">
        <f>T([1]p10!$C$13:$G$13)</f>
        <v>Diogo Diniz Pereira da Silva e Silva</v>
      </c>
      <c r="B123" s="376"/>
      <c r="C123" s="376"/>
      <c r="D123" s="376"/>
      <c r="E123" s="376"/>
      <c r="F123" s="376"/>
      <c r="G123" s="376"/>
      <c r="H123" s="377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1:22" x14ac:dyDescent="0.2">
      <c r="A124" s="47" t="s">
        <v>170</v>
      </c>
      <c r="B124" s="379" t="str">
        <f>IF([1]p10!$A$389&lt;&gt;0,[1]p10!$A$389,"")</f>
        <v>Universidade Estadual de Campinas</v>
      </c>
      <c r="C124" s="379"/>
      <c r="D124" s="379"/>
      <c r="E124" s="379"/>
      <c r="F124" s="379"/>
      <c r="G124" s="379"/>
      <c r="H124" s="379"/>
      <c r="I124" s="379"/>
      <c r="J124" s="380"/>
      <c r="K124" s="376" t="s">
        <v>240</v>
      </c>
      <c r="L124" s="376"/>
      <c r="M124" s="379" t="str">
        <f>IF([1]p10!$H$389&lt;&gt;0,[1]p10!$H$389,"")</f>
        <v>UNICAMP</v>
      </c>
      <c r="N124" s="379"/>
      <c r="O124" s="380"/>
      <c r="P124" s="87" t="s">
        <v>74</v>
      </c>
      <c r="Q124" s="96">
        <f>IF([1]p10!$K$389&lt;&gt;0,[1]p10!$K$389,"")</f>
        <v>45313</v>
      </c>
      <c r="R124" s="93" t="s">
        <v>75</v>
      </c>
      <c r="S124" s="96">
        <f>IF([1]p10!$L$389&lt;&gt;0,[1]p10!$L$389,"")</f>
        <v>45316</v>
      </c>
      <c r="T124" s="97"/>
      <c r="U124" s="2"/>
      <c r="V124" s="2"/>
    </row>
    <row r="125" spans="1:22" x14ac:dyDescent="0.2">
      <c r="A125" s="375" t="s">
        <v>263</v>
      </c>
      <c r="B125" s="376"/>
      <c r="C125" s="379" t="str">
        <f>IF([1]p10!$C$390&lt;&gt;0,[1]p10!$C$390,"")</f>
        <v>Participar do I Workshop de PI-Álgebras e Temas Relacionados e da defesa de tese de Pedro Fagundes</v>
      </c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80"/>
      <c r="T125" s="97"/>
      <c r="U125" s="2"/>
      <c r="V125" s="2"/>
    </row>
    <row r="126" spans="1:22" x14ac:dyDescent="0.2">
      <c r="A126" s="378"/>
      <c r="B126" s="378"/>
      <c r="C126" s="378"/>
      <c r="D126" s="378"/>
      <c r="E126" s="378"/>
      <c r="F126" s="378"/>
      <c r="G126" s="378"/>
      <c r="H126" s="378"/>
      <c r="I126" s="378"/>
      <c r="J126" s="378"/>
      <c r="K126" s="378"/>
      <c r="L126" s="378"/>
      <c r="M126" s="378"/>
      <c r="N126" s="378"/>
      <c r="O126" s="378"/>
      <c r="P126" s="378"/>
      <c r="Q126" s="378"/>
      <c r="R126" s="378"/>
      <c r="S126" s="378"/>
    </row>
    <row r="127" spans="1:22" x14ac:dyDescent="0.2">
      <c r="A127" s="47" t="s">
        <v>170</v>
      </c>
      <c r="B127" s="379" t="str">
        <f>IF([1]p10!$A$393&lt;&gt;0,[1]p10!$A$393,"")</f>
        <v/>
      </c>
      <c r="C127" s="379"/>
      <c r="D127" s="379"/>
      <c r="E127" s="379"/>
      <c r="F127" s="379"/>
      <c r="G127" s="379"/>
      <c r="H127" s="379"/>
      <c r="I127" s="379"/>
      <c r="J127" s="380"/>
      <c r="K127" s="376" t="s">
        <v>240</v>
      </c>
      <c r="L127" s="376"/>
      <c r="M127" s="379" t="str">
        <f>IF([1]p10!$H$393&lt;&gt;0,[1]p10!$H$393,"")</f>
        <v/>
      </c>
      <c r="N127" s="379"/>
      <c r="O127" s="380"/>
      <c r="P127" s="87" t="s">
        <v>74</v>
      </c>
      <c r="Q127" s="96" t="str">
        <f>IF([1]p10!$K$393&lt;&gt;0,[1]p10!$K$393,"")</f>
        <v/>
      </c>
      <c r="R127" s="93" t="s">
        <v>75</v>
      </c>
      <c r="S127" s="96" t="str">
        <f>IF([1]p10!$L$393&lt;&gt;0,[1]p10!$L$393,"")</f>
        <v/>
      </c>
      <c r="T127" s="97"/>
      <c r="U127" s="2"/>
      <c r="V127" s="2"/>
    </row>
    <row r="128" spans="1:22" x14ac:dyDescent="0.2">
      <c r="A128" s="375" t="s">
        <v>263</v>
      </c>
      <c r="B128" s="376"/>
      <c r="C128" s="379" t="str">
        <f>IF([1]p10!$C$394&lt;&gt;0,[1]p10!$C$394,"")</f>
        <v/>
      </c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80"/>
      <c r="T128" s="97"/>
      <c r="U128" s="2"/>
      <c r="V128" s="2"/>
    </row>
    <row r="129" spans="1:22" x14ac:dyDescent="0.2">
      <c r="A129" s="378"/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8"/>
      <c r="P129" s="378"/>
      <c r="Q129" s="378"/>
      <c r="R129" s="378"/>
      <c r="S129" s="378"/>
    </row>
    <row r="130" spans="1:22" x14ac:dyDescent="0.2">
      <c r="A130" s="47" t="s">
        <v>170</v>
      </c>
      <c r="B130" s="379" t="str">
        <f>IF([1]p10!$A$397&lt;&gt;0,[1]p10!$A$397,"")</f>
        <v/>
      </c>
      <c r="C130" s="379"/>
      <c r="D130" s="379"/>
      <c r="E130" s="379"/>
      <c r="F130" s="379"/>
      <c r="G130" s="379"/>
      <c r="H130" s="379"/>
      <c r="I130" s="379"/>
      <c r="J130" s="380"/>
      <c r="K130" s="376" t="s">
        <v>240</v>
      </c>
      <c r="L130" s="376"/>
      <c r="M130" s="379" t="str">
        <f>IF([1]p10!$H$397&lt;&gt;0,[1]p10!$H$397,"")</f>
        <v/>
      </c>
      <c r="N130" s="379"/>
      <c r="O130" s="380"/>
      <c r="P130" s="87" t="s">
        <v>74</v>
      </c>
      <c r="Q130" s="96" t="str">
        <f>IF([1]p10!$K$397&lt;&gt;0,[1]p10!$K$397,"")</f>
        <v/>
      </c>
      <c r="R130" s="93" t="s">
        <v>75</v>
      </c>
      <c r="S130" s="96" t="str">
        <f>IF([1]p10!$L$397&lt;&gt;0,[1]p10!$L$397,"")</f>
        <v/>
      </c>
      <c r="T130" s="97"/>
      <c r="U130" s="2"/>
      <c r="V130" s="2"/>
    </row>
    <row r="131" spans="1:22" x14ac:dyDescent="0.2">
      <c r="A131" s="375" t="s">
        <v>263</v>
      </c>
      <c r="B131" s="376"/>
      <c r="C131" s="379" t="str">
        <f>IF([1]p10!$C$398&lt;&gt;0,[1]p10!$C$398,"")</f>
        <v/>
      </c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  <c r="O131" s="379"/>
      <c r="P131" s="379"/>
      <c r="Q131" s="379"/>
      <c r="R131" s="379"/>
      <c r="S131" s="380"/>
      <c r="T131" s="97"/>
      <c r="U131" s="2"/>
      <c r="V131" s="2"/>
    </row>
    <row r="132" spans="1:22" x14ac:dyDescent="0.2">
      <c r="A132" s="378"/>
      <c r="B132" s="378"/>
      <c r="C132" s="378"/>
      <c r="D132" s="378"/>
      <c r="E132" s="378"/>
      <c r="F132" s="378"/>
      <c r="G132" s="378"/>
      <c r="H132" s="378"/>
      <c r="I132" s="378"/>
      <c r="J132" s="378"/>
      <c r="K132" s="378"/>
      <c r="L132" s="378"/>
      <c r="M132" s="378"/>
      <c r="N132" s="378"/>
      <c r="O132" s="378"/>
      <c r="P132" s="378"/>
      <c r="Q132" s="378"/>
      <c r="R132" s="378"/>
      <c r="S132" s="378"/>
    </row>
    <row r="133" spans="1:22" x14ac:dyDescent="0.2">
      <c r="A133" s="47" t="s">
        <v>170</v>
      </c>
      <c r="B133" s="379" t="str">
        <f>IF([1]p10!$A$401&lt;&gt;0,[1]p10!$A$401,"")</f>
        <v/>
      </c>
      <c r="C133" s="379"/>
      <c r="D133" s="379"/>
      <c r="E133" s="379"/>
      <c r="F133" s="379"/>
      <c r="G133" s="379"/>
      <c r="H133" s="379"/>
      <c r="I133" s="379"/>
      <c r="J133" s="380"/>
      <c r="K133" s="376" t="s">
        <v>240</v>
      </c>
      <c r="L133" s="376"/>
      <c r="M133" s="379" t="str">
        <f>IF([1]p10!$H$401&lt;&gt;0,[1]p10!$H$401,"")</f>
        <v/>
      </c>
      <c r="N133" s="379"/>
      <c r="O133" s="380"/>
      <c r="P133" s="87" t="s">
        <v>74</v>
      </c>
      <c r="Q133" s="96" t="str">
        <f>IF([1]p10!$K$401&lt;&gt;0,[1]p10!$K$401,"")</f>
        <v/>
      </c>
      <c r="R133" s="93" t="s">
        <v>75</v>
      </c>
      <c r="S133" s="96" t="str">
        <f>IF([1]p10!$L$401&lt;&gt;0,[1]p10!$L$401,"")</f>
        <v/>
      </c>
      <c r="T133" s="97"/>
      <c r="U133" s="2"/>
      <c r="V133" s="2"/>
    </row>
    <row r="134" spans="1:22" x14ac:dyDescent="0.2">
      <c r="A134" s="375" t="s">
        <v>263</v>
      </c>
      <c r="B134" s="376"/>
      <c r="C134" s="379" t="str">
        <f>IF([1]p10!$C$402&lt;&gt;0,[1]p10!$C$402,"")</f>
        <v/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80"/>
      <c r="T134" s="97"/>
      <c r="U134" s="2"/>
      <c r="V134" s="2"/>
    </row>
    <row r="135" spans="1:22" x14ac:dyDescent="0.2">
      <c r="A135" s="378"/>
      <c r="B135" s="378"/>
      <c r="C135" s="378"/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</row>
    <row r="136" spans="1:22" s="32" customFormat="1" ht="13.5" customHeight="1" x14ac:dyDescent="0.2">
      <c r="A136" s="375" t="str">
        <f>T([1]p11!$C$13:$G$13)</f>
        <v>Henrique Fernandes de Lima</v>
      </c>
      <c r="B136" s="376"/>
      <c r="C136" s="376"/>
      <c r="D136" s="376"/>
      <c r="E136" s="376"/>
      <c r="F136" s="376"/>
      <c r="G136" s="376"/>
      <c r="H136" s="377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</row>
    <row r="137" spans="1:22" x14ac:dyDescent="0.2">
      <c r="A137" s="47" t="s">
        <v>170</v>
      </c>
      <c r="B137" s="379" t="str">
        <f>IF([1]p11!$A$389&lt;&gt;0,[1]p11!$A$389,"")</f>
        <v/>
      </c>
      <c r="C137" s="379"/>
      <c r="D137" s="379"/>
      <c r="E137" s="379"/>
      <c r="F137" s="379"/>
      <c r="G137" s="379"/>
      <c r="H137" s="379"/>
      <c r="I137" s="379"/>
      <c r="J137" s="380"/>
      <c r="K137" s="376" t="s">
        <v>240</v>
      </c>
      <c r="L137" s="376"/>
      <c r="M137" s="379" t="str">
        <f>IF([1]p11!$H$389&lt;&gt;0,[1]p11!$H$389,"")</f>
        <v/>
      </c>
      <c r="N137" s="379"/>
      <c r="O137" s="380"/>
      <c r="P137" s="87" t="s">
        <v>74</v>
      </c>
      <c r="Q137" s="96" t="str">
        <f>IF([1]p11!$K$389&lt;&gt;0,[1]p11!$K$389,"")</f>
        <v/>
      </c>
      <c r="R137" s="93" t="s">
        <v>75</v>
      </c>
      <c r="S137" s="96" t="str">
        <f>IF([1]p11!$L$389&lt;&gt;0,[1]p11!$L$389,"")</f>
        <v/>
      </c>
      <c r="T137" s="97"/>
      <c r="U137" s="2"/>
      <c r="V137" s="2"/>
    </row>
    <row r="138" spans="1:22" x14ac:dyDescent="0.2">
      <c r="A138" s="375" t="s">
        <v>263</v>
      </c>
      <c r="B138" s="376"/>
      <c r="C138" s="379" t="str">
        <f>IF([1]p11!$C$390&lt;&gt;0,[1]p11!$C$390,"")</f>
        <v/>
      </c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79"/>
      <c r="R138" s="379"/>
      <c r="S138" s="380"/>
      <c r="T138" s="97"/>
      <c r="U138" s="2"/>
      <c r="V138" s="2"/>
    </row>
    <row r="139" spans="1:22" x14ac:dyDescent="0.2">
      <c r="A139" s="378"/>
      <c r="B139" s="378"/>
      <c r="C139" s="378"/>
      <c r="D139" s="378"/>
      <c r="E139" s="378"/>
      <c r="F139" s="378"/>
      <c r="G139" s="378"/>
      <c r="H139" s="378"/>
      <c r="I139" s="378"/>
      <c r="J139" s="378"/>
      <c r="K139" s="378"/>
      <c r="L139" s="378"/>
      <c r="M139" s="378"/>
      <c r="N139" s="378"/>
      <c r="O139" s="378"/>
      <c r="P139" s="378"/>
      <c r="Q139" s="378"/>
      <c r="R139" s="378"/>
      <c r="S139" s="378"/>
    </row>
    <row r="140" spans="1:22" x14ac:dyDescent="0.2">
      <c r="A140" s="47" t="s">
        <v>170</v>
      </c>
      <c r="B140" s="379" t="str">
        <f>IF([1]p11!$A$393&lt;&gt;0,[1]p11!$A$393,"")</f>
        <v/>
      </c>
      <c r="C140" s="379"/>
      <c r="D140" s="379"/>
      <c r="E140" s="379"/>
      <c r="F140" s="379"/>
      <c r="G140" s="379"/>
      <c r="H140" s="379"/>
      <c r="I140" s="379"/>
      <c r="J140" s="380"/>
      <c r="K140" s="376" t="s">
        <v>240</v>
      </c>
      <c r="L140" s="376"/>
      <c r="M140" s="379" t="str">
        <f>IF([1]p11!$H$393&lt;&gt;0,[1]p11!$H$393,"")</f>
        <v/>
      </c>
      <c r="N140" s="379"/>
      <c r="O140" s="380"/>
      <c r="P140" s="87" t="s">
        <v>74</v>
      </c>
      <c r="Q140" s="96" t="str">
        <f>IF([1]p11!$K$393&lt;&gt;0,[1]p11!$K$393,"")</f>
        <v/>
      </c>
      <c r="R140" s="93" t="s">
        <v>75</v>
      </c>
      <c r="S140" s="96" t="str">
        <f>IF([1]p11!$L$393&lt;&gt;0,[1]p11!$L$393,"")</f>
        <v/>
      </c>
      <c r="T140" s="97"/>
      <c r="U140" s="2"/>
      <c r="V140" s="2"/>
    </row>
    <row r="141" spans="1:22" x14ac:dyDescent="0.2">
      <c r="A141" s="375" t="s">
        <v>263</v>
      </c>
      <c r="B141" s="376"/>
      <c r="C141" s="379" t="str">
        <f>IF([1]p11!$C$394&lt;&gt;0,[1]p11!$C$394,"")</f>
        <v/>
      </c>
      <c r="D141" s="379"/>
      <c r="E141" s="379"/>
      <c r="F141" s="379"/>
      <c r="G141" s="379"/>
      <c r="H141" s="379"/>
      <c r="I141" s="379"/>
      <c r="J141" s="379"/>
      <c r="K141" s="379"/>
      <c r="L141" s="379"/>
      <c r="M141" s="379"/>
      <c r="N141" s="379"/>
      <c r="O141" s="379"/>
      <c r="P141" s="379"/>
      <c r="Q141" s="379"/>
      <c r="R141" s="379"/>
      <c r="S141" s="380"/>
      <c r="T141" s="97"/>
      <c r="U141" s="2"/>
      <c r="V141" s="2"/>
    </row>
    <row r="142" spans="1:22" x14ac:dyDescent="0.2">
      <c r="A142" s="378"/>
      <c r="B142" s="378"/>
      <c r="C142" s="378"/>
      <c r="D142" s="378"/>
      <c r="E142" s="378"/>
      <c r="F142" s="378"/>
      <c r="G142" s="378"/>
      <c r="H142" s="378"/>
      <c r="I142" s="378"/>
      <c r="J142" s="378"/>
      <c r="K142" s="378"/>
      <c r="L142" s="378"/>
      <c r="M142" s="378"/>
      <c r="N142" s="378"/>
      <c r="O142" s="378"/>
      <c r="P142" s="378"/>
      <c r="Q142" s="378"/>
      <c r="R142" s="378"/>
      <c r="S142" s="378"/>
    </row>
    <row r="143" spans="1:22" x14ac:dyDescent="0.2">
      <c r="A143" s="47" t="s">
        <v>170</v>
      </c>
      <c r="B143" s="379" t="str">
        <f>IF([1]p11!$A$397&lt;&gt;0,[1]p11!$A$397,"")</f>
        <v/>
      </c>
      <c r="C143" s="379"/>
      <c r="D143" s="379"/>
      <c r="E143" s="379"/>
      <c r="F143" s="379"/>
      <c r="G143" s="379"/>
      <c r="H143" s="379"/>
      <c r="I143" s="379"/>
      <c r="J143" s="380"/>
      <c r="K143" s="376" t="s">
        <v>240</v>
      </c>
      <c r="L143" s="376"/>
      <c r="M143" s="379" t="str">
        <f>IF([1]p11!$H$397&lt;&gt;0,[1]p11!$H$397,"")</f>
        <v/>
      </c>
      <c r="N143" s="379"/>
      <c r="O143" s="380"/>
      <c r="P143" s="87" t="s">
        <v>74</v>
      </c>
      <c r="Q143" s="96" t="str">
        <f>IF([1]p11!$K$397&lt;&gt;0,[1]p11!$K$397,"")</f>
        <v/>
      </c>
      <c r="R143" s="93" t="s">
        <v>75</v>
      </c>
      <c r="S143" s="96" t="str">
        <f>IF([1]p11!$L$397&lt;&gt;0,[1]p11!$L$397,"")</f>
        <v/>
      </c>
      <c r="T143" s="97"/>
      <c r="U143" s="2"/>
      <c r="V143" s="2"/>
    </row>
    <row r="144" spans="1:22" x14ac:dyDescent="0.2">
      <c r="A144" s="375" t="s">
        <v>263</v>
      </c>
      <c r="B144" s="376"/>
      <c r="C144" s="379" t="str">
        <f>IF([1]p11!$C$398&lt;&gt;0,[1]p11!$C$398,"")</f>
        <v/>
      </c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79"/>
      <c r="O144" s="379"/>
      <c r="P144" s="379"/>
      <c r="Q144" s="379"/>
      <c r="R144" s="379"/>
      <c r="S144" s="380"/>
      <c r="T144" s="97"/>
      <c r="U144" s="2"/>
      <c r="V144" s="2"/>
    </row>
    <row r="145" spans="1:22" x14ac:dyDescent="0.2">
      <c r="A145" s="378"/>
      <c r="B145" s="378"/>
      <c r="C145" s="378"/>
      <c r="D145" s="378"/>
      <c r="E145" s="378"/>
      <c r="F145" s="378"/>
      <c r="G145" s="378"/>
      <c r="H145" s="378"/>
      <c r="I145" s="378"/>
      <c r="J145" s="378"/>
      <c r="K145" s="378"/>
      <c r="L145" s="378"/>
      <c r="M145" s="378"/>
      <c r="N145" s="378"/>
      <c r="O145" s="378"/>
      <c r="P145" s="378"/>
      <c r="Q145" s="378"/>
      <c r="R145" s="378"/>
      <c r="S145" s="378"/>
    </row>
    <row r="146" spans="1:22" x14ac:dyDescent="0.2">
      <c r="A146" s="47" t="s">
        <v>170</v>
      </c>
      <c r="B146" s="379" t="str">
        <f>IF([1]p11!$A$401&lt;&gt;0,[1]p11!$A$401,"")</f>
        <v/>
      </c>
      <c r="C146" s="379"/>
      <c r="D146" s="379"/>
      <c r="E146" s="379"/>
      <c r="F146" s="379"/>
      <c r="G146" s="379"/>
      <c r="H146" s="379"/>
      <c r="I146" s="379"/>
      <c r="J146" s="380"/>
      <c r="K146" s="376" t="s">
        <v>240</v>
      </c>
      <c r="L146" s="376"/>
      <c r="M146" s="379" t="str">
        <f>IF([1]p11!$H$401&lt;&gt;0,[1]p11!$H$401,"")</f>
        <v/>
      </c>
      <c r="N146" s="379"/>
      <c r="O146" s="380"/>
      <c r="P146" s="87" t="s">
        <v>74</v>
      </c>
      <c r="Q146" s="96" t="str">
        <f>IF([1]p11!$K$401&lt;&gt;0,[1]p11!$K$401,"")</f>
        <v/>
      </c>
      <c r="R146" s="93" t="s">
        <v>75</v>
      </c>
      <c r="S146" s="96" t="str">
        <f>IF([1]p11!$L$401&lt;&gt;0,[1]p11!$L$401,"")</f>
        <v/>
      </c>
      <c r="T146" s="97"/>
      <c r="U146" s="2"/>
      <c r="V146" s="2"/>
    </row>
    <row r="147" spans="1:22" x14ac:dyDescent="0.2">
      <c r="A147" s="375" t="s">
        <v>263</v>
      </c>
      <c r="B147" s="376"/>
      <c r="C147" s="379" t="str">
        <f>IF([1]p11!$C$402&lt;&gt;0,[1]p11!$C$402,"")</f>
        <v/>
      </c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79"/>
      <c r="Q147" s="379"/>
      <c r="R147" s="379"/>
      <c r="S147" s="380"/>
      <c r="T147" s="97"/>
      <c r="U147" s="2"/>
      <c r="V147" s="2"/>
    </row>
    <row r="148" spans="1:22" x14ac:dyDescent="0.2">
      <c r="A148" s="378"/>
      <c r="B148" s="378"/>
      <c r="C148" s="378"/>
      <c r="D148" s="378"/>
      <c r="E148" s="378"/>
      <c r="F148" s="378"/>
      <c r="G148" s="378"/>
      <c r="H148" s="378"/>
      <c r="I148" s="378"/>
      <c r="J148" s="378"/>
      <c r="K148" s="378"/>
      <c r="L148" s="378"/>
      <c r="M148" s="378"/>
      <c r="N148" s="378"/>
      <c r="O148" s="378"/>
      <c r="P148" s="378"/>
      <c r="Q148" s="378"/>
      <c r="R148" s="378"/>
      <c r="S148" s="378"/>
    </row>
    <row r="149" spans="1:22" s="32" customFormat="1" ht="13.5" customHeight="1" x14ac:dyDescent="0.2">
      <c r="A149" s="375" t="str">
        <f>T([1]p12!$C$13:$G$13)</f>
        <v>Jacqueline Félix de Brito Diniz</v>
      </c>
      <c r="B149" s="376"/>
      <c r="C149" s="376"/>
      <c r="D149" s="376"/>
      <c r="E149" s="376"/>
      <c r="F149" s="376"/>
      <c r="G149" s="376"/>
      <c r="H149" s="377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</row>
    <row r="150" spans="1:22" x14ac:dyDescent="0.2">
      <c r="A150" s="47" t="s">
        <v>170</v>
      </c>
      <c r="B150" s="379" t="str">
        <f>IF([1]p12!$A$389&lt;&gt;0,[1]p12!$A$389,"")</f>
        <v/>
      </c>
      <c r="C150" s="379"/>
      <c r="D150" s="379"/>
      <c r="E150" s="379"/>
      <c r="F150" s="379"/>
      <c r="G150" s="379"/>
      <c r="H150" s="379"/>
      <c r="I150" s="379"/>
      <c r="J150" s="380"/>
      <c r="K150" s="376" t="s">
        <v>240</v>
      </c>
      <c r="L150" s="376"/>
      <c r="M150" s="379" t="str">
        <f>IF([1]p12!$H$389&lt;&gt;0,[1]p12!$H$389,"")</f>
        <v/>
      </c>
      <c r="N150" s="379"/>
      <c r="O150" s="380"/>
      <c r="P150" s="87" t="s">
        <v>74</v>
      </c>
      <c r="Q150" s="96" t="str">
        <f>IF([1]p12!$K$389&lt;&gt;0,[1]p12!$K$389,"")</f>
        <v/>
      </c>
      <c r="R150" s="93" t="s">
        <v>75</v>
      </c>
      <c r="S150" s="96" t="str">
        <f>IF([1]p12!$L$389&lt;&gt;0,[1]p12!$L$389,"")</f>
        <v/>
      </c>
      <c r="T150" s="97"/>
      <c r="U150" s="2"/>
      <c r="V150" s="2"/>
    </row>
    <row r="151" spans="1:22" x14ac:dyDescent="0.2">
      <c r="A151" s="375" t="s">
        <v>263</v>
      </c>
      <c r="B151" s="376"/>
      <c r="C151" s="379" t="str">
        <f>IF([1]p12!$C$390&lt;&gt;0,[1]p12!$C$390,"")</f>
        <v/>
      </c>
      <c r="D151" s="379"/>
      <c r="E151" s="379"/>
      <c r="F151" s="379"/>
      <c r="G151" s="379"/>
      <c r="H151" s="379"/>
      <c r="I151" s="379"/>
      <c r="J151" s="379"/>
      <c r="K151" s="379"/>
      <c r="L151" s="379"/>
      <c r="M151" s="379"/>
      <c r="N151" s="379"/>
      <c r="O151" s="379"/>
      <c r="P151" s="379"/>
      <c r="Q151" s="379"/>
      <c r="R151" s="379"/>
      <c r="S151" s="380"/>
      <c r="T151" s="97"/>
      <c r="U151" s="2"/>
      <c r="V151" s="2"/>
    </row>
    <row r="152" spans="1:22" x14ac:dyDescent="0.2">
      <c r="A152" s="378"/>
      <c r="B152" s="378"/>
      <c r="C152" s="378"/>
      <c r="D152" s="378"/>
      <c r="E152" s="378"/>
      <c r="F152" s="378"/>
      <c r="G152" s="378"/>
      <c r="H152" s="378"/>
      <c r="I152" s="378"/>
      <c r="J152" s="378"/>
      <c r="K152" s="378"/>
      <c r="L152" s="378"/>
      <c r="M152" s="378"/>
      <c r="N152" s="378"/>
      <c r="O152" s="378"/>
      <c r="P152" s="378"/>
      <c r="Q152" s="378"/>
      <c r="R152" s="378"/>
      <c r="S152" s="378"/>
    </row>
    <row r="153" spans="1:22" x14ac:dyDescent="0.2">
      <c r="A153" s="47" t="s">
        <v>170</v>
      </c>
      <c r="B153" s="379" t="str">
        <f>IF([1]p12!$A$393&lt;&gt;0,[1]p12!$A$393,"")</f>
        <v/>
      </c>
      <c r="C153" s="379"/>
      <c r="D153" s="379"/>
      <c r="E153" s="379"/>
      <c r="F153" s="379"/>
      <c r="G153" s="379"/>
      <c r="H153" s="379"/>
      <c r="I153" s="379"/>
      <c r="J153" s="380"/>
      <c r="K153" s="376" t="s">
        <v>240</v>
      </c>
      <c r="L153" s="376"/>
      <c r="M153" s="379" t="str">
        <f>IF([1]p12!$H$393&lt;&gt;0,[1]p12!$H$393,"")</f>
        <v/>
      </c>
      <c r="N153" s="379"/>
      <c r="O153" s="380"/>
      <c r="P153" s="87" t="s">
        <v>74</v>
      </c>
      <c r="Q153" s="96" t="str">
        <f>IF([1]p12!$K$393&lt;&gt;0,[1]p12!$K$393,"")</f>
        <v/>
      </c>
      <c r="R153" s="93" t="s">
        <v>75</v>
      </c>
      <c r="S153" s="96" t="str">
        <f>IF([1]p12!$L$393&lt;&gt;0,[1]p12!$L$393,"")</f>
        <v/>
      </c>
      <c r="T153" s="97"/>
      <c r="U153" s="2"/>
      <c r="V153" s="2"/>
    </row>
    <row r="154" spans="1:22" x14ac:dyDescent="0.2">
      <c r="A154" s="375" t="s">
        <v>263</v>
      </c>
      <c r="B154" s="376"/>
      <c r="C154" s="379" t="str">
        <f>IF([1]p12!$C$394&lt;&gt;0,[1]p12!$C$394,"")</f>
        <v/>
      </c>
      <c r="D154" s="379"/>
      <c r="E154" s="379"/>
      <c r="F154" s="379"/>
      <c r="G154" s="379"/>
      <c r="H154" s="379"/>
      <c r="I154" s="379"/>
      <c r="J154" s="379"/>
      <c r="K154" s="379"/>
      <c r="L154" s="379"/>
      <c r="M154" s="379"/>
      <c r="N154" s="379"/>
      <c r="O154" s="379"/>
      <c r="P154" s="379"/>
      <c r="Q154" s="379"/>
      <c r="R154" s="379"/>
      <c r="S154" s="380"/>
      <c r="T154" s="97"/>
      <c r="U154" s="2"/>
      <c r="V154" s="2"/>
    </row>
    <row r="155" spans="1:22" x14ac:dyDescent="0.2">
      <c r="A155" s="378"/>
      <c r="B155" s="378"/>
      <c r="C155" s="378"/>
      <c r="D155" s="378"/>
      <c r="E155" s="378"/>
      <c r="F155" s="378"/>
      <c r="G155" s="378"/>
      <c r="H155" s="378"/>
      <c r="I155" s="378"/>
      <c r="J155" s="378"/>
      <c r="K155" s="378"/>
      <c r="L155" s="378"/>
      <c r="M155" s="378"/>
      <c r="N155" s="378"/>
      <c r="O155" s="378"/>
      <c r="P155" s="378"/>
      <c r="Q155" s="378"/>
      <c r="R155" s="378"/>
      <c r="S155" s="378"/>
    </row>
    <row r="156" spans="1:22" x14ac:dyDescent="0.2">
      <c r="A156" s="47" t="s">
        <v>170</v>
      </c>
      <c r="B156" s="379" t="str">
        <f>IF([1]p12!$A$397&lt;&gt;0,[1]p12!$A$397,"")</f>
        <v/>
      </c>
      <c r="C156" s="379"/>
      <c r="D156" s="379"/>
      <c r="E156" s="379"/>
      <c r="F156" s="379"/>
      <c r="G156" s="379"/>
      <c r="H156" s="379"/>
      <c r="I156" s="379"/>
      <c r="J156" s="380"/>
      <c r="K156" s="376" t="s">
        <v>240</v>
      </c>
      <c r="L156" s="376"/>
      <c r="M156" s="379" t="str">
        <f>IF([1]p12!$H$397&lt;&gt;0,[1]p12!$H$397,"")</f>
        <v/>
      </c>
      <c r="N156" s="379"/>
      <c r="O156" s="380"/>
      <c r="P156" s="87" t="s">
        <v>74</v>
      </c>
      <c r="Q156" s="96" t="str">
        <f>IF([1]p12!$K$397&lt;&gt;0,[1]p12!$K$397,"")</f>
        <v/>
      </c>
      <c r="R156" s="93" t="s">
        <v>75</v>
      </c>
      <c r="S156" s="96" t="str">
        <f>IF([1]p12!$L$397&lt;&gt;0,[1]p12!$L$397,"")</f>
        <v/>
      </c>
      <c r="T156" s="97"/>
      <c r="U156" s="2"/>
      <c r="V156" s="2"/>
    </row>
    <row r="157" spans="1:22" x14ac:dyDescent="0.2">
      <c r="A157" s="375" t="s">
        <v>263</v>
      </c>
      <c r="B157" s="376"/>
      <c r="C157" s="379" t="str">
        <f>IF([1]p12!$C$398&lt;&gt;0,[1]p12!$C$398,"")</f>
        <v/>
      </c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79"/>
      <c r="O157" s="379"/>
      <c r="P157" s="379"/>
      <c r="Q157" s="379"/>
      <c r="R157" s="379"/>
      <c r="S157" s="380"/>
      <c r="T157" s="97"/>
      <c r="U157" s="2"/>
      <c r="V157" s="2"/>
    </row>
    <row r="158" spans="1:22" x14ac:dyDescent="0.2">
      <c r="A158" s="378"/>
      <c r="B158" s="378"/>
      <c r="C158" s="378"/>
      <c r="D158" s="378"/>
      <c r="E158" s="378"/>
      <c r="F158" s="378"/>
      <c r="G158" s="378"/>
      <c r="H158" s="378"/>
      <c r="I158" s="378"/>
      <c r="J158" s="378"/>
      <c r="K158" s="378"/>
      <c r="L158" s="378"/>
      <c r="M158" s="378"/>
      <c r="N158" s="378"/>
      <c r="O158" s="378"/>
      <c r="P158" s="378"/>
      <c r="Q158" s="378"/>
      <c r="R158" s="378"/>
      <c r="S158" s="378"/>
    </row>
    <row r="159" spans="1:22" x14ac:dyDescent="0.2">
      <c r="A159" s="47" t="s">
        <v>170</v>
      </c>
      <c r="B159" s="379" t="str">
        <f>IF([1]p12!$A$401&lt;&gt;0,[1]p12!$A$401,"")</f>
        <v/>
      </c>
      <c r="C159" s="379"/>
      <c r="D159" s="379"/>
      <c r="E159" s="379"/>
      <c r="F159" s="379"/>
      <c r="G159" s="379"/>
      <c r="H159" s="379"/>
      <c r="I159" s="379"/>
      <c r="J159" s="380"/>
      <c r="K159" s="376" t="s">
        <v>240</v>
      </c>
      <c r="L159" s="376"/>
      <c r="M159" s="379" t="str">
        <f>IF([1]p12!$H$401&lt;&gt;0,[1]p12!$H$401,"")</f>
        <v/>
      </c>
      <c r="N159" s="379"/>
      <c r="O159" s="380"/>
      <c r="P159" s="87" t="s">
        <v>74</v>
      </c>
      <c r="Q159" s="96" t="str">
        <f>IF([1]p12!$K$401&lt;&gt;0,[1]p12!$K$401,"")</f>
        <v/>
      </c>
      <c r="R159" s="93" t="s">
        <v>75</v>
      </c>
      <c r="S159" s="96" t="str">
        <f>IF([1]p12!$L$401&lt;&gt;0,[1]p12!$L$401,"")</f>
        <v/>
      </c>
      <c r="T159" s="97"/>
      <c r="U159" s="2"/>
      <c r="V159" s="2"/>
    </row>
    <row r="160" spans="1:22" x14ac:dyDescent="0.2">
      <c r="A160" s="375" t="s">
        <v>263</v>
      </c>
      <c r="B160" s="376"/>
      <c r="C160" s="379" t="str">
        <f>IF([1]p12!$C$402&lt;&gt;0,[1]p12!$C$402,"")</f>
        <v/>
      </c>
      <c r="D160" s="379"/>
      <c r="E160" s="379"/>
      <c r="F160" s="379"/>
      <c r="G160" s="379"/>
      <c r="H160" s="379"/>
      <c r="I160" s="379"/>
      <c r="J160" s="379"/>
      <c r="K160" s="379"/>
      <c r="L160" s="379"/>
      <c r="M160" s="379"/>
      <c r="N160" s="379"/>
      <c r="O160" s="379"/>
      <c r="P160" s="379"/>
      <c r="Q160" s="379"/>
      <c r="R160" s="379"/>
      <c r="S160" s="380"/>
      <c r="T160" s="97"/>
      <c r="U160" s="2"/>
      <c r="V160" s="2"/>
    </row>
    <row r="161" spans="1:22" x14ac:dyDescent="0.2">
      <c r="A161" s="378"/>
      <c r="B161" s="378"/>
      <c r="C161" s="378"/>
      <c r="D161" s="378"/>
      <c r="E161" s="378"/>
      <c r="F161" s="378"/>
      <c r="G161" s="378"/>
      <c r="H161" s="378"/>
      <c r="I161" s="378"/>
      <c r="J161" s="378"/>
      <c r="K161" s="378"/>
      <c r="L161" s="378"/>
      <c r="M161" s="378"/>
      <c r="N161" s="378"/>
      <c r="O161" s="378"/>
      <c r="P161" s="378"/>
      <c r="Q161" s="378"/>
      <c r="R161" s="378"/>
      <c r="S161" s="378"/>
    </row>
    <row r="162" spans="1:22" s="32" customFormat="1" ht="13.5" customHeight="1" x14ac:dyDescent="0.2">
      <c r="A162" s="375" t="str">
        <f>T([1]p13!$C$13:$G$13)</f>
        <v>Jaime Alves Barbosa Sobrinho</v>
      </c>
      <c r="B162" s="376"/>
      <c r="C162" s="376"/>
      <c r="D162" s="376"/>
      <c r="E162" s="376"/>
      <c r="F162" s="376"/>
      <c r="G162" s="376"/>
      <c r="H162" s="377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22" x14ac:dyDescent="0.2">
      <c r="A163" s="47" t="s">
        <v>170</v>
      </c>
      <c r="B163" s="379" t="str">
        <f>IF([1]p13!$A$389&lt;&gt;0,[1]p13!$A$389,"")</f>
        <v/>
      </c>
      <c r="C163" s="379"/>
      <c r="D163" s="379"/>
      <c r="E163" s="379"/>
      <c r="F163" s="379"/>
      <c r="G163" s="379"/>
      <c r="H163" s="379"/>
      <c r="I163" s="379"/>
      <c r="J163" s="380"/>
      <c r="K163" s="376" t="s">
        <v>240</v>
      </c>
      <c r="L163" s="376"/>
      <c r="M163" s="379" t="str">
        <f>IF([1]p13!$H$389&lt;&gt;0,[1]p13!$H$389,"")</f>
        <v/>
      </c>
      <c r="N163" s="379"/>
      <c r="O163" s="380"/>
      <c r="P163" s="87" t="s">
        <v>74</v>
      </c>
      <c r="Q163" s="96" t="str">
        <f>IF([1]p13!$K$389&lt;&gt;0,[1]p13!$K$389,"")</f>
        <v/>
      </c>
      <c r="R163" s="93" t="s">
        <v>75</v>
      </c>
      <c r="S163" s="96" t="str">
        <f>IF([1]p13!$L$389&lt;&gt;0,[1]p13!$L$389,"")</f>
        <v/>
      </c>
      <c r="T163" s="97"/>
      <c r="U163" s="2"/>
      <c r="V163" s="2"/>
    </row>
    <row r="164" spans="1:22" x14ac:dyDescent="0.2">
      <c r="A164" s="375" t="s">
        <v>263</v>
      </c>
      <c r="B164" s="376"/>
      <c r="C164" s="379" t="str">
        <f>IF([1]p13!$C$390&lt;&gt;0,[1]p13!$C$390,"")</f>
        <v/>
      </c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79"/>
      <c r="O164" s="379"/>
      <c r="P164" s="379"/>
      <c r="Q164" s="379"/>
      <c r="R164" s="379"/>
      <c r="S164" s="380"/>
      <c r="T164" s="97"/>
      <c r="U164" s="2"/>
      <c r="V164" s="2"/>
    </row>
    <row r="165" spans="1:22" x14ac:dyDescent="0.2">
      <c r="A165" s="378"/>
      <c r="B165" s="378"/>
      <c r="C165" s="378"/>
      <c r="D165" s="378"/>
      <c r="E165" s="378"/>
      <c r="F165" s="378"/>
      <c r="G165" s="378"/>
      <c r="H165" s="378"/>
      <c r="I165" s="378"/>
      <c r="J165" s="378"/>
      <c r="K165" s="378"/>
      <c r="L165" s="378"/>
      <c r="M165" s="378"/>
      <c r="N165" s="378"/>
      <c r="O165" s="378"/>
      <c r="P165" s="378"/>
      <c r="Q165" s="378"/>
      <c r="R165" s="378"/>
      <c r="S165" s="378"/>
    </row>
    <row r="166" spans="1:22" x14ac:dyDescent="0.2">
      <c r="A166" s="47" t="s">
        <v>170</v>
      </c>
      <c r="B166" s="379" t="str">
        <f>IF([1]p13!$A$393&lt;&gt;0,[1]p13!$A$393,"")</f>
        <v/>
      </c>
      <c r="C166" s="379"/>
      <c r="D166" s="379"/>
      <c r="E166" s="379"/>
      <c r="F166" s="379"/>
      <c r="G166" s="379"/>
      <c r="H166" s="379"/>
      <c r="I166" s="379"/>
      <c r="J166" s="380"/>
      <c r="K166" s="376" t="s">
        <v>240</v>
      </c>
      <c r="L166" s="376"/>
      <c r="M166" s="379" t="str">
        <f>IF([1]p13!$H$393&lt;&gt;0,[1]p13!$H$393,"")</f>
        <v/>
      </c>
      <c r="N166" s="379"/>
      <c r="O166" s="380"/>
      <c r="P166" s="87" t="s">
        <v>74</v>
      </c>
      <c r="Q166" s="96" t="str">
        <f>IF([1]p13!$K$393&lt;&gt;0,[1]p13!$K$393,"")</f>
        <v/>
      </c>
      <c r="R166" s="93" t="s">
        <v>75</v>
      </c>
      <c r="S166" s="96" t="str">
        <f>IF([1]p13!$L$393&lt;&gt;0,[1]p13!$L$393,"")</f>
        <v/>
      </c>
      <c r="T166" s="97"/>
      <c r="U166" s="2"/>
      <c r="V166" s="2"/>
    </row>
    <row r="167" spans="1:22" x14ac:dyDescent="0.2">
      <c r="A167" s="375" t="s">
        <v>263</v>
      </c>
      <c r="B167" s="376"/>
      <c r="C167" s="379" t="str">
        <f>IF([1]p13!$C$394&lt;&gt;0,[1]p13!$C$394,"")</f>
        <v/>
      </c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79"/>
      <c r="O167" s="379"/>
      <c r="P167" s="379"/>
      <c r="Q167" s="379"/>
      <c r="R167" s="379"/>
      <c r="S167" s="380"/>
      <c r="T167" s="97"/>
      <c r="U167" s="2"/>
      <c r="V167" s="2"/>
    </row>
    <row r="168" spans="1:22" x14ac:dyDescent="0.2">
      <c r="A168" s="378"/>
      <c r="B168" s="378"/>
      <c r="C168" s="378"/>
      <c r="D168" s="378"/>
      <c r="E168" s="378"/>
      <c r="F168" s="378"/>
      <c r="G168" s="378"/>
      <c r="H168" s="378"/>
      <c r="I168" s="378"/>
      <c r="J168" s="378"/>
      <c r="K168" s="378"/>
      <c r="L168" s="378"/>
      <c r="M168" s="378"/>
      <c r="N168" s="378"/>
      <c r="O168" s="378"/>
      <c r="P168" s="378"/>
      <c r="Q168" s="378"/>
      <c r="R168" s="378"/>
      <c r="S168" s="378"/>
    </row>
    <row r="169" spans="1:22" x14ac:dyDescent="0.2">
      <c r="A169" s="47" t="s">
        <v>170</v>
      </c>
      <c r="B169" s="379" t="str">
        <f>IF([1]p13!$A$397&lt;&gt;0,[1]p13!$A$397,"")</f>
        <v/>
      </c>
      <c r="C169" s="379"/>
      <c r="D169" s="379"/>
      <c r="E169" s="379"/>
      <c r="F169" s="379"/>
      <c r="G169" s="379"/>
      <c r="H169" s="379"/>
      <c r="I169" s="379"/>
      <c r="J169" s="380"/>
      <c r="K169" s="376" t="s">
        <v>240</v>
      </c>
      <c r="L169" s="376"/>
      <c r="M169" s="379" t="str">
        <f>IF([1]p13!$H$397&lt;&gt;0,[1]p13!$H$397,"")</f>
        <v/>
      </c>
      <c r="N169" s="379"/>
      <c r="O169" s="380"/>
      <c r="P169" s="87" t="s">
        <v>74</v>
      </c>
      <c r="Q169" s="96" t="str">
        <f>IF([1]p13!$K$397&lt;&gt;0,[1]p13!$K$397,"")</f>
        <v/>
      </c>
      <c r="R169" s="93" t="s">
        <v>75</v>
      </c>
      <c r="S169" s="96" t="str">
        <f>IF([1]p13!$L$397&lt;&gt;0,[1]p13!$L$397,"")</f>
        <v/>
      </c>
      <c r="T169" s="97"/>
      <c r="U169" s="2"/>
      <c r="V169" s="2"/>
    </row>
    <row r="170" spans="1:22" x14ac:dyDescent="0.2">
      <c r="A170" s="375" t="s">
        <v>263</v>
      </c>
      <c r="B170" s="376"/>
      <c r="C170" s="379" t="str">
        <f>IF([1]p13!$C$398&lt;&gt;0,[1]p13!$C$398,"")</f>
        <v/>
      </c>
      <c r="D170" s="379"/>
      <c r="E170" s="379"/>
      <c r="F170" s="379"/>
      <c r="G170" s="379"/>
      <c r="H170" s="379"/>
      <c r="I170" s="379"/>
      <c r="J170" s="379"/>
      <c r="K170" s="379"/>
      <c r="L170" s="379"/>
      <c r="M170" s="379"/>
      <c r="N170" s="379"/>
      <c r="O170" s="379"/>
      <c r="P170" s="379"/>
      <c r="Q170" s="379"/>
      <c r="R170" s="379"/>
      <c r="S170" s="380"/>
      <c r="T170" s="97"/>
      <c r="U170" s="2"/>
      <c r="V170" s="2"/>
    </row>
    <row r="171" spans="1:22" x14ac:dyDescent="0.2">
      <c r="A171" s="378"/>
      <c r="B171" s="378"/>
      <c r="C171" s="378"/>
      <c r="D171" s="378"/>
      <c r="E171" s="378"/>
      <c r="F171" s="378"/>
      <c r="G171" s="378"/>
      <c r="H171" s="378"/>
      <c r="I171" s="378"/>
      <c r="J171" s="378"/>
      <c r="K171" s="378"/>
      <c r="L171" s="378"/>
      <c r="M171" s="378"/>
      <c r="N171" s="378"/>
      <c r="O171" s="378"/>
      <c r="P171" s="378"/>
      <c r="Q171" s="378"/>
      <c r="R171" s="378"/>
      <c r="S171" s="378"/>
    </row>
    <row r="172" spans="1:22" x14ac:dyDescent="0.2">
      <c r="A172" s="47" t="s">
        <v>170</v>
      </c>
      <c r="B172" s="379" t="str">
        <f>IF([1]p13!$A$401&lt;&gt;0,[1]p13!$A$401,"")</f>
        <v/>
      </c>
      <c r="C172" s="379"/>
      <c r="D172" s="379"/>
      <c r="E172" s="379"/>
      <c r="F172" s="379"/>
      <c r="G172" s="379"/>
      <c r="H172" s="379"/>
      <c r="I172" s="379"/>
      <c r="J172" s="380"/>
      <c r="K172" s="376" t="s">
        <v>240</v>
      </c>
      <c r="L172" s="376"/>
      <c r="M172" s="379" t="str">
        <f>IF([1]p13!$H$401&lt;&gt;0,[1]p13!$H$401,"")</f>
        <v/>
      </c>
      <c r="N172" s="379"/>
      <c r="O172" s="380"/>
      <c r="P172" s="87" t="s">
        <v>74</v>
      </c>
      <c r="Q172" s="96" t="str">
        <f>IF([1]p13!$K$401&lt;&gt;0,[1]p13!$K$401,"")</f>
        <v/>
      </c>
      <c r="R172" s="93" t="s">
        <v>75</v>
      </c>
      <c r="S172" s="96" t="str">
        <f>IF([1]p13!$L$401&lt;&gt;0,[1]p13!$L$401,"")</f>
        <v/>
      </c>
      <c r="T172" s="97"/>
      <c r="U172" s="2"/>
      <c r="V172" s="2"/>
    </row>
    <row r="173" spans="1:22" x14ac:dyDescent="0.2">
      <c r="A173" s="375" t="s">
        <v>263</v>
      </c>
      <c r="B173" s="376"/>
      <c r="C173" s="379" t="str">
        <f>IF([1]p13!$C$402&lt;&gt;0,[1]p13!$C$402,"")</f>
        <v/>
      </c>
      <c r="D173" s="379"/>
      <c r="E173" s="379"/>
      <c r="F173" s="379"/>
      <c r="G173" s="379"/>
      <c r="H173" s="379"/>
      <c r="I173" s="379"/>
      <c r="J173" s="379"/>
      <c r="K173" s="379"/>
      <c r="L173" s="379"/>
      <c r="M173" s="379"/>
      <c r="N173" s="379"/>
      <c r="O173" s="379"/>
      <c r="P173" s="379"/>
      <c r="Q173" s="379"/>
      <c r="R173" s="379"/>
      <c r="S173" s="380"/>
      <c r="T173" s="97"/>
      <c r="U173" s="2"/>
      <c r="V173" s="2"/>
    </row>
    <row r="174" spans="1:22" x14ac:dyDescent="0.2">
      <c r="A174" s="378"/>
      <c r="B174" s="378"/>
      <c r="C174" s="378"/>
      <c r="D174" s="378"/>
      <c r="E174" s="378"/>
      <c r="F174" s="378"/>
      <c r="G174" s="378"/>
      <c r="H174" s="378"/>
      <c r="I174" s="378"/>
      <c r="J174" s="378"/>
      <c r="K174" s="378"/>
      <c r="L174" s="378"/>
      <c r="M174" s="378"/>
      <c r="N174" s="378"/>
      <c r="O174" s="378"/>
      <c r="P174" s="378"/>
      <c r="Q174" s="378"/>
      <c r="R174" s="378"/>
      <c r="S174" s="378"/>
    </row>
    <row r="175" spans="1:22" s="32" customFormat="1" ht="13.5" customHeight="1" x14ac:dyDescent="0.2">
      <c r="A175" s="375" t="str">
        <f>T([1]p14!$C$13:$G$13)</f>
        <v>Jefferson Abrantes dos Santos</v>
      </c>
      <c r="B175" s="376"/>
      <c r="C175" s="376"/>
      <c r="D175" s="376"/>
      <c r="E175" s="376"/>
      <c r="F175" s="376"/>
      <c r="G175" s="376"/>
      <c r="H175" s="377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</row>
    <row r="176" spans="1:22" x14ac:dyDescent="0.2">
      <c r="A176" s="47" t="s">
        <v>170</v>
      </c>
      <c r="B176" s="379" t="str">
        <f>IF([1]p14!$A$389&lt;&gt;0,[1]p14!$A$389,"")</f>
        <v>USP/São Carlos-São Paulo e UFSCAR/São Carlos-SP</v>
      </c>
      <c r="C176" s="379"/>
      <c r="D176" s="379"/>
      <c r="E176" s="379"/>
      <c r="F176" s="379"/>
      <c r="G176" s="379"/>
      <c r="H176" s="379"/>
      <c r="I176" s="379"/>
      <c r="J176" s="380"/>
      <c r="K176" s="376" t="s">
        <v>240</v>
      </c>
      <c r="L176" s="376"/>
      <c r="M176" s="379" t="str">
        <f>IF([1]p14!$H$389&lt;&gt;0,[1]p14!$H$389,"")</f>
        <v/>
      </c>
      <c r="N176" s="379"/>
      <c r="O176" s="380"/>
      <c r="P176" s="87" t="s">
        <v>74</v>
      </c>
      <c r="Q176" s="96">
        <f>IF([1]p14!$K$389&lt;&gt;0,[1]p14!$K$389,"")</f>
        <v>45323</v>
      </c>
      <c r="R176" s="93" t="s">
        <v>75</v>
      </c>
      <c r="S176" s="96">
        <f>IF([1]p14!$L$389&lt;&gt;0,[1]p14!$L$389,"")</f>
        <v>45331</v>
      </c>
      <c r="T176" s="97"/>
      <c r="U176" s="2"/>
      <c r="V176" s="2"/>
    </row>
    <row r="177" spans="1:22" x14ac:dyDescent="0.2">
      <c r="A177" s="375" t="s">
        <v>263</v>
      </c>
      <c r="B177" s="376"/>
      <c r="C177" s="379" t="str">
        <f>IF([1]p14!$C$390&lt;&gt;0,[1]p14!$C$390,"")</f>
        <v>Palestra de divulgação científica e missão científica</v>
      </c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79"/>
      <c r="O177" s="379"/>
      <c r="P177" s="379"/>
      <c r="Q177" s="379"/>
      <c r="R177" s="379"/>
      <c r="S177" s="380"/>
      <c r="T177" s="97"/>
      <c r="U177" s="2"/>
      <c r="V177" s="2"/>
    </row>
    <row r="178" spans="1:22" x14ac:dyDescent="0.2">
      <c r="A178" s="378"/>
      <c r="B178" s="378"/>
      <c r="C178" s="378"/>
      <c r="D178" s="378"/>
      <c r="E178" s="378"/>
      <c r="F178" s="378"/>
      <c r="G178" s="378"/>
      <c r="H178" s="378"/>
      <c r="I178" s="378"/>
      <c r="J178" s="378"/>
      <c r="K178" s="378"/>
      <c r="L178" s="378"/>
      <c r="M178" s="378"/>
      <c r="N178" s="378"/>
      <c r="O178" s="378"/>
      <c r="P178" s="378"/>
      <c r="Q178" s="378"/>
      <c r="R178" s="378"/>
      <c r="S178" s="378"/>
    </row>
    <row r="179" spans="1:22" x14ac:dyDescent="0.2">
      <c r="A179" s="47" t="s">
        <v>170</v>
      </c>
      <c r="B179" s="379" t="str">
        <f>IF([1]p14!$A$393&lt;&gt;0,[1]p14!$A$393,"")</f>
        <v/>
      </c>
      <c r="C179" s="379"/>
      <c r="D179" s="379"/>
      <c r="E179" s="379"/>
      <c r="F179" s="379"/>
      <c r="G179" s="379"/>
      <c r="H179" s="379"/>
      <c r="I179" s="379"/>
      <c r="J179" s="380"/>
      <c r="K179" s="376" t="s">
        <v>240</v>
      </c>
      <c r="L179" s="376"/>
      <c r="M179" s="379" t="str">
        <f>IF([1]p14!$H$393&lt;&gt;0,[1]p14!$H$393,"")</f>
        <v/>
      </c>
      <c r="N179" s="379"/>
      <c r="O179" s="380"/>
      <c r="P179" s="87" t="s">
        <v>74</v>
      </c>
      <c r="Q179" s="96" t="str">
        <f>IF([1]p14!$K$393&lt;&gt;0,[1]p14!$K$393,"")</f>
        <v/>
      </c>
      <c r="R179" s="93" t="s">
        <v>75</v>
      </c>
      <c r="S179" s="96" t="str">
        <f>IF([1]p14!$L$393&lt;&gt;0,[1]p14!$L$393,"")</f>
        <v/>
      </c>
      <c r="T179" s="97"/>
      <c r="U179" s="2"/>
      <c r="V179" s="2"/>
    </row>
    <row r="180" spans="1:22" x14ac:dyDescent="0.2">
      <c r="A180" s="375" t="s">
        <v>263</v>
      </c>
      <c r="B180" s="376"/>
      <c r="C180" s="379" t="str">
        <f>IF([1]p14!$C$394&lt;&gt;0,[1]p14!$C$394,"")</f>
        <v/>
      </c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79"/>
      <c r="R180" s="379"/>
      <c r="S180" s="380"/>
      <c r="T180" s="97"/>
      <c r="U180" s="2"/>
      <c r="V180" s="2"/>
    </row>
    <row r="181" spans="1:22" x14ac:dyDescent="0.2">
      <c r="A181" s="378"/>
      <c r="B181" s="378"/>
      <c r="C181" s="378"/>
      <c r="D181" s="378"/>
      <c r="E181" s="378"/>
      <c r="F181" s="378"/>
      <c r="G181" s="378"/>
      <c r="H181" s="378"/>
      <c r="I181" s="378"/>
      <c r="J181" s="378"/>
      <c r="K181" s="378"/>
      <c r="L181" s="378"/>
      <c r="M181" s="378"/>
      <c r="N181" s="378"/>
      <c r="O181" s="378"/>
      <c r="P181" s="378"/>
      <c r="Q181" s="378"/>
      <c r="R181" s="378"/>
      <c r="S181" s="378"/>
    </row>
    <row r="182" spans="1:22" x14ac:dyDescent="0.2">
      <c r="A182" s="47" t="s">
        <v>170</v>
      </c>
      <c r="B182" s="379" t="str">
        <f>IF([1]p14!$A$397&lt;&gt;0,[1]p14!$A$397,"")</f>
        <v/>
      </c>
      <c r="C182" s="379"/>
      <c r="D182" s="379"/>
      <c r="E182" s="379"/>
      <c r="F182" s="379"/>
      <c r="G182" s="379"/>
      <c r="H182" s="379"/>
      <c r="I182" s="379"/>
      <c r="J182" s="380"/>
      <c r="K182" s="376" t="s">
        <v>240</v>
      </c>
      <c r="L182" s="376"/>
      <c r="M182" s="379" t="str">
        <f>IF([1]p14!$H$397&lt;&gt;0,[1]p14!$H$397,"")</f>
        <v/>
      </c>
      <c r="N182" s="379"/>
      <c r="O182" s="380"/>
      <c r="P182" s="87" t="s">
        <v>74</v>
      </c>
      <c r="Q182" s="96" t="str">
        <f>IF([1]p14!$K$397&lt;&gt;0,[1]p14!$K$397,"")</f>
        <v/>
      </c>
      <c r="R182" s="93" t="s">
        <v>75</v>
      </c>
      <c r="S182" s="96" t="str">
        <f>IF([1]p14!$L$397&lt;&gt;0,[1]p14!$L$397,"")</f>
        <v/>
      </c>
      <c r="T182" s="97"/>
      <c r="U182" s="2"/>
      <c r="V182" s="2"/>
    </row>
    <row r="183" spans="1:22" x14ac:dyDescent="0.2">
      <c r="A183" s="375" t="s">
        <v>263</v>
      </c>
      <c r="B183" s="376"/>
      <c r="C183" s="379" t="str">
        <f>IF([1]p14!$C$398&lt;&gt;0,[1]p14!$C$398,"")</f>
        <v/>
      </c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79"/>
      <c r="O183" s="379"/>
      <c r="P183" s="379"/>
      <c r="Q183" s="379"/>
      <c r="R183" s="379"/>
      <c r="S183" s="380"/>
      <c r="T183" s="97"/>
      <c r="U183" s="2"/>
      <c r="V183" s="2"/>
    </row>
    <row r="184" spans="1:22" x14ac:dyDescent="0.2">
      <c r="A184" s="378"/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78"/>
      <c r="P184" s="378"/>
      <c r="Q184" s="378"/>
      <c r="R184" s="378"/>
      <c r="S184" s="378"/>
    </row>
    <row r="185" spans="1:22" x14ac:dyDescent="0.2">
      <c r="A185" s="47" t="s">
        <v>170</v>
      </c>
      <c r="B185" s="379" t="str">
        <f>IF([1]p14!$A$401&lt;&gt;0,[1]p14!$A$401,"")</f>
        <v/>
      </c>
      <c r="C185" s="379"/>
      <c r="D185" s="379"/>
      <c r="E185" s="379"/>
      <c r="F185" s="379"/>
      <c r="G185" s="379"/>
      <c r="H185" s="379"/>
      <c r="I185" s="379"/>
      <c r="J185" s="380"/>
      <c r="K185" s="376" t="s">
        <v>240</v>
      </c>
      <c r="L185" s="376"/>
      <c r="M185" s="379" t="str">
        <f>IF([1]p14!$H$401&lt;&gt;0,[1]p14!$H$401,"")</f>
        <v/>
      </c>
      <c r="N185" s="379"/>
      <c r="O185" s="380"/>
      <c r="P185" s="87" t="s">
        <v>74</v>
      </c>
      <c r="Q185" s="96" t="str">
        <f>IF([1]p14!$K$401&lt;&gt;0,[1]p14!$K$401,"")</f>
        <v/>
      </c>
      <c r="R185" s="93" t="s">
        <v>75</v>
      </c>
      <c r="S185" s="96" t="str">
        <f>IF([1]p14!$L$401&lt;&gt;0,[1]p14!$L$401,"")</f>
        <v/>
      </c>
      <c r="T185" s="97"/>
      <c r="U185" s="2"/>
      <c r="V185" s="2"/>
    </row>
    <row r="186" spans="1:22" x14ac:dyDescent="0.2">
      <c r="A186" s="375" t="s">
        <v>263</v>
      </c>
      <c r="B186" s="376"/>
      <c r="C186" s="379" t="str">
        <f>IF([1]p14!$C$402&lt;&gt;0,[1]p14!$C$402,"")</f>
        <v/>
      </c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79"/>
      <c r="O186" s="379"/>
      <c r="P186" s="379"/>
      <c r="Q186" s="379"/>
      <c r="R186" s="379"/>
      <c r="S186" s="380"/>
      <c r="T186" s="97"/>
      <c r="U186" s="2"/>
      <c r="V186" s="2"/>
    </row>
    <row r="187" spans="1:22" x14ac:dyDescent="0.2">
      <c r="A187" s="378"/>
      <c r="B187" s="378"/>
      <c r="C187" s="378"/>
      <c r="D187" s="378"/>
      <c r="E187" s="378"/>
      <c r="F187" s="378"/>
      <c r="G187" s="378"/>
      <c r="H187" s="378"/>
      <c r="I187" s="378"/>
      <c r="J187" s="378"/>
      <c r="K187" s="378"/>
      <c r="L187" s="378"/>
      <c r="M187" s="378"/>
      <c r="N187" s="378"/>
      <c r="O187" s="378"/>
      <c r="P187" s="378"/>
      <c r="Q187" s="378"/>
      <c r="R187" s="378"/>
      <c r="S187" s="378"/>
    </row>
    <row r="188" spans="1:22" s="32" customFormat="1" ht="13.5" customHeight="1" x14ac:dyDescent="0.2">
      <c r="A188" s="375" t="str">
        <f>T([1]p15!$C$13:$G$13)</f>
        <v>José de Arimatéia Fernandes</v>
      </c>
      <c r="B188" s="376"/>
      <c r="C188" s="376"/>
      <c r="D188" s="376"/>
      <c r="E188" s="376"/>
      <c r="F188" s="376"/>
      <c r="G188" s="376"/>
      <c r="H188" s="377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</row>
    <row r="189" spans="1:22" x14ac:dyDescent="0.2">
      <c r="A189" s="47" t="s">
        <v>170</v>
      </c>
      <c r="B189" s="379" t="str">
        <f>IF([1]p15!$A$389&lt;&gt;0,[1]p15!$A$389,"")</f>
        <v/>
      </c>
      <c r="C189" s="379"/>
      <c r="D189" s="379"/>
      <c r="E189" s="379"/>
      <c r="F189" s="379"/>
      <c r="G189" s="379"/>
      <c r="H189" s="379"/>
      <c r="I189" s="379"/>
      <c r="J189" s="380"/>
      <c r="K189" s="376" t="s">
        <v>240</v>
      </c>
      <c r="L189" s="376"/>
      <c r="M189" s="379" t="str">
        <f>IF([1]p15!$H$389&lt;&gt;0,[1]p15!$H$389,"")</f>
        <v/>
      </c>
      <c r="N189" s="379"/>
      <c r="O189" s="380"/>
      <c r="P189" s="87" t="s">
        <v>74</v>
      </c>
      <c r="Q189" s="96" t="str">
        <f>IF([1]p15!$K$389&lt;&gt;0,[1]p15!$K$389,"")</f>
        <v/>
      </c>
      <c r="R189" s="93" t="s">
        <v>75</v>
      </c>
      <c r="S189" s="96" t="str">
        <f>IF([1]p15!$L$389&lt;&gt;0,[1]p15!$L$389,"")</f>
        <v/>
      </c>
      <c r="T189" s="97"/>
      <c r="U189" s="2"/>
      <c r="V189" s="2"/>
    </row>
    <row r="190" spans="1:22" x14ac:dyDescent="0.2">
      <c r="A190" s="375" t="s">
        <v>263</v>
      </c>
      <c r="B190" s="376"/>
      <c r="C190" s="379" t="str">
        <f>IF([1]p15!$C$390&lt;&gt;0,[1]p15!$C$390,"")</f>
        <v/>
      </c>
      <c r="D190" s="379"/>
      <c r="E190" s="379"/>
      <c r="F190" s="379"/>
      <c r="G190" s="379"/>
      <c r="H190" s="379"/>
      <c r="I190" s="379"/>
      <c r="J190" s="379"/>
      <c r="K190" s="379"/>
      <c r="L190" s="379"/>
      <c r="M190" s="379"/>
      <c r="N190" s="379"/>
      <c r="O190" s="379"/>
      <c r="P190" s="379"/>
      <c r="Q190" s="379"/>
      <c r="R190" s="379"/>
      <c r="S190" s="380"/>
      <c r="T190" s="97"/>
      <c r="U190" s="2"/>
      <c r="V190" s="2"/>
    </row>
    <row r="191" spans="1:22" x14ac:dyDescent="0.2">
      <c r="A191" s="378"/>
      <c r="B191" s="378"/>
      <c r="C191" s="378"/>
      <c r="D191" s="378"/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78"/>
      <c r="P191" s="378"/>
      <c r="Q191" s="378"/>
      <c r="R191" s="378"/>
      <c r="S191" s="378"/>
    </row>
    <row r="192" spans="1:22" x14ac:dyDescent="0.2">
      <c r="A192" s="47" t="s">
        <v>170</v>
      </c>
      <c r="B192" s="379" t="str">
        <f>IF([1]p15!$A$393&lt;&gt;0,[1]p15!$A$393,"")</f>
        <v/>
      </c>
      <c r="C192" s="379"/>
      <c r="D192" s="379"/>
      <c r="E192" s="379"/>
      <c r="F192" s="379"/>
      <c r="G192" s="379"/>
      <c r="H192" s="379"/>
      <c r="I192" s="379"/>
      <c r="J192" s="380"/>
      <c r="K192" s="376" t="s">
        <v>240</v>
      </c>
      <c r="L192" s="376"/>
      <c r="M192" s="379" t="str">
        <f>IF([1]p15!$H$393&lt;&gt;0,[1]p15!$H$393,"")</f>
        <v/>
      </c>
      <c r="N192" s="379"/>
      <c r="O192" s="380"/>
      <c r="P192" s="87" t="s">
        <v>74</v>
      </c>
      <c r="Q192" s="96" t="str">
        <f>IF([1]p15!$K$393&lt;&gt;0,[1]p15!$K$393,"")</f>
        <v/>
      </c>
      <c r="R192" s="93" t="s">
        <v>75</v>
      </c>
      <c r="S192" s="96" t="str">
        <f>IF([1]p15!$L$393&lt;&gt;0,[1]p15!$L$393,"")</f>
        <v/>
      </c>
      <c r="T192" s="97"/>
      <c r="U192" s="2"/>
      <c r="V192" s="2"/>
    </row>
    <row r="193" spans="1:22" x14ac:dyDescent="0.2">
      <c r="A193" s="375" t="s">
        <v>263</v>
      </c>
      <c r="B193" s="376"/>
      <c r="C193" s="379" t="str">
        <f>IF([1]p15!$C$394&lt;&gt;0,[1]p15!$C$394,"")</f>
        <v/>
      </c>
      <c r="D193" s="379"/>
      <c r="E193" s="379"/>
      <c r="F193" s="379"/>
      <c r="G193" s="379"/>
      <c r="H193" s="379"/>
      <c r="I193" s="379"/>
      <c r="J193" s="379"/>
      <c r="K193" s="379"/>
      <c r="L193" s="379"/>
      <c r="M193" s="379"/>
      <c r="N193" s="379"/>
      <c r="O193" s="379"/>
      <c r="P193" s="379"/>
      <c r="Q193" s="379"/>
      <c r="R193" s="379"/>
      <c r="S193" s="380"/>
      <c r="T193" s="97"/>
      <c r="U193" s="2"/>
      <c r="V193" s="2"/>
    </row>
    <row r="194" spans="1:22" x14ac:dyDescent="0.2">
      <c r="A194" s="378"/>
      <c r="B194" s="378"/>
      <c r="C194" s="378"/>
      <c r="D194" s="378"/>
      <c r="E194" s="378"/>
      <c r="F194" s="378"/>
      <c r="G194" s="378"/>
      <c r="H194" s="378"/>
      <c r="I194" s="378"/>
      <c r="J194" s="378"/>
      <c r="K194" s="378"/>
      <c r="L194" s="378"/>
      <c r="M194" s="378"/>
      <c r="N194" s="378"/>
      <c r="O194" s="378"/>
      <c r="P194" s="378"/>
      <c r="Q194" s="378"/>
      <c r="R194" s="378"/>
      <c r="S194" s="378"/>
    </row>
    <row r="195" spans="1:22" x14ac:dyDescent="0.2">
      <c r="A195" s="47" t="s">
        <v>170</v>
      </c>
      <c r="B195" s="379" t="str">
        <f>IF([1]p15!$A$397&lt;&gt;0,[1]p15!$A$397,"")</f>
        <v/>
      </c>
      <c r="C195" s="379"/>
      <c r="D195" s="379"/>
      <c r="E195" s="379"/>
      <c r="F195" s="379"/>
      <c r="G195" s="379"/>
      <c r="H195" s="379"/>
      <c r="I195" s="379"/>
      <c r="J195" s="380"/>
      <c r="K195" s="376" t="s">
        <v>240</v>
      </c>
      <c r="L195" s="376"/>
      <c r="M195" s="379" t="str">
        <f>IF([1]p15!$H$397&lt;&gt;0,[1]p15!$H$397,"")</f>
        <v/>
      </c>
      <c r="N195" s="379"/>
      <c r="O195" s="380"/>
      <c r="P195" s="87" t="s">
        <v>74</v>
      </c>
      <c r="Q195" s="96" t="str">
        <f>IF([1]p15!$K$397&lt;&gt;0,[1]p15!$K$397,"")</f>
        <v/>
      </c>
      <c r="R195" s="93" t="s">
        <v>75</v>
      </c>
      <c r="S195" s="96" t="str">
        <f>IF([1]p15!$L$397&lt;&gt;0,[1]p15!$L$397,"")</f>
        <v/>
      </c>
      <c r="T195" s="97"/>
      <c r="U195" s="2"/>
      <c r="V195" s="2"/>
    </row>
    <row r="196" spans="1:22" x14ac:dyDescent="0.2">
      <c r="A196" s="375" t="s">
        <v>263</v>
      </c>
      <c r="B196" s="376"/>
      <c r="C196" s="379" t="str">
        <f>IF([1]p15!$C$398&lt;&gt;0,[1]p15!$C$398,"")</f>
        <v/>
      </c>
      <c r="D196" s="379"/>
      <c r="E196" s="379"/>
      <c r="F196" s="379"/>
      <c r="G196" s="379"/>
      <c r="H196" s="379"/>
      <c r="I196" s="379"/>
      <c r="J196" s="379"/>
      <c r="K196" s="379"/>
      <c r="L196" s="379"/>
      <c r="M196" s="379"/>
      <c r="N196" s="379"/>
      <c r="O196" s="379"/>
      <c r="P196" s="379"/>
      <c r="Q196" s="379"/>
      <c r="R196" s="379"/>
      <c r="S196" s="380"/>
      <c r="T196" s="97"/>
      <c r="U196" s="2"/>
      <c r="V196" s="2"/>
    </row>
    <row r="197" spans="1:22" x14ac:dyDescent="0.2">
      <c r="A197" s="378"/>
      <c r="B197" s="378"/>
      <c r="C197" s="378"/>
      <c r="D197" s="378"/>
      <c r="E197" s="378"/>
      <c r="F197" s="378"/>
      <c r="G197" s="378"/>
      <c r="H197" s="378"/>
      <c r="I197" s="378"/>
      <c r="J197" s="378"/>
      <c r="K197" s="378"/>
      <c r="L197" s="378"/>
      <c r="M197" s="378"/>
      <c r="N197" s="378"/>
      <c r="O197" s="378"/>
      <c r="P197" s="378"/>
      <c r="Q197" s="378"/>
      <c r="R197" s="378"/>
      <c r="S197" s="378"/>
    </row>
    <row r="198" spans="1:22" x14ac:dyDescent="0.2">
      <c r="A198" s="47" t="s">
        <v>170</v>
      </c>
      <c r="B198" s="379" t="str">
        <f>IF([1]p15!$A$401&lt;&gt;0,[1]p15!$A$401,"")</f>
        <v/>
      </c>
      <c r="C198" s="379"/>
      <c r="D198" s="379"/>
      <c r="E198" s="379"/>
      <c r="F198" s="379"/>
      <c r="G198" s="379"/>
      <c r="H198" s="379"/>
      <c r="I198" s="379"/>
      <c r="J198" s="380"/>
      <c r="K198" s="376" t="s">
        <v>240</v>
      </c>
      <c r="L198" s="376"/>
      <c r="M198" s="379" t="str">
        <f>IF([1]p15!$H$401&lt;&gt;0,[1]p15!$H$401,"")</f>
        <v/>
      </c>
      <c r="N198" s="379"/>
      <c r="O198" s="380"/>
      <c r="P198" s="87" t="s">
        <v>74</v>
      </c>
      <c r="Q198" s="96" t="str">
        <f>IF([1]p15!$K$401&lt;&gt;0,[1]p15!$K$401,"")</f>
        <v/>
      </c>
      <c r="R198" s="93" t="s">
        <v>75</v>
      </c>
      <c r="S198" s="96" t="str">
        <f>IF([1]p15!$L$401&lt;&gt;0,[1]p15!$L$401,"")</f>
        <v/>
      </c>
      <c r="T198" s="97"/>
      <c r="U198" s="2"/>
      <c r="V198" s="2"/>
    </row>
    <row r="199" spans="1:22" x14ac:dyDescent="0.2">
      <c r="A199" s="375" t="s">
        <v>263</v>
      </c>
      <c r="B199" s="376"/>
      <c r="C199" s="379" t="str">
        <f>IF([1]p15!$C$402&lt;&gt;0,[1]p15!$C$402,"")</f>
        <v/>
      </c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79"/>
      <c r="O199" s="379"/>
      <c r="P199" s="379"/>
      <c r="Q199" s="379"/>
      <c r="R199" s="379"/>
      <c r="S199" s="380"/>
      <c r="T199" s="97"/>
      <c r="U199" s="2"/>
      <c r="V199" s="2"/>
    </row>
    <row r="200" spans="1:22" x14ac:dyDescent="0.2">
      <c r="A200" s="378"/>
      <c r="B200" s="378"/>
      <c r="C200" s="378"/>
      <c r="D200" s="378"/>
      <c r="E200" s="378"/>
      <c r="F200" s="378"/>
      <c r="G200" s="378"/>
      <c r="H200" s="378"/>
      <c r="I200" s="378"/>
      <c r="J200" s="378"/>
      <c r="K200" s="378"/>
      <c r="L200" s="378"/>
      <c r="M200" s="378"/>
      <c r="N200" s="378"/>
      <c r="O200" s="378"/>
      <c r="P200" s="378"/>
      <c r="Q200" s="378"/>
      <c r="R200" s="378"/>
      <c r="S200" s="378"/>
    </row>
    <row r="201" spans="1:22" s="32" customFormat="1" ht="13.5" customHeight="1" x14ac:dyDescent="0.2">
      <c r="A201" s="375" t="str">
        <f>T([1]p16!$C$13:$G$13)</f>
        <v>Josefa Itailma da Rocha</v>
      </c>
      <c r="B201" s="376"/>
      <c r="C201" s="376"/>
      <c r="D201" s="376"/>
      <c r="E201" s="376"/>
      <c r="F201" s="376"/>
      <c r="G201" s="376"/>
      <c r="H201" s="377"/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</row>
    <row r="202" spans="1:22" x14ac:dyDescent="0.2">
      <c r="A202" s="47" t="s">
        <v>170</v>
      </c>
      <c r="B202" s="379" t="str">
        <f>IF([1]p16!$A$389&lt;&gt;0,[1]p16!$A$389,"")</f>
        <v/>
      </c>
      <c r="C202" s="379"/>
      <c r="D202" s="379"/>
      <c r="E202" s="379"/>
      <c r="F202" s="379"/>
      <c r="G202" s="379"/>
      <c r="H202" s="379"/>
      <c r="I202" s="379"/>
      <c r="J202" s="380"/>
      <c r="K202" s="376" t="s">
        <v>240</v>
      </c>
      <c r="L202" s="376"/>
      <c r="M202" s="379" t="str">
        <f>IF([1]p16!$H$389&lt;&gt;0,[1]p16!$H$389,"")</f>
        <v/>
      </c>
      <c r="N202" s="379"/>
      <c r="O202" s="380"/>
      <c r="P202" s="87" t="s">
        <v>74</v>
      </c>
      <c r="Q202" s="96" t="str">
        <f>IF([1]p16!$K$389&lt;&gt;0,[1]p16!$K$389,"")</f>
        <v/>
      </c>
      <c r="R202" s="93" t="s">
        <v>75</v>
      </c>
      <c r="S202" s="96" t="str">
        <f>IF([1]p16!$L$389&lt;&gt;0,[1]p16!$L$389,"")</f>
        <v/>
      </c>
      <c r="T202" s="97"/>
      <c r="U202" s="2"/>
      <c r="V202" s="2"/>
    </row>
    <row r="203" spans="1:22" x14ac:dyDescent="0.2">
      <c r="A203" s="375" t="s">
        <v>263</v>
      </c>
      <c r="B203" s="376"/>
      <c r="C203" s="379" t="str">
        <f>IF([1]p16!$C$390&lt;&gt;0,[1]p16!$C$390,"")</f>
        <v/>
      </c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79"/>
      <c r="O203" s="379"/>
      <c r="P203" s="379"/>
      <c r="Q203" s="379"/>
      <c r="R203" s="379"/>
      <c r="S203" s="380"/>
      <c r="T203" s="97"/>
      <c r="U203" s="2"/>
      <c r="V203" s="2"/>
    </row>
    <row r="204" spans="1:22" x14ac:dyDescent="0.2">
      <c r="A204" s="378"/>
      <c r="B204" s="378"/>
      <c r="C204" s="378"/>
      <c r="D204" s="378"/>
      <c r="E204" s="378"/>
      <c r="F204" s="378"/>
      <c r="G204" s="378"/>
      <c r="H204" s="378"/>
      <c r="I204" s="378"/>
      <c r="J204" s="378"/>
      <c r="K204" s="378"/>
      <c r="L204" s="378"/>
      <c r="M204" s="378"/>
      <c r="N204" s="378"/>
      <c r="O204" s="378"/>
      <c r="P204" s="378"/>
      <c r="Q204" s="378"/>
      <c r="R204" s="378"/>
      <c r="S204" s="378"/>
    </row>
    <row r="205" spans="1:22" x14ac:dyDescent="0.2">
      <c r="A205" s="47" t="s">
        <v>170</v>
      </c>
      <c r="B205" s="379" t="str">
        <f>IF([1]p16!$A$393&lt;&gt;0,[1]p16!$A$393,"")</f>
        <v/>
      </c>
      <c r="C205" s="379"/>
      <c r="D205" s="379"/>
      <c r="E205" s="379"/>
      <c r="F205" s="379"/>
      <c r="G205" s="379"/>
      <c r="H205" s="379"/>
      <c r="I205" s="379"/>
      <c r="J205" s="380"/>
      <c r="K205" s="376" t="s">
        <v>240</v>
      </c>
      <c r="L205" s="376"/>
      <c r="M205" s="379" t="str">
        <f>IF([1]p16!$H$393&lt;&gt;0,[1]p16!$H$393,"")</f>
        <v/>
      </c>
      <c r="N205" s="379"/>
      <c r="O205" s="380"/>
      <c r="P205" s="87" t="s">
        <v>74</v>
      </c>
      <c r="Q205" s="96" t="str">
        <f>IF([1]p16!$K$393&lt;&gt;0,[1]p16!$K$393,"")</f>
        <v/>
      </c>
      <c r="R205" s="93" t="s">
        <v>75</v>
      </c>
      <c r="S205" s="96" t="str">
        <f>IF([1]p16!$L$393&lt;&gt;0,[1]p16!$L$393,"")</f>
        <v/>
      </c>
      <c r="T205" s="97"/>
      <c r="U205" s="2"/>
      <c r="V205" s="2"/>
    </row>
    <row r="206" spans="1:22" x14ac:dyDescent="0.2">
      <c r="A206" s="375" t="s">
        <v>263</v>
      </c>
      <c r="B206" s="376"/>
      <c r="C206" s="379" t="str">
        <f>IF([1]p16!$C$394&lt;&gt;0,[1]p16!$C$394,"")</f>
        <v/>
      </c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79"/>
      <c r="O206" s="379"/>
      <c r="P206" s="379"/>
      <c r="Q206" s="379"/>
      <c r="R206" s="379"/>
      <c r="S206" s="380"/>
      <c r="T206" s="97"/>
      <c r="U206" s="2"/>
      <c r="V206" s="2"/>
    </row>
    <row r="207" spans="1:22" x14ac:dyDescent="0.2">
      <c r="A207" s="378"/>
      <c r="B207" s="378"/>
      <c r="C207" s="378"/>
      <c r="D207" s="378"/>
      <c r="E207" s="378"/>
      <c r="F207" s="378"/>
      <c r="G207" s="378"/>
      <c r="H207" s="378"/>
      <c r="I207" s="378"/>
      <c r="J207" s="378"/>
      <c r="K207" s="378"/>
      <c r="L207" s="378"/>
      <c r="M207" s="378"/>
      <c r="N207" s="378"/>
      <c r="O207" s="378"/>
      <c r="P207" s="378"/>
      <c r="Q207" s="378"/>
      <c r="R207" s="378"/>
      <c r="S207" s="378"/>
    </row>
    <row r="208" spans="1:22" x14ac:dyDescent="0.2">
      <c r="A208" s="47" t="s">
        <v>170</v>
      </c>
      <c r="B208" s="379" t="str">
        <f>IF([1]p16!$A$397&lt;&gt;0,[1]p16!$A$397,"")</f>
        <v/>
      </c>
      <c r="C208" s="379"/>
      <c r="D208" s="379"/>
      <c r="E208" s="379"/>
      <c r="F208" s="379"/>
      <c r="G208" s="379"/>
      <c r="H208" s="379"/>
      <c r="I208" s="379"/>
      <c r="J208" s="380"/>
      <c r="K208" s="376" t="s">
        <v>240</v>
      </c>
      <c r="L208" s="376"/>
      <c r="M208" s="379" t="str">
        <f>IF([1]p16!$H$397&lt;&gt;0,[1]p16!$H$397,"")</f>
        <v/>
      </c>
      <c r="N208" s="379"/>
      <c r="O208" s="380"/>
      <c r="P208" s="87" t="s">
        <v>74</v>
      </c>
      <c r="Q208" s="96" t="str">
        <f>IF([1]p16!$K$397&lt;&gt;0,[1]p16!$K$397,"")</f>
        <v/>
      </c>
      <c r="R208" s="93" t="s">
        <v>75</v>
      </c>
      <c r="S208" s="96" t="str">
        <f>IF([1]p16!$L$397&lt;&gt;0,[1]p16!$L$397,"")</f>
        <v/>
      </c>
      <c r="T208" s="97"/>
      <c r="U208" s="2"/>
      <c r="V208" s="2"/>
    </row>
    <row r="209" spans="1:22" x14ac:dyDescent="0.2">
      <c r="A209" s="375" t="s">
        <v>263</v>
      </c>
      <c r="B209" s="376"/>
      <c r="C209" s="379" t="str">
        <f>IF([1]p16!$C$398&lt;&gt;0,[1]p16!$C$398,"")</f>
        <v/>
      </c>
      <c r="D209" s="379"/>
      <c r="E209" s="379"/>
      <c r="F209" s="379"/>
      <c r="G209" s="379"/>
      <c r="H209" s="379"/>
      <c r="I209" s="379"/>
      <c r="J209" s="379"/>
      <c r="K209" s="379"/>
      <c r="L209" s="379"/>
      <c r="M209" s="379"/>
      <c r="N209" s="379"/>
      <c r="O209" s="379"/>
      <c r="P209" s="379"/>
      <c r="Q209" s="379"/>
      <c r="R209" s="379"/>
      <c r="S209" s="380"/>
      <c r="T209" s="97"/>
      <c r="U209" s="2"/>
      <c r="V209" s="2"/>
    </row>
    <row r="210" spans="1:22" x14ac:dyDescent="0.2">
      <c r="A210" s="378"/>
      <c r="B210" s="378"/>
      <c r="C210" s="378"/>
      <c r="D210" s="378"/>
      <c r="E210" s="378"/>
      <c r="F210" s="378"/>
      <c r="G210" s="378"/>
      <c r="H210" s="378"/>
      <c r="I210" s="378"/>
      <c r="J210" s="378"/>
      <c r="K210" s="378"/>
      <c r="L210" s="378"/>
      <c r="M210" s="378"/>
      <c r="N210" s="378"/>
      <c r="O210" s="378"/>
      <c r="P210" s="378"/>
      <c r="Q210" s="378"/>
      <c r="R210" s="378"/>
      <c r="S210" s="378"/>
    </row>
    <row r="211" spans="1:22" x14ac:dyDescent="0.2">
      <c r="A211" s="47" t="s">
        <v>170</v>
      </c>
      <c r="B211" s="379" t="str">
        <f>IF([1]p16!$A$401&lt;&gt;0,[1]p16!$A$401,"")</f>
        <v/>
      </c>
      <c r="C211" s="379"/>
      <c r="D211" s="379"/>
      <c r="E211" s="379"/>
      <c r="F211" s="379"/>
      <c r="G211" s="379"/>
      <c r="H211" s="379"/>
      <c r="I211" s="379"/>
      <c r="J211" s="380"/>
      <c r="K211" s="376" t="s">
        <v>240</v>
      </c>
      <c r="L211" s="376"/>
      <c r="M211" s="379" t="str">
        <f>IF([1]p16!$H$401&lt;&gt;0,[1]p16!$H$401,"")</f>
        <v/>
      </c>
      <c r="N211" s="379"/>
      <c r="O211" s="380"/>
      <c r="P211" s="87" t="s">
        <v>74</v>
      </c>
      <c r="Q211" s="96" t="str">
        <f>IF([1]p16!$K$401&lt;&gt;0,[1]p16!$K$401,"")</f>
        <v/>
      </c>
      <c r="R211" s="93" t="s">
        <v>75</v>
      </c>
      <c r="S211" s="96" t="str">
        <f>IF([1]p16!$L$401&lt;&gt;0,[1]p16!$L$401,"")</f>
        <v/>
      </c>
      <c r="T211" s="97"/>
      <c r="U211" s="2"/>
      <c r="V211" s="2"/>
    </row>
    <row r="212" spans="1:22" x14ac:dyDescent="0.2">
      <c r="A212" s="375" t="s">
        <v>263</v>
      </c>
      <c r="B212" s="376"/>
      <c r="C212" s="379" t="str">
        <f>IF([1]p16!$C$402&lt;&gt;0,[1]p16!$C$402,"")</f>
        <v/>
      </c>
      <c r="D212" s="379"/>
      <c r="E212" s="379"/>
      <c r="F212" s="379"/>
      <c r="G212" s="379"/>
      <c r="H212" s="379"/>
      <c r="I212" s="379"/>
      <c r="J212" s="379"/>
      <c r="K212" s="379"/>
      <c r="L212" s="379"/>
      <c r="M212" s="379"/>
      <c r="N212" s="379"/>
      <c r="O212" s="379"/>
      <c r="P212" s="379"/>
      <c r="Q212" s="379"/>
      <c r="R212" s="379"/>
      <c r="S212" s="380"/>
      <c r="T212" s="97"/>
      <c r="U212" s="2"/>
      <c r="V212" s="2"/>
    </row>
    <row r="213" spans="1:22" x14ac:dyDescent="0.2">
      <c r="A213" s="378"/>
      <c r="B213" s="378"/>
      <c r="C213" s="378"/>
      <c r="D213" s="378"/>
      <c r="E213" s="378"/>
      <c r="F213" s="378"/>
      <c r="G213" s="378"/>
      <c r="H213" s="378"/>
      <c r="I213" s="378"/>
      <c r="J213" s="378"/>
      <c r="K213" s="378"/>
      <c r="L213" s="378"/>
      <c r="M213" s="378"/>
      <c r="N213" s="378"/>
      <c r="O213" s="378"/>
      <c r="P213" s="378"/>
      <c r="Q213" s="378"/>
      <c r="R213" s="378"/>
      <c r="S213" s="378"/>
    </row>
    <row r="214" spans="1:22" s="32" customFormat="1" ht="13.5" customHeight="1" x14ac:dyDescent="0.2">
      <c r="A214" s="375" t="str">
        <f>T([1]p17!$C$13:$G$13)</f>
        <v>José Fernando Leite Aires</v>
      </c>
      <c r="B214" s="376"/>
      <c r="C214" s="376"/>
      <c r="D214" s="376"/>
      <c r="E214" s="376"/>
      <c r="F214" s="376"/>
      <c r="G214" s="376"/>
      <c r="H214" s="377"/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</row>
    <row r="215" spans="1:22" x14ac:dyDescent="0.2">
      <c r="A215" s="47" t="s">
        <v>170</v>
      </c>
      <c r="B215" s="379" t="str">
        <f>IF([1]p17!$A$389&lt;&gt;0,[1]p17!$A$389,"")</f>
        <v/>
      </c>
      <c r="C215" s="379"/>
      <c r="D215" s="379"/>
      <c r="E215" s="379"/>
      <c r="F215" s="379"/>
      <c r="G215" s="379"/>
      <c r="H215" s="379"/>
      <c r="I215" s="379"/>
      <c r="J215" s="380"/>
      <c r="K215" s="376" t="s">
        <v>240</v>
      </c>
      <c r="L215" s="376"/>
      <c r="M215" s="379" t="str">
        <f>IF([1]p17!$H$389&lt;&gt;0,[1]p17!$H$389,"")</f>
        <v/>
      </c>
      <c r="N215" s="379"/>
      <c r="O215" s="380"/>
      <c r="P215" s="87" t="s">
        <v>74</v>
      </c>
      <c r="Q215" s="96" t="str">
        <f>IF([1]p17!$K$389&lt;&gt;0,[1]p17!$K$389,"")</f>
        <v/>
      </c>
      <c r="R215" s="93" t="s">
        <v>75</v>
      </c>
      <c r="S215" s="96" t="str">
        <f>IF([1]p17!$L$389&lt;&gt;0,[1]p17!$L$389,"")</f>
        <v/>
      </c>
      <c r="T215" s="97"/>
      <c r="U215" s="2"/>
      <c r="V215" s="2"/>
    </row>
    <row r="216" spans="1:22" x14ac:dyDescent="0.2">
      <c r="A216" s="375" t="s">
        <v>263</v>
      </c>
      <c r="B216" s="376"/>
      <c r="C216" s="379" t="str">
        <f>IF([1]p17!$C$390&lt;&gt;0,[1]p17!$C$390,"")</f>
        <v/>
      </c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79"/>
      <c r="O216" s="379"/>
      <c r="P216" s="379"/>
      <c r="Q216" s="379"/>
      <c r="R216" s="379"/>
      <c r="S216" s="380"/>
      <c r="T216" s="97"/>
      <c r="U216" s="2"/>
      <c r="V216" s="2"/>
    </row>
    <row r="217" spans="1:22" x14ac:dyDescent="0.2">
      <c r="A217" s="378"/>
      <c r="B217" s="378"/>
      <c r="C217" s="378"/>
      <c r="D217" s="378"/>
      <c r="E217" s="378"/>
      <c r="F217" s="378"/>
      <c r="G217" s="378"/>
      <c r="H217" s="378"/>
      <c r="I217" s="378"/>
      <c r="J217" s="378"/>
      <c r="K217" s="378"/>
      <c r="L217" s="378"/>
      <c r="M217" s="378"/>
      <c r="N217" s="378"/>
      <c r="O217" s="378"/>
      <c r="P217" s="378"/>
      <c r="Q217" s="378"/>
      <c r="R217" s="378"/>
      <c r="S217" s="378"/>
    </row>
    <row r="218" spans="1:22" x14ac:dyDescent="0.2">
      <c r="A218" s="47" t="s">
        <v>170</v>
      </c>
      <c r="B218" s="379" t="str">
        <f>IF([1]p17!$A$393&lt;&gt;0,[1]p17!$A$393,"")</f>
        <v/>
      </c>
      <c r="C218" s="379"/>
      <c r="D218" s="379"/>
      <c r="E218" s="379"/>
      <c r="F218" s="379"/>
      <c r="G218" s="379"/>
      <c r="H218" s="379"/>
      <c r="I218" s="379"/>
      <c r="J218" s="380"/>
      <c r="K218" s="376" t="s">
        <v>240</v>
      </c>
      <c r="L218" s="376"/>
      <c r="M218" s="379" t="str">
        <f>IF([1]p17!$H$393&lt;&gt;0,[1]p17!$H$393,"")</f>
        <v/>
      </c>
      <c r="N218" s="379"/>
      <c r="O218" s="380"/>
      <c r="P218" s="87" t="s">
        <v>74</v>
      </c>
      <c r="Q218" s="96" t="str">
        <f>IF([1]p17!$K$393&lt;&gt;0,[1]p17!$K$393,"")</f>
        <v/>
      </c>
      <c r="R218" s="93" t="s">
        <v>75</v>
      </c>
      <c r="S218" s="96" t="str">
        <f>IF([1]p17!$L$393&lt;&gt;0,[1]p17!$L$393,"")</f>
        <v/>
      </c>
      <c r="T218" s="97"/>
      <c r="U218" s="2"/>
      <c r="V218" s="2"/>
    </row>
    <row r="219" spans="1:22" x14ac:dyDescent="0.2">
      <c r="A219" s="375" t="s">
        <v>263</v>
      </c>
      <c r="B219" s="376"/>
      <c r="C219" s="379" t="str">
        <f>IF([1]p17!$C$394&lt;&gt;0,[1]p17!$C$394,"")</f>
        <v/>
      </c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79"/>
      <c r="O219" s="379"/>
      <c r="P219" s="379"/>
      <c r="Q219" s="379"/>
      <c r="R219" s="379"/>
      <c r="S219" s="380"/>
      <c r="T219" s="97"/>
      <c r="U219" s="2"/>
      <c r="V219" s="2"/>
    </row>
    <row r="220" spans="1:22" x14ac:dyDescent="0.2">
      <c r="A220" s="378"/>
      <c r="B220" s="378"/>
      <c r="C220" s="378"/>
      <c r="D220" s="378"/>
      <c r="E220" s="378"/>
      <c r="F220" s="378"/>
      <c r="G220" s="378"/>
      <c r="H220" s="378"/>
      <c r="I220" s="378"/>
      <c r="J220" s="378"/>
      <c r="K220" s="378"/>
      <c r="L220" s="378"/>
      <c r="M220" s="378"/>
      <c r="N220" s="378"/>
      <c r="O220" s="378"/>
      <c r="P220" s="378"/>
      <c r="Q220" s="378"/>
      <c r="R220" s="378"/>
      <c r="S220" s="378"/>
    </row>
    <row r="221" spans="1:22" x14ac:dyDescent="0.2">
      <c r="A221" s="47" t="s">
        <v>170</v>
      </c>
      <c r="B221" s="379" t="str">
        <f>IF([1]p17!$A$397&lt;&gt;0,[1]p17!$A$397,"")</f>
        <v/>
      </c>
      <c r="C221" s="379"/>
      <c r="D221" s="379"/>
      <c r="E221" s="379"/>
      <c r="F221" s="379"/>
      <c r="G221" s="379"/>
      <c r="H221" s="379"/>
      <c r="I221" s="379"/>
      <c r="J221" s="380"/>
      <c r="K221" s="376" t="s">
        <v>240</v>
      </c>
      <c r="L221" s="376"/>
      <c r="M221" s="379" t="str">
        <f>IF([1]p17!$H$397&lt;&gt;0,[1]p17!$H$397,"")</f>
        <v/>
      </c>
      <c r="N221" s="379"/>
      <c r="O221" s="380"/>
      <c r="P221" s="87" t="s">
        <v>74</v>
      </c>
      <c r="Q221" s="96" t="str">
        <f>IF([1]p17!$K$397&lt;&gt;0,[1]p17!$K$397,"")</f>
        <v/>
      </c>
      <c r="R221" s="93" t="s">
        <v>75</v>
      </c>
      <c r="S221" s="96" t="str">
        <f>IF([1]p17!$L$397&lt;&gt;0,[1]p17!$L$397,"")</f>
        <v/>
      </c>
      <c r="T221" s="97"/>
      <c r="U221" s="2"/>
      <c r="V221" s="2"/>
    </row>
    <row r="222" spans="1:22" x14ac:dyDescent="0.2">
      <c r="A222" s="375" t="s">
        <v>263</v>
      </c>
      <c r="B222" s="376"/>
      <c r="C222" s="379" t="str">
        <f>IF([1]p17!$C$398&lt;&gt;0,[1]p17!$C$398,"")</f>
        <v/>
      </c>
      <c r="D222" s="379"/>
      <c r="E222" s="379"/>
      <c r="F222" s="379"/>
      <c r="G222" s="379"/>
      <c r="H222" s="379"/>
      <c r="I222" s="379"/>
      <c r="J222" s="379"/>
      <c r="K222" s="379"/>
      <c r="L222" s="379"/>
      <c r="M222" s="379"/>
      <c r="N222" s="379"/>
      <c r="O222" s="379"/>
      <c r="P222" s="379"/>
      <c r="Q222" s="379"/>
      <c r="R222" s="379"/>
      <c r="S222" s="380"/>
      <c r="T222" s="97"/>
      <c r="U222" s="2"/>
      <c r="V222" s="2"/>
    </row>
    <row r="223" spans="1:22" x14ac:dyDescent="0.2">
      <c r="A223" s="378"/>
      <c r="B223" s="378"/>
      <c r="C223" s="378"/>
      <c r="D223" s="378"/>
      <c r="E223" s="378"/>
      <c r="F223" s="378"/>
      <c r="G223" s="378"/>
      <c r="H223" s="378"/>
      <c r="I223" s="378"/>
      <c r="J223" s="378"/>
      <c r="K223" s="378"/>
      <c r="L223" s="378"/>
      <c r="M223" s="378"/>
      <c r="N223" s="378"/>
      <c r="O223" s="378"/>
      <c r="P223" s="378"/>
      <c r="Q223" s="378"/>
      <c r="R223" s="378"/>
      <c r="S223" s="378"/>
    </row>
    <row r="224" spans="1:22" x14ac:dyDescent="0.2">
      <c r="A224" s="47" t="s">
        <v>170</v>
      </c>
      <c r="B224" s="379" t="str">
        <f>IF([1]p17!$A$401&lt;&gt;0,[1]p17!$A$401,"")</f>
        <v/>
      </c>
      <c r="C224" s="379"/>
      <c r="D224" s="379"/>
      <c r="E224" s="379"/>
      <c r="F224" s="379"/>
      <c r="G224" s="379"/>
      <c r="H224" s="379"/>
      <c r="I224" s="379"/>
      <c r="J224" s="380"/>
      <c r="K224" s="376" t="s">
        <v>240</v>
      </c>
      <c r="L224" s="376"/>
      <c r="M224" s="379" t="str">
        <f>IF([1]p17!$H$401&lt;&gt;0,[1]p17!$H$401,"")</f>
        <v/>
      </c>
      <c r="N224" s="379"/>
      <c r="O224" s="380"/>
      <c r="P224" s="87" t="s">
        <v>74</v>
      </c>
      <c r="Q224" s="96" t="str">
        <f>IF([1]p17!$K$401&lt;&gt;0,[1]p17!$K$401,"")</f>
        <v/>
      </c>
      <c r="R224" s="93" t="s">
        <v>75</v>
      </c>
      <c r="S224" s="96" t="str">
        <f>IF([1]p17!$L$401&lt;&gt;0,[1]p17!$L$401,"")</f>
        <v/>
      </c>
      <c r="T224" s="97"/>
      <c r="U224" s="2"/>
      <c r="V224" s="2"/>
    </row>
    <row r="225" spans="1:22" x14ac:dyDescent="0.2">
      <c r="A225" s="375" t="s">
        <v>263</v>
      </c>
      <c r="B225" s="376"/>
      <c r="C225" s="379" t="str">
        <f>IF([1]p17!$C$402&lt;&gt;0,[1]p17!$C$402,"")</f>
        <v/>
      </c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79"/>
      <c r="O225" s="379"/>
      <c r="P225" s="379"/>
      <c r="Q225" s="379"/>
      <c r="R225" s="379"/>
      <c r="S225" s="380"/>
      <c r="T225" s="97"/>
      <c r="U225" s="2"/>
      <c r="V225" s="2"/>
    </row>
    <row r="226" spans="1:22" x14ac:dyDescent="0.2">
      <c r="A226" s="378"/>
      <c r="B226" s="378"/>
      <c r="C226" s="378"/>
      <c r="D226" s="378"/>
      <c r="E226" s="378"/>
      <c r="F226" s="378"/>
      <c r="G226" s="378"/>
      <c r="H226" s="378"/>
      <c r="I226" s="378"/>
      <c r="J226" s="378"/>
      <c r="K226" s="378"/>
      <c r="L226" s="378"/>
      <c r="M226" s="378"/>
      <c r="N226" s="378"/>
      <c r="O226" s="378"/>
      <c r="P226" s="378"/>
      <c r="Q226" s="378"/>
      <c r="R226" s="378"/>
      <c r="S226" s="378"/>
    </row>
    <row r="227" spans="1:22" s="32" customFormat="1" ht="13.5" customHeight="1" x14ac:dyDescent="0.2">
      <c r="A227" s="375" t="str">
        <f>T([1]p18!$C$13:$G$13)</f>
        <v>Joseilson Raimundo de Lima</v>
      </c>
      <c r="B227" s="376"/>
      <c r="C227" s="376"/>
      <c r="D227" s="376"/>
      <c r="E227" s="376"/>
      <c r="F227" s="376"/>
      <c r="G227" s="376"/>
      <c r="H227" s="377"/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</row>
    <row r="228" spans="1:22" x14ac:dyDescent="0.2">
      <c r="A228" s="47" t="s">
        <v>170</v>
      </c>
      <c r="B228" s="379" t="str">
        <f>IF([1]p18!$A$389&lt;&gt;0,[1]p18!$A$389,"")</f>
        <v/>
      </c>
      <c r="C228" s="379"/>
      <c r="D228" s="379"/>
      <c r="E228" s="379"/>
      <c r="F228" s="379"/>
      <c r="G228" s="379"/>
      <c r="H228" s="379"/>
      <c r="I228" s="379"/>
      <c r="J228" s="380"/>
      <c r="K228" s="376" t="s">
        <v>240</v>
      </c>
      <c r="L228" s="376"/>
      <c r="M228" s="379" t="str">
        <f>IF([1]p18!$H$389&lt;&gt;0,[1]p18!$H$389,"")</f>
        <v/>
      </c>
      <c r="N228" s="379"/>
      <c r="O228" s="380"/>
      <c r="P228" s="87" t="s">
        <v>74</v>
      </c>
      <c r="Q228" s="96" t="str">
        <f>IF([1]p18!$K$389&lt;&gt;0,[1]p18!$K$389,"")</f>
        <v/>
      </c>
      <c r="R228" s="93" t="s">
        <v>75</v>
      </c>
      <c r="S228" s="96" t="str">
        <f>IF([1]p18!$L$389&lt;&gt;0,[1]p18!$L$389,"")</f>
        <v/>
      </c>
      <c r="T228" s="97"/>
      <c r="U228" s="2"/>
      <c r="V228" s="2"/>
    </row>
    <row r="229" spans="1:22" x14ac:dyDescent="0.2">
      <c r="A229" s="375" t="s">
        <v>263</v>
      </c>
      <c r="B229" s="376"/>
      <c r="C229" s="379" t="str">
        <f>IF([1]p18!$C$390&lt;&gt;0,[1]p18!$C$390,"")</f>
        <v/>
      </c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79"/>
      <c r="O229" s="379"/>
      <c r="P229" s="379"/>
      <c r="Q229" s="379"/>
      <c r="R229" s="379"/>
      <c r="S229" s="380"/>
      <c r="T229" s="97"/>
      <c r="U229" s="2"/>
      <c r="V229" s="2"/>
    </row>
    <row r="230" spans="1:22" x14ac:dyDescent="0.2">
      <c r="A230" s="378"/>
      <c r="B230" s="378"/>
      <c r="C230" s="378"/>
      <c r="D230" s="378"/>
      <c r="E230" s="378"/>
      <c r="F230" s="378"/>
      <c r="G230" s="378"/>
      <c r="H230" s="378"/>
      <c r="I230" s="378"/>
      <c r="J230" s="378"/>
      <c r="K230" s="378"/>
      <c r="L230" s="378"/>
      <c r="M230" s="378"/>
      <c r="N230" s="378"/>
      <c r="O230" s="378"/>
      <c r="P230" s="378"/>
      <c r="Q230" s="378"/>
      <c r="R230" s="378"/>
      <c r="S230" s="378"/>
    </row>
    <row r="231" spans="1:22" x14ac:dyDescent="0.2">
      <c r="A231" s="47" t="s">
        <v>170</v>
      </c>
      <c r="B231" s="379" t="str">
        <f>IF([1]p18!$A$393&lt;&gt;0,[1]p18!$A$393,"")</f>
        <v/>
      </c>
      <c r="C231" s="379"/>
      <c r="D231" s="379"/>
      <c r="E231" s="379"/>
      <c r="F231" s="379"/>
      <c r="G231" s="379"/>
      <c r="H231" s="379"/>
      <c r="I231" s="379"/>
      <c r="J231" s="380"/>
      <c r="K231" s="376" t="s">
        <v>240</v>
      </c>
      <c r="L231" s="376"/>
      <c r="M231" s="379" t="str">
        <f>IF([1]p18!$H$393&lt;&gt;0,[1]p18!$H$393,"")</f>
        <v/>
      </c>
      <c r="N231" s="379"/>
      <c r="O231" s="380"/>
      <c r="P231" s="87" t="s">
        <v>74</v>
      </c>
      <c r="Q231" s="96" t="str">
        <f>IF([1]p18!$K$393&lt;&gt;0,[1]p18!$K$393,"")</f>
        <v/>
      </c>
      <c r="R231" s="93" t="s">
        <v>75</v>
      </c>
      <c r="S231" s="96" t="str">
        <f>IF([1]p18!$L$393&lt;&gt;0,[1]p18!$L$393,"")</f>
        <v/>
      </c>
      <c r="T231" s="97"/>
      <c r="U231" s="2"/>
      <c r="V231" s="2"/>
    </row>
    <row r="232" spans="1:22" x14ac:dyDescent="0.2">
      <c r="A232" s="375" t="s">
        <v>263</v>
      </c>
      <c r="B232" s="376"/>
      <c r="C232" s="379" t="str">
        <f>IF([1]p18!$C$394&lt;&gt;0,[1]p18!$C$394,"")</f>
        <v/>
      </c>
      <c r="D232" s="379"/>
      <c r="E232" s="379"/>
      <c r="F232" s="379"/>
      <c r="G232" s="379"/>
      <c r="H232" s="379"/>
      <c r="I232" s="379"/>
      <c r="J232" s="379"/>
      <c r="K232" s="379"/>
      <c r="L232" s="379"/>
      <c r="M232" s="379"/>
      <c r="N232" s="379"/>
      <c r="O232" s="379"/>
      <c r="P232" s="379"/>
      <c r="Q232" s="379"/>
      <c r="R232" s="379"/>
      <c r="S232" s="380"/>
      <c r="T232" s="97"/>
      <c r="U232" s="2"/>
      <c r="V232" s="2"/>
    </row>
    <row r="233" spans="1:22" x14ac:dyDescent="0.2">
      <c r="A233" s="378"/>
      <c r="B233" s="378"/>
      <c r="C233" s="378"/>
      <c r="D233" s="378"/>
      <c r="E233" s="378"/>
      <c r="F233" s="378"/>
      <c r="G233" s="378"/>
      <c r="H233" s="378"/>
      <c r="I233" s="378"/>
      <c r="J233" s="378"/>
      <c r="K233" s="378"/>
      <c r="L233" s="378"/>
      <c r="M233" s="378"/>
      <c r="N233" s="378"/>
      <c r="O233" s="378"/>
      <c r="P233" s="378"/>
      <c r="Q233" s="378"/>
      <c r="R233" s="378"/>
      <c r="S233" s="378"/>
    </row>
    <row r="234" spans="1:22" x14ac:dyDescent="0.2">
      <c r="A234" s="47" t="s">
        <v>170</v>
      </c>
      <c r="B234" s="379" t="str">
        <f>IF([1]p18!$A$397&lt;&gt;0,[1]p18!$A$397,"")</f>
        <v/>
      </c>
      <c r="C234" s="379"/>
      <c r="D234" s="379"/>
      <c r="E234" s="379"/>
      <c r="F234" s="379"/>
      <c r="G234" s="379"/>
      <c r="H234" s="379"/>
      <c r="I234" s="379"/>
      <c r="J234" s="380"/>
      <c r="K234" s="376" t="s">
        <v>240</v>
      </c>
      <c r="L234" s="376"/>
      <c r="M234" s="379" t="str">
        <f>IF([1]p18!$H$397&lt;&gt;0,[1]p18!$H$397,"")</f>
        <v/>
      </c>
      <c r="N234" s="379"/>
      <c r="O234" s="380"/>
      <c r="P234" s="87" t="s">
        <v>74</v>
      </c>
      <c r="Q234" s="96" t="str">
        <f>IF([1]p18!$K$397&lt;&gt;0,[1]p18!$K$397,"")</f>
        <v/>
      </c>
      <c r="R234" s="93" t="s">
        <v>75</v>
      </c>
      <c r="S234" s="96" t="str">
        <f>IF([1]p18!$L$397&lt;&gt;0,[1]p18!$L$397,"")</f>
        <v/>
      </c>
      <c r="T234" s="97"/>
      <c r="U234" s="2"/>
      <c r="V234" s="2"/>
    </row>
    <row r="235" spans="1:22" x14ac:dyDescent="0.2">
      <c r="A235" s="375" t="s">
        <v>263</v>
      </c>
      <c r="B235" s="376"/>
      <c r="C235" s="379" t="str">
        <f>IF([1]p18!$C$398&lt;&gt;0,[1]p18!$C$398,"")</f>
        <v/>
      </c>
      <c r="D235" s="379"/>
      <c r="E235" s="379"/>
      <c r="F235" s="379"/>
      <c r="G235" s="379"/>
      <c r="H235" s="379"/>
      <c r="I235" s="379"/>
      <c r="J235" s="379"/>
      <c r="K235" s="379"/>
      <c r="L235" s="379"/>
      <c r="M235" s="379"/>
      <c r="N235" s="379"/>
      <c r="O235" s="379"/>
      <c r="P235" s="379"/>
      <c r="Q235" s="379"/>
      <c r="R235" s="379"/>
      <c r="S235" s="380"/>
      <c r="T235" s="97"/>
      <c r="U235" s="2"/>
      <c r="V235" s="2"/>
    </row>
    <row r="236" spans="1:22" x14ac:dyDescent="0.2">
      <c r="A236" s="378"/>
      <c r="B236" s="378"/>
      <c r="C236" s="378"/>
      <c r="D236" s="378"/>
      <c r="E236" s="378"/>
      <c r="F236" s="378"/>
      <c r="G236" s="378"/>
      <c r="H236" s="378"/>
      <c r="I236" s="378"/>
      <c r="J236" s="378"/>
      <c r="K236" s="378"/>
      <c r="L236" s="378"/>
      <c r="M236" s="378"/>
      <c r="N236" s="378"/>
      <c r="O236" s="378"/>
      <c r="P236" s="378"/>
      <c r="Q236" s="378"/>
      <c r="R236" s="378"/>
      <c r="S236" s="378"/>
    </row>
    <row r="237" spans="1:22" x14ac:dyDescent="0.2">
      <c r="A237" s="47" t="s">
        <v>170</v>
      </c>
      <c r="B237" s="379" t="str">
        <f>IF([1]p18!$A$401&lt;&gt;0,[1]p18!$A$401,"")</f>
        <v/>
      </c>
      <c r="C237" s="379"/>
      <c r="D237" s="379"/>
      <c r="E237" s="379"/>
      <c r="F237" s="379"/>
      <c r="G237" s="379"/>
      <c r="H237" s="379"/>
      <c r="I237" s="379"/>
      <c r="J237" s="380"/>
      <c r="K237" s="376" t="s">
        <v>240</v>
      </c>
      <c r="L237" s="376"/>
      <c r="M237" s="379" t="str">
        <f>IF([1]p18!$H$401&lt;&gt;0,[1]p18!$H$401,"")</f>
        <v/>
      </c>
      <c r="N237" s="379"/>
      <c r="O237" s="380"/>
      <c r="P237" s="87" t="s">
        <v>74</v>
      </c>
      <c r="Q237" s="96" t="str">
        <f>IF([1]p18!$K$401&lt;&gt;0,[1]p18!$K$401,"")</f>
        <v/>
      </c>
      <c r="R237" s="93" t="s">
        <v>75</v>
      </c>
      <c r="S237" s="96" t="str">
        <f>IF([1]p18!$L$401&lt;&gt;0,[1]p18!$L$401,"")</f>
        <v/>
      </c>
      <c r="T237" s="97"/>
      <c r="U237" s="2"/>
      <c r="V237" s="2"/>
    </row>
    <row r="238" spans="1:22" x14ac:dyDescent="0.2">
      <c r="A238" s="375" t="s">
        <v>263</v>
      </c>
      <c r="B238" s="376"/>
      <c r="C238" s="379" t="str">
        <f>IF([1]p18!$C$402&lt;&gt;0,[1]p18!$C$402,"")</f>
        <v/>
      </c>
      <c r="D238" s="379"/>
      <c r="E238" s="379"/>
      <c r="F238" s="379"/>
      <c r="G238" s="379"/>
      <c r="H238" s="379"/>
      <c r="I238" s="379"/>
      <c r="J238" s="379"/>
      <c r="K238" s="379"/>
      <c r="L238" s="379"/>
      <c r="M238" s="379"/>
      <c r="N238" s="379"/>
      <c r="O238" s="379"/>
      <c r="P238" s="379"/>
      <c r="Q238" s="379"/>
      <c r="R238" s="379"/>
      <c r="S238" s="380"/>
      <c r="T238" s="97"/>
      <c r="U238" s="2"/>
      <c r="V238" s="2"/>
    </row>
    <row r="239" spans="1:22" x14ac:dyDescent="0.2">
      <c r="A239" s="378"/>
      <c r="B239" s="378"/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</row>
    <row r="240" spans="1:22" s="32" customFormat="1" ht="13.5" customHeight="1" x14ac:dyDescent="0.2">
      <c r="A240" s="375" t="str">
        <f>T([1]p19!$C$13:$G$13)</f>
        <v>José Lindomberg Possiano Barreiro</v>
      </c>
      <c r="B240" s="376"/>
      <c r="C240" s="376"/>
      <c r="D240" s="376"/>
      <c r="E240" s="376"/>
      <c r="F240" s="376"/>
      <c r="G240" s="376"/>
      <c r="H240" s="377"/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</row>
    <row r="241" spans="1:22" x14ac:dyDescent="0.2">
      <c r="A241" s="47" t="s">
        <v>170</v>
      </c>
      <c r="B241" s="379" t="str">
        <f>IF([1]p19!$A$389&lt;&gt;0,[1]p19!$A$389,"")</f>
        <v/>
      </c>
      <c r="C241" s="379"/>
      <c r="D241" s="379"/>
      <c r="E241" s="379"/>
      <c r="F241" s="379"/>
      <c r="G241" s="379"/>
      <c r="H241" s="379"/>
      <c r="I241" s="379"/>
      <c r="J241" s="380"/>
      <c r="K241" s="376" t="s">
        <v>240</v>
      </c>
      <c r="L241" s="376"/>
      <c r="M241" s="379" t="str">
        <f>IF([1]p19!$H$389&lt;&gt;0,[1]p19!$H$389,"")</f>
        <v/>
      </c>
      <c r="N241" s="379"/>
      <c r="O241" s="380"/>
      <c r="P241" s="87" t="s">
        <v>74</v>
      </c>
      <c r="Q241" s="96" t="str">
        <f>IF([1]p19!$K$389&lt;&gt;0,[1]p19!$K$389,"")</f>
        <v/>
      </c>
      <c r="R241" s="93" t="s">
        <v>75</v>
      </c>
      <c r="S241" s="96" t="str">
        <f>IF([1]p19!$L$389&lt;&gt;0,[1]p19!$L$389,"")</f>
        <v/>
      </c>
      <c r="T241" s="97"/>
      <c r="U241" s="2"/>
      <c r="V241" s="2"/>
    </row>
    <row r="242" spans="1:22" x14ac:dyDescent="0.2">
      <c r="A242" s="375" t="s">
        <v>263</v>
      </c>
      <c r="B242" s="376"/>
      <c r="C242" s="379" t="str">
        <f>IF([1]p19!$C$390&lt;&gt;0,[1]p19!$C$390,"")</f>
        <v/>
      </c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379"/>
      <c r="O242" s="379"/>
      <c r="P242" s="379"/>
      <c r="Q242" s="379"/>
      <c r="R242" s="379"/>
      <c r="S242" s="380"/>
      <c r="T242" s="97"/>
      <c r="U242" s="2"/>
      <c r="V242" s="2"/>
    </row>
    <row r="243" spans="1:22" x14ac:dyDescent="0.2">
      <c r="A243" s="378"/>
      <c r="B243" s="378"/>
      <c r="C243" s="378"/>
      <c r="D243" s="378"/>
      <c r="E243" s="378"/>
      <c r="F243" s="378"/>
      <c r="G243" s="378"/>
      <c r="H243" s="378"/>
      <c r="I243" s="378"/>
      <c r="J243" s="378"/>
      <c r="K243" s="378"/>
      <c r="L243" s="378"/>
      <c r="M243" s="378"/>
      <c r="N243" s="378"/>
      <c r="O243" s="378"/>
      <c r="P243" s="378"/>
      <c r="Q243" s="378"/>
      <c r="R243" s="378"/>
      <c r="S243" s="378"/>
    </row>
    <row r="244" spans="1:22" x14ac:dyDescent="0.2">
      <c r="A244" s="47" t="s">
        <v>170</v>
      </c>
      <c r="B244" s="379" t="str">
        <f>IF([1]p19!$A$393&lt;&gt;0,[1]p19!$A$393,"")</f>
        <v/>
      </c>
      <c r="C244" s="379"/>
      <c r="D244" s="379"/>
      <c r="E244" s="379"/>
      <c r="F244" s="379"/>
      <c r="G244" s="379"/>
      <c r="H244" s="379"/>
      <c r="I244" s="379"/>
      <c r="J244" s="380"/>
      <c r="K244" s="376" t="s">
        <v>240</v>
      </c>
      <c r="L244" s="376"/>
      <c r="M244" s="379" t="str">
        <f>IF([1]p19!$H$393&lt;&gt;0,[1]p19!$H$393,"")</f>
        <v/>
      </c>
      <c r="N244" s="379"/>
      <c r="O244" s="380"/>
      <c r="P244" s="87" t="s">
        <v>74</v>
      </c>
      <c r="Q244" s="96" t="str">
        <f>IF([1]p19!$K$393&lt;&gt;0,[1]p19!$K$393,"")</f>
        <v/>
      </c>
      <c r="R244" s="93" t="s">
        <v>75</v>
      </c>
      <c r="S244" s="96" t="str">
        <f>IF([1]p19!$L$393&lt;&gt;0,[1]p19!$L$393,"")</f>
        <v/>
      </c>
      <c r="T244" s="97"/>
      <c r="U244" s="2"/>
      <c r="V244" s="2"/>
    </row>
    <row r="245" spans="1:22" x14ac:dyDescent="0.2">
      <c r="A245" s="375" t="s">
        <v>263</v>
      </c>
      <c r="B245" s="376"/>
      <c r="C245" s="379" t="str">
        <f>IF([1]p19!$C$394&lt;&gt;0,[1]p19!$C$394,"")</f>
        <v/>
      </c>
      <c r="D245" s="379"/>
      <c r="E245" s="379"/>
      <c r="F245" s="379"/>
      <c r="G245" s="379"/>
      <c r="H245" s="379"/>
      <c r="I245" s="379"/>
      <c r="J245" s="379"/>
      <c r="K245" s="379"/>
      <c r="L245" s="379"/>
      <c r="M245" s="379"/>
      <c r="N245" s="379"/>
      <c r="O245" s="379"/>
      <c r="P245" s="379"/>
      <c r="Q245" s="379"/>
      <c r="R245" s="379"/>
      <c r="S245" s="380"/>
      <c r="T245" s="97"/>
      <c r="U245" s="2"/>
      <c r="V245" s="2"/>
    </row>
    <row r="246" spans="1:22" x14ac:dyDescent="0.2">
      <c r="A246" s="378"/>
      <c r="B246" s="378"/>
      <c r="C246" s="378"/>
      <c r="D246" s="378"/>
      <c r="E246" s="378"/>
      <c r="F246" s="378"/>
      <c r="G246" s="378"/>
      <c r="H246" s="378"/>
      <c r="I246" s="378"/>
      <c r="J246" s="378"/>
      <c r="K246" s="378"/>
      <c r="L246" s="378"/>
      <c r="M246" s="378"/>
      <c r="N246" s="378"/>
      <c r="O246" s="378"/>
      <c r="P246" s="378"/>
      <c r="Q246" s="378"/>
      <c r="R246" s="378"/>
      <c r="S246" s="378"/>
    </row>
    <row r="247" spans="1:22" x14ac:dyDescent="0.2">
      <c r="A247" s="47" t="s">
        <v>170</v>
      </c>
      <c r="B247" s="379" t="str">
        <f>IF([1]p19!$A$397&lt;&gt;0,[1]p19!$A$397,"")</f>
        <v/>
      </c>
      <c r="C247" s="379"/>
      <c r="D247" s="379"/>
      <c r="E247" s="379"/>
      <c r="F247" s="379"/>
      <c r="G247" s="379"/>
      <c r="H247" s="379"/>
      <c r="I247" s="379"/>
      <c r="J247" s="380"/>
      <c r="K247" s="376" t="s">
        <v>240</v>
      </c>
      <c r="L247" s="376"/>
      <c r="M247" s="379" t="str">
        <f>IF([1]p19!$H$397&lt;&gt;0,[1]p19!$H$397,"")</f>
        <v/>
      </c>
      <c r="N247" s="379"/>
      <c r="O247" s="380"/>
      <c r="P247" s="87" t="s">
        <v>74</v>
      </c>
      <c r="Q247" s="96" t="str">
        <f>IF([1]p19!$K$397&lt;&gt;0,[1]p19!$K$397,"")</f>
        <v/>
      </c>
      <c r="R247" s="93" t="s">
        <v>75</v>
      </c>
      <c r="S247" s="96" t="str">
        <f>IF([1]p19!$L$397&lt;&gt;0,[1]p19!$L$397,"")</f>
        <v/>
      </c>
      <c r="T247" s="97"/>
      <c r="U247" s="2"/>
      <c r="V247" s="2"/>
    </row>
    <row r="248" spans="1:22" x14ac:dyDescent="0.2">
      <c r="A248" s="375" t="s">
        <v>263</v>
      </c>
      <c r="B248" s="376"/>
      <c r="C248" s="379" t="str">
        <f>IF([1]p19!$C$398&lt;&gt;0,[1]p19!$C$398,"")</f>
        <v/>
      </c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79"/>
      <c r="O248" s="379"/>
      <c r="P248" s="379"/>
      <c r="Q248" s="379"/>
      <c r="R248" s="379"/>
      <c r="S248" s="380"/>
      <c r="T248" s="97"/>
      <c r="U248" s="2"/>
      <c r="V248" s="2"/>
    </row>
    <row r="249" spans="1:22" x14ac:dyDescent="0.2">
      <c r="A249" s="378"/>
      <c r="B249" s="378"/>
      <c r="C249" s="378"/>
      <c r="D249" s="378"/>
      <c r="E249" s="378"/>
      <c r="F249" s="378"/>
      <c r="G249" s="378"/>
      <c r="H249" s="378"/>
      <c r="I249" s="378"/>
      <c r="J249" s="378"/>
      <c r="K249" s="378"/>
      <c r="L249" s="378"/>
      <c r="M249" s="378"/>
      <c r="N249" s="378"/>
      <c r="O249" s="378"/>
      <c r="P249" s="378"/>
      <c r="Q249" s="378"/>
      <c r="R249" s="378"/>
      <c r="S249" s="378"/>
    </row>
    <row r="250" spans="1:22" x14ac:dyDescent="0.2">
      <c r="A250" s="47" t="s">
        <v>170</v>
      </c>
      <c r="B250" s="379" t="str">
        <f>IF([1]p19!$A$401&lt;&gt;0,[1]p19!$A$401,"")</f>
        <v/>
      </c>
      <c r="C250" s="379"/>
      <c r="D250" s="379"/>
      <c r="E250" s="379"/>
      <c r="F250" s="379"/>
      <c r="G250" s="379"/>
      <c r="H250" s="379"/>
      <c r="I250" s="379"/>
      <c r="J250" s="380"/>
      <c r="K250" s="376" t="s">
        <v>240</v>
      </c>
      <c r="L250" s="376"/>
      <c r="M250" s="379" t="str">
        <f>IF([1]p19!$H$401&lt;&gt;0,[1]p19!$H$401,"")</f>
        <v/>
      </c>
      <c r="N250" s="379"/>
      <c r="O250" s="380"/>
      <c r="P250" s="87" t="s">
        <v>74</v>
      </c>
      <c r="Q250" s="96" t="str">
        <f>IF([1]p19!$K$401&lt;&gt;0,[1]p19!$K$401,"")</f>
        <v/>
      </c>
      <c r="R250" s="93" t="s">
        <v>75</v>
      </c>
      <c r="S250" s="96" t="str">
        <f>IF([1]p19!$L$401&lt;&gt;0,[1]p19!$L$401,"")</f>
        <v/>
      </c>
      <c r="T250" s="97"/>
      <c r="U250" s="2"/>
      <c r="V250" s="2"/>
    </row>
    <row r="251" spans="1:22" x14ac:dyDescent="0.2">
      <c r="A251" s="375" t="s">
        <v>263</v>
      </c>
      <c r="B251" s="376"/>
      <c r="C251" s="379" t="str">
        <f>IF([1]p19!$C$402&lt;&gt;0,[1]p19!$C$402,"")</f>
        <v/>
      </c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79"/>
      <c r="O251" s="379"/>
      <c r="P251" s="379"/>
      <c r="Q251" s="379"/>
      <c r="R251" s="379"/>
      <c r="S251" s="380"/>
      <c r="T251" s="97"/>
      <c r="U251" s="2"/>
      <c r="V251" s="2"/>
    </row>
    <row r="252" spans="1:22" x14ac:dyDescent="0.2">
      <c r="A252" s="378"/>
      <c r="B252" s="378"/>
      <c r="C252" s="378"/>
      <c r="D252" s="378"/>
      <c r="E252" s="378"/>
      <c r="F252" s="378"/>
      <c r="G252" s="378"/>
      <c r="H252" s="378"/>
      <c r="I252" s="378"/>
      <c r="J252" s="378"/>
      <c r="K252" s="378"/>
      <c r="L252" s="378"/>
      <c r="M252" s="378"/>
      <c r="N252" s="378"/>
      <c r="O252" s="378"/>
      <c r="P252" s="378"/>
      <c r="Q252" s="378"/>
      <c r="R252" s="378"/>
      <c r="S252" s="378"/>
    </row>
    <row r="253" spans="1:22" s="32" customFormat="1" ht="13.5" customHeight="1" x14ac:dyDescent="0.2">
      <c r="A253" s="375" t="str">
        <f>T([1]p20!$C$13:$G$13)</f>
        <v>José Luiz Neto</v>
      </c>
      <c r="B253" s="376"/>
      <c r="C253" s="376"/>
      <c r="D253" s="376"/>
      <c r="E253" s="376"/>
      <c r="F253" s="376"/>
      <c r="G253" s="376"/>
      <c r="H253" s="377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22" x14ac:dyDescent="0.2">
      <c r="A254" s="47" t="s">
        <v>170</v>
      </c>
      <c r="B254" s="379" t="str">
        <f>IF([1]p20!$A$389&lt;&gt;0,[1]p20!$A$389,"")</f>
        <v/>
      </c>
      <c r="C254" s="379"/>
      <c r="D254" s="379"/>
      <c r="E254" s="379"/>
      <c r="F254" s="379"/>
      <c r="G254" s="379"/>
      <c r="H254" s="379"/>
      <c r="I254" s="379"/>
      <c r="J254" s="380"/>
      <c r="K254" s="376" t="s">
        <v>240</v>
      </c>
      <c r="L254" s="376"/>
      <c r="M254" s="379" t="str">
        <f>IF([1]p20!$H$389&lt;&gt;0,[1]p20!$H$389,"")</f>
        <v/>
      </c>
      <c r="N254" s="379"/>
      <c r="O254" s="380"/>
      <c r="P254" s="87" t="s">
        <v>74</v>
      </c>
      <c r="Q254" s="96" t="str">
        <f>IF([1]p20!$K$389&lt;&gt;0,[1]p20!$K$389,"")</f>
        <v/>
      </c>
      <c r="R254" s="93" t="s">
        <v>75</v>
      </c>
      <c r="S254" s="96" t="str">
        <f>IF([1]p20!$L$389&lt;&gt;0,[1]p20!$L$389,"")</f>
        <v/>
      </c>
      <c r="T254" s="97"/>
      <c r="U254" s="2"/>
      <c r="V254" s="2"/>
    </row>
    <row r="255" spans="1:22" x14ac:dyDescent="0.2">
      <c r="A255" s="375" t="s">
        <v>263</v>
      </c>
      <c r="B255" s="376"/>
      <c r="C255" s="379" t="str">
        <f>IF([1]p20!$C$390&lt;&gt;0,[1]p20!$C$390,"")</f>
        <v/>
      </c>
      <c r="D255" s="379"/>
      <c r="E255" s="379"/>
      <c r="F255" s="379"/>
      <c r="G255" s="379"/>
      <c r="H255" s="379"/>
      <c r="I255" s="379"/>
      <c r="J255" s="379"/>
      <c r="K255" s="379"/>
      <c r="L255" s="379"/>
      <c r="M255" s="379"/>
      <c r="N255" s="379"/>
      <c r="O255" s="379"/>
      <c r="P255" s="379"/>
      <c r="Q255" s="379"/>
      <c r="R255" s="379"/>
      <c r="S255" s="380"/>
      <c r="T255" s="97"/>
      <c r="U255" s="2"/>
      <c r="V255" s="2"/>
    </row>
    <row r="256" spans="1:22" x14ac:dyDescent="0.2">
      <c r="A256" s="378"/>
      <c r="B256" s="378"/>
      <c r="C256" s="378"/>
      <c r="D256" s="378"/>
      <c r="E256" s="378"/>
      <c r="F256" s="378"/>
      <c r="G256" s="378"/>
      <c r="H256" s="378"/>
      <c r="I256" s="378"/>
      <c r="J256" s="378"/>
      <c r="K256" s="378"/>
      <c r="L256" s="378"/>
      <c r="M256" s="378"/>
      <c r="N256" s="378"/>
      <c r="O256" s="378"/>
      <c r="P256" s="378"/>
      <c r="Q256" s="378"/>
      <c r="R256" s="378"/>
      <c r="S256" s="378"/>
    </row>
    <row r="257" spans="1:22" x14ac:dyDescent="0.2">
      <c r="A257" s="47" t="s">
        <v>170</v>
      </c>
      <c r="B257" s="379" t="str">
        <f>IF([1]p20!$A$393&lt;&gt;0,[1]p20!$A$393,"")</f>
        <v/>
      </c>
      <c r="C257" s="379"/>
      <c r="D257" s="379"/>
      <c r="E257" s="379"/>
      <c r="F257" s="379"/>
      <c r="G257" s="379"/>
      <c r="H257" s="379"/>
      <c r="I257" s="379"/>
      <c r="J257" s="380"/>
      <c r="K257" s="376" t="s">
        <v>240</v>
      </c>
      <c r="L257" s="376"/>
      <c r="M257" s="379" t="str">
        <f>IF([1]p20!$H$393&lt;&gt;0,[1]p20!$H$393,"")</f>
        <v/>
      </c>
      <c r="N257" s="379"/>
      <c r="O257" s="380"/>
      <c r="P257" s="87" t="s">
        <v>74</v>
      </c>
      <c r="Q257" s="96" t="str">
        <f>IF([1]p20!$K$393&lt;&gt;0,[1]p20!$K$393,"")</f>
        <v/>
      </c>
      <c r="R257" s="93" t="s">
        <v>75</v>
      </c>
      <c r="S257" s="96" t="str">
        <f>IF([1]p20!$L$393&lt;&gt;0,[1]p20!$L$393,"")</f>
        <v/>
      </c>
      <c r="T257" s="97"/>
      <c r="U257" s="2"/>
      <c r="V257" s="2"/>
    </row>
    <row r="258" spans="1:22" x14ac:dyDescent="0.2">
      <c r="A258" s="375" t="s">
        <v>263</v>
      </c>
      <c r="B258" s="376"/>
      <c r="C258" s="379" t="str">
        <f>IF([1]p20!$C$394&lt;&gt;0,[1]p20!$C$394,"")</f>
        <v/>
      </c>
      <c r="D258" s="379"/>
      <c r="E258" s="379"/>
      <c r="F258" s="379"/>
      <c r="G258" s="379"/>
      <c r="H258" s="379"/>
      <c r="I258" s="379"/>
      <c r="J258" s="379"/>
      <c r="K258" s="379"/>
      <c r="L258" s="379"/>
      <c r="M258" s="379"/>
      <c r="N258" s="379"/>
      <c r="O258" s="379"/>
      <c r="P258" s="379"/>
      <c r="Q258" s="379"/>
      <c r="R258" s="379"/>
      <c r="S258" s="380"/>
      <c r="T258" s="97"/>
      <c r="U258" s="2"/>
      <c r="V258" s="2"/>
    </row>
    <row r="259" spans="1:22" x14ac:dyDescent="0.2">
      <c r="A259" s="378"/>
      <c r="B259" s="378"/>
      <c r="C259" s="378"/>
      <c r="D259" s="378"/>
      <c r="E259" s="378"/>
      <c r="F259" s="378"/>
      <c r="G259" s="378"/>
      <c r="H259" s="378"/>
      <c r="I259" s="378"/>
      <c r="J259" s="378"/>
      <c r="K259" s="378"/>
      <c r="L259" s="378"/>
      <c r="M259" s="378"/>
      <c r="N259" s="378"/>
      <c r="O259" s="378"/>
      <c r="P259" s="378"/>
      <c r="Q259" s="378"/>
      <c r="R259" s="378"/>
      <c r="S259" s="378"/>
    </row>
    <row r="260" spans="1:22" x14ac:dyDescent="0.2">
      <c r="A260" s="47" t="s">
        <v>170</v>
      </c>
      <c r="B260" s="379" t="str">
        <f>IF([1]p20!$A$397&lt;&gt;0,[1]p20!$A$397,"")</f>
        <v/>
      </c>
      <c r="C260" s="379"/>
      <c r="D260" s="379"/>
      <c r="E260" s="379"/>
      <c r="F260" s="379"/>
      <c r="G260" s="379"/>
      <c r="H260" s="379"/>
      <c r="I260" s="379"/>
      <c r="J260" s="380"/>
      <c r="K260" s="376" t="s">
        <v>240</v>
      </c>
      <c r="L260" s="376"/>
      <c r="M260" s="379" t="str">
        <f>IF([1]p20!$H$397&lt;&gt;0,[1]p20!$H$397,"")</f>
        <v/>
      </c>
      <c r="N260" s="379"/>
      <c r="O260" s="380"/>
      <c r="P260" s="87" t="s">
        <v>74</v>
      </c>
      <c r="Q260" s="96" t="str">
        <f>IF([1]p20!$K$397&lt;&gt;0,[1]p20!$K$397,"")</f>
        <v/>
      </c>
      <c r="R260" s="93" t="s">
        <v>75</v>
      </c>
      <c r="S260" s="96" t="str">
        <f>IF([1]p20!$L$397&lt;&gt;0,[1]p20!$L$397,"")</f>
        <v/>
      </c>
      <c r="T260" s="97"/>
      <c r="U260" s="2"/>
      <c r="V260" s="2"/>
    </row>
    <row r="261" spans="1:22" x14ac:dyDescent="0.2">
      <c r="A261" s="375" t="s">
        <v>263</v>
      </c>
      <c r="B261" s="376"/>
      <c r="C261" s="379" t="str">
        <f>IF([1]p20!$C$398&lt;&gt;0,[1]p20!$C$398,"")</f>
        <v/>
      </c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79"/>
      <c r="O261" s="379"/>
      <c r="P261" s="379"/>
      <c r="Q261" s="379"/>
      <c r="R261" s="379"/>
      <c r="S261" s="380"/>
      <c r="T261" s="97"/>
      <c r="U261" s="2"/>
      <c r="V261" s="2"/>
    </row>
    <row r="262" spans="1:22" x14ac:dyDescent="0.2">
      <c r="A262" s="378"/>
      <c r="B262" s="378"/>
      <c r="C262" s="378"/>
      <c r="D262" s="378"/>
      <c r="E262" s="378"/>
      <c r="F262" s="378"/>
      <c r="G262" s="378"/>
      <c r="H262" s="378"/>
      <c r="I262" s="378"/>
      <c r="J262" s="378"/>
      <c r="K262" s="378"/>
      <c r="L262" s="378"/>
      <c r="M262" s="378"/>
      <c r="N262" s="378"/>
      <c r="O262" s="378"/>
      <c r="P262" s="378"/>
      <c r="Q262" s="378"/>
      <c r="R262" s="378"/>
      <c r="S262" s="378"/>
    </row>
    <row r="263" spans="1:22" x14ac:dyDescent="0.2">
      <c r="A263" s="47" t="s">
        <v>170</v>
      </c>
      <c r="B263" s="379" t="str">
        <f>IF([1]p20!$A$401&lt;&gt;0,[1]p20!$A$401,"")</f>
        <v/>
      </c>
      <c r="C263" s="379"/>
      <c r="D263" s="379"/>
      <c r="E263" s="379"/>
      <c r="F263" s="379"/>
      <c r="G263" s="379"/>
      <c r="H263" s="379"/>
      <c r="I263" s="379"/>
      <c r="J263" s="380"/>
      <c r="K263" s="376" t="s">
        <v>240</v>
      </c>
      <c r="L263" s="376"/>
      <c r="M263" s="379" t="str">
        <f>IF([1]p20!$H$401&lt;&gt;0,[1]p20!$H$401,"")</f>
        <v/>
      </c>
      <c r="N263" s="379"/>
      <c r="O263" s="380"/>
      <c r="P263" s="87" t="s">
        <v>74</v>
      </c>
      <c r="Q263" s="96" t="str">
        <f>IF([1]p20!$K$401&lt;&gt;0,[1]p20!$K$401,"")</f>
        <v/>
      </c>
      <c r="R263" s="93" t="s">
        <v>75</v>
      </c>
      <c r="S263" s="96" t="str">
        <f>IF([1]p20!$L$401&lt;&gt;0,[1]p20!$L$401,"")</f>
        <v/>
      </c>
      <c r="T263" s="97"/>
      <c r="U263" s="2"/>
      <c r="V263" s="2"/>
    </row>
    <row r="264" spans="1:22" x14ac:dyDescent="0.2">
      <c r="A264" s="375" t="s">
        <v>263</v>
      </c>
      <c r="B264" s="376"/>
      <c r="C264" s="379" t="str">
        <f>IF([1]p20!$C$402&lt;&gt;0,[1]p20!$C$402,"")</f>
        <v/>
      </c>
      <c r="D264" s="379"/>
      <c r="E264" s="379"/>
      <c r="F264" s="379"/>
      <c r="G264" s="379"/>
      <c r="H264" s="379"/>
      <c r="I264" s="379"/>
      <c r="J264" s="379"/>
      <c r="K264" s="379"/>
      <c r="L264" s="379"/>
      <c r="M264" s="379"/>
      <c r="N264" s="379"/>
      <c r="O264" s="379"/>
      <c r="P264" s="379"/>
      <c r="Q264" s="379"/>
      <c r="R264" s="379"/>
      <c r="S264" s="380"/>
      <c r="T264" s="97"/>
      <c r="U264" s="2"/>
      <c r="V264" s="2"/>
    </row>
    <row r="265" spans="1:22" x14ac:dyDescent="0.2">
      <c r="A265" s="378"/>
      <c r="B265" s="378"/>
      <c r="C265" s="378"/>
      <c r="D265" s="378"/>
      <c r="E265" s="378"/>
      <c r="F265" s="378"/>
      <c r="G265" s="378"/>
      <c r="H265" s="378"/>
      <c r="I265" s="378"/>
      <c r="J265" s="378"/>
      <c r="K265" s="378"/>
      <c r="L265" s="378"/>
      <c r="M265" s="378"/>
      <c r="N265" s="378"/>
      <c r="O265" s="378"/>
      <c r="P265" s="378"/>
      <c r="Q265" s="378"/>
      <c r="R265" s="378"/>
      <c r="S265" s="378"/>
    </row>
    <row r="266" spans="1:22" s="32" customFormat="1" ht="13.5" customHeight="1" x14ac:dyDescent="0.2">
      <c r="A266" s="375" t="str">
        <f>T([1]p21!$C$13:$G$13)</f>
        <v>Kennerson  Nascimento de Sousa Lima</v>
      </c>
      <c r="B266" s="376"/>
      <c r="C266" s="376"/>
      <c r="D266" s="376"/>
      <c r="E266" s="376"/>
      <c r="F266" s="376"/>
      <c r="G266" s="376"/>
      <c r="H266" s="377"/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</row>
    <row r="267" spans="1:22" x14ac:dyDescent="0.2">
      <c r="A267" s="47" t="s">
        <v>170</v>
      </c>
      <c r="B267" s="379" t="str">
        <f>IF([1]p21!$A$389&lt;&gt;0,[1]p21!$A$389,"")</f>
        <v/>
      </c>
      <c r="C267" s="379"/>
      <c r="D267" s="379"/>
      <c r="E267" s="379"/>
      <c r="F267" s="379"/>
      <c r="G267" s="379"/>
      <c r="H267" s="379"/>
      <c r="I267" s="379"/>
      <c r="J267" s="380"/>
      <c r="K267" s="376" t="s">
        <v>240</v>
      </c>
      <c r="L267" s="376"/>
      <c r="M267" s="379" t="str">
        <f>IF([1]p21!$H$389&lt;&gt;0,[1]p21!$H$389,"")</f>
        <v/>
      </c>
      <c r="N267" s="379"/>
      <c r="O267" s="380"/>
      <c r="P267" s="87" t="s">
        <v>74</v>
      </c>
      <c r="Q267" s="96" t="str">
        <f>IF([1]p21!$K$389&lt;&gt;0,[1]p21!$K$389,"")</f>
        <v/>
      </c>
      <c r="R267" s="93" t="s">
        <v>75</v>
      </c>
      <c r="S267" s="96" t="str">
        <f>IF([1]p21!$L$389&lt;&gt;0,[1]p21!$L$389,"")</f>
        <v/>
      </c>
      <c r="T267" s="97"/>
      <c r="U267" s="2"/>
      <c r="V267" s="2"/>
    </row>
    <row r="268" spans="1:22" x14ac:dyDescent="0.2">
      <c r="A268" s="375" t="s">
        <v>263</v>
      </c>
      <c r="B268" s="376"/>
      <c r="C268" s="379" t="str">
        <f>IF([1]p21!$C$390&lt;&gt;0,[1]p21!$C$390,"")</f>
        <v/>
      </c>
      <c r="D268" s="379"/>
      <c r="E268" s="379"/>
      <c r="F268" s="379"/>
      <c r="G268" s="379"/>
      <c r="H268" s="379"/>
      <c r="I268" s="379"/>
      <c r="J268" s="379"/>
      <c r="K268" s="379"/>
      <c r="L268" s="379"/>
      <c r="M268" s="379"/>
      <c r="N268" s="379"/>
      <c r="O268" s="379"/>
      <c r="P268" s="379"/>
      <c r="Q268" s="379"/>
      <c r="R268" s="379"/>
      <c r="S268" s="380"/>
      <c r="T268" s="97"/>
      <c r="U268" s="2"/>
      <c r="V268" s="2"/>
    </row>
    <row r="269" spans="1:22" x14ac:dyDescent="0.2">
      <c r="A269" s="378"/>
      <c r="B269" s="378"/>
      <c r="C269" s="378"/>
      <c r="D269" s="378"/>
      <c r="E269" s="378"/>
      <c r="F269" s="378"/>
      <c r="G269" s="378"/>
      <c r="H269" s="378"/>
      <c r="I269" s="378"/>
      <c r="J269" s="378"/>
      <c r="K269" s="378"/>
      <c r="L269" s="378"/>
      <c r="M269" s="378"/>
      <c r="N269" s="378"/>
      <c r="O269" s="378"/>
      <c r="P269" s="378"/>
      <c r="Q269" s="378"/>
      <c r="R269" s="378"/>
      <c r="S269" s="378"/>
    </row>
    <row r="270" spans="1:22" x14ac:dyDescent="0.2">
      <c r="A270" s="47" t="s">
        <v>170</v>
      </c>
      <c r="B270" s="379" t="str">
        <f>IF([1]p21!$A$393&lt;&gt;0,[1]p21!$A$393,"")</f>
        <v/>
      </c>
      <c r="C270" s="379"/>
      <c r="D270" s="379"/>
      <c r="E270" s="379"/>
      <c r="F270" s="379"/>
      <c r="G270" s="379"/>
      <c r="H270" s="379"/>
      <c r="I270" s="379"/>
      <c r="J270" s="380"/>
      <c r="K270" s="376" t="s">
        <v>240</v>
      </c>
      <c r="L270" s="376"/>
      <c r="M270" s="379" t="str">
        <f>IF([1]p21!$H$393&lt;&gt;0,[1]p21!$H$393,"")</f>
        <v/>
      </c>
      <c r="N270" s="379"/>
      <c r="O270" s="380"/>
      <c r="P270" s="87" t="s">
        <v>74</v>
      </c>
      <c r="Q270" s="96" t="str">
        <f>IF([1]p21!$K$393&lt;&gt;0,[1]p21!$K$393,"")</f>
        <v/>
      </c>
      <c r="R270" s="93" t="s">
        <v>75</v>
      </c>
      <c r="S270" s="96" t="str">
        <f>IF([1]p21!$L$393&lt;&gt;0,[1]p21!$L$393,"")</f>
        <v/>
      </c>
      <c r="T270" s="97"/>
      <c r="U270" s="2"/>
      <c r="V270" s="2"/>
    </row>
    <row r="271" spans="1:22" x14ac:dyDescent="0.2">
      <c r="A271" s="375" t="s">
        <v>263</v>
      </c>
      <c r="B271" s="376"/>
      <c r="C271" s="379" t="str">
        <f>IF([1]p21!$C$394&lt;&gt;0,[1]p21!$C$394,"")</f>
        <v/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79"/>
      <c r="Q271" s="379"/>
      <c r="R271" s="379"/>
      <c r="S271" s="380"/>
      <c r="T271" s="97"/>
      <c r="U271" s="2"/>
      <c r="V271" s="2"/>
    </row>
    <row r="272" spans="1:22" x14ac:dyDescent="0.2">
      <c r="A272" s="378"/>
      <c r="B272" s="378"/>
      <c r="C272" s="378"/>
      <c r="D272" s="378"/>
      <c r="E272" s="378"/>
      <c r="F272" s="378"/>
      <c r="G272" s="378"/>
      <c r="H272" s="378"/>
      <c r="I272" s="378"/>
      <c r="J272" s="378"/>
      <c r="K272" s="378"/>
      <c r="L272" s="378"/>
      <c r="M272" s="378"/>
      <c r="N272" s="378"/>
      <c r="O272" s="378"/>
      <c r="P272" s="378"/>
      <c r="Q272" s="378"/>
      <c r="R272" s="378"/>
      <c r="S272" s="378"/>
    </row>
    <row r="273" spans="1:22" x14ac:dyDescent="0.2">
      <c r="A273" s="47" t="s">
        <v>170</v>
      </c>
      <c r="B273" s="379" t="str">
        <f>IF([1]p21!$A$397&lt;&gt;0,[1]p21!$A$397,"")</f>
        <v/>
      </c>
      <c r="C273" s="379"/>
      <c r="D273" s="379"/>
      <c r="E273" s="379"/>
      <c r="F273" s="379"/>
      <c r="G273" s="379"/>
      <c r="H273" s="379"/>
      <c r="I273" s="379"/>
      <c r="J273" s="380"/>
      <c r="K273" s="376" t="s">
        <v>240</v>
      </c>
      <c r="L273" s="376"/>
      <c r="M273" s="379" t="str">
        <f>IF([1]p21!$H$397&lt;&gt;0,[1]p21!$H$397,"")</f>
        <v/>
      </c>
      <c r="N273" s="379"/>
      <c r="O273" s="380"/>
      <c r="P273" s="87" t="s">
        <v>74</v>
      </c>
      <c r="Q273" s="96" t="str">
        <f>IF([1]p21!$K$397&lt;&gt;0,[1]p21!$K$397,"")</f>
        <v/>
      </c>
      <c r="R273" s="93" t="s">
        <v>75</v>
      </c>
      <c r="S273" s="96" t="str">
        <f>IF([1]p21!$L$397&lt;&gt;0,[1]p21!$L$397,"")</f>
        <v/>
      </c>
      <c r="T273" s="97"/>
      <c r="U273" s="2"/>
      <c r="V273" s="2"/>
    </row>
    <row r="274" spans="1:22" x14ac:dyDescent="0.2">
      <c r="A274" s="375" t="s">
        <v>263</v>
      </c>
      <c r="B274" s="376"/>
      <c r="C274" s="379" t="str">
        <f>IF([1]p21!$C$398&lt;&gt;0,[1]p21!$C$398,"")</f>
        <v/>
      </c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79"/>
      <c r="O274" s="379"/>
      <c r="P274" s="379"/>
      <c r="Q274" s="379"/>
      <c r="R274" s="379"/>
      <c r="S274" s="380"/>
      <c r="T274" s="97"/>
      <c r="U274" s="2"/>
      <c r="V274" s="2"/>
    </row>
    <row r="275" spans="1:22" x14ac:dyDescent="0.2">
      <c r="A275" s="378"/>
      <c r="B275" s="378"/>
      <c r="C275" s="378"/>
      <c r="D275" s="378"/>
      <c r="E275" s="378"/>
      <c r="F275" s="378"/>
      <c r="G275" s="378"/>
      <c r="H275" s="378"/>
      <c r="I275" s="378"/>
      <c r="J275" s="378"/>
      <c r="K275" s="378"/>
      <c r="L275" s="378"/>
      <c r="M275" s="378"/>
      <c r="N275" s="378"/>
      <c r="O275" s="378"/>
      <c r="P275" s="378"/>
      <c r="Q275" s="378"/>
      <c r="R275" s="378"/>
      <c r="S275" s="378"/>
    </row>
    <row r="276" spans="1:22" x14ac:dyDescent="0.2">
      <c r="A276" s="47" t="s">
        <v>170</v>
      </c>
      <c r="B276" s="379" t="str">
        <f>IF([1]p21!$A$401&lt;&gt;0,[1]p21!$A$401,"")</f>
        <v/>
      </c>
      <c r="C276" s="379"/>
      <c r="D276" s="379"/>
      <c r="E276" s="379"/>
      <c r="F276" s="379"/>
      <c r="G276" s="379"/>
      <c r="H276" s="379"/>
      <c r="I276" s="379"/>
      <c r="J276" s="380"/>
      <c r="K276" s="376" t="s">
        <v>240</v>
      </c>
      <c r="L276" s="376"/>
      <c r="M276" s="379" t="str">
        <f>IF([1]p21!$H$401&lt;&gt;0,[1]p21!$H$401,"")</f>
        <v/>
      </c>
      <c r="N276" s="379"/>
      <c r="O276" s="380"/>
      <c r="P276" s="87" t="s">
        <v>74</v>
      </c>
      <c r="Q276" s="96" t="str">
        <f>IF([1]p21!$K$401&lt;&gt;0,[1]p21!$K$401,"")</f>
        <v/>
      </c>
      <c r="R276" s="93" t="s">
        <v>75</v>
      </c>
      <c r="S276" s="96" t="str">
        <f>IF([1]p21!$L$401&lt;&gt;0,[1]p21!$L$401,"")</f>
        <v/>
      </c>
      <c r="T276" s="97"/>
      <c r="U276" s="2"/>
      <c r="V276" s="2"/>
    </row>
    <row r="277" spans="1:22" x14ac:dyDescent="0.2">
      <c r="A277" s="375" t="s">
        <v>263</v>
      </c>
      <c r="B277" s="376"/>
      <c r="C277" s="379" t="str">
        <f>IF([1]p21!$C$402&lt;&gt;0,[1]p21!$C$402,"")</f>
        <v/>
      </c>
      <c r="D277" s="379"/>
      <c r="E277" s="379"/>
      <c r="F277" s="379"/>
      <c r="G277" s="379"/>
      <c r="H277" s="379"/>
      <c r="I277" s="379"/>
      <c r="J277" s="379"/>
      <c r="K277" s="379"/>
      <c r="L277" s="379"/>
      <c r="M277" s="379"/>
      <c r="N277" s="379"/>
      <c r="O277" s="379"/>
      <c r="P277" s="379"/>
      <c r="Q277" s="379"/>
      <c r="R277" s="379"/>
      <c r="S277" s="380"/>
      <c r="T277" s="97"/>
      <c r="U277" s="2"/>
      <c r="V277" s="2"/>
    </row>
    <row r="278" spans="1:22" x14ac:dyDescent="0.2">
      <c r="A278" s="378"/>
      <c r="B278" s="378"/>
      <c r="C278" s="378"/>
      <c r="D278" s="378"/>
      <c r="E278" s="378"/>
      <c r="F278" s="378"/>
      <c r="G278" s="378"/>
      <c r="H278" s="378"/>
      <c r="I278" s="378"/>
      <c r="J278" s="378"/>
      <c r="K278" s="378"/>
      <c r="L278" s="378"/>
      <c r="M278" s="378"/>
      <c r="N278" s="378"/>
      <c r="O278" s="378"/>
      <c r="P278" s="378"/>
      <c r="Q278" s="378"/>
      <c r="R278" s="378"/>
      <c r="S278" s="378"/>
    </row>
    <row r="279" spans="1:22" s="32" customFormat="1" ht="13.5" customHeight="1" x14ac:dyDescent="0.2">
      <c r="A279" s="375" t="str">
        <f>T([1]p22!$C$13:$G$13)</f>
        <v>Leomaques Francisco Silva Bernardo</v>
      </c>
      <c r="B279" s="376"/>
      <c r="C279" s="376"/>
      <c r="D279" s="376"/>
      <c r="E279" s="376"/>
      <c r="F279" s="376"/>
      <c r="G279" s="376"/>
      <c r="H279" s="377"/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</row>
    <row r="280" spans="1:22" x14ac:dyDescent="0.2">
      <c r="A280" s="47" t="s">
        <v>170</v>
      </c>
      <c r="B280" s="379" t="str">
        <f>IF([1]p22!$A$389&lt;&gt;0,[1]p22!$A$389,"")</f>
        <v/>
      </c>
      <c r="C280" s="379"/>
      <c r="D280" s="379"/>
      <c r="E280" s="379"/>
      <c r="F280" s="379"/>
      <c r="G280" s="379"/>
      <c r="H280" s="379"/>
      <c r="I280" s="379"/>
      <c r="J280" s="380"/>
      <c r="K280" s="376" t="s">
        <v>240</v>
      </c>
      <c r="L280" s="376"/>
      <c r="M280" s="379" t="str">
        <f>IF([1]p22!$H$389&lt;&gt;0,[1]p22!$H$389,"")</f>
        <v/>
      </c>
      <c r="N280" s="379"/>
      <c r="O280" s="380"/>
      <c r="P280" s="87" t="s">
        <v>74</v>
      </c>
      <c r="Q280" s="96" t="str">
        <f>IF([1]p22!$K$389&lt;&gt;0,[1]p22!$K$389,"")</f>
        <v/>
      </c>
      <c r="R280" s="93" t="s">
        <v>75</v>
      </c>
      <c r="S280" s="96" t="str">
        <f>IF([1]p22!$L$389&lt;&gt;0,[1]p22!$L$389,"")</f>
        <v/>
      </c>
      <c r="T280" s="97"/>
      <c r="U280" s="2"/>
      <c r="V280" s="2"/>
    </row>
    <row r="281" spans="1:22" x14ac:dyDescent="0.2">
      <c r="A281" s="375" t="s">
        <v>263</v>
      </c>
      <c r="B281" s="376"/>
      <c r="C281" s="379" t="str">
        <f>IF([1]p22!$C$390&lt;&gt;0,[1]p22!$C$390,"")</f>
        <v/>
      </c>
      <c r="D281" s="379"/>
      <c r="E281" s="379"/>
      <c r="F281" s="379"/>
      <c r="G281" s="379"/>
      <c r="H281" s="379"/>
      <c r="I281" s="379"/>
      <c r="J281" s="379"/>
      <c r="K281" s="379"/>
      <c r="L281" s="379"/>
      <c r="M281" s="379"/>
      <c r="N281" s="379"/>
      <c r="O281" s="379"/>
      <c r="P281" s="379"/>
      <c r="Q281" s="379"/>
      <c r="R281" s="379"/>
      <c r="S281" s="380"/>
      <c r="T281" s="97"/>
      <c r="U281" s="2"/>
      <c r="V281" s="2"/>
    </row>
    <row r="282" spans="1:22" x14ac:dyDescent="0.2">
      <c r="A282" s="378"/>
      <c r="B282" s="378"/>
      <c r="C282" s="378"/>
      <c r="D282" s="378"/>
      <c r="E282" s="378"/>
      <c r="F282" s="378"/>
      <c r="G282" s="378"/>
      <c r="H282" s="378"/>
      <c r="I282" s="378"/>
      <c r="J282" s="378"/>
      <c r="K282" s="378"/>
      <c r="L282" s="378"/>
      <c r="M282" s="378"/>
      <c r="N282" s="378"/>
      <c r="O282" s="378"/>
      <c r="P282" s="378"/>
      <c r="Q282" s="378"/>
      <c r="R282" s="378"/>
      <c r="S282" s="378"/>
    </row>
    <row r="283" spans="1:22" x14ac:dyDescent="0.2">
      <c r="A283" s="47" t="s">
        <v>170</v>
      </c>
      <c r="B283" s="379" t="str">
        <f>IF([1]p22!$A$393&lt;&gt;0,[1]p22!$A$393,"")</f>
        <v/>
      </c>
      <c r="C283" s="379"/>
      <c r="D283" s="379"/>
      <c r="E283" s="379"/>
      <c r="F283" s="379"/>
      <c r="G283" s="379"/>
      <c r="H283" s="379"/>
      <c r="I283" s="379"/>
      <c r="J283" s="380"/>
      <c r="K283" s="376" t="s">
        <v>240</v>
      </c>
      <c r="L283" s="376"/>
      <c r="M283" s="379" t="str">
        <f>IF([1]p22!$H$393&lt;&gt;0,[1]p22!$H$393,"")</f>
        <v/>
      </c>
      <c r="N283" s="379"/>
      <c r="O283" s="380"/>
      <c r="P283" s="87" t="s">
        <v>74</v>
      </c>
      <c r="Q283" s="96" t="str">
        <f>IF([1]p22!$K$393&lt;&gt;0,[1]p22!$K$393,"")</f>
        <v/>
      </c>
      <c r="R283" s="93" t="s">
        <v>75</v>
      </c>
      <c r="S283" s="96" t="str">
        <f>IF([1]p22!$L$393&lt;&gt;0,[1]p22!$L$393,"")</f>
        <v/>
      </c>
      <c r="T283" s="97"/>
      <c r="U283" s="2"/>
      <c r="V283" s="2"/>
    </row>
    <row r="284" spans="1:22" x14ac:dyDescent="0.2">
      <c r="A284" s="375" t="s">
        <v>263</v>
      </c>
      <c r="B284" s="376"/>
      <c r="C284" s="379" t="str">
        <f>IF([1]p22!$C$394&lt;&gt;0,[1]p22!$C$394,"")</f>
        <v/>
      </c>
      <c r="D284" s="379"/>
      <c r="E284" s="379"/>
      <c r="F284" s="379"/>
      <c r="G284" s="379"/>
      <c r="H284" s="379"/>
      <c r="I284" s="379"/>
      <c r="J284" s="379"/>
      <c r="K284" s="379"/>
      <c r="L284" s="379"/>
      <c r="M284" s="379"/>
      <c r="N284" s="379"/>
      <c r="O284" s="379"/>
      <c r="P284" s="379"/>
      <c r="Q284" s="379"/>
      <c r="R284" s="379"/>
      <c r="S284" s="380"/>
      <c r="T284" s="97"/>
      <c r="U284" s="2"/>
      <c r="V284" s="2"/>
    </row>
    <row r="285" spans="1:22" x14ac:dyDescent="0.2">
      <c r="A285" s="378"/>
      <c r="B285" s="378"/>
      <c r="C285" s="378"/>
      <c r="D285" s="378"/>
      <c r="E285" s="378"/>
      <c r="F285" s="378"/>
      <c r="G285" s="378"/>
      <c r="H285" s="378"/>
      <c r="I285" s="378"/>
      <c r="J285" s="378"/>
      <c r="K285" s="378"/>
      <c r="L285" s="378"/>
      <c r="M285" s="378"/>
      <c r="N285" s="378"/>
      <c r="O285" s="378"/>
      <c r="P285" s="378"/>
      <c r="Q285" s="378"/>
      <c r="R285" s="378"/>
      <c r="S285" s="378"/>
    </row>
    <row r="286" spans="1:22" x14ac:dyDescent="0.2">
      <c r="A286" s="47" t="s">
        <v>170</v>
      </c>
      <c r="B286" s="379" t="str">
        <f>IF([1]p22!$A$397&lt;&gt;0,[1]p22!$A$397,"")</f>
        <v/>
      </c>
      <c r="C286" s="379"/>
      <c r="D286" s="379"/>
      <c r="E286" s="379"/>
      <c r="F286" s="379"/>
      <c r="G286" s="379"/>
      <c r="H286" s="379"/>
      <c r="I286" s="379"/>
      <c r="J286" s="380"/>
      <c r="K286" s="376" t="s">
        <v>240</v>
      </c>
      <c r="L286" s="376"/>
      <c r="M286" s="379" t="str">
        <f>IF([1]p22!$H$397&lt;&gt;0,[1]p22!$H$397,"")</f>
        <v/>
      </c>
      <c r="N286" s="379"/>
      <c r="O286" s="380"/>
      <c r="P286" s="87" t="s">
        <v>74</v>
      </c>
      <c r="Q286" s="96" t="str">
        <f>IF([1]p22!$K$397&lt;&gt;0,[1]p22!$K$397,"")</f>
        <v/>
      </c>
      <c r="R286" s="93" t="s">
        <v>75</v>
      </c>
      <c r="S286" s="96" t="str">
        <f>IF([1]p22!$L$397&lt;&gt;0,[1]p22!$L$397,"")</f>
        <v/>
      </c>
      <c r="T286" s="97"/>
      <c r="U286" s="2"/>
      <c r="V286" s="2"/>
    </row>
    <row r="287" spans="1:22" x14ac:dyDescent="0.2">
      <c r="A287" s="375" t="s">
        <v>263</v>
      </c>
      <c r="B287" s="376"/>
      <c r="C287" s="379" t="str">
        <f>IF([1]p22!$C$398&lt;&gt;0,[1]p22!$C$398,"")</f>
        <v/>
      </c>
      <c r="D287" s="379"/>
      <c r="E287" s="379"/>
      <c r="F287" s="379"/>
      <c r="G287" s="379"/>
      <c r="H287" s="379"/>
      <c r="I287" s="379"/>
      <c r="J287" s="379"/>
      <c r="K287" s="379"/>
      <c r="L287" s="379"/>
      <c r="M287" s="379"/>
      <c r="N287" s="379"/>
      <c r="O287" s="379"/>
      <c r="P287" s="379"/>
      <c r="Q287" s="379"/>
      <c r="R287" s="379"/>
      <c r="S287" s="380"/>
      <c r="T287" s="97"/>
      <c r="U287" s="2"/>
      <c r="V287" s="2"/>
    </row>
    <row r="288" spans="1:22" x14ac:dyDescent="0.2">
      <c r="A288" s="378"/>
      <c r="B288" s="378"/>
      <c r="C288" s="378"/>
      <c r="D288" s="378"/>
      <c r="E288" s="378"/>
      <c r="F288" s="378"/>
      <c r="G288" s="378"/>
      <c r="H288" s="378"/>
      <c r="I288" s="378"/>
      <c r="J288" s="378"/>
      <c r="K288" s="378"/>
      <c r="L288" s="378"/>
      <c r="M288" s="378"/>
      <c r="N288" s="378"/>
      <c r="O288" s="378"/>
      <c r="P288" s="378"/>
      <c r="Q288" s="378"/>
      <c r="R288" s="378"/>
      <c r="S288" s="378"/>
    </row>
    <row r="289" spans="1:22" x14ac:dyDescent="0.2">
      <c r="A289" s="47" t="s">
        <v>170</v>
      </c>
      <c r="B289" s="379" t="str">
        <f>IF([1]p22!$A$401&lt;&gt;0,[1]p22!$A$401,"")</f>
        <v/>
      </c>
      <c r="C289" s="379"/>
      <c r="D289" s="379"/>
      <c r="E289" s="379"/>
      <c r="F289" s="379"/>
      <c r="G289" s="379"/>
      <c r="H289" s="379"/>
      <c r="I289" s="379"/>
      <c r="J289" s="380"/>
      <c r="K289" s="376" t="s">
        <v>240</v>
      </c>
      <c r="L289" s="376"/>
      <c r="M289" s="379" t="str">
        <f>IF([1]p22!$H$401&lt;&gt;0,[1]p22!$H$401,"")</f>
        <v/>
      </c>
      <c r="N289" s="379"/>
      <c r="O289" s="380"/>
      <c r="P289" s="87" t="s">
        <v>74</v>
      </c>
      <c r="Q289" s="96" t="str">
        <f>IF([1]p22!$K$401&lt;&gt;0,[1]p22!$K$401,"")</f>
        <v/>
      </c>
      <c r="R289" s="93" t="s">
        <v>75</v>
      </c>
      <c r="S289" s="96" t="str">
        <f>IF([1]p22!$L$401&lt;&gt;0,[1]p22!$L$401,"")</f>
        <v/>
      </c>
      <c r="T289" s="97"/>
      <c r="U289" s="2"/>
      <c r="V289" s="2"/>
    </row>
    <row r="290" spans="1:22" x14ac:dyDescent="0.2">
      <c r="A290" s="375" t="s">
        <v>263</v>
      </c>
      <c r="B290" s="376"/>
      <c r="C290" s="379" t="str">
        <f>IF([1]p22!$C$402&lt;&gt;0,[1]p22!$C$402,"")</f>
        <v/>
      </c>
      <c r="D290" s="379"/>
      <c r="E290" s="379"/>
      <c r="F290" s="379"/>
      <c r="G290" s="379"/>
      <c r="H290" s="379"/>
      <c r="I290" s="379"/>
      <c r="J290" s="379"/>
      <c r="K290" s="379"/>
      <c r="L290" s="379"/>
      <c r="M290" s="379"/>
      <c r="N290" s="379"/>
      <c r="O290" s="379"/>
      <c r="P290" s="379"/>
      <c r="Q290" s="379"/>
      <c r="R290" s="379"/>
      <c r="S290" s="380"/>
      <c r="T290" s="97"/>
      <c r="U290" s="2"/>
      <c r="V290" s="2"/>
    </row>
    <row r="291" spans="1:22" x14ac:dyDescent="0.2">
      <c r="A291" s="378"/>
      <c r="B291" s="378"/>
      <c r="C291" s="378"/>
      <c r="D291" s="378"/>
      <c r="E291" s="378"/>
      <c r="F291" s="378"/>
      <c r="G291" s="378"/>
      <c r="H291" s="378"/>
      <c r="I291" s="378"/>
      <c r="J291" s="378"/>
      <c r="K291" s="378"/>
      <c r="L291" s="378"/>
      <c r="M291" s="378"/>
      <c r="N291" s="378"/>
      <c r="O291" s="378"/>
      <c r="P291" s="378"/>
      <c r="Q291" s="378"/>
      <c r="R291" s="378"/>
      <c r="S291" s="378"/>
    </row>
    <row r="292" spans="1:22" s="32" customFormat="1" ht="13.5" customHeight="1" x14ac:dyDescent="0.2">
      <c r="A292" s="375" t="str">
        <f>T([1]p23!$C$13:$G$13)</f>
        <v>José Luiz Neto</v>
      </c>
      <c r="B292" s="376"/>
      <c r="C292" s="376"/>
      <c r="D292" s="376"/>
      <c r="E292" s="376"/>
      <c r="F292" s="376"/>
      <c r="G292" s="376"/>
      <c r="H292" s="377"/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</row>
    <row r="293" spans="1:22" x14ac:dyDescent="0.2">
      <c r="A293" s="47" t="s">
        <v>170</v>
      </c>
      <c r="B293" s="379" t="str">
        <f>IF([1]p23!$A$389&lt;&gt;0,[1]p23!$A$389,"")</f>
        <v/>
      </c>
      <c r="C293" s="379"/>
      <c r="D293" s="379"/>
      <c r="E293" s="379"/>
      <c r="F293" s="379"/>
      <c r="G293" s="379"/>
      <c r="H293" s="379"/>
      <c r="I293" s="379"/>
      <c r="J293" s="380"/>
      <c r="K293" s="376" t="s">
        <v>240</v>
      </c>
      <c r="L293" s="376"/>
      <c r="M293" s="379" t="str">
        <f>IF([1]p23!$H$389&lt;&gt;0,[1]p23!$H$389,"")</f>
        <v/>
      </c>
      <c r="N293" s="379"/>
      <c r="O293" s="380"/>
      <c r="P293" s="87" t="s">
        <v>74</v>
      </c>
      <c r="Q293" s="96" t="str">
        <f>IF([1]p23!$K$389&lt;&gt;0,[1]p23!$K$389,"")</f>
        <v/>
      </c>
      <c r="R293" s="93" t="s">
        <v>75</v>
      </c>
      <c r="S293" s="96" t="str">
        <f>IF([1]p23!$L$389&lt;&gt;0,[1]p23!$L$389,"")</f>
        <v/>
      </c>
      <c r="T293" s="97"/>
      <c r="U293" s="2"/>
      <c r="V293" s="2"/>
    </row>
    <row r="294" spans="1:22" x14ac:dyDescent="0.2">
      <c r="A294" s="375" t="s">
        <v>263</v>
      </c>
      <c r="B294" s="376"/>
      <c r="C294" s="379" t="str">
        <f>IF([1]p23!$C$390&lt;&gt;0,[1]p23!$C$390,"")</f>
        <v/>
      </c>
      <c r="D294" s="379"/>
      <c r="E294" s="379"/>
      <c r="F294" s="379"/>
      <c r="G294" s="379"/>
      <c r="H294" s="379"/>
      <c r="I294" s="379"/>
      <c r="J294" s="379"/>
      <c r="K294" s="379"/>
      <c r="L294" s="379"/>
      <c r="M294" s="379"/>
      <c r="N294" s="379"/>
      <c r="O294" s="379"/>
      <c r="P294" s="379"/>
      <c r="Q294" s="379"/>
      <c r="R294" s="379"/>
      <c r="S294" s="380"/>
      <c r="T294" s="97"/>
      <c r="U294" s="2"/>
      <c r="V294" s="2"/>
    </row>
    <row r="295" spans="1:22" x14ac:dyDescent="0.2">
      <c r="A295" s="378"/>
      <c r="B295" s="378"/>
      <c r="C295" s="378"/>
      <c r="D295" s="378"/>
      <c r="E295" s="378"/>
      <c r="F295" s="378"/>
      <c r="G295" s="378"/>
      <c r="H295" s="378"/>
      <c r="I295" s="378"/>
      <c r="J295" s="378"/>
      <c r="K295" s="378"/>
      <c r="L295" s="378"/>
      <c r="M295" s="378"/>
      <c r="N295" s="378"/>
      <c r="O295" s="378"/>
      <c r="P295" s="378"/>
      <c r="Q295" s="378"/>
      <c r="R295" s="378"/>
      <c r="S295" s="378"/>
    </row>
    <row r="296" spans="1:22" x14ac:dyDescent="0.2">
      <c r="A296" s="47" t="s">
        <v>170</v>
      </c>
      <c r="B296" s="379" t="str">
        <f>IF([1]p23!$A$393&lt;&gt;0,[1]p23!$A$393,"")</f>
        <v/>
      </c>
      <c r="C296" s="379"/>
      <c r="D296" s="379"/>
      <c r="E296" s="379"/>
      <c r="F296" s="379"/>
      <c r="G296" s="379"/>
      <c r="H296" s="379"/>
      <c r="I296" s="379"/>
      <c r="J296" s="380"/>
      <c r="K296" s="376" t="s">
        <v>240</v>
      </c>
      <c r="L296" s="376"/>
      <c r="M296" s="379" t="str">
        <f>IF([1]p23!$H$393&lt;&gt;0,[1]p23!$H$393,"")</f>
        <v/>
      </c>
      <c r="N296" s="379"/>
      <c r="O296" s="380"/>
      <c r="P296" s="87" t="s">
        <v>74</v>
      </c>
      <c r="Q296" s="96" t="str">
        <f>IF([1]p23!$K$393&lt;&gt;0,[1]p23!$K$393,"")</f>
        <v/>
      </c>
      <c r="R296" s="93" t="s">
        <v>75</v>
      </c>
      <c r="S296" s="96" t="str">
        <f>IF([1]p23!$L$393&lt;&gt;0,[1]p23!$L$393,"")</f>
        <v/>
      </c>
      <c r="T296" s="97"/>
      <c r="U296" s="2"/>
      <c r="V296" s="2"/>
    </row>
    <row r="297" spans="1:22" x14ac:dyDescent="0.2">
      <c r="A297" s="375" t="s">
        <v>263</v>
      </c>
      <c r="B297" s="376"/>
      <c r="C297" s="379" t="str">
        <f>IF([1]p23!$C$394&lt;&gt;0,[1]p23!$C$394,"")</f>
        <v/>
      </c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79"/>
      <c r="O297" s="379"/>
      <c r="P297" s="379"/>
      <c r="Q297" s="379"/>
      <c r="R297" s="379"/>
      <c r="S297" s="380"/>
      <c r="T297" s="97"/>
      <c r="U297" s="2"/>
      <c r="V297" s="2"/>
    </row>
    <row r="298" spans="1:22" x14ac:dyDescent="0.2">
      <c r="A298" s="378"/>
      <c r="B298" s="378"/>
      <c r="C298" s="378"/>
      <c r="D298" s="378"/>
      <c r="E298" s="378"/>
      <c r="F298" s="378"/>
      <c r="G298" s="378"/>
      <c r="H298" s="378"/>
      <c r="I298" s="378"/>
      <c r="J298" s="378"/>
      <c r="K298" s="378"/>
      <c r="L298" s="378"/>
      <c r="M298" s="378"/>
      <c r="N298" s="378"/>
      <c r="O298" s="378"/>
      <c r="P298" s="378"/>
      <c r="Q298" s="378"/>
      <c r="R298" s="378"/>
      <c r="S298" s="378"/>
    </row>
    <row r="299" spans="1:22" x14ac:dyDescent="0.2">
      <c r="A299" s="47" t="s">
        <v>170</v>
      </c>
      <c r="B299" s="379" t="str">
        <f>IF([1]p23!$A$397&lt;&gt;0,[1]p23!$A$397,"")</f>
        <v/>
      </c>
      <c r="C299" s="379"/>
      <c r="D299" s="379"/>
      <c r="E299" s="379"/>
      <c r="F299" s="379"/>
      <c r="G299" s="379"/>
      <c r="H299" s="379"/>
      <c r="I299" s="379"/>
      <c r="J299" s="380"/>
      <c r="K299" s="376" t="s">
        <v>240</v>
      </c>
      <c r="L299" s="376"/>
      <c r="M299" s="379" t="str">
        <f>IF([1]p23!$H$397&lt;&gt;0,[1]p23!$H$397,"")</f>
        <v/>
      </c>
      <c r="N299" s="379"/>
      <c r="O299" s="380"/>
      <c r="P299" s="87" t="s">
        <v>74</v>
      </c>
      <c r="Q299" s="96" t="str">
        <f>IF([1]p23!$K$397&lt;&gt;0,[1]p23!$K$397,"")</f>
        <v/>
      </c>
      <c r="R299" s="93" t="s">
        <v>75</v>
      </c>
      <c r="S299" s="96" t="str">
        <f>IF([1]p23!$L$397&lt;&gt;0,[1]p23!$L$397,"")</f>
        <v/>
      </c>
      <c r="T299" s="97"/>
      <c r="U299" s="2"/>
      <c r="V299" s="2"/>
    </row>
    <row r="300" spans="1:22" x14ac:dyDescent="0.2">
      <c r="A300" s="375" t="s">
        <v>263</v>
      </c>
      <c r="B300" s="376"/>
      <c r="C300" s="379" t="str">
        <f>IF([1]p23!$C$398&lt;&gt;0,[1]p23!$C$398,"")</f>
        <v/>
      </c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79"/>
      <c r="O300" s="379"/>
      <c r="P300" s="379"/>
      <c r="Q300" s="379"/>
      <c r="R300" s="379"/>
      <c r="S300" s="380"/>
      <c r="T300" s="97"/>
      <c r="U300" s="2"/>
      <c r="V300" s="2"/>
    </row>
    <row r="301" spans="1:22" x14ac:dyDescent="0.2">
      <c r="A301" s="378"/>
      <c r="B301" s="378"/>
      <c r="C301" s="378"/>
      <c r="D301" s="378"/>
      <c r="E301" s="378"/>
      <c r="F301" s="378"/>
      <c r="G301" s="378"/>
      <c r="H301" s="378"/>
      <c r="I301" s="378"/>
      <c r="J301" s="378"/>
      <c r="K301" s="378"/>
      <c r="L301" s="378"/>
      <c r="M301" s="378"/>
      <c r="N301" s="378"/>
      <c r="O301" s="378"/>
      <c r="P301" s="378"/>
      <c r="Q301" s="378"/>
      <c r="R301" s="378"/>
      <c r="S301" s="378"/>
    </row>
    <row r="302" spans="1:22" x14ac:dyDescent="0.2">
      <c r="A302" s="47" t="s">
        <v>170</v>
      </c>
      <c r="B302" s="379" t="str">
        <f>IF([1]p23!$A$401&lt;&gt;0,[1]p23!$A$401,"")</f>
        <v/>
      </c>
      <c r="C302" s="379"/>
      <c r="D302" s="379"/>
      <c r="E302" s="379"/>
      <c r="F302" s="379"/>
      <c r="G302" s="379"/>
      <c r="H302" s="379"/>
      <c r="I302" s="379"/>
      <c r="J302" s="380"/>
      <c r="K302" s="376" t="s">
        <v>240</v>
      </c>
      <c r="L302" s="376"/>
      <c r="M302" s="379" t="str">
        <f>IF([1]p23!$H$401&lt;&gt;0,[1]p23!$H$401,"")</f>
        <v/>
      </c>
      <c r="N302" s="379"/>
      <c r="O302" s="380"/>
      <c r="P302" s="87" t="s">
        <v>74</v>
      </c>
      <c r="Q302" s="96" t="str">
        <f>IF([1]p23!$K$401&lt;&gt;0,[1]p23!$K$401,"")</f>
        <v/>
      </c>
      <c r="R302" s="93" t="s">
        <v>75</v>
      </c>
      <c r="S302" s="96" t="str">
        <f>IF([1]p23!$L$401&lt;&gt;0,[1]p23!$L$401,"")</f>
        <v/>
      </c>
      <c r="T302" s="97"/>
      <c r="U302" s="2"/>
      <c r="V302" s="2"/>
    </row>
    <row r="303" spans="1:22" x14ac:dyDescent="0.2">
      <c r="A303" s="375" t="s">
        <v>263</v>
      </c>
      <c r="B303" s="376"/>
      <c r="C303" s="379" t="str">
        <f>IF([1]p23!$C$402&lt;&gt;0,[1]p23!$C$402,"")</f>
        <v/>
      </c>
      <c r="D303" s="379"/>
      <c r="E303" s="379"/>
      <c r="F303" s="379"/>
      <c r="G303" s="379"/>
      <c r="H303" s="379"/>
      <c r="I303" s="379"/>
      <c r="J303" s="379"/>
      <c r="K303" s="379"/>
      <c r="L303" s="379"/>
      <c r="M303" s="379"/>
      <c r="N303" s="379"/>
      <c r="O303" s="379"/>
      <c r="P303" s="379"/>
      <c r="Q303" s="379"/>
      <c r="R303" s="379"/>
      <c r="S303" s="380"/>
      <c r="T303" s="97"/>
      <c r="U303" s="2"/>
      <c r="V303" s="2"/>
    </row>
    <row r="304" spans="1:22" x14ac:dyDescent="0.2">
      <c r="A304" s="378"/>
      <c r="B304" s="378"/>
      <c r="C304" s="378"/>
      <c r="D304" s="378"/>
      <c r="E304" s="378"/>
      <c r="F304" s="378"/>
      <c r="G304" s="378"/>
      <c r="H304" s="378"/>
      <c r="I304" s="378"/>
      <c r="J304" s="378"/>
      <c r="K304" s="378"/>
      <c r="L304" s="378"/>
      <c r="M304" s="378"/>
      <c r="N304" s="378"/>
      <c r="O304" s="378"/>
      <c r="P304" s="378"/>
      <c r="Q304" s="378"/>
      <c r="R304" s="378"/>
      <c r="S304" s="378"/>
    </row>
    <row r="305" spans="1:22" s="32" customFormat="1" ht="13.5" customHeight="1" x14ac:dyDescent="0.2">
      <c r="A305" s="375" t="str">
        <f>T([1]p24!$C$13:$G$13)</f>
        <v>Marcelo Carvalho Ferreira</v>
      </c>
      <c r="B305" s="376"/>
      <c r="C305" s="376"/>
      <c r="D305" s="376"/>
      <c r="E305" s="376"/>
      <c r="F305" s="376"/>
      <c r="G305" s="376"/>
      <c r="H305" s="377"/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</row>
    <row r="306" spans="1:22" x14ac:dyDescent="0.2">
      <c r="A306" s="47" t="s">
        <v>170</v>
      </c>
      <c r="B306" s="379" t="str">
        <f>IF([1]p24!$A$389&lt;&gt;0,[1]p24!$A$389,"")</f>
        <v/>
      </c>
      <c r="C306" s="379"/>
      <c r="D306" s="379"/>
      <c r="E306" s="379"/>
      <c r="F306" s="379"/>
      <c r="G306" s="379"/>
      <c r="H306" s="379"/>
      <c r="I306" s="379"/>
      <c r="J306" s="380"/>
      <c r="K306" s="376" t="s">
        <v>240</v>
      </c>
      <c r="L306" s="376"/>
      <c r="M306" s="379" t="str">
        <f>IF([1]p24!$H$389&lt;&gt;0,[1]p24!$H$389,"")</f>
        <v/>
      </c>
      <c r="N306" s="379"/>
      <c r="O306" s="380"/>
      <c r="P306" s="87" t="s">
        <v>74</v>
      </c>
      <c r="Q306" s="96" t="str">
        <f>IF([1]p24!$K$389&lt;&gt;0,[1]p24!$K$389,"")</f>
        <v/>
      </c>
      <c r="R306" s="93" t="s">
        <v>75</v>
      </c>
      <c r="S306" s="96" t="str">
        <f>IF([1]p24!$L$389&lt;&gt;0,[1]p24!$L$389,"")</f>
        <v/>
      </c>
      <c r="T306" s="97"/>
      <c r="U306" s="2"/>
      <c r="V306" s="2"/>
    </row>
    <row r="307" spans="1:22" x14ac:dyDescent="0.2">
      <c r="A307" s="375" t="s">
        <v>263</v>
      </c>
      <c r="B307" s="376"/>
      <c r="C307" s="379" t="str">
        <f>IF([1]p24!$C$390&lt;&gt;0,[1]p24!$C$390,"")</f>
        <v/>
      </c>
      <c r="D307" s="379"/>
      <c r="E307" s="379"/>
      <c r="F307" s="379"/>
      <c r="G307" s="379"/>
      <c r="H307" s="379"/>
      <c r="I307" s="379"/>
      <c r="J307" s="379"/>
      <c r="K307" s="379"/>
      <c r="L307" s="379"/>
      <c r="M307" s="379"/>
      <c r="N307" s="379"/>
      <c r="O307" s="379"/>
      <c r="P307" s="379"/>
      <c r="Q307" s="379"/>
      <c r="R307" s="379"/>
      <c r="S307" s="380"/>
      <c r="T307" s="97"/>
      <c r="U307" s="2"/>
      <c r="V307" s="2"/>
    </row>
    <row r="308" spans="1:22" x14ac:dyDescent="0.2">
      <c r="A308" s="378"/>
      <c r="B308" s="378"/>
      <c r="C308" s="378"/>
      <c r="D308" s="378"/>
      <c r="E308" s="378"/>
      <c r="F308" s="378"/>
      <c r="G308" s="378"/>
      <c r="H308" s="378"/>
      <c r="I308" s="378"/>
      <c r="J308" s="378"/>
      <c r="K308" s="378"/>
      <c r="L308" s="378"/>
      <c r="M308" s="378"/>
      <c r="N308" s="378"/>
      <c r="O308" s="378"/>
      <c r="P308" s="378"/>
      <c r="Q308" s="378"/>
      <c r="R308" s="378"/>
      <c r="S308" s="378"/>
    </row>
    <row r="309" spans="1:22" x14ac:dyDescent="0.2">
      <c r="A309" s="47" t="s">
        <v>170</v>
      </c>
      <c r="B309" s="379" t="str">
        <f>IF([1]p24!$A$393&lt;&gt;0,[1]p24!$A$393,"")</f>
        <v/>
      </c>
      <c r="C309" s="379"/>
      <c r="D309" s="379"/>
      <c r="E309" s="379"/>
      <c r="F309" s="379"/>
      <c r="G309" s="379"/>
      <c r="H309" s="379"/>
      <c r="I309" s="379"/>
      <c r="J309" s="380"/>
      <c r="K309" s="376" t="s">
        <v>240</v>
      </c>
      <c r="L309" s="376"/>
      <c r="M309" s="379" t="str">
        <f>IF([1]p24!$H$393&lt;&gt;0,[1]p24!$H$393,"")</f>
        <v/>
      </c>
      <c r="N309" s="379"/>
      <c r="O309" s="380"/>
      <c r="P309" s="87" t="s">
        <v>74</v>
      </c>
      <c r="Q309" s="96" t="str">
        <f>IF([1]p24!$K$393&lt;&gt;0,[1]p24!$K$393,"")</f>
        <v/>
      </c>
      <c r="R309" s="93" t="s">
        <v>75</v>
      </c>
      <c r="S309" s="96" t="str">
        <f>IF([1]p24!$L$393&lt;&gt;0,[1]p24!$L$393,"")</f>
        <v/>
      </c>
      <c r="T309" s="97"/>
      <c r="U309" s="2"/>
      <c r="V309" s="2"/>
    </row>
    <row r="310" spans="1:22" x14ac:dyDescent="0.2">
      <c r="A310" s="375" t="s">
        <v>263</v>
      </c>
      <c r="B310" s="376"/>
      <c r="C310" s="379" t="str">
        <f>IF([1]p24!$C$394&lt;&gt;0,[1]p24!$C$394,"")</f>
        <v/>
      </c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79"/>
      <c r="O310" s="379"/>
      <c r="P310" s="379"/>
      <c r="Q310" s="379"/>
      <c r="R310" s="379"/>
      <c r="S310" s="380"/>
      <c r="T310" s="97"/>
      <c r="U310" s="2"/>
      <c r="V310" s="2"/>
    </row>
    <row r="311" spans="1:22" x14ac:dyDescent="0.2">
      <c r="A311" s="378"/>
      <c r="B311" s="378"/>
      <c r="C311" s="378"/>
      <c r="D311" s="378"/>
      <c r="E311" s="378"/>
      <c r="F311" s="378"/>
      <c r="G311" s="378"/>
      <c r="H311" s="378"/>
      <c r="I311" s="378"/>
      <c r="J311" s="378"/>
      <c r="K311" s="378"/>
      <c r="L311" s="378"/>
      <c r="M311" s="378"/>
      <c r="N311" s="378"/>
      <c r="O311" s="378"/>
      <c r="P311" s="378"/>
      <c r="Q311" s="378"/>
      <c r="R311" s="378"/>
      <c r="S311" s="378"/>
    </row>
    <row r="312" spans="1:22" x14ac:dyDescent="0.2">
      <c r="A312" s="47" t="s">
        <v>170</v>
      </c>
      <c r="B312" s="379" t="str">
        <f>IF([1]p24!$A$397&lt;&gt;0,[1]p24!$A$397,"")</f>
        <v/>
      </c>
      <c r="C312" s="379"/>
      <c r="D312" s="379"/>
      <c r="E312" s="379"/>
      <c r="F312" s="379"/>
      <c r="G312" s="379"/>
      <c r="H312" s="379"/>
      <c r="I312" s="379"/>
      <c r="J312" s="380"/>
      <c r="K312" s="376" t="s">
        <v>240</v>
      </c>
      <c r="L312" s="376"/>
      <c r="M312" s="379" t="str">
        <f>IF([1]p24!$H$397&lt;&gt;0,[1]p24!$H$397,"")</f>
        <v/>
      </c>
      <c r="N312" s="379"/>
      <c r="O312" s="380"/>
      <c r="P312" s="87" t="s">
        <v>74</v>
      </c>
      <c r="Q312" s="96" t="str">
        <f>IF([1]p24!$K$397&lt;&gt;0,[1]p24!$K$397,"")</f>
        <v/>
      </c>
      <c r="R312" s="93" t="s">
        <v>75</v>
      </c>
      <c r="S312" s="96" t="str">
        <f>IF([1]p24!$L$397&lt;&gt;0,[1]p24!$L$397,"")</f>
        <v/>
      </c>
      <c r="T312" s="97"/>
      <c r="U312" s="2"/>
      <c r="V312" s="2"/>
    </row>
    <row r="313" spans="1:22" x14ac:dyDescent="0.2">
      <c r="A313" s="375" t="s">
        <v>263</v>
      </c>
      <c r="B313" s="376"/>
      <c r="C313" s="379" t="str">
        <f>IF([1]p24!$C$398&lt;&gt;0,[1]p24!$C$398,"")</f>
        <v/>
      </c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79"/>
      <c r="O313" s="379"/>
      <c r="P313" s="379"/>
      <c r="Q313" s="379"/>
      <c r="R313" s="379"/>
      <c r="S313" s="380"/>
      <c r="T313" s="97"/>
      <c r="U313" s="2"/>
      <c r="V313" s="2"/>
    </row>
    <row r="314" spans="1:22" x14ac:dyDescent="0.2">
      <c r="A314" s="378"/>
      <c r="B314" s="378"/>
      <c r="C314" s="378"/>
      <c r="D314" s="378"/>
      <c r="E314" s="378"/>
      <c r="F314" s="378"/>
      <c r="G314" s="378"/>
      <c r="H314" s="378"/>
      <c r="I314" s="378"/>
      <c r="J314" s="378"/>
      <c r="K314" s="378"/>
      <c r="L314" s="378"/>
      <c r="M314" s="378"/>
      <c r="N314" s="378"/>
      <c r="O314" s="378"/>
      <c r="P314" s="378"/>
      <c r="Q314" s="378"/>
      <c r="R314" s="378"/>
      <c r="S314" s="378"/>
    </row>
    <row r="315" spans="1:22" x14ac:dyDescent="0.2">
      <c r="A315" s="47" t="s">
        <v>170</v>
      </c>
      <c r="B315" s="379" t="str">
        <f>IF([1]p24!$A$401&lt;&gt;0,[1]p24!$A$401,"")</f>
        <v/>
      </c>
      <c r="C315" s="379"/>
      <c r="D315" s="379"/>
      <c r="E315" s="379"/>
      <c r="F315" s="379"/>
      <c r="G315" s="379"/>
      <c r="H315" s="379"/>
      <c r="I315" s="379"/>
      <c r="J315" s="380"/>
      <c r="K315" s="376" t="s">
        <v>240</v>
      </c>
      <c r="L315" s="376"/>
      <c r="M315" s="379" t="str">
        <f>IF([1]p24!$H$401&lt;&gt;0,[1]p24!$H$401,"")</f>
        <v/>
      </c>
      <c r="N315" s="379"/>
      <c r="O315" s="380"/>
      <c r="P315" s="87" t="s">
        <v>74</v>
      </c>
      <c r="Q315" s="96" t="str">
        <f>IF([1]p24!$K$401&lt;&gt;0,[1]p24!$K$401,"")</f>
        <v/>
      </c>
      <c r="R315" s="93" t="s">
        <v>75</v>
      </c>
      <c r="S315" s="96" t="str">
        <f>IF([1]p24!$L$401&lt;&gt;0,[1]p24!$L$401,"")</f>
        <v/>
      </c>
      <c r="T315" s="97"/>
      <c r="U315" s="2"/>
      <c r="V315" s="2"/>
    </row>
    <row r="316" spans="1:22" x14ac:dyDescent="0.2">
      <c r="A316" s="375" t="s">
        <v>263</v>
      </c>
      <c r="B316" s="376"/>
      <c r="C316" s="379" t="str">
        <f>IF([1]p24!$C$402&lt;&gt;0,[1]p24!$C$402,"")</f>
        <v/>
      </c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79"/>
      <c r="O316" s="379"/>
      <c r="P316" s="379"/>
      <c r="Q316" s="379"/>
      <c r="R316" s="379"/>
      <c r="S316" s="380"/>
      <c r="T316" s="97"/>
      <c r="U316" s="2"/>
      <c r="V316" s="2"/>
    </row>
    <row r="317" spans="1:22" x14ac:dyDescent="0.2">
      <c r="A317" s="378"/>
      <c r="B317" s="378"/>
      <c r="C317" s="378"/>
      <c r="D317" s="378"/>
      <c r="E317" s="378"/>
      <c r="F317" s="378"/>
      <c r="G317" s="378"/>
      <c r="H317" s="378"/>
      <c r="I317" s="378"/>
      <c r="J317" s="378"/>
      <c r="K317" s="378"/>
      <c r="L317" s="378"/>
      <c r="M317" s="378"/>
      <c r="N317" s="378"/>
      <c r="O317" s="378"/>
      <c r="P317" s="378"/>
      <c r="Q317" s="378"/>
      <c r="R317" s="378"/>
      <c r="S317" s="378"/>
    </row>
    <row r="318" spans="1:22" s="32" customFormat="1" ht="13.5" customHeight="1" x14ac:dyDescent="0.2">
      <c r="A318" s="375" t="str">
        <f>T([1]p25!$C$13:$G$13)</f>
        <v>Marco Antonio Lázaro Velásquez</v>
      </c>
      <c r="B318" s="376"/>
      <c r="C318" s="376"/>
      <c r="D318" s="376"/>
      <c r="E318" s="376"/>
      <c r="F318" s="376"/>
      <c r="G318" s="376"/>
      <c r="H318" s="377"/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</row>
    <row r="319" spans="1:22" x14ac:dyDescent="0.2">
      <c r="A319" s="47" t="s">
        <v>170</v>
      </c>
      <c r="B319" s="379" t="str">
        <f>IF([1]p25!$A$389&lt;&gt;0,[1]p25!$A$389,"")</f>
        <v/>
      </c>
      <c r="C319" s="379"/>
      <c r="D319" s="379"/>
      <c r="E319" s="379"/>
      <c r="F319" s="379"/>
      <c r="G319" s="379"/>
      <c r="H319" s="379"/>
      <c r="I319" s="379"/>
      <c r="J319" s="380"/>
      <c r="K319" s="376" t="s">
        <v>240</v>
      </c>
      <c r="L319" s="376"/>
      <c r="M319" s="379" t="str">
        <f>IF([1]p25!$H$389&lt;&gt;0,[1]p25!$H$389,"")</f>
        <v/>
      </c>
      <c r="N319" s="379"/>
      <c r="O319" s="380"/>
      <c r="P319" s="87" t="s">
        <v>74</v>
      </c>
      <c r="Q319" s="96" t="str">
        <f>IF([1]p25!$K$389&lt;&gt;0,[1]p25!$K$389,"")</f>
        <v/>
      </c>
      <c r="R319" s="93" t="s">
        <v>75</v>
      </c>
      <c r="S319" s="96" t="str">
        <f>IF([1]p25!$L$389&lt;&gt;0,[1]p25!$L$389,"")</f>
        <v/>
      </c>
      <c r="T319" s="97"/>
      <c r="U319" s="2"/>
      <c r="V319" s="2"/>
    </row>
    <row r="320" spans="1:22" x14ac:dyDescent="0.2">
      <c r="A320" s="375" t="s">
        <v>263</v>
      </c>
      <c r="B320" s="376"/>
      <c r="C320" s="379" t="str">
        <f>IF([1]p25!$C$390&lt;&gt;0,[1]p25!$C$390,"")</f>
        <v/>
      </c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79"/>
      <c r="O320" s="379"/>
      <c r="P320" s="379"/>
      <c r="Q320" s="379"/>
      <c r="R320" s="379"/>
      <c r="S320" s="380"/>
      <c r="T320" s="97"/>
      <c r="U320" s="2"/>
      <c r="V320" s="2"/>
    </row>
    <row r="321" spans="1:22" x14ac:dyDescent="0.2">
      <c r="A321" s="378"/>
      <c r="B321" s="378"/>
      <c r="C321" s="378"/>
      <c r="D321" s="378"/>
      <c r="E321" s="378"/>
      <c r="F321" s="378"/>
      <c r="G321" s="378"/>
      <c r="H321" s="378"/>
      <c r="I321" s="378"/>
      <c r="J321" s="378"/>
      <c r="K321" s="378"/>
      <c r="L321" s="378"/>
      <c r="M321" s="378"/>
      <c r="N321" s="378"/>
      <c r="O321" s="378"/>
      <c r="P321" s="378"/>
      <c r="Q321" s="378"/>
      <c r="R321" s="378"/>
      <c r="S321" s="378"/>
    </row>
    <row r="322" spans="1:22" x14ac:dyDescent="0.2">
      <c r="A322" s="47" t="s">
        <v>170</v>
      </c>
      <c r="B322" s="379" t="str">
        <f>IF([1]p25!$A$393&lt;&gt;0,[1]p25!$A$393,"")</f>
        <v/>
      </c>
      <c r="C322" s="379"/>
      <c r="D322" s="379"/>
      <c r="E322" s="379"/>
      <c r="F322" s="379"/>
      <c r="G322" s="379"/>
      <c r="H322" s="379"/>
      <c r="I322" s="379"/>
      <c r="J322" s="380"/>
      <c r="K322" s="376" t="s">
        <v>240</v>
      </c>
      <c r="L322" s="376"/>
      <c r="M322" s="379" t="str">
        <f>IF([1]p25!$H$393&lt;&gt;0,[1]p25!$H$393,"")</f>
        <v/>
      </c>
      <c r="N322" s="379"/>
      <c r="O322" s="380"/>
      <c r="P322" s="87" t="s">
        <v>74</v>
      </c>
      <c r="Q322" s="96" t="str">
        <f>IF([1]p25!$K$393&lt;&gt;0,[1]p25!$K$393,"")</f>
        <v/>
      </c>
      <c r="R322" s="93" t="s">
        <v>75</v>
      </c>
      <c r="S322" s="96" t="str">
        <f>IF([1]p25!$L$393&lt;&gt;0,[1]p25!$L$393,"")</f>
        <v/>
      </c>
      <c r="T322" s="97"/>
      <c r="U322" s="2"/>
      <c r="V322" s="2"/>
    </row>
    <row r="323" spans="1:22" x14ac:dyDescent="0.2">
      <c r="A323" s="375" t="s">
        <v>263</v>
      </c>
      <c r="B323" s="376"/>
      <c r="C323" s="379" t="str">
        <f>IF([1]p25!$C$394&lt;&gt;0,[1]p25!$C$394,"")</f>
        <v/>
      </c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79"/>
      <c r="O323" s="379"/>
      <c r="P323" s="379"/>
      <c r="Q323" s="379"/>
      <c r="R323" s="379"/>
      <c r="S323" s="380"/>
      <c r="T323" s="97"/>
      <c r="U323" s="2"/>
      <c r="V323" s="2"/>
    </row>
    <row r="324" spans="1:22" x14ac:dyDescent="0.2">
      <c r="A324" s="378"/>
      <c r="B324" s="378"/>
      <c r="C324" s="378"/>
      <c r="D324" s="378"/>
      <c r="E324" s="378"/>
      <c r="F324" s="378"/>
      <c r="G324" s="378"/>
      <c r="H324" s="378"/>
      <c r="I324" s="378"/>
      <c r="J324" s="378"/>
      <c r="K324" s="378"/>
      <c r="L324" s="378"/>
      <c r="M324" s="378"/>
      <c r="N324" s="378"/>
      <c r="O324" s="378"/>
      <c r="P324" s="378"/>
      <c r="Q324" s="378"/>
      <c r="R324" s="378"/>
      <c r="S324" s="378"/>
    </row>
    <row r="325" spans="1:22" x14ac:dyDescent="0.2">
      <c r="A325" s="47" t="s">
        <v>170</v>
      </c>
      <c r="B325" s="379" t="str">
        <f>IF([1]p25!$A$397&lt;&gt;0,[1]p25!$A$397,"")</f>
        <v/>
      </c>
      <c r="C325" s="379"/>
      <c r="D325" s="379"/>
      <c r="E325" s="379"/>
      <c r="F325" s="379"/>
      <c r="G325" s="379"/>
      <c r="H325" s="379"/>
      <c r="I325" s="379"/>
      <c r="J325" s="380"/>
      <c r="K325" s="376" t="s">
        <v>240</v>
      </c>
      <c r="L325" s="376"/>
      <c r="M325" s="379" t="str">
        <f>IF([1]p25!$H$397&lt;&gt;0,[1]p25!$H$397,"")</f>
        <v/>
      </c>
      <c r="N325" s="379"/>
      <c r="O325" s="380"/>
      <c r="P325" s="87" t="s">
        <v>74</v>
      </c>
      <c r="Q325" s="96" t="str">
        <f>IF([1]p25!$K$397&lt;&gt;0,[1]p25!$K$397,"")</f>
        <v/>
      </c>
      <c r="R325" s="93" t="s">
        <v>75</v>
      </c>
      <c r="S325" s="96" t="str">
        <f>IF([1]p25!$L$397&lt;&gt;0,[1]p25!$L$397,"")</f>
        <v/>
      </c>
      <c r="T325" s="97"/>
      <c r="U325" s="2"/>
      <c r="V325" s="2"/>
    </row>
    <row r="326" spans="1:22" x14ac:dyDescent="0.2">
      <c r="A326" s="375" t="s">
        <v>263</v>
      </c>
      <c r="B326" s="376"/>
      <c r="C326" s="379" t="str">
        <f>IF([1]p25!$C$398&lt;&gt;0,[1]p25!$C$398,"")</f>
        <v/>
      </c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79"/>
      <c r="O326" s="379"/>
      <c r="P326" s="379"/>
      <c r="Q326" s="379"/>
      <c r="R326" s="379"/>
      <c r="S326" s="380"/>
      <c r="T326" s="97"/>
      <c r="U326" s="2"/>
      <c r="V326" s="2"/>
    </row>
    <row r="327" spans="1:22" x14ac:dyDescent="0.2">
      <c r="A327" s="378"/>
      <c r="B327" s="378"/>
      <c r="C327" s="378"/>
      <c r="D327" s="378"/>
      <c r="E327" s="378"/>
      <c r="F327" s="378"/>
      <c r="G327" s="378"/>
      <c r="H327" s="378"/>
      <c r="I327" s="378"/>
      <c r="J327" s="378"/>
      <c r="K327" s="378"/>
      <c r="L327" s="378"/>
      <c r="M327" s="378"/>
      <c r="N327" s="378"/>
      <c r="O327" s="378"/>
      <c r="P327" s="378"/>
      <c r="Q327" s="378"/>
      <c r="R327" s="378"/>
      <c r="S327" s="378"/>
    </row>
    <row r="328" spans="1:22" x14ac:dyDescent="0.2">
      <c r="A328" s="47" t="s">
        <v>170</v>
      </c>
      <c r="B328" s="379" t="str">
        <f>IF([1]p25!$A$401&lt;&gt;0,[1]p25!$A$401,"")</f>
        <v/>
      </c>
      <c r="C328" s="379"/>
      <c r="D328" s="379"/>
      <c r="E328" s="379"/>
      <c r="F328" s="379"/>
      <c r="G328" s="379"/>
      <c r="H328" s="379"/>
      <c r="I328" s="379"/>
      <c r="J328" s="380"/>
      <c r="K328" s="376" t="s">
        <v>240</v>
      </c>
      <c r="L328" s="376"/>
      <c r="M328" s="379" t="str">
        <f>IF([1]p25!$H$401&lt;&gt;0,[1]p25!$H$401,"")</f>
        <v/>
      </c>
      <c r="N328" s="379"/>
      <c r="O328" s="380"/>
      <c r="P328" s="87" t="s">
        <v>74</v>
      </c>
      <c r="Q328" s="96" t="str">
        <f>IF([1]p25!$K$401&lt;&gt;0,[1]p25!$K$401,"")</f>
        <v/>
      </c>
      <c r="R328" s="93" t="s">
        <v>75</v>
      </c>
      <c r="S328" s="96" t="str">
        <f>IF([1]p25!$L$401&lt;&gt;0,[1]p25!$L$401,"")</f>
        <v/>
      </c>
      <c r="T328" s="97"/>
      <c r="U328" s="2"/>
      <c r="V328" s="2"/>
    </row>
    <row r="329" spans="1:22" x14ac:dyDescent="0.2">
      <c r="A329" s="375" t="s">
        <v>263</v>
      </c>
      <c r="B329" s="376"/>
      <c r="C329" s="379" t="str">
        <f>IF([1]p25!$C$402&lt;&gt;0,[1]p25!$C$402,"")</f>
        <v/>
      </c>
      <c r="D329" s="379"/>
      <c r="E329" s="379"/>
      <c r="F329" s="379"/>
      <c r="G329" s="379"/>
      <c r="H329" s="379"/>
      <c r="I329" s="379"/>
      <c r="J329" s="379"/>
      <c r="K329" s="379"/>
      <c r="L329" s="379"/>
      <c r="M329" s="379"/>
      <c r="N329" s="379"/>
      <c r="O329" s="379"/>
      <c r="P329" s="379"/>
      <c r="Q329" s="379"/>
      <c r="R329" s="379"/>
      <c r="S329" s="380"/>
      <c r="T329" s="97"/>
      <c r="U329" s="2"/>
      <c r="V329" s="2"/>
    </row>
    <row r="330" spans="1:22" x14ac:dyDescent="0.2">
      <c r="A330" s="378"/>
      <c r="B330" s="378"/>
      <c r="C330" s="378"/>
      <c r="D330" s="378"/>
      <c r="E330" s="378"/>
      <c r="F330" s="378"/>
      <c r="G330" s="378"/>
      <c r="H330" s="378"/>
      <c r="I330" s="378"/>
      <c r="J330" s="378"/>
      <c r="K330" s="378"/>
      <c r="L330" s="378"/>
      <c r="M330" s="378"/>
      <c r="N330" s="378"/>
      <c r="O330" s="378"/>
      <c r="P330" s="378"/>
      <c r="Q330" s="378"/>
      <c r="R330" s="378"/>
      <c r="S330" s="378"/>
    </row>
    <row r="331" spans="1:22" s="32" customFormat="1" ht="13.5" customHeight="1" x14ac:dyDescent="0.2">
      <c r="A331" s="375" t="str">
        <f>T([1]p26!$C$13:$G$13)</f>
        <v>Marco Aurélio Soares Souto</v>
      </c>
      <c r="B331" s="376"/>
      <c r="C331" s="376"/>
      <c r="D331" s="376"/>
      <c r="E331" s="376"/>
      <c r="F331" s="376"/>
      <c r="G331" s="376"/>
      <c r="H331" s="377"/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</row>
    <row r="332" spans="1:22" x14ac:dyDescent="0.2">
      <c r="A332" s="47" t="s">
        <v>170</v>
      </c>
      <c r="B332" s="379" t="str">
        <f>IF([1]p26!$A$389&lt;&gt;0,[1]p26!$A$389,"")</f>
        <v/>
      </c>
      <c r="C332" s="379"/>
      <c r="D332" s="379"/>
      <c r="E332" s="379"/>
      <c r="F332" s="379"/>
      <c r="G332" s="379"/>
      <c r="H332" s="379"/>
      <c r="I332" s="379"/>
      <c r="J332" s="380"/>
      <c r="K332" s="376" t="s">
        <v>240</v>
      </c>
      <c r="L332" s="376"/>
      <c r="M332" s="379" t="str">
        <f>IF([1]p26!$H$389&lt;&gt;0,[1]p26!$H$389,"")</f>
        <v/>
      </c>
      <c r="N332" s="379"/>
      <c r="O332" s="380"/>
      <c r="P332" s="87" t="s">
        <v>74</v>
      </c>
      <c r="Q332" s="96" t="str">
        <f>IF([1]p26!$K$389&lt;&gt;0,[1]p26!$K$389,"")</f>
        <v/>
      </c>
      <c r="R332" s="93" t="s">
        <v>75</v>
      </c>
      <c r="S332" s="96" t="str">
        <f>IF([1]p26!$L$389&lt;&gt;0,[1]p26!$L$389,"")</f>
        <v/>
      </c>
      <c r="T332" s="97"/>
      <c r="U332" s="2"/>
      <c r="V332" s="2"/>
    </row>
    <row r="333" spans="1:22" x14ac:dyDescent="0.2">
      <c r="A333" s="375" t="s">
        <v>263</v>
      </c>
      <c r="B333" s="376"/>
      <c r="C333" s="379" t="str">
        <f>IF([1]p26!$C$390&lt;&gt;0,[1]p26!$C$390,"")</f>
        <v/>
      </c>
      <c r="D333" s="379"/>
      <c r="E333" s="379"/>
      <c r="F333" s="379"/>
      <c r="G333" s="379"/>
      <c r="H333" s="379"/>
      <c r="I333" s="379"/>
      <c r="J333" s="379"/>
      <c r="K333" s="379"/>
      <c r="L333" s="379"/>
      <c r="M333" s="379"/>
      <c r="N333" s="379"/>
      <c r="O333" s="379"/>
      <c r="P333" s="379"/>
      <c r="Q333" s="379"/>
      <c r="R333" s="379"/>
      <c r="S333" s="380"/>
      <c r="T333" s="97"/>
      <c r="U333" s="2"/>
      <c r="V333" s="2"/>
    </row>
    <row r="334" spans="1:22" x14ac:dyDescent="0.2">
      <c r="A334" s="378"/>
      <c r="B334" s="378"/>
      <c r="C334" s="378"/>
      <c r="D334" s="378"/>
      <c r="E334" s="378"/>
      <c r="F334" s="378"/>
      <c r="G334" s="378"/>
      <c r="H334" s="378"/>
      <c r="I334" s="378"/>
      <c r="J334" s="378"/>
      <c r="K334" s="378"/>
      <c r="L334" s="378"/>
      <c r="M334" s="378"/>
      <c r="N334" s="378"/>
      <c r="O334" s="378"/>
      <c r="P334" s="378"/>
      <c r="Q334" s="378"/>
      <c r="R334" s="378"/>
      <c r="S334" s="378"/>
    </row>
    <row r="335" spans="1:22" x14ac:dyDescent="0.2">
      <c r="A335" s="47" t="s">
        <v>170</v>
      </c>
      <c r="B335" s="379" t="str">
        <f>IF([1]p26!$A$393&lt;&gt;0,[1]p26!$A$393,"")</f>
        <v/>
      </c>
      <c r="C335" s="379"/>
      <c r="D335" s="379"/>
      <c r="E335" s="379"/>
      <c r="F335" s="379"/>
      <c r="G335" s="379"/>
      <c r="H335" s="379"/>
      <c r="I335" s="379"/>
      <c r="J335" s="380"/>
      <c r="K335" s="376" t="s">
        <v>240</v>
      </c>
      <c r="L335" s="376"/>
      <c r="M335" s="379" t="str">
        <f>IF([1]p26!$H$393&lt;&gt;0,[1]p26!$H$393,"")</f>
        <v/>
      </c>
      <c r="N335" s="379"/>
      <c r="O335" s="380"/>
      <c r="P335" s="87" t="s">
        <v>74</v>
      </c>
      <c r="Q335" s="96" t="str">
        <f>IF([1]p26!$K$393&lt;&gt;0,[1]p26!$K$393,"")</f>
        <v/>
      </c>
      <c r="R335" s="93" t="s">
        <v>75</v>
      </c>
      <c r="S335" s="96" t="str">
        <f>IF([1]p26!$L$393&lt;&gt;0,[1]p26!$L$393,"")</f>
        <v/>
      </c>
      <c r="T335" s="97"/>
      <c r="U335" s="2"/>
      <c r="V335" s="2"/>
    </row>
    <row r="336" spans="1:22" x14ac:dyDescent="0.2">
      <c r="A336" s="375" t="s">
        <v>263</v>
      </c>
      <c r="B336" s="376"/>
      <c r="C336" s="379" t="str">
        <f>IF([1]p26!$C$394&lt;&gt;0,[1]p26!$C$394,"")</f>
        <v/>
      </c>
      <c r="D336" s="379"/>
      <c r="E336" s="379"/>
      <c r="F336" s="379"/>
      <c r="G336" s="379"/>
      <c r="H336" s="379"/>
      <c r="I336" s="379"/>
      <c r="J336" s="379"/>
      <c r="K336" s="379"/>
      <c r="L336" s="379"/>
      <c r="M336" s="379"/>
      <c r="N336" s="379"/>
      <c r="O336" s="379"/>
      <c r="P336" s="379"/>
      <c r="Q336" s="379"/>
      <c r="R336" s="379"/>
      <c r="S336" s="380"/>
      <c r="T336" s="97"/>
      <c r="U336" s="2"/>
      <c r="V336" s="2"/>
    </row>
    <row r="337" spans="1:22" x14ac:dyDescent="0.2">
      <c r="A337" s="378"/>
      <c r="B337" s="378"/>
      <c r="C337" s="378"/>
      <c r="D337" s="378"/>
      <c r="E337" s="378"/>
      <c r="F337" s="378"/>
      <c r="G337" s="378"/>
      <c r="H337" s="378"/>
      <c r="I337" s="378"/>
      <c r="J337" s="378"/>
      <c r="K337" s="378"/>
      <c r="L337" s="378"/>
      <c r="M337" s="378"/>
      <c r="N337" s="378"/>
      <c r="O337" s="378"/>
      <c r="P337" s="378"/>
      <c r="Q337" s="378"/>
      <c r="R337" s="378"/>
      <c r="S337" s="378"/>
    </row>
    <row r="338" spans="1:22" x14ac:dyDescent="0.2">
      <c r="A338" s="47" t="s">
        <v>170</v>
      </c>
      <c r="B338" s="379" t="str">
        <f>IF([1]p26!$A$397&lt;&gt;0,[1]p26!$A$397,"")</f>
        <v/>
      </c>
      <c r="C338" s="379"/>
      <c r="D338" s="379"/>
      <c r="E338" s="379"/>
      <c r="F338" s="379"/>
      <c r="G338" s="379"/>
      <c r="H338" s="379"/>
      <c r="I338" s="379"/>
      <c r="J338" s="380"/>
      <c r="K338" s="376" t="s">
        <v>240</v>
      </c>
      <c r="L338" s="376"/>
      <c r="M338" s="379" t="str">
        <f>IF([1]p26!$H$397&lt;&gt;0,[1]p26!$H$397,"")</f>
        <v/>
      </c>
      <c r="N338" s="379"/>
      <c r="O338" s="380"/>
      <c r="P338" s="87" t="s">
        <v>74</v>
      </c>
      <c r="Q338" s="96" t="str">
        <f>IF([1]p26!$K$397&lt;&gt;0,[1]p26!$K$397,"")</f>
        <v/>
      </c>
      <c r="R338" s="93" t="s">
        <v>75</v>
      </c>
      <c r="S338" s="96" t="str">
        <f>IF([1]p26!$L$397&lt;&gt;0,[1]p26!$L$397,"")</f>
        <v/>
      </c>
      <c r="T338" s="97"/>
      <c r="U338" s="2"/>
      <c r="V338" s="2"/>
    </row>
    <row r="339" spans="1:22" x14ac:dyDescent="0.2">
      <c r="A339" s="375" t="s">
        <v>263</v>
      </c>
      <c r="B339" s="376"/>
      <c r="C339" s="379" t="str">
        <f>IF([1]p26!$C$398&lt;&gt;0,[1]p26!$C$398,"")</f>
        <v/>
      </c>
      <c r="D339" s="379"/>
      <c r="E339" s="379"/>
      <c r="F339" s="379"/>
      <c r="G339" s="379"/>
      <c r="H339" s="379"/>
      <c r="I339" s="379"/>
      <c r="J339" s="379"/>
      <c r="K339" s="379"/>
      <c r="L339" s="379"/>
      <c r="M339" s="379"/>
      <c r="N339" s="379"/>
      <c r="O339" s="379"/>
      <c r="P339" s="379"/>
      <c r="Q339" s="379"/>
      <c r="R339" s="379"/>
      <c r="S339" s="380"/>
      <c r="T339" s="97"/>
      <c r="U339" s="2"/>
      <c r="V339" s="2"/>
    </row>
    <row r="340" spans="1:22" x14ac:dyDescent="0.2">
      <c r="A340" s="378"/>
      <c r="B340" s="378"/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</row>
    <row r="341" spans="1:22" x14ac:dyDescent="0.2">
      <c r="A341" s="47" t="s">
        <v>170</v>
      </c>
      <c r="B341" s="379" t="str">
        <f>IF([1]p26!$A$401&lt;&gt;0,[1]p26!$A$401,"")</f>
        <v/>
      </c>
      <c r="C341" s="379"/>
      <c r="D341" s="379"/>
      <c r="E341" s="379"/>
      <c r="F341" s="379"/>
      <c r="G341" s="379"/>
      <c r="H341" s="379"/>
      <c r="I341" s="379"/>
      <c r="J341" s="380"/>
      <c r="K341" s="376" t="s">
        <v>240</v>
      </c>
      <c r="L341" s="376"/>
      <c r="M341" s="379" t="str">
        <f>IF([1]p26!$H$401&lt;&gt;0,[1]p26!$H$401,"")</f>
        <v/>
      </c>
      <c r="N341" s="379"/>
      <c r="O341" s="380"/>
      <c r="P341" s="87" t="s">
        <v>74</v>
      </c>
      <c r="Q341" s="96" t="str">
        <f>IF([1]p26!$K$401&lt;&gt;0,[1]p26!$K$401,"")</f>
        <v/>
      </c>
      <c r="R341" s="93" t="s">
        <v>75</v>
      </c>
      <c r="S341" s="96" t="str">
        <f>IF([1]p26!$L$401&lt;&gt;0,[1]p26!$L$401,"")</f>
        <v/>
      </c>
      <c r="T341" s="97"/>
      <c r="U341" s="2"/>
      <c r="V341" s="2"/>
    </row>
    <row r="342" spans="1:22" x14ac:dyDescent="0.2">
      <c r="A342" s="375" t="s">
        <v>263</v>
      </c>
      <c r="B342" s="376"/>
      <c r="C342" s="379" t="str">
        <f>IF([1]p26!$C$402&lt;&gt;0,[1]p26!$C$402,"")</f>
        <v/>
      </c>
      <c r="D342" s="379"/>
      <c r="E342" s="379"/>
      <c r="F342" s="379"/>
      <c r="G342" s="379"/>
      <c r="H342" s="379"/>
      <c r="I342" s="379"/>
      <c r="J342" s="379"/>
      <c r="K342" s="379"/>
      <c r="L342" s="379"/>
      <c r="M342" s="379"/>
      <c r="N342" s="379"/>
      <c r="O342" s="379"/>
      <c r="P342" s="379"/>
      <c r="Q342" s="379"/>
      <c r="R342" s="379"/>
      <c r="S342" s="380"/>
      <c r="T342" s="97"/>
      <c r="U342" s="2"/>
      <c r="V342" s="2"/>
    </row>
    <row r="343" spans="1:22" x14ac:dyDescent="0.2">
      <c r="A343" s="378"/>
      <c r="B343" s="378"/>
      <c r="C343" s="378"/>
      <c r="D343" s="378"/>
      <c r="E343" s="378"/>
      <c r="F343" s="378"/>
      <c r="G343" s="378"/>
      <c r="H343" s="378"/>
      <c r="I343" s="378"/>
      <c r="J343" s="378"/>
      <c r="K343" s="378"/>
      <c r="L343" s="378"/>
      <c r="M343" s="378"/>
      <c r="N343" s="378"/>
      <c r="O343" s="378"/>
      <c r="P343" s="378"/>
      <c r="Q343" s="378"/>
      <c r="R343" s="378"/>
      <c r="S343" s="378"/>
    </row>
    <row r="344" spans="1:22" s="32" customFormat="1" ht="13.5" customHeight="1" x14ac:dyDescent="0.2">
      <c r="A344" s="375" t="str">
        <f>T([1]p27!$C$13:$G$13)</f>
        <v>Maria de Sousa Leite Filha</v>
      </c>
      <c r="B344" s="376"/>
      <c r="C344" s="376"/>
      <c r="D344" s="376"/>
      <c r="E344" s="376"/>
      <c r="F344" s="376"/>
      <c r="G344" s="376"/>
      <c r="H344" s="377"/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</row>
    <row r="345" spans="1:22" x14ac:dyDescent="0.2">
      <c r="A345" s="47" t="s">
        <v>170</v>
      </c>
      <c r="B345" s="379" t="str">
        <f>IF([1]p27!$A$389&lt;&gt;0,[1]p27!$A$389,"")</f>
        <v/>
      </c>
      <c r="C345" s="379"/>
      <c r="D345" s="379"/>
      <c r="E345" s="379"/>
      <c r="F345" s="379"/>
      <c r="G345" s="379"/>
      <c r="H345" s="379"/>
      <c r="I345" s="379"/>
      <c r="J345" s="380"/>
      <c r="K345" s="376" t="s">
        <v>240</v>
      </c>
      <c r="L345" s="376"/>
      <c r="M345" s="379" t="str">
        <f>IF([1]p27!$H$389&lt;&gt;0,[1]p27!$H$389,"")</f>
        <v/>
      </c>
      <c r="N345" s="379"/>
      <c r="O345" s="380"/>
      <c r="P345" s="87" t="s">
        <v>74</v>
      </c>
      <c r="Q345" s="96" t="str">
        <f>IF([1]p27!$K$389&lt;&gt;0,[1]p27!$K$389,"")</f>
        <v/>
      </c>
      <c r="R345" s="93" t="s">
        <v>75</v>
      </c>
      <c r="S345" s="96" t="str">
        <f>IF([1]p27!$L$389&lt;&gt;0,[1]p27!$L$389,"")</f>
        <v/>
      </c>
      <c r="T345" s="97"/>
      <c r="U345" s="2"/>
      <c r="V345" s="2"/>
    </row>
    <row r="346" spans="1:22" x14ac:dyDescent="0.2">
      <c r="A346" s="375" t="s">
        <v>263</v>
      </c>
      <c r="B346" s="376"/>
      <c r="C346" s="379" t="str">
        <f>IF([1]p27!$C$390&lt;&gt;0,[1]p27!$C$390,"")</f>
        <v/>
      </c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79"/>
      <c r="O346" s="379"/>
      <c r="P346" s="379"/>
      <c r="Q346" s="379"/>
      <c r="R346" s="379"/>
      <c r="S346" s="380"/>
      <c r="T346" s="97"/>
      <c r="U346" s="2"/>
      <c r="V346" s="2"/>
    </row>
    <row r="347" spans="1:22" x14ac:dyDescent="0.2">
      <c r="A347" s="378"/>
      <c r="B347" s="378"/>
      <c r="C347" s="378"/>
      <c r="D347" s="378"/>
      <c r="E347" s="378"/>
      <c r="F347" s="378"/>
      <c r="G347" s="378"/>
      <c r="H347" s="378"/>
      <c r="I347" s="378"/>
      <c r="J347" s="378"/>
      <c r="K347" s="378"/>
      <c r="L347" s="378"/>
      <c r="M347" s="378"/>
      <c r="N347" s="378"/>
      <c r="O347" s="378"/>
      <c r="P347" s="378"/>
      <c r="Q347" s="378"/>
      <c r="R347" s="378"/>
      <c r="S347" s="378"/>
    </row>
    <row r="348" spans="1:22" x14ac:dyDescent="0.2">
      <c r="A348" s="47" t="s">
        <v>170</v>
      </c>
      <c r="B348" s="379" t="str">
        <f>IF([1]p27!$A$393&lt;&gt;0,[1]p27!$A$393,"")</f>
        <v/>
      </c>
      <c r="C348" s="379"/>
      <c r="D348" s="379"/>
      <c r="E348" s="379"/>
      <c r="F348" s="379"/>
      <c r="G348" s="379"/>
      <c r="H348" s="379"/>
      <c r="I348" s="379"/>
      <c r="J348" s="380"/>
      <c r="K348" s="376" t="s">
        <v>240</v>
      </c>
      <c r="L348" s="376"/>
      <c r="M348" s="379" t="str">
        <f>IF([1]p27!$H$393&lt;&gt;0,[1]p27!$H$393,"")</f>
        <v/>
      </c>
      <c r="N348" s="379"/>
      <c r="O348" s="380"/>
      <c r="P348" s="87" t="s">
        <v>74</v>
      </c>
      <c r="Q348" s="96" t="str">
        <f>IF([1]p27!$K$393&lt;&gt;0,[1]p27!$K$393,"")</f>
        <v/>
      </c>
      <c r="R348" s="93" t="s">
        <v>75</v>
      </c>
      <c r="S348" s="96" t="str">
        <f>IF([1]p27!$L$393&lt;&gt;0,[1]p27!$L$393,"")</f>
        <v/>
      </c>
      <c r="T348" s="97"/>
      <c r="U348" s="2"/>
      <c r="V348" s="2"/>
    </row>
    <row r="349" spans="1:22" x14ac:dyDescent="0.2">
      <c r="A349" s="375" t="s">
        <v>263</v>
      </c>
      <c r="B349" s="376"/>
      <c r="C349" s="379" t="str">
        <f>IF([1]p27!$C$394&lt;&gt;0,[1]p27!$C$394,"")</f>
        <v/>
      </c>
      <c r="D349" s="379"/>
      <c r="E349" s="379"/>
      <c r="F349" s="379"/>
      <c r="G349" s="379"/>
      <c r="H349" s="379"/>
      <c r="I349" s="379"/>
      <c r="J349" s="379"/>
      <c r="K349" s="379"/>
      <c r="L349" s="379"/>
      <c r="M349" s="379"/>
      <c r="N349" s="379"/>
      <c r="O349" s="379"/>
      <c r="P349" s="379"/>
      <c r="Q349" s="379"/>
      <c r="R349" s="379"/>
      <c r="S349" s="380"/>
      <c r="T349" s="97"/>
      <c r="U349" s="2"/>
      <c r="V349" s="2"/>
    </row>
    <row r="350" spans="1:22" x14ac:dyDescent="0.2">
      <c r="A350" s="378"/>
      <c r="B350" s="378"/>
      <c r="C350" s="378"/>
      <c r="D350" s="378"/>
      <c r="E350" s="378"/>
      <c r="F350" s="378"/>
      <c r="G350" s="378"/>
      <c r="H350" s="378"/>
      <c r="I350" s="378"/>
      <c r="J350" s="378"/>
      <c r="K350" s="378"/>
      <c r="L350" s="378"/>
      <c r="M350" s="378"/>
      <c r="N350" s="378"/>
      <c r="O350" s="378"/>
      <c r="P350" s="378"/>
      <c r="Q350" s="378"/>
      <c r="R350" s="378"/>
      <c r="S350" s="378"/>
    </row>
    <row r="351" spans="1:22" x14ac:dyDescent="0.2">
      <c r="A351" s="47" t="s">
        <v>170</v>
      </c>
      <c r="B351" s="379" t="str">
        <f>IF([1]p27!$A$397&lt;&gt;0,[1]p27!$A$397,"")</f>
        <v/>
      </c>
      <c r="C351" s="379"/>
      <c r="D351" s="379"/>
      <c r="E351" s="379"/>
      <c r="F351" s="379"/>
      <c r="G351" s="379"/>
      <c r="H351" s="379"/>
      <c r="I351" s="379"/>
      <c r="J351" s="380"/>
      <c r="K351" s="376" t="s">
        <v>240</v>
      </c>
      <c r="L351" s="376"/>
      <c r="M351" s="379" t="str">
        <f>IF([1]p27!$H$397&lt;&gt;0,[1]p27!$H$397,"")</f>
        <v/>
      </c>
      <c r="N351" s="379"/>
      <c r="O351" s="380"/>
      <c r="P351" s="87" t="s">
        <v>74</v>
      </c>
      <c r="Q351" s="96" t="str">
        <f>IF([1]p27!$K$397&lt;&gt;0,[1]p27!$K$397,"")</f>
        <v/>
      </c>
      <c r="R351" s="93" t="s">
        <v>75</v>
      </c>
      <c r="S351" s="96" t="str">
        <f>IF([1]p27!$L$397&lt;&gt;0,[1]p27!$L$397,"")</f>
        <v/>
      </c>
      <c r="T351" s="97"/>
      <c r="U351" s="2"/>
      <c r="V351" s="2"/>
    </row>
    <row r="352" spans="1:22" x14ac:dyDescent="0.2">
      <c r="A352" s="375" t="s">
        <v>263</v>
      </c>
      <c r="B352" s="376"/>
      <c r="C352" s="379" t="str">
        <f>IF([1]p27!$C$398&lt;&gt;0,[1]p27!$C$398,"")</f>
        <v/>
      </c>
      <c r="D352" s="379"/>
      <c r="E352" s="379"/>
      <c r="F352" s="379"/>
      <c r="G352" s="379"/>
      <c r="H352" s="379"/>
      <c r="I352" s="379"/>
      <c r="J352" s="379"/>
      <c r="K352" s="379"/>
      <c r="L352" s="379"/>
      <c r="M352" s="379"/>
      <c r="N352" s="379"/>
      <c r="O352" s="379"/>
      <c r="P352" s="379"/>
      <c r="Q352" s="379"/>
      <c r="R352" s="379"/>
      <c r="S352" s="380"/>
      <c r="T352" s="97"/>
      <c r="U352" s="2"/>
      <c r="V352" s="2"/>
    </row>
    <row r="353" spans="1:22" x14ac:dyDescent="0.2">
      <c r="A353" s="378"/>
      <c r="B353" s="378"/>
      <c r="C353" s="378"/>
      <c r="D353" s="378"/>
      <c r="E353" s="378"/>
      <c r="F353" s="378"/>
      <c r="G353" s="378"/>
      <c r="H353" s="378"/>
      <c r="I353" s="378"/>
      <c r="J353" s="378"/>
      <c r="K353" s="378"/>
      <c r="L353" s="378"/>
      <c r="M353" s="378"/>
      <c r="N353" s="378"/>
      <c r="O353" s="378"/>
      <c r="P353" s="378"/>
      <c r="Q353" s="378"/>
      <c r="R353" s="378"/>
      <c r="S353" s="378"/>
    </row>
    <row r="354" spans="1:22" x14ac:dyDescent="0.2">
      <c r="A354" s="47" t="s">
        <v>170</v>
      </c>
      <c r="B354" s="379" t="str">
        <f>IF([1]p27!$A$401&lt;&gt;0,[1]p27!$A$401,"")</f>
        <v/>
      </c>
      <c r="C354" s="379"/>
      <c r="D354" s="379"/>
      <c r="E354" s="379"/>
      <c r="F354" s="379"/>
      <c r="G354" s="379"/>
      <c r="H354" s="379"/>
      <c r="I354" s="379"/>
      <c r="J354" s="380"/>
      <c r="K354" s="376" t="s">
        <v>240</v>
      </c>
      <c r="L354" s="376"/>
      <c r="M354" s="379" t="str">
        <f>IF([1]p27!$H$401&lt;&gt;0,[1]p27!$H$401,"")</f>
        <v/>
      </c>
      <c r="N354" s="379"/>
      <c r="O354" s="380"/>
      <c r="P354" s="87" t="s">
        <v>74</v>
      </c>
      <c r="Q354" s="96" t="str">
        <f>IF([1]p27!$K$401&lt;&gt;0,[1]p27!$K$401,"")</f>
        <v/>
      </c>
      <c r="R354" s="93" t="s">
        <v>75</v>
      </c>
      <c r="S354" s="96" t="str">
        <f>IF([1]p27!$L$401&lt;&gt;0,[1]p27!$L$401,"")</f>
        <v/>
      </c>
      <c r="T354" s="97"/>
      <c r="U354" s="2"/>
      <c r="V354" s="2"/>
    </row>
    <row r="355" spans="1:22" x14ac:dyDescent="0.2">
      <c r="A355" s="375" t="s">
        <v>263</v>
      </c>
      <c r="B355" s="376"/>
      <c r="C355" s="379" t="str">
        <f>IF([1]p27!$C$402&lt;&gt;0,[1]p27!$C$402,"")</f>
        <v/>
      </c>
      <c r="D355" s="379"/>
      <c r="E355" s="379"/>
      <c r="F355" s="379"/>
      <c r="G355" s="379"/>
      <c r="H355" s="379"/>
      <c r="I355" s="379"/>
      <c r="J355" s="379"/>
      <c r="K355" s="379"/>
      <c r="L355" s="379"/>
      <c r="M355" s="379"/>
      <c r="N355" s="379"/>
      <c r="O355" s="379"/>
      <c r="P355" s="379"/>
      <c r="Q355" s="379"/>
      <c r="R355" s="379"/>
      <c r="S355" s="380"/>
      <c r="T355" s="97"/>
      <c r="U355" s="2"/>
      <c r="V355" s="2"/>
    </row>
    <row r="356" spans="1:22" x14ac:dyDescent="0.2">
      <c r="A356" s="378"/>
      <c r="B356" s="378"/>
      <c r="C356" s="378"/>
      <c r="D356" s="378"/>
      <c r="E356" s="378"/>
      <c r="F356" s="378"/>
      <c r="G356" s="378"/>
      <c r="H356" s="378"/>
      <c r="I356" s="378"/>
      <c r="J356" s="378"/>
      <c r="K356" s="378"/>
      <c r="L356" s="378"/>
      <c r="M356" s="378"/>
      <c r="N356" s="378"/>
      <c r="O356" s="378"/>
      <c r="P356" s="378"/>
      <c r="Q356" s="378"/>
      <c r="R356" s="378"/>
      <c r="S356" s="378"/>
    </row>
    <row r="357" spans="1:22" s="32" customFormat="1" ht="13.5" customHeight="1" x14ac:dyDescent="0.2">
      <c r="A357" s="375" t="str">
        <f>T([1]p28!$C$13:$G$13)</f>
        <v>Pammella Queiroz de Souza</v>
      </c>
      <c r="B357" s="376"/>
      <c r="C357" s="376"/>
      <c r="D357" s="376"/>
      <c r="E357" s="376"/>
      <c r="F357" s="376"/>
      <c r="G357" s="376"/>
      <c r="H357" s="377"/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</row>
    <row r="358" spans="1:22" x14ac:dyDescent="0.2">
      <c r="A358" s="47" t="s">
        <v>170</v>
      </c>
      <c r="B358" s="379" t="str">
        <f>IF([1]p28!$A$389&lt;&gt;0,[1]p28!$A$389,"")</f>
        <v>Université de Franche Compte</v>
      </c>
      <c r="C358" s="379"/>
      <c r="D358" s="379"/>
      <c r="E358" s="379"/>
      <c r="F358" s="379"/>
      <c r="G358" s="379"/>
      <c r="H358" s="379"/>
      <c r="I358" s="379"/>
      <c r="J358" s="380"/>
      <c r="K358" s="376" t="s">
        <v>240</v>
      </c>
      <c r="L358" s="376"/>
      <c r="M358" s="379" t="str">
        <f>IF([1]p28!$H$389&lt;&gt;0,[1]p28!$H$389,"")</f>
        <v>CAPES</v>
      </c>
      <c r="N358" s="379"/>
      <c r="O358" s="380"/>
      <c r="P358" s="87" t="s">
        <v>74</v>
      </c>
      <c r="Q358" s="96">
        <f>IF([1]p28!$K$389&lt;&gt;0,[1]p28!$K$389,"")</f>
        <v>45364</v>
      </c>
      <c r="R358" s="93" t="s">
        <v>75</v>
      </c>
      <c r="S358" s="96">
        <f>IF([1]p28!$L$389&lt;&gt;0,[1]p28!$L$389,"")</f>
        <v>45366</v>
      </c>
      <c r="T358" s="97"/>
      <c r="U358" s="2"/>
      <c r="V358" s="2"/>
    </row>
    <row r="359" spans="1:22" x14ac:dyDescent="0.2">
      <c r="A359" s="375" t="s">
        <v>263</v>
      </c>
      <c r="B359" s="376"/>
      <c r="C359" s="379" t="str">
        <f>IF([1]p28!$C$390&lt;&gt;0,[1]p28!$C$390,"")</f>
        <v>Desenvolver trabalhos de pesquisa em colaboração com Farid Ammar-Khodja.</v>
      </c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79"/>
      <c r="O359" s="379"/>
      <c r="P359" s="379"/>
      <c r="Q359" s="379"/>
      <c r="R359" s="379"/>
      <c r="S359" s="380"/>
      <c r="T359" s="97"/>
      <c r="U359" s="2"/>
      <c r="V359" s="2"/>
    </row>
    <row r="360" spans="1:22" x14ac:dyDescent="0.2">
      <c r="A360" s="378"/>
      <c r="B360" s="378"/>
      <c r="C360" s="378"/>
      <c r="D360" s="378"/>
      <c r="E360" s="378"/>
      <c r="F360" s="378"/>
      <c r="G360" s="378"/>
      <c r="H360" s="378"/>
      <c r="I360" s="378"/>
      <c r="J360" s="378"/>
      <c r="K360" s="378"/>
      <c r="L360" s="378"/>
      <c r="M360" s="378"/>
      <c r="N360" s="378"/>
      <c r="O360" s="378"/>
      <c r="P360" s="378"/>
      <c r="Q360" s="378"/>
      <c r="R360" s="378"/>
      <c r="S360" s="378"/>
    </row>
    <row r="361" spans="1:22" x14ac:dyDescent="0.2">
      <c r="A361" s="47" t="s">
        <v>170</v>
      </c>
      <c r="B361" s="379" t="str">
        <f>IF([1]p28!$A$393&lt;&gt;0,[1]p28!$A$393,"")</f>
        <v/>
      </c>
      <c r="C361" s="379"/>
      <c r="D361" s="379"/>
      <c r="E361" s="379"/>
      <c r="F361" s="379"/>
      <c r="G361" s="379"/>
      <c r="H361" s="379"/>
      <c r="I361" s="379"/>
      <c r="J361" s="380"/>
      <c r="K361" s="376" t="s">
        <v>240</v>
      </c>
      <c r="L361" s="376"/>
      <c r="M361" s="379" t="str">
        <f>IF([1]p28!$H$393&lt;&gt;0,[1]p28!$H$393,"")</f>
        <v/>
      </c>
      <c r="N361" s="379"/>
      <c r="O361" s="380"/>
      <c r="P361" s="87" t="s">
        <v>74</v>
      </c>
      <c r="Q361" s="96" t="str">
        <f>IF([1]p28!$K$393&lt;&gt;0,[1]p28!$K$393,"")</f>
        <v/>
      </c>
      <c r="R361" s="93" t="s">
        <v>75</v>
      </c>
      <c r="S361" s="96" t="str">
        <f>IF([1]p28!$L$393&lt;&gt;0,[1]p28!$L$393,"")</f>
        <v/>
      </c>
      <c r="T361" s="97"/>
      <c r="U361" s="2"/>
      <c r="V361" s="2"/>
    </row>
    <row r="362" spans="1:22" x14ac:dyDescent="0.2">
      <c r="A362" s="375" t="s">
        <v>263</v>
      </c>
      <c r="B362" s="376"/>
      <c r="C362" s="379" t="str">
        <f>IF([1]p28!$C$394&lt;&gt;0,[1]p28!$C$394,"")</f>
        <v/>
      </c>
      <c r="D362" s="379"/>
      <c r="E362" s="379"/>
      <c r="F362" s="379"/>
      <c r="G362" s="379"/>
      <c r="H362" s="379"/>
      <c r="I362" s="379"/>
      <c r="J362" s="379"/>
      <c r="K362" s="379"/>
      <c r="L362" s="379"/>
      <c r="M362" s="379"/>
      <c r="N362" s="379"/>
      <c r="O362" s="379"/>
      <c r="P362" s="379"/>
      <c r="Q362" s="379"/>
      <c r="R362" s="379"/>
      <c r="S362" s="380"/>
      <c r="T362" s="97"/>
      <c r="U362" s="2"/>
      <c r="V362" s="2"/>
    </row>
    <row r="363" spans="1:22" x14ac:dyDescent="0.2">
      <c r="A363" s="378"/>
      <c r="B363" s="378"/>
      <c r="C363" s="378"/>
      <c r="D363" s="378"/>
      <c r="E363" s="378"/>
      <c r="F363" s="378"/>
      <c r="G363" s="378"/>
      <c r="H363" s="378"/>
      <c r="I363" s="378"/>
      <c r="J363" s="378"/>
      <c r="K363" s="378"/>
      <c r="L363" s="378"/>
      <c r="M363" s="378"/>
      <c r="N363" s="378"/>
      <c r="O363" s="378"/>
      <c r="P363" s="378"/>
      <c r="Q363" s="378"/>
      <c r="R363" s="378"/>
      <c r="S363" s="378"/>
    </row>
    <row r="364" spans="1:22" x14ac:dyDescent="0.2">
      <c r="A364" s="47" t="s">
        <v>170</v>
      </c>
      <c r="B364" s="379" t="str">
        <f>IF([1]p28!$A$397&lt;&gt;0,[1]p28!$A$397,"")</f>
        <v/>
      </c>
      <c r="C364" s="379"/>
      <c r="D364" s="379"/>
      <c r="E364" s="379"/>
      <c r="F364" s="379"/>
      <c r="G364" s="379"/>
      <c r="H364" s="379"/>
      <c r="I364" s="379"/>
      <c r="J364" s="380"/>
      <c r="K364" s="376" t="s">
        <v>240</v>
      </c>
      <c r="L364" s="376"/>
      <c r="M364" s="379" t="str">
        <f>IF([1]p28!$H$397&lt;&gt;0,[1]p28!$H$397,"")</f>
        <v/>
      </c>
      <c r="N364" s="379"/>
      <c r="O364" s="380"/>
      <c r="P364" s="87" t="s">
        <v>74</v>
      </c>
      <c r="Q364" s="96" t="str">
        <f>IF([1]p28!$K$397&lt;&gt;0,[1]p28!$K$397,"")</f>
        <v/>
      </c>
      <c r="R364" s="93" t="s">
        <v>75</v>
      </c>
      <c r="S364" s="96" t="str">
        <f>IF([1]p28!$L$397&lt;&gt;0,[1]p28!$L$397,"")</f>
        <v/>
      </c>
      <c r="T364" s="97"/>
      <c r="U364" s="2"/>
      <c r="V364" s="2"/>
    </row>
    <row r="365" spans="1:22" x14ac:dyDescent="0.2">
      <c r="A365" s="375" t="s">
        <v>263</v>
      </c>
      <c r="B365" s="376"/>
      <c r="C365" s="379" t="str">
        <f>IF([1]p28!$C$398&lt;&gt;0,[1]p28!$C$398,"")</f>
        <v/>
      </c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79"/>
      <c r="O365" s="379"/>
      <c r="P365" s="379"/>
      <c r="Q365" s="379"/>
      <c r="R365" s="379"/>
      <c r="S365" s="380"/>
      <c r="T365" s="97"/>
      <c r="U365" s="2"/>
      <c r="V365" s="2"/>
    </row>
    <row r="366" spans="1:22" x14ac:dyDescent="0.2">
      <c r="A366" s="378"/>
      <c r="B366" s="378"/>
      <c r="C366" s="378"/>
      <c r="D366" s="378"/>
      <c r="E366" s="378"/>
      <c r="F366" s="378"/>
      <c r="G366" s="378"/>
      <c r="H366" s="378"/>
      <c r="I366" s="378"/>
      <c r="J366" s="378"/>
      <c r="K366" s="378"/>
      <c r="L366" s="378"/>
      <c r="M366" s="378"/>
      <c r="N366" s="378"/>
      <c r="O366" s="378"/>
      <c r="P366" s="378"/>
      <c r="Q366" s="378"/>
      <c r="R366" s="378"/>
      <c r="S366" s="378"/>
    </row>
    <row r="367" spans="1:22" x14ac:dyDescent="0.2">
      <c r="A367" s="47" t="s">
        <v>170</v>
      </c>
      <c r="B367" s="379" t="str">
        <f>IF([1]p28!$A$401&lt;&gt;0,[1]p28!$A$401,"")</f>
        <v/>
      </c>
      <c r="C367" s="379"/>
      <c r="D367" s="379"/>
      <c r="E367" s="379"/>
      <c r="F367" s="379"/>
      <c r="G367" s="379"/>
      <c r="H367" s="379"/>
      <c r="I367" s="379"/>
      <c r="J367" s="380"/>
      <c r="K367" s="376" t="s">
        <v>240</v>
      </c>
      <c r="L367" s="376"/>
      <c r="M367" s="379" t="str">
        <f>IF([1]p28!$H$401&lt;&gt;0,[1]p28!$H$401,"")</f>
        <v/>
      </c>
      <c r="N367" s="379"/>
      <c r="O367" s="380"/>
      <c r="P367" s="87" t="s">
        <v>74</v>
      </c>
      <c r="Q367" s="96" t="str">
        <f>IF([1]p28!$K$401&lt;&gt;0,[1]p28!$K$401,"")</f>
        <v/>
      </c>
      <c r="R367" s="93" t="s">
        <v>75</v>
      </c>
      <c r="S367" s="96" t="str">
        <f>IF([1]p28!$L$401&lt;&gt;0,[1]p28!$L$401,"")</f>
        <v/>
      </c>
      <c r="T367" s="97"/>
      <c r="U367" s="2"/>
      <c r="V367" s="2"/>
    </row>
    <row r="368" spans="1:22" x14ac:dyDescent="0.2">
      <c r="A368" s="375" t="s">
        <v>263</v>
      </c>
      <c r="B368" s="376"/>
      <c r="C368" s="379" t="str">
        <f>IF([1]p28!$C$402&lt;&gt;0,[1]p28!$C$402,"")</f>
        <v/>
      </c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79"/>
      <c r="O368" s="379"/>
      <c r="P368" s="379"/>
      <c r="Q368" s="379"/>
      <c r="R368" s="379"/>
      <c r="S368" s="380"/>
      <c r="T368" s="97"/>
      <c r="U368" s="2"/>
      <c r="V368" s="2"/>
    </row>
    <row r="369" spans="1:22" x14ac:dyDescent="0.2">
      <c r="A369" s="378"/>
      <c r="B369" s="378"/>
      <c r="C369" s="378"/>
      <c r="D369" s="378"/>
      <c r="E369" s="378"/>
      <c r="F369" s="378"/>
      <c r="G369" s="378"/>
      <c r="H369" s="378"/>
      <c r="I369" s="378"/>
      <c r="J369" s="378"/>
      <c r="K369" s="378"/>
      <c r="L369" s="378"/>
      <c r="M369" s="378"/>
      <c r="N369" s="378"/>
      <c r="O369" s="378"/>
      <c r="P369" s="378"/>
      <c r="Q369" s="378"/>
      <c r="R369" s="378"/>
      <c r="S369" s="378"/>
    </row>
    <row r="370" spans="1:22" s="32" customFormat="1" ht="13.5" customHeight="1" x14ac:dyDescent="0.2">
      <c r="A370" s="375" t="str">
        <f>T([1]p29!$C$13:$G$13)</f>
        <v>Rodrigo Cohen Mota Nemer</v>
      </c>
      <c r="B370" s="376"/>
      <c r="C370" s="376"/>
      <c r="D370" s="376"/>
      <c r="E370" s="376"/>
      <c r="F370" s="376"/>
      <c r="G370" s="376"/>
      <c r="H370" s="377"/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</row>
    <row r="371" spans="1:22" x14ac:dyDescent="0.2">
      <c r="A371" s="47" t="s">
        <v>170</v>
      </c>
      <c r="B371" s="379" t="str">
        <f>IF([1]p29!$A$389&lt;&gt;0,[1]p29!$A$389,"")</f>
        <v/>
      </c>
      <c r="C371" s="379"/>
      <c r="D371" s="379"/>
      <c r="E371" s="379"/>
      <c r="F371" s="379"/>
      <c r="G371" s="379"/>
      <c r="H371" s="379"/>
      <c r="I371" s="379"/>
      <c r="J371" s="380"/>
      <c r="K371" s="376" t="s">
        <v>240</v>
      </c>
      <c r="L371" s="376"/>
      <c r="M371" s="379" t="str">
        <f>IF([1]p29!$H$389&lt;&gt;0,[1]p29!$H$389,"")</f>
        <v/>
      </c>
      <c r="N371" s="379"/>
      <c r="O371" s="380"/>
      <c r="P371" s="87" t="s">
        <v>74</v>
      </c>
      <c r="Q371" s="96" t="str">
        <f>IF([1]p29!$K$389&lt;&gt;0,[1]p29!$K$389,"")</f>
        <v/>
      </c>
      <c r="R371" s="93" t="s">
        <v>75</v>
      </c>
      <c r="S371" s="96" t="str">
        <f>IF([1]p29!$L$389&lt;&gt;0,[1]p29!$L$389,"")</f>
        <v/>
      </c>
      <c r="T371" s="97"/>
      <c r="U371" s="2"/>
      <c r="V371" s="2"/>
    </row>
    <row r="372" spans="1:22" x14ac:dyDescent="0.2">
      <c r="A372" s="375" t="s">
        <v>263</v>
      </c>
      <c r="B372" s="376"/>
      <c r="C372" s="379" t="str">
        <f>IF([1]p29!$C$390&lt;&gt;0,[1]p29!$C$390,"")</f>
        <v/>
      </c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79"/>
      <c r="O372" s="379"/>
      <c r="P372" s="379"/>
      <c r="Q372" s="379"/>
      <c r="R372" s="379"/>
      <c r="S372" s="380"/>
      <c r="T372" s="97"/>
      <c r="U372" s="2"/>
      <c r="V372" s="2"/>
    </row>
    <row r="373" spans="1:22" x14ac:dyDescent="0.2">
      <c r="A373" s="378"/>
      <c r="B373" s="378"/>
      <c r="C373" s="378"/>
      <c r="D373" s="378"/>
      <c r="E373" s="378"/>
      <c r="F373" s="378"/>
      <c r="G373" s="378"/>
      <c r="H373" s="378"/>
      <c r="I373" s="378"/>
      <c r="J373" s="378"/>
      <c r="K373" s="378"/>
      <c r="L373" s="378"/>
      <c r="M373" s="378"/>
      <c r="N373" s="378"/>
      <c r="O373" s="378"/>
      <c r="P373" s="378"/>
      <c r="Q373" s="378"/>
      <c r="R373" s="378"/>
      <c r="S373" s="378"/>
    </row>
    <row r="374" spans="1:22" x14ac:dyDescent="0.2">
      <c r="A374" s="47" t="s">
        <v>170</v>
      </c>
      <c r="B374" s="379" t="str">
        <f>IF([1]p29!$A$393&lt;&gt;0,[1]p29!$A$393,"")</f>
        <v/>
      </c>
      <c r="C374" s="379"/>
      <c r="D374" s="379"/>
      <c r="E374" s="379"/>
      <c r="F374" s="379"/>
      <c r="G374" s="379"/>
      <c r="H374" s="379"/>
      <c r="I374" s="379"/>
      <c r="J374" s="380"/>
      <c r="K374" s="376" t="s">
        <v>240</v>
      </c>
      <c r="L374" s="376"/>
      <c r="M374" s="379" t="str">
        <f>IF([1]p29!$H$393&lt;&gt;0,[1]p29!$H$393,"")</f>
        <v/>
      </c>
      <c r="N374" s="379"/>
      <c r="O374" s="380"/>
      <c r="P374" s="87" t="s">
        <v>74</v>
      </c>
      <c r="Q374" s="96" t="str">
        <f>IF([1]p29!$K$393&lt;&gt;0,[1]p29!$K$393,"")</f>
        <v/>
      </c>
      <c r="R374" s="93" t="s">
        <v>75</v>
      </c>
      <c r="S374" s="96" t="str">
        <f>IF([1]p29!$L$393&lt;&gt;0,[1]p29!$L$393,"")</f>
        <v/>
      </c>
      <c r="T374" s="97"/>
      <c r="U374" s="2"/>
      <c r="V374" s="2"/>
    </row>
    <row r="375" spans="1:22" x14ac:dyDescent="0.2">
      <c r="A375" s="375" t="s">
        <v>263</v>
      </c>
      <c r="B375" s="376"/>
      <c r="C375" s="379" t="str">
        <f>IF([1]p29!$C$394&lt;&gt;0,[1]p29!$C$394,"")</f>
        <v/>
      </c>
      <c r="D375" s="379"/>
      <c r="E375" s="379"/>
      <c r="F375" s="379"/>
      <c r="G375" s="379"/>
      <c r="H375" s="379"/>
      <c r="I375" s="379"/>
      <c r="J375" s="379"/>
      <c r="K375" s="379"/>
      <c r="L375" s="379"/>
      <c r="M375" s="379"/>
      <c r="N375" s="379"/>
      <c r="O375" s="379"/>
      <c r="P375" s="379"/>
      <c r="Q375" s="379"/>
      <c r="R375" s="379"/>
      <c r="S375" s="380"/>
      <c r="T375" s="97"/>
      <c r="U375" s="2"/>
      <c r="V375" s="2"/>
    </row>
    <row r="376" spans="1:22" x14ac:dyDescent="0.2">
      <c r="A376" s="378"/>
      <c r="B376" s="378"/>
      <c r="C376" s="378"/>
      <c r="D376" s="378"/>
      <c r="E376" s="378"/>
      <c r="F376" s="378"/>
      <c r="G376" s="378"/>
      <c r="H376" s="378"/>
      <c r="I376" s="378"/>
      <c r="J376" s="378"/>
      <c r="K376" s="378"/>
      <c r="L376" s="378"/>
      <c r="M376" s="378"/>
      <c r="N376" s="378"/>
      <c r="O376" s="378"/>
      <c r="P376" s="378"/>
      <c r="Q376" s="378"/>
      <c r="R376" s="378"/>
      <c r="S376" s="378"/>
    </row>
    <row r="377" spans="1:22" x14ac:dyDescent="0.2">
      <c r="A377" s="47" t="s">
        <v>170</v>
      </c>
      <c r="B377" s="379" t="str">
        <f>IF([1]p29!$A$397&lt;&gt;0,[1]p29!$A$397,"")</f>
        <v/>
      </c>
      <c r="C377" s="379"/>
      <c r="D377" s="379"/>
      <c r="E377" s="379"/>
      <c r="F377" s="379"/>
      <c r="G377" s="379"/>
      <c r="H377" s="379"/>
      <c r="I377" s="379"/>
      <c r="J377" s="380"/>
      <c r="K377" s="376" t="s">
        <v>240</v>
      </c>
      <c r="L377" s="376"/>
      <c r="M377" s="379" t="str">
        <f>IF([1]p29!$H$397&lt;&gt;0,[1]p29!$H$397,"")</f>
        <v/>
      </c>
      <c r="N377" s="379"/>
      <c r="O377" s="380"/>
      <c r="P377" s="87" t="s">
        <v>74</v>
      </c>
      <c r="Q377" s="96" t="str">
        <f>IF([1]p29!$K$397&lt;&gt;0,[1]p29!$K$397,"")</f>
        <v/>
      </c>
      <c r="R377" s="93" t="s">
        <v>75</v>
      </c>
      <c r="S377" s="96" t="str">
        <f>IF([1]p29!$L$397&lt;&gt;0,[1]p29!$L$397,"")</f>
        <v/>
      </c>
      <c r="T377" s="97"/>
      <c r="U377" s="2"/>
      <c r="V377" s="2"/>
    </row>
    <row r="378" spans="1:22" x14ac:dyDescent="0.2">
      <c r="A378" s="375" t="s">
        <v>263</v>
      </c>
      <c r="B378" s="376"/>
      <c r="C378" s="379" t="str">
        <f>IF([1]p29!$C$398&lt;&gt;0,[1]p29!$C$398,"")</f>
        <v/>
      </c>
      <c r="D378" s="379"/>
      <c r="E378" s="379"/>
      <c r="F378" s="379"/>
      <c r="G378" s="379"/>
      <c r="H378" s="379"/>
      <c r="I378" s="379"/>
      <c r="J378" s="379"/>
      <c r="K378" s="379"/>
      <c r="L378" s="379"/>
      <c r="M378" s="379"/>
      <c r="N378" s="379"/>
      <c r="O378" s="379"/>
      <c r="P378" s="379"/>
      <c r="Q378" s="379"/>
      <c r="R378" s="379"/>
      <c r="S378" s="380"/>
      <c r="T378" s="97"/>
      <c r="U378" s="2"/>
      <c r="V378" s="2"/>
    </row>
    <row r="379" spans="1:22" x14ac:dyDescent="0.2">
      <c r="A379" s="378"/>
      <c r="B379" s="378"/>
      <c r="C379" s="378"/>
      <c r="D379" s="378"/>
      <c r="E379" s="378"/>
      <c r="F379" s="378"/>
      <c r="G379" s="378"/>
      <c r="H379" s="378"/>
      <c r="I379" s="378"/>
      <c r="J379" s="378"/>
      <c r="K379" s="378"/>
      <c r="L379" s="378"/>
      <c r="M379" s="378"/>
      <c r="N379" s="378"/>
      <c r="O379" s="378"/>
      <c r="P379" s="378"/>
      <c r="Q379" s="378"/>
      <c r="R379" s="378"/>
      <c r="S379" s="378"/>
    </row>
    <row r="380" spans="1:22" x14ac:dyDescent="0.2">
      <c r="A380" s="47" t="s">
        <v>170</v>
      </c>
      <c r="B380" s="379" t="str">
        <f>IF([1]p29!$A$401&lt;&gt;0,[1]p29!$A$401,"")</f>
        <v/>
      </c>
      <c r="C380" s="379"/>
      <c r="D380" s="379"/>
      <c r="E380" s="379"/>
      <c r="F380" s="379"/>
      <c r="G380" s="379"/>
      <c r="H380" s="379"/>
      <c r="I380" s="379"/>
      <c r="J380" s="380"/>
      <c r="K380" s="376" t="s">
        <v>240</v>
      </c>
      <c r="L380" s="376"/>
      <c r="M380" s="379" t="str">
        <f>IF([1]p29!$H$401&lt;&gt;0,[1]p29!$H$401,"")</f>
        <v/>
      </c>
      <c r="N380" s="379"/>
      <c r="O380" s="380"/>
      <c r="P380" s="87" t="s">
        <v>74</v>
      </c>
      <c r="Q380" s="96" t="str">
        <f>IF([1]p29!$K$401&lt;&gt;0,[1]p29!$K$401,"")</f>
        <v/>
      </c>
      <c r="R380" s="93" t="s">
        <v>75</v>
      </c>
      <c r="S380" s="96" t="str">
        <f>IF([1]p29!$L$401&lt;&gt;0,[1]p29!$L$401,"")</f>
        <v/>
      </c>
      <c r="T380" s="97"/>
      <c r="U380" s="2"/>
      <c r="V380" s="2"/>
    </row>
    <row r="381" spans="1:22" x14ac:dyDescent="0.2">
      <c r="A381" s="375" t="s">
        <v>263</v>
      </c>
      <c r="B381" s="376"/>
      <c r="C381" s="379" t="str">
        <f>IF([1]p29!$C$402&lt;&gt;0,[1]p29!$C$402,"")</f>
        <v/>
      </c>
      <c r="D381" s="379"/>
      <c r="E381" s="379"/>
      <c r="F381" s="379"/>
      <c r="G381" s="379"/>
      <c r="H381" s="379"/>
      <c r="I381" s="379"/>
      <c r="J381" s="379"/>
      <c r="K381" s="379"/>
      <c r="L381" s="379"/>
      <c r="M381" s="379"/>
      <c r="N381" s="379"/>
      <c r="O381" s="379"/>
      <c r="P381" s="379"/>
      <c r="Q381" s="379"/>
      <c r="R381" s="379"/>
      <c r="S381" s="380"/>
      <c r="T381" s="97"/>
      <c r="U381" s="2"/>
      <c r="V381" s="2"/>
    </row>
    <row r="382" spans="1:22" x14ac:dyDescent="0.2">
      <c r="A382" s="378"/>
      <c r="B382" s="378"/>
      <c r="C382" s="378"/>
      <c r="D382" s="378"/>
      <c r="E382" s="378"/>
      <c r="F382" s="378"/>
      <c r="G382" s="378"/>
      <c r="H382" s="378"/>
      <c r="I382" s="378"/>
      <c r="J382" s="378"/>
      <c r="K382" s="378"/>
      <c r="L382" s="378"/>
      <c r="M382" s="378"/>
      <c r="N382" s="378"/>
      <c r="O382" s="378"/>
      <c r="P382" s="378"/>
      <c r="Q382" s="378"/>
      <c r="R382" s="378"/>
      <c r="S382" s="378"/>
    </row>
    <row r="383" spans="1:22" s="32" customFormat="1" ht="13.5" customHeight="1" x14ac:dyDescent="0.2">
      <c r="A383" s="375" t="str">
        <f>T([1]p30!$C$13:$G$13)</f>
        <v>Romildo Nascimento de Lima</v>
      </c>
      <c r="B383" s="376"/>
      <c r="C383" s="376"/>
      <c r="D383" s="376"/>
      <c r="E383" s="376"/>
      <c r="F383" s="376"/>
      <c r="G383" s="376"/>
      <c r="H383" s="377"/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</row>
    <row r="384" spans="1:22" x14ac:dyDescent="0.2">
      <c r="A384" s="47" t="s">
        <v>170</v>
      </c>
      <c r="B384" s="379" t="str">
        <f>IF([1]p30!$A$389&lt;&gt;0,[1]p30!$A$389,"")</f>
        <v>UFPA</v>
      </c>
      <c r="C384" s="379"/>
      <c r="D384" s="379"/>
      <c r="E384" s="379"/>
      <c r="F384" s="379"/>
      <c r="G384" s="379"/>
      <c r="H384" s="379"/>
      <c r="I384" s="379"/>
      <c r="J384" s="380"/>
      <c r="K384" s="376" t="s">
        <v>240</v>
      </c>
      <c r="L384" s="376"/>
      <c r="M384" s="379" t="str">
        <f>IF([1]p30!$H$389&lt;&gt;0,[1]p30!$H$389,"")</f>
        <v>PROAP</v>
      </c>
      <c r="N384" s="379"/>
      <c r="O384" s="380"/>
      <c r="P384" s="87" t="s">
        <v>74</v>
      </c>
      <c r="Q384" s="96">
        <f>IF([1]p30!$K$389&lt;&gt;0,[1]p30!$K$389,"")</f>
        <v>45432</v>
      </c>
      <c r="R384" s="93" t="s">
        <v>75</v>
      </c>
      <c r="S384" s="96">
        <f>IF([1]p30!$L$389&lt;&gt;0,[1]p30!$L$389,"")</f>
        <v>45436</v>
      </c>
      <c r="T384" s="97"/>
      <c r="U384" s="2"/>
      <c r="V384" s="2"/>
    </row>
    <row r="385" spans="1:22" x14ac:dyDescent="0.2">
      <c r="A385" s="375" t="s">
        <v>263</v>
      </c>
      <c r="B385" s="376"/>
      <c r="C385" s="379" t="str">
        <f>IF([1]p30!$C$390&lt;&gt;0,[1]p30!$C$390,"")</f>
        <v>VISITA DE INTERCAMBIO CIENTÍFICO NA UFPA, PESQUISA E PARTICIPAÇÃO EM BANCA</v>
      </c>
      <c r="D385" s="379"/>
      <c r="E385" s="379"/>
      <c r="F385" s="379"/>
      <c r="G385" s="379"/>
      <c r="H385" s="379"/>
      <c r="I385" s="379"/>
      <c r="J385" s="379"/>
      <c r="K385" s="379"/>
      <c r="L385" s="379"/>
      <c r="M385" s="379"/>
      <c r="N385" s="379"/>
      <c r="O385" s="379"/>
      <c r="P385" s="379"/>
      <c r="Q385" s="379"/>
      <c r="R385" s="379"/>
      <c r="S385" s="380"/>
      <c r="T385" s="97"/>
      <c r="U385" s="2"/>
      <c r="V385" s="2"/>
    </row>
    <row r="386" spans="1:22" x14ac:dyDescent="0.2">
      <c r="A386" s="378"/>
      <c r="B386" s="378"/>
      <c r="C386" s="378"/>
      <c r="D386" s="378"/>
      <c r="E386" s="378"/>
      <c r="F386" s="378"/>
      <c r="G386" s="378"/>
      <c r="H386" s="378"/>
      <c r="I386" s="378"/>
      <c r="J386" s="378"/>
      <c r="K386" s="378"/>
      <c r="L386" s="378"/>
      <c r="M386" s="378"/>
      <c r="N386" s="378"/>
      <c r="O386" s="378"/>
      <c r="P386" s="378"/>
      <c r="Q386" s="378"/>
      <c r="R386" s="378"/>
      <c r="S386" s="378"/>
    </row>
    <row r="387" spans="1:22" x14ac:dyDescent="0.2">
      <c r="A387" s="47" t="s">
        <v>170</v>
      </c>
      <c r="B387" s="379" t="str">
        <f>IF([1]p30!$A$393&lt;&gt;0,[1]p30!$A$393,"")</f>
        <v/>
      </c>
      <c r="C387" s="379"/>
      <c r="D387" s="379"/>
      <c r="E387" s="379"/>
      <c r="F387" s="379"/>
      <c r="G387" s="379"/>
      <c r="H387" s="379"/>
      <c r="I387" s="379"/>
      <c r="J387" s="380"/>
      <c r="K387" s="376" t="s">
        <v>240</v>
      </c>
      <c r="L387" s="376"/>
      <c r="M387" s="379" t="str">
        <f>IF([1]p30!$H$393&lt;&gt;0,[1]p30!$H$393,"")</f>
        <v/>
      </c>
      <c r="N387" s="379"/>
      <c r="O387" s="380"/>
      <c r="P387" s="87" t="s">
        <v>74</v>
      </c>
      <c r="Q387" s="96" t="str">
        <f>IF([1]p30!$K$393&lt;&gt;0,[1]p30!$K$393,"")</f>
        <v/>
      </c>
      <c r="R387" s="93" t="s">
        <v>75</v>
      </c>
      <c r="S387" s="96" t="str">
        <f>IF([1]p30!$L$393&lt;&gt;0,[1]p30!$L$393,"")</f>
        <v/>
      </c>
      <c r="T387" s="97"/>
      <c r="U387" s="2"/>
      <c r="V387" s="2"/>
    </row>
    <row r="388" spans="1:22" x14ac:dyDescent="0.2">
      <c r="A388" s="375" t="s">
        <v>263</v>
      </c>
      <c r="B388" s="376"/>
      <c r="C388" s="379" t="str">
        <f>IF([1]p30!$C$394&lt;&gt;0,[1]p30!$C$394,"")</f>
        <v/>
      </c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79"/>
      <c r="O388" s="379"/>
      <c r="P388" s="379"/>
      <c r="Q388" s="379"/>
      <c r="R388" s="379"/>
      <c r="S388" s="380"/>
      <c r="T388" s="97"/>
      <c r="U388" s="2"/>
      <c r="V388" s="2"/>
    </row>
    <row r="389" spans="1:22" x14ac:dyDescent="0.2">
      <c r="A389" s="378"/>
      <c r="B389" s="378"/>
      <c r="C389" s="378"/>
      <c r="D389" s="378"/>
      <c r="E389" s="378"/>
      <c r="F389" s="378"/>
      <c r="G389" s="378"/>
      <c r="H389" s="378"/>
      <c r="I389" s="378"/>
      <c r="J389" s="378"/>
      <c r="K389" s="378"/>
      <c r="L389" s="378"/>
      <c r="M389" s="378"/>
      <c r="N389" s="378"/>
      <c r="O389" s="378"/>
      <c r="P389" s="378"/>
      <c r="Q389" s="378"/>
      <c r="R389" s="378"/>
      <c r="S389" s="378"/>
    </row>
    <row r="390" spans="1:22" x14ac:dyDescent="0.2">
      <c r="A390" s="47" t="s">
        <v>170</v>
      </c>
      <c r="B390" s="379" t="str">
        <f>IF([1]p30!$A$397&lt;&gt;0,[1]p30!$A$397,"")</f>
        <v/>
      </c>
      <c r="C390" s="379"/>
      <c r="D390" s="379"/>
      <c r="E390" s="379"/>
      <c r="F390" s="379"/>
      <c r="G390" s="379"/>
      <c r="H390" s="379"/>
      <c r="I390" s="379"/>
      <c r="J390" s="380"/>
      <c r="K390" s="376" t="s">
        <v>240</v>
      </c>
      <c r="L390" s="376"/>
      <c r="M390" s="379" t="str">
        <f>IF([1]p30!$H$397&lt;&gt;0,[1]p30!$H$397,"")</f>
        <v/>
      </c>
      <c r="N390" s="379"/>
      <c r="O390" s="380"/>
      <c r="P390" s="87" t="s">
        <v>74</v>
      </c>
      <c r="Q390" s="96" t="str">
        <f>IF([1]p30!$K$397&lt;&gt;0,[1]p30!$K$397,"")</f>
        <v/>
      </c>
      <c r="R390" s="93" t="s">
        <v>75</v>
      </c>
      <c r="S390" s="96" t="str">
        <f>IF([1]p30!$L$397&lt;&gt;0,[1]p30!$L$397,"")</f>
        <v/>
      </c>
      <c r="T390" s="97"/>
      <c r="U390" s="2"/>
      <c r="V390" s="2"/>
    </row>
    <row r="391" spans="1:22" x14ac:dyDescent="0.2">
      <c r="A391" s="375" t="s">
        <v>263</v>
      </c>
      <c r="B391" s="376"/>
      <c r="C391" s="379" t="str">
        <f>IF([1]p30!$C$398&lt;&gt;0,[1]p30!$C$398,"")</f>
        <v/>
      </c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79"/>
      <c r="O391" s="379"/>
      <c r="P391" s="379"/>
      <c r="Q391" s="379"/>
      <c r="R391" s="379"/>
      <c r="S391" s="380"/>
      <c r="T391" s="97"/>
      <c r="U391" s="2"/>
      <c r="V391" s="2"/>
    </row>
    <row r="392" spans="1:22" x14ac:dyDescent="0.2">
      <c r="A392" s="378"/>
      <c r="B392" s="378"/>
      <c r="C392" s="378"/>
      <c r="D392" s="378"/>
      <c r="E392" s="378"/>
      <c r="F392" s="378"/>
      <c r="G392" s="378"/>
      <c r="H392" s="378"/>
      <c r="I392" s="378"/>
      <c r="J392" s="378"/>
      <c r="K392" s="378"/>
      <c r="L392" s="378"/>
      <c r="M392" s="378"/>
      <c r="N392" s="378"/>
      <c r="O392" s="378"/>
      <c r="P392" s="378"/>
      <c r="Q392" s="378"/>
      <c r="R392" s="378"/>
      <c r="S392" s="378"/>
    </row>
    <row r="393" spans="1:22" x14ac:dyDescent="0.2">
      <c r="A393" s="47" t="s">
        <v>170</v>
      </c>
      <c r="B393" s="379" t="str">
        <f>IF([1]p30!$A$401&lt;&gt;0,[1]p30!$A$401,"")</f>
        <v/>
      </c>
      <c r="C393" s="379"/>
      <c r="D393" s="379"/>
      <c r="E393" s="379"/>
      <c r="F393" s="379"/>
      <c r="G393" s="379"/>
      <c r="H393" s="379"/>
      <c r="I393" s="379"/>
      <c r="J393" s="380"/>
      <c r="K393" s="376" t="s">
        <v>240</v>
      </c>
      <c r="L393" s="376"/>
      <c r="M393" s="379" t="str">
        <f>IF([1]p30!$H$401&lt;&gt;0,[1]p30!$H$401,"")</f>
        <v/>
      </c>
      <c r="N393" s="379"/>
      <c r="O393" s="380"/>
      <c r="P393" s="87" t="s">
        <v>74</v>
      </c>
      <c r="Q393" s="96" t="str">
        <f>IF([1]p30!$K$401&lt;&gt;0,[1]p30!$K$401,"")</f>
        <v/>
      </c>
      <c r="R393" s="93" t="s">
        <v>75</v>
      </c>
      <c r="S393" s="96" t="str">
        <f>IF([1]p30!$L$401&lt;&gt;0,[1]p30!$L$401,"")</f>
        <v/>
      </c>
      <c r="T393" s="97"/>
      <c r="U393" s="2"/>
      <c r="V393" s="2"/>
    </row>
    <row r="394" spans="1:22" x14ac:dyDescent="0.2">
      <c r="A394" s="375" t="s">
        <v>263</v>
      </c>
      <c r="B394" s="376"/>
      <c r="C394" s="379" t="str">
        <f>IF([1]p30!$C$402&lt;&gt;0,[1]p30!$C$402,"")</f>
        <v/>
      </c>
      <c r="D394" s="379"/>
      <c r="E394" s="379"/>
      <c r="F394" s="379"/>
      <c r="G394" s="379"/>
      <c r="H394" s="379"/>
      <c r="I394" s="379"/>
      <c r="J394" s="379"/>
      <c r="K394" s="379"/>
      <c r="L394" s="379"/>
      <c r="M394" s="379"/>
      <c r="N394" s="379"/>
      <c r="O394" s="379"/>
      <c r="P394" s="379"/>
      <c r="Q394" s="379"/>
      <c r="R394" s="379"/>
      <c r="S394" s="380"/>
      <c r="T394" s="97"/>
      <c r="U394" s="2"/>
      <c r="V394" s="2"/>
    </row>
    <row r="395" spans="1:22" x14ac:dyDescent="0.2">
      <c r="A395" s="378"/>
      <c r="B395" s="378"/>
      <c r="C395" s="378"/>
      <c r="D395" s="378"/>
      <c r="E395" s="378"/>
      <c r="F395" s="378"/>
      <c r="G395" s="378"/>
      <c r="H395" s="378"/>
      <c r="I395" s="378"/>
      <c r="J395" s="378"/>
      <c r="K395" s="378"/>
      <c r="L395" s="378"/>
      <c r="M395" s="378"/>
      <c r="N395" s="378"/>
      <c r="O395" s="378"/>
      <c r="P395" s="378"/>
      <c r="Q395" s="378"/>
      <c r="R395" s="378"/>
      <c r="S395" s="378"/>
    </row>
    <row r="396" spans="1:22" s="32" customFormat="1" ht="13.5" customHeight="1" x14ac:dyDescent="0.2">
      <c r="A396" s="375" t="str">
        <f>T([1]p31!$C$13:$G$13)</f>
        <v>Severino Horácio da Silva</v>
      </c>
      <c r="B396" s="376"/>
      <c r="C396" s="376"/>
      <c r="D396" s="376"/>
      <c r="E396" s="376"/>
      <c r="F396" s="376"/>
      <c r="G396" s="376"/>
      <c r="H396" s="377"/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</row>
    <row r="397" spans="1:22" x14ac:dyDescent="0.2">
      <c r="A397" s="47" t="s">
        <v>170</v>
      </c>
      <c r="B397" s="379" t="str">
        <f>IF([1]p31!$A$389&lt;&gt;0,[1]p31!$A$389,"")</f>
        <v/>
      </c>
      <c r="C397" s="379"/>
      <c r="D397" s="379"/>
      <c r="E397" s="379"/>
      <c r="F397" s="379"/>
      <c r="G397" s="379"/>
      <c r="H397" s="379"/>
      <c r="I397" s="379"/>
      <c r="J397" s="380"/>
      <c r="K397" s="376" t="s">
        <v>240</v>
      </c>
      <c r="L397" s="376"/>
      <c r="M397" s="379" t="str">
        <f>IF([1]p31!$H$389&lt;&gt;0,[1]p31!$H$389,"")</f>
        <v/>
      </c>
      <c r="N397" s="379"/>
      <c r="O397" s="380"/>
      <c r="P397" s="87" t="s">
        <v>74</v>
      </c>
      <c r="Q397" s="96" t="str">
        <f>IF([1]p31!$K$389&lt;&gt;0,[1]p31!$K$389,"")</f>
        <v/>
      </c>
      <c r="R397" s="93" t="s">
        <v>75</v>
      </c>
      <c r="S397" s="96" t="str">
        <f>IF([1]p31!$L$389&lt;&gt;0,[1]p31!$L$389,"")</f>
        <v/>
      </c>
      <c r="T397" s="97"/>
      <c r="U397" s="2"/>
      <c r="V397" s="2"/>
    </row>
    <row r="398" spans="1:22" x14ac:dyDescent="0.2">
      <c r="A398" s="375" t="s">
        <v>263</v>
      </c>
      <c r="B398" s="376"/>
      <c r="C398" s="379" t="str">
        <f>IF([1]p31!$C$390&lt;&gt;0,[1]p31!$C$390,"")</f>
        <v/>
      </c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79"/>
      <c r="O398" s="379"/>
      <c r="P398" s="379"/>
      <c r="Q398" s="379"/>
      <c r="R398" s="379"/>
      <c r="S398" s="380"/>
      <c r="T398" s="97"/>
      <c r="U398" s="2"/>
      <c r="V398" s="2"/>
    </row>
    <row r="399" spans="1:22" x14ac:dyDescent="0.2">
      <c r="A399" s="378"/>
      <c r="B399" s="378"/>
      <c r="C399" s="378"/>
      <c r="D399" s="378"/>
      <c r="E399" s="378"/>
      <c r="F399" s="378"/>
      <c r="G399" s="378"/>
      <c r="H399" s="378"/>
      <c r="I399" s="378"/>
      <c r="J399" s="378"/>
      <c r="K399" s="378"/>
      <c r="L399" s="378"/>
      <c r="M399" s="378"/>
      <c r="N399" s="378"/>
      <c r="O399" s="378"/>
      <c r="P399" s="378"/>
      <c r="Q399" s="378"/>
      <c r="R399" s="378"/>
      <c r="S399" s="378"/>
    </row>
    <row r="400" spans="1:22" x14ac:dyDescent="0.2">
      <c r="A400" s="47" t="s">
        <v>170</v>
      </c>
      <c r="B400" s="379" t="str">
        <f>IF([1]p31!$A$393&lt;&gt;0,[1]p31!$A$393,"")</f>
        <v/>
      </c>
      <c r="C400" s="379"/>
      <c r="D400" s="379"/>
      <c r="E400" s="379"/>
      <c r="F400" s="379"/>
      <c r="G400" s="379"/>
      <c r="H400" s="379"/>
      <c r="I400" s="379"/>
      <c r="J400" s="380"/>
      <c r="K400" s="376" t="s">
        <v>240</v>
      </c>
      <c r="L400" s="376"/>
      <c r="M400" s="379" t="str">
        <f>IF([1]p31!$H$393&lt;&gt;0,[1]p31!$H$393,"")</f>
        <v/>
      </c>
      <c r="N400" s="379"/>
      <c r="O400" s="380"/>
      <c r="P400" s="87" t="s">
        <v>74</v>
      </c>
      <c r="Q400" s="96" t="str">
        <f>IF([1]p31!$K$393&lt;&gt;0,[1]p31!$K$393,"")</f>
        <v/>
      </c>
      <c r="R400" s="93" t="s">
        <v>75</v>
      </c>
      <c r="S400" s="96" t="str">
        <f>IF([1]p31!$L$393&lt;&gt;0,[1]p31!$L$393,"")</f>
        <v/>
      </c>
      <c r="T400" s="97"/>
      <c r="U400" s="2"/>
      <c r="V400" s="2"/>
    </row>
    <row r="401" spans="1:22" x14ac:dyDescent="0.2">
      <c r="A401" s="375" t="s">
        <v>263</v>
      </c>
      <c r="B401" s="376"/>
      <c r="C401" s="379" t="str">
        <f>IF([1]p31!$C$394&lt;&gt;0,[1]p31!$C$394,"")</f>
        <v/>
      </c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79"/>
      <c r="O401" s="379"/>
      <c r="P401" s="379"/>
      <c r="Q401" s="379"/>
      <c r="R401" s="379"/>
      <c r="S401" s="380"/>
      <c r="T401" s="97"/>
      <c r="U401" s="2"/>
      <c r="V401" s="2"/>
    </row>
    <row r="402" spans="1:22" x14ac:dyDescent="0.2">
      <c r="A402" s="378"/>
      <c r="B402" s="378"/>
      <c r="C402" s="378"/>
      <c r="D402" s="378"/>
      <c r="E402" s="378"/>
      <c r="F402" s="378"/>
      <c r="G402" s="378"/>
      <c r="H402" s="378"/>
      <c r="I402" s="378"/>
      <c r="J402" s="378"/>
      <c r="K402" s="378"/>
      <c r="L402" s="378"/>
      <c r="M402" s="378"/>
      <c r="N402" s="378"/>
      <c r="O402" s="378"/>
      <c r="P402" s="378"/>
      <c r="Q402" s="378"/>
      <c r="R402" s="378"/>
      <c r="S402" s="378"/>
    </row>
    <row r="403" spans="1:22" x14ac:dyDescent="0.2">
      <c r="A403" s="47" t="s">
        <v>170</v>
      </c>
      <c r="B403" s="379" t="str">
        <f>IF([1]p31!$A$397&lt;&gt;0,[1]p31!$A$397,"")</f>
        <v/>
      </c>
      <c r="C403" s="379"/>
      <c r="D403" s="379"/>
      <c r="E403" s="379"/>
      <c r="F403" s="379"/>
      <c r="G403" s="379"/>
      <c r="H403" s="379"/>
      <c r="I403" s="379"/>
      <c r="J403" s="380"/>
      <c r="K403" s="376" t="s">
        <v>240</v>
      </c>
      <c r="L403" s="376"/>
      <c r="M403" s="379" t="str">
        <f>IF([1]p31!$H$397&lt;&gt;0,[1]p31!$H$397,"")</f>
        <v/>
      </c>
      <c r="N403" s="379"/>
      <c r="O403" s="380"/>
      <c r="P403" s="87" t="s">
        <v>74</v>
      </c>
      <c r="Q403" s="96" t="str">
        <f>IF([1]p31!$K$397&lt;&gt;0,[1]p31!$K$397,"")</f>
        <v/>
      </c>
      <c r="R403" s="93" t="s">
        <v>75</v>
      </c>
      <c r="S403" s="96" t="str">
        <f>IF([1]p31!$L$397&lt;&gt;0,[1]p31!$L$397,"")</f>
        <v/>
      </c>
      <c r="T403" s="97"/>
      <c r="U403" s="2"/>
      <c r="V403" s="2"/>
    </row>
    <row r="404" spans="1:22" x14ac:dyDescent="0.2">
      <c r="A404" s="375" t="s">
        <v>263</v>
      </c>
      <c r="B404" s="376"/>
      <c r="C404" s="379" t="str">
        <f>IF([1]p31!$C$398&lt;&gt;0,[1]p31!$C$398,"")</f>
        <v/>
      </c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79"/>
      <c r="O404" s="379"/>
      <c r="P404" s="379"/>
      <c r="Q404" s="379"/>
      <c r="R404" s="379"/>
      <c r="S404" s="380"/>
      <c r="T404" s="97"/>
      <c r="U404" s="2"/>
      <c r="V404" s="2"/>
    </row>
    <row r="405" spans="1:22" x14ac:dyDescent="0.2">
      <c r="A405" s="378"/>
      <c r="B405" s="378"/>
      <c r="C405" s="378"/>
      <c r="D405" s="378"/>
      <c r="E405" s="378"/>
      <c r="F405" s="378"/>
      <c r="G405" s="378"/>
      <c r="H405" s="378"/>
      <c r="I405" s="378"/>
      <c r="J405" s="378"/>
      <c r="K405" s="378"/>
      <c r="L405" s="378"/>
      <c r="M405" s="378"/>
      <c r="N405" s="378"/>
      <c r="O405" s="378"/>
      <c r="P405" s="378"/>
      <c r="Q405" s="378"/>
      <c r="R405" s="378"/>
      <c r="S405" s="378"/>
    </row>
    <row r="406" spans="1:22" x14ac:dyDescent="0.2">
      <c r="A406" s="47" t="s">
        <v>170</v>
      </c>
      <c r="B406" s="379" t="str">
        <f>IF([1]p31!$A$401&lt;&gt;0,[1]p31!$A$401,"")</f>
        <v/>
      </c>
      <c r="C406" s="379"/>
      <c r="D406" s="379"/>
      <c r="E406" s="379"/>
      <c r="F406" s="379"/>
      <c r="G406" s="379"/>
      <c r="H406" s="379"/>
      <c r="I406" s="379"/>
      <c r="J406" s="380"/>
      <c r="K406" s="376" t="s">
        <v>240</v>
      </c>
      <c r="L406" s="376"/>
      <c r="M406" s="379" t="str">
        <f>IF([1]p31!$H$401&lt;&gt;0,[1]p31!$H$401,"")</f>
        <v/>
      </c>
      <c r="N406" s="379"/>
      <c r="O406" s="380"/>
      <c r="P406" s="87" t="s">
        <v>74</v>
      </c>
      <c r="Q406" s="96" t="str">
        <f>IF([1]p31!$K$401&lt;&gt;0,[1]p31!$K$401,"")</f>
        <v/>
      </c>
      <c r="R406" s="93" t="s">
        <v>75</v>
      </c>
      <c r="S406" s="96" t="str">
        <f>IF([1]p31!$L$401&lt;&gt;0,[1]p31!$L$401,"")</f>
        <v/>
      </c>
      <c r="T406" s="97"/>
      <c r="U406" s="2"/>
      <c r="V406" s="2"/>
    </row>
    <row r="407" spans="1:22" x14ac:dyDescent="0.2">
      <c r="A407" s="375" t="s">
        <v>263</v>
      </c>
      <c r="B407" s="376"/>
      <c r="C407" s="379" t="str">
        <f>IF([1]p31!$C$402&lt;&gt;0,[1]p31!$C$402,"")</f>
        <v/>
      </c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79"/>
      <c r="O407" s="379"/>
      <c r="P407" s="379"/>
      <c r="Q407" s="379"/>
      <c r="R407" s="379"/>
      <c r="S407" s="380"/>
      <c r="T407" s="97"/>
      <c r="U407" s="2"/>
      <c r="V407" s="2"/>
    </row>
    <row r="408" spans="1:22" x14ac:dyDescent="0.2">
      <c r="A408" s="378"/>
      <c r="B408" s="378"/>
      <c r="C408" s="378"/>
      <c r="D408" s="378"/>
      <c r="E408" s="378"/>
      <c r="F408" s="378"/>
      <c r="G408" s="378"/>
      <c r="H408" s="378"/>
      <c r="I408" s="378"/>
      <c r="J408" s="378"/>
      <c r="K408" s="378"/>
      <c r="L408" s="378"/>
      <c r="M408" s="378"/>
      <c r="N408" s="378"/>
      <c r="O408" s="378"/>
      <c r="P408" s="378"/>
      <c r="Q408" s="378"/>
      <c r="R408" s="378"/>
      <c r="S408" s="378"/>
    </row>
    <row r="409" spans="1:22" s="32" customFormat="1" ht="13.5" customHeight="1" x14ac:dyDescent="0.2">
      <c r="A409" s="375" t="str">
        <f>T([1]p32!$C$13:$G$13)</f>
        <v>Wenia Valdevino Félix de Lima</v>
      </c>
      <c r="B409" s="376"/>
      <c r="C409" s="376"/>
      <c r="D409" s="376"/>
      <c r="E409" s="376"/>
      <c r="F409" s="376"/>
      <c r="G409" s="376"/>
      <c r="H409" s="377"/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</row>
    <row r="410" spans="1:22" x14ac:dyDescent="0.2">
      <c r="A410" s="47" t="s">
        <v>170</v>
      </c>
      <c r="B410" s="379" t="str">
        <f>IF([1]p32!$A$389&lt;&gt;0,[1]p32!$A$389,"")</f>
        <v/>
      </c>
      <c r="C410" s="379"/>
      <c r="D410" s="379"/>
      <c r="E410" s="379"/>
      <c r="F410" s="379"/>
      <c r="G410" s="379"/>
      <c r="H410" s="379"/>
      <c r="I410" s="379"/>
      <c r="J410" s="380"/>
      <c r="K410" s="376" t="s">
        <v>240</v>
      </c>
      <c r="L410" s="376"/>
      <c r="M410" s="379" t="str">
        <f>IF([1]p32!$H$389&lt;&gt;0,[1]p32!$H$389,"")</f>
        <v/>
      </c>
      <c r="N410" s="379"/>
      <c r="O410" s="380"/>
      <c r="P410" s="87" t="s">
        <v>74</v>
      </c>
      <c r="Q410" s="96" t="str">
        <f>IF([1]p32!$K$389&lt;&gt;0,[1]p32!$K$389,"")</f>
        <v/>
      </c>
      <c r="R410" s="93" t="s">
        <v>75</v>
      </c>
      <c r="S410" s="96" t="str">
        <f>IF([1]p32!$L$389&lt;&gt;0,[1]p32!$L$389,"")</f>
        <v/>
      </c>
      <c r="T410" s="97"/>
      <c r="U410" s="2"/>
      <c r="V410" s="2"/>
    </row>
    <row r="411" spans="1:22" x14ac:dyDescent="0.2">
      <c r="A411" s="375" t="s">
        <v>263</v>
      </c>
      <c r="B411" s="376"/>
      <c r="C411" s="379" t="str">
        <f>IF([1]p32!$C$390&lt;&gt;0,[1]p32!$C$390,"")</f>
        <v/>
      </c>
      <c r="D411" s="379"/>
      <c r="E411" s="379"/>
      <c r="F411" s="379"/>
      <c r="G411" s="379"/>
      <c r="H411" s="379"/>
      <c r="I411" s="379"/>
      <c r="J411" s="379"/>
      <c r="K411" s="379"/>
      <c r="L411" s="379"/>
      <c r="M411" s="379"/>
      <c r="N411" s="379"/>
      <c r="O411" s="379"/>
      <c r="P411" s="379"/>
      <c r="Q411" s="379"/>
      <c r="R411" s="379"/>
      <c r="S411" s="380"/>
      <c r="T411" s="97"/>
      <c r="U411" s="2"/>
      <c r="V411" s="2"/>
    </row>
    <row r="412" spans="1:22" x14ac:dyDescent="0.2">
      <c r="A412" s="378"/>
      <c r="B412" s="378"/>
      <c r="C412" s="378"/>
      <c r="D412" s="378"/>
      <c r="E412" s="378"/>
      <c r="F412" s="378"/>
      <c r="G412" s="378"/>
      <c r="H412" s="378"/>
      <c r="I412" s="378"/>
      <c r="J412" s="378"/>
      <c r="K412" s="378"/>
      <c r="L412" s="378"/>
      <c r="M412" s="378"/>
      <c r="N412" s="378"/>
      <c r="O412" s="378"/>
      <c r="P412" s="378"/>
      <c r="Q412" s="378"/>
      <c r="R412" s="378"/>
      <c r="S412" s="378"/>
    </row>
    <row r="413" spans="1:22" x14ac:dyDescent="0.2">
      <c r="A413" s="47" t="s">
        <v>170</v>
      </c>
      <c r="B413" s="379" t="str">
        <f>IF([1]p32!$A$393&lt;&gt;0,[1]p32!$A$393,"")</f>
        <v/>
      </c>
      <c r="C413" s="379"/>
      <c r="D413" s="379"/>
      <c r="E413" s="379"/>
      <c r="F413" s="379"/>
      <c r="G413" s="379"/>
      <c r="H413" s="379"/>
      <c r="I413" s="379"/>
      <c r="J413" s="380"/>
      <c r="K413" s="376" t="s">
        <v>240</v>
      </c>
      <c r="L413" s="376"/>
      <c r="M413" s="379" t="str">
        <f>IF([1]p32!$H$393&lt;&gt;0,[1]p32!$H$393,"")</f>
        <v/>
      </c>
      <c r="N413" s="379"/>
      <c r="O413" s="380"/>
      <c r="P413" s="87" t="s">
        <v>74</v>
      </c>
      <c r="Q413" s="96" t="str">
        <f>IF([1]p32!$K$393&lt;&gt;0,[1]p32!$K$393,"")</f>
        <v/>
      </c>
      <c r="R413" s="93" t="s">
        <v>75</v>
      </c>
      <c r="S413" s="96" t="str">
        <f>IF([1]p32!$L$393&lt;&gt;0,[1]p32!$L$393,"")</f>
        <v/>
      </c>
      <c r="T413" s="97"/>
      <c r="U413" s="2"/>
      <c r="V413" s="2"/>
    </row>
    <row r="414" spans="1:22" x14ac:dyDescent="0.2">
      <c r="A414" s="375" t="s">
        <v>263</v>
      </c>
      <c r="B414" s="376"/>
      <c r="C414" s="379" t="str">
        <f>IF([1]p32!$C$394&lt;&gt;0,[1]p32!$C$394,"")</f>
        <v/>
      </c>
      <c r="D414" s="379"/>
      <c r="E414" s="379"/>
      <c r="F414" s="379"/>
      <c r="G414" s="379"/>
      <c r="H414" s="379"/>
      <c r="I414" s="379"/>
      <c r="J414" s="379"/>
      <c r="K414" s="379"/>
      <c r="L414" s="379"/>
      <c r="M414" s="379"/>
      <c r="N414" s="379"/>
      <c r="O414" s="379"/>
      <c r="P414" s="379"/>
      <c r="Q414" s="379"/>
      <c r="R414" s="379"/>
      <c r="S414" s="380"/>
      <c r="T414" s="97"/>
      <c r="U414" s="2"/>
      <c r="V414" s="2"/>
    </row>
    <row r="415" spans="1:22" x14ac:dyDescent="0.2">
      <c r="A415" s="378"/>
      <c r="B415" s="378"/>
      <c r="C415" s="378"/>
      <c r="D415" s="378"/>
      <c r="E415" s="378"/>
      <c r="F415" s="378"/>
      <c r="G415" s="378"/>
      <c r="H415" s="378"/>
      <c r="I415" s="378"/>
      <c r="J415" s="378"/>
      <c r="K415" s="378"/>
      <c r="L415" s="378"/>
      <c r="M415" s="378"/>
      <c r="N415" s="378"/>
      <c r="O415" s="378"/>
      <c r="P415" s="378"/>
      <c r="Q415" s="378"/>
      <c r="R415" s="378"/>
      <c r="S415" s="378"/>
    </row>
    <row r="416" spans="1:22" x14ac:dyDescent="0.2">
      <c r="A416" s="47" t="s">
        <v>170</v>
      </c>
      <c r="B416" s="379" t="str">
        <f>IF([1]p32!$A$397&lt;&gt;0,[1]p32!$A$397,"")</f>
        <v/>
      </c>
      <c r="C416" s="379"/>
      <c r="D416" s="379"/>
      <c r="E416" s="379"/>
      <c r="F416" s="379"/>
      <c r="G416" s="379"/>
      <c r="H416" s="379"/>
      <c r="I416" s="379"/>
      <c r="J416" s="380"/>
      <c r="K416" s="376" t="s">
        <v>240</v>
      </c>
      <c r="L416" s="376"/>
      <c r="M416" s="379" t="str">
        <f>IF([1]p32!$H$397&lt;&gt;0,[1]p32!$H$397,"")</f>
        <v/>
      </c>
      <c r="N416" s="379"/>
      <c r="O416" s="380"/>
      <c r="P416" s="87" t="s">
        <v>74</v>
      </c>
      <c r="Q416" s="96" t="str">
        <f>IF([1]p32!$K$397&lt;&gt;0,[1]p32!$K$397,"")</f>
        <v/>
      </c>
      <c r="R416" s="93" t="s">
        <v>75</v>
      </c>
      <c r="S416" s="96" t="str">
        <f>IF([1]p32!$L$397&lt;&gt;0,[1]p32!$L$397,"")</f>
        <v/>
      </c>
      <c r="T416" s="97"/>
      <c r="U416" s="2"/>
      <c r="V416" s="2"/>
    </row>
    <row r="417" spans="1:22" x14ac:dyDescent="0.2">
      <c r="A417" s="375" t="s">
        <v>263</v>
      </c>
      <c r="B417" s="376"/>
      <c r="C417" s="379" t="str">
        <f>IF([1]p32!$C$398&lt;&gt;0,[1]p32!$C$398,"")</f>
        <v/>
      </c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79"/>
      <c r="O417" s="379"/>
      <c r="P417" s="379"/>
      <c r="Q417" s="379"/>
      <c r="R417" s="379"/>
      <c r="S417" s="380"/>
      <c r="T417" s="97"/>
      <c r="U417" s="2"/>
      <c r="V417" s="2"/>
    </row>
    <row r="418" spans="1:22" x14ac:dyDescent="0.2">
      <c r="A418" s="378"/>
      <c r="B418" s="378"/>
      <c r="C418" s="378"/>
      <c r="D418" s="378"/>
      <c r="E418" s="378"/>
      <c r="F418" s="378"/>
      <c r="G418" s="378"/>
      <c r="H418" s="378"/>
      <c r="I418" s="378"/>
      <c r="J418" s="378"/>
      <c r="K418" s="378"/>
      <c r="L418" s="378"/>
      <c r="M418" s="378"/>
      <c r="N418" s="378"/>
      <c r="O418" s="378"/>
      <c r="P418" s="378"/>
      <c r="Q418" s="378"/>
      <c r="R418" s="378"/>
      <c r="S418" s="378"/>
    </row>
    <row r="419" spans="1:22" x14ac:dyDescent="0.2">
      <c r="A419" s="47" t="s">
        <v>170</v>
      </c>
      <c r="B419" s="379" t="str">
        <f>IF([1]p32!$A$401&lt;&gt;0,[1]p32!$A$401,"")</f>
        <v/>
      </c>
      <c r="C419" s="379"/>
      <c r="D419" s="379"/>
      <c r="E419" s="379"/>
      <c r="F419" s="379"/>
      <c r="G419" s="379"/>
      <c r="H419" s="379"/>
      <c r="I419" s="379"/>
      <c r="J419" s="380"/>
      <c r="K419" s="376" t="s">
        <v>240</v>
      </c>
      <c r="L419" s="376"/>
      <c r="M419" s="379" t="str">
        <f>IF([1]p32!$H$401&lt;&gt;0,[1]p32!$H$401,"")</f>
        <v/>
      </c>
      <c r="N419" s="379"/>
      <c r="O419" s="380"/>
      <c r="P419" s="87" t="s">
        <v>74</v>
      </c>
      <c r="Q419" s="96" t="str">
        <f>IF([1]p32!$K$401&lt;&gt;0,[1]p32!$K$401,"")</f>
        <v/>
      </c>
      <c r="R419" s="93" t="s">
        <v>75</v>
      </c>
      <c r="S419" s="96" t="str">
        <f>IF([1]p32!$L$401&lt;&gt;0,[1]p32!$L$401,"")</f>
        <v/>
      </c>
      <c r="T419" s="97"/>
      <c r="U419" s="2"/>
      <c r="V419" s="2"/>
    </row>
    <row r="420" spans="1:22" x14ac:dyDescent="0.2">
      <c r="A420" s="375" t="s">
        <v>263</v>
      </c>
      <c r="B420" s="376"/>
      <c r="C420" s="379" t="str">
        <f>IF([1]p32!$C$402&lt;&gt;0,[1]p32!$C$402,"")</f>
        <v/>
      </c>
      <c r="D420" s="379"/>
      <c r="E420" s="379"/>
      <c r="F420" s="379"/>
      <c r="G420" s="379"/>
      <c r="H420" s="379"/>
      <c r="I420" s="379"/>
      <c r="J420" s="379"/>
      <c r="K420" s="379"/>
      <c r="L420" s="379"/>
      <c r="M420" s="379"/>
      <c r="N420" s="379"/>
      <c r="O420" s="379"/>
      <c r="P420" s="379"/>
      <c r="Q420" s="379"/>
      <c r="R420" s="379"/>
      <c r="S420" s="380"/>
      <c r="T420" s="97"/>
      <c r="U420" s="2"/>
      <c r="V420" s="2"/>
    </row>
    <row r="421" spans="1:22" x14ac:dyDescent="0.2">
      <c r="A421" s="378"/>
      <c r="B421" s="378"/>
      <c r="C421" s="378"/>
      <c r="D421" s="378"/>
      <c r="E421" s="378"/>
      <c r="F421" s="378"/>
      <c r="G421" s="378"/>
      <c r="H421" s="378"/>
      <c r="I421" s="378"/>
      <c r="J421" s="378"/>
      <c r="K421" s="378"/>
      <c r="L421" s="378"/>
      <c r="M421" s="378"/>
      <c r="N421" s="378"/>
      <c r="O421" s="378"/>
      <c r="P421" s="378"/>
      <c r="Q421" s="378"/>
      <c r="R421" s="378"/>
      <c r="S421" s="378"/>
    </row>
    <row r="422" spans="1:22" s="32" customFormat="1" ht="13.5" customHeight="1" x14ac:dyDescent="0.2">
      <c r="A422" s="375" t="str">
        <f>T([1]p33!$C$13:$G$13)</f>
        <v>Lucas Siebra Rocha</v>
      </c>
      <c r="B422" s="376"/>
      <c r="C422" s="376"/>
      <c r="D422" s="376"/>
      <c r="E422" s="376"/>
      <c r="F422" s="376"/>
      <c r="G422" s="376"/>
      <c r="H422" s="377"/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</row>
    <row r="423" spans="1:22" x14ac:dyDescent="0.2">
      <c r="A423" s="47" t="s">
        <v>170</v>
      </c>
      <c r="B423" s="379" t="str">
        <f>IF([1]p33!$A$389&lt;&gt;0,[1]p33!$A$389,"")</f>
        <v/>
      </c>
      <c r="C423" s="379"/>
      <c r="D423" s="379"/>
      <c r="E423" s="379"/>
      <c r="F423" s="379"/>
      <c r="G423" s="379"/>
      <c r="H423" s="379"/>
      <c r="I423" s="379"/>
      <c r="J423" s="380"/>
      <c r="K423" s="376" t="s">
        <v>240</v>
      </c>
      <c r="L423" s="376"/>
      <c r="M423" s="379" t="str">
        <f>IF([1]p33!$H$389&lt;&gt;0,[1]p33!$H$389,"")</f>
        <v/>
      </c>
      <c r="N423" s="379"/>
      <c r="O423" s="380"/>
      <c r="P423" s="87" t="s">
        <v>74</v>
      </c>
      <c r="Q423" s="96" t="str">
        <f>IF([1]p33!$K$389&lt;&gt;0,[1]p33!$K$389,"")</f>
        <v/>
      </c>
      <c r="R423" s="93" t="s">
        <v>75</v>
      </c>
      <c r="S423" s="96" t="str">
        <f>IF([1]p33!$L$389&lt;&gt;0,[1]p33!$L$389,"")</f>
        <v/>
      </c>
      <c r="T423" s="97"/>
      <c r="U423" s="2"/>
      <c r="V423" s="2"/>
    </row>
    <row r="424" spans="1:22" x14ac:dyDescent="0.2">
      <c r="A424" s="375" t="s">
        <v>263</v>
      </c>
      <c r="B424" s="376"/>
      <c r="C424" s="379" t="str">
        <f>IF([1]p33!$C$390&lt;&gt;0,[1]p33!$C$390,"")</f>
        <v/>
      </c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80"/>
      <c r="T424" s="97"/>
      <c r="U424" s="2"/>
      <c r="V424" s="2"/>
    </row>
    <row r="425" spans="1:22" x14ac:dyDescent="0.2">
      <c r="A425" s="378"/>
      <c r="B425" s="378"/>
      <c r="C425" s="378"/>
      <c r="D425" s="378"/>
      <c r="E425" s="378"/>
      <c r="F425" s="378"/>
      <c r="G425" s="378"/>
      <c r="H425" s="378"/>
      <c r="I425" s="378"/>
      <c r="J425" s="378"/>
      <c r="K425" s="378"/>
      <c r="L425" s="378"/>
      <c r="M425" s="378"/>
      <c r="N425" s="378"/>
      <c r="O425" s="378"/>
      <c r="P425" s="378"/>
      <c r="Q425" s="378"/>
      <c r="R425" s="378"/>
      <c r="S425" s="378"/>
    </row>
    <row r="426" spans="1:22" x14ac:dyDescent="0.2">
      <c r="A426" s="47" t="s">
        <v>170</v>
      </c>
      <c r="B426" s="379" t="str">
        <f>IF([1]p33!$A$393&lt;&gt;0,[1]p33!$A$393,"")</f>
        <v/>
      </c>
      <c r="C426" s="379"/>
      <c r="D426" s="379"/>
      <c r="E426" s="379"/>
      <c r="F426" s="379"/>
      <c r="G426" s="379"/>
      <c r="H426" s="379"/>
      <c r="I426" s="379"/>
      <c r="J426" s="380"/>
      <c r="K426" s="376" t="s">
        <v>240</v>
      </c>
      <c r="L426" s="376"/>
      <c r="M426" s="379" t="str">
        <f>IF([1]p33!$H$393&lt;&gt;0,[1]p33!$H$393,"")</f>
        <v/>
      </c>
      <c r="N426" s="379"/>
      <c r="O426" s="380"/>
      <c r="P426" s="87" t="s">
        <v>74</v>
      </c>
      <c r="Q426" s="96" t="str">
        <f>IF([1]p33!$K$393&lt;&gt;0,[1]p33!$K$393,"")</f>
        <v/>
      </c>
      <c r="R426" s="93" t="s">
        <v>75</v>
      </c>
      <c r="S426" s="96" t="str">
        <f>IF([1]p33!$L$393&lt;&gt;0,[1]p33!$L$393,"")</f>
        <v/>
      </c>
      <c r="T426" s="97"/>
      <c r="U426" s="2"/>
      <c r="V426" s="2"/>
    </row>
    <row r="427" spans="1:22" x14ac:dyDescent="0.2">
      <c r="A427" s="375" t="s">
        <v>263</v>
      </c>
      <c r="B427" s="376"/>
      <c r="C427" s="379" t="str">
        <f>IF([1]p33!$C$394&lt;&gt;0,[1]p33!$C$394,"")</f>
        <v/>
      </c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80"/>
      <c r="T427" s="97"/>
      <c r="U427" s="2"/>
      <c r="V427" s="2"/>
    </row>
    <row r="428" spans="1:22" x14ac:dyDescent="0.2">
      <c r="A428" s="378"/>
      <c r="B428" s="378"/>
      <c r="C428" s="378"/>
      <c r="D428" s="378"/>
      <c r="E428" s="378"/>
      <c r="F428" s="378"/>
      <c r="G428" s="378"/>
      <c r="H428" s="378"/>
      <c r="I428" s="378"/>
      <c r="J428" s="378"/>
      <c r="K428" s="378"/>
      <c r="L428" s="378"/>
      <c r="M428" s="378"/>
      <c r="N428" s="378"/>
      <c r="O428" s="378"/>
      <c r="P428" s="378"/>
      <c r="Q428" s="378"/>
      <c r="R428" s="378"/>
      <c r="S428" s="378"/>
    </row>
    <row r="429" spans="1:22" x14ac:dyDescent="0.2">
      <c r="A429" s="47" t="s">
        <v>170</v>
      </c>
      <c r="B429" s="379" t="str">
        <f>IF([1]p33!$A$397&lt;&gt;0,[1]p33!$A$397,"")</f>
        <v/>
      </c>
      <c r="C429" s="379"/>
      <c r="D429" s="379"/>
      <c r="E429" s="379"/>
      <c r="F429" s="379"/>
      <c r="G429" s="379"/>
      <c r="H429" s="379"/>
      <c r="I429" s="379"/>
      <c r="J429" s="380"/>
      <c r="K429" s="376" t="s">
        <v>240</v>
      </c>
      <c r="L429" s="376"/>
      <c r="M429" s="379" t="str">
        <f>IF([1]p33!$H$397&lt;&gt;0,[1]p33!$H$397,"")</f>
        <v/>
      </c>
      <c r="N429" s="379"/>
      <c r="O429" s="380"/>
      <c r="P429" s="87" t="s">
        <v>74</v>
      </c>
      <c r="Q429" s="96" t="str">
        <f>IF([1]p33!$K$397&lt;&gt;0,[1]p33!$K$397,"")</f>
        <v/>
      </c>
      <c r="R429" s="93" t="s">
        <v>75</v>
      </c>
      <c r="S429" s="96" t="str">
        <f>IF([1]p33!$L$397&lt;&gt;0,[1]p33!$L$397,"")</f>
        <v/>
      </c>
      <c r="T429" s="97"/>
      <c r="U429" s="2"/>
      <c r="V429" s="2"/>
    </row>
    <row r="430" spans="1:22" x14ac:dyDescent="0.2">
      <c r="A430" s="375" t="s">
        <v>263</v>
      </c>
      <c r="B430" s="376"/>
      <c r="C430" s="379" t="str">
        <f>IF([1]p33!$C$398&lt;&gt;0,[1]p33!$C$398,"")</f>
        <v/>
      </c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80"/>
      <c r="T430" s="97"/>
      <c r="U430" s="2"/>
      <c r="V430" s="2"/>
    </row>
    <row r="431" spans="1:22" x14ac:dyDescent="0.2">
      <c r="A431" s="378"/>
      <c r="B431" s="378"/>
      <c r="C431" s="378"/>
      <c r="D431" s="378"/>
      <c r="E431" s="378"/>
      <c r="F431" s="378"/>
      <c r="G431" s="378"/>
      <c r="H431" s="378"/>
      <c r="I431" s="378"/>
      <c r="J431" s="378"/>
      <c r="K431" s="378"/>
      <c r="L431" s="378"/>
      <c r="M431" s="378"/>
      <c r="N431" s="378"/>
      <c r="O431" s="378"/>
      <c r="P431" s="378"/>
      <c r="Q431" s="378"/>
      <c r="R431" s="378"/>
      <c r="S431" s="378"/>
    </row>
    <row r="432" spans="1:22" x14ac:dyDescent="0.2">
      <c r="A432" s="47" t="s">
        <v>170</v>
      </c>
      <c r="B432" s="379" t="str">
        <f>IF([1]p33!$A$401&lt;&gt;0,[1]p33!$A$401,"")</f>
        <v/>
      </c>
      <c r="C432" s="379"/>
      <c r="D432" s="379"/>
      <c r="E432" s="379"/>
      <c r="F432" s="379"/>
      <c r="G432" s="379"/>
      <c r="H432" s="379"/>
      <c r="I432" s="379"/>
      <c r="J432" s="380"/>
      <c r="K432" s="376" t="s">
        <v>240</v>
      </c>
      <c r="L432" s="376"/>
      <c r="M432" s="379" t="str">
        <f>IF([1]p33!$H$401&lt;&gt;0,[1]p33!$H$401,"")</f>
        <v/>
      </c>
      <c r="N432" s="379"/>
      <c r="O432" s="380"/>
      <c r="P432" s="87" t="s">
        <v>74</v>
      </c>
      <c r="Q432" s="96" t="str">
        <f>IF([1]p33!$K$401&lt;&gt;0,[1]p33!$K$401,"")</f>
        <v/>
      </c>
      <c r="R432" s="93" t="s">
        <v>75</v>
      </c>
      <c r="S432" s="96" t="str">
        <f>IF([1]p33!$L$401&lt;&gt;0,[1]p33!$L$401,"")</f>
        <v/>
      </c>
      <c r="T432" s="97"/>
      <c r="U432" s="2"/>
      <c r="V432" s="2"/>
    </row>
    <row r="433" spans="1:22" x14ac:dyDescent="0.2">
      <c r="A433" s="375" t="s">
        <v>263</v>
      </c>
      <c r="B433" s="376"/>
      <c r="C433" s="379" t="str">
        <f>IF([1]p33!$C$402&lt;&gt;0,[1]p33!$C$402,"")</f>
        <v/>
      </c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79"/>
      <c r="O433" s="379"/>
      <c r="P433" s="379"/>
      <c r="Q433" s="379"/>
      <c r="R433" s="379"/>
      <c r="S433" s="380"/>
      <c r="T433" s="97"/>
      <c r="U433" s="2"/>
      <c r="V433" s="2"/>
    </row>
    <row r="434" spans="1:22" x14ac:dyDescent="0.2">
      <c r="A434" s="378"/>
      <c r="B434" s="378"/>
      <c r="C434" s="378"/>
      <c r="D434" s="378"/>
      <c r="E434" s="378"/>
      <c r="F434" s="378"/>
      <c r="G434" s="378"/>
      <c r="H434" s="378"/>
      <c r="I434" s="378"/>
      <c r="J434" s="378"/>
      <c r="K434" s="378"/>
      <c r="L434" s="378"/>
      <c r="M434" s="378"/>
      <c r="N434" s="378"/>
      <c r="O434" s="378"/>
      <c r="P434" s="378"/>
      <c r="Q434" s="378"/>
      <c r="R434" s="378"/>
      <c r="S434" s="378"/>
    </row>
    <row r="435" spans="1:22" s="32" customFormat="1" ht="13.5" customHeight="1" x14ac:dyDescent="0.2">
      <c r="A435" s="375" t="str">
        <f>T([1]p34!$C$13:$G$13)</f>
        <v/>
      </c>
      <c r="B435" s="376"/>
      <c r="C435" s="376"/>
      <c r="D435" s="376"/>
      <c r="E435" s="376"/>
      <c r="F435" s="376"/>
      <c r="G435" s="376"/>
      <c r="H435" s="377"/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</row>
    <row r="436" spans="1:22" x14ac:dyDescent="0.2">
      <c r="A436" s="47" t="s">
        <v>170</v>
      </c>
      <c r="B436" s="379" t="str">
        <f>IF([1]p34!$A$389&lt;&gt;0,[1]p34!$A$389,"")</f>
        <v/>
      </c>
      <c r="C436" s="379"/>
      <c r="D436" s="379"/>
      <c r="E436" s="379"/>
      <c r="F436" s="379"/>
      <c r="G436" s="379"/>
      <c r="H436" s="379"/>
      <c r="I436" s="379"/>
      <c r="J436" s="380"/>
      <c r="K436" s="376" t="s">
        <v>240</v>
      </c>
      <c r="L436" s="376"/>
      <c r="M436" s="379" t="str">
        <f>IF([1]p34!$H$389&lt;&gt;0,[1]p34!$H$389,"")</f>
        <v/>
      </c>
      <c r="N436" s="379"/>
      <c r="O436" s="380"/>
      <c r="P436" s="87" t="s">
        <v>74</v>
      </c>
      <c r="Q436" s="96" t="str">
        <f>IF([1]p34!$K$389&lt;&gt;0,[1]p34!$K$389,"")</f>
        <v/>
      </c>
      <c r="R436" s="93" t="s">
        <v>75</v>
      </c>
      <c r="S436" s="96" t="str">
        <f>IF([1]p34!$L$389&lt;&gt;0,[1]p34!$L$389,"")</f>
        <v/>
      </c>
      <c r="T436" s="97"/>
      <c r="U436" s="2"/>
      <c r="V436" s="2"/>
    </row>
    <row r="437" spans="1:22" x14ac:dyDescent="0.2">
      <c r="A437" s="375" t="s">
        <v>263</v>
      </c>
      <c r="B437" s="376"/>
      <c r="C437" s="379" t="str">
        <f>IF([1]p34!$C$390&lt;&gt;0,[1]p34!$C$390,"")</f>
        <v/>
      </c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79"/>
      <c r="O437" s="379"/>
      <c r="P437" s="379"/>
      <c r="Q437" s="379"/>
      <c r="R437" s="379"/>
      <c r="S437" s="380"/>
      <c r="T437" s="97"/>
      <c r="U437" s="2"/>
      <c r="V437" s="2"/>
    </row>
    <row r="438" spans="1:22" x14ac:dyDescent="0.2">
      <c r="A438" s="378"/>
      <c r="B438" s="378"/>
      <c r="C438" s="378"/>
      <c r="D438" s="378"/>
      <c r="E438" s="378"/>
      <c r="F438" s="378"/>
      <c r="G438" s="378"/>
      <c r="H438" s="378"/>
      <c r="I438" s="378"/>
      <c r="J438" s="378"/>
      <c r="K438" s="378"/>
      <c r="L438" s="378"/>
      <c r="M438" s="378"/>
      <c r="N438" s="378"/>
      <c r="O438" s="378"/>
      <c r="P438" s="378"/>
      <c r="Q438" s="378"/>
      <c r="R438" s="378"/>
      <c r="S438" s="378"/>
    </row>
    <row r="439" spans="1:22" x14ac:dyDescent="0.2">
      <c r="A439" s="47" t="s">
        <v>170</v>
      </c>
      <c r="B439" s="379" t="str">
        <f>IF([1]p34!$A$393&lt;&gt;0,[1]p34!$A$393,"")</f>
        <v/>
      </c>
      <c r="C439" s="379"/>
      <c r="D439" s="379"/>
      <c r="E439" s="379"/>
      <c r="F439" s="379"/>
      <c r="G439" s="379"/>
      <c r="H439" s="379"/>
      <c r="I439" s="379"/>
      <c r="J439" s="380"/>
      <c r="K439" s="376" t="s">
        <v>240</v>
      </c>
      <c r="L439" s="376"/>
      <c r="M439" s="379" t="str">
        <f>IF([1]p34!$H$393&lt;&gt;0,[1]p34!$H$393,"")</f>
        <v/>
      </c>
      <c r="N439" s="379"/>
      <c r="O439" s="380"/>
      <c r="P439" s="87" t="s">
        <v>74</v>
      </c>
      <c r="Q439" s="96" t="str">
        <f>IF([1]p34!$K$393&lt;&gt;0,[1]p34!$K$393,"")</f>
        <v/>
      </c>
      <c r="R439" s="93" t="s">
        <v>75</v>
      </c>
      <c r="S439" s="96" t="str">
        <f>IF([1]p34!$L$393&lt;&gt;0,[1]p34!$L$393,"")</f>
        <v/>
      </c>
      <c r="T439" s="97"/>
      <c r="U439" s="2"/>
      <c r="V439" s="2"/>
    </row>
    <row r="440" spans="1:22" x14ac:dyDescent="0.2">
      <c r="A440" s="375" t="s">
        <v>263</v>
      </c>
      <c r="B440" s="376"/>
      <c r="C440" s="379" t="str">
        <f>IF([1]p34!$C$394&lt;&gt;0,[1]p34!$C$394,"")</f>
        <v/>
      </c>
      <c r="D440" s="379"/>
      <c r="E440" s="379"/>
      <c r="F440" s="379"/>
      <c r="G440" s="379"/>
      <c r="H440" s="379"/>
      <c r="I440" s="379"/>
      <c r="J440" s="379"/>
      <c r="K440" s="379"/>
      <c r="L440" s="379"/>
      <c r="M440" s="379"/>
      <c r="N440" s="379"/>
      <c r="O440" s="379"/>
      <c r="P440" s="379"/>
      <c r="Q440" s="379"/>
      <c r="R440" s="379"/>
      <c r="S440" s="380"/>
      <c r="T440" s="97"/>
      <c r="U440" s="2"/>
      <c r="V440" s="2"/>
    </row>
    <row r="441" spans="1:22" x14ac:dyDescent="0.2">
      <c r="A441" s="378"/>
      <c r="B441" s="378"/>
      <c r="C441" s="378"/>
      <c r="D441" s="378"/>
      <c r="E441" s="378"/>
      <c r="F441" s="378"/>
      <c r="G441" s="378"/>
      <c r="H441" s="378"/>
      <c r="I441" s="378"/>
      <c r="J441" s="378"/>
      <c r="K441" s="378"/>
      <c r="L441" s="378"/>
      <c r="M441" s="378"/>
      <c r="N441" s="378"/>
      <c r="O441" s="378"/>
      <c r="P441" s="378"/>
      <c r="Q441" s="378"/>
      <c r="R441" s="378"/>
      <c r="S441" s="378"/>
    </row>
    <row r="442" spans="1:22" x14ac:dyDescent="0.2">
      <c r="A442" s="47" t="s">
        <v>170</v>
      </c>
      <c r="B442" s="379" t="str">
        <f>IF([1]p34!$A$397&lt;&gt;0,[1]p34!$A$397,"")</f>
        <v/>
      </c>
      <c r="C442" s="379"/>
      <c r="D442" s="379"/>
      <c r="E442" s="379"/>
      <c r="F442" s="379"/>
      <c r="G442" s="379"/>
      <c r="H442" s="379"/>
      <c r="I442" s="379"/>
      <c r="J442" s="380"/>
      <c r="K442" s="376" t="s">
        <v>240</v>
      </c>
      <c r="L442" s="376"/>
      <c r="M442" s="379" t="str">
        <f>IF([1]p34!$H$397&lt;&gt;0,[1]p34!$H$397,"")</f>
        <v/>
      </c>
      <c r="N442" s="379"/>
      <c r="O442" s="380"/>
      <c r="P442" s="87" t="s">
        <v>74</v>
      </c>
      <c r="Q442" s="96" t="str">
        <f>IF([1]p34!$K$397&lt;&gt;0,[1]p34!$K$397,"")</f>
        <v/>
      </c>
      <c r="R442" s="93" t="s">
        <v>75</v>
      </c>
      <c r="S442" s="96" t="str">
        <f>IF([1]p34!$L$397&lt;&gt;0,[1]p34!$L$397,"")</f>
        <v/>
      </c>
      <c r="T442" s="97"/>
      <c r="U442" s="2"/>
      <c r="V442" s="2"/>
    </row>
    <row r="443" spans="1:22" x14ac:dyDescent="0.2">
      <c r="A443" s="375" t="s">
        <v>263</v>
      </c>
      <c r="B443" s="376"/>
      <c r="C443" s="379" t="str">
        <f>IF([1]p34!$C$398&lt;&gt;0,[1]p34!$C$398,"")</f>
        <v/>
      </c>
      <c r="D443" s="379"/>
      <c r="E443" s="379"/>
      <c r="F443" s="379"/>
      <c r="G443" s="379"/>
      <c r="H443" s="379"/>
      <c r="I443" s="379"/>
      <c r="J443" s="379"/>
      <c r="K443" s="379"/>
      <c r="L443" s="379"/>
      <c r="M443" s="379"/>
      <c r="N443" s="379"/>
      <c r="O443" s="379"/>
      <c r="P443" s="379"/>
      <c r="Q443" s="379"/>
      <c r="R443" s="379"/>
      <c r="S443" s="380"/>
      <c r="T443" s="97"/>
      <c r="U443" s="2"/>
      <c r="V443" s="2"/>
    </row>
    <row r="444" spans="1:22" x14ac:dyDescent="0.2">
      <c r="A444" s="378"/>
      <c r="B444" s="378"/>
      <c r="C444" s="378"/>
      <c r="D444" s="378"/>
      <c r="E444" s="378"/>
      <c r="F444" s="378"/>
      <c r="G444" s="378"/>
      <c r="H444" s="378"/>
      <c r="I444" s="378"/>
      <c r="J444" s="378"/>
      <c r="K444" s="378"/>
      <c r="L444" s="378"/>
      <c r="M444" s="378"/>
      <c r="N444" s="378"/>
      <c r="O444" s="378"/>
      <c r="P444" s="378"/>
      <c r="Q444" s="378"/>
      <c r="R444" s="378"/>
      <c r="S444" s="378"/>
    </row>
    <row r="445" spans="1:22" x14ac:dyDescent="0.2">
      <c r="A445" s="47" t="s">
        <v>170</v>
      </c>
      <c r="B445" s="379" t="str">
        <f>IF([1]p34!$A$401&lt;&gt;0,[1]p34!$A$401,"")</f>
        <v/>
      </c>
      <c r="C445" s="379"/>
      <c r="D445" s="379"/>
      <c r="E445" s="379"/>
      <c r="F445" s="379"/>
      <c r="G445" s="379"/>
      <c r="H445" s="379"/>
      <c r="I445" s="379"/>
      <c r="J445" s="380"/>
      <c r="K445" s="376" t="s">
        <v>240</v>
      </c>
      <c r="L445" s="376"/>
      <c r="M445" s="379" t="str">
        <f>IF([1]p34!$H$401&lt;&gt;0,[1]p34!$H$401,"")</f>
        <v/>
      </c>
      <c r="N445" s="379"/>
      <c r="O445" s="380"/>
      <c r="P445" s="87" t="s">
        <v>74</v>
      </c>
      <c r="Q445" s="96" t="str">
        <f>IF([1]p34!$K$401&lt;&gt;0,[1]p34!$K$401,"")</f>
        <v/>
      </c>
      <c r="R445" s="93" t="s">
        <v>75</v>
      </c>
      <c r="S445" s="96" t="str">
        <f>IF([1]p34!$L$401&lt;&gt;0,[1]p34!$L$401,"")</f>
        <v/>
      </c>
      <c r="T445" s="97"/>
      <c r="U445" s="2"/>
      <c r="V445" s="2"/>
    </row>
    <row r="446" spans="1:22" x14ac:dyDescent="0.2">
      <c r="A446" s="375" t="s">
        <v>263</v>
      </c>
      <c r="B446" s="376"/>
      <c r="C446" s="379" t="str">
        <f>IF([1]p34!$C$402&lt;&gt;0,[1]p34!$C$402,"")</f>
        <v/>
      </c>
      <c r="D446" s="379"/>
      <c r="E446" s="379"/>
      <c r="F446" s="379"/>
      <c r="G446" s="379"/>
      <c r="H446" s="379"/>
      <c r="I446" s="379"/>
      <c r="J446" s="379"/>
      <c r="K446" s="379"/>
      <c r="L446" s="379"/>
      <c r="M446" s="379"/>
      <c r="N446" s="379"/>
      <c r="O446" s="379"/>
      <c r="P446" s="379"/>
      <c r="Q446" s="379"/>
      <c r="R446" s="379"/>
      <c r="S446" s="380"/>
      <c r="T446" s="97"/>
      <c r="U446" s="2"/>
      <c r="V446" s="2"/>
    </row>
    <row r="447" spans="1:22" x14ac:dyDescent="0.2">
      <c r="A447" s="378"/>
      <c r="B447" s="378"/>
      <c r="C447" s="378"/>
      <c r="D447" s="378"/>
      <c r="E447" s="378"/>
      <c r="F447" s="378"/>
      <c r="G447" s="378"/>
      <c r="H447" s="378"/>
      <c r="I447" s="378"/>
      <c r="J447" s="378"/>
      <c r="K447" s="378"/>
      <c r="L447" s="378"/>
      <c r="M447" s="378"/>
      <c r="N447" s="378"/>
      <c r="O447" s="378"/>
      <c r="P447" s="378"/>
      <c r="Q447" s="378"/>
      <c r="R447" s="378"/>
      <c r="S447" s="378"/>
    </row>
    <row r="448" spans="1:22" s="32" customFormat="1" ht="13.5" customHeight="1" x14ac:dyDescent="0.2">
      <c r="A448" s="375" t="str">
        <f>T([1]p35!$C$13:$G$13)</f>
        <v/>
      </c>
      <c r="B448" s="376"/>
      <c r="C448" s="376"/>
      <c r="D448" s="376"/>
      <c r="E448" s="376"/>
      <c r="F448" s="376"/>
      <c r="G448" s="376"/>
      <c r="H448" s="377"/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</row>
    <row r="449" spans="1:22" x14ac:dyDescent="0.2">
      <c r="A449" s="47" t="s">
        <v>170</v>
      </c>
      <c r="B449" s="379" t="str">
        <f>IF([1]p35!$A$389&lt;&gt;0,[1]p35!$A$389,"")</f>
        <v/>
      </c>
      <c r="C449" s="379"/>
      <c r="D449" s="379"/>
      <c r="E449" s="379"/>
      <c r="F449" s="379"/>
      <c r="G449" s="379"/>
      <c r="H449" s="379"/>
      <c r="I449" s="379"/>
      <c r="J449" s="380"/>
      <c r="K449" s="376" t="s">
        <v>240</v>
      </c>
      <c r="L449" s="376"/>
      <c r="M449" s="379" t="str">
        <f>IF([1]p35!$H$389&lt;&gt;0,[1]p35!$H$389,"")</f>
        <v/>
      </c>
      <c r="N449" s="379"/>
      <c r="O449" s="380"/>
      <c r="P449" s="87" t="s">
        <v>74</v>
      </c>
      <c r="Q449" s="96" t="str">
        <f>IF([1]p35!$K$389&lt;&gt;0,[1]p35!$K$389,"")</f>
        <v/>
      </c>
      <c r="R449" s="93" t="s">
        <v>75</v>
      </c>
      <c r="S449" s="96" t="str">
        <f>IF([1]p35!$L$389&lt;&gt;0,[1]p35!$L$389,"")</f>
        <v/>
      </c>
      <c r="T449" s="97"/>
      <c r="U449" s="2"/>
      <c r="V449" s="2"/>
    </row>
    <row r="450" spans="1:22" x14ac:dyDescent="0.2">
      <c r="A450" s="375" t="s">
        <v>263</v>
      </c>
      <c r="B450" s="376"/>
      <c r="C450" s="379" t="str">
        <f>IF([1]p35!$C$390&lt;&gt;0,[1]p35!$C$390,"")</f>
        <v/>
      </c>
      <c r="D450" s="379"/>
      <c r="E450" s="379"/>
      <c r="F450" s="379"/>
      <c r="G450" s="379"/>
      <c r="H450" s="379"/>
      <c r="I450" s="379"/>
      <c r="J450" s="379"/>
      <c r="K450" s="379"/>
      <c r="L450" s="379"/>
      <c r="M450" s="379"/>
      <c r="N450" s="379"/>
      <c r="O450" s="379"/>
      <c r="P450" s="379"/>
      <c r="Q450" s="379"/>
      <c r="R450" s="379"/>
      <c r="S450" s="380"/>
      <c r="T450" s="97"/>
      <c r="U450" s="2"/>
      <c r="V450" s="2"/>
    </row>
    <row r="451" spans="1:22" x14ac:dyDescent="0.2">
      <c r="A451" s="378"/>
      <c r="B451" s="378"/>
      <c r="C451" s="378"/>
      <c r="D451" s="378"/>
      <c r="E451" s="378"/>
      <c r="F451" s="378"/>
      <c r="G451" s="378"/>
      <c r="H451" s="378"/>
      <c r="I451" s="378"/>
      <c r="J451" s="378"/>
      <c r="K451" s="378"/>
      <c r="L451" s="378"/>
      <c r="M451" s="378"/>
      <c r="N451" s="378"/>
      <c r="O451" s="378"/>
      <c r="P451" s="378"/>
      <c r="Q451" s="378"/>
      <c r="R451" s="378"/>
      <c r="S451" s="378"/>
    </row>
    <row r="452" spans="1:22" x14ac:dyDescent="0.2">
      <c r="A452" s="47" t="s">
        <v>170</v>
      </c>
      <c r="B452" s="379" t="str">
        <f>IF([1]p35!$A$393&lt;&gt;0,[1]p35!$A$393,"")</f>
        <v/>
      </c>
      <c r="C452" s="379"/>
      <c r="D452" s="379"/>
      <c r="E452" s="379"/>
      <c r="F452" s="379"/>
      <c r="G452" s="379"/>
      <c r="H452" s="379"/>
      <c r="I452" s="379"/>
      <c r="J452" s="380"/>
      <c r="K452" s="376" t="s">
        <v>240</v>
      </c>
      <c r="L452" s="376"/>
      <c r="M452" s="379" t="str">
        <f>IF([1]p35!$H$393&lt;&gt;0,[1]p35!$H$393,"")</f>
        <v/>
      </c>
      <c r="N452" s="379"/>
      <c r="O452" s="380"/>
      <c r="P452" s="87" t="s">
        <v>74</v>
      </c>
      <c r="Q452" s="96" t="str">
        <f>IF([1]p35!$K$393&lt;&gt;0,[1]p35!$K$393,"")</f>
        <v/>
      </c>
      <c r="R452" s="93" t="s">
        <v>75</v>
      </c>
      <c r="S452" s="96" t="str">
        <f>IF([1]p35!$L$393&lt;&gt;0,[1]p35!$L$393,"")</f>
        <v/>
      </c>
      <c r="T452" s="97"/>
      <c r="U452" s="2"/>
      <c r="V452" s="2"/>
    </row>
    <row r="453" spans="1:22" x14ac:dyDescent="0.2">
      <c r="A453" s="375" t="s">
        <v>263</v>
      </c>
      <c r="B453" s="376"/>
      <c r="C453" s="379" t="str">
        <f>IF([1]p35!$C$394&lt;&gt;0,[1]p35!$C$394,"")</f>
        <v/>
      </c>
      <c r="D453" s="379"/>
      <c r="E453" s="379"/>
      <c r="F453" s="379"/>
      <c r="G453" s="379"/>
      <c r="H453" s="379"/>
      <c r="I453" s="379"/>
      <c r="J453" s="379"/>
      <c r="K453" s="379"/>
      <c r="L453" s="379"/>
      <c r="M453" s="379"/>
      <c r="N453" s="379"/>
      <c r="O453" s="379"/>
      <c r="P453" s="379"/>
      <c r="Q453" s="379"/>
      <c r="R453" s="379"/>
      <c r="S453" s="380"/>
      <c r="T453" s="97"/>
      <c r="U453" s="2"/>
      <c r="V453" s="2"/>
    </row>
    <row r="454" spans="1:22" x14ac:dyDescent="0.2">
      <c r="A454" s="378"/>
      <c r="B454" s="378"/>
      <c r="C454" s="378"/>
      <c r="D454" s="378"/>
      <c r="E454" s="378"/>
      <c r="F454" s="378"/>
      <c r="G454" s="378"/>
      <c r="H454" s="378"/>
      <c r="I454" s="378"/>
      <c r="J454" s="378"/>
      <c r="K454" s="378"/>
      <c r="L454" s="378"/>
      <c r="M454" s="378"/>
      <c r="N454" s="378"/>
      <c r="O454" s="378"/>
      <c r="P454" s="378"/>
      <c r="Q454" s="378"/>
      <c r="R454" s="378"/>
      <c r="S454" s="378"/>
    </row>
    <row r="455" spans="1:22" x14ac:dyDescent="0.2">
      <c r="A455" s="47" t="s">
        <v>170</v>
      </c>
      <c r="B455" s="379" t="str">
        <f>IF([1]p35!$A$397&lt;&gt;0,[1]p35!$A$397,"")</f>
        <v/>
      </c>
      <c r="C455" s="379"/>
      <c r="D455" s="379"/>
      <c r="E455" s="379"/>
      <c r="F455" s="379"/>
      <c r="G455" s="379"/>
      <c r="H455" s="379"/>
      <c r="I455" s="379"/>
      <c r="J455" s="380"/>
      <c r="K455" s="376" t="s">
        <v>240</v>
      </c>
      <c r="L455" s="376"/>
      <c r="M455" s="379" t="str">
        <f>IF([1]p35!$H$397&lt;&gt;0,[1]p35!$H$397,"")</f>
        <v/>
      </c>
      <c r="N455" s="379"/>
      <c r="O455" s="380"/>
      <c r="P455" s="87" t="s">
        <v>74</v>
      </c>
      <c r="Q455" s="96" t="str">
        <f>IF([1]p35!$K$397&lt;&gt;0,[1]p35!$K$397,"")</f>
        <v/>
      </c>
      <c r="R455" s="93" t="s">
        <v>75</v>
      </c>
      <c r="S455" s="96" t="str">
        <f>IF([1]p35!$L$397&lt;&gt;0,[1]p35!$L$397,"")</f>
        <v/>
      </c>
      <c r="T455" s="97"/>
      <c r="U455" s="2"/>
      <c r="V455" s="2"/>
    </row>
    <row r="456" spans="1:22" x14ac:dyDescent="0.2">
      <c r="A456" s="375" t="s">
        <v>263</v>
      </c>
      <c r="B456" s="376"/>
      <c r="C456" s="379" t="str">
        <f>IF([1]p35!$C$398&lt;&gt;0,[1]p35!$C$398,"")</f>
        <v/>
      </c>
      <c r="D456" s="379"/>
      <c r="E456" s="379"/>
      <c r="F456" s="379"/>
      <c r="G456" s="379"/>
      <c r="H456" s="379"/>
      <c r="I456" s="379"/>
      <c r="J456" s="379"/>
      <c r="K456" s="379"/>
      <c r="L456" s="379"/>
      <c r="M456" s="379"/>
      <c r="N456" s="379"/>
      <c r="O456" s="379"/>
      <c r="P456" s="379"/>
      <c r="Q456" s="379"/>
      <c r="R456" s="379"/>
      <c r="S456" s="380"/>
      <c r="T456" s="97"/>
      <c r="U456" s="2"/>
      <c r="V456" s="2"/>
    </row>
    <row r="457" spans="1:22" x14ac:dyDescent="0.2">
      <c r="A457" s="378"/>
      <c r="B457" s="378"/>
      <c r="C457" s="378"/>
      <c r="D457" s="378"/>
      <c r="E457" s="378"/>
      <c r="F457" s="378"/>
      <c r="G457" s="378"/>
      <c r="H457" s="378"/>
      <c r="I457" s="378"/>
      <c r="J457" s="378"/>
      <c r="K457" s="378"/>
      <c r="L457" s="378"/>
      <c r="M457" s="378"/>
      <c r="N457" s="378"/>
      <c r="O457" s="378"/>
      <c r="P457" s="378"/>
      <c r="Q457" s="378"/>
      <c r="R457" s="378"/>
      <c r="S457" s="378"/>
    </row>
    <row r="458" spans="1:22" x14ac:dyDescent="0.2">
      <c r="A458" s="47" t="s">
        <v>170</v>
      </c>
      <c r="B458" s="379" t="str">
        <f>IF([1]p35!$A$401&lt;&gt;0,[1]p35!$A$401,"")</f>
        <v/>
      </c>
      <c r="C458" s="379"/>
      <c r="D458" s="379"/>
      <c r="E458" s="379"/>
      <c r="F458" s="379"/>
      <c r="G458" s="379"/>
      <c r="H458" s="379"/>
      <c r="I458" s="379"/>
      <c r="J458" s="380"/>
      <c r="K458" s="376" t="s">
        <v>240</v>
      </c>
      <c r="L458" s="376"/>
      <c r="M458" s="379" t="str">
        <f>IF([1]p35!$H$401&lt;&gt;0,[1]p35!$H$401,"")</f>
        <v/>
      </c>
      <c r="N458" s="379"/>
      <c r="O458" s="380"/>
      <c r="P458" s="87" t="s">
        <v>74</v>
      </c>
      <c r="Q458" s="96" t="str">
        <f>IF([1]p35!$K$401&lt;&gt;0,[1]p35!$K$401,"")</f>
        <v/>
      </c>
      <c r="R458" s="93" t="s">
        <v>75</v>
      </c>
      <c r="S458" s="96" t="str">
        <f>IF([1]p35!$L$401&lt;&gt;0,[1]p35!$L$401,"")</f>
        <v/>
      </c>
      <c r="T458" s="97"/>
      <c r="U458" s="2"/>
      <c r="V458" s="2"/>
    </row>
    <row r="459" spans="1:22" x14ac:dyDescent="0.2">
      <c r="A459" s="375" t="s">
        <v>263</v>
      </c>
      <c r="B459" s="376"/>
      <c r="C459" s="379" t="str">
        <f>IF([1]p35!$C$402&lt;&gt;0,[1]p35!$C$402,"")</f>
        <v/>
      </c>
      <c r="D459" s="379"/>
      <c r="E459" s="379"/>
      <c r="F459" s="379"/>
      <c r="G459" s="379"/>
      <c r="H459" s="379"/>
      <c r="I459" s="379"/>
      <c r="J459" s="379"/>
      <c r="K459" s="379"/>
      <c r="L459" s="379"/>
      <c r="M459" s="379"/>
      <c r="N459" s="379"/>
      <c r="O459" s="379"/>
      <c r="P459" s="379"/>
      <c r="Q459" s="379"/>
      <c r="R459" s="379"/>
      <c r="S459" s="380"/>
      <c r="T459" s="97"/>
      <c r="U459" s="2"/>
      <c r="V459" s="2"/>
    </row>
    <row r="460" spans="1:22" x14ac:dyDescent="0.2">
      <c r="A460" s="378"/>
      <c r="B460" s="378"/>
      <c r="C460" s="378"/>
      <c r="D460" s="378"/>
      <c r="E460" s="378"/>
      <c r="F460" s="378"/>
      <c r="G460" s="378"/>
      <c r="H460" s="378"/>
      <c r="I460" s="378"/>
      <c r="J460" s="378"/>
      <c r="K460" s="378"/>
      <c r="L460" s="378"/>
      <c r="M460" s="378"/>
      <c r="N460" s="378"/>
      <c r="O460" s="378"/>
      <c r="P460" s="378"/>
      <c r="Q460" s="378"/>
      <c r="R460" s="378"/>
      <c r="S460" s="378"/>
    </row>
    <row r="461" spans="1:22" s="32" customFormat="1" ht="13.5" customHeight="1" x14ac:dyDescent="0.2">
      <c r="A461" s="375" t="str">
        <f>T([1]p36!$C$13:$G$13)</f>
        <v/>
      </c>
      <c r="B461" s="376"/>
      <c r="C461" s="376"/>
      <c r="D461" s="376"/>
      <c r="E461" s="376"/>
      <c r="F461" s="376"/>
      <c r="G461" s="376"/>
      <c r="H461" s="377"/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</row>
    <row r="462" spans="1:22" x14ac:dyDescent="0.2">
      <c r="A462" s="47" t="s">
        <v>170</v>
      </c>
      <c r="B462" s="379" t="str">
        <f>IF([1]p36!$A$389&lt;&gt;0,[1]p36!$A$389,"")</f>
        <v/>
      </c>
      <c r="C462" s="379"/>
      <c r="D462" s="379"/>
      <c r="E462" s="379"/>
      <c r="F462" s="379"/>
      <c r="G462" s="379"/>
      <c r="H462" s="379"/>
      <c r="I462" s="379"/>
      <c r="J462" s="380"/>
      <c r="K462" s="376" t="s">
        <v>240</v>
      </c>
      <c r="L462" s="376"/>
      <c r="M462" s="379" t="str">
        <f>IF([1]p36!$H$389&lt;&gt;0,[1]p36!$H$389,"")</f>
        <v/>
      </c>
      <c r="N462" s="379"/>
      <c r="O462" s="380"/>
      <c r="P462" s="87" t="s">
        <v>74</v>
      </c>
      <c r="Q462" s="96" t="str">
        <f>IF([1]p36!$K$389&lt;&gt;0,[1]p36!$K$389,"")</f>
        <v/>
      </c>
      <c r="R462" s="93" t="s">
        <v>75</v>
      </c>
      <c r="S462" s="96" t="str">
        <f>IF([1]p36!$L$389&lt;&gt;0,[1]p36!$L$389,"")</f>
        <v/>
      </c>
      <c r="T462" s="97"/>
      <c r="U462" s="2"/>
      <c r="V462" s="2"/>
    </row>
    <row r="463" spans="1:22" x14ac:dyDescent="0.2">
      <c r="A463" s="375" t="s">
        <v>263</v>
      </c>
      <c r="B463" s="376"/>
      <c r="C463" s="379" t="str">
        <f>IF([1]p36!$C$390&lt;&gt;0,[1]p36!$C$390,"")</f>
        <v/>
      </c>
      <c r="D463" s="379"/>
      <c r="E463" s="379"/>
      <c r="F463" s="379"/>
      <c r="G463" s="379"/>
      <c r="H463" s="379"/>
      <c r="I463" s="379"/>
      <c r="J463" s="379"/>
      <c r="K463" s="379"/>
      <c r="L463" s="379"/>
      <c r="M463" s="379"/>
      <c r="N463" s="379"/>
      <c r="O463" s="379"/>
      <c r="P463" s="379"/>
      <c r="Q463" s="379"/>
      <c r="R463" s="379"/>
      <c r="S463" s="380"/>
      <c r="T463" s="97"/>
      <c r="U463" s="2"/>
      <c r="V463" s="2"/>
    </row>
    <row r="464" spans="1:22" x14ac:dyDescent="0.2">
      <c r="A464" s="378"/>
      <c r="B464" s="378"/>
      <c r="C464" s="378"/>
      <c r="D464" s="378"/>
      <c r="E464" s="378"/>
      <c r="F464" s="378"/>
      <c r="G464" s="378"/>
      <c r="H464" s="378"/>
      <c r="I464" s="378"/>
      <c r="J464" s="378"/>
      <c r="K464" s="378"/>
      <c r="L464" s="378"/>
      <c r="M464" s="378"/>
      <c r="N464" s="378"/>
      <c r="O464" s="378"/>
      <c r="P464" s="378"/>
      <c r="Q464" s="378"/>
      <c r="R464" s="378"/>
      <c r="S464" s="378"/>
    </row>
    <row r="465" spans="1:22" x14ac:dyDescent="0.2">
      <c r="A465" s="47" t="s">
        <v>170</v>
      </c>
      <c r="B465" s="379" t="str">
        <f>IF([1]p36!$A$393&lt;&gt;0,[1]p36!$A$393,"")</f>
        <v/>
      </c>
      <c r="C465" s="379"/>
      <c r="D465" s="379"/>
      <c r="E465" s="379"/>
      <c r="F465" s="379"/>
      <c r="G465" s="379"/>
      <c r="H465" s="379"/>
      <c r="I465" s="379"/>
      <c r="J465" s="380"/>
      <c r="K465" s="376" t="s">
        <v>240</v>
      </c>
      <c r="L465" s="376"/>
      <c r="M465" s="379" t="str">
        <f>IF([1]p36!$H$393&lt;&gt;0,[1]p36!$H$393,"")</f>
        <v/>
      </c>
      <c r="N465" s="379"/>
      <c r="O465" s="380"/>
      <c r="P465" s="87" t="s">
        <v>74</v>
      </c>
      <c r="Q465" s="96" t="str">
        <f>IF([1]p36!$K$393&lt;&gt;0,[1]p36!$K$393,"")</f>
        <v/>
      </c>
      <c r="R465" s="93" t="s">
        <v>75</v>
      </c>
      <c r="S465" s="96" t="str">
        <f>IF([1]p36!$L$393&lt;&gt;0,[1]p36!$L$393,"")</f>
        <v/>
      </c>
      <c r="T465" s="97"/>
      <c r="U465" s="2"/>
      <c r="V465" s="2"/>
    </row>
    <row r="466" spans="1:22" x14ac:dyDescent="0.2">
      <c r="A466" s="375" t="s">
        <v>263</v>
      </c>
      <c r="B466" s="376"/>
      <c r="C466" s="379" t="str">
        <f>IF([1]p36!$C$394&lt;&gt;0,[1]p36!$C$394,"")</f>
        <v/>
      </c>
      <c r="D466" s="379"/>
      <c r="E466" s="379"/>
      <c r="F466" s="379"/>
      <c r="G466" s="379"/>
      <c r="H466" s="379"/>
      <c r="I466" s="379"/>
      <c r="J466" s="379"/>
      <c r="K466" s="379"/>
      <c r="L466" s="379"/>
      <c r="M466" s="379"/>
      <c r="N466" s="379"/>
      <c r="O466" s="379"/>
      <c r="P466" s="379"/>
      <c r="Q466" s="379"/>
      <c r="R466" s="379"/>
      <c r="S466" s="380"/>
      <c r="T466" s="97"/>
      <c r="U466" s="2"/>
      <c r="V466" s="2"/>
    </row>
    <row r="467" spans="1:22" x14ac:dyDescent="0.2">
      <c r="A467" s="378"/>
      <c r="B467" s="378"/>
      <c r="C467" s="378"/>
      <c r="D467" s="378"/>
      <c r="E467" s="378"/>
      <c r="F467" s="378"/>
      <c r="G467" s="378"/>
      <c r="H467" s="378"/>
      <c r="I467" s="378"/>
      <c r="J467" s="378"/>
      <c r="K467" s="378"/>
      <c r="L467" s="378"/>
      <c r="M467" s="378"/>
      <c r="N467" s="378"/>
      <c r="O467" s="378"/>
      <c r="P467" s="378"/>
      <c r="Q467" s="378"/>
      <c r="R467" s="378"/>
      <c r="S467" s="378"/>
    </row>
    <row r="468" spans="1:22" x14ac:dyDescent="0.2">
      <c r="A468" s="47" t="s">
        <v>170</v>
      </c>
      <c r="B468" s="379" t="str">
        <f>IF([1]p36!$A$397&lt;&gt;0,[1]p36!$A$397,"")</f>
        <v/>
      </c>
      <c r="C468" s="379"/>
      <c r="D468" s="379"/>
      <c r="E468" s="379"/>
      <c r="F468" s="379"/>
      <c r="G468" s="379"/>
      <c r="H468" s="379"/>
      <c r="I468" s="379"/>
      <c r="J468" s="380"/>
      <c r="K468" s="376" t="s">
        <v>240</v>
      </c>
      <c r="L468" s="376"/>
      <c r="M468" s="379" t="str">
        <f>IF([1]p36!$H$397&lt;&gt;0,[1]p36!$H$397,"")</f>
        <v/>
      </c>
      <c r="N468" s="379"/>
      <c r="O468" s="380"/>
      <c r="P468" s="87" t="s">
        <v>74</v>
      </c>
      <c r="Q468" s="96" t="str">
        <f>IF([1]p36!$K$397&lt;&gt;0,[1]p36!$K$397,"")</f>
        <v/>
      </c>
      <c r="R468" s="93" t="s">
        <v>75</v>
      </c>
      <c r="S468" s="96" t="str">
        <f>IF([1]p36!$L$397&lt;&gt;0,[1]p36!$L$397,"")</f>
        <v/>
      </c>
      <c r="T468" s="97"/>
      <c r="U468" s="2"/>
      <c r="V468" s="2"/>
    </row>
    <row r="469" spans="1:22" x14ac:dyDescent="0.2">
      <c r="A469" s="375" t="s">
        <v>263</v>
      </c>
      <c r="B469" s="376"/>
      <c r="C469" s="379" t="str">
        <f>IF([1]p36!$C$398&lt;&gt;0,[1]p36!$C$398,"")</f>
        <v/>
      </c>
      <c r="D469" s="379"/>
      <c r="E469" s="379"/>
      <c r="F469" s="379"/>
      <c r="G469" s="379"/>
      <c r="H469" s="379"/>
      <c r="I469" s="379"/>
      <c r="J469" s="379"/>
      <c r="K469" s="379"/>
      <c r="L469" s="379"/>
      <c r="M469" s="379"/>
      <c r="N469" s="379"/>
      <c r="O469" s="379"/>
      <c r="P469" s="379"/>
      <c r="Q469" s="379"/>
      <c r="R469" s="379"/>
      <c r="S469" s="380"/>
      <c r="T469" s="97"/>
      <c r="U469" s="2"/>
      <c r="V469" s="2"/>
    </row>
    <row r="470" spans="1:22" x14ac:dyDescent="0.2">
      <c r="A470" s="378"/>
      <c r="B470" s="378"/>
      <c r="C470" s="378"/>
      <c r="D470" s="378"/>
      <c r="E470" s="378"/>
      <c r="F470" s="378"/>
      <c r="G470" s="378"/>
      <c r="H470" s="378"/>
      <c r="I470" s="378"/>
      <c r="J470" s="378"/>
      <c r="K470" s="378"/>
      <c r="L470" s="378"/>
      <c r="M470" s="378"/>
      <c r="N470" s="378"/>
      <c r="O470" s="378"/>
      <c r="P470" s="378"/>
      <c r="Q470" s="378"/>
      <c r="R470" s="378"/>
      <c r="S470" s="378"/>
    </row>
    <row r="471" spans="1:22" x14ac:dyDescent="0.2">
      <c r="A471" s="47" t="s">
        <v>170</v>
      </c>
      <c r="B471" s="379" t="str">
        <f>IF([1]p36!$A$401&lt;&gt;0,[1]p36!$A$401,"")</f>
        <v/>
      </c>
      <c r="C471" s="379"/>
      <c r="D471" s="379"/>
      <c r="E471" s="379"/>
      <c r="F471" s="379"/>
      <c r="G471" s="379"/>
      <c r="H471" s="379"/>
      <c r="I471" s="379"/>
      <c r="J471" s="380"/>
      <c r="K471" s="376" t="s">
        <v>240</v>
      </c>
      <c r="L471" s="376"/>
      <c r="M471" s="379" t="str">
        <f>IF([1]p36!$H$401&lt;&gt;0,[1]p36!$H$401,"")</f>
        <v/>
      </c>
      <c r="N471" s="379"/>
      <c r="O471" s="380"/>
      <c r="P471" s="87" t="s">
        <v>74</v>
      </c>
      <c r="Q471" s="96" t="str">
        <f>IF([1]p36!$K$401&lt;&gt;0,[1]p36!$K$401,"")</f>
        <v/>
      </c>
      <c r="R471" s="93" t="s">
        <v>75</v>
      </c>
      <c r="S471" s="96" t="str">
        <f>IF([1]p36!$L$401&lt;&gt;0,[1]p36!$L$401,"")</f>
        <v/>
      </c>
      <c r="T471" s="97"/>
      <c r="U471" s="2"/>
      <c r="V471" s="2"/>
    </row>
    <row r="472" spans="1:22" x14ac:dyDescent="0.2">
      <c r="A472" s="375" t="s">
        <v>263</v>
      </c>
      <c r="B472" s="376"/>
      <c r="C472" s="379" t="str">
        <f>IF([1]p36!$C$402&lt;&gt;0,[1]p36!$C$402,"")</f>
        <v/>
      </c>
      <c r="D472" s="379"/>
      <c r="E472" s="379"/>
      <c r="F472" s="379"/>
      <c r="G472" s="379"/>
      <c r="H472" s="379"/>
      <c r="I472" s="379"/>
      <c r="J472" s="379"/>
      <c r="K472" s="379"/>
      <c r="L472" s="379"/>
      <c r="M472" s="379"/>
      <c r="N472" s="379"/>
      <c r="O472" s="379"/>
      <c r="P472" s="379"/>
      <c r="Q472" s="379"/>
      <c r="R472" s="379"/>
      <c r="S472" s="380"/>
      <c r="T472" s="97"/>
      <c r="U472" s="2"/>
      <c r="V472" s="2"/>
    </row>
    <row r="473" spans="1:22" x14ac:dyDescent="0.2">
      <c r="A473" s="378"/>
      <c r="B473" s="378"/>
      <c r="C473" s="378"/>
      <c r="D473" s="378"/>
      <c r="E473" s="378"/>
      <c r="F473" s="378"/>
      <c r="G473" s="378"/>
      <c r="H473" s="378"/>
      <c r="I473" s="378"/>
      <c r="J473" s="378"/>
      <c r="K473" s="378"/>
      <c r="L473" s="378"/>
      <c r="M473" s="378"/>
      <c r="N473" s="378"/>
      <c r="O473" s="378"/>
      <c r="P473" s="378"/>
      <c r="Q473" s="378"/>
      <c r="R473" s="378"/>
      <c r="S473" s="378"/>
    </row>
    <row r="474" spans="1:22" s="32" customFormat="1" ht="13.5" customHeight="1" x14ac:dyDescent="0.2">
      <c r="A474" s="375" t="str">
        <f>T([1]p37!$C$13:$G$13)</f>
        <v/>
      </c>
      <c r="B474" s="376"/>
      <c r="C474" s="376"/>
      <c r="D474" s="376"/>
      <c r="E474" s="376"/>
      <c r="F474" s="376"/>
      <c r="G474" s="376"/>
      <c r="H474" s="377"/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</row>
    <row r="475" spans="1:22" x14ac:dyDescent="0.2">
      <c r="A475" s="47" t="s">
        <v>170</v>
      </c>
      <c r="B475" s="379" t="str">
        <f>IF([1]p37!$A$389&lt;&gt;0,[1]p37!$A$389,"")</f>
        <v/>
      </c>
      <c r="C475" s="379"/>
      <c r="D475" s="379"/>
      <c r="E475" s="379"/>
      <c r="F475" s="379"/>
      <c r="G475" s="379"/>
      <c r="H475" s="379"/>
      <c r="I475" s="379"/>
      <c r="J475" s="380"/>
      <c r="K475" s="376" t="s">
        <v>240</v>
      </c>
      <c r="L475" s="376"/>
      <c r="M475" s="379" t="str">
        <f>IF([1]p37!$H$389&lt;&gt;0,[1]p37!$H$389,"")</f>
        <v/>
      </c>
      <c r="N475" s="379"/>
      <c r="O475" s="380"/>
      <c r="P475" s="87" t="s">
        <v>74</v>
      </c>
      <c r="Q475" s="96" t="str">
        <f>IF([1]p37!$K$389&lt;&gt;0,[1]p37!$K$389,"")</f>
        <v/>
      </c>
      <c r="R475" s="93" t="s">
        <v>75</v>
      </c>
      <c r="S475" s="96" t="str">
        <f>IF([1]p37!$L$389&lt;&gt;0,[1]p37!$L$389,"")</f>
        <v/>
      </c>
      <c r="T475" s="97"/>
      <c r="U475" s="2"/>
      <c r="V475" s="2"/>
    </row>
    <row r="476" spans="1:22" x14ac:dyDescent="0.2">
      <c r="A476" s="375" t="s">
        <v>263</v>
      </c>
      <c r="B476" s="376"/>
      <c r="C476" s="379" t="str">
        <f>IF([1]p37!$C$390&lt;&gt;0,[1]p37!$C$390,"")</f>
        <v/>
      </c>
      <c r="D476" s="379"/>
      <c r="E476" s="379"/>
      <c r="F476" s="379"/>
      <c r="G476" s="379"/>
      <c r="H476" s="379"/>
      <c r="I476" s="379"/>
      <c r="J476" s="379"/>
      <c r="K476" s="379"/>
      <c r="L476" s="379"/>
      <c r="M476" s="379"/>
      <c r="N476" s="379"/>
      <c r="O476" s="379"/>
      <c r="P476" s="379"/>
      <c r="Q476" s="379"/>
      <c r="R476" s="379"/>
      <c r="S476" s="380"/>
      <c r="T476" s="97"/>
      <c r="U476" s="2"/>
      <c r="V476" s="2"/>
    </row>
    <row r="477" spans="1:22" x14ac:dyDescent="0.2">
      <c r="A477" s="378"/>
      <c r="B477" s="378"/>
      <c r="C477" s="378"/>
      <c r="D477" s="378"/>
      <c r="E477" s="378"/>
      <c r="F477" s="378"/>
      <c r="G477" s="378"/>
      <c r="H477" s="378"/>
      <c r="I477" s="378"/>
      <c r="J477" s="378"/>
      <c r="K477" s="378"/>
      <c r="L477" s="378"/>
      <c r="M477" s="378"/>
      <c r="N477" s="378"/>
      <c r="O477" s="378"/>
      <c r="P477" s="378"/>
      <c r="Q477" s="378"/>
      <c r="R477" s="378"/>
      <c r="S477" s="378"/>
    </row>
    <row r="478" spans="1:22" x14ac:dyDescent="0.2">
      <c r="A478" s="47" t="s">
        <v>170</v>
      </c>
      <c r="B478" s="379" t="str">
        <f>IF([1]p37!$A$393&lt;&gt;0,[1]p37!$A$393,"")</f>
        <v/>
      </c>
      <c r="C478" s="379"/>
      <c r="D478" s="379"/>
      <c r="E478" s="379"/>
      <c r="F478" s="379"/>
      <c r="G478" s="379"/>
      <c r="H478" s="379"/>
      <c r="I478" s="379"/>
      <c r="J478" s="380"/>
      <c r="K478" s="376" t="s">
        <v>240</v>
      </c>
      <c r="L478" s="376"/>
      <c r="M478" s="379" t="str">
        <f>IF([1]p37!$H$393&lt;&gt;0,[1]p37!$H$393,"")</f>
        <v/>
      </c>
      <c r="N478" s="379"/>
      <c r="O478" s="380"/>
      <c r="P478" s="87" t="s">
        <v>74</v>
      </c>
      <c r="Q478" s="96" t="str">
        <f>IF([1]p37!$K$393&lt;&gt;0,[1]p37!$K$393,"")</f>
        <v/>
      </c>
      <c r="R478" s="93" t="s">
        <v>75</v>
      </c>
      <c r="S478" s="96" t="str">
        <f>IF([1]p37!$L$393&lt;&gt;0,[1]p37!$L$393,"")</f>
        <v/>
      </c>
      <c r="T478" s="97"/>
      <c r="U478" s="2"/>
      <c r="V478" s="2"/>
    </row>
    <row r="479" spans="1:22" x14ac:dyDescent="0.2">
      <c r="A479" s="375" t="s">
        <v>263</v>
      </c>
      <c r="B479" s="376"/>
      <c r="C479" s="379" t="str">
        <f>IF([1]p37!$C$394&lt;&gt;0,[1]p37!$C$394,"")</f>
        <v/>
      </c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79"/>
      <c r="O479" s="379"/>
      <c r="P479" s="379"/>
      <c r="Q479" s="379"/>
      <c r="R479" s="379"/>
      <c r="S479" s="380"/>
      <c r="T479" s="97"/>
      <c r="U479" s="2"/>
      <c r="V479" s="2"/>
    </row>
    <row r="480" spans="1:22" x14ac:dyDescent="0.2">
      <c r="A480" s="378"/>
      <c r="B480" s="378"/>
      <c r="C480" s="378"/>
      <c r="D480" s="378"/>
      <c r="E480" s="378"/>
      <c r="F480" s="378"/>
      <c r="G480" s="378"/>
      <c r="H480" s="378"/>
      <c r="I480" s="378"/>
      <c r="J480" s="378"/>
      <c r="K480" s="378"/>
      <c r="L480" s="378"/>
      <c r="M480" s="378"/>
      <c r="N480" s="378"/>
      <c r="O480" s="378"/>
      <c r="P480" s="378"/>
      <c r="Q480" s="378"/>
      <c r="R480" s="378"/>
      <c r="S480" s="378"/>
    </row>
    <row r="481" spans="1:22" x14ac:dyDescent="0.2">
      <c r="A481" s="47" t="s">
        <v>170</v>
      </c>
      <c r="B481" s="379" t="str">
        <f>IF([1]p37!$A$397&lt;&gt;0,[1]p37!$A$397,"")</f>
        <v/>
      </c>
      <c r="C481" s="379"/>
      <c r="D481" s="379"/>
      <c r="E481" s="379"/>
      <c r="F481" s="379"/>
      <c r="G481" s="379"/>
      <c r="H481" s="379"/>
      <c r="I481" s="379"/>
      <c r="J481" s="380"/>
      <c r="K481" s="376" t="s">
        <v>240</v>
      </c>
      <c r="L481" s="376"/>
      <c r="M481" s="379" t="str">
        <f>IF([1]p37!$H$397&lt;&gt;0,[1]p37!$H$397,"")</f>
        <v/>
      </c>
      <c r="N481" s="379"/>
      <c r="O481" s="380"/>
      <c r="P481" s="87" t="s">
        <v>74</v>
      </c>
      <c r="Q481" s="96" t="str">
        <f>IF([1]p37!$K$397&lt;&gt;0,[1]p37!$K$397,"")</f>
        <v/>
      </c>
      <c r="R481" s="93" t="s">
        <v>75</v>
      </c>
      <c r="S481" s="96" t="str">
        <f>IF([1]p37!$L$397&lt;&gt;0,[1]p37!$L$397,"")</f>
        <v/>
      </c>
      <c r="T481" s="97"/>
      <c r="U481" s="2"/>
      <c r="V481" s="2"/>
    </row>
    <row r="482" spans="1:22" x14ac:dyDescent="0.2">
      <c r="A482" s="375" t="s">
        <v>263</v>
      </c>
      <c r="B482" s="376"/>
      <c r="C482" s="379" t="str">
        <f>IF([1]p37!$C$398&lt;&gt;0,[1]p37!$C$398,"")</f>
        <v/>
      </c>
      <c r="D482" s="379"/>
      <c r="E482" s="379"/>
      <c r="F482" s="379"/>
      <c r="G482" s="379"/>
      <c r="H482" s="379"/>
      <c r="I482" s="379"/>
      <c r="J482" s="379"/>
      <c r="K482" s="379"/>
      <c r="L482" s="379"/>
      <c r="M482" s="379"/>
      <c r="N482" s="379"/>
      <c r="O482" s="379"/>
      <c r="P482" s="379"/>
      <c r="Q482" s="379"/>
      <c r="R482" s="379"/>
      <c r="S482" s="380"/>
      <c r="T482" s="97"/>
      <c r="U482" s="2"/>
      <c r="V482" s="2"/>
    </row>
    <row r="483" spans="1:22" x14ac:dyDescent="0.2">
      <c r="A483" s="378"/>
      <c r="B483" s="378"/>
      <c r="C483" s="378"/>
      <c r="D483" s="378"/>
      <c r="E483" s="378"/>
      <c r="F483" s="378"/>
      <c r="G483" s="378"/>
      <c r="H483" s="378"/>
      <c r="I483" s="378"/>
      <c r="J483" s="378"/>
      <c r="K483" s="378"/>
      <c r="L483" s="378"/>
      <c r="M483" s="378"/>
      <c r="N483" s="378"/>
      <c r="O483" s="378"/>
      <c r="P483" s="378"/>
      <c r="Q483" s="378"/>
      <c r="R483" s="378"/>
      <c r="S483" s="378"/>
    </row>
    <row r="484" spans="1:22" x14ac:dyDescent="0.2">
      <c r="A484" s="47" t="s">
        <v>170</v>
      </c>
      <c r="B484" s="379" t="str">
        <f>IF([1]p37!$A$401&lt;&gt;0,[1]p37!$A$401,"")</f>
        <v/>
      </c>
      <c r="C484" s="379"/>
      <c r="D484" s="379"/>
      <c r="E484" s="379"/>
      <c r="F484" s="379"/>
      <c r="G484" s="379"/>
      <c r="H484" s="379"/>
      <c r="I484" s="379"/>
      <c r="J484" s="380"/>
      <c r="K484" s="376" t="s">
        <v>240</v>
      </c>
      <c r="L484" s="376"/>
      <c r="M484" s="379" t="str">
        <f>IF([1]p37!$H$401&lt;&gt;0,[1]p37!$H$401,"")</f>
        <v/>
      </c>
      <c r="N484" s="379"/>
      <c r="O484" s="380"/>
      <c r="P484" s="87" t="s">
        <v>74</v>
      </c>
      <c r="Q484" s="96" t="str">
        <f>IF([1]p37!$K$401&lt;&gt;0,[1]p37!$K$401,"")</f>
        <v/>
      </c>
      <c r="R484" s="93" t="s">
        <v>75</v>
      </c>
      <c r="S484" s="96" t="str">
        <f>IF([1]p37!$L$401&lt;&gt;0,[1]p37!$L$401,"")</f>
        <v/>
      </c>
      <c r="T484" s="97"/>
      <c r="U484" s="2"/>
      <c r="V484" s="2"/>
    </row>
    <row r="485" spans="1:22" x14ac:dyDescent="0.2">
      <c r="A485" s="375" t="s">
        <v>263</v>
      </c>
      <c r="B485" s="376"/>
      <c r="C485" s="379" t="str">
        <f>IF([1]p37!$C$402&lt;&gt;0,[1]p37!$C$402,"")</f>
        <v/>
      </c>
      <c r="D485" s="379"/>
      <c r="E485" s="379"/>
      <c r="F485" s="379"/>
      <c r="G485" s="379"/>
      <c r="H485" s="379"/>
      <c r="I485" s="379"/>
      <c r="J485" s="379"/>
      <c r="K485" s="379"/>
      <c r="L485" s="379"/>
      <c r="M485" s="379"/>
      <c r="N485" s="379"/>
      <c r="O485" s="379"/>
      <c r="P485" s="379"/>
      <c r="Q485" s="379"/>
      <c r="R485" s="379"/>
      <c r="S485" s="380"/>
      <c r="T485" s="97"/>
      <c r="U485" s="2"/>
      <c r="V485" s="2"/>
    </row>
    <row r="486" spans="1:22" x14ac:dyDescent="0.2">
      <c r="A486" s="378"/>
      <c r="B486" s="378"/>
      <c r="C486" s="378"/>
      <c r="D486" s="378"/>
      <c r="E486" s="378"/>
      <c r="F486" s="378"/>
      <c r="G486" s="378"/>
      <c r="H486" s="378"/>
      <c r="I486" s="378"/>
      <c r="J486" s="378"/>
      <c r="K486" s="378"/>
      <c r="L486" s="378"/>
      <c r="M486" s="378"/>
      <c r="N486" s="378"/>
      <c r="O486" s="378"/>
      <c r="P486" s="378"/>
      <c r="Q486" s="378"/>
      <c r="R486" s="378"/>
      <c r="S486" s="378"/>
    </row>
    <row r="487" spans="1:22" s="32" customFormat="1" ht="13.5" customHeight="1" x14ac:dyDescent="0.2">
      <c r="A487" s="375" t="str">
        <f>T([1]p38!$C$13:$G$13)</f>
        <v/>
      </c>
      <c r="B487" s="376"/>
      <c r="C487" s="376"/>
      <c r="D487" s="376"/>
      <c r="E487" s="376"/>
      <c r="F487" s="376"/>
      <c r="G487" s="376"/>
      <c r="H487" s="377"/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</row>
    <row r="488" spans="1:22" x14ac:dyDescent="0.2">
      <c r="A488" s="47" t="s">
        <v>170</v>
      </c>
      <c r="B488" s="379" t="str">
        <f>IF([1]p38!$A$389&lt;&gt;0,[1]p38!$A$389,"")</f>
        <v/>
      </c>
      <c r="C488" s="379"/>
      <c r="D488" s="379"/>
      <c r="E488" s="379"/>
      <c r="F488" s="379"/>
      <c r="G488" s="379"/>
      <c r="H488" s="379"/>
      <c r="I488" s="379"/>
      <c r="J488" s="380"/>
      <c r="K488" s="376" t="s">
        <v>240</v>
      </c>
      <c r="L488" s="376"/>
      <c r="M488" s="379" t="str">
        <f>IF([1]p38!$H$389&lt;&gt;0,[1]p38!$H$389,"")</f>
        <v/>
      </c>
      <c r="N488" s="379"/>
      <c r="O488" s="380"/>
      <c r="P488" s="87" t="s">
        <v>74</v>
      </c>
      <c r="Q488" s="96" t="str">
        <f>IF([1]p38!$K$389&lt;&gt;0,[1]p38!$K$389,"")</f>
        <v/>
      </c>
      <c r="R488" s="93" t="s">
        <v>75</v>
      </c>
      <c r="S488" s="96" t="str">
        <f>IF([1]p38!$L$389&lt;&gt;0,[1]p38!$L$389,"")</f>
        <v/>
      </c>
      <c r="T488" s="97"/>
      <c r="U488" s="2"/>
      <c r="V488" s="2"/>
    </row>
    <row r="489" spans="1:22" x14ac:dyDescent="0.2">
      <c r="A489" s="375" t="s">
        <v>263</v>
      </c>
      <c r="B489" s="376"/>
      <c r="C489" s="379" t="str">
        <f>IF([1]p38!$C$390&lt;&gt;0,[1]p38!$C$390,"")</f>
        <v/>
      </c>
      <c r="D489" s="379"/>
      <c r="E489" s="379"/>
      <c r="F489" s="379"/>
      <c r="G489" s="379"/>
      <c r="H489" s="379"/>
      <c r="I489" s="379"/>
      <c r="J489" s="379"/>
      <c r="K489" s="379"/>
      <c r="L489" s="379"/>
      <c r="M489" s="379"/>
      <c r="N489" s="379"/>
      <c r="O489" s="379"/>
      <c r="P489" s="379"/>
      <c r="Q489" s="379"/>
      <c r="R489" s="379"/>
      <c r="S489" s="380"/>
      <c r="T489" s="97"/>
      <c r="U489" s="2"/>
      <c r="V489" s="2"/>
    </row>
    <row r="490" spans="1:22" x14ac:dyDescent="0.2">
      <c r="A490" s="378"/>
      <c r="B490" s="378"/>
      <c r="C490" s="378"/>
      <c r="D490" s="378"/>
      <c r="E490" s="378"/>
      <c r="F490" s="378"/>
      <c r="G490" s="378"/>
      <c r="H490" s="378"/>
      <c r="I490" s="378"/>
      <c r="J490" s="378"/>
      <c r="K490" s="378"/>
      <c r="L490" s="378"/>
      <c r="M490" s="378"/>
      <c r="N490" s="378"/>
      <c r="O490" s="378"/>
      <c r="P490" s="378"/>
      <c r="Q490" s="378"/>
      <c r="R490" s="378"/>
      <c r="S490" s="378"/>
    </row>
    <row r="491" spans="1:22" x14ac:dyDescent="0.2">
      <c r="A491" s="47" t="s">
        <v>170</v>
      </c>
      <c r="B491" s="379" t="str">
        <f>IF([1]p38!$A$393&lt;&gt;0,[1]p38!$A$393,"")</f>
        <v/>
      </c>
      <c r="C491" s="379"/>
      <c r="D491" s="379"/>
      <c r="E491" s="379"/>
      <c r="F491" s="379"/>
      <c r="G491" s="379"/>
      <c r="H491" s="379"/>
      <c r="I491" s="379"/>
      <c r="J491" s="380"/>
      <c r="K491" s="376" t="s">
        <v>240</v>
      </c>
      <c r="L491" s="376"/>
      <c r="M491" s="379" t="str">
        <f>IF([1]p38!$H$393&lt;&gt;0,[1]p38!$H$393,"")</f>
        <v/>
      </c>
      <c r="N491" s="379"/>
      <c r="O491" s="380"/>
      <c r="P491" s="87" t="s">
        <v>74</v>
      </c>
      <c r="Q491" s="96" t="str">
        <f>IF([1]p38!$K$393&lt;&gt;0,[1]p38!$K$393,"")</f>
        <v/>
      </c>
      <c r="R491" s="93" t="s">
        <v>75</v>
      </c>
      <c r="S491" s="96" t="str">
        <f>IF([1]p38!$L$393&lt;&gt;0,[1]p38!$L$393,"")</f>
        <v/>
      </c>
      <c r="T491" s="97"/>
      <c r="U491" s="2"/>
      <c r="V491" s="2"/>
    </row>
    <row r="492" spans="1:22" x14ac:dyDescent="0.2">
      <c r="A492" s="375" t="s">
        <v>263</v>
      </c>
      <c r="B492" s="376"/>
      <c r="C492" s="379" t="str">
        <f>IF([1]p38!$C$394&lt;&gt;0,[1]p38!$C$394,"")</f>
        <v/>
      </c>
      <c r="D492" s="379"/>
      <c r="E492" s="379"/>
      <c r="F492" s="379"/>
      <c r="G492" s="379"/>
      <c r="H492" s="379"/>
      <c r="I492" s="379"/>
      <c r="J492" s="379"/>
      <c r="K492" s="379"/>
      <c r="L492" s="379"/>
      <c r="M492" s="379"/>
      <c r="N492" s="379"/>
      <c r="O492" s="379"/>
      <c r="P492" s="379"/>
      <c r="Q492" s="379"/>
      <c r="R492" s="379"/>
      <c r="S492" s="380"/>
      <c r="T492" s="97"/>
      <c r="U492" s="2"/>
      <c r="V492" s="2"/>
    </row>
    <row r="493" spans="1:22" x14ac:dyDescent="0.2">
      <c r="A493" s="378"/>
      <c r="B493" s="378"/>
      <c r="C493" s="378"/>
      <c r="D493" s="378"/>
      <c r="E493" s="378"/>
      <c r="F493" s="378"/>
      <c r="G493" s="378"/>
      <c r="H493" s="378"/>
      <c r="I493" s="378"/>
      <c r="J493" s="378"/>
      <c r="K493" s="378"/>
      <c r="L493" s="378"/>
      <c r="M493" s="378"/>
      <c r="N493" s="378"/>
      <c r="O493" s="378"/>
      <c r="P493" s="378"/>
      <c r="Q493" s="378"/>
      <c r="R493" s="378"/>
      <c r="S493" s="378"/>
    </row>
    <row r="494" spans="1:22" x14ac:dyDescent="0.2">
      <c r="A494" s="47" t="s">
        <v>170</v>
      </c>
      <c r="B494" s="379" t="str">
        <f>IF([1]p38!$A$397&lt;&gt;0,[1]p38!$A$397,"")</f>
        <v/>
      </c>
      <c r="C494" s="379"/>
      <c r="D494" s="379"/>
      <c r="E494" s="379"/>
      <c r="F494" s="379"/>
      <c r="G494" s="379"/>
      <c r="H494" s="379"/>
      <c r="I494" s="379"/>
      <c r="J494" s="380"/>
      <c r="K494" s="376" t="s">
        <v>240</v>
      </c>
      <c r="L494" s="376"/>
      <c r="M494" s="379" t="str">
        <f>IF([1]p38!$H$397&lt;&gt;0,[1]p38!$H$397,"")</f>
        <v/>
      </c>
      <c r="N494" s="379"/>
      <c r="O494" s="380"/>
      <c r="P494" s="87" t="s">
        <v>74</v>
      </c>
      <c r="Q494" s="96" t="str">
        <f>IF([1]p38!$K$397&lt;&gt;0,[1]p38!$K$397,"")</f>
        <v/>
      </c>
      <c r="R494" s="93" t="s">
        <v>75</v>
      </c>
      <c r="S494" s="96" t="str">
        <f>IF([1]p38!$L$397&lt;&gt;0,[1]p38!$L$397,"")</f>
        <v/>
      </c>
      <c r="T494" s="97"/>
      <c r="U494" s="2"/>
      <c r="V494" s="2"/>
    </row>
    <row r="495" spans="1:22" x14ac:dyDescent="0.2">
      <c r="A495" s="375" t="s">
        <v>263</v>
      </c>
      <c r="B495" s="376"/>
      <c r="C495" s="379" t="str">
        <f>IF([1]p38!$C$398&lt;&gt;0,[1]p38!$C$398,"")</f>
        <v/>
      </c>
      <c r="D495" s="379"/>
      <c r="E495" s="379"/>
      <c r="F495" s="379"/>
      <c r="G495" s="379"/>
      <c r="H495" s="379"/>
      <c r="I495" s="379"/>
      <c r="J495" s="379"/>
      <c r="K495" s="379"/>
      <c r="L495" s="379"/>
      <c r="M495" s="379"/>
      <c r="N495" s="379"/>
      <c r="O495" s="379"/>
      <c r="P495" s="379"/>
      <c r="Q495" s="379"/>
      <c r="R495" s="379"/>
      <c r="S495" s="380"/>
      <c r="T495" s="97"/>
      <c r="U495" s="2"/>
      <c r="V495" s="2"/>
    </row>
    <row r="496" spans="1:22" x14ac:dyDescent="0.2">
      <c r="A496" s="378"/>
      <c r="B496" s="378"/>
      <c r="C496" s="378"/>
      <c r="D496" s="378"/>
      <c r="E496" s="378"/>
      <c r="F496" s="378"/>
      <c r="G496" s="378"/>
      <c r="H496" s="378"/>
      <c r="I496" s="378"/>
      <c r="J496" s="378"/>
      <c r="K496" s="378"/>
      <c r="L496" s="378"/>
      <c r="M496" s="378"/>
      <c r="N496" s="378"/>
      <c r="O496" s="378"/>
      <c r="P496" s="378"/>
      <c r="Q496" s="378"/>
      <c r="R496" s="378"/>
      <c r="S496" s="378"/>
    </row>
    <row r="497" spans="1:22" x14ac:dyDescent="0.2">
      <c r="A497" s="47" t="s">
        <v>170</v>
      </c>
      <c r="B497" s="379" t="str">
        <f>IF([1]p38!$A$401&lt;&gt;0,[1]p38!$A$401,"")</f>
        <v/>
      </c>
      <c r="C497" s="379"/>
      <c r="D497" s="379"/>
      <c r="E497" s="379"/>
      <c r="F497" s="379"/>
      <c r="G497" s="379"/>
      <c r="H497" s="379"/>
      <c r="I497" s="379"/>
      <c r="J497" s="380"/>
      <c r="K497" s="376" t="s">
        <v>240</v>
      </c>
      <c r="L497" s="376"/>
      <c r="M497" s="379" t="str">
        <f>IF([1]p38!$H$401&lt;&gt;0,[1]p38!$H$401,"")</f>
        <v/>
      </c>
      <c r="N497" s="379"/>
      <c r="O497" s="380"/>
      <c r="P497" s="87" t="s">
        <v>74</v>
      </c>
      <c r="Q497" s="96" t="str">
        <f>IF([1]p38!$K$401&lt;&gt;0,[1]p38!$K$401,"")</f>
        <v/>
      </c>
      <c r="R497" s="93" t="s">
        <v>75</v>
      </c>
      <c r="S497" s="96" t="str">
        <f>IF([1]p38!$L$401&lt;&gt;0,[1]p38!$L$401,"")</f>
        <v/>
      </c>
      <c r="T497" s="97"/>
      <c r="U497" s="2"/>
      <c r="V497" s="2"/>
    </row>
    <row r="498" spans="1:22" x14ac:dyDescent="0.2">
      <c r="A498" s="375" t="s">
        <v>263</v>
      </c>
      <c r="B498" s="376"/>
      <c r="C498" s="379" t="str">
        <f>IF([1]p38!$C$402&lt;&gt;0,[1]p38!$C$402,"")</f>
        <v/>
      </c>
      <c r="D498" s="379"/>
      <c r="E498" s="379"/>
      <c r="F498" s="379"/>
      <c r="G498" s="379"/>
      <c r="H498" s="379"/>
      <c r="I498" s="379"/>
      <c r="J498" s="379"/>
      <c r="K498" s="379"/>
      <c r="L498" s="379"/>
      <c r="M498" s="379"/>
      <c r="N498" s="379"/>
      <c r="O498" s="379"/>
      <c r="P498" s="379"/>
      <c r="Q498" s="379"/>
      <c r="R498" s="379"/>
      <c r="S498" s="380"/>
      <c r="T498" s="97"/>
      <c r="U498" s="2"/>
      <c r="V498" s="2"/>
    </row>
    <row r="499" spans="1:22" x14ac:dyDescent="0.2">
      <c r="A499" s="378"/>
      <c r="B499" s="378"/>
      <c r="C499" s="378"/>
      <c r="D499" s="378"/>
      <c r="E499" s="378"/>
      <c r="F499" s="378"/>
      <c r="G499" s="378"/>
      <c r="H499" s="378"/>
      <c r="I499" s="378"/>
      <c r="J499" s="378"/>
      <c r="K499" s="378"/>
      <c r="L499" s="378"/>
      <c r="M499" s="378"/>
      <c r="N499" s="378"/>
      <c r="O499" s="378"/>
      <c r="P499" s="378"/>
      <c r="Q499" s="378"/>
      <c r="R499" s="378"/>
      <c r="S499" s="378"/>
    </row>
    <row r="500" spans="1:22" s="32" customFormat="1" ht="13.5" customHeight="1" x14ac:dyDescent="0.2">
      <c r="A500" s="375" t="str">
        <f>T([1]p39!$C$13:$G$13)</f>
        <v/>
      </c>
      <c r="B500" s="376"/>
      <c r="C500" s="376"/>
      <c r="D500" s="376"/>
      <c r="E500" s="376"/>
      <c r="F500" s="376"/>
      <c r="G500" s="376"/>
      <c r="H500" s="377"/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</row>
    <row r="501" spans="1:22" x14ac:dyDescent="0.2">
      <c r="A501" s="47" t="s">
        <v>170</v>
      </c>
      <c r="B501" s="379" t="str">
        <f>IF([1]p39!$A$389&lt;&gt;0,[1]p39!$A$389,"")</f>
        <v/>
      </c>
      <c r="C501" s="379"/>
      <c r="D501" s="379"/>
      <c r="E501" s="379"/>
      <c r="F501" s="379"/>
      <c r="G501" s="379"/>
      <c r="H501" s="379"/>
      <c r="I501" s="379"/>
      <c r="J501" s="380"/>
      <c r="K501" s="376" t="s">
        <v>240</v>
      </c>
      <c r="L501" s="376"/>
      <c r="M501" s="379" t="str">
        <f>IF([1]p39!$H$389&lt;&gt;0,[1]p39!$H$389,"")</f>
        <v/>
      </c>
      <c r="N501" s="379"/>
      <c r="O501" s="380"/>
      <c r="P501" s="87" t="s">
        <v>74</v>
      </c>
      <c r="Q501" s="96" t="str">
        <f>IF([1]p39!$K$389&lt;&gt;0,[1]p39!$K$389,"")</f>
        <v/>
      </c>
      <c r="R501" s="93" t="s">
        <v>75</v>
      </c>
      <c r="S501" s="96" t="str">
        <f>IF([1]p39!$L$389&lt;&gt;0,[1]p39!$L$389,"")</f>
        <v/>
      </c>
      <c r="T501" s="97"/>
      <c r="U501" s="2"/>
      <c r="V501" s="2"/>
    </row>
    <row r="502" spans="1:22" x14ac:dyDescent="0.2">
      <c r="A502" s="375" t="s">
        <v>263</v>
      </c>
      <c r="B502" s="376"/>
      <c r="C502" s="379" t="str">
        <f>IF([1]p39!$C$390&lt;&gt;0,[1]p39!$C$390,"")</f>
        <v/>
      </c>
      <c r="D502" s="379"/>
      <c r="E502" s="379"/>
      <c r="F502" s="379"/>
      <c r="G502" s="379"/>
      <c r="H502" s="379"/>
      <c r="I502" s="379"/>
      <c r="J502" s="379"/>
      <c r="K502" s="379"/>
      <c r="L502" s="379"/>
      <c r="M502" s="379"/>
      <c r="N502" s="379"/>
      <c r="O502" s="379"/>
      <c r="P502" s="379"/>
      <c r="Q502" s="379"/>
      <c r="R502" s="379"/>
      <c r="S502" s="380"/>
      <c r="T502" s="97"/>
      <c r="U502" s="2"/>
      <c r="V502" s="2"/>
    </row>
    <row r="503" spans="1:22" x14ac:dyDescent="0.2">
      <c r="A503" s="378"/>
      <c r="B503" s="378"/>
      <c r="C503" s="378"/>
      <c r="D503" s="378"/>
      <c r="E503" s="378"/>
      <c r="F503" s="378"/>
      <c r="G503" s="378"/>
      <c r="H503" s="378"/>
      <c r="I503" s="378"/>
      <c r="J503" s="378"/>
      <c r="K503" s="378"/>
      <c r="L503" s="378"/>
      <c r="M503" s="378"/>
      <c r="N503" s="378"/>
      <c r="O503" s="378"/>
      <c r="P503" s="378"/>
      <c r="Q503" s="378"/>
      <c r="R503" s="378"/>
      <c r="S503" s="378"/>
    </row>
    <row r="504" spans="1:22" x14ac:dyDescent="0.2">
      <c r="A504" s="47" t="s">
        <v>170</v>
      </c>
      <c r="B504" s="379" t="str">
        <f>IF([1]p39!$A$393&lt;&gt;0,[1]p39!$A$393,"")</f>
        <v/>
      </c>
      <c r="C504" s="379"/>
      <c r="D504" s="379"/>
      <c r="E504" s="379"/>
      <c r="F504" s="379"/>
      <c r="G504" s="379"/>
      <c r="H504" s="379"/>
      <c r="I504" s="379"/>
      <c r="J504" s="380"/>
      <c r="K504" s="376" t="s">
        <v>240</v>
      </c>
      <c r="L504" s="376"/>
      <c r="M504" s="379" t="str">
        <f>IF([1]p39!$H$393&lt;&gt;0,[1]p39!$H$393,"")</f>
        <v/>
      </c>
      <c r="N504" s="379"/>
      <c r="O504" s="380"/>
      <c r="P504" s="87" t="s">
        <v>74</v>
      </c>
      <c r="Q504" s="96" t="str">
        <f>IF([1]p39!$K$393&lt;&gt;0,[1]p39!$K$393,"")</f>
        <v/>
      </c>
      <c r="R504" s="93" t="s">
        <v>75</v>
      </c>
      <c r="S504" s="96" t="str">
        <f>IF([1]p39!$L$393&lt;&gt;0,[1]p39!$L$393,"")</f>
        <v/>
      </c>
      <c r="T504" s="97"/>
      <c r="U504" s="2"/>
      <c r="V504" s="2"/>
    </row>
    <row r="505" spans="1:22" x14ac:dyDescent="0.2">
      <c r="A505" s="375" t="s">
        <v>263</v>
      </c>
      <c r="B505" s="376"/>
      <c r="C505" s="379" t="str">
        <f>IF([1]p39!$C$394&lt;&gt;0,[1]p39!$C$394,"")</f>
        <v/>
      </c>
      <c r="D505" s="379"/>
      <c r="E505" s="379"/>
      <c r="F505" s="379"/>
      <c r="G505" s="379"/>
      <c r="H505" s="379"/>
      <c r="I505" s="379"/>
      <c r="J505" s="379"/>
      <c r="K505" s="379"/>
      <c r="L505" s="379"/>
      <c r="M505" s="379"/>
      <c r="N505" s="379"/>
      <c r="O505" s="379"/>
      <c r="P505" s="379"/>
      <c r="Q505" s="379"/>
      <c r="R505" s="379"/>
      <c r="S505" s="380"/>
      <c r="T505" s="97"/>
      <c r="U505" s="2"/>
      <c r="V505" s="2"/>
    </row>
    <row r="506" spans="1:22" x14ac:dyDescent="0.2">
      <c r="A506" s="378"/>
      <c r="B506" s="378"/>
      <c r="C506" s="378"/>
      <c r="D506" s="378"/>
      <c r="E506" s="378"/>
      <c r="F506" s="378"/>
      <c r="G506" s="378"/>
      <c r="H506" s="378"/>
      <c r="I506" s="378"/>
      <c r="J506" s="378"/>
      <c r="K506" s="378"/>
      <c r="L506" s="378"/>
      <c r="M506" s="378"/>
      <c r="N506" s="378"/>
      <c r="O506" s="378"/>
      <c r="P506" s="378"/>
      <c r="Q506" s="378"/>
      <c r="R506" s="378"/>
      <c r="S506" s="378"/>
    </row>
    <row r="507" spans="1:22" x14ac:dyDescent="0.2">
      <c r="A507" s="47" t="s">
        <v>170</v>
      </c>
      <c r="B507" s="379" t="str">
        <f>IF([1]p39!$A$397&lt;&gt;0,[1]p39!$A$397,"")</f>
        <v/>
      </c>
      <c r="C507" s="379"/>
      <c r="D507" s="379"/>
      <c r="E507" s="379"/>
      <c r="F507" s="379"/>
      <c r="G507" s="379"/>
      <c r="H507" s="379"/>
      <c r="I507" s="379"/>
      <c r="J507" s="380"/>
      <c r="K507" s="376" t="s">
        <v>240</v>
      </c>
      <c r="L507" s="376"/>
      <c r="M507" s="379" t="str">
        <f>IF([1]p39!$H$397&lt;&gt;0,[1]p39!$H$397,"")</f>
        <v/>
      </c>
      <c r="N507" s="379"/>
      <c r="O507" s="380"/>
      <c r="P507" s="87" t="s">
        <v>74</v>
      </c>
      <c r="Q507" s="96" t="str">
        <f>IF([1]p39!$K$397&lt;&gt;0,[1]p39!$K$397,"")</f>
        <v/>
      </c>
      <c r="R507" s="93" t="s">
        <v>75</v>
      </c>
      <c r="S507" s="96" t="str">
        <f>IF([1]p39!$L$397&lt;&gt;0,[1]p39!$L$397,"")</f>
        <v/>
      </c>
      <c r="T507" s="97"/>
      <c r="U507" s="2"/>
      <c r="V507" s="2"/>
    </row>
    <row r="508" spans="1:22" x14ac:dyDescent="0.2">
      <c r="A508" s="375" t="s">
        <v>263</v>
      </c>
      <c r="B508" s="376"/>
      <c r="C508" s="379" t="str">
        <f>IF([1]p39!$C$398&lt;&gt;0,[1]p39!$C$398,"")</f>
        <v/>
      </c>
      <c r="D508" s="379"/>
      <c r="E508" s="379"/>
      <c r="F508" s="379"/>
      <c r="G508" s="379"/>
      <c r="H508" s="379"/>
      <c r="I508" s="379"/>
      <c r="J508" s="379"/>
      <c r="K508" s="379"/>
      <c r="L508" s="379"/>
      <c r="M508" s="379"/>
      <c r="N508" s="379"/>
      <c r="O508" s="379"/>
      <c r="P508" s="379"/>
      <c r="Q508" s="379"/>
      <c r="R508" s="379"/>
      <c r="S508" s="380"/>
      <c r="T508" s="97"/>
      <c r="U508" s="2"/>
      <c r="V508" s="2"/>
    </row>
    <row r="509" spans="1:22" x14ac:dyDescent="0.2">
      <c r="A509" s="378"/>
      <c r="B509" s="378"/>
      <c r="C509" s="378"/>
      <c r="D509" s="378"/>
      <c r="E509" s="378"/>
      <c r="F509" s="378"/>
      <c r="G509" s="378"/>
      <c r="H509" s="378"/>
      <c r="I509" s="378"/>
      <c r="J509" s="378"/>
      <c r="K509" s="378"/>
      <c r="L509" s="378"/>
      <c r="M509" s="378"/>
      <c r="N509" s="378"/>
      <c r="O509" s="378"/>
      <c r="P509" s="378"/>
      <c r="Q509" s="378"/>
      <c r="R509" s="378"/>
      <c r="S509" s="378"/>
    </row>
    <row r="510" spans="1:22" x14ac:dyDescent="0.2">
      <c r="A510" s="47" t="s">
        <v>170</v>
      </c>
      <c r="B510" s="379" t="str">
        <f>IF([1]p39!$A$401&lt;&gt;0,[1]p39!$A$401,"")</f>
        <v/>
      </c>
      <c r="C510" s="379"/>
      <c r="D510" s="379"/>
      <c r="E510" s="379"/>
      <c r="F510" s="379"/>
      <c r="G510" s="379"/>
      <c r="H510" s="379"/>
      <c r="I510" s="379"/>
      <c r="J510" s="380"/>
      <c r="K510" s="376" t="s">
        <v>240</v>
      </c>
      <c r="L510" s="376"/>
      <c r="M510" s="379" t="str">
        <f>IF([1]p39!$H$401&lt;&gt;0,[1]p39!$H$401,"")</f>
        <v/>
      </c>
      <c r="N510" s="379"/>
      <c r="O510" s="380"/>
      <c r="P510" s="87" t="s">
        <v>74</v>
      </c>
      <c r="Q510" s="96" t="str">
        <f>IF([1]p39!$K$401&lt;&gt;0,[1]p39!$K$401,"")</f>
        <v/>
      </c>
      <c r="R510" s="93" t="s">
        <v>75</v>
      </c>
      <c r="S510" s="96" t="str">
        <f>IF([1]p39!$L$401&lt;&gt;0,[1]p39!$L$401,"")</f>
        <v/>
      </c>
      <c r="T510" s="97"/>
      <c r="U510" s="2"/>
      <c r="V510" s="2"/>
    </row>
    <row r="511" spans="1:22" x14ac:dyDescent="0.2">
      <c r="A511" s="375" t="s">
        <v>263</v>
      </c>
      <c r="B511" s="376"/>
      <c r="C511" s="379" t="str">
        <f>IF([1]p39!$C$402&lt;&gt;0,[1]p39!$C$402,"")</f>
        <v/>
      </c>
      <c r="D511" s="379"/>
      <c r="E511" s="379"/>
      <c r="F511" s="379"/>
      <c r="G511" s="379"/>
      <c r="H511" s="379"/>
      <c r="I511" s="379"/>
      <c r="J511" s="379"/>
      <c r="K511" s="379"/>
      <c r="L511" s="379"/>
      <c r="M511" s="379"/>
      <c r="N511" s="379"/>
      <c r="O511" s="379"/>
      <c r="P511" s="379"/>
      <c r="Q511" s="379"/>
      <c r="R511" s="379"/>
      <c r="S511" s="380"/>
      <c r="T511" s="97"/>
      <c r="U511" s="2"/>
      <c r="V511" s="2"/>
    </row>
    <row r="512" spans="1:22" x14ac:dyDescent="0.2">
      <c r="A512" s="378"/>
      <c r="B512" s="378"/>
      <c r="C512" s="378"/>
      <c r="D512" s="378"/>
      <c r="E512" s="378"/>
      <c r="F512" s="378"/>
      <c r="G512" s="378"/>
      <c r="H512" s="378"/>
      <c r="I512" s="378"/>
      <c r="J512" s="378"/>
      <c r="K512" s="378"/>
      <c r="L512" s="378"/>
      <c r="M512" s="378"/>
      <c r="N512" s="378"/>
      <c r="O512" s="378"/>
      <c r="P512" s="378"/>
      <c r="Q512" s="378"/>
      <c r="R512" s="378"/>
      <c r="S512" s="378"/>
    </row>
    <row r="513" spans="1:22" s="32" customFormat="1" ht="13.5" customHeight="1" x14ac:dyDescent="0.2">
      <c r="A513" s="375" t="str">
        <f>T([1]p40!$C$13:$G$13)</f>
        <v/>
      </c>
      <c r="B513" s="376"/>
      <c r="C513" s="376"/>
      <c r="D513" s="376"/>
      <c r="E513" s="376"/>
      <c r="F513" s="376"/>
      <c r="G513" s="376"/>
      <c r="H513" s="377"/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</row>
    <row r="514" spans="1:22" x14ac:dyDescent="0.2">
      <c r="A514" s="47" t="s">
        <v>170</v>
      </c>
      <c r="B514" s="379" t="str">
        <f>IF([1]p40!$A$389&lt;&gt;0,[1]p40!$A$389,"")</f>
        <v/>
      </c>
      <c r="C514" s="379"/>
      <c r="D514" s="379"/>
      <c r="E514" s="379"/>
      <c r="F514" s="379"/>
      <c r="G514" s="379"/>
      <c r="H514" s="379"/>
      <c r="I514" s="379"/>
      <c r="J514" s="380"/>
      <c r="K514" s="376" t="s">
        <v>240</v>
      </c>
      <c r="L514" s="376"/>
      <c r="M514" s="379" t="str">
        <f>IF([1]p40!$H$389&lt;&gt;0,[1]p40!$H$389,"")</f>
        <v/>
      </c>
      <c r="N514" s="379"/>
      <c r="O514" s="380"/>
      <c r="P514" s="87" t="s">
        <v>74</v>
      </c>
      <c r="Q514" s="96" t="str">
        <f>IF([1]p40!$K$389&lt;&gt;0,[1]p40!$K$389,"")</f>
        <v/>
      </c>
      <c r="R514" s="93" t="s">
        <v>75</v>
      </c>
      <c r="S514" s="96" t="str">
        <f>IF([1]p40!$L$389&lt;&gt;0,[1]p40!$L$389,"")</f>
        <v/>
      </c>
      <c r="T514" s="97"/>
      <c r="U514" s="2"/>
      <c r="V514" s="2"/>
    </row>
    <row r="515" spans="1:22" x14ac:dyDescent="0.2">
      <c r="A515" s="375" t="s">
        <v>263</v>
      </c>
      <c r="B515" s="376"/>
      <c r="C515" s="379" t="str">
        <f>IF([1]p40!$C$390&lt;&gt;0,[1]p40!$C$390,"")</f>
        <v/>
      </c>
      <c r="D515" s="379"/>
      <c r="E515" s="379"/>
      <c r="F515" s="379"/>
      <c r="G515" s="379"/>
      <c r="H515" s="379"/>
      <c r="I515" s="379"/>
      <c r="J515" s="379"/>
      <c r="K515" s="379"/>
      <c r="L515" s="379"/>
      <c r="M515" s="379"/>
      <c r="N515" s="379"/>
      <c r="O515" s="379"/>
      <c r="P515" s="379"/>
      <c r="Q515" s="379"/>
      <c r="R515" s="379"/>
      <c r="S515" s="380"/>
      <c r="T515" s="97"/>
      <c r="U515" s="2"/>
      <c r="V515" s="2"/>
    </row>
    <row r="516" spans="1:22" x14ac:dyDescent="0.2">
      <c r="A516" s="378"/>
      <c r="B516" s="378"/>
      <c r="C516" s="378"/>
      <c r="D516" s="378"/>
      <c r="E516" s="378"/>
      <c r="F516" s="378"/>
      <c r="G516" s="378"/>
      <c r="H516" s="378"/>
      <c r="I516" s="378"/>
      <c r="J516" s="378"/>
      <c r="K516" s="378"/>
      <c r="L516" s="378"/>
      <c r="M516" s="378"/>
      <c r="N516" s="378"/>
      <c r="O516" s="378"/>
      <c r="P516" s="378"/>
      <c r="Q516" s="378"/>
      <c r="R516" s="378"/>
      <c r="S516" s="378"/>
    </row>
    <row r="517" spans="1:22" x14ac:dyDescent="0.2">
      <c r="A517" s="47" t="s">
        <v>170</v>
      </c>
      <c r="B517" s="379" t="str">
        <f>IF([1]p40!$A$393&lt;&gt;0,[1]p40!$A$393,"")</f>
        <v/>
      </c>
      <c r="C517" s="379"/>
      <c r="D517" s="379"/>
      <c r="E517" s="379"/>
      <c r="F517" s="379"/>
      <c r="G517" s="379"/>
      <c r="H517" s="379"/>
      <c r="I517" s="379"/>
      <c r="J517" s="380"/>
      <c r="K517" s="376" t="s">
        <v>240</v>
      </c>
      <c r="L517" s="376"/>
      <c r="M517" s="379" t="str">
        <f>IF([1]p40!$H$393&lt;&gt;0,[1]p40!$H$393,"")</f>
        <v/>
      </c>
      <c r="N517" s="379"/>
      <c r="O517" s="380"/>
      <c r="P517" s="87" t="s">
        <v>74</v>
      </c>
      <c r="Q517" s="96" t="str">
        <f>IF([1]p40!$K$393&lt;&gt;0,[1]p40!$K$393,"")</f>
        <v/>
      </c>
      <c r="R517" s="93" t="s">
        <v>75</v>
      </c>
      <c r="S517" s="96" t="str">
        <f>IF([1]p40!$L$393&lt;&gt;0,[1]p40!$L$393,"")</f>
        <v/>
      </c>
      <c r="T517" s="97"/>
      <c r="U517" s="2"/>
      <c r="V517" s="2"/>
    </row>
    <row r="518" spans="1:22" x14ac:dyDescent="0.2">
      <c r="A518" s="375" t="s">
        <v>263</v>
      </c>
      <c r="B518" s="376"/>
      <c r="C518" s="379" t="str">
        <f>IF([1]p40!$C$394&lt;&gt;0,[1]p40!$C$394,"")</f>
        <v/>
      </c>
      <c r="D518" s="379"/>
      <c r="E518" s="379"/>
      <c r="F518" s="379"/>
      <c r="G518" s="379"/>
      <c r="H518" s="379"/>
      <c r="I518" s="379"/>
      <c r="J518" s="379"/>
      <c r="K518" s="379"/>
      <c r="L518" s="379"/>
      <c r="M518" s="379"/>
      <c r="N518" s="379"/>
      <c r="O518" s="379"/>
      <c r="P518" s="379"/>
      <c r="Q518" s="379"/>
      <c r="R518" s="379"/>
      <c r="S518" s="380"/>
      <c r="T518" s="97"/>
      <c r="U518" s="2"/>
      <c r="V518" s="2"/>
    </row>
    <row r="519" spans="1:22" x14ac:dyDescent="0.2">
      <c r="A519" s="378"/>
      <c r="B519" s="378"/>
      <c r="C519" s="378"/>
      <c r="D519" s="378"/>
      <c r="E519" s="378"/>
      <c r="F519" s="378"/>
      <c r="G519" s="378"/>
      <c r="H519" s="378"/>
      <c r="I519" s="378"/>
      <c r="J519" s="378"/>
      <c r="K519" s="378"/>
      <c r="L519" s="378"/>
      <c r="M519" s="378"/>
      <c r="N519" s="378"/>
      <c r="O519" s="378"/>
      <c r="P519" s="378"/>
      <c r="Q519" s="378"/>
      <c r="R519" s="378"/>
      <c r="S519" s="378"/>
    </row>
    <row r="520" spans="1:22" x14ac:dyDescent="0.2">
      <c r="A520" s="47" t="s">
        <v>170</v>
      </c>
      <c r="B520" s="379" t="str">
        <f>IF([1]p40!$A$397&lt;&gt;0,[1]p40!$A$397,"")</f>
        <v/>
      </c>
      <c r="C520" s="379"/>
      <c r="D520" s="379"/>
      <c r="E520" s="379"/>
      <c r="F520" s="379"/>
      <c r="G520" s="379"/>
      <c r="H520" s="379"/>
      <c r="I520" s="379"/>
      <c r="J520" s="380"/>
      <c r="K520" s="376" t="s">
        <v>240</v>
      </c>
      <c r="L520" s="376"/>
      <c r="M520" s="379" t="str">
        <f>IF([1]p40!$H$397&lt;&gt;0,[1]p40!$H$397,"")</f>
        <v/>
      </c>
      <c r="N520" s="379"/>
      <c r="O520" s="380"/>
      <c r="P520" s="87" t="s">
        <v>74</v>
      </c>
      <c r="Q520" s="96" t="str">
        <f>IF([1]p40!$K$397&lt;&gt;0,[1]p40!$K$397,"")</f>
        <v/>
      </c>
      <c r="R520" s="93" t="s">
        <v>75</v>
      </c>
      <c r="S520" s="96" t="str">
        <f>IF([1]p40!$L$397&lt;&gt;0,[1]p40!$L$397,"")</f>
        <v/>
      </c>
      <c r="T520" s="97"/>
      <c r="U520" s="2"/>
      <c r="V520" s="2"/>
    </row>
    <row r="521" spans="1:22" x14ac:dyDescent="0.2">
      <c r="A521" s="375" t="s">
        <v>263</v>
      </c>
      <c r="B521" s="376"/>
      <c r="C521" s="379" t="str">
        <f>IF([1]p40!$C$398&lt;&gt;0,[1]p40!$C$398,"")</f>
        <v/>
      </c>
      <c r="D521" s="379"/>
      <c r="E521" s="379"/>
      <c r="F521" s="379"/>
      <c r="G521" s="379"/>
      <c r="H521" s="379"/>
      <c r="I521" s="379"/>
      <c r="J521" s="379"/>
      <c r="K521" s="379"/>
      <c r="L521" s="379"/>
      <c r="M521" s="379"/>
      <c r="N521" s="379"/>
      <c r="O521" s="379"/>
      <c r="P521" s="379"/>
      <c r="Q521" s="379"/>
      <c r="R521" s="379"/>
      <c r="S521" s="380"/>
      <c r="T521" s="97"/>
      <c r="U521" s="2"/>
      <c r="V521" s="2"/>
    </row>
    <row r="522" spans="1:22" x14ac:dyDescent="0.2">
      <c r="A522" s="378"/>
      <c r="B522" s="378"/>
      <c r="C522" s="378"/>
      <c r="D522" s="378"/>
      <c r="E522" s="378"/>
      <c r="F522" s="378"/>
      <c r="G522" s="378"/>
      <c r="H522" s="378"/>
      <c r="I522" s="378"/>
      <c r="J522" s="378"/>
      <c r="K522" s="378"/>
      <c r="L522" s="378"/>
      <c r="M522" s="378"/>
      <c r="N522" s="378"/>
      <c r="O522" s="378"/>
      <c r="P522" s="378"/>
      <c r="Q522" s="378"/>
      <c r="R522" s="378"/>
      <c r="S522" s="378"/>
    </row>
    <row r="523" spans="1:22" x14ac:dyDescent="0.2">
      <c r="A523" s="47" t="s">
        <v>170</v>
      </c>
      <c r="B523" s="379" t="str">
        <f>IF([1]p40!$A$401&lt;&gt;0,[1]p40!$A$401,"")</f>
        <v/>
      </c>
      <c r="C523" s="379"/>
      <c r="D523" s="379"/>
      <c r="E523" s="379"/>
      <c r="F523" s="379"/>
      <c r="G523" s="379"/>
      <c r="H523" s="379"/>
      <c r="I523" s="379"/>
      <c r="J523" s="380"/>
      <c r="K523" s="376" t="s">
        <v>240</v>
      </c>
      <c r="L523" s="376"/>
      <c r="M523" s="379" t="str">
        <f>IF([1]p40!$H$401&lt;&gt;0,[1]p40!$H$401,"")</f>
        <v/>
      </c>
      <c r="N523" s="379"/>
      <c r="O523" s="380"/>
      <c r="P523" s="87" t="s">
        <v>74</v>
      </c>
      <c r="Q523" s="96" t="str">
        <f>IF([1]p40!$K$401&lt;&gt;0,[1]p40!$K$401,"")</f>
        <v/>
      </c>
      <c r="R523" s="93" t="s">
        <v>75</v>
      </c>
      <c r="S523" s="96" t="str">
        <f>IF([1]p40!$L$401&lt;&gt;0,[1]p40!$L$401,"")</f>
        <v/>
      </c>
      <c r="T523" s="97"/>
      <c r="U523" s="2"/>
      <c r="V523" s="2"/>
    </row>
    <row r="524" spans="1:22" x14ac:dyDescent="0.2">
      <c r="A524" s="375" t="s">
        <v>263</v>
      </c>
      <c r="B524" s="376"/>
      <c r="C524" s="379" t="str">
        <f>IF([1]p40!$C$402&lt;&gt;0,[1]p40!$C$402,"")</f>
        <v/>
      </c>
      <c r="D524" s="379"/>
      <c r="E524" s="379"/>
      <c r="F524" s="379"/>
      <c r="G524" s="379"/>
      <c r="H524" s="379"/>
      <c r="I524" s="379"/>
      <c r="J524" s="379"/>
      <c r="K524" s="379"/>
      <c r="L524" s="379"/>
      <c r="M524" s="379"/>
      <c r="N524" s="379"/>
      <c r="O524" s="379"/>
      <c r="P524" s="379"/>
      <c r="Q524" s="379"/>
      <c r="R524" s="379"/>
      <c r="S524" s="380"/>
      <c r="T524" s="97"/>
      <c r="U524" s="2"/>
      <c r="V524" s="2"/>
    </row>
    <row r="525" spans="1:22" x14ac:dyDescent="0.2">
      <c r="A525" s="378"/>
      <c r="B525" s="378"/>
      <c r="C525" s="378"/>
      <c r="D525" s="378"/>
      <c r="E525" s="378"/>
      <c r="F525" s="378"/>
      <c r="G525" s="378"/>
      <c r="H525" s="378"/>
      <c r="I525" s="378"/>
      <c r="J525" s="378"/>
      <c r="K525" s="378"/>
      <c r="L525" s="378"/>
      <c r="M525" s="378"/>
      <c r="N525" s="378"/>
      <c r="O525" s="378"/>
      <c r="P525" s="378"/>
      <c r="Q525" s="378"/>
      <c r="R525" s="378"/>
      <c r="S525" s="378"/>
    </row>
    <row r="526" spans="1:22" s="32" customFormat="1" ht="13.5" customHeight="1" x14ac:dyDescent="0.2">
      <c r="A526" s="375" t="str">
        <f>T([1]p41!$C$13:$G$13)</f>
        <v/>
      </c>
      <c r="B526" s="376"/>
      <c r="C526" s="376"/>
      <c r="D526" s="376"/>
      <c r="E526" s="376"/>
      <c r="F526" s="376"/>
      <c r="G526" s="376"/>
      <c r="H526" s="377"/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</row>
    <row r="527" spans="1:22" x14ac:dyDescent="0.2">
      <c r="A527" s="47" t="s">
        <v>170</v>
      </c>
      <c r="B527" s="379" t="str">
        <f>IF([1]p41!$A$389&lt;&gt;0,[1]p41!$A$389,"")</f>
        <v/>
      </c>
      <c r="C527" s="379"/>
      <c r="D527" s="379"/>
      <c r="E527" s="379"/>
      <c r="F527" s="379"/>
      <c r="G527" s="379"/>
      <c r="H527" s="379"/>
      <c r="I527" s="379"/>
      <c r="J527" s="380"/>
      <c r="K527" s="376" t="s">
        <v>240</v>
      </c>
      <c r="L527" s="376"/>
      <c r="M527" s="379" t="str">
        <f>IF([1]p41!$H$389&lt;&gt;0,[1]p41!$H$389,"")</f>
        <v/>
      </c>
      <c r="N527" s="379"/>
      <c r="O527" s="380"/>
      <c r="P527" s="87" t="s">
        <v>74</v>
      </c>
      <c r="Q527" s="96" t="str">
        <f>IF([1]p41!$K$389&lt;&gt;0,[1]p41!$K$389,"")</f>
        <v/>
      </c>
      <c r="R527" s="93" t="s">
        <v>75</v>
      </c>
      <c r="S527" s="96" t="str">
        <f>IF([1]p41!$L$389&lt;&gt;0,[1]p41!$L$389,"")</f>
        <v/>
      </c>
      <c r="T527" s="97"/>
      <c r="U527" s="2"/>
      <c r="V527" s="2"/>
    </row>
    <row r="528" spans="1:22" x14ac:dyDescent="0.2">
      <c r="A528" s="375" t="s">
        <v>263</v>
      </c>
      <c r="B528" s="376"/>
      <c r="C528" s="379" t="str">
        <f>IF([1]p41!$C$390&lt;&gt;0,[1]p41!$C$390,"")</f>
        <v/>
      </c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80"/>
      <c r="T528" s="97"/>
      <c r="U528" s="2"/>
      <c r="V528" s="2"/>
    </row>
    <row r="529" spans="1:22" x14ac:dyDescent="0.2">
      <c r="A529" s="378"/>
      <c r="B529" s="378"/>
      <c r="C529" s="378"/>
      <c r="D529" s="378"/>
      <c r="E529" s="378"/>
      <c r="F529" s="378"/>
      <c r="G529" s="378"/>
      <c r="H529" s="378"/>
      <c r="I529" s="378"/>
      <c r="J529" s="378"/>
      <c r="K529" s="378"/>
      <c r="L529" s="378"/>
      <c r="M529" s="378"/>
      <c r="N529" s="378"/>
      <c r="O529" s="378"/>
      <c r="P529" s="378"/>
      <c r="Q529" s="378"/>
      <c r="R529" s="378"/>
      <c r="S529" s="378"/>
    </row>
    <row r="530" spans="1:22" x14ac:dyDescent="0.2">
      <c r="A530" s="47" t="s">
        <v>170</v>
      </c>
      <c r="B530" s="379" t="str">
        <f>IF([1]p41!$A$393&lt;&gt;0,[1]p41!$A$393,"")</f>
        <v/>
      </c>
      <c r="C530" s="379"/>
      <c r="D530" s="379"/>
      <c r="E530" s="379"/>
      <c r="F530" s="379"/>
      <c r="G530" s="379"/>
      <c r="H530" s="379"/>
      <c r="I530" s="379"/>
      <c r="J530" s="380"/>
      <c r="K530" s="376" t="s">
        <v>240</v>
      </c>
      <c r="L530" s="376"/>
      <c r="M530" s="379" t="str">
        <f>IF([1]p41!$H$393&lt;&gt;0,[1]p41!$H$393,"")</f>
        <v/>
      </c>
      <c r="N530" s="379"/>
      <c r="O530" s="380"/>
      <c r="P530" s="87" t="s">
        <v>74</v>
      </c>
      <c r="Q530" s="96" t="str">
        <f>IF([1]p41!$K$393&lt;&gt;0,[1]p41!$K$393,"")</f>
        <v/>
      </c>
      <c r="R530" s="93" t="s">
        <v>75</v>
      </c>
      <c r="S530" s="96" t="str">
        <f>IF([1]p41!$L$393&lt;&gt;0,[1]p41!$L$393,"")</f>
        <v/>
      </c>
      <c r="T530" s="97"/>
      <c r="U530" s="2"/>
      <c r="V530" s="2"/>
    </row>
    <row r="531" spans="1:22" x14ac:dyDescent="0.2">
      <c r="A531" s="375" t="s">
        <v>263</v>
      </c>
      <c r="B531" s="376"/>
      <c r="C531" s="379" t="str">
        <f>IF([1]p41!$C$394&lt;&gt;0,[1]p41!$C$394,"")</f>
        <v/>
      </c>
      <c r="D531" s="379"/>
      <c r="E531" s="379"/>
      <c r="F531" s="379"/>
      <c r="G531" s="379"/>
      <c r="H531" s="379"/>
      <c r="I531" s="379"/>
      <c r="J531" s="379"/>
      <c r="K531" s="379"/>
      <c r="L531" s="379"/>
      <c r="M531" s="379"/>
      <c r="N531" s="379"/>
      <c r="O531" s="379"/>
      <c r="P531" s="379"/>
      <c r="Q531" s="379"/>
      <c r="R531" s="379"/>
      <c r="S531" s="380"/>
      <c r="T531" s="97"/>
      <c r="U531" s="2"/>
      <c r="V531" s="2"/>
    </row>
    <row r="532" spans="1:22" x14ac:dyDescent="0.2">
      <c r="A532" s="378"/>
      <c r="B532" s="378"/>
      <c r="C532" s="378"/>
      <c r="D532" s="378"/>
      <c r="E532" s="378"/>
      <c r="F532" s="378"/>
      <c r="G532" s="378"/>
      <c r="H532" s="378"/>
      <c r="I532" s="378"/>
      <c r="J532" s="378"/>
      <c r="K532" s="378"/>
      <c r="L532" s="378"/>
      <c r="M532" s="378"/>
      <c r="N532" s="378"/>
      <c r="O532" s="378"/>
      <c r="P532" s="378"/>
      <c r="Q532" s="378"/>
      <c r="R532" s="378"/>
      <c r="S532" s="378"/>
    </row>
    <row r="533" spans="1:22" x14ac:dyDescent="0.2">
      <c r="A533" s="47" t="s">
        <v>170</v>
      </c>
      <c r="B533" s="379" t="str">
        <f>IF([1]p41!$A$397&lt;&gt;0,[1]p41!$A$397,"")</f>
        <v/>
      </c>
      <c r="C533" s="379"/>
      <c r="D533" s="379"/>
      <c r="E533" s="379"/>
      <c r="F533" s="379"/>
      <c r="G533" s="379"/>
      <c r="H533" s="379"/>
      <c r="I533" s="379"/>
      <c r="J533" s="380"/>
      <c r="K533" s="376" t="s">
        <v>240</v>
      </c>
      <c r="L533" s="376"/>
      <c r="M533" s="379" t="str">
        <f>IF([1]p41!$H$397&lt;&gt;0,[1]p41!$H$397,"")</f>
        <v/>
      </c>
      <c r="N533" s="379"/>
      <c r="O533" s="380"/>
      <c r="P533" s="87" t="s">
        <v>74</v>
      </c>
      <c r="Q533" s="96" t="str">
        <f>IF([1]p41!$K$397&lt;&gt;0,[1]p41!$K$397,"")</f>
        <v/>
      </c>
      <c r="R533" s="93" t="s">
        <v>75</v>
      </c>
      <c r="S533" s="96" t="str">
        <f>IF([1]p41!$L$397&lt;&gt;0,[1]p41!$L$397,"")</f>
        <v/>
      </c>
      <c r="T533" s="97"/>
      <c r="U533" s="2"/>
      <c r="V533" s="2"/>
    </row>
    <row r="534" spans="1:22" x14ac:dyDescent="0.2">
      <c r="A534" s="375" t="s">
        <v>263</v>
      </c>
      <c r="B534" s="376"/>
      <c r="C534" s="379" t="str">
        <f>IF([1]p41!$C$398&lt;&gt;0,[1]p41!$C$398,"")</f>
        <v/>
      </c>
      <c r="D534" s="379"/>
      <c r="E534" s="379"/>
      <c r="F534" s="379"/>
      <c r="G534" s="379"/>
      <c r="H534" s="379"/>
      <c r="I534" s="379"/>
      <c r="J534" s="379"/>
      <c r="K534" s="379"/>
      <c r="L534" s="379"/>
      <c r="M534" s="379"/>
      <c r="N534" s="379"/>
      <c r="O534" s="379"/>
      <c r="P534" s="379"/>
      <c r="Q534" s="379"/>
      <c r="R534" s="379"/>
      <c r="S534" s="380"/>
      <c r="T534" s="97"/>
      <c r="U534" s="2"/>
      <c r="V534" s="2"/>
    </row>
    <row r="535" spans="1:22" x14ac:dyDescent="0.2">
      <c r="A535" s="378"/>
      <c r="B535" s="378"/>
      <c r="C535" s="378"/>
      <c r="D535" s="378"/>
      <c r="E535" s="378"/>
      <c r="F535" s="378"/>
      <c r="G535" s="378"/>
      <c r="H535" s="378"/>
      <c r="I535" s="378"/>
      <c r="J535" s="378"/>
      <c r="K535" s="378"/>
      <c r="L535" s="378"/>
      <c r="M535" s="378"/>
      <c r="N535" s="378"/>
      <c r="O535" s="378"/>
      <c r="P535" s="378"/>
      <c r="Q535" s="378"/>
      <c r="R535" s="378"/>
      <c r="S535" s="378"/>
    </row>
    <row r="536" spans="1:22" x14ac:dyDescent="0.2">
      <c r="A536" s="47" t="s">
        <v>170</v>
      </c>
      <c r="B536" s="379" t="str">
        <f>IF([1]p41!$A$401&lt;&gt;0,[1]p41!$A$401,"")</f>
        <v/>
      </c>
      <c r="C536" s="379"/>
      <c r="D536" s="379"/>
      <c r="E536" s="379"/>
      <c r="F536" s="379"/>
      <c r="G536" s="379"/>
      <c r="H536" s="379"/>
      <c r="I536" s="379"/>
      <c r="J536" s="380"/>
      <c r="K536" s="376" t="s">
        <v>240</v>
      </c>
      <c r="L536" s="376"/>
      <c r="M536" s="379" t="str">
        <f>IF([1]p41!$H$401&lt;&gt;0,[1]p41!$H$401,"")</f>
        <v/>
      </c>
      <c r="N536" s="379"/>
      <c r="O536" s="380"/>
      <c r="P536" s="87" t="s">
        <v>74</v>
      </c>
      <c r="Q536" s="96" t="str">
        <f>IF([1]p41!$K$401&lt;&gt;0,[1]p41!$K$401,"")</f>
        <v/>
      </c>
      <c r="R536" s="93" t="s">
        <v>75</v>
      </c>
      <c r="S536" s="96" t="str">
        <f>IF([1]p41!$L$401&lt;&gt;0,[1]p41!$L$401,"")</f>
        <v/>
      </c>
      <c r="T536" s="97"/>
      <c r="U536" s="2"/>
      <c r="V536" s="2"/>
    </row>
    <row r="537" spans="1:22" x14ac:dyDescent="0.2">
      <c r="A537" s="375" t="s">
        <v>263</v>
      </c>
      <c r="B537" s="376"/>
      <c r="C537" s="379" t="str">
        <f>IF([1]p41!$C$402&lt;&gt;0,[1]p41!$C$402,"")</f>
        <v/>
      </c>
      <c r="D537" s="379"/>
      <c r="E537" s="379"/>
      <c r="F537" s="379"/>
      <c r="G537" s="379"/>
      <c r="H537" s="379"/>
      <c r="I537" s="379"/>
      <c r="J537" s="379"/>
      <c r="K537" s="379"/>
      <c r="L537" s="379"/>
      <c r="M537" s="379"/>
      <c r="N537" s="379"/>
      <c r="O537" s="379"/>
      <c r="P537" s="379"/>
      <c r="Q537" s="379"/>
      <c r="R537" s="379"/>
      <c r="S537" s="380"/>
      <c r="T537" s="97"/>
      <c r="U537" s="2"/>
      <c r="V537" s="2"/>
    </row>
    <row r="538" spans="1:22" x14ac:dyDescent="0.2">
      <c r="A538" s="378"/>
      <c r="B538" s="378"/>
      <c r="C538" s="378"/>
      <c r="D538" s="378"/>
      <c r="E538" s="378"/>
      <c r="F538" s="378"/>
      <c r="G538" s="378"/>
      <c r="H538" s="378"/>
      <c r="I538" s="378"/>
      <c r="J538" s="378"/>
      <c r="K538" s="378"/>
      <c r="L538" s="378"/>
      <c r="M538" s="378"/>
      <c r="N538" s="378"/>
      <c r="O538" s="378"/>
      <c r="P538" s="378"/>
      <c r="Q538" s="378"/>
      <c r="R538" s="378"/>
      <c r="S538" s="378"/>
    </row>
    <row r="539" spans="1:22" s="32" customFormat="1" ht="13.5" customHeight="1" x14ac:dyDescent="0.2">
      <c r="A539" s="375" t="str">
        <f>T([1]p42!$C$13:$G$13)</f>
        <v/>
      </c>
      <c r="B539" s="376"/>
      <c r="C539" s="376"/>
      <c r="D539" s="376"/>
      <c r="E539" s="376"/>
      <c r="F539" s="376"/>
      <c r="G539" s="376"/>
      <c r="H539" s="377"/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</row>
    <row r="540" spans="1:22" x14ac:dyDescent="0.2">
      <c r="A540" s="47" t="s">
        <v>170</v>
      </c>
      <c r="B540" s="379" t="str">
        <f>IF([1]p42!$A$389&lt;&gt;0,[1]p42!$A$389,"")</f>
        <v/>
      </c>
      <c r="C540" s="379"/>
      <c r="D540" s="379"/>
      <c r="E540" s="379"/>
      <c r="F540" s="379"/>
      <c r="G540" s="379"/>
      <c r="H540" s="379"/>
      <c r="I540" s="379"/>
      <c r="J540" s="380"/>
      <c r="K540" s="376" t="s">
        <v>240</v>
      </c>
      <c r="L540" s="376"/>
      <c r="M540" s="379" t="str">
        <f>IF([1]p42!$H$389&lt;&gt;0,[1]p42!$H$389,"")</f>
        <v/>
      </c>
      <c r="N540" s="379"/>
      <c r="O540" s="380"/>
      <c r="P540" s="87" t="s">
        <v>74</v>
      </c>
      <c r="Q540" s="96" t="str">
        <f>IF([1]p42!$K$389&lt;&gt;0,[1]p42!$K$389,"")</f>
        <v/>
      </c>
      <c r="R540" s="93" t="s">
        <v>75</v>
      </c>
      <c r="S540" s="96" t="str">
        <f>IF([1]p42!$L$389&lt;&gt;0,[1]p42!$L$389,"")</f>
        <v/>
      </c>
      <c r="T540" s="97"/>
      <c r="U540" s="2"/>
      <c r="V540" s="2"/>
    </row>
    <row r="541" spans="1:22" x14ac:dyDescent="0.2">
      <c r="A541" s="375" t="s">
        <v>263</v>
      </c>
      <c r="B541" s="376"/>
      <c r="C541" s="379" t="str">
        <f>IF([1]p42!$C$390&lt;&gt;0,[1]p42!$C$390,"")</f>
        <v/>
      </c>
      <c r="D541" s="379"/>
      <c r="E541" s="379"/>
      <c r="F541" s="379"/>
      <c r="G541" s="379"/>
      <c r="H541" s="379"/>
      <c r="I541" s="379"/>
      <c r="J541" s="379"/>
      <c r="K541" s="379"/>
      <c r="L541" s="379"/>
      <c r="M541" s="379"/>
      <c r="N541" s="379"/>
      <c r="O541" s="379"/>
      <c r="P541" s="379"/>
      <c r="Q541" s="379"/>
      <c r="R541" s="379"/>
      <c r="S541" s="380"/>
      <c r="T541" s="97"/>
      <c r="U541" s="2"/>
      <c r="V541" s="2"/>
    </row>
    <row r="542" spans="1:22" x14ac:dyDescent="0.2">
      <c r="A542" s="378"/>
      <c r="B542" s="378"/>
      <c r="C542" s="378"/>
      <c r="D542" s="378"/>
      <c r="E542" s="378"/>
      <c r="F542" s="378"/>
      <c r="G542" s="378"/>
      <c r="H542" s="378"/>
      <c r="I542" s="378"/>
      <c r="J542" s="378"/>
      <c r="K542" s="378"/>
      <c r="L542" s="378"/>
      <c r="M542" s="378"/>
      <c r="N542" s="378"/>
      <c r="O542" s="378"/>
      <c r="P542" s="378"/>
      <c r="Q542" s="378"/>
      <c r="R542" s="378"/>
      <c r="S542" s="378"/>
    </row>
    <row r="543" spans="1:22" x14ac:dyDescent="0.2">
      <c r="A543" s="47" t="s">
        <v>170</v>
      </c>
      <c r="B543" s="379" t="str">
        <f>IF([1]p42!$A$393&lt;&gt;0,[1]p42!$A$393,"")</f>
        <v/>
      </c>
      <c r="C543" s="379"/>
      <c r="D543" s="379"/>
      <c r="E543" s="379"/>
      <c r="F543" s="379"/>
      <c r="G543" s="379"/>
      <c r="H543" s="379"/>
      <c r="I543" s="379"/>
      <c r="J543" s="380"/>
      <c r="K543" s="376" t="s">
        <v>240</v>
      </c>
      <c r="L543" s="376"/>
      <c r="M543" s="379" t="str">
        <f>IF([1]p42!$H$393&lt;&gt;0,[1]p42!$H$393,"")</f>
        <v/>
      </c>
      <c r="N543" s="379"/>
      <c r="O543" s="380"/>
      <c r="P543" s="87" t="s">
        <v>74</v>
      </c>
      <c r="Q543" s="96" t="str">
        <f>IF([1]p42!$K$393&lt;&gt;0,[1]p42!$K$393,"")</f>
        <v/>
      </c>
      <c r="R543" s="93" t="s">
        <v>75</v>
      </c>
      <c r="S543" s="96" t="str">
        <f>IF([1]p42!$L$393&lt;&gt;0,[1]p42!$L$393,"")</f>
        <v/>
      </c>
      <c r="T543" s="97"/>
      <c r="U543" s="2"/>
      <c r="V543" s="2"/>
    </row>
    <row r="544" spans="1:22" x14ac:dyDescent="0.2">
      <c r="A544" s="375" t="s">
        <v>263</v>
      </c>
      <c r="B544" s="376"/>
      <c r="C544" s="379" t="str">
        <f>IF([1]p42!$C$394&lt;&gt;0,[1]p42!$C$394,"")</f>
        <v/>
      </c>
      <c r="D544" s="379"/>
      <c r="E544" s="379"/>
      <c r="F544" s="379"/>
      <c r="G544" s="379"/>
      <c r="H544" s="379"/>
      <c r="I544" s="379"/>
      <c r="J544" s="379"/>
      <c r="K544" s="379"/>
      <c r="L544" s="379"/>
      <c r="M544" s="379"/>
      <c r="N544" s="379"/>
      <c r="O544" s="379"/>
      <c r="P544" s="379"/>
      <c r="Q544" s="379"/>
      <c r="R544" s="379"/>
      <c r="S544" s="380"/>
      <c r="T544" s="97"/>
      <c r="U544" s="2"/>
      <c r="V544" s="2"/>
    </row>
    <row r="545" spans="1:22" x14ac:dyDescent="0.2">
      <c r="A545" s="378"/>
      <c r="B545" s="378"/>
      <c r="C545" s="378"/>
      <c r="D545" s="378"/>
      <c r="E545" s="378"/>
      <c r="F545" s="378"/>
      <c r="G545" s="378"/>
      <c r="H545" s="378"/>
      <c r="I545" s="378"/>
      <c r="J545" s="378"/>
      <c r="K545" s="378"/>
      <c r="L545" s="378"/>
      <c r="M545" s="378"/>
      <c r="N545" s="378"/>
      <c r="O545" s="378"/>
      <c r="P545" s="378"/>
      <c r="Q545" s="378"/>
      <c r="R545" s="378"/>
      <c r="S545" s="378"/>
    </row>
    <row r="546" spans="1:22" x14ac:dyDescent="0.2">
      <c r="A546" s="47" t="s">
        <v>170</v>
      </c>
      <c r="B546" s="379" t="str">
        <f>IF([1]p42!$A$397&lt;&gt;0,[1]p42!$A$397,"")</f>
        <v/>
      </c>
      <c r="C546" s="379"/>
      <c r="D546" s="379"/>
      <c r="E546" s="379"/>
      <c r="F546" s="379"/>
      <c r="G546" s="379"/>
      <c r="H546" s="379"/>
      <c r="I546" s="379"/>
      <c r="J546" s="380"/>
      <c r="K546" s="376" t="s">
        <v>240</v>
      </c>
      <c r="L546" s="376"/>
      <c r="M546" s="379" t="str">
        <f>IF([1]p42!$H$397&lt;&gt;0,[1]p42!$H$397,"")</f>
        <v/>
      </c>
      <c r="N546" s="379"/>
      <c r="O546" s="380"/>
      <c r="P546" s="87" t="s">
        <v>74</v>
      </c>
      <c r="Q546" s="96" t="str">
        <f>IF([1]p42!$K$397&lt;&gt;0,[1]p42!$K$397,"")</f>
        <v/>
      </c>
      <c r="R546" s="93" t="s">
        <v>75</v>
      </c>
      <c r="S546" s="96" t="str">
        <f>IF([1]p42!$L$397&lt;&gt;0,[1]p42!$L$397,"")</f>
        <v/>
      </c>
      <c r="T546" s="97"/>
      <c r="U546" s="2"/>
      <c r="V546" s="2"/>
    </row>
    <row r="547" spans="1:22" x14ac:dyDescent="0.2">
      <c r="A547" s="375" t="s">
        <v>263</v>
      </c>
      <c r="B547" s="376"/>
      <c r="C547" s="379" t="str">
        <f>IF([1]p42!$C$398&lt;&gt;0,[1]p42!$C$398,"")</f>
        <v/>
      </c>
      <c r="D547" s="379"/>
      <c r="E547" s="379"/>
      <c r="F547" s="379"/>
      <c r="G547" s="379"/>
      <c r="H547" s="379"/>
      <c r="I547" s="379"/>
      <c r="J547" s="379"/>
      <c r="K547" s="379"/>
      <c r="L547" s="379"/>
      <c r="M547" s="379"/>
      <c r="N547" s="379"/>
      <c r="O547" s="379"/>
      <c r="P547" s="379"/>
      <c r="Q547" s="379"/>
      <c r="R547" s="379"/>
      <c r="S547" s="380"/>
      <c r="T547" s="97"/>
      <c r="U547" s="2"/>
      <c r="V547" s="2"/>
    </row>
    <row r="548" spans="1:22" x14ac:dyDescent="0.2">
      <c r="A548" s="378"/>
      <c r="B548" s="378"/>
      <c r="C548" s="378"/>
      <c r="D548" s="378"/>
      <c r="E548" s="378"/>
      <c r="F548" s="378"/>
      <c r="G548" s="378"/>
      <c r="H548" s="378"/>
      <c r="I548" s="378"/>
      <c r="J548" s="378"/>
      <c r="K548" s="378"/>
      <c r="L548" s="378"/>
      <c r="M548" s="378"/>
      <c r="N548" s="378"/>
      <c r="O548" s="378"/>
      <c r="P548" s="378"/>
      <c r="Q548" s="378"/>
      <c r="R548" s="378"/>
      <c r="S548" s="378"/>
    </row>
    <row r="549" spans="1:22" x14ac:dyDescent="0.2">
      <c r="A549" s="47" t="s">
        <v>170</v>
      </c>
      <c r="B549" s="379" t="str">
        <f>IF([1]p42!$A$401&lt;&gt;0,[1]p42!$A$401,"")</f>
        <v/>
      </c>
      <c r="C549" s="379"/>
      <c r="D549" s="379"/>
      <c r="E549" s="379"/>
      <c r="F549" s="379"/>
      <c r="G549" s="379"/>
      <c r="H549" s="379"/>
      <c r="I549" s="379"/>
      <c r="J549" s="380"/>
      <c r="K549" s="376" t="s">
        <v>240</v>
      </c>
      <c r="L549" s="376"/>
      <c r="M549" s="379" t="str">
        <f>IF([1]p42!$H$401&lt;&gt;0,[1]p42!$H$401,"")</f>
        <v/>
      </c>
      <c r="N549" s="379"/>
      <c r="O549" s="380"/>
      <c r="P549" s="87" t="s">
        <v>74</v>
      </c>
      <c r="Q549" s="96" t="str">
        <f>IF([1]p42!$K$401&lt;&gt;0,[1]p42!$K$401,"")</f>
        <v/>
      </c>
      <c r="R549" s="93" t="s">
        <v>75</v>
      </c>
      <c r="S549" s="96" t="str">
        <f>IF([1]p42!$L$401&lt;&gt;0,[1]p42!$L$401,"")</f>
        <v/>
      </c>
      <c r="T549" s="97"/>
      <c r="U549" s="2"/>
      <c r="V549" s="2"/>
    </row>
    <row r="550" spans="1:22" x14ac:dyDescent="0.2">
      <c r="A550" s="375" t="s">
        <v>263</v>
      </c>
      <c r="B550" s="376"/>
      <c r="C550" s="379" t="str">
        <f>IF([1]p42!$C$402&lt;&gt;0,[1]p42!$C$402,"")</f>
        <v/>
      </c>
      <c r="D550" s="379"/>
      <c r="E550" s="379"/>
      <c r="F550" s="379"/>
      <c r="G550" s="379"/>
      <c r="H550" s="379"/>
      <c r="I550" s="379"/>
      <c r="J550" s="379"/>
      <c r="K550" s="379"/>
      <c r="L550" s="379"/>
      <c r="M550" s="379"/>
      <c r="N550" s="379"/>
      <c r="O550" s="379"/>
      <c r="P550" s="379"/>
      <c r="Q550" s="379"/>
      <c r="R550" s="379"/>
      <c r="S550" s="380"/>
      <c r="T550" s="97"/>
      <c r="U550" s="2"/>
      <c r="V550" s="2"/>
    </row>
    <row r="551" spans="1:22" x14ac:dyDescent="0.2">
      <c r="A551" s="378"/>
      <c r="B551" s="378"/>
      <c r="C551" s="378"/>
      <c r="D551" s="378"/>
      <c r="E551" s="378"/>
      <c r="F551" s="378"/>
      <c r="G551" s="378"/>
      <c r="H551" s="378"/>
      <c r="I551" s="378"/>
      <c r="J551" s="378"/>
      <c r="K551" s="378"/>
      <c r="L551" s="378"/>
      <c r="M551" s="378"/>
      <c r="N551" s="378"/>
      <c r="O551" s="378"/>
      <c r="P551" s="378"/>
      <c r="Q551" s="378"/>
      <c r="R551" s="378"/>
      <c r="S551" s="378"/>
    </row>
    <row r="552" spans="1:22" s="32" customFormat="1" ht="13.5" customHeight="1" x14ac:dyDescent="0.2">
      <c r="A552" s="375" t="str">
        <f>T([1]p43!$C$13:$G$13)</f>
        <v/>
      </c>
      <c r="B552" s="376"/>
      <c r="C552" s="376"/>
      <c r="D552" s="376"/>
      <c r="E552" s="376"/>
      <c r="F552" s="376"/>
      <c r="G552" s="376"/>
      <c r="H552" s="377"/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</row>
    <row r="553" spans="1:22" x14ac:dyDescent="0.2">
      <c r="A553" s="47" t="s">
        <v>170</v>
      </c>
      <c r="B553" s="379" t="str">
        <f>IF([1]p43!$A$389&lt;&gt;0,[1]p43!$A$389,"")</f>
        <v/>
      </c>
      <c r="C553" s="379"/>
      <c r="D553" s="379"/>
      <c r="E553" s="379"/>
      <c r="F553" s="379"/>
      <c r="G553" s="379"/>
      <c r="H553" s="379"/>
      <c r="I553" s="379"/>
      <c r="J553" s="380"/>
      <c r="K553" s="376" t="s">
        <v>240</v>
      </c>
      <c r="L553" s="376"/>
      <c r="M553" s="379" t="str">
        <f>IF([1]p43!$H$389&lt;&gt;0,[1]p43!$H$389,"")</f>
        <v/>
      </c>
      <c r="N553" s="379"/>
      <c r="O553" s="380"/>
      <c r="P553" s="87" t="s">
        <v>74</v>
      </c>
      <c r="Q553" s="96" t="str">
        <f>IF([1]p43!$K$389&lt;&gt;0,[1]p43!$K$389,"")</f>
        <v/>
      </c>
      <c r="R553" s="93" t="s">
        <v>75</v>
      </c>
      <c r="S553" s="96" t="str">
        <f>IF([1]p43!$L$389&lt;&gt;0,[1]p43!$L$389,"")</f>
        <v/>
      </c>
      <c r="T553" s="97"/>
      <c r="U553" s="2"/>
      <c r="V553" s="2"/>
    </row>
    <row r="554" spans="1:22" x14ac:dyDescent="0.2">
      <c r="A554" s="375" t="s">
        <v>263</v>
      </c>
      <c r="B554" s="376"/>
      <c r="C554" s="379" t="str">
        <f>IF([1]p43!$C$390&lt;&gt;0,[1]p43!$C$390,"")</f>
        <v/>
      </c>
      <c r="D554" s="379"/>
      <c r="E554" s="379"/>
      <c r="F554" s="379"/>
      <c r="G554" s="379"/>
      <c r="H554" s="379"/>
      <c r="I554" s="379"/>
      <c r="J554" s="379"/>
      <c r="K554" s="379"/>
      <c r="L554" s="379"/>
      <c r="M554" s="379"/>
      <c r="N554" s="379"/>
      <c r="O554" s="379"/>
      <c r="P554" s="379"/>
      <c r="Q554" s="379"/>
      <c r="R554" s="379"/>
      <c r="S554" s="380"/>
      <c r="T554" s="97"/>
      <c r="U554" s="2"/>
      <c r="V554" s="2"/>
    </row>
    <row r="555" spans="1:22" x14ac:dyDescent="0.2">
      <c r="A555" s="378"/>
      <c r="B555" s="378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</row>
    <row r="556" spans="1:22" x14ac:dyDescent="0.2">
      <c r="A556" s="47" t="s">
        <v>170</v>
      </c>
      <c r="B556" s="379" t="str">
        <f>IF([1]p43!$A$393&lt;&gt;0,[1]p43!$A$393,"")</f>
        <v/>
      </c>
      <c r="C556" s="379"/>
      <c r="D556" s="379"/>
      <c r="E556" s="379"/>
      <c r="F556" s="379"/>
      <c r="G556" s="379"/>
      <c r="H556" s="379"/>
      <c r="I556" s="379"/>
      <c r="J556" s="380"/>
      <c r="K556" s="376" t="s">
        <v>240</v>
      </c>
      <c r="L556" s="376"/>
      <c r="M556" s="379" t="str">
        <f>IF([1]p43!$H$393&lt;&gt;0,[1]p43!$H$393,"")</f>
        <v/>
      </c>
      <c r="N556" s="379"/>
      <c r="O556" s="380"/>
      <c r="P556" s="87" t="s">
        <v>74</v>
      </c>
      <c r="Q556" s="96" t="str">
        <f>IF([1]p43!$K$393&lt;&gt;0,[1]p43!$K$393,"")</f>
        <v/>
      </c>
      <c r="R556" s="93" t="s">
        <v>75</v>
      </c>
      <c r="S556" s="96" t="str">
        <f>IF([1]p43!$L$393&lt;&gt;0,[1]p43!$L$393,"")</f>
        <v/>
      </c>
      <c r="T556" s="97"/>
      <c r="U556" s="2"/>
      <c r="V556" s="2"/>
    </row>
    <row r="557" spans="1:22" x14ac:dyDescent="0.2">
      <c r="A557" s="375" t="s">
        <v>263</v>
      </c>
      <c r="B557" s="376"/>
      <c r="C557" s="379" t="str">
        <f>IF([1]p43!$C$394&lt;&gt;0,[1]p43!$C$394,"")</f>
        <v/>
      </c>
      <c r="D557" s="379"/>
      <c r="E557" s="379"/>
      <c r="F557" s="379"/>
      <c r="G557" s="379"/>
      <c r="H557" s="379"/>
      <c r="I557" s="379"/>
      <c r="J557" s="379"/>
      <c r="K557" s="379"/>
      <c r="L557" s="379"/>
      <c r="M557" s="379"/>
      <c r="N557" s="379"/>
      <c r="O557" s="379"/>
      <c r="P557" s="379"/>
      <c r="Q557" s="379"/>
      <c r="R557" s="379"/>
      <c r="S557" s="380"/>
      <c r="T557" s="97"/>
      <c r="U557" s="2"/>
      <c r="V557" s="2"/>
    </row>
    <row r="558" spans="1:22" x14ac:dyDescent="0.2">
      <c r="A558" s="378"/>
      <c r="B558" s="378"/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</row>
    <row r="559" spans="1:22" x14ac:dyDescent="0.2">
      <c r="A559" s="47" t="s">
        <v>170</v>
      </c>
      <c r="B559" s="379" t="str">
        <f>IF([1]p43!$A$397&lt;&gt;0,[1]p43!$A$397,"")</f>
        <v/>
      </c>
      <c r="C559" s="379"/>
      <c r="D559" s="379"/>
      <c r="E559" s="379"/>
      <c r="F559" s="379"/>
      <c r="G559" s="379"/>
      <c r="H559" s="379"/>
      <c r="I559" s="379"/>
      <c r="J559" s="380"/>
      <c r="K559" s="376" t="s">
        <v>240</v>
      </c>
      <c r="L559" s="376"/>
      <c r="M559" s="379" t="str">
        <f>IF([1]p43!$H$397&lt;&gt;0,[1]p43!$H$397,"")</f>
        <v/>
      </c>
      <c r="N559" s="379"/>
      <c r="O559" s="380"/>
      <c r="P559" s="87" t="s">
        <v>74</v>
      </c>
      <c r="Q559" s="96" t="str">
        <f>IF([1]p43!$K$397&lt;&gt;0,[1]p43!$K$397,"")</f>
        <v/>
      </c>
      <c r="R559" s="93" t="s">
        <v>75</v>
      </c>
      <c r="S559" s="96" t="str">
        <f>IF([1]p43!$L$397&lt;&gt;0,[1]p43!$L$397,"")</f>
        <v/>
      </c>
      <c r="T559" s="97"/>
      <c r="U559" s="2"/>
      <c r="V559" s="2"/>
    </row>
    <row r="560" spans="1:22" x14ac:dyDescent="0.2">
      <c r="A560" s="375" t="s">
        <v>263</v>
      </c>
      <c r="B560" s="376"/>
      <c r="C560" s="379" t="str">
        <f>IF([1]p43!$C$398&lt;&gt;0,[1]p43!$C$398,"")</f>
        <v/>
      </c>
      <c r="D560" s="379"/>
      <c r="E560" s="379"/>
      <c r="F560" s="379"/>
      <c r="G560" s="379"/>
      <c r="H560" s="379"/>
      <c r="I560" s="379"/>
      <c r="J560" s="379"/>
      <c r="K560" s="379"/>
      <c r="L560" s="379"/>
      <c r="M560" s="379"/>
      <c r="N560" s="379"/>
      <c r="O560" s="379"/>
      <c r="P560" s="379"/>
      <c r="Q560" s="379"/>
      <c r="R560" s="379"/>
      <c r="S560" s="380"/>
      <c r="T560" s="97"/>
      <c r="U560" s="2"/>
      <c r="V560" s="2"/>
    </row>
    <row r="561" spans="1:22" x14ac:dyDescent="0.2">
      <c r="A561" s="378"/>
      <c r="B561" s="378"/>
      <c r="C561" s="378"/>
      <c r="D561" s="378"/>
      <c r="E561" s="378"/>
      <c r="F561" s="378"/>
      <c r="G561" s="378"/>
      <c r="H561" s="378"/>
      <c r="I561" s="378"/>
      <c r="J561" s="378"/>
      <c r="K561" s="378"/>
      <c r="L561" s="378"/>
      <c r="M561" s="378"/>
      <c r="N561" s="378"/>
      <c r="O561" s="378"/>
      <c r="P561" s="378"/>
      <c r="Q561" s="378"/>
      <c r="R561" s="378"/>
      <c r="S561" s="378"/>
    </row>
    <row r="562" spans="1:22" x14ac:dyDescent="0.2">
      <c r="A562" s="47" t="s">
        <v>170</v>
      </c>
      <c r="B562" s="379" t="str">
        <f>IF([1]p43!$A$401&lt;&gt;0,[1]p43!$A$401,"")</f>
        <v/>
      </c>
      <c r="C562" s="379"/>
      <c r="D562" s="379"/>
      <c r="E562" s="379"/>
      <c r="F562" s="379"/>
      <c r="G562" s="379"/>
      <c r="H562" s="379"/>
      <c r="I562" s="379"/>
      <c r="J562" s="380"/>
      <c r="K562" s="376" t="s">
        <v>240</v>
      </c>
      <c r="L562" s="376"/>
      <c r="M562" s="379" t="str">
        <f>IF([1]p43!$H$401&lt;&gt;0,[1]p43!$H$401,"")</f>
        <v/>
      </c>
      <c r="N562" s="379"/>
      <c r="O562" s="380"/>
      <c r="P562" s="87" t="s">
        <v>74</v>
      </c>
      <c r="Q562" s="96" t="str">
        <f>IF([1]p43!$K$401&lt;&gt;0,[1]p43!$K$401,"")</f>
        <v/>
      </c>
      <c r="R562" s="93" t="s">
        <v>75</v>
      </c>
      <c r="S562" s="96" t="str">
        <f>IF([1]p43!$L$401&lt;&gt;0,[1]p43!$L$401,"")</f>
        <v/>
      </c>
      <c r="T562" s="97"/>
      <c r="U562" s="2"/>
      <c r="V562" s="2"/>
    </row>
    <row r="563" spans="1:22" x14ac:dyDescent="0.2">
      <c r="A563" s="375" t="s">
        <v>263</v>
      </c>
      <c r="B563" s="376"/>
      <c r="C563" s="379" t="str">
        <f>IF([1]p43!$C$402&lt;&gt;0,[1]p43!$C$402,"")</f>
        <v/>
      </c>
      <c r="D563" s="379"/>
      <c r="E563" s="379"/>
      <c r="F563" s="379"/>
      <c r="G563" s="379"/>
      <c r="H563" s="379"/>
      <c r="I563" s="379"/>
      <c r="J563" s="379"/>
      <c r="K563" s="379"/>
      <c r="L563" s="379"/>
      <c r="M563" s="379"/>
      <c r="N563" s="379"/>
      <c r="O563" s="379"/>
      <c r="P563" s="379"/>
      <c r="Q563" s="379"/>
      <c r="R563" s="379"/>
      <c r="S563" s="380"/>
      <c r="T563" s="97"/>
      <c r="U563" s="2"/>
      <c r="V563" s="2"/>
    </row>
    <row r="564" spans="1:22" x14ac:dyDescent="0.2">
      <c r="A564" s="378"/>
      <c r="B564" s="378"/>
      <c r="C564" s="378"/>
      <c r="D564" s="378"/>
      <c r="E564" s="378"/>
      <c r="F564" s="378"/>
      <c r="G564" s="378"/>
      <c r="H564" s="378"/>
      <c r="I564" s="378"/>
      <c r="J564" s="378"/>
      <c r="K564" s="378"/>
      <c r="L564" s="378"/>
      <c r="M564" s="378"/>
      <c r="N564" s="378"/>
      <c r="O564" s="378"/>
      <c r="P564" s="378"/>
      <c r="Q564" s="378"/>
      <c r="R564" s="378"/>
      <c r="S564" s="378"/>
    </row>
    <row r="565" spans="1:22" s="32" customFormat="1" ht="13.5" customHeight="1" x14ac:dyDescent="0.2">
      <c r="A565" s="375" t="str">
        <f>T([1]p44!$C$13:$G$13)</f>
        <v/>
      </c>
      <c r="B565" s="376"/>
      <c r="C565" s="376"/>
      <c r="D565" s="376"/>
      <c r="E565" s="376"/>
      <c r="F565" s="376"/>
      <c r="G565" s="376"/>
      <c r="H565" s="377"/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</row>
    <row r="566" spans="1:22" x14ac:dyDescent="0.2">
      <c r="A566" s="47" t="s">
        <v>170</v>
      </c>
      <c r="B566" s="379" t="str">
        <f>IF([1]p44!$A$389&lt;&gt;0,[1]p44!$A$389,"")</f>
        <v/>
      </c>
      <c r="C566" s="379"/>
      <c r="D566" s="379"/>
      <c r="E566" s="379"/>
      <c r="F566" s="379"/>
      <c r="G566" s="379"/>
      <c r="H566" s="379"/>
      <c r="I566" s="379"/>
      <c r="J566" s="380"/>
      <c r="K566" s="376" t="s">
        <v>240</v>
      </c>
      <c r="L566" s="376"/>
      <c r="M566" s="379" t="str">
        <f>IF([1]p44!$H$389&lt;&gt;0,[1]p44!$H$389,"")</f>
        <v/>
      </c>
      <c r="N566" s="379"/>
      <c r="O566" s="380"/>
      <c r="P566" s="87" t="s">
        <v>74</v>
      </c>
      <c r="Q566" s="96" t="str">
        <f>IF([1]p44!$K$389&lt;&gt;0,[1]p44!$K$389,"")</f>
        <v/>
      </c>
      <c r="R566" s="93" t="s">
        <v>75</v>
      </c>
      <c r="S566" s="96" t="str">
        <f>IF([1]p44!$L$389&lt;&gt;0,[1]p44!$L$389,"")</f>
        <v/>
      </c>
      <c r="T566" s="97"/>
      <c r="U566" s="2"/>
      <c r="V566" s="2"/>
    </row>
    <row r="567" spans="1:22" x14ac:dyDescent="0.2">
      <c r="A567" s="375" t="s">
        <v>263</v>
      </c>
      <c r="B567" s="376"/>
      <c r="C567" s="379" t="str">
        <f>IF([1]p44!$C$390&lt;&gt;0,[1]p44!$C$390,"")</f>
        <v/>
      </c>
      <c r="D567" s="379"/>
      <c r="E567" s="379"/>
      <c r="F567" s="379"/>
      <c r="G567" s="379"/>
      <c r="H567" s="379"/>
      <c r="I567" s="379"/>
      <c r="J567" s="379"/>
      <c r="K567" s="379"/>
      <c r="L567" s="379"/>
      <c r="M567" s="379"/>
      <c r="N567" s="379"/>
      <c r="O567" s="379"/>
      <c r="P567" s="379"/>
      <c r="Q567" s="379"/>
      <c r="R567" s="379"/>
      <c r="S567" s="380"/>
      <c r="T567" s="97"/>
      <c r="U567" s="2"/>
      <c r="V567" s="2"/>
    </row>
    <row r="568" spans="1:22" x14ac:dyDescent="0.2">
      <c r="A568" s="378"/>
      <c r="B568" s="378"/>
      <c r="C568" s="378"/>
      <c r="D568" s="378"/>
      <c r="E568" s="378"/>
      <c r="F568" s="378"/>
      <c r="G568" s="378"/>
      <c r="H568" s="378"/>
      <c r="I568" s="378"/>
      <c r="J568" s="378"/>
      <c r="K568" s="378"/>
      <c r="L568" s="378"/>
      <c r="M568" s="378"/>
      <c r="N568" s="378"/>
      <c r="O568" s="378"/>
      <c r="P568" s="378"/>
      <c r="Q568" s="378"/>
      <c r="R568" s="378"/>
      <c r="S568" s="378"/>
    </row>
    <row r="569" spans="1:22" x14ac:dyDescent="0.2">
      <c r="A569" s="47" t="s">
        <v>170</v>
      </c>
      <c r="B569" s="379" t="str">
        <f>IF([1]p44!$A$393&lt;&gt;0,[1]p44!$A$393,"")</f>
        <v/>
      </c>
      <c r="C569" s="379"/>
      <c r="D569" s="379"/>
      <c r="E569" s="379"/>
      <c r="F569" s="379"/>
      <c r="G569" s="379"/>
      <c r="H569" s="379"/>
      <c r="I569" s="379"/>
      <c r="J569" s="380"/>
      <c r="K569" s="376" t="s">
        <v>240</v>
      </c>
      <c r="L569" s="376"/>
      <c r="M569" s="379" t="str">
        <f>IF([1]p44!$H$393&lt;&gt;0,[1]p44!$H$393,"")</f>
        <v/>
      </c>
      <c r="N569" s="379"/>
      <c r="O569" s="380"/>
      <c r="P569" s="87" t="s">
        <v>74</v>
      </c>
      <c r="Q569" s="96" t="str">
        <f>IF([1]p44!$K$393&lt;&gt;0,[1]p44!$K$393,"")</f>
        <v/>
      </c>
      <c r="R569" s="93" t="s">
        <v>75</v>
      </c>
      <c r="S569" s="96" t="str">
        <f>IF([1]p44!$L$393&lt;&gt;0,[1]p44!$L$393,"")</f>
        <v/>
      </c>
      <c r="T569" s="97"/>
      <c r="U569" s="2"/>
      <c r="V569" s="2"/>
    </row>
    <row r="570" spans="1:22" x14ac:dyDescent="0.2">
      <c r="A570" s="375" t="s">
        <v>263</v>
      </c>
      <c r="B570" s="376"/>
      <c r="C570" s="379" t="str">
        <f>IF([1]p44!$C$394&lt;&gt;0,[1]p44!$C$394,"")</f>
        <v/>
      </c>
      <c r="D570" s="379"/>
      <c r="E570" s="379"/>
      <c r="F570" s="379"/>
      <c r="G570" s="379"/>
      <c r="H570" s="379"/>
      <c r="I570" s="379"/>
      <c r="J570" s="379"/>
      <c r="K570" s="379"/>
      <c r="L570" s="379"/>
      <c r="M570" s="379"/>
      <c r="N570" s="379"/>
      <c r="O570" s="379"/>
      <c r="P570" s="379"/>
      <c r="Q570" s="379"/>
      <c r="R570" s="379"/>
      <c r="S570" s="380"/>
      <c r="T570" s="97"/>
      <c r="U570" s="2"/>
      <c r="V570" s="2"/>
    </row>
    <row r="571" spans="1:22" x14ac:dyDescent="0.2">
      <c r="A571" s="378"/>
      <c r="B571" s="378"/>
      <c r="C571" s="378"/>
      <c r="D571" s="378"/>
      <c r="E571" s="378"/>
      <c r="F571" s="378"/>
      <c r="G571" s="378"/>
      <c r="H571" s="378"/>
      <c r="I571" s="378"/>
      <c r="J571" s="378"/>
      <c r="K571" s="378"/>
      <c r="L571" s="378"/>
      <c r="M571" s="378"/>
      <c r="N571" s="378"/>
      <c r="O571" s="378"/>
      <c r="P571" s="378"/>
      <c r="Q571" s="378"/>
      <c r="R571" s="378"/>
      <c r="S571" s="378"/>
    </row>
    <row r="572" spans="1:22" x14ac:dyDescent="0.2">
      <c r="A572" s="47" t="s">
        <v>170</v>
      </c>
      <c r="B572" s="379" t="str">
        <f>IF([1]p44!$A$397&lt;&gt;0,[1]p44!$A$397,"")</f>
        <v/>
      </c>
      <c r="C572" s="379"/>
      <c r="D572" s="379"/>
      <c r="E572" s="379"/>
      <c r="F572" s="379"/>
      <c r="G572" s="379"/>
      <c r="H572" s="379"/>
      <c r="I572" s="379"/>
      <c r="J572" s="380"/>
      <c r="K572" s="376" t="s">
        <v>240</v>
      </c>
      <c r="L572" s="376"/>
      <c r="M572" s="379" t="str">
        <f>IF([1]p44!$H$397&lt;&gt;0,[1]p44!$H$397,"")</f>
        <v/>
      </c>
      <c r="N572" s="379"/>
      <c r="O572" s="380"/>
      <c r="P572" s="87" t="s">
        <v>74</v>
      </c>
      <c r="Q572" s="96" t="str">
        <f>IF([1]p44!$K$397&lt;&gt;0,[1]p44!$K$397,"")</f>
        <v/>
      </c>
      <c r="R572" s="93" t="s">
        <v>75</v>
      </c>
      <c r="S572" s="96" t="str">
        <f>IF([1]p44!$L$397&lt;&gt;0,[1]p44!$L$397,"")</f>
        <v/>
      </c>
      <c r="T572" s="97"/>
      <c r="U572" s="2"/>
      <c r="V572" s="2"/>
    </row>
    <row r="573" spans="1:22" x14ac:dyDescent="0.2">
      <c r="A573" s="375" t="s">
        <v>263</v>
      </c>
      <c r="B573" s="376"/>
      <c r="C573" s="379" t="str">
        <f>IF([1]p44!$C$398&lt;&gt;0,[1]p44!$C$398,"")</f>
        <v/>
      </c>
      <c r="D573" s="379"/>
      <c r="E573" s="379"/>
      <c r="F573" s="379"/>
      <c r="G573" s="379"/>
      <c r="H573" s="379"/>
      <c r="I573" s="379"/>
      <c r="J573" s="379"/>
      <c r="K573" s="379"/>
      <c r="L573" s="379"/>
      <c r="M573" s="379"/>
      <c r="N573" s="379"/>
      <c r="O573" s="379"/>
      <c r="P573" s="379"/>
      <c r="Q573" s="379"/>
      <c r="R573" s="379"/>
      <c r="S573" s="380"/>
      <c r="T573" s="97"/>
      <c r="U573" s="2"/>
      <c r="V573" s="2"/>
    </row>
    <row r="574" spans="1:22" x14ac:dyDescent="0.2">
      <c r="A574" s="378"/>
      <c r="B574" s="378"/>
      <c r="C574" s="378"/>
      <c r="D574" s="378"/>
      <c r="E574" s="378"/>
      <c r="F574" s="378"/>
      <c r="G574" s="378"/>
      <c r="H574" s="378"/>
      <c r="I574" s="378"/>
      <c r="J574" s="378"/>
      <c r="K574" s="378"/>
      <c r="L574" s="378"/>
      <c r="M574" s="378"/>
      <c r="N574" s="378"/>
      <c r="O574" s="378"/>
      <c r="P574" s="378"/>
      <c r="Q574" s="378"/>
      <c r="R574" s="378"/>
      <c r="S574" s="378"/>
    </row>
    <row r="575" spans="1:22" x14ac:dyDescent="0.2">
      <c r="A575" s="47" t="s">
        <v>170</v>
      </c>
      <c r="B575" s="379" t="str">
        <f>IF([1]p44!$A$401&lt;&gt;0,[1]p44!$A$401,"")</f>
        <v/>
      </c>
      <c r="C575" s="379"/>
      <c r="D575" s="379"/>
      <c r="E575" s="379"/>
      <c r="F575" s="379"/>
      <c r="G575" s="379"/>
      <c r="H575" s="379"/>
      <c r="I575" s="379"/>
      <c r="J575" s="380"/>
      <c r="K575" s="376" t="s">
        <v>240</v>
      </c>
      <c r="L575" s="376"/>
      <c r="M575" s="379" t="str">
        <f>IF([1]p44!$H$401&lt;&gt;0,[1]p44!$H$401,"")</f>
        <v/>
      </c>
      <c r="N575" s="379"/>
      <c r="O575" s="380"/>
      <c r="P575" s="87" t="s">
        <v>74</v>
      </c>
      <c r="Q575" s="96" t="str">
        <f>IF([1]p44!$K$401&lt;&gt;0,[1]p44!$K$401,"")</f>
        <v/>
      </c>
      <c r="R575" s="93" t="s">
        <v>75</v>
      </c>
      <c r="S575" s="96" t="str">
        <f>IF([1]p44!$L$401&lt;&gt;0,[1]p44!$L$401,"")</f>
        <v/>
      </c>
      <c r="T575" s="97"/>
      <c r="U575" s="2"/>
      <c r="V575" s="2"/>
    </row>
    <row r="576" spans="1:22" x14ac:dyDescent="0.2">
      <c r="A576" s="375" t="s">
        <v>263</v>
      </c>
      <c r="B576" s="376"/>
      <c r="C576" s="379" t="str">
        <f>IF([1]p44!$C$402&lt;&gt;0,[1]p44!$C$402,"")</f>
        <v/>
      </c>
      <c r="D576" s="379"/>
      <c r="E576" s="379"/>
      <c r="F576" s="379"/>
      <c r="G576" s="379"/>
      <c r="H576" s="379"/>
      <c r="I576" s="379"/>
      <c r="J576" s="379"/>
      <c r="K576" s="379"/>
      <c r="L576" s="379"/>
      <c r="M576" s="379"/>
      <c r="N576" s="379"/>
      <c r="O576" s="379"/>
      <c r="P576" s="379"/>
      <c r="Q576" s="379"/>
      <c r="R576" s="379"/>
      <c r="S576" s="380"/>
      <c r="T576" s="97"/>
      <c r="U576" s="2"/>
      <c r="V576" s="2"/>
    </row>
    <row r="577" spans="1:22" x14ac:dyDescent="0.2">
      <c r="A577" s="378"/>
      <c r="B577" s="378"/>
      <c r="C577" s="378"/>
      <c r="D577" s="378"/>
      <c r="E577" s="378"/>
      <c r="F577" s="378"/>
      <c r="G577" s="378"/>
      <c r="H577" s="378"/>
      <c r="I577" s="378"/>
      <c r="J577" s="378"/>
      <c r="K577" s="378"/>
      <c r="L577" s="378"/>
      <c r="M577" s="378"/>
      <c r="N577" s="378"/>
      <c r="O577" s="378"/>
      <c r="P577" s="378"/>
      <c r="Q577" s="378"/>
      <c r="R577" s="378"/>
      <c r="S577" s="378"/>
    </row>
    <row r="578" spans="1:22" s="32" customFormat="1" ht="13.5" customHeight="1" x14ac:dyDescent="0.2">
      <c r="A578" s="375" t="str">
        <f>T([1]p45!$C$13:$G$13)</f>
        <v/>
      </c>
      <c r="B578" s="376"/>
      <c r="C578" s="376"/>
      <c r="D578" s="376"/>
      <c r="E578" s="376"/>
      <c r="F578" s="376"/>
      <c r="G578" s="376"/>
      <c r="H578" s="377"/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</row>
    <row r="579" spans="1:22" x14ac:dyDescent="0.2">
      <c r="A579" s="47" t="s">
        <v>170</v>
      </c>
      <c r="B579" s="379" t="str">
        <f>IF([1]p45!$A$389&lt;&gt;0,[1]p45!$A$389,"")</f>
        <v/>
      </c>
      <c r="C579" s="379"/>
      <c r="D579" s="379"/>
      <c r="E579" s="379"/>
      <c r="F579" s="379"/>
      <c r="G579" s="379"/>
      <c r="H579" s="379"/>
      <c r="I579" s="379"/>
      <c r="J579" s="380"/>
      <c r="K579" s="376" t="s">
        <v>240</v>
      </c>
      <c r="L579" s="376"/>
      <c r="M579" s="379" t="str">
        <f>IF([1]p45!$H$389&lt;&gt;0,[1]p45!$H$389,"")</f>
        <v/>
      </c>
      <c r="N579" s="379"/>
      <c r="O579" s="380"/>
      <c r="P579" s="87" t="s">
        <v>74</v>
      </c>
      <c r="Q579" s="96" t="str">
        <f>IF([1]p45!$K$389&lt;&gt;0,[1]p45!$K$389,"")</f>
        <v/>
      </c>
      <c r="R579" s="93" t="s">
        <v>75</v>
      </c>
      <c r="S579" s="96" t="str">
        <f>IF([1]p45!$L$389&lt;&gt;0,[1]p45!$L$389,"")</f>
        <v/>
      </c>
      <c r="T579" s="97"/>
      <c r="U579" s="2"/>
      <c r="V579" s="2"/>
    </row>
    <row r="580" spans="1:22" x14ac:dyDescent="0.2">
      <c r="A580" s="375" t="s">
        <v>263</v>
      </c>
      <c r="B580" s="376"/>
      <c r="C580" s="379" t="str">
        <f>IF([1]p45!$C$390&lt;&gt;0,[1]p45!$C$390,"")</f>
        <v/>
      </c>
      <c r="D580" s="379"/>
      <c r="E580" s="379"/>
      <c r="F580" s="379"/>
      <c r="G580" s="379"/>
      <c r="H580" s="379"/>
      <c r="I580" s="379"/>
      <c r="J580" s="379"/>
      <c r="K580" s="379"/>
      <c r="L580" s="379"/>
      <c r="M580" s="379"/>
      <c r="N580" s="379"/>
      <c r="O580" s="379"/>
      <c r="P580" s="379"/>
      <c r="Q580" s="379"/>
      <c r="R580" s="379"/>
      <c r="S580" s="380"/>
      <c r="T580" s="97"/>
      <c r="U580" s="2"/>
      <c r="V580" s="2"/>
    </row>
    <row r="581" spans="1:22" x14ac:dyDescent="0.2">
      <c r="A581" s="378"/>
      <c r="B581" s="378"/>
      <c r="C581" s="378"/>
      <c r="D581" s="378"/>
      <c r="E581" s="378"/>
      <c r="F581" s="378"/>
      <c r="G581" s="378"/>
      <c r="H581" s="378"/>
      <c r="I581" s="378"/>
      <c r="J581" s="378"/>
      <c r="K581" s="378"/>
      <c r="L581" s="378"/>
      <c r="M581" s="378"/>
      <c r="N581" s="378"/>
      <c r="O581" s="378"/>
      <c r="P581" s="378"/>
      <c r="Q581" s="378"/>
      <c r="R581" s="378"/>
      <c r="S581" s="378"/>
    </row>
    <row r="582" spans="1:22" x14ac:dyDescent="0.2">
      <c r="A582" s="47" t="s">
        <v>170</v>
      </c>
      <c r="B582" s="379" t="str">
        <f>IF([1]p45!$A$393&lt;&gt;0,[1]p45!$A$393,"")</f>
        <v/>
      </c>
      <c r="C582" s="379"/>
      <c r="D582" s="379"/>
      <c r="E582" s="379"/>
      <c r="F582" s="379"/>
      <c r="G582" s="379"/>
      <c r="H582" s="379"/>
      <c r="I582" s="379"/>
      <c r="J582" s="380"/>
      <c r="K582" s="376" t="s">
        <v>240</v>
      </c>
      <c r="L582" s="376"/>
      <c r="M582" s="379" t="str">
        <f>IF([1]p45!$H$393&lt;&gt;0,[1]p45!$H$393,"")</f>
        <v/>
      </c>
      <c r="N582" s="379"/>
      <c r="O582" s="380"/>
      <c r="P582" s="87" t="s">
        <v>74</v>
      </c>
      <c r="Q582" s="96" t="str">
        <f>IF([1]p45!$K$393&lt;&gt;0,[1]p45!$K$393,"")</f>
        <v/>
      </c>
      <c r="R582" s="93" t="s">
        <v>75</v>
      </c>
      <c r="S582" s="96" t="str">
        <f>IF([1]p45!$L$393&lt;&gt;0,[1]p45!$L$393,"")</f>
        <v/>
      </c>
      <c r="T582" s="97"/>
      <c r="U582" s="2"/>
      <c r="V582" s="2"/>
    </row>
    <row r="583" spans="1:22" x14ac:dyDescent="0.2">
      <c r="A583" s="375" t="s">
        <v>263</v>
      </c>
      <c r="B583" s="376"/>
      <c r="C583" s="379" t="str">
        <f>IF([1]p45!$C$394&lt;&gt;0,[1]p45!$C$394,"")</f>
        <v/>
      </c>
      <c r="D583" s="379"/>
      <c r="E583" s="379"/>
      <c r="F583" s="379"/>
      <c r="G583" s="379"/>
      <c r="H583" s="379"/>
      <c r="I583" s="379"/>
      <c r="J583" s="379"/>
      <c r="K583" s="379"/>
      <c r="L583" s="379"/>
      <c r="M583" s="379"/>
      <c r="N583" s="379"/>
      <c r="O583" s="379"/>
      <c r="P583" s="379"/>
      <c r="Q583" s="379"/>
      <c r="R583" s="379"/>
      <c r="S583" s="380"/>
      <c r="T583" s="97"/>
      <c r="U583" s="2"/>
      <c r="V583" s="2"/>
    </row>
    <row r="584" spans="1:22" x14ac:dyDescent="0.2">
      <c r="A584" s="378"/>
      <c r="B584" s="378"/>
      <c r="C584" s="378"/>
      <c r="D584" s="378"/>
      <c r="E584" s="378"/>
      <c r="F584" s="378"/>
      <c r="G584" s="378"/>
      <c r="H584" s="378"/>
      <c r="I584" s="378"/>
      <c r="J584" s="378"/>
      <c r="K584" s="378"/>
      <c r="L584" s="378"/>
      <c r="M584" s="378"/>
      <c r="N584" s="378"/>
      <c r="O584" s="378"/>
      <c r="P584" s="378"/>
      <c r="Q584" s="378"/>
      <c r="R584" s="378"/>
      <c r="S584" s="378"/>
    </row>
    <row r="585" spans="1:22" x14ac:dyDescent="0.2">
      <c r="A585" s="47" t="s">
        <v>170</v>
      </c>
      <c r="B585" s="379" t="str">
        <f>IF([1]p45!$A$397&lt;&gt;0,[1]p45!$A$397,"")</f>
        <v/>
      </c>
      <c r="C585" s="379"/>
      <c r="D585" s="379"/>
      <c r="E585" s="379"/>
      <c r="F585" s="379"/>
      <c r="G585" s="379"/>
      <c r="H585" s="379"/>
      <c r="I585" s="379"/>
      <c r="J585" s="380"/>
      <c r="K585" s="376" t="s">
        <v>240</v>
      </c>
      <c r="L585" s="376"/>
      <c r="M585" s="379" t="str">
        <f>IF([1]p45!$H$397&lt;&gt;0,[1]p45!$H$397,"")</f>
        <v/>
      </c>
      <c r="N585" s="379"/>
      <c r="O585" s="380"/>
      <c r="P585" s="87" t="s">
        <v>74</v>
      </c>
      <c r="Q585" s="96" t="str">
        <f>IF([1]p45!$K$397&lt;&gt;0,[1]p45!$K$397,"")</f>
        <v/>
      </c>
      <c r="R585" s="93" t="s">
        <v>75</v>
      </c>
      <c r="S585" s="96" t="str">
        <f>IF([1]p45!$L$397&lt;&gt;0,[1]p45!$L$397,"")</f>
        <v/>
      </c>
      <c r="T585" s="97"/>
      <c r="U585" s="2"/>
      <c r="V585" s="2"/>
    </row>
    <row r="586" spans="1:22" x14ac:dyDescent="0.2">
      <c r="A586" s="375" t="s">
        <v>263</v>
      </c>
      <c r="B586" s="376"/>
      <c r="C586" s="379" t="str">
        <f>IF([1]p45!$C$398&lt;&gt;0,[1]p45!$C$398,"")</f>
        <v/>
      </c>
      <c r="D586" s="379"/>
      <c r="E586" s="379"/>
      <c r="F586" s="379"/>
      <c r="G586" s="379"/>
      <c r="H586" s="379"/>
      <c r="I586" s="379"/>
      <c r="J586" s="379"/>
      <c r="K586" s="379"/>
      <c r="L586" s="379"/>
      <c r="M586" s="379"/>
      <c r="N586" s="379"/>
      <c r="O586" s="379"/>
      <c r="P586" s="379"/>
      <c r="Q586" s="379"/>
      <c r="R586" s="379"/>
      <c r="S586" s="380"/>
      <c r="T586" s="97"/>
      <c r="U586" s="2"/>
      <c r="V586" s="2"/>
    </row>
    <row r="587" spans="1:22" x14ac:dyDescent="0.2">
      <c r="A587" s="378"/>
      <c r="B587" s="378"/>
      <c r="C587" s="378"/>
      <c r="D587" s="378"/>
      <c r="E587" s="378"/>
      <c r="F587" s="378"/>
      <c r="G587" s="378"/>
      <c r="H587" s="378"/>
      <c r="I587" s="378"/>
      <c r="J587" s="378"/>
      <c r="K587" s="378"/>
      <c r="L587" s="378"/>
      <c r="M587" s="378"/>
      <c r="N587" s="378"/>
      <c r="O587" s="378"/>
      <c r="P587" s="378"/>
      <c r="Q587" s="378"/>
      <c r="R587" s="378"/>
      <c r="S587" s="378"/>
    </row>
    <row r="588" spans="1:22" x14ac:dyDescent="0.2">
      <c r="A588" s="47" t="s">
        <v>170</v>
      </c>
      <c r="B588" s="379" t="str">
        <f>IF([1]p45!$A$401&lt;&gt;0,[1]p45!$A$401,"")</f>
        <v/>
      </c>
      <c r="C588" s="379"/>
      <c r="D588" s="379"/>
      <c r="E588" s="379"/>
      <c r="F588" s="379"/>
      <c r="G588" s="379"/>
      <c r="H588" s="379"/>
      <c r="I588" s="379"/>
      <c r="J588" s="380"/>
      <c r="K588" s="376" t="s">
        <v>240</v>
      </c>
      <c r="L588" s="376"/>
      <c r="M588" s="379" t="str">
        <f>IF([1]p45!$H$401&lt;&gt;0,[1]p45!$H$401,"")</f>
        <v/>
      </c>
      <c r="N588" s="379"/>
      <c r="O588" s="380"/>
      <c r="P588" s="87" t="s">
        <v>74</v>
      </c>
      <c r="Q588" s="96" t="str">
        <f>IF([1]p45!$K$401&lt;&gt;0,[1]p45!$K$401,"")</f>
        <v/>
      </c>
      <c r="R588" s="93" t="s">
        <v>75</v>
      </c>
      <c r="S588" s="96" t="str">
        <f>IF([1]p45!$L$401&lt;&gt;0,[1]p45!$L$401,"")</f>
        <v/>
      </c>
      <c r="T588" s="97"/>
      <c r="U588" s="2"/>
      <c r="V588" s="2"/>
    </row>
    <row r="589" spans="1:22" x14ac:dyDescent="0.2">
      <c r="A589" s="375" t="s">
        <v>263</v>
      </c>
      <c r="B589" s="376"/>
      <c r="C589" s="379" t="str">
        <f>IF([1]p45!$C$402&lt;&gt;0,[1]p45!$C$402,"")</f>
        <v/>
      </c>
      <c r="D589" s="379"/>
      <c r="E589" s="379"/>
      <c r="F589" s="379"/>
      <c r="G589" s="379"/>
      <c r="H589" s="379"/>
      <c r="I589" s="379"/>
      <c r="J589" s="379"/>
      <c r="K589" s="379"/>
      <c r="L589" s="379"/>
      <c r="M589" s="379"/>
      <c r="N589" s="379"/>
      <c r="O589" s="379"/>
      <c r="P589" s="379"/>
      <c r="Q589" s="379"/>
      <c r="R589" s="379"/>
      <c r="S589" s="380"/>
      <c r="T589" s="97"/>
      <c r="U589" s="2"/>
      <c r="V589" s="2"/>
    </row>
    <row r="590" spans="1:22" x14ac:dyDescent="0.2">
      <c r="A590" s="378"/>
      <c r="B590" s="378"/>
      <c r="C590" s="378"/>
      <c r="D590" s="378"/>
      <c r="E590" s="378"/>
      <c r="F590" s="378"/>
      <c r="G590" s="378"/>
      <c r="H590" s="378"/>
      <c r="I590" s="378"/>
      <c r="J590" s="378"/>
      <c r="K590" s="378"/>
      <c r="L590" s="378"/>
      <c r="M590" s="378"/>
      <c r="N590" s="378"/>
      <c r="O590" s="378"/>
      <c r="P590" s="378"/>
      <c r="Q590" s="378"/>
      <c r="R590" s="378"/>
      <c r="S590" s="378"/>
    </row>
    <row r="591" spans="1:22" s="32" customFormat="1" ht="13.5" customHeight="1" x14ac:dyDescent="0.2">
      <c r="A591" s="375" t="str">
        <f>T([1]p46!$C$13:$G$13)</f>
        <v/>
      </c>
      <c r="B591" s="376"/>
      <c r="C591" s="376"/>
      <c r="D591" s="376"/>
      <c r="E591" s="376"/>
      <c r="F591" s="376"/>
      <c r="G591" s="376"/>
      <c r="H591" s="377"/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</row>
    <row r="592" spans="1:22" x14ac:dyDescent="0.2">
      <c r="A592" s="47" t="s">
        <v>170</v>
      </c>
      <c r="B592" s="379" t="str">
        <f>IF([1]p46!$A$389&lt;&gt;0,[1]p46!$A$389,"")</f>
        <v/>
      </c>
      <c r="C592" s="379"/>
      <c r="D592" s="379"/>
      <c r="E592" s="379"/>
      <c r="F592" s="379"/>
      <c r="G592" s="379"/>
      <c r="H592" s="379"/>
      <c r="I592" s="379"/>
      <c r="J592" s="380"/>
      <c r="K592" s="376" t="s">
        <v>240</v>
      </c>
      <c r="L592" s="376"/>
      <c r="M592" s="379" t="str">
        <f>IF([1]p46!$H$389&lt;&gt;0,[1]p46!$H$389,"")</f>
        <v/>
      </c>
      <c r="N592" s="379"/>
      <c r="O592" s="380"/>
      <c r="P592" s="87" t="s">
        <v>74</v>
      </c>
      <c r="Q592" s="96" t="str">
        <f>IF([1]p46!$K$389&lt;&gt;0,[1]p46!$K$389,"")</f>
        <v/>
      </c>
      <c r="R592" s="93" t="s">
        <v>75</v>
      </c>
      <c r="S592" s="96" t="str">
        <f>IF([1]p46!$L$389&lt;&gt;0,[1]p46!$L$389,"")</f>
        <v/>
      </c>
      <c r="T592" s="97"/>
      <c r="U592" s="2"/>
      <c r="V592" s="2"/>
    </row>
    <row r="593" spans="1:22" x14ac:dyDescent="0.2">
      <c r="A593" s="375" t="s">
        <v>263</v>
      </c>
      <c r="B593" s="376"/>
      <c r="C593" s="379" t="str">
        <f>IF([1]p46!$C$390&lt;&gt;0,[1]p46!$C$390,"")</f>
        <v/>
      </c>
      <c r="D593" s="379"/>
      <c r="E593" s="379"/>
      <c r="F593" s="379"/>
      <c r="G593" s="379"/>
      <c r="H593" s="379"/>
      <c r="I593" s="379"/>
      <c r="J593" s="379"/>
      <c r="K593" s="379"/>
      <c r="L593" s="379"/>
      <c r="M593" s="379"/>
      <c r="N593" s="379"/>
      <c r="O593" s="379"/>
      <c r="P593" s="379"/>
      <c r="Q593" s="379"/>
      <c r="R593" s="379"/>
      <c r="S593" s="380"/>
      <c r="T593" s="97"/>
      <c r="U593" s="2"/>
      <c r="V593" s="2"/>
    </row>
    <row r="594" spans="1:22" x14ac:dyDescent="0.2">
      <c r="A594" s="378"/>
      <c r="B594" s="378"/>
      <c r="C594" s="378"/>
      <c r="D594" s="378"/>
      <c r="E594" s="378"/>
      <c r="F594" s="378"/>
      <c r="G594" s="378"/>
      <c r="H594" s="378"/>
      <c r="I594" s="378"/>
      <c r="J594" s="378"/>
      <c r="K594" s="378"/>
      <c r="L594" s="378"/>
      <c r="M594" s="378"/>
      <c r="N594" s="378"/>
      <c r="O594" s="378"/>
      <c r="P594" s="378"/>
      <c r="Q594" s="378"/>
      <c r="R594" s="378"/>
      <c r="S594" s="378"/>
    </row>
    <row r="595" spans="1:22" x14ac:dyDescent="0.2">
      <c r="A595" s="47" t="s">
        <v>170</v>
      </c>
      <c r="B595" s="379" t="str">
        <f>IF([1]p46!$A$393&lt;&gt;0,[1]p46!$A$393,"")</f>
        <v/>
      </c>
      <c r="C595" s="379"/>
      <c r="D595" s="379"/>
      <c r="E595" s="379"/>
      <c r="F595" s="379"/>
      <c r="G595" s="379"/>
      <c r="H595" s="379"/>
      <c r="I595" s="379"/>
      <c r="J595" s="380"/>
      <c r="K595" s="376" t="s">
        <v>240</v>
      </c>
      <c r="L595" s="376"/>
      <c r="M595" s="379" t="str">
        <f>IF([1]p46!$H$393&lt;&gt;0,[1]p46!$H$393,"")</f>
        <v/>
      </c>
      <c r="N595" s="379"/>
      <c r="O595" s="380"/>
      <c r="P595" s="87" t="s">
        <v>74</v>
      </c>
      <c r="Q595" s="96" t="str">
        <f>IF([1]p46!$K$393&lt;&gt;0,[1]p46!$K$393,"")</f>
        <v/>
      </c>
      <c r="R595" s="93" t="s">
        <v>75</v>
      </c>
      <c r="S595" s="96" t="str">
        <f>IF([1]p46!$L$393&lt;&gt;0,[1]p46!$L$393,"")</f>
        <v/>
      </c>
      <c r="T595" s="97"/>
      <c r="U595" s="2"/>
      <c r="V595" s="2"/>
    </row>
    <row r="596" spans="1:22" x14ac:dyDescent="0.2">
      <c r="A596" s="375" t="s">
        <v>263</v>
      </c>
      <c r="B596" s="376"/>
      <c r="C596" s="379" t="str">
        <f>IF([1]p46!$C$394&lt;&gt;0,[1]p46!$C$394,"")</f>
        <v/>
      </c>
      <c r="D596" s="379"/>
      <c r="E596" s="379"/>
      <c r="F596" s="379"/>
      <c r="G596" s="379"/>
      <c r="H596" s="379"/>
      <c r="I596" s="379"/>
      <c r="J596" s="379"/>
      <c r="K596" s="379"/>
      <c r="L596" s="379"/>
      <c r="M596" s="379"/>
      <c r="N596" s="379"/>
      <c r="O596" s="379"/>
      <c r="P596" s="379"/>
      <c r="Q596" s="379"/>
      <c r="R596" s="379"/>
      <c r="S596" s="380"/>
      <c r="T596" s="97"/>
      <c r="U596" s="2"/>
      <c r="V596" s="2"/>
    </row>
    <row r="597" spans="1:22" x14ac:dyDescent="0.2">
      <c r="A597" s="378"/>
      <c r="B597" s="378"/>
      <c r="C597" s="378"/>
      <c r="D597" s="378"/>
      <c r="E597" s="378"/>
      <c r="F597" s="378"/>
      <c r="G597" s="378"/>
      <c r="H597" s="378"/>
      <c r="I597" s="378"/>
      <c r="J597" s="378"/>
      <c r="K597" s="378"/>
      <c r="L597" s="378"/>
      <c r="M597" s="378"/>
      <c r="N597" s="378"/>
      <c r="O597" s="378"/>
      <c r="P597" s="378"/>
      <c r="Q597" s="378"/>
      <c r="R597" s="378"/>
      <c r="S597" s="378"/>
    </row>
    <row r="598" spans="1:22" x14ac:dyDescent="0.2">
      <c r="A598" s="47" t="s">
        <v>170</v>
      </c>
      <c r="B598" s="379" t="str">
        <f>IF([1]p46!$A$397&lt;&gt;0,[1]p46!$A$397,"")</f>
        <v/>
      </c>
      <c r="C598" s="379"/>
      <c r="D598" s="379"/>
      <c r="E598" s="379"/>
      <c r="F598" s="379"/>
      <c r="G598" s="379"/>
      <c r="H598" s="379"/>
      <c r="I598" s="379"/>
      <c r="J598" s="380"/>
      <c r="K598" s="376" t="s">
        <v>240</v>
      </c>
      <c r="L598" s="376"/>
      <c r="M598" s="379" t="str">
        <f>IF([1]p46!$H$397&lt;&gt;0,[1]p46!$H$397,"")</f>
        <v/>
      </c>
      <c r="N598" s="379"/>
      <c r="O598" s="380"/>
      <c r="P598" s="87" t="s">
        <v>74</v>
      </c>
      <c r="Q598" s="96" t="str">
        <f>IF([1]p46!$K$397&lt;&gt;0,[1]p46!$K$397,"")</f>
        <v/>
      </c>
      <c r="R598" s="93" t="s">
        <v>75</v>
      </c>
      <c r="S598" s="96" t="str">
        <f>IF([1]p46!$L$397&lt;&gt;0,[1]p46!$L$397,"")</f>
        <v/>
      </c>
      <c r="T598" s="97"/>
      <c r="U598" s="2"/>
      <c r="V598" s="2"/>
    </row>
    <row r="599" spans="1:22" x14ac:dyDescent="0.2">
      <c r="A599" s="375" t="s">
        <v>263</v>
      </c>
      <c r="B599" s="376"/>
      <c r="C599" s="379" t="str">
        <f>IF([1]p46!$C$398&lt;&gt;0,[1]p46!$C$398,"")</f>
        <v/>
      </c>
      <c r="D599" s="379"/>
      <c r="E599" s="379"/>
      <c r="F599" s="379"/>
      <c r="G599" s="379"/>
      <c r="H599" s="379"/>
      <c r="I599" s="379"/>
      <c r="J599" s="379"/>
      <c r="K599" s="379"/>
      <c r="L599" s="379"/>
      <c r="M599" s="379"/>
      <c r="N599" s="379"/>
      <c r="O599" s="379"/>
      <c r="P599" s="379"/>
      <c r="Q599" s="379"/>
      <c r="R599" s="379"/>
      <c r="S599" s="380"/>
      <c r="T599" s="97"/>
      <c r="U599" s="2"/>
      <c r="V599" s="2"/>
    </row>
    <row r="600" spans="1:22" x14ac:dyDescent="0.2">
      <c r="A600" s="378"/>
      <c r="B600" s="378"/>
      <c r="C600" s="378"/>
      <c r="D600" s="378"/>
      <c r="E600" s="378"/>
      <c r="F600" s="378"/>
      <c r="G600" s="378"/>
      <c r="H600" s="378"/>
      <c r="I600" s="378"/>
      <c r="J600" s="378"/>
      <c r="K600" s="378"/>
      <c r="L600" s="378"/>
      <c r="M600" s="378"/>
      <c r="N600" s="378"/>
      <c r="O600" s="378"/>
      <c r="P600" s="378"/>
      <c r="Q600" s="378"/>
      <c r="R600" s="378"/>
      <c r="S600" s="378"/>
    </row>
    <row r="601" spans="1:22" x14ac:dyDescent="0.2">
      <c r="A601" s="47" t="s">
        <v>170</v>
      </c>
      <c r="B601" s="379" t="str">
        <f>IF([1]p46!$A$401&lt;&gt;0,[1]p46!$A$401,"")</f>
        <v/>
      </c>
      <c r="C601" s="379"/>
      <c r="D601" s="379"/>
      <c r="E601" s="379"/>
      <c r="F601" s="379"/>
      <c r="G601" s="379"/>
      <c r="H601" s="379"/>
      <c r="I601" s="379"/>
      <c r="J601" s="380"/>
      <c r="K601" s="376" t="s">
        <v>240</v>
      </c>
      <c r="L601" s="376"/>
      <c r="M601" s="379" t="str">
        <f>IF([1]p46!$H$401&lt;&gt;0,[1]p46!$H$401,"")</f>
        <v/>
      </c>
      <c r="N601" s="379"/>
      <c r="O601" s="380"/>
      <c r="P601" s="87" t="s">
        <v>74</v>
      </c>
      <c r="Q601" s="96" t="str">
        <f>IF([1]p46!$K$401&lt;&gt;0,[1]p46!$K$401,"")</f>
        <v/>
      </c>
      <c r="R601" s="93" t="s">
        <v>75</v>
      </c>
      <c r="S601" s="96" t="str">
        <f>IF([1]p46!$L$401&lt;&gt;0,[1]p46!$L$401,"")</f>
        <v/>
      </c>
      <c r="T601" s="97"/>
      <c r="U601" s="2"/>
      <c r="V601" s="2"/>
    </row>
    <row r="602" spans="1:22" x14ac:dyDescent="0.2">
      <c r="A602" s="375" t="s">
        <v>263</v>
      </c>
      <c r="B602" s="376"/>
      <c r="C602" s="379" t="str">
        <f>IF([1]p46!$C$402&lt;&gt;0,[1]p46!$C$402,"")</f>
        <v/>
      </c>
      <c r="D602" s="379"/>
      <c r="E602" s="379"/>
      <c r="F602" s="379"/>
      <c r="G602" s="379"/>
      <c r="H602" s="379"/>
      <c r="I602" s="379"/>
      <c r="J602" s="379"/>
      <c r="K602" s="379"/>
      <c r="L602" s="379"/>
      <c r="M602" s="379"/>
      <c r="N602" s="379"/>
      <c r="O602" s="379"/>
      <c r="P602" s="379"/>
      <c r="Q602" s="379"/>
      <c r="R602" s="379"/>
      <c r="S602" s="380"/>
      <c r="T602" s="97"/>
      <c r="U602" s="2"/>
      <c r="V602" s="2"/>
    </row>
    <row r="603" spans="1:22" x14ac:dyDescent="0.2">
      <c r="A603" s="378"/>
      <c r="B603" s="378"/>
      <c r="C603" s="378"/>
      <c r="D603" s="378"/>
      <c r="E603" s="378"/>
      <c r="F603" s="378"/>
      <c r="G603" s="378"/>
      <c r="H603" s="378"/>
      <c r="I603" s="378"/>
      <c r="J603" s="378"/>
      <c r="K603" s="378"/>
      <c r="L603" s="378"/>
      <c r="M603" s="378"/>
      <c r="N603" s="378"/>
      <c r="O603" s="378"/>
      <c r="P603" s="378"/>
      <c r="Q603" s="378"/>
      <c r="R603" s="378"/>
      <c r="S603" s="378"/>
    </row>
    <row r="604" spans="1:22" s="32" customFormat="1" ht="13.5" customHeight="1" x14ac:dyDescent="0.2">
      <c r="A604" s="375" t="str">
        <f>T([1]p47!$C$13:$G$13)</f>
        <v/>
      </c>
      <c r="B604" s="376"/>
      <c r="C604" s="376"/>
      <c r="D604" s="376"/>
      <c r="E604" s="376"/>
      <c r="F604" s="376"/>
      <c r="G604" s="376"/>
      <c r="H604" s="377"/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</row>
    <row r="605" spans="1:22" x14ac:dyDescent="0.2">
      <c r="A605" s="47" t="s">
        <v>170</v>
      </c>
      <c r="B605" s="379" t="str">
        <f>IF([1]p47!$A$389&lt;&gt;0,[1]p47!$A$389,"")</f>
        <v/>
      </c>
      <c r="C605" s="379"/>
      <c r="D605" s="379"/>
      <c r="E605" s="379"/>
      <c r="F605" s="379"/>
      <c r="G605" s="379"/>
      <c r="H605" s="379"/>
      <c r="I605" s="379"/>
      <c r="J605" s="380"/>
      <c r="K605" s="376" t="s">
        <v>240</v>
      </c>
      <c r="L605" s="376"/>
      <c r="M605" s="379" t="str">
        <f>IF([1]p47!$H$389&lt;&gt;0,[1]p47!$H$389,"")</f>
        <v/>
      </c>
      <c r="N605" s="379"/>
      <c r="O605" s="380"/>
      <c r="P605" s="87" t="s">
        <v>74</v>
      </c>
      <c r="Q605" s="96" t="str">
        <f>IF([1]p47!$K$389&lt;&gt;0,[1]p47!$K$389,"")</f>
        <v/>
      </c>
      <c r="R605" s="93" t="s">
        <v>75</v>
      </c>
      <c r="S605" s="96" t="str">
        <f>IF([1]p47!$L$389&lt;&gt;0,[1]p47!$L$389,"")</f>
        <v/>
      </c>
      <c r="T605" s="97"/>
      <c r="U605" s="2"/>
      <c r="V605" s="2"/>
    </row>
    <row r="606" spans="1:22" x14ac:dyDescent="0.2">
      <c r="A606" s="375" t="s">
        <v>263</v>
      </c>
      <c r="B606" s="376"/>
      <c r="C606" s="379" t="str">
        <f>IF([1]p47!$C$390&lt;&gt;0,[1]p47!$C$390,"")</f>
        <v/>
      </c>
      <c r="D606" s="379"/>
      <c r="E606" s="379"/>
      <c r="F606" s="379"/>
      <c r="G606" s="379"/>
      <c r="H606" s="379"/>
      <c r="I606" s="379"/>
      <c r="J606" s="379"/>
      <c r="K606" s="379"/>
      <c r="L606" s="379"/>
      <c r="M606" s="379"/>
      <c r="N606" s="379"/>
      <c r="O606" s="379"/>
      <c r="P606" s="379"/>
      <c r="Q606" s="379"/>
      <c r="R606" s="379"/>
      <c r="S606" s="380"/>
      <c r="T606" s="97"/>
      <c r="U606" s="2"/>
      <c r="V606" s="2"/>
    </row>
    <row r="607" spans="1:22" x14ac:dyDescent="0.2">
      <c r="A607" s="378"/>
      <c r="B607" s="378"/>
      <c r="C607" s="378"/>
      <c r="D607" s="378"/>
      <c r="E607" s="378"/>
      <c r="F607" s="378"/>
      <c r="G607" s="378"/>
      <c r="H607" s="378"/>
      <c r="I607" s="378"/>
      <c r="J607" s="378"/>
      <c r="K607" s="378"/>
      <c r="L607" s="378"/>
      <c r="M607" s="378"/>
      <c r="N607" s="378"/>
      <c r="O607" s="378"/>
      <c r="P607" s="378"/>
      <c r="Q607" s="378"/>
      <c r="R607" s="378"/>
      <c r="S607" s="378"/>
    </row>
    <row r="608" spans="1:22" x14ac:dyDescent="0.2">
      <c r="A608" s="47" t="s">
        <v>170</v>
      </c>
      <c r="B608" s="379" t="str">
        <f>IF([1]p47!$A$393&lt;&gt;0,[1]p47!$A$393,"")</f>
        <v/>
      </c>
      <c r="C608" s="379"/>
      <c r="D608" s="379"/>
      <c r="E608" s="379"/>
      <c r="F608" s="379"/>
      <c r="G608" s="379"/>
      <c r="H608" s="379"/>
      <c r="I608" s="379"/>
      <c r="J608" s="380"/>
      <c r="K608" s="376" t="s">
        <v>240</v>
      </c>
      <c r="L608" s="376"/>
      <c r="M608" s="379" t="str">
        <f>IF([1]p47!$H$393&lt;&gt;0,[1]p47!$H$393,"")</f>
        <v/>
      </c>
      <c r="N608" s="379"/>
      <c r="O608" s="380"/>
      <c r="P608" s="87" t="s">
        <v>74</v>
      </c>
      <c r="Q608" s="96" t="str">
        <f>IF([1]p47!$K$393&lt;&gt;0,[1]p47!$K$393,"")</f>
        <v/>
      </c>
      <c r="R608" s="93" t="s">
        <v>75</v>
      </c>
      <c r="S608" s="96" t="str">
        <f>IF([1]p47!$L$393&lt;&gt;0,[1]p47!$L$393,"")</f>
        <v/>
      </c>
      <c r="T608" s="97"/>
      <c r="U608" s="2"/>
      <c r="V608" s="2"/>
    </row>
    <row r="609" spans="1:22" x14ac:dyDescent="0.2">
      <c r="A609" s="375" t="s">
        <v>263</v>
      </c>
      <c r="B609" s="376"/>
      <c r="C609" s="379" t="str">
        <f>IF([1]p47!$C$394&lt;&gt;0,[1]p47!$C$394,"")</f>
        <v/>
      </c>
      <c r="D609" s="379"/>
      <c r="E609" s="379"/>
      <c r="F609" s="379"/>
      <c r="G609" s="379"/>
      <c r="H609" s="379"/>
      <c r="I609" s="379"/>
      <c r="J609" s="379"/>
      <c r="K609" s="379"/>
      <c r="L609" s="379"/>
      <c r="M609" s="379"/>
      <c r="N609" s="379"/>
      <c r="O609" s="379"/>
      <c r="P609" s="379"/>
      <c r="Q609" s="379"/>
      <c r="R609" s="379"/>
      <c r="S609" s="380"/>
      <c r="T609" s="97"/>
      <c r="U609" s="2"/>
      <c r="V609" s="2"/>
    </row>
    <row r="610" spans="1:22" x14ac:dyDescent="0.2">
      <c r="A610" s="378"/>
      <c r="B610" s="378"/>
      <c r="C610" s="378"/>
      <c r="D610" s="378"/>
      <c r="E610" s="378"/>
      <c r="F610" s="378"/>
      <c r="G610" s="378"/>
      <c r="H610" s="378"/>
      <c r="I610" s="378"/>
      <c r="J610" s="378"/>
      <c r="K610" s="378"/>
      <c r="L610" s="378"/>
      <c r="M610" s="378"/>
      <c r="N610" s="378"/>
      <c r="O610" s="378"/>
      <c r="P610" s="378"/>
      <c r="Q610" s="378"/>
      <c r="R610" s="378"/>
      <c r="S610" s="378"/>
    </row>
    <row r="611" spans="1:22" x14ac:dyDescent="0.2">
      <c r="A611" s="47" t="s">
        <v>170</v>
      </c>
      <c r="B611" s="379" t="str">
        <f>IF([1]p47!$A$397&lt;&gt;0,[1]p47!$A$397,"")</f>
        <v/>
      </c>
      <c r="C611" s="379"/>
      <c r="D611" s="379"/>
      <c r="E611" s="379"/>
      <c r="F611" s="379"/>
      <c r="G611" s="379"/>
      <c r="H611" s="379"/>
      <c r="I611" s="379"/>
      <c r="J611" s="380"/>
      <c r="K611" s="376" t="s">
        <v>240</v>
      </c>
      <c r="L611" s="376"/>
      <c r="M611" s="379" t="str">
        <f>IF([1]p47!$H$397&lt;&gt;0,[1]p47!$H$397,"")</f>
        <v/>
      </c>
      <c r="N611" s="379"/>
      <c r="O611" s="380"/>
      <c r="P611" s="87" t="s">
        <v>74</v>
      </c>
      <c r="Q611" s="96" t="str">
        <f>IF([1]p47!$K$397&lt;&gt;0,[1]p47!$K$397,"")</f>
        <v/>
      </c>
      <c r="R611" s="93" t="s">
        <v>75</v>
      </c>
      <c r="S611" s="96" t="str">
        <f>IF([1]p47!$L$397&lt;&gt;0,[1]p47!$L$397,"")</f>
        <v/>
      </c>
      <c r="T611" s="97"/>
      <c r="U611" s="2"/>
      <c r="V611" s="2"/>
    </row>
    <row r="612" spans="1:22" x14ac:dyDescent="0.2">
      <c r="A612" s="375" t="s">
        <v>263</v>
      </c>
      <c r="B612" s="376"/>
      <c r="C612" s="379" t="str">
        <f>IF([1]p47!$C$398&lt;&gt;0,[1]p47!$C$398,"")</f>
        <v/>
      </c>
      <c r="D612" s="379"/>
      <c r="E612" s="379"/>
      <c r="F612" s="379"/>
      <c r="G612" s="379"/>
      <c r="H612" s="379"/>
      <c r="I612" s="379"/>
      <c r="J612" s="379"/>
      <c r="K612" s="379"/>
      <c r="L612" s="379"/>
      <c r="M612" s="379"/>
      <c r="N612" s="379"/>
      <c r="O612" s="379"/>
      <c r="P612" s="379"/>
      <c r="Q612" s="379"/>
      <c r="R612" s="379"/>
      <c r="S612" s="380"/>
      <c r="T612" s="97"/>
      <c r="U612" s="2"/>
      <c r="V612" s="2"/>
    </row>
    <row r="613" spans="1:22" x14ac:dyDescent="0.2">
      <c r="A613" s="378"/>
      <c r="B613" s="378"/>
      <c r="C613" s="378"/>
      <c r="D613" s="378"/>
      <c r="E613" s="378"/>
      <c r="F613" s="378"/>
      <c r="G613" s="378"/>
      <c r="H613" s="378"/>
      <c r="I613" s="378"/>
      <c r="J613" s="378"/>
      <c r="K613" s="378"/>
      <c r="L613" s="378"/>
      <c r="M613" s="378"/>
      <c r="N613" s="378"/>
      <c r="O613" s="378"/>
      <c r="P613" s="378"/>
      <c r="Q613" s="378"/>
      <c r="R613" s="378"/>
      <c r="S613" s="378"/>
    </row>
    <row r="614" spans="1:22" x14ac:dyDescent="0.2">
      <c r="A614" s="47" t="s">
        <v>170</v>
      </c>
      <c r="B614" s="379" t="str">
        <f>IF([1]p47!$A$401&lt;&gt;0,[1]p47!$A$401,"")</f>
        <v/>
      </c>
      <c r="C614" s="379"/>
      <c r="D614" s="379"/>
      <c r="E614" s="379"/>
      <c r="F614" s="379"/>
      <c r="G614" s="379"/>
      <c r="H614" s="379"/>
      <c r="I614" s="379"/>
      <c r="J614" s="380"/>
      <c r="K614" s="376" t="s">
        <v>240</v>
      </c>
      <c r="L614" s="376"/>
      <c r="M614" s="379" t="str">
        <f>IF([1]p47!$H$401&lt;&gt;0,[1]p47!$H$401,"")</f>
        <v/>
      </c>
      <c r="N614" s="379"/>
      <c r="O614" s="380"/>
      <c r="P614" s="87" t="s">
        <v>74</v>
      </c>
      <c r="Q614" s="96" t="str">
        <f>IF([1]p47!$K$401&lt;&gt;0,[1]p47!$K$401,"")</f>
        <v/>
      </c>
      <c r="R614" s="93" t="s">
        <v>75</v>
      </c>
      <c r="S614" s="96" t="str">
        <f>IF([1]p47!$L$401&lt;&gt;0,[1]p47!$L$401,"")</f>
        <v/>
      </c>
      <c r="T614" s="97"/>
      <c r="U614" s="2"/>
      <c r="V614" s="2"/>
    </row>
    <row r="615" spans="1:22" x14ac:dyDescent="0.2">
      <c r="A615" s="375" t="s">
        <v>263</v>
      </c>
      <c r="B615" s="376"/>
      <c r="C615" s="379" t="str">
        <f>IF([1]p47!$C$402&lt;&gt;0,[1]p47!$C$402,"")</f>
        <v/>
      </c>
      <c r="D615" s="379"/>
      <c r="E615" s="379"/>
      <c r="F615" s="379"/>
      <c r="G615" s="379"/>
      <c r="H615" s="379"/>
      <c r="I615" s="379"/>
      <c r="J615" s="379"/>
      <c r="K615" s="379"/>
      <c r="L615" s="379"/>
      <c r="M615" s="379"/>
      <c r="N615" s="379"/>
      <c r="O615" s="379"/>
      <c r="P615" s="379"/>
      <c r="Q615" s="379"/>
      <c r="R615" s="379"/>
      <c r="S615" s="380"/>
      <c r="T615" s="97"/>
      <c r="U615" s="2"/>
      <c r="V615" s="2"/>
    </row>
    <row r="616" spans="1:22" x14ac:dyDescent="0.2">
      <c r="A616" s="378"/>
      <c r="B616" s="378"/>
      <c r="C616" s="378"/>
      <c r="D616" s="378"/>
      <c r="E616" s="378"/>
      <c r="F616" s="378"/>
      <c r="G616" s="378"/>
      <c r="H616" s="378"/>
      <c r="I616" s="378"/>
      <c r="J616" s="378"/>
      <c r="K616" s="378"/>
      <c r="L616" s="378"/>
      <c r="M616" s="378"/>
      <c r="N616" s="378"/>
      <c r="O616" s="378"/>
      <c r="P616" s="378"/>
      <c r="Q616" s="378"/>
      <c r="R616" s="378"/>
      <c r="S616" s="378"/>
    </row>
    <row r="617" spans="1:22" s="32" customFormat="1" ht="13.5" customHeight="1" x14ac:dyDescent="0.2">
      <c r="A617" s="375" t="str">
        <f>T([1]p48!$C$13:$G$13)</f>
        <v/>
      </c>
      <c r="B617" s="376"/>
      <c r="C617" s="376"/>
      <c r="D617" s="376"/>
      <c r="E617" s="376"/>
      <c r="F617" s="376"/>
      <c r="G617" s="376"/>
      <c r="H617" s="377"/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</row>
    <row r="618" spans="1:22" x14ac:dyDescent="0.2">
      <c r="A618" s="47" t="s">
        <v>170</v>
      </c>
      <c r="B618" s="379" t="str">
        <f>IF([1]p48!$A$389&lt;&gt;0,[1]p48!$A$389,"")</f>
        <v/>
      </c>
      <c r="C618" s="379"/>
      <c r="D618" s="379"/>
      <c r="E618" s="379"/>
      <c r="F618" s="379"/>
      <c r="G618" s="379"/>
      <c r="H618" s="379"/>
      <c r="I618" s="379"/>
      <c r="J618" s="380"/>
      <c r="K618" s="376" t="s">
        <v>240</v>
      </c>
      <c r="L618" s="376"/>
      <c r="M618" s="379" t="str">
        <f>IF([1]p48!$H$389&lt;&gt;0,[1]p48!$H$389,"")</f>
        <v/>
      </c>
      <c r="N618" s="379"/>
      <c r="O618" s="380"/>
      <c r="P618" s="87" t="s">
        <v>74</v>
      </c>
      <c r="Q618" s="96" t="str">
        <f>IF([1]p48!$K$389&lt;&gt;0,[1]p48!$K$389,"")</f>
        <v/>
      </c>
      <c r="R618" s="93" t="s">
        <v>75</v>
      </c>
      <c r="S618" s="96" t="str">
        <f>IF([1]p48!$L$389&lt;&gt;0,[1]p48!$L$389,"")</f>
        <v/>
      </c>
      <c r="T618" s="97"/>
      <c r="U618" s="2"/>
      <c r="V618" s="2"/>
    </row>
    <row r="619" spans="1:22" x14ac:dyDescent="0.2">
      <c r="A619" s="375" t="s">
        <v>263</v>
      </c>
      <c r="B619" s="376"/>
      <c r="C619" s="379" t="str">
        <f>IF([1]p48!$C$390&lt;&gt;0,[1]p48!$C$390,"")</f>
        <v/>
      </c>
      <c r="D619" s="379"/>
      <c r="E619" s="379"/>
      <c r="F619" s="379"/>
      <c r="G619" s="379"/>
      <c r="H619" s="379"/>
      <c r="I619" s="379"/>
      <c r="J619" s="379"/>
      <c r="K619" s="379"/>
      <c r="L619" s="379"/>
      <c r="M619" s="379"/>
      <c r="N619" s="379"/>
      <c r="O619" s="379"/>
      <c r="P619" s="379"/>
      <c r="Q619" s="379"/>
      <c r="R619" s="379"/>
      <c r="S619" s="380"/>
      <c r="T619" s="97"/>
      <c r="U619" s="2"/>
      <c r="V619" s="2"/>
    </row>
    <row r="620" spans="1:22" x14ac:dyDescent="0.2">
      <c r="A620" s="378"/>
      <c r="B620" s="378"/>
      <c r="C620" s="378"/>
      <c r="D620" s="378"/>
      <c r="E620" s="378"/>
      <c r="F620" s="378"/>
      <c r="G620" s="378"/>
      <c r="H620" s="378"/>
      <c r="I620" s="378"/>
      <c r="J620" s="378"/>
      <c r="K620" s="378"/>
      <c r="L620" s="378"/>
      <c r="M620" s="378"/>
      <c r="N620" s="378"/>
      <c r="O620" s="378"/>
      <c r="P620" s="378"/>
      <c r="Q620" s="378"/>
      <c r="R620" s="378"/>
      <c r="S620" s="378"/>
    </row>
    <row r="621" spans="1:22" x14ac:dyDescent="0.2">
      <c r="A621" s="47" t="s">
        <v>170</v>
      </c>
      <c r="B621" s="379" t="str">
        <f>IF([1]p48!$A$393&lt;&gt;0,[1]p48!$A$393,"")</f>
        <v/>
      </c>
      <c r="C621" s="379"/>
      <c r="D621" s="379"/>
      <c r="E621" s="379"/>
      <c r="F621" s="379"/>
      <c r="G621" s="379"/>
      <c r="H621" s="379"/>
      <c r="I621" s="379"/>
      <c r="J621" s="380"/>
      <c r="K621" s="376" t="s">
        <v>240</v>
      </c>
      <c r="L621" s="376"/>
      <c r="M621" s="379" t="str">
        <f>IF([1]p48!$H$393&lt;&gt;0,[1]p48!$H$393,"")</f>
        <v/>
      </c>
      <c r="N621" s="379"/>
      <c r="O621" s="380"/>
      <c r="P621" s="87" t="s">
        <v>74</v>
      </c>
      <c r="Q621" s="96" t="str">
        <f>IF([1]p48!$K$393&lt;&gt;0,[1]p48!$K$393,"")</f>
        <v/>
      </c>
      <c r="R621" s="93" t="s">
        <v>75</v>
      </c>
      <c r="S621" s="96" t="str">
        <f>IF([1]p48!$L$393&lt;&gt;0,[1]p48!$L$393,"")</f>
        <v/>
      </c>
      <c r="T621" s="97"/>
      <c r="U621" s="2"/>
      <c r="V621" s="2"/>
    </row>
    <row r="622" spans="1:22" x14ac:dyDescent="0.2">
      <c r="A622" s="375" t="s">
        <v>263</v>
      </c>
      <c r="B622" s="376"/>
      <c r="C622" s="379" t="str">
        <f>IF([1]p48!$C$394&lt;&gt;0,[1]p48!$C$394,"")</f>
        <v/>
      </c>
      <c r="D622" s="379"/>
      <c r="E622" s="379"/>
      <c r="F622" s="379"/>
      <c r="G622" s="379"/>
      <c r="H622" s="379"/>
      <c r="I622" s="379"/>
      <c r="J622" s="379"/>
      <c r="K622" s="379"/>
      <c r="L622" s="379"/>
      <c r="M622" s="379"/>
      <c r="N622" s="379"/>
      <c r="O622" s="379"/>
      <c r="P622" s="379"/>
      <c r="Q622" s="379"/>
      <c r="R622" s="379"/>
      <c r="S622" s="380"/>
      <c r="T622" s="97"/>
      <c r="U622" s="2"/>
      <c r="V622" s="2"/>
    </row>
    <row r="623" spans="1:22" x14ac:dyDescent="0.2">
      <c r="A623" s="378"/>
      <c r="B623" s="378"/>
      <c r="C623" s="378"/>
      <c r="D623" s="378"/>
      <c r="E623" s="378"/>
      <c r="F623" s="378"/>
      <c r="G623" s="378"/>
      <c r="H623" s="378"/>
      <c r="I623" s="378"/>
      <c r="J623" s="378"/>
      <c r="K623" s="378"/>
      <c r="L623" s="378"/>
      <c r="M623" s="378"/>
      <c r="N623" s="378"/>
      <c r="O623" s="378"/>
      <c r="P623" s="378"/>
      <c r="Q623" s="378"/>
      <c r="R623" s="378"/>
      <c r="S623" s="378"/>
    </row>
    <row r="624" spans="1:22" x14ac:dyDescent="0.2">
      <c r="A624" s="47" t="s">
        <v>170</v>
      </c>
      <c r="B624" s="379" t="str">
        <f>IF([1]p48!$A$397&lt;&gt;0,[1]p48!$A$397,"")</f>
        <v/>
      </c>
      <c r="C624" s="379"/>
      <c r="D624" s="379"/>
      <c r="E624" s="379"/>
      <c r="F624" s="379"/>
      <c r="G624" s="379"/>
      <c r="H624" s="379"/>
      <c r="I624" s="379"/>
      <c r="J624" s="380"/>
      <c r="K624" s="376" t="s">
        <v>240</v>
      </c>
      <c r="L624" s="376"/>
      <c r="M624" s="379" t="str">
        <f>IF([1]p48!$H$397&lt;&gt;0,[1]p48!$H$397,"")</f>
        <v/>
      </c>
      <c r="N624" s="379"/>
      <c r="O624" s="380"/>
      <c r="P624" s="87" t="s">
        <v>74</v>
      </c>
      <c r="Q624" s="96" t="str">
        <f>IF([1]p48!$K$397&lt;&gt;0,[1]p48!$K$397,"")</f>
        <v/>
      </c>
      <c r="R624" s="93" t="s">
        <v>75</v>
      </c>
      <c r="S624" s="96" t="str">
        <f>IF([1]p48!$L$397&lt;&gt;0,[1]p48!$L$397,"")</f>
        <v/>
      </c>
      <c r="T624" s="97"/>
      <c r="U624" s="2"/>
      <c r="V624" s="2"/>
    </row>
    <row r="625" spans="1:22" x14ac:dyDescent="0.2">
      <c r="A625" s="375" t="s">
        <v>263</v>
      </c>
      <c r="B625" s="376"/>
      <c r="C625" s="379" t="str">
        <f>IF([1]p48!$C$398&lt;&gt;0,[1]p48!$C$398,"")</f>
        <v/>
      </c>
      <c r="D625" s="379"/>
      <c r="E625" s="379"/>
      <c r="F625" s="379"/>
      <c r="G625" s="379"/>
      <c r="H625" s="379"/>
      <c r="I625" s="379"/>
      <c r="J625" s="379"/>
      <c r="K625" s="379"/>
      <c r="L625" s="379"/>
      <c r="M625" s="379"/>
      <c r="N625" s="379"/>
      <c r="O625" s="379"/>
      <c r="P625" s="379"/>
      <c r="Q625" s="379"/>
      <c r="R625" s="379"/>
      <c r="S625" s="380"/>
      <c r="T625" s="97"/>
      <c r="U625" s="2"/>
      <c r="V625" s="2"/>
    </row>
    <row r="626" spans="1:22" x14ac:dyDescent="0.2">
      <c r="A626" s="378"/>
      <c r="B626" s="378"/>
      <c r="C626" s="378"/>
      <c r="D626" s="378"/>
      <c r="E626" s="378"/>
      <c r="F626" s="378"/>
      <c r="G626" s="378"/>
      <c r="H626" s="378"/>
      <c r="I626" s="378"/>
      <c r="J626" s="378"/>
      <c r="K626" s="378"/>
      <c r="L626" s="378"/>
      <c r="M626" s="378"/>
      <c r="N626" s="378"/>
      <c r="O626" s="378"/>
      <c r="P626" s="378"/>
      <c r="Q626" s="378"/>
      <c r="R626" s="378"/>
      <c r="S626" s="378"/>
    </row>
    <row r="627" spans="1:22" x14ac:dyDescent="0.2">
      <c r="A627" s="47" t="s">
        <v>170</v>
      </c>
      <c r="B627" s="379" t="str">
        <f>IF([1]p48!$A$401&lt;&gt;0,[1]p48!$A$401,"")</f>
        <v/>
      </c>
      <c r="C627" s="379"/>
      <c r="D627" s="379"/>
      <c r="E627" s="379"/>
      <c r="F627" s="379"/>
      <c r="G627" s="379"/>
      <c r="H627" s="379"/>
      <c r="I627" s="379"/>
      <c r="J627" s="380"/>
      <c r="K627" s="376" t="s">
        <v>240</v>
      </c>
      <c r="L627" s="376"/>
      <c r="M627" s="379" t="str">
        <f>IF([1]p48!$H$401&lt;&gt;0,[1]p48!$H$401,"")</f>
        <v/>
      </c>
      <c r="N627" s="379"/>
      <c r="O627" s="380"/>
      <c r="P627" s="87" t="s">
        <v>74</v>
      </c>
      <c r="Q627" s="96" t="str">
        <f>IF([1]p48!$K$401&lt;&gt;0,[1]p48!$K$401,"")</f>
        <v/>
      </c>
      <c r="R627" s="93" t="s">
        <v>75</v>
      </c>
      <c r="S627" s="96" t="str">
        <f>IF([1]p48!$L$401&lt;&gt;0,[1]p48!$L$401,"")</f>
        <v/>
      </c>
      <c r="T627" s="97"/>
      <c r="U627" s="2"/>
      <c r="V627" s="2"/>
    </row>
    <row r="628" spans="1:22" x14ac:dyDescent="0.2">
      <c r="A628" s="375" t="s">
        <v>263</v>
      </c>
      <c r="B628" s="376"/>
      <c r="C628" s="379" t="str">
        <f>IF([1]p48!$C$402&lt;&gt;0,[1]p48!$C$402,"")</f>
        <v/>
      </c>
      <c r="D628" s="379"/>
      <c r="E628" s="379"/>
      <c r="F628" s="379"/>
      <c r="G628" s="379"/>
      <c r="H628" s="379"/>
      <c r="I628" s="379"/>
      <c r="J628" s="379"/>
      <c r="K628" s="379"/>
      <c r="L628" s="379"/>
      <c r="M628" s="379"/>
      <c r="N628" s="379"/>
      <c r="O628" s="379"/>
      <c r="P628" s="379"/>
      <c r="Q628" s="379"/>
      <c r="R628" s="379"/>
      <c r="S628" s="380"/>
      <c r="T628" s="97"/>
      <c r="U628" s="2"/>
      <c r="V628" s="2"/>
    </row>
    <row r="629" spans="1:22" x14ac:dyDescent="0.2">
      <c r="A629" s="378"/>
      <c r="B629" s="378"/>
      <c r="C629" s="378"/>
      <c r="D629" s="378"/>
      <c r="E629" s="378"/>
      <c r="F629" s="378"/>
      <c r="G629" s="378"/>
      <c r="H629" s="378"/>
      <c r="I629" s="378"/>
      <c r="J629" s="378"/>
      <c r="K629" s="378"/>
      <c r="L629" s="378"/>
      <c r="M629" s="378"/>
      <c r="N629" s="378"/>
      <c r="O629" s="378"/>
      <c r="P629" s="378"/>
      <c r="Q629" s="378"/>
      <c r="R629" s="378"/>
      <c r="S629" s="378"/>
    </row>
    <row r="630" spans="1:22" s="32" customFormat="1" ht="13.5" customHeight="1" x14ac:dyDescent="0.2">
      <c r="A630" s="375" t="str">
        <f>T([1]p49!$C$13:$G$13)</f>
        <v/>
      </c>
      <c r="B630" s="376"/>
      <c r="C630" s="376"/>
      <c r="D630" s="376"/>
      <c r="E630" s="376"/>
      <c r="F630" s="376"/>
      <c r="G630" s="376"/>
      <c r="H630" s="377"/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</row>
    <row r="631" spans="1:22" x14ac:dyDescent="0.2">
      <c r="A631" s="47" t="s">
        <v>170</v>
      </c>
      <c r="B631" s="379" t="str">
        <f>IF([1]p49!$A$389&lt;&gt;0,[1]p49!$A$389,"")</f>
        <v/>
      </c>
      <c r="C631" s="379"/>
      <c r="D631" s="379"/>
      <c r="E631" s="379"/>
      <c r="F631" s="379"/>
      <c r="G631" s="379"/>
      <c r="H631" s="379"/>
      <c r="I631" s="379"/>
      <c r="J631" s="380"/>
      <c r="K631" s="376" t="s">
        <v>240</v>
      </c>
      <c r="L631" s="376"/>
      <c r="M631" s="379" t="str">
        <f>IF([1]p49!$H$389&lt;&gt;0,[1]p49!$H$389,"")</f>
        <v/>
      </c>
      <c r="N631" s="379"/>
      <c r="O631" s="380"/>
      <c r="P631" s="87" t="s">
        <v>74</v>
      </c>
      <c r="Q631" s="96" t="str">
        <f>IF([1]p49!$K$389&lt;&gt;0,[1]p49!$K$389,"")</f>
        <v/>
      </c>
      <c r="R631" s="93" t="s">
        <v>75</v>
      </c>
      <c r="S631" s="96" t="str">
        <f>IF([1]p49!$L$389&lt;&gt;0,[1]p49!$L$389,"")</f>
        <v/>
      </c>
      <c r="T631" s="97"/>
      <c r="U631" s="2"/>
      <c r="V631" s="2"/>
    </row>
    <row r="632" spans="1:22" x14ac:dyDescent="0.2">
      <c r="A632" s="375" t="s">
        <v>263</v>
      </c>
      <c r="B632" s="376"/>
      <c r="C632" s="379" t="str">
        <f>IF([1]p49!$C$390&lt;&gt;0,[1]p49!$C$390,"")</f>
        <v/>
      </c>
      <c r="D632" s="379"/>
      <c r="E632" s="379"/>
      <c r="F632" s="379"/>
      <c r="G632" s="379"/>
      <c r="H632" s="379"/>
      <c r="I632" s="379"/>
      <c r="J632" s="379"/>
      <c r="K632" s="379"/>
      <c r="L632" s="379"/>
      <c r="M632" s="379"/>
      <c r="N632" s="379"/>
      <c r="O632" s="379"/>
      <c r="P632" s="379"/>
      <c r="Q632" s="379"/>
      <c r="R632" s="379"/>
      <c r="S632" s="380"/>
      <c r="T632" s="97"/>
      <c r="U632" s="2"/>
      <c r="V632" s="2"/>
    </row>
    <row r="633" spans="1:22" x14ac:dyDescent="0.2">
      <c r="A633" s="378"/>
      <c r="B633" s="378"/>
      <c r="C633" s="378"/>
      <c r="D633" s="378"/>
      <c r="E633" s="378"/>
      <c r="F633" s="378"/>
      <c r="G633" s="378"/>
      <c r="H633" s="378"/>
      <c r="I633" s="378"/>
      <c r="J633" s="378"/>
      <c r="K633" s="378"/>
      <c r="L633" s="378"/>
      <c r="M633" s="378"/>
      <c r="N633" s="378"/>
      <c r="O633" s="378"/>
      <c r="P633" s="378"/>
      <c r="Q633" s="378"/>
      <c r="R633" s="378"/>
      <c r="S633" s="378"/>
    </row>
    <row r="634" spans="1:22" x14ac:dyDescent="0.2">
      <c r="A634" s="47" t="s">
        <v>170</v>
      </c>
      <c r="B634" s="379" t="str">
        <f>IF([1]p49!$A$393&lt;&gt;0,[1]p49!$A$393,"")</f>
        <v/>
      </c>
      <c r="C634" s="379"/>
      <c r="D634" s="379"/>
      <c r="E634" s="379"/>
      <c r="F634" s="379"/>
      <c r="G634" s="379"/>
      <c r="H634" s="379"/>
      <c r="I634" s="379"/>
      <c r="J634" s="380"/>
      <c r="K634" s="376" t="s">
        <v>240</v>
      </c>
      <c r="L634" s="376"/>
      <c r="M634" s="379" t="str">
        <f>IF([1]p49!$H$393&lt;&gt;0,[1]p49!$H$393,"")</f>
        <v/>
      </c>
      <c r="N634" s="379"/>
      <c r="O634" s="380"/>
      <c r="P634" s="87" t="s">
        <v>74</v>
      </c>
      <c r="Q634" s="96" t="str">
        <f>IF([1]p49!$K$393&lt;&gt;0,[1]p49!$K$393,"")</f>
        <v/>
      </c>
      <c r="R634" s="93" t="s">
        <v>75</v>
      </c>
      <c r="S634" s="96" t="str">
        <f>IF([1]p49!$L$393&lt;&gt;0,[1]p49!$L$393,"")</f>
        <v/>
      </c>
      <c r="T634" s="97"/>
      <c r="U634" s="2"/>
      <c r="V634" s="2"/>
    </row>
    <row r="635" spans="1:22" x14ac:dyDescent="0.2">
      <c r="A635" s="375" t="s">
        <v>263</v>
      </c>
      <c r="B635" s="376"/>
      <c r="C635" s="379" t="str">
        <f>IF([1]p49!$C$394&lt;&gt;0,[1]p49!$C$394,"")</f>
        <v/>
      </c>
      <c r="D635" s="379"/>
      <c r="E635" s="379"/>
      <c r="F635" s="379"/>
      <c r="G635" s="379"/>
      <c r="H635" s="379"/>
      <c r="I635" s="379"/>
      <c r="J635" s="379"/>
      <c r="K635" s="379"/>
      <c r="L635" s="379"/>
      <c r="M635" s="379"/>
      <c r="N635" s="379"/>
      <c r="O635" s="379"/>
      <c r="P635" s="379"/>
      <c r="Q635" s="379"/>
      <c r="R635" s="379"/>
      <c r="S635" s="380"/>
      <c r="T635" s="97"/>
      <c r="U635" s="2"/>
      <c r="V635" s="2"/>
    </row>
    <row r="636" spans="1:22" x14ac:dyDescent="0.2">
      <c r="A636" s="378"/>
      <c r="B636" s="378"/>
      <c r="C636" s="378"/>
      <c r="D636" s="378"/>
      <c r="E636" s="378"/>
      <c r="F636" s="378"/>
      <c r="G636" s="378"/>
      <c r="H636" s="378"/>
      <c r="I636" s="378"/>
      <c r="J636" s="378"/>
      <c r="K636" s="378"/>
      <c r="L636" s="378"/>
      <c r="M636" s="378"/>
      <c r="N636" s="378"/>
      <c r="O636" s="378"/>
      <c r="P636" s="378"/>
      <c r="Q636" s="378"/>
      <c r="R636" s="378"/>
      <c r="S636" s="378"/>
    </row>
    <row r="637" spans="1:22" x14ac:dyDescent="0.2">
      <c r="A637" s="47" t="s">
        <v>170</v>
      </c>
      <c r="B637" s="379" t="str">
        <f>IF([1]p49!$A$397&lt;&gt;0,[1]p49!$A$397,"")</f>
        <v/>
      </c>
      <c r="C637" s="379"/>
      <c r="D637" s="379"/>
      <c r="E637" s="379"/>
      <c r="F637" s="379"/>
      <c r="G637" s="379"/>
      <c r="H637" s="379"/>
      <c r="I637" s="379"/>
      <c r="J637" s="380"/>
      <c r="K637" s="376" t="s">
        <v>240</v>
      </c>
      <c r="L637" s="376"/>
      <c r="M637" s="379" t="str">
        <f>IF([1]p49!$H$397&lt;&gt;0,[1]p49!$H$397,"")</f>
        <v/>
      </c>
      <c r="N637" s="379"/>
      <c r="O637" s="380"/>
      <c r="P637" s="87" t="s">
        <v>74</v>
      </c>
      <c r="Q637" s="96" t="str">
        <f>IF([1]p49!$K$397&lt;&gt;0,[1]p49!$K$397,"")</f>
        <v/>
      </c>
      <c r="R637" s="93" t="s">
        <v>75</v>
      </c>
      <c r="S637" s="96" t="str">
        <f>IF([1]p49!$L$397&lt;&gt;0,[1]p49!$L$397,"")</f>
        <v/>
      </c>
      <c r="T637" s="97"/>
      <c r="U637" s="2"/>
      <c r="V637" s="2"/>
    </row>
    <row r="638" spans="1:22" x14ac:dyDescent="0.2">
      <c r="A638" s="375" t="s">
        <v>263</v>
      </c>
      <c r="B638" s="376"/>
      <c r="C638" s="379" t="str">
        <f>IF([1]p49!$C$398&lt;&gt;0,[1]p49!$C$398,"")</f>
        <v/>
      </c>
      <c r="D638" s="379"/>
      <c r="E638" s="379"/>
      <c r="F638" s="379"/>
      <c r="G638" s="379"/>
      <c r="H638" s="379"/>
      <c r="I638" s="379"/>
      <c r="J638" s="379"/>
      <c r="K638" s="379"/>
      <c r="L638" s="379"/>
      <c r="M638" s="379"/>
      <c r="N638" s="379"/>
      <c r="O638" s="379"/>
      <c r="P638" s="379"/>
      <c r="Q638" s="379"/>
      <c r="R638" s="379"/>
      <c r="S638" s="380"/>
      <c r="T638" s="97"/>
      <c r="U638" s="2"/>
      <c r="V638" s="2"/>
    </row>
    <row r="639" spans="1:22" x14ac:dyDescent="0.2">
      <c r="A639" s="378"/>
      <c r="B639" s="378"/>
      <c r="C639" s="378"/>
      <c r="D639" s="378"/>
      <c r="E639" s="378"/>
      <c r="F639" s="378"/>
      <c r="G639" s="378"/>
      <c r="H639" s="378"/>
      <c r="I639" s="378"/>
      <c r="J639" s="378"/>
      <c r="K639" s="378"/>
      <c r="L639" s="378"/>
      <c r="M639" s="378"/>
      <c r="N639" s="378"/>
      <c r="O639" s="378"/>
      <c r="P639" s="378"/>
      <c r="Q639" s="378"/>
      <c r="R639" s="378"/>
      <c r="S639" s="378"/>
    </row>
    <row r="640" spans="1:22" x14ac:dyDescent="0.2">
      <c r="A640" s="47" t="s">
        <v>170</v>
      </c>
      <c r="B640" s="379" t="str">
        <f>IF([1]p49!$A$401&lt;&gt;0,[1]p49!$A$401,"")</f>
        <v/>
      </c>
      <c r="C640" s="379"/>
      <c r="D640" s="379"/>
      <c r="E640" s="379"/>
      <c r="F640" s="379"/>
      <c r="G640" s="379"/>
      <c r="H640" s="379"/>
      <c r="I640" s="379"/>
      <c r="J640" s="380"/>
      <c r="K640" s="376" t="s">
        <v>240</v>
      </c>
      <c r="L640" s="376"/>
      <c r="M640" s="379" t="str">
        <f>IF([1]p49!$H$401&lt;&gt;0,[1]p49!$H$401,"")</f>
        <v/>
      </c>
      <c r="N640" s="379"/>
      <c r="O640" s="380"/>
      <c r="P640" s="87" t="s">
        <v>74</v>
      </c>
      <c r="Q640" s="96" t="str">
        <f>IF([1]p49!$K$401&lt;&gt;0,[1]p49!$K$401,"")</f>
        <v/>
      </c>
      <c r="R640" s="93" t="s">
        <v>75</v>
      </c>
      <c r="S640" s="96" t="str">
        <f>IF([1]p49!$L$401&lt;&gt;0,[1]p49!$L$401,"")</f>
        <v/>
      </c>
      <c r="T640" s="97"/>
      <c r="U640" s="2"/>
      <c r="V640" s="2"/>
    </row>
    <row r="641" spans="1:22" x14ac:dyDescent="0.2">
      <c r="A641" s="375" t="s">
        <v>263</v>
      </c>
      <c r="B641" s="376"/>
      <c r="C641" s="379" t="str">
        <f>IF([1]p49!$C$402&lt;&gt;0,[1]p49!$C$402,"")</f>
        <v/>
      </c>
      <c r="D641" s="379"/>
      <c r="E641" s="379"/>
      <c r="F641" s="379"/>
      <c r="G641" s="379"/>
      <c r="H641" s="379"/>
      <c r="I641" s="379"/>
      <c r="J641" s="379"/>
      <c r="K641" s="379"/>
      <c r="L641" s="379"/>
      <c r="M641" s="379"/>
      <c r="N641" s="379"/>
      <c r="O641" s="379"/>
      <c r="P641" s="379"/>
      <c r="Q641" s="379"/>
      <c r="R641" s="379"/>
      <c r="S641" s="380"/>
      <c r="T641" s="97"/>
      <c r="U641" s="2"/>
      <c r="V641" s="2"/>
    </row>
    <row r="642" spans="1:22" x14ac:dyDescent="0.2">
      <c r="A642" s="378"/>
      <c r="B642" s="378"/>
      <c r="C642" s="378"/>
      <c r="D642" s="378"/>
      <c r="E642" s="378"/>
      <c r="F642" s="378"/>
      <c r="G642" s="378"/>
      <c r="H642" s="378"/>
      <c r="I642" s="378"/>
      <c r="J642" s="378"/>
      <c r="K642" s="378"/>
      <c r="L642" s="378"/>
      <c r="M642" s="378"/>
      <c r="N642" s="378"/>
      <c r="O642" s="378"/>
      <c r="P642" s="378"/>
      <c r="Q642" s="378"/>
      <c r="R642" s="378"/>
      <c r="S642" s="378"/>
    </row>
    <row r="643" spans="1:22" s="32" customFormat="1" ht="13.5" customHeight="1" x14ac:dyDescent="0.2">
      <c r="A643" s="375" t="str">
        <f>T([1]p50!$C$13:$G$13)</f>
        <v/>
      </c>
      <c r="B643" s="376"/>
      <c r="C643" s="376"/>
      <c r="D643" s="376"/>
      <c r="E643" s="376"/>
      <c r="F643" s="376"/>
      <c r="G643" s="376"/>
      <c r="H643" s="377"/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</row>
    <row r="644" spans="1:22" x14ac:dyDescent="0.2">
      <c r="A644" s="47" t="s">
        <v>170</v>
      </c>
      <c r="B644" s="379" t="str">
        <f>IF([1]p50!$A$389&lt;&gt;0,[1]p50!$A$389,"")</f>
        <v/>
      </c>
      <c r="C644" s="379"/>
      <c r="D644" s="379"/>
      <c r="E644" s="379"/>
      <c r="F644" s="379"/>
      <c r="G644" s="379"/>
      <c r="H644" s="379"/>
      <c r="I644" s="379"/>
      <c r="J644" s="380"/>
      <c r="K644" s="376" t="s">
        <v>240</v>
      </c>
      <c r="L644" s="376"/>
      <c r="M644" s="379" t="str">
        <f>IF([1]p50!$H$389&lt;&gt;0,[1]p50!$H$389,"")</f>
        <v/>
      </c>
      <c r="N644" s="379"/>
      <c r="O644" s="380"/>
      <c r="P644" s="87" t="s">
        <v>74</v>
      </c>
      <c r="Q644" s="96" t="str">
        <f>IF([1]p50!$K$389&lt;&gt;0,[1]p50!$K$389,"")</f>
        <v/>
      </c>
      <c r="R644" s="93" t="s">
        <v>75</v>
      </c>
      <c r="S644" s="96" t="str">
        <f>IF([1]p50!$L$389&lt;&gt;0,[1]p50!$L$389,"")</f>
        <v/>
      </c>
      <c r="T644" s="97"/>
      <c r="U644" s="2"/>
      <c r="V644" s="2"/>
    </row>
    <row r="645" spans="1:22" x14ac:dyDescent="0.2">
      <c r="A645" s="375" t="s">
        <v>263</v>
      </c>
      <c r="B645" s="376"/>
      <c r="C645" s="379" t="str">
        <f>IF([1]p50!$C$390&lt;&gt;0,[1]p50!$C$390,"")</f>
        <v/>
      </c>
      <c r="D645" s="379"/>
      <c r="E645" s="379"/>
      <c r="F645" s="379"/>
      <c r="G645" s="379"/>
      <c r="H645" s="379"/>
      <c r="I645" s="379"/>
      <c r="J645" s="379"/>
      <c r="K645" s="379"/>
      <c r="L645" s="379"/>
      <c r="M645" s="379"/>
      <c r="N645" s="379"/>
      <c r="O645" s="379"/>
      <c r="P645" s="379"/>
      <c r="Q645" s="379"/>
      <c r="R645" s="379"/>
      <c r="S645" s="380"/>
      <c r="T645" s="97"/>
      <c r="U645" s="2"/>
      <c r="V645" s="2"/>
    </row>
    <row r="646" spans="1:22" x14ac:dyDescent="0.2">
      <c r="A646" s="378"/>
      <c r="B646" s="378"/>
      <c r="C646" s="378"/>
      <c r="D646" s="378"/>
      <c r="E646" s="378"/>
      <c r="F646" s="378"/>
      <c r="G646" s="378"/>
      <c r="H646" s="378"/>
      <c r="I646" s="378"/>
      <c r="J646" s="378"/>
      <c r="K646" s="378"/>
      <c r="L646" s="378"/>
      <c r="M646" s="378"/>
      <c r="N646" s="378"/>
      <c r="O646" s="378"/>
      <c r="P646" s="378"/>
      <c r="Q646" s="378"/>
      <c r="R646" s="378"/>
      <c r="S646" s="378"/>
    </row>
    <row r="647" spans="1:22" x14ac:dyDescent="0.2">
      <c r="A647" s="47" t="s">
        <v>170</v>
      </c>
      <c r="B647" s="379" t="str">
        <f>IF([1]p50!$A$393&lt;&gt;0,[1]p50!$A$393,"")</f>
        <v/>
      </c>
      <c r="C647" s="379"/>
      <c r="D647" s="379"/>
      <c r="E647" s="379"/>
      <c r="F647" s="379"/>
      <c r="G647" s="379"/>
      <c r="H647" s="379"/>
      <c r="I647" s="379"/>
      <c r="J647" s="380"/>
      <c r="K647" s="376" t="s">
        <v>240</v>
      </c>
      <c r="L647" s="376"/>
      <c r="M647" s="379" t="str">
        <f>IF([1]p50!$H$393&lt;&gt;0,[1]p50!$H$393,"")</f>
        <v/>
      </c>
      <c r="N647" s="379"/>
      <c r="O647" s="380"/>
      <c r="P647" s="87" t="s">
        <v>74</v>
      </c>
      <c r="Q647" s="96" t="str">
        <f>IF([1]p50!$K$393&lt;&gt;0,[1]p50!$K$393,"")</f>
        <v/>
      </c>
      <c r="R647" s="93" t="s">
        <v>75</v>
      </c>
      <c r="S647" s="96" t="str">
        <f>IF([1]p50!$L$393&lt;&gt;0,[1]p50!$L$393,"")</f>
        <v/>
      </c>
      <c r="T647" s="97"/>
      <c r="U647" s="2"/>
      <c r="V647" s="2"/>
    </row>
    <row r="648" spans="1:22" x14ac:dyDescent="0.2">
      <c r="A648" s="375" t="s">
        <v>263</v>
      </c>
      <c r="B648" s="376"/>
      <c r="C648" s="379" t="str">
        <f>IF([1]p50!$C$394&lt;&gt;0,[1]p50!$C$394,"")</f>
        <v/>
      </c>
      <c r="D648" s="379"/>
      <c r="E648" s="379"/>
      <c r="F648" s="379"/>
      <c r="G648" s="379"/>
      <c r="H648" s="379"/>
      <c r="I648" s="379"/>
      <c r="J648" s="379"/>
      <c r="K648" s="379"/>
      <c r="L648" s="379"/>
      <c r="M648" s="379"/>
      <c r="N648" s="379"/>
      <c r="O648" s="379"/>
      <c r="P648" s="379"/>
      <c r="Q648" s="379"/>
      <c r="R648" s="379"/>
      <c r="S648" s="380"/>
      <c r="T648" s="97"/>
      <c r="U648" s="2"/>
      <c r="V648" s="2"/>
    </row>
    <row r="649" spans="1:22" x14ac:dyDescent="0.2">
      <c r="A649" s="378"/>
      <c r="B649" s="378"/>
      <c r="C649" s="378"/>
      <c r="D649" s="378"/>
      <c r="E649" s="378"/>
      <c r="F649" s="378"/>
      <c r="G649" s="378"/>
      <c r="H649" s="378"/>
      <c r="I649" s="378"/>
      <c r="J649" s="378"/>
      <c r="K649" s="378"/>
      <c r="L649" s="378"/>
      <c r="M649" s="378"/>
      <c r="N649" s="378"/>
      <c r="O649" s="378"/>
      <c r="P649" s="378"/>
      <c r="Q649" s="378"/>
      <c r="R649" s="378"/>
      <c r="S649" s="378"/>
    </row>
    <row r="650" spans="1:22" x14ac:dyDescent="0.2">
      <c r="A650" s="47" t="s">
        <v>170</v>
      </c>
      <c r="B650" s="379" t="str">
        <f>IF([1]p50!$A$397&lt;&gt;0,[1]p50!$A$397,"")</f>
        <v/>
      </c>
      <c r="C650" s="379"/>
      <c r="D650" s="379"/>
      <c r="E650" s="379"/>
      <c r="F650" s="379"/>
      <c r="G650" s="379"/>
      <c r="H650" s="379"/>
      <c r="I650" s="379"/>
      <c r="J650" s="380"/>
      <c r="K650" s="376" t="s">
        <v>240</v>
      </c>
      <c r="L650" s="376"/>
      <c r="M650" s="379" t="str">
        <f>IF([1]p50!$H$397&lt;&gt;0,[1]p50!$H$397,"")</f>
        <v/>
      </c>
      <c r="N650" s="379"/>
      <c r="O650" s="380"/>
      <c r="P650" s="87" t="s">
        <v>74</v>
      </c>
      <c r="Q650" s="96" t="str">
        <f>IF([1]p50!$K$397&lt;&gt;0,[1]p50!$K$397,"")</f>
        <v/>
      </c>
      <c r="R650" s="93" t="s">
        <v>75</v>
      </c>
      <c r="S650" s="96" t="str">
        <f>IF([1]p50!$L$397&lt;&gt;0,[1]p50!$L$397,"")</f>
        <v/>
      </c>
      <c r="T650" s="97"/>
      <c r="U650" s="2"/>
      <c r="V650" s="2"/>
    </row>
    <row r="651" spans="1:22" x14ac:dyDescent="0.2">
      <c r="A651" s="375" t="s">
        <v>263</v>
      </c>
      <c r="B651" s="376"/>
      <c r="C651" s="379" t="str">
        <f>IF([1]p50!$C$398&lt;&gt;0,[1]p50!$C$398,"")</f>
        <v/>
      </c>
      <c r="D651" s="379"/>
      <c r="E651" s="379"/>
      <c r="F651" s="379"/>
      <c r="G651" s="379"/>
      <c r="H651" s="379"/>
      <c r="I651" s="379"/>
      <c r="J651" s="379"/>
      <c r="K651" s="379"/>
      <c r="L651" s="379"/>
      <c r="M651" s="379"/>
      <c r="N651" s="379"/>
      <c r="O651" s="379"/>
      <c r="P651" s="379"/>
      <c r="Q651" s="379"/>
      <c r="R651" s="379"/>
      <c r="S651" s="380"/>
      <c r="T651" s="97"/>
      <c r="U651" s="2"/>
      <c r="V651" s="2"/>
    </row>
    <row r="652" spans="1:22" x14ac:dyDescent="0.2">
      <c r="A652" s="378"/>
      <c r="B652" s="378"/>
      <c r="C652" s="378"/>
      <c r="D652" s="378"/>
      <c r="E652" s="378"/>
      <c r="F652" s="378"/>
      <c r="G652" s="378"/>
      <c r="H652" s="378"/>
      <c r="I652" s="378"/>
      <c r="J652" s="378"/>
      <c r="K652" s="378"/>
      <c r="L652" s="378"/>
      <c r="M652" s="378"/>
      <c r="N652" s="378"/>
      <c r="O652" s="378"/>
      <c r="P652" s="378"/>
      <c r="Q652" s="378"/>
      <c r="R652" s="378"/>
      <c r="S652" s="378"/>
    </row>
    <row r="653" spans="1:22" x14ac:dyDescent="0.2">
      <c r="A653" s="47" t="s">
        <v>170</v>
      </c>
      <c r="B653" s="379" t="str">
        <f>IF([1]p50!$A$401&lt;&gt;0,[1]p50!$A$401,"")</f>
        <v/>
      </c>
      <c r="C653" s="379"/>
      <c r="D653" s="379"/>
      <c r="E653" s="379"/>
      <c r="F653" s="379"/>
      <c r="G653" s="379"/>
      <c r="H653" s="379"/>
      <c r="I653" s="379"/>
      <c r="J653" s="380"/>
      <c r="K653" s="376" t="s">
        <v>240</v>
      </c>
      <c r="L653" s="376"/>
      <c r="M653" s="379" t="str">
        <f>IF([1]p50!$H$401&lt;&gt;0,[1]p50!$H$401,"")</f>
        <v/>
      </c>
      <c r="N653" s="379"/>
      <c r="O653" s="380"/>
      <c r="P653" s="87" t="s">
        <v>74</v>
      </c>
      <c r="Q653" s="96" t="str">
        <f>IF([1]p50!$K$401&lt;&gt;0,[1]p50!$K$401,"")</f>
        <v/>
      </c>
      <c r="R653" s="93" t="s">
        <v>75</v>
      </c>
      <c r="S653" s="96" t="str">
        <f>IF([1]p50!$L$401&lt;&gt;0,[1]p50!$L$401,"")</f>
        <v/>
      </c>
      <c r="T653" s="97"/>
      <c r="U653" s="2"/>
      <c r="V653" s="2"/>
    </row>
    <row r="654" spans="1:22" x14ac:dyDescent="0.2">
      <c r="A654" s="375" t="s">
        <v>263</v>
      </c>
      <c r="B654" s="376"/>
      <c r="C654" s="379" t="str">
        <f>IF([1]p50!$C$402&lt;&gt;0,[1]p50!$C$402,"")</f>
        <v/>
      </c>
      <c r="D654" s="379"/>
      <c r="E654" s="379"/>
      <c r="F654" s="379"/>
      <c r="G654" s="379"/>
      <c r="H654" s="379"/>
      <c r="I654" s="379"/>
      <c r="J654" s="379"/>
      <c r="K654" s="379"/>
      <c r="L654" s="379"/>
      <c r="M654" s="379"/>
      <c r="N654" s="379"/>
      <c r="O654" s="379"/>
      <c r="P654" s="379"/>
      <c r="Q654" s="379"/>
      <c r="R654" s="379"/>
      <c r="S654" s="380"/>
      <c r="T654" s="97"/>
      <c r="U654" s="2"/>
      <c r="V654" s="2"/>
    </row>
    <row r="655" spans="1:22" x14ac:dyDescent="0.2">
      <c r="A655" s="378"/>
      <c r="B655" s="378"/>
      <c r="C655" s="378"/>
      <c r="D655" s="378"/>
      <c r="E655" s="378"/>
      <c r="F655" s="378"/>
      <c r="G655" s="378"/>
      <c r="H655" s="378"/>
      <c r="I655" s="378"/>
      <c r="J655" s="378"/>
      <c r="K655" s="378"/>
      <c r="L655" s="378"/>
      <c r="M655" s="378"/>
      <c r="N655" s="378"/>
      <c r="O655" s="378"/>
      <c r="P655" s="378"/>
      <c r="Q655" s="378"/>
      <c r="R655" s="378"/>
      <c r="S655" s="378"/>
    </row>
  </sheetData>
  <mergeCells count="1306">
    <mergeCell ref="A655:S655"/>
    <mergeCell ref="A651:B651"/>
    <mergeCell ref="C651:S651"/>
    <mergeCell ref="A652:S652"/>
    <mergeCell ref="B653:J653"/>
    <mergeCell ref="K653:L653"/>
    <mergeCell ref="M653:O653"/>
    <mergeCell ref="A649:S649"/>
    <mergeCell ref="B650:J650"/>
    <mergeCell ref="K650:L650"/>
    <mergeCell ref="M650:O650"/>
    <mergeCell ref="A654:B654"/>
    <mergeCell ref="C654:S654"/>
    <mergeCell ref="A646:S646"/>
    <mergeCell ref="B647:J647"/>
    <mergeCell ref="K647:L647"/>
    <mergeCell ref="M647:O647"/>
    <mergeCell ref="A648:B648"/>
    <mergeCell ref="C648:S648"/>
    <mergeCell ref="C641:S641"/>
    <mergeCell ref="A642:S642"/>
    <mergeCell ref="A643:H643"/>
    <mergeCell ref="I643:S643"/>
    <mergeCell ref="A645:B645"/>
    <mergeCell ref="C645:S645"/>
    <mergeCell ref="B644:J644"/>
    <mergeCell ref="K644:L644"/>
    <mergeCell ref="M644:O644"/>
    <mergeCell ref="A641:B641"/>
    <mergeCell ref="A638:B638"/>
    <mergeCell ref="C638:S638"/>
    <mergeCell ref="A639:S639"/>
    <mergeCell ref="B640:J640"/>
    <mergeCell ref="K640:L640"/>
    <mergeCell ref="M640:O640"/>
    <mergeCell ref="A635:B635"/>
    <mergeCell ref="C635:S635"/>
    <mergeCell ref="A636:S636"/>
    <mergeCell ref="B637:J637"/>
    <mergeCell ref="K637:L637"/>
    <mergeCell ref="M637:O637"/>
    <mergeCell ref="A630:H630"/>
    <mergeCell ref="I630:S630"/>
    <mergeCell ref="A632:B632"/>
    <mergeCell ref="C632:S632"/>
    <mergeCell ref="A633:S633"/>
    <mergeCell ref="B634:J634"/>
    <mergeCell ref="K634:L634"/>
    <mergeCell ref="M634:O634"/>
    <mergeCell ref="B627:J627"/>
    <mergeCell ref="K627:L627"/>
    <mergeCell ref="M627:O627"/>
    <mergeCell ref="A628:B628"/>
    <mergeCell ref="C628:S628"/>
    <mergeCell ref="A629:S629"/>
    <mergeCell ref="A623:S623"/>
    <mergeCell ref="B624:J624"/>
    <mergeCell ref="K624:L624"/>
    <mergeCell ref="M624:O624"/>
    <mergeCell ref="B631:J631"/>
    <mergeCell ref="K631:L631"/>
    <mergeCell ref="M631:O631"/>
    <mergeCell ref="A625:B625"/>
    <mergeCell ref="C625:S625"/>
    <mergeCell ref="A626:S626"/>
    <mergeCell ref="A620:S620"/>
    <mergeCell ref="B621:J621"/>
    <mergeCell ref="K621:L621"/>
    <mergeCell ref="M621:O621"/>
    <mergeCell ref="A622:B622"/>
    <mergeCell ref="C622:S622"/>
    <mergeCell ref="C615:S615"/>
    <mergeCell ref="A616:S616"/>
    <mergeCell ref="A617:H617"/>
    <mergeCell ref="I617:S617"/>
    <mergeCell ref="A619:B619"/>
    <mergeCell ref="C619:S619"/>
    <mergeCell ref="B618:J618"/>
    <mergeCell ref="K618:L618"/>
    <mergeCell ref="M618:O618"/>
    <mergeCell ref="A615:B615"/>
    <mergeCell ref="A612:B612"/>
    <mergeCell ref="C612:S612"/>
    <mergeCell ref="A613:S613"/>
    <mergeCell ref="B614:J614"/>
    <mergeCell ref="K614:L614"/>
    <mergeCell ref="M614:O614"/>
    <mergeCell ref="A609:B609"/>
    <mergeCell ref="C609:S609"/>
    <mergeCell ref="A610:S610"/>
    <mergeCell ref="B611:J611"/>
    <mergeCell ref="K611:L611"/>
    <mergeCell ref="M611:O611"/>
    <mergeCell ref="A604:H604"/>
    <mergeCell ref="I604:S604"/>
    <mergeCell ref="A606:B606"/>
    <mergeCell ref="C606:S606"/>
    <mergeCell ref="A607:S607"/>
    <mergeCell ref="B608:J608"/>
    <mergeCell ref="K608:L608"/>
    <mergeCell ref="M608:O608"/>
    <mergeCell ref="B601:J601"/>
    <mergeCell ref="K601:L601"/>
    <mergeCell ref="M601:O601"/>
    <mergeCell ref="A602:B602"/>
    <mergeCell ref="C602:S602"/>
    <mergeCell ref="A603:S603"/>
    <mergeCell ref="A597:S597"/>
    <mergeCell ref="B598:J598"/>
    <mergeCell ref="K598:L598"/>
    <mergeCell ref="M598:O598"/>
    <mergeCell ref="B605:J605"/>
    <mergeCell ref="K605:L605"/>
    <mergeCell ref="M605:O605"/>
    <mergeCell ref="A599:B599"/>
    <mergeCell ref="C599:S599"/>
    <mergeCell ref="A600:S600"/>
    <mergeCell ref="A594:S594"/>
    <mergeCell ref="B595:J595"/>
    <mergeCell ref="K595:L595"/>
    <mergeCell ref="M595:O595"/>
    <mergeCell ref="A596:B596"/>
    <mergeCell ref="C596:S596"/>
    <mergeCell ref="C589:S589"/>
    <mergeCell ref="A590:S590"/>
    <mergeCell ref="A591:H591"/>
    <mergeCell ref="I591:S591"/>
    <mergeCell ref="A593:B593"/>
    <mergeCell ref="C593:S593"/>
    <mergeCell ref="B592:J592"/>
    <mergeCell ref="K592:L592"/>
    <mergeCell ref="M592:O592"/>
    <mergeCell ref="A589:B589"/>
    <mergeCell ref="A586:B586"/>
    <mergeCell ref="C586:S586"/>
    <mergeCell ref="A587:S587"/>
    <mergeCell ref="B588:J588"/>
    <mergeCell ref="K588:L588"/>
    <mergeCell ref="M588:O588"/>
    <mergeCell ref="A583:B583"/>
    <mergeCell ref="C583:S583"/>
    <mergeCell ref="A584:S584"/>
    <mergeCell ref="B585:J585"/>
    <mergeCell ref="K585:L585"/>
    <mergeCell ref="M585:O585"/>
    <mergeCell ref="A578:H578"/>
    <mergeCell ref="I578:S578"/>
    <mergeCell ref="A580:B580"/>
    <mergeCell ref="C580:S580"/>
    <mergeCell ref="A581:S581"/>
    <mergeCell ref="B582:J582"/>
    <mergeCell ref="K582:L582"/>
    <mergeCell ref="M582:O582"/>
    <mergeCell ref="B575:J575"/>
    <mergeCell ref="K575:L575"/>
    <mergeCell ref="M575:O575"/>
    <mergeCell ref="A576:B576"/>
    <mergeCell ref="C576:S576"/>
    <mergeCell ref="A577:S577"/>
    <mergeCell ref="A571:S571"/>
    <mergeCell ref="B572:J572"/>
    <mergeCell ref="K572:L572"/>
    <mergeCell ref="M572:O572"/>
    <mergeCell ref="B579:J579"/>
    <mergeCell ref="K579:L579"/>
    <mergeCell ref="M579:O579"/>
    <mergeCell ref="A573:B573"/>
    <mergeCell ref="C573:S573"/>
    <mergeCell ref="A574:S574"/>
    <mergeCell ref="A568:S568"/>
    <mergeCell ref="B569:J569"/>
    <mergeCell ref="K569:L569"/>
    <mergeCell ref="M569:O569"/>
    <mergeCell ref="A570:B570"/>
    <mergeCell ref="C570:S570"/>
    <mergeCell ref="C563:S563"/>
    <mergeCell ref="A564:S564"/>
    <mergeCell ref="A565:H565"/>
    <mergeCell ref="I565:S565"/>
    <mergeCell ref="A567:B567"/>
    <mergeCell ref="C567:S567"/>
    <mergeCell ref="B566:J566"/>
    <mergeCell ref="K566:L566"/>
    <mergeCell ref="M566:O566"/>
    <mergeCell ref="A563:B563"/>
    <mergeCell ref="A560:B560"/>
    <mergeCell ref="C560:S560"/>
    <mergeCell ref="A561:S561"/>
    <mergeCell ref="B562:J562"/>
    <mergeCell ref="K562:L562"/>
    <mergeCell ref="M562:O562"/>
    <mergeCell ref="A557:B557"/>
    <mergeCell ref="C557:S557"/>
    <mergeCell ref="A558:S558"/>
    <mergeCell ref="B559:J559"/>
    <mergeCell ref="K559:L559"/>
    <mergeCell ref="M559:O559"/>
    <mergeCell ref="A552:H552"/>
    <mergeCell ref="I552:S552"/>
    <mergeCell ref="A554:B554"/>
    <mergeCell ref="C554:S554"/>
    <mergeCell ref="A555:S555"/>
    <mergeCell ref="B556:J556"/>
    <mergeCell ref="K556:L556"/>
    <mergeCell ref="M556:O556"/>
    <mergeCell ref="B549:J549"/>
    <mergeCell ref="K549:L549"/>
    <mergeCell ref="M549:O549"/>
    <mergeCell ref="A550:B550"/>
    <mergeCell ref="C550:S550"/>
    <mergeCell ref="A551:S551"/>
    <mergeCell ref="A545:S545"/>
    <mergeCell ref="B546:J546"/>
    <mergeCell ref="K546:L546"/>
    <mergeCell ref="M546:O546"/>
    <mergeCell ref="B553:J553"/>
    <mergeCell ref="K553:L553"/>
    <mergeCell ref="M553:O553"/>
    <mergeCell ref="A547:B547"/>
    <mergeCell ref="C547:S547"/>
    <mergeCell ref="A548:S548"/>
    <mergeCell ref="A542:S542"/>
    <mergeCell ref="B543:J543"/>
    <mergeCell ref="K543:L543"/>
    <mergeCell ref="M543:O543"/>
    <mergeCell ref="A544:B544"/>
    <mergeCell ref="C544:S544"/>
    <mergeCell ref="C537:S537"/>
    <mergeCell ref="A538:S538"/>
    <mergeCell ref="A539:H539"/>
    <mergeCell ref="I539:S539"/>
    <mergeCell ref="A541:B541"/>
    <mergeCell ref="C541:S541"/>
    <mergeCell ref="B540:J540"/>
    <mergeCell ref="K540:L540"/>
    <mergeCell ref="M540:O540"/>
    <mergeCell ref="A537:B537"/>
    <mergeCell ref="A534:B534"/>
    <mergeCell ref="C534:S534"/>
    <mergeCell ref="A535:S535"/>
    <mergeCell ref="B536:J536"/>
    <mergeCell ref="K536:L536"/>
    <mergeCell ref="M536:O536"/>
    <mergeCell ref="A531:B531"/>
    <mergeCell ref="C531:S531"/>
    <mergeCell ref="A532:S532"/>
    <mergeCell ref="B533:J533"/>
    <mergeCell ref="K533:L533"/>
    <mergeCell ref="M533:O533"/>
    <mergeCell ref="A526:H526"/>
    <mergeCell ref="I526:S526"/>
    <mergeCell ref="A528:B528"/>
    <mergeCell ref="C528:S528"/>
    <mergeCell ref="A529:S529"/>
    <mergeCell ref="B530:J530"/>
    <mergeCell ref="K530:L530"/>
    <mergeCell ref="M530:O530"/>
    <mergeCell ref="B523:J523"/>
    <mergeCell ref="K523:L523"/>
    <mergeCell ref="M523:O523"/>
    <mergeCell ref="A524:B524"/>
    <mergeCell ref="C524:S524"/>
    <mergeCell ref="A525:S525"/>
    <mergeCell ref="A519:S519"/>
    <mergeCell ref="B520:J520"/>
    <mergeCell ref="K520:L520"/>
    <mergeCell ref="M520:O520"/>
    <mergeCell ref="B527:J527"/>
    <mergeCell ref="K527:L527"/>
    <mergeCell ref="M527:O527"/>
    <mergeCell ref="A521:B521"/>
    <mergeCell ref="C521:S521"/>
    <mergeCell ref="A522:S522"/>
    <mergeCell ref="A516:S516"/>
    <mergeCell ref="B517:J517"/>
    <mergeCell ref="K517:L517"/>
    <mergeCell ref="M517:O517"/>
    <mergeCell ref="A518:B518"/>
    <mergeCell ref="C518:S518"/>
    <mergeCell ref="C511:S511"/>
    <mergeCell ref="A512:S512"/>
    <mergeCell ref="A513:H513"/>
    <mergeCell ref="I513:S513"/>
    <mergeCell ref="A515:B515"/>
    <mergeCell ref="C515:S515"/>
    <mergeCell ref="B514:J514"/>
    <mergeCell ref="K514:L514"/>
    <mergeCell ref="M514:O514"/>
    <mergeCell ref="A511:B511"/>
    <mergeCell ref="A508:B508"/>
    <mergeCell ref="C508:S508"/>
    <mergeCell ref="A509:S509"/>
    <mergeCell ref="B510:J510"/>
    <mergeCell ref="K510:L510"/>
    <mergeCell ref="M510:O510"/>
    <mergeCell ref="A505:B505"/>
    <mergeCell ref="C505:S505"/>
    <mergeCell ref="A506:S506"/>
    <mergeCell ref="B507:J507"/>
    <mergeCell ref="K507:L507"/>
    <mergeCell ref="M507:O507"/>
    <mergeCell ref="A500:H500"/>
    <mergeCell ref="I500:S500"/>
    <mergeCell ref="A502:B502"/>
    <mergeCell ref="C502:S502"/>
    <mergeCell ref="A503:S503"/>
    <mergeCell ref="B504:J504"/>
    <mergeCell ref="K504:L504"/>
    <mergeCell ref="M504:O504"/>
    <mergeCell ref="B497:J497"/>
    <mergeCell ref="K497:L497"/>
    <mergeCell ref="M497:O497"/>
    <mergeCell ref="A498:B498"/>
    <mergeCell ref="C498:S498"/>
    <mergeCell ref="A499:S499"/>
    <mergeCell ref="A493:S493"/>
    <mergeCell ref="B494:J494"/>
    <mergeCell ref="K494:L494"/>
    <mergeCell ref="M494:O494"/>
    <mergeCell ref="B501:J501"/>
    <mergeCell ref="K501:L501"/>
    <mergeCell ref="M501:O501"/>
    <mergeCell ref="A495:B495"/>
    <mergeCell ref="C495:S495"/>
    <mergeCell ref="A496:S496"/>
    <mergeCell ref="A490:S490"/>
    <mergeCell ref="B491:J491"/>
    <mergeCell ref="K491:L491"/>
    <mergeCell ref="M491:O491"/>
    <mergeCell ref="A492:B492"/>
    <mergeCell ref="C492:S492"/>
    <mergeCell ref="C485:S485"/>
    <mergeCell ref="A486:S486"/>
    <mergeCell ref="A487:H487"/>
    <mergeCell ref="I487:S487"/>
    <mergeCell ref="A489:B489"/>
    <mergeCell ref="C489:S489"/>
    <mergeCell ref="B488:J488"/>
    <mergeCell ref="K488:L488"/>
    <mergeCell ref="M488:O488"/>
    <mergeCell ref="A485:B485"/>
    <mergeCell ref="A482:B482"/>
    <mergeCell ref="C482:S482"/>
    <mergeCell ref="A483:S483"/>
    <mergeCell ref="B484:J484"/>
    <mergeCell ref="K484:L484"/>
    <mergeCell ref="M484:O484"/>
    <mergeCell ref="A479:B479"/>
    <mergeCell ref="C479:S479"/>
    <mergeCell ref="A480:S480"/>
    <mergeCell ref="B481:J481"/>
    <mergeCell ref="K481:L481"/>
    <mergeCell ref="M481:O481"/>
    <mergeCell ref="A474:H474"/>
    <mergeCell ref="I474:S474"/>
    <mergeCell ref="A476:B476"/>
    <mergeCell ref="C476:S476"/>
    <mergeCell ref="A477:S477"/>
    <mergeCell ref="B478:J478"/>
    <mergeCell ref="K478:L478"/>
    <mergeCell ref="M478:O478"/>
    <mergeCell ref="B471:J471"/>
    <mergeCell ref="K471:L471"/>
    <mergeCell ref="M471:O471"/>
    <mergeCell ref="A472:B472"/>
    <mergeCell ref="C472:S472"/>
    <mergeCell ref="A473:S473"/>
    <mergeCell ref="A467:S467"/>
    <mergeCell ref="B468:J468"/>
    <mergeCell ref="K468:L468"/>
    <mergeCell ref="M468:O468"/>
    <mergeCell ref="B475:J475"/>
    <mergeCell ref="K475:L475"/>
    <mergeCell ref="M475:O475"/>
    <mergeCell ref="A469:B469"/>
    <mergeCell ref="C469:S469"/>
    <mergeCell ref="A470:S470"/>
    <mergeCell ref="A464:S464"/>
    <mergeCell ref="B465:J465"/>
    <mergeCell ref="K465:L465"/>
    <mergeCell ref="M465:O465"/>
    <mergeCell ref="A466:B466"/>
    <mergeCell ref="C466:S466"/>
    <mergeCell ref="C459:S459"/>
    <mergeCell ref="A460:S460"/>
    <mergeCell ref="A461:H461"/>
    <mergeCell ref="I461:S461"/>
    <mergeCell ref="A463:B463"/>
    <mergeCell ref="C463:S463"/>
    <mergeCell ref="B462:J462"/>
    <mergeCell ref="K462:L462"/>
    <mergeCell ref="M462:O462"/>
    <mergeCell ref="A459:B459"/>
    <mergeCell ref="A456:B456"/>
    <mergeCell ref="C456:S456"/>
    <mergeCell ref="A457:S457"/>
    <mergeCell ref="B458:J458"/>
    <mergeCell ref="K458:L458"/>
    <mergeCell ref="M458:O458"/>
    <mergeCell ref="A453:B453"/>
    <mergeCell ref="C453:S453"/>
    <mergeCell ref="A454:S454"/>
    <mergeCell ref="B455:J455"/>
    <mergeCell ref="K455:L455"/>
    <mergeCell ref="M455:O455"/>
    <mergeCell ref="A448:H448"/>
    <mergeCell ref="I448:S448"/>
    <mergeCell ref="A450:B450"/>
    <mergeCell ref="C450:S450"/>
    <mergeCell ref="A451:S451"/>
    <mergeCell ref="B452:J452"/>
    <mergeCell ref="K452:L452"/>
    <mergeCell ref="M452:O452"/>
    <mergeCell ref="B445:J445"/>
    <mergeCell ref="K445:L445"/>
    <mergeCell ref="M445:O445"/>
    <mergeCell ref="A446:B446"/>
    <mergeCell ref="C446:S446"/>
    <mergeCell ref="A447:S447"/>
    <mergeCell ref="A441:S441"/>
    <mergeCell ref="B442:J442"/>
    <mergeCell ref="K442:L442"/>
    <mergeCell ref="M442:O442"/>
    <mergeCell ref="B449:J449"/>
    <mergeCell ref="K449:L449"/>
    <mergeCell ref="M449:O449"/>
    <mergeCell ref="A443:B443"/>
    <mergeCell ref="C443:S443"/>
    <mergeCell ref="A444:S444"/>
    <mergeCell ref="A438:S438"/>
    <mergeCell ref="B439:J439"/>
    <mergeCell ref="K439:L439"/>
    <mergeCell ref="M439:O439"/>
    <mergeCell ref="A440:B440"/>
    <mergeCell ref="C440:S440"/>
    <mergeCell ref="C433:S433"/>
    <mergeCell ref="A434:S434"/>
    <mergeCell ref="A435:H435"/>
    <mergeCell ref="I435:S435"/>
    <mergeCell ref="A437:B437"/>
    <mergeCell ref="C437:S437"/>
    <mergeCell ref="B436:J436"/>
    <mergeCell ref="K436:L436"/>
    <mergeCell ref="M436:O436"/>
    <mergeCell ref="A433:B433"/>
    <mergeCell ref="A430:B430"/>
    <mergeCell ref="C430:S430"/>
    <mergeCell ref="A431:S431"/>
    <mergeCell ref="B432:J432"/>
    <mergeCell ref="K432:L432"/>
    <mergeCell ref="M432:O432"/>
    <mergeCell ref="A427:B427"/>
    <mergeCell ref="C427:S427"/>
    <mergeCell ref="A428:S428"/>
    <mergeCell ref="B429:J429"/>
    <mergeCell ref="K429:L429"/>
    <mergeCell ref="M429:O429"/>
    <mergeCell ref="A422:H422"/>
    <mergeCell ref="I422:S422"/>
    <mergeCell ref="A424:B424"/>
    <mergeCell ref="C424:S424"/>
    <mergeCell ref="A425:S425"/>
    <mergeCell ref="B426:J426"/>
    <mergeCell ref="K426:L426"/>
    <mergeCell ref="M426:O426"/>
    <mergeCell ref="B419:J419"/>
    <mergeCell ref="K419:L419"/>
    <mergeCell ref="M419:O419"/>
    <mergeCell ref="A420:B420"/>
    <mergeCell ref="C420:S420"/>
    <mergeCell ref="A421:S421"/>
    <mergeCell ref="A415:S415"/>
    <mergeCell ref="B416:J416"/>
    <mergeCell ref="K416:L416"/>
    <mergeCell ref="M416:O416"/>
    <mergeCell ref="B423:J423"/>
    <mergeCell ref="K423:L423"/>
    <mergeCell ref="M423:O423"/>
    <mergeCell ref="A417:B417"/>
    <mergeCell ref="C417:S417"/>
    <mergeCell ref="A418:S418"/>
    <mergeCell ref="A412:S412"/>
    <mergeCell ref="B413:J413"/>
    <mergeCell ref="K413:L413"/>
    <mergeCell ref="M413:O413"/>
    <mergeCell ref="A414:B414"/>
    <mergeCell ref="C414:S414"/>
    <mergeCell ref="C407:S407"/>
    <mergeCell ref="A408:S408"/>
    <mergeCell ref="A409:H409"/>
    <mergeCell ref="I409:S409"/>
    <mergeCell ref="A411:B411"/>
    <mergeCell ref="C411:S411"/>
    <mergeCell ref="B410:J410"/>
    <mergeCell ref="K410:L410"/>
    <mergeCell ref="M410:O410"/>
    <mergeCell ref="A407:B407"/>
    <mergeCell ref="A404:B404"/>
    <mergeCell ref="C404:S404"/>
    <mergeCell ref="A405:S405"/>
    <mergeCell ref="B406:J406"/>
    <mergeCell ref="K406:L406"/>
    <mergeCell ref="M406:O406"/>
    <mergeCell ref="A401:B401"/>
    <mergeCell ref="C401:S401"/>
    <mergeCell ref="A402:S402"/>
    <mergeCell ref="B403:J403"/>
    <mergeCell ref="K403:L403"/>
    <mergeCell ref="M403:O403"/>
    <mergeCell ref="A396:H396"/>
    <mergeCell ref="I396:S396"/>
    <mergeCell ref="A398:B398"/>
    <mergeCell ref="C398:S398"/>
    <mergeCell ref="A399:S399"/>
    <mergeCell ref="B400:J400"/>
    <mergeCell ref="K400:L400"/>
    <mergeCell ref="M400:O400"/>
    <mergeCell ref="B393:J393"/>
    <mergeCell ref="K393:L393"/>
    <mergeCell ref="M393:O393"/>
    <mergeCell ref="A394:B394"/>
    <mergeCell ref="C394:S394"/>
    <mergeCell ref="A395:S395"/>
    <mergeCell ref="A389:S389"/>
    <mergeCell ref="B390:J390"/>
    <mergeCell ref="K390:L390"/>
    <mergeCell ref="M390:O390"/>
    <mergeCell ref="B397:J397"/>
    <mergeCell ref="K397:L397"/>
    <mergeCell ref="M397:O397"/>
    <mergeCell ref="A391:B391"/>
    <mergeCell ref="C391:S391"/>
    <mergeCell ref="A392:S392"/>
    <mergeCell ref="A386:S386"/>
    <mergeCell ref="B387:J387"/>
    <mergeCell ref="K387:L387"/>
    <mergeCell ref="M387:O387"/>
    <mergeCell ref="A388:B388"/>
    <mergeCell ref="C388:S388"/>
    <mergeCell ref="C381:S381"/>
    <mergeCell ref="A382:S382"/>
    <mergeCell ref="A383:H383"/>
    <mergeCell ref="I383:S383"/>
    <mergeCell ref="A385:B385"/>
    <mergeCell ref="C385:S385"/>
    <mergeCell ref="B384:J384"/>
    <mergeCell ref="K384:L384"/>
    <mergeCell ref="M384:O384"/>
    <mergeCell ref="A381:B381"/>
    <mergeCell ref="A378:B378"/>
    <mergeCell ref="C378:S378"/>
    <mergeCell ref="A379:S379"/>
    <mergeCell ref="B380:J380"/>
    <mergeCell ref="K380:L380"/>
    <mergeCell ref="M380:O380"/>
    <mergeCell ref="A375:B375"/>
    <mergeCell ref="C375:S375"/>
    <mergeCell ref="A376:S376"/>
    <mergeCell ref="B377:J377"/>
    <mergeCell ref="K377:L377"/>
    <mergeCell ref="M377:O377"/>
    <mergeCell ref="A370:H370"/>
    <mergeCell ref="I370:S370"/>
    <mergeCell ref="A372:B372"/>
    <mergeCell ref="C372:S372"/>
    <mergeCell ref="A373:S373"/>
    <mergeCell ref="B374:J374"/>
    <mergeCell ref="K374:L374"/>
    <mergeCell ref="M374:O374"/>
    <mergeCell ref="B367:J367"/>
    <mergeCell ref="K367:L367"/>
    <mergeCell ref="M367:O367"/>
    <mergeCell ref="A368:B368"/>
    <mergeCell ref="C368:S368"/>
    <mergeCell ref="A369:S369"/>
    <mergeCell ref="A363:S363"/>
    <mergeCell ref="B364:J364"/>
    <mergeCell ref="K364:L364"/>
    <mergeCell ref="M364:O364"/>
    <mergeCell ref="B371:J371"/>
    <mergeCell ref="K371:L371"/>
    <mergeCell ref="M371:O371"/>
    <mergeCell ref="A365:B365"/>
    <mergeCell ref="C365:S365"/>
    <mergeCell ref="A366:S366"/>
    <mergeCell ref="A360:S360"/>
    <mergeCell ref="B361:J361"/>
    <mergeCell ref="K361:L361"/>
    <mergeCell ref="M361:O361"/>
    <mergeCell ref="A362:B362"/>
    <mergeCell ref="C362:S362"/>
    <mergeCell ref="C355:S355"/>
    <mergeCell ref="A356:S356"/>
    <mergeCell ref="A357:H357"/>
    <mergeCell ref="I357:S357"/>
    <mergeCell ref="A359:B359"/>
    <mergeCell ref="C359:S359"/>
    <mergeCell ref="B358:J358"/>
    <mergeCell ref="K358:L358"/>
    <mergeCell ref="M358:O358"/>
    <mergeCell ref="A355:B355"/>
    <mergeCell ref="A352:B352"/>
    <mergeCell ref="C352:S352"/>
    <mergeCell ref="A353:S353"/>
    <mergeCell ref="B354:J354"/>
    <mergeCell ref="K354:L354"/>
    <mergeCell ref="M354:O354"/>
    <mergeCell ref="A349:B349"/>
    <mergeCell ref="C349:S349"/>
    <mergeCell ref="A350:S350"/>
    <mergeCell ref="B351:J351"/>
    <mergeCell ref="K351:L351"/>
    <mergeCell ref="M351:O351"/>
    <mergeCell ref="A344:H344"/>
    <mergeCell ref="I344:S344"/>
    <mergeCell ref="A346:B346"/>
    <mergeCell ref="C346:S346"/>
    <mergeCell ref="A347:S347"/>
    <mergeCell ref="B348:J348"/>
    <mergeCell ref="K348:L348"/>
    <mergeCell ref="M348:O348"/>
    <mergeCell ref="B341:J341"/>
    <mergeCell ref="K341:L341"/>
    <mergeCell ref="M341:O341"/>
    <mergeCell ref="A342:B342"/>
    <mergeCell ref="C342:S342"/>
    <mergeCell ref="A343:S343"/>
    <mergeCell ref="A337:S337"/>
    <mergeCell ref="B338:J338"/>
    <mergeCell ref="K338:L338"/>
    <mergeCell ref="M338:O338"/>
    <mergeCell ref="B345:J345"/>
    <mergeCell ref="K345:L345"/>
    <mergeCell ref="M345:O345"/>
    <mergeCell ref="A339:B339"/>
    <mergeCell ref="C339:S339"/>
    <mergeCell ref="A340:S340"/>
    <mergeCell ref="A334:S334"/>
    <mergeCell ref="B335:J335"/>
    <mergeCell ref="K335:L335"/>
    <mergeCell ref="M335:O335"/>
    <mergeCell ref="A336:B336"/>
    <mergeCell ref="C336:S336"/>
    <mergeCell ref="C329:S329"/>
    <mergeCell ref="A330:S330"/>
    <mergeCell ref="A331:H331"/>
    <mergeCell ref="I331:S331"/>
    <mergeCell ref="A333:B333"/>
    <mergeCell ref="C333:S333"/>
    <mergeCell ref="B332:J332"/>
    <mergeCell ref="K332:L332"/>
    <mergeCell ref="M332:O332"/>
    <mergeCell ref="A329:B329"/>
    <mergeCell ref="A326:B326"/>
    <mergeCell ref="C326:S326"/>
    <mergeCell ref="A327:S327"/>
    <mergeCell ref="B328:J328"/>
    <mergeCell ref="K328:L328"/>
    <mergeCell ref="M328:O328"/>
    <mergeCell ref="A323:B323"/>
    <mergeCell ref="C323:S323"/>
    <mergeCell ref="A324:S324"/>
    <mergeCell ref="B325:J325"/>
    <mergeCell ref="K325:L325"/>
    <mergeCell ref="M325:O325"/>
    <mergeCell ref="A318:H318"/>
    <mergeCell ref="I318:S318"/>
    <mergeCell ref="A320:B320"/>
    <mergeCell ref="C320:S320"/>
    <mergeCell ref="A321:S321"/>
    <mergeCell ref="B322:J322"/>
    <mergeCell ref="K322:L322"/>
    <mergeCell ref="M322:O322"/>
    <mergeCell ref="B315:J315"/>
    <mergeCell ref="K315:L315"/>
    <mergeCell ref="M315:O315"/>
    <mergeCell ref="A316:B316"/>
    <mergeCell ref="C316:S316"/>
    <mergeCell ref="A317:S317"/>
    <mergeCell ref="A311:S311"/>
    <mergeCell ref="B312:J312"/>
    <mergeCell ref="K312:L312"/>
    <mergeCell ref="M312:O312"/>
    <mergeCell ref="B319:J319"/>
    <mergeCell ref="K319:L319"/>
    <mergeCell ref="M319:O319"/>
    <mergeCell ref="A313:B313"/>
    <mergeCell ref="C313:S313"/>
    <mergeCell ref="A314:S314"/>
    <mergeCell ref="A308:S308"/>
    <mergeCell ref="B309:J309"/>
    <mergeCell ref="K309:L309"/>
    <mergeCell ref="M309:O309"/>
    <mergeCell ref="A310:B310"/>
    <mergeCell ref="C310:S310"/>
    <mergeCell ref="C303:S303"/>
    <mergeCell ref="A304:S304"/>
    <mergeCell ref="A305:H305"/>
    <mergeCell ref="I305:S305"/>
    <mergeCell ref="A307:B307"/>
    <mergeCell ref="C307:S307"/>
    <mergeCell ref="B306:J306"/>
    <mergeCell ref="K306:L306"/>
    <mergeCell ref="M306:O306"/>
    <mergeCell ref="A303:B303"/>
    <mergeCell ref="A300:B300"/>
    <mergeCell ref="C300:S300"/>
    <mergeCell ref="A301:S301"/>
    <mergeCell ref="B302:J302"/>
    <mergeCell ref="K302:L302"/>
    <mergeCell ref="M302:O302"/>
    <mergeCell ref="A297:B297"/>
    <mergeCell ref="C297:S297"/>
    <mergeCell ref="A298:S298"/>
    <mergeCell ref="B299:J299"/>
    <mergeCell ref="K299:L299"/>
    <mergeCell ref="M299:O299"/>
    <mergeCell ref="A292:H292"/>
    <mergeCell ref="I292:S292"/>
    <mergeCell ref="A294:B294"/>
    <mergeCell ref="C294:S294"/>
    <mergeCell ref="A295:S295"/>
    <mergeCell ref="B296:J296"/>
    <mergeCell ref="K296:L296"/>
    <mergeCell ref="M296:O296"/>
    <mergeCell ref="B289:J289"/>
    <mergeCell ref="K289:L289"/>
    <mergeCell ref="M289:O289"/>
    <mergeCell ref="A290:B290"/>
    <mergeCell ref="C290:S290"/>
    <mergeCell ref="A291:S291"/>
    <mergeCell ref="A285:S285"/>
    <mergeCell ref="B286:J286"/>
    <mergeCell ref="K286:L286"/>
    <mergeCell ref="M286:O286"/>
    <mergeCell ref="B293:J293"/>
    <mergeCell ref="K293:L293"/>
    <mergeCell ref="M293:O293"/>
    <mergeCell ref="A287:B287"/>
    <mergeCell ref="C287:S287"/>
    <mergeCell ref="A288:S288"/>
    <mergeCell ref="A282:S282"/>
    <mergeCell ref="B283:J283"/>
    <mergeCell ref="K283:L283"/>
    <mergeCell ref="M283:O283"/>
    <mergeCell ref="A284:B284"/>
    <mergeCell ref="C284:S284"/>
    <mergeCell ref="C277:S277"/>
    <mergeCell ref="A278:S278"/>
    <mergeCell ref="A279:H279"/>
    <mergeCell ref="I279:S279"/>
    <mergeCell ref="A281:B281"/>
    <mergeCell ref="C281:S281"/>
    <mergeCell ref="B280:J280"/>
    <mergeCell ref="K280:L280"/>
    <mergeCell ref="M280:O280"/>
    <mergeCell ref="A277:B277"/>
    <mergeCell ref="A274:B274"/>
    <mergeCell ref="C274:S274"/>
    <mergeCell ref="A275:S275"/>
    <mergeCell ref="B276:J276"/>
    <mergeCell ref="K276:L276"/>
    <mergeCell ref="M276:O276"/>
    <mergeCell ref="A271:B271"/>
    <mergeCell ref="C271:S271"/>
    <mergeCell ref="A272:S272"/>
    <mergeCell ref="B273:J273"/>
    <mergeCell ref="K273:L273"/>
    <mergeCell ref="M273:O273"/>
    <mergeCell ref="A266:H266"/>
    <mergeCell ref="I266:S266"/>
    <mergeCell ref="A268:B268"/>
    <mergeCell ref="C268:S268"/>
    <mergeCell ref="A269:S269"/>
    <mergeCell ref="B270:J270"/>
    <mergeCell ref="K270:L270"/>
    <mergeCell ref="M270:O270"/>
    <mergeCell ref="B263:J263"/>
    <mergeCell ref="K263:L263"/>
    <mergeCell ref="M263:O263"/>
    <mergeCell ref="A264:B264"/>
    <mergeCell ref="C264:S264"/>
    <mergeCell ref="A265:S265"/>
    <mergeCell ref="A259:S259"/>
    <mergeCell ref="B260:J260"/>
    <mergeCell ref="K260:L260"/>
    <mergeCell ref="M260:O260"/>
    <mergeCell ref="B267:J267"/>
    <mergeCell ref="K267:L267"/>
    <mergeCell ref="M267:O267"/>
    <mergeCell ref="A261:B261"/>
    <mergeCell ref="C261:S261"/>
    <mergeCell ref="A262:S262"/>
    <mergeCell ref="A256:S256"/>
    <mergeCell ref="B257:J257"/>
    <mergeCell ref="K257:L257"/>
    <mergeCell ref="M257:O257"/>
    <mergeCell ref="A258:B258"/>
    <mergeCell ref="C258:S258"/>
    <mergeCell ref="C251:S251"/>
    <mergeCell ref="A252:S252"/>
    <mergeCell ref="A253:H253"/>
    <mergeCell ref="I253:S253"/>
    <mergeCell ref="A255:B255"/>
    <mergeCell ref="C255:S255"/>
    <mergeCell ref="B254:J254"/>
    <mergeCell ref="K254:L254"/>
    <mergeCell ref="M254:O254"/>
    <mergeCell ref="A251:B251"/>
    <mergeCell ref="A248:B248"/>
    <mergeCell ref="C248:S248"/>
    <mergeCell ref="A249:S249"/>
    <mergeCell ref="B250:J250"/>
    <mergeCell ref="K250:L250"/>
    <mergeCell ref="M250:O250"/>
    <mergeCell ref="A245:B245"/>
    <mergeCell ref="C245:S245"/>
    <mergeCell ref="A246:S246"/>
    <mergeCell ref="B247:J247"/>
    <mergeCell ref="K247:L247"/>
    <mergeCell ref="M247:O247"/>
    <mergeCell ref="A240:H240"/>
    <mergeCell ref="I240:S240"/>
    <mergeCell ref="A242:B242"/>
    <mergeCell ref="C242:S242"/>
    <mergeCell ref="A243:S243"/>
    <mergeCell ref="B244:J244"/>
    <mergeCell ref="K244:L244"/>
    <mergeCell ref="M244:O244"/>
    <mergeCell ref="B237:J237"/>
    <mergeCell ref="K237:L237"/>
    <mergeCell ref="M237:O237"/>
    <mergeCell ref="A238:B238"/>
    <mergeCell ref="C238:S238"/>
    <mergeCell ref="A239:S239"/>
    <mergeCell ref="A233:S233"/>
    <mergeCell ref="B234:J234"/>
    <mergeCell ref="K234:L234"/>
    <mergeCell ref="M234:O234"/>
    <mergeCell ref="B241:J241"/>
    <mergeCell ref="K241:L241"/>
    <mergeCell ref="M241:O241"/>
    <mergeCell ref="A235:B235"/>
    <mergeCell ref="C235:S235"/>
    <mergeCell ref="A236:S236"/>
    <mergeCell ref="A230:S230"/>
    <mergeCell ref="B231:J231"/>
    <mergeCell ref="K231:L231"/>
    <mergeCell ref="M231:O231"/>
    <mergeCell ref="A232:B232"/>
    <mergeCell ref="C232:S232"/>
    <mergeCell ref="C225:S225"/>
    <mergeCell ref="A226:S226"/>
    <mergeCell ref="A227:H227"/>
    <mergeCell ref="I227:S227"/>
    <mergeCell ref="A229:B229"/>
    <mergeCell ref="C229:S229"/>
    <mergeCell ref="B228:J228"/>
    <mergeCell ref="K228:L228"/>
    <mergeCell ref="M228:O228"/>
    <mergeCell ref="A225:B225"/>
    <mergeCell ref="A222:B222"/>
    <mergeCell ref="C222:S222"/>
    <mergeCell ref="A223:S223"/>
    <mergeCell ref="B224:J224"/>
    <mergeCell ref="K224:L224"/>
    <mergeCell ref="M224:O224"/>
    <mergeCell ref="A219:B219"/>
    <mergeCell ref="C219:S219"/>
    <mergeCell ref="A220:S220"/>
    <mergeCell ref="B221:J221"/>
    <mergeCell ref="K221:L221"/>
    <mergeCell ref="M221:O221"/>
    <mergeCell ref="A214:H214"/>
    <mergeCell ref="I214:S214"/>
    <mergeCell ref="A216:B216"/>
    <mergeCell ref="C216:S216"/>
    <mergeCell ref="A217:S217"/>
    <mergeCell ref="B218:J218"/>
    <mergeCell ref="K218:L218"/>
    <mergeCell ref="M218:O218"/>
    <mergeCell ref="B211:J211"/>
    <mergeCell ref="K211:L211"/>
    <mergeCell ref="M211:O211"/>
    <mergeCell ref="A212:B212"/>
    <mergeCell ref="C212:S212"/>
    <mergeCell ref="A213:S213"/>
    <mergeCell ref="A207:S207"/>
    <mergeCell ref="B208:J208"/>
    <mergeCell ref="K208:L208"/>
    <mergeCell ref="M208:O208"/>
    <mergeCell ref="B215:J215"/>
    <mergeCell ref="K215:L215"/>
    <mergeCell ref="M215:O215"/>
    <mergeCell ref="A209:B209"/>
    <mergeCell ref="C209:S209"/>
    <mergeCell ref="A210:S210"/>
    <mergeCell ref="A204:S204"/>
    <mergeCell ref="B205:J205"/>
    <mergeCell ref="K205:L205"/>
    <mergeCell ref="M205:O205"/>
    <mergeCell ref="A206:B206"/>
    <mergeCell ref="C206:S206"/>
    <mergeCell ref="C199:S199"/>
    <mergeCell ref="A200:S200"/>
    <mergeCell ref="A201:H201"/>
    <mergeCell ref="I201:S201"/>
    <mergeCell ref="A203:B203"/>
    <mergeCell ref="C203:S203"/>
    <mergeCell ref="B202:J202"/>
    <mergeCell ref="K202:L202"/>
    <mergeCell ref="M202:O202"/>
    <mergeCell ref="A199:B199"/>
    <mergeCell ref="A196:B196"/>
    <mergeCell ref="C196:S196"/>
    <mergeCell ref="A197:S197"/>
    <mergeCell ref="B198:J198"/>
    <mergeCell ref="K198:L198"/>
    <mergeCell ref="M198:O198"/>
    <mergeCell ref="A193:B193"/>
    <mergeCell ref="C193:S193"/>
    <mergeCell ref="A194:S194"/>
    <mergeCell ref="B195:J195"/>
    <mergeCell ref="K195:L195"/>
    <mergeCell ref="M195:O195"/>
    <mergeCell ref="A188:H188"/>
    <mergeCell ref="I188:S188"/>
    <mergeCell ref="A190:B190"/>
    <mergeCell ref="C190:S190"/>
    <mergeCell ref="A191:S191"/>
    <mergeCell ref="B192:J192"/>
    <mergeCell ref="K192:L192"/>
    <mergeCell ref="M192:O192"/>
    <mergeCell ref="B185:J185"/>
    <mergeCell ref="K185:L185"/>
    <mergeCell ref="M185:O185"/>
    <mergeCell ref="A186:B186"/>
    <mergeCell ref="C186:S186"/>
    <mergeCell ref="A187:S187"/>
    <mergeCell ref="A181:S181"/>
    <mergeCell ref="B182:J182"/>
    <mergeCell ref="K182:L182"/>
    <mergeCell ref="M182:O182"/>
    <mergeCell ref="B189:J189"/>
    <mergeCell ref="K189:L189"/>
    <mergeCell ref="M189:O189"/>
    <mergeCell ref="A183:B183"/>
    <mergeCell ref="C183:S183"/>
    <mergeCell ref="A184:S184"/>
    <mergeCell ref="A178:S178"/>
    <mergeCell ref="B179:J179"/>
    <mergeCell ref="K179:L179"/>
    <mergeCell ref="M179:O179"/>
    <mergeCell ref="A180:B180"/>
    <mergeCell ref="C180:S180"/>
    <mergeCell ref="C173:S173"/>
    <mergeCell ref="A174:S174"/>
    <mergeCell ref="A175:H175"/>
    <mergeCell ref="I175:S175"/>
    <mergeCell ref="A177:B177"/>
    <mergeCell ref="C177:S177"/>
    <mergeCell ref="B176:J176"/>
    <mergeCell ref="K176:L176"/>
    <mergeCell ref="M176:O176"/>
    <mergeCell ref="A173:B173"/>
    <mergeCell ref="A170:B170"/>
    <mergeCell ref="C170:S170"/>
    <mergeCell ref="A171:S171"/>
    <mergeCell ref="B172:J172"/>
    <mergeCell ref="K172:L172"/>
    <mergeCell ref="M172:O172"/>
    <mergeCell ref="A167:B167"/>
    <mergeCell ref="C167:S167"/>
    <mergeCell ref="A168:S168"/>
    <mergeCell ref="B169:J169"/>
    <mergeCell ref="K169:L169"/>
    <mergeCell ref="M169:O169"/>
    <mergeCell ref="A162:H162"/>
    <mergeCell ref="I162:S162"/>
    <mergeCell ref="A164:B164"/>
    <mergeCell ref="C164:S164"/>
    <mergeCell ref="A165:S165"/>
    <mergeCell ref="B166:J166"/>
    <mergeCell ref="K166:L166"/>
    <mergeCell ref="M166:O166"/>
    <mergeCell ref="B159:J159"/>
    <mergeCell ref="K159:L159"/>
    <mergeCell ref="M159:O159"/>
    <mergeCell ref="A160:B160"/>
    <mergeCell ref="C160:S160"/>
    <mergeCell ref="A161:S161"/>
    <mergeCell ref="A155:S155"/>
    <mergeCell ref="B156:J156"/>
    <mergeCell ref="K156:L156"/>
    <mergeCell ref="M156:O156"/>
    <mergeCell ref="B163:J163"/>
    <mergeCell ref="K163:L163"/>
    <mergeCell ref="M163:O163"/>
    <mergeCell ref="A157:B157"/>
    <mergeCell ref="C157:S157"/>
    <mergeCell ref="A158:S158"/>
    <mergeCell ref="A152:S152"/>
    <mergeCell ref="B153:J153"/>
    <mergeCell ref="K153:L153"/>
    <mergeCell ref="M153:O153"/>
    <mergeCell ref="A154:B154"/>
    <mergeCell ref="C154:S154"/>
    <mergeCell ref="C147:S147"/>
    <mergeCell ref="A148:S148"/>
    <mergeCell ref="A149:H149"/>
    <mergeCell ref="I149:S149"/>
    <mergeCell ref="A151:B151"/>
    <mergeCell ref="C151:S151"/>
    <mergeCell ref="B150:J150"/>
    <mergeCell ref="K150:L150"/>
    <mergeCell ref="M150:O150"/>
    <mergeCell ref="A147:B147"/>
    <mergeCell ref="A144:B144"/>
    <mergeCell ref="C144:S144"/>
    <mergeCell ref="A145:S145"/>
    <mergeCell ref="B146:J146"/>
    <mergeCell ref="K146:L146"/>
    <mergeCell ref="M146:O146"/>
    <mergeCell ref="A141:B141"/>
    <mergeCell ref="C141:S141"/>
    <mergeCell ref="A142:S142"/>
    <mergeCell ref="B143:J143"/>
    <mergeCell ref="K143:L143"/>
    <mergeCell ref="M143:O143"/>
    <mergeCell ref="A136:H136"/>
    <mergeCell ref="I136:S136"/>
    <mergeCell ref="A138:B138"/>
    <mergeCell ref="C138:S138"/>
    <mergeCell ref="A139:S139"/>
    <mergeCell ref="B140:J140"/>
    <mergeCell ref="K140:L140"/>
    <mergeCell ref="M140:O140"/>
    <mergeCell ref="B133:J133"/>
    <mergeCell ref="K133:L133"/>
    <mergeCell ref="M133:O133"/>
    <mergeCell ref="A134:B134"/>
    <mergeCell ref="C134:S134"/>
    <mergeCell ref="A135:S135"/>
    <mergeCell ref="A129:S129"/>
    <mergeCell ref="B130:J130"/>
    <mergeCell ref="K130:L130"/>
    <mergeCell ref="M130:O130"/>
    <mergeCell ref="B137:J137"/>
    <mergeCell ref="K137:L137"/>
    <mergeCell ref="M137:O137"/>
    <mergeCell ref="A131:B131"/>
    <mergeCell ref="C131:S131"/>
    <mergeCell ref="A132:S132"/>
    <mergeCell ref="A126:S126"/>
    <mergeCell ref="B127:J127"/>
    <mergeCell ref="K127:L127"/>
    <mergeCell ref="M127:O127"/>
    <mergeCell ref="A128:B128"/>
    <mergeCell ref="C128:S128"/>
    <mergeCell ref="C121:S121"/>
    <mergeCell ref="A122:S122"/>
    <mergeCell ref="A123:H123"/>
    <mergeCell ref="I123:S123"/>
    <mergeCell ref="A125:B125"/>
    <mergeCell ref="C125:S125"/>
    <mergeCell ref="B124:J124"/>
    <mergeCell ref="K124:L124"/>
    <mergeCell ref="M124:O124"/>
    <mergeCell ref="A121:B121"/>
    <mergeCell ref="A118:B118"/>
    <mergeCell ref="C118:S118"/>
    <mergeCell ref="A119:S119"/>
    <mergeCell ref="B120:J120"/>
    <mergeCell ref="K120:L120"/>
    <mergeCell ref="M120:O120"/>
    <mergeCell ref="A115:B115"/>
    <mergeCell ref="C115:S115"/>
    <mergeCell ref="A116:S116"/>
    <mergeCell ref="B117:J117"/>
    <mergeCell ref="K117:L117"/>
    <mergeCell ref="M117:O117"/>
    <mergeCell ref="A110:H110"/>
    <mergeCell ref="I110:S110"/>
    <mergeCell ref="A112:B112"/>
    <mergeCell ref="C112:S112"/>
    <mergeCell ref="A113:S113"/>
    <mergeCell ref="B114:J114"/>
    <mergeCell ref="K114:L114"/>
    <mergeCell ref="M114:O114"/>
    <mergeCell ref="B107:J107"/>
    <mergeCell ref="K107:L107"/>
    <mergeCell ref="M107:O107"/>
    <mergeCell ref="A108:B108"/>
    <mergeCell ref="C108:S108"/>
    <mergeCell ref="A109:S109"/>
    <mergeCell ref="A103:S103"/>
    <mergeCell ref="B104:J104"/>
    <mergeCell ref="K104:L104"/>
    <mergeCell ref="M104:O104"/>
    <mergeCell ref="B111:J111"/>
    <mergeCell ref="K111:L111"/>
    <mergeCell ref="M111:O111"/>
    <mergeCell ref="A105:B105"/>
    <mergeCell ref="C105:S105"/>
    <mergeCell ref="A106:S106"/>
    <mergeCell ref="A100:S100"/>
    <mergeCell ref="B101:J101"/>
    <mergeCell ref="K101:L101"/>
    <mergeCell ref="M101:O101"/>
    <mergeCell ref="A102:B102"/>
    <mergeCell ref="C102:S102"/>
    <mergeCell ref="C95:S95"/>
    <mergeCell ref="A96:S96"/>
    <mergeCell ref="A97:H97"/>
    <mergeCell ref="I97:S97"/>
    <mergeCell ref="A99:B99"/>
    <mergeCell ref="C99:S99"/>
    <mergeCell ref="B98:J98"/>
    <mergeCell ref="K98:L98"/>
    <mergeCell ref="M98:O98"/>
    <mergeCell ref="A95:B95"/>
    <mergeCell ref="A92:B92"/>
    <mergeCell ref="C92:S92"/>
    <mergeCell ref="A93:S93"/>
    <mergeCell ref="B94:J94"/>
    <mergeCell ref="K94:L94"/>
    <mergeCell ref="M94:O94"/>
    <mergeCell ref="A89:B89"/>
    <mergeCell ref="C89:S89"/>
    <mergeCell ref="A90:S90"/>
    <mergeCell ref="B91:J91"/>
    <mergeCell ref="K91:L91"/>
    <mergeCell ref="M91:O91"/>
    <mergeCell ref="A84:H84"/>
    <mergeCell ref="I84:S84"/>
    <mergeCell ref="A86:B86"/>
    <mergeCell ref="C86:S86"/>
    <mergeCell ref="A87:S87"/>
    <mergeCell ref="B88:J88"/>
    <mergeCell ref="K88:L88"/>
    <mergeCell ref="M88:O88"/>
    <mergeCell ref="B81:J81"/>
    <mergeCell ref="K81:L81"/>
    <mergeCell ref="M81:O81"/>
    <mergeCell ref="A82:B82"/>
    <mergeCell ref="C82:S82"/>
    <mergeCell ref="A83:S83"/>
    <mergeCell ref="A77:S77"/>
    <mergeCell ref="B78:J78"/>
    <mergeCell ref="K78:L78"/>
    <mergeCell ref="M78:O78"/>
    <mergeCell ref="B85:J85"/>
    <mergeCell ref="K85:L85"/>
    <mergeCell ref="M85:O85"/>
    <mergeCell ref="A79:B79"/>
    <mergeCell ref="C79:S79"/>
    <mergeCell ref="A80:S80"/>
    <mergeCell ref="A74:S74"/>
    <mergeCell ref="B75:J75"/>
    <mergeCell ref="K75:L75"/>
    <mergeCell ref="M75:O75"/>
    <mergeCell ref="A76:B76"/>
    <mergeCell ref="C76:S76"/>
    <mergeCell ref="C69:S69"/>
    <mergeCell ref="A70:S70"/>
    <mergeCell ref="A71:H71"/>
    <mergeCell ref="I71:S71"/>
    <mergeCell ref="A73:B73"/>
    <mergeCell ref="C73:S73"/>
    <mergeCell ref="B72:J72"/>
    <mergeCell ref="K72:L72"/>
    <mergeCell ref="M72:O72"/>
    <mergeCell ref="A69:B69"/>
    <mergeCell ref="A66:B66"/>
    <mergeCell ref="C66:S66"/>
    <mergeCell ref="A67:S67"/>
    <mergeCell ref="B68:J68"/>
    <mergeCell ref="K68:L68"/>
    <mergeCell ref="M68:O68"/>
    <mergeCell ref="A63:B63"/>
    <mergeCell ref="C63:S63"/>
    <mergeCell ref="A64:S64"/>
    <mergeCell ref="B65:J65"/>
    <mergeCell ref="K65:L65"/>
    <mergeCell ref="M65:O65"/>
    <mergeCell ref="A58:H58"/>
    <mergeCell ref="I58:S58"/>
    <mergeCell ref="A60:B60"/>
    <mergeCell ref="C60:S60"/>
    <mergeCell ref="A61:S61"/>
    <mergeCell ref="B62:J62"/>
    <mergeCell ref="K62:L62"/>
    <mergeCell ref="M62:O62"/>
    <mergeCell ref="B55:J55"/>
    <mergeCell ref="K55:L55"/>
    <mergeCell ref="M55:O55"/>
    <mergeCell ref="A56:B56"/>
    <mergeCell ref="C56:S56"/>
    <mergeCell ref="A57:S57"/>
    <mergeCell ref="A51:S51"/>
    <mergeCell ref="B52:J52"/>
    <mergeCell ref="K52:L52"/>
    <mergeCell ref="M52:O52"/>
    <mergeCell ref="B59:J59"/>
    <mergeCell ref="K59:L59"/>
    <mergeCell ref="M59:O59"/>
    <mergeCell ref="A53:B53"/>
    <mergeCell ref="C53:S53"/>
    <mergeCell ref="A54:S54"/>
    <mergeCell ref="A48:S48"/>
    <mergeCell ref="B49:J49"/>
    <mergeCell ref="K49:L49"/>
    <mergeCell ref="M49:O49"/>
    <mergeCell ref="A50:B50"/>
    <mergeCell ref="C50:S50"/>
    <mergeCell ref="C43:S43"/>
    <mergeCell ref="A44:S44"/>
    <mergeCell ref="A45:H45"/>
    <mergeCell ref="I45:S45"/>
    <mergeCell ref="A47:B47"/>
    <mergeCell ref="C47:S47"/>
    <mergeCell ref="B46:J46"/>
    <mergeCell ref="K46:L46"/>
    <mergeCell ref="M46:O46"/>
    <mergeCell ref="A43:B43"/>
    <mergeCell ref="A40:B40"/>
    <mergeCell ref="C40:S40"/>
    <mergeCell ref="A41:S41"/>
    <mergeCell ref="B42:J42"/>
    <mergeCell ref="K42:L42"/>
    <mergeCell ref="M42:O42"/>
    <mergeCell ref="A37:B37"/>
    <mergeCell ref="C37:S37"/>
    <mergeCell ref="A38:S38"/>
    <mergeCell ref="B39:J39"/>
    <mergeCell ref="K39:L39"/>
    <mergeCell ref="M39:O39"/>
    <mergeCell ref="A32:H32"/>
    <mergeCell ref="I32:S32"/>
    <mergeCell ref="A34:B34"/>
    <mergeCell ref="C34:S34"/>
    <mergeCell ref="A35:S35"/>
    <mergeCell ref="B36:J36"/>
    <mergeCell ref="K36:L36"/>
    <mergeCell ref="M36:O36"/>
    <mergeCell ref="B29:J29"/>
    <mergeCell ref="K29:L29"/>
    <mergeCell ref="M29:O29"/>
    <mergeCell ref="A30:B30"/>
    <mergeCell ref="C30:S30"/>
    <mergeCell ref="A31:S31"/>
    <mergeCell ref="A25:S25"/>
    <mergeCell ref="B26:J26"/>
    <mergeCell ref="K26:L26"/>
    <mergeCell ref="M26:O26"/>
    <mergeCell ref="B33:J33"/>
    <mergeCell ref="K33:L33"/>
    <mergeCell ref="M33:O33"/>
    <mergeCell ref="A27:B27"/>
    <mergeCell ref="C27:S27"/>
    <mergeCell ref="A28:S28"/>
    <mergeCell ref="A22:S22"/>
    <mergeCell ref="B23:J23"/>
    <mergeCell ref="K23:L23"/>
    <mergeCell ref="M23:O23"/>
    <mergeCell ref="A24:B24"/>
    <mergeCell ref="C24:S24"/>
    <mergeCell ref="C17:S17"/>
    <mergeCell ref="A18:S18"/>
    <mergeCell ref="A19:H19"/>
    <mergeCell ref="I19:S19"/>
    <mergeCell ref="A21:B21"/>
    <mergeCell ref="C21:S21"/>
    <mergeCell ref="B20:J20"/>
    <mergeCell ref="K20:L20"/>
    <mergeCell ref="M20:O20"/>
    <mergeCell ref="A17:B17"/>
    <mergeCell ref="A14:B14"/>
    <mergeCell ref="C14:S14"/>
    <mergeCell ref="A15:S15"/>
    <mergeCell ref="B16:J16"/>
    <mergeCell ref="K16:L16"/>
    <mergeCell ref="M16:O16"/>
    <mergeCell ref="A11:B11"/>
    <mergeCell ref="C11:S11"/>
    <mergeCell ref="A12:S12"/>
    <mergeCell ref="B13:J13"/>
    <mergeCell ref="K13:L13"/>
    <mergeCell ref="M13:O13"/>
    <mergeCell ref="A8:B8"/>
    <mergeCell ref="A6:H6"/>
    <mergeCell ref="A9:S9"/>
    <mergeCell ref="C8:S8"/>
    <mergeCell ref="K7:L7"/>
    <mergeCell ref="B7:J7"/>
    <mergeCell ref="I6:S6"/>
    <mergeCell ref="B10:J10"/>
    <mergeCell ref="K10:L10"/>
    <mergeCell ref="M10:O10"/>
    <mergeCell ref="A1:S1"/>
    <mergeCell ref="A2:S2"/>
    <mergeCell ref="A3:D3"/>
    <mergeCell ref="Q3:R3"/>
    <mergeCell ref="E3:P3"/>
    <mergeCell ref="M7:O7"/>
    <mergeCell ref="A4:S5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2DF7-0C01-4A83-A2D7-0F7BF09055F3}">
  <dimension ref="A1:V655"/>
  <sheetViews>
    <sheetView topLeftCell="D1" workbookViewId="0">
      <selection activeCell="E3" sqref="E3:P3"/>
    </sheetView>
  </sheetViews>
  <sheetFormatPr defaultRowHeight="12.75" x14ac:dyDescent="0.2"/>
  <cols>
    <col min="1" max="1" width="8.28515625" customWidth="1"/>
    <col min="2" max="2" width="2.42578125" customWidth="1"/>
    <col min="3" max="3" width="6.7109375" customWidth="1"/>
    <col min="4" max="4" width="8.5703125" customWidth="1"/>
    <col min="5" max="5" width="6.85546875" customWidth="1"/>
    <col min="6" max="6" width="5.7109375" customWidth="1"/>
    <col min="7" max="7" width="6.42578125" customWidth="1"/>
    <col min="8" max="8" width="7.5703125" customWidth="1"/>
    <col min="9" max="9" width="7" customWidth="1"/>
    <col min="10" max="10" width="7.42578125" customWidth="1"/>
    <col min="11" max="11" width="5.85546875" customWidth="1"/>
    <col min="12" max="12" width="3.85546875" customWidth="1"/>
    <col min="13" max="13" width="7" customWidth="1"/>
    <col min="14" max="14" width="5.42578125" customWidth="1"/>
    <col min="15" max="15" width="8" customWidth="1"/>
    <col min="16" max="16" width="5.42578125" customWidth="1"/>
    <col min="17" max="17" width="7.42578125" customWidth="1"/>
    <col min="18" max="18" width="8.140625" customWidth="1"/>
    <col min="19" max="19" width="8" customWidth="1"/>
    <col min="20" max="20" width="5.28515625" customWidth="1"/>
  </cols>
  <sheetData>
    <row r="1" spans="1:22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22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22" ht="13.5" thickBot="1" x14ac:dyDescent="0.25">
      <c r="A3" s="185" t="s">
        <v>264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82"/>
      <c r="Q3" s="369" t="s">
        <v>80</v>
      </c>
      <c r="R3" s="370"/>
      <c r="S3" s="21" t="str">
        <f>[1]p1!$H$4</f>
        <v>2023.2</v>
      </c>
    </row>
    <row r="4" spans="1:22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2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22" s="32" customFormat="1" ht="13.5" customHeight="1" x14ac:dyDescent="0.2">
      <c r="A6" s="87" t="s">
        <v>265</v>
      </c>
      <c r="B6" s="379" t="str">
        <f>T([1]p1!$C$13:$G$13)</f>
        <v>Alânnio Barbosa Nóbrega</v>
      </c>
      <c r="C6" s="379"/>
      <c r="D6" s="379"/>
      <c r="E6" s="379"/>
      <c r="F6" s="379"/>
      <c r="G6" s="379"/>
      <c r="H6" s="380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</row>
    <row r="7" spans="1:22" x14ac:dyDescent="0.2">
      <c r="A7" s="47" t="s">
        <v>266</v>
      </c>
      <c r="B7" s="379" t="str">
        <f>IF([1]p1!$A$372&lt;&gt;0,[1]p1!$A$372,"")</f>
        <v/>
      </c>
      <c r="C7" s="379"/>
      <c r="D7" s="379"/>
      <c r="E7" s="379"/>
      <c r="F7" s="379"/>
      <c r="G7" s="379"/>
      <c r="H7" s="379"/>
      <c r="I7" s="379"/>
      <c r="J7" s="379"/>
      <c r="K7" s="375" t="s">
        <v>170</v>
      </c>
      <c r="L7" s="376"/>
      <c r="M7" s="379" t="str">
        <f>IF([1]p1!$F$372&lt;&gt;0,[1]p1!$F$372,"")</f>
        <v/>
      </c>
      <c r="N7" s="379"/>
      <c r="O7" s="380"/>
      <c r="P7" s="87" t="s">
        <v>74</v>
      </c>
      <c r="Q7" s="96" t="str">
        <f>IF([1]p1!$K$372&lt;&gt;0,[1]p1!$K$372,"")</f>
        <v/>
      </c>
      <c r="R7" s="93" t="s">
        <v>75</v>
      </c>
      <c r="S7" s="96" t="str">
        <f>IF([1]p1!$L$372&lt;&gt;0,[1]p1!$L$372,"")</f>
        <v/>
      </c>
      <c r="T7" s="97"/>
      <c r="U7" s="2"/>
      <c r="V7" s="2"/>
    </row>
    <row r="8" spans="1:22" x14ac:dyDescent="0.2">
      <c r="A8" s="375" t="s">
        <v>263</v>
      </c>
      <c r="B8" s="376"/>
      <c r="C8" s="379" t="str">
        <f>IF([1]p1!$C$373&lt;&gt;0,[1]p1!$C$373,"")</f>
        <v/>
      </c>
      <c r="D8" s="379"/>
      <c r="E8" s="379"/>
      <c r="F8" s="379"/>
      <c r="G8" s="379"/>
      <c r="H8" s="379"/>
      <c r="I8" s="379"/>
      <c r="J8" s="379"/>
      <c r="K8" s="379"/>
      <c r="L8" s="380"/>
      <c r="M8" s="375" t="s">
        <v>240</v>
      </c>
      <c r="N8" s="376"/>
      <c r="O8" s="379" t="str">
        <f>IF([1]p1!$H$372&lt;&gt;0,[1]p1!$H$372,"")</f>
        <v/>
      </c>
      <c r="P8" s="379"/>
      <c r="Q8" s="379"/>
      <c r="R8" s="379"/>
      <c r="S8" s="380"/>
      <c r="T8" s="97"/>
      <c r="U8" s="2"/>
      <c r="V8" s="2"/>
    </row>
    <row r="9" spans="1:22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</row>
    <row r="10" spans="1:22" x14ac:dyDescent="0.2">
      <c r="A10" s="47" t="s">
        <v>266</v>
      </c>
      <c r="B10" s="379" t="str">
        <f>IF([1]p1!$A$376&lt;&gt;0,[1]p1!$A$376,"")</f>
        <v/>
      </c>
      <c r="C10" s="379"/>
      <c r="D10" s="379"/>
      <c r="E10" s="379"/>
      <c r="F10" s="379"/>
      <c r="G10" s="379"/>
      <c r="H10" s="379"/>
      <c r="I10" s="379"/>
      <c r="J10" s="379"/>
      <c r="K10" s="375" t="s">
        <v>170</v>
      </c>
      <c r="L10" s="376"/>
      <c r="M10" s="379" t="str">
        <f>IF([1]p1!$F$376&lt;&gt;0,[1]p1!$F$376,"")</f>
        <v/>
      </c>
      <c r="N10" s="379"/>
      <c r="O10" s="380"/>
      <c r="P10" s="87" t="s">
        <v>74</v>
      </c>
      <c r="Q10" s="96" t="str">
        <f>IF([1]p1!$K$376&lt;&gt;0,[1]p1!$K$376,"")</f>
        <v/>
      </c>
      <c r="R10" s="93" t="s">
        <v>75</v>
      </c>
      <c r="S10" s="96" t="str">
        <f>IF([1]p1!$L$376&lt;&gt;0,[1]p1!$L$376,"")</f>
        <v/>
      </c>
      <c r="T10" s="97"/>
      <c r="U10" s="2"/>
      <c r="V10" s="2"/>
    </row>
    <row r="11" spans="1:22" x14ac:dyDescent="0.2">
      <c r="A11" s="375" t="s">
        <v>263</v>
      </c>
      <c r="B11" s="376"/>
      <c r="C11" s="379" t="str">
        <f>IF([1]p1!$C$377&lt;&gt;0,[1]p1!$C$377,"")</f>
        <v/>
      </c>
      <c r="D11" s="379"/>
      <c r="E11" s="379"/>
      <c r="F11" s="379"/>
      <c r="G11" s="379"/>
      <c r="H11" s="379"/>
      <c r="I11" s="379"/>
      <c r="J11" s="379"/>
      <c r="K11" s="379"/>
      <c r="L11" s="380"/>
      <c r="M11" s="375" t="s">
        <v>240</v>
      </c>
      <c r="N11" s="376"/>
      <c r="O11" s="379" t="str">
        <f>IF([1]p1!$H$376&lt;&gt;0,[1]p1!$H$376,"")</f>
        <v/>
      </c>
      <c r="P11" s="379"/>
      <c r="Q11" s="379"/>
      <c r="R11" s="379"/>
      <c r="S11" s="380"/>
      <c r="T11" s="97"/>
      <c r="U11" s="2"/>
      <c r="V11" s="2"/>
    </row>
    <row r="12" spans="1:22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</row>
    <row r="13" spans="1:22" x14ac:dyDescent="0.2">
      <c r="A13" s="47" t="s">
        <v>266</v>
      </c>
      <c r="B13" s="379" t="str">
        <f>IF([1]p1!$A$380&lt;&gt;0,[1]p1!$A$380,"")</f>
        <v/>
      </c>
      <c r="C13" s="379"/>
      <c r="D13" s="379"/>
      <c r="E13" s="379"/>
      <c r="F13" s="379"/>
      <c r="G13" s="379"/>
      <c r="H13" s="379"/>
      <c r="I13" s="379"/>
      <c r="J13" s="379"/>
      <c r="K13" s="375" t="s">
        <v>170</v>
      </c>
      <c r="L13" s="376"/>
      <c r="M13" s="379" t="str">
        <f>IF([1]p1!$F$380&lt;&gt;0,[1]p1!$F$380,"")</f>
        <v/>
      </c>
      <c r="N13" s="379"/>
      <c r="O13" s="380"/>
      <c r="P13" s="87" t="s">
        <v>74</v>
      </c>
      <c r="Q13" s="96" t="str">
        <f>IF([1]p1!$K$380&lt;&gt;0,[1]p1!$K$380,"")</f>
        <v/>
      </c>
      <c r="R13" s="93" t="s">
        <v>75</v>
      </c>
      <c r="S13" s="96" t="str">
        <f>IF([1]p1!$L$380&lt;&gt;0,[1]p1!$L$380,"")</f>
        <v/>
      </c>
      <c r="T13" s="97"/>
      <c r="U13" s="2"/>
      <c r="V13" s="2"/>
    </row>
    <row r="14" spans="1:22" x14ac:dyDescent="0.2">
      <c r="A14" s="375" t="s">
        <v>263</v>
      </c>
      <c r="B14" s="376"/>
      <c r="C14" s="379" t="str">
        <f>IF([1]p1!$C$381&lt;&gt;0,[1]p1!$C$381,"")</f>
        <v/>
      </c>
      <c r="D14" s="379"/>
      <c r="E14" s="379"/>
      <c r="F14" s="379"/>
      <c r="G14" s="379"/>
      <c r="H14" s="379"/>
      <c r="I14" s="379"/>
      <c r="J14" s="379"/>
      <c r="K14" s="379"/>
      <c r="L14" s="380"/>
      <c r="M14" s="375" t="s">
        <v>240</v>
      </c>
      <c r="N14" s="376"/>
      <c r="O14" s="379" t="str">
        <f>IF([1]p1!$H$380&lt;&gt;0,[1]p1!$H$380,"")</f>
        <v/>
      </c>
      <c r="P14" s="379"/>
      <c r="Q14" s="379"/>
      <c r="R14" s="379"/>
      <c r="S14" s="380"/>
      <c r="T14" s="97"/>
      <c r="U14" s="2"/>
      <c r="V14" s="2"/>
    </row>
    <row r="15" spans="1:22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</row>
    <row r="16" spans="1:22" x14ac:dyDescent="0.2">
      <c r="A16" s="47" t="s">
        <v>266</v>
      </c>
      <c r="B16" s="379" t="str">
        <f>IF([1]p1!$A$384&lt;&gt;0,[1]p1!$A$384,"")</f>
        <v/>
      </c>
      <c r="C16" s="379"/>
      <c r="D16" s="379"/>
      <c r="E16" s="379"/>
      <c r="F16" s="379"/>
      <c r="G16" s="379"/>
      <c r="H16" s="379"/>
      <c r="I16" s="379"/>
      <c r="J16" s="379"/>
      <c r="K16" s="375" t="s">
        <v>170</v>
      </c>
      <c r="L16" s="376"/>
      <c r="M16" s="379" t="str">
        <f>IF([1]p1!$F$384&lt;&gt;0,[1]p1!$F$384,"")</f>
        <v/>
      </c>
      <c r="N16" s="379"/>
      <c r="O16" s="380"/>
      <c r="P16" s="87" t="s">
        <v>74</v>
      </c>
      <c r="Q16" s="96" t="str">
        <f>IF([1]p1!$K$384&lt;&gt;0,[1]p1!$K$384,"")</f>
        <v/>
      </c>
      <c r="R16" s="93" t="s">
        <v>75</v>
      </c>
      <c r="S16" s="96" t="str">
        <f>IF([1]p1!$L$384&lt;&gt;0,[1]p1!$L$384,"")</f>
        <v/>
      </c>
      <c r="T16" s="97"/>
      <c r="U16" s="2"/>
      <c r="V16" s="2"/>
    </row>
    <row r="17" spans="1:22" x14ac:dyDescent="0.2">
      <c r="A17" s="375" t="s">
        <v>263</v>
      </c>
      <c r="B17" s="376"/>
      <c r="C17" s="379" t="str">
        <f>IF([1]p1!$C$385&lt;&gt;0,[1]p1!$C$385,"")</f>
        <v/>
      </c>
      <c r="D17" s="379"/>
      <c r="E17" s="379"/>
      <c r="F17" s="379"/>
      <c r="G17" s="379"/>
      <c r="H17" s="379"/>
      <c r="I17" s="379"/>
      <c r="J17" s="379"/>
      <c r="K17" s="379"/>
      <c r="L17" s="380"/>
      <c r="M17" s="375" t="s">
        <v>240</v>
      </c>
      <c r="N17" s="376"/>
      <c r="O17" s="379" t="str">
        <f>IF([1]p1!$H$384&lt;&gt;0,[1]p1!$H$384,"")</f>
        <v/>
      </c>
      <c r="P17" s="379"/>
      <c r="Q17" s="379"/>
      <c r="R17" s="379"/>
      <c r="S17" s="380"/>
      <c r="T17" s="97"/>
      <c r="U17" s="2"/>
      <c r="V17" s="2"/>
    </row>
    <row r="18" spans="1:22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</row>
    <row r="19" spans="1:22" s="32" customFormat="1" ht="13.5" customHeight="1" x14ac:dyDescent="0.2">
      <c r="A19" s="87" t="s">
        <v>265</v>
      </c>
      <c r="B19" s="379" t="str">
        <f>T([1]p2!$C$13:$G$13)</f>
        <v>Angelo Roncalli Furtado de Holanda</v>
      </c>
      <c r="C19" s="379"/>
      <c r="D19" s="379"/>
      <c r="E19" s="379"/>
      <c r="F19" s="379"/>
      <c r="G19" s="379"/>
      <c r="H19" s="380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</row>
    <row r="20" spans="1:22" x14ac:dyDescent="0.2">
      <c r="A20" s="47" t="s">
        <v>266</v>
      </c>
      <c r="B20" s="379" t="str">
        <f>IF([1]p2!$A$372&lt;&gt;0,[1]p2!$A$372,"")</f>
        <v/>
      </c>
      <c r="C20" s="379"/>
      <c r="D20" s="379"/>
      <c r="E20" s="379"/>
      <c r="F20" s="379"/>
      <c r="G20" s="379"/>
      <c r="H20" s="379"/>
      <c r="I20" s="379"/>
      <c r="J20" s="379"/>
      <c r="K20" s="375" t="s">
        <v>170</v>
      </c>
      <c r="L20" s="376"/>
      <c r="M20" s="379" t="str">
        <f>IF([1]p2!$F$372&lt;&gt;0,[1]p2!$F$372,"")</f>
        <v/>
      </c>
      <c r="N20" s="379"/>
      <c r="O20" s="380"/>
      <c r="P20" s="87" t="s">
        <v>74</v>
      </c>
      <c r="Q20" s="96" t="str">
        <f>IF([1]p2!$K$372&lt;&gt;0,[1]p2!$K$372,"")</f>
        <v/>
      </c>
      <c r="R20" s="93" t="s">
        <v>75</v>
      </c>
      <c r="S20" s="96" t="str">
        <f>IF([1]p2!$L$372&lt;&gt;0,[1]p2!$L$372,"")</f>
        <v/>
      </c>
      <c r="T20" s="97"/>
      <c r="U20" s="2"/>
      <c r="V20" s="2"/>
    </row>
    <row r="21" spans="1:22" x14ac:dyDescent="0.2">
      <c r="A21" s="375" t="s">
        <v>263</v>
      </c>
      <c r="B21" s="376"/>
      <c r="C21" s="379" t="str">
        <f>IF([1]p2!$C$373&lt;&gt;0,[1]p2!$C$373,"")</f>
        <v/>
      </c>
      <c r="D21" s="379"/>
      <c r="E21" s="379"/>
      <c r="F21" s="379"/>
      <c r="G21" s="379"/>
      <c r="H21" s="379"/>
      <c r="I21" s="379"/>
      <c r="J21" s="379"/>
      <c r="K21" s="379"/>
      <c r="L21" s="380"/>
      <c r="M21" s="375" t="s">
        <v>240</v>
      </c>
      <c r="N21" s="376"/>
      <c r="O21" s="379" t="str">
        <f>IF([1]p2!$H$372&lt;&gt;0,[1]p2!$H$372,"")</f>
        <v/>
      </c>
      <c r="P21" s="379"/>
      <c r="Q21" s="379"/>
      <c r="R21" s="379"/>
      <c r="S21" s="380"/>
      <c r="T21" s="97"/>
      <c r="U21" s="2"/>
      <c r="V21" s="2"/>
    </row>
    <row r="22" spans="1:22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</row>
    <row r="23" spans="1:22" x14ac:dyDescent="0.2">
      <c r="A23" s="47" t="s">
        <v>266</v>
      </c>
      <c r="B23" s="379" t="str">
        <f>IF([1]p2!$A$376&lt;&gt;0,[1]p2!$A$376,"")</f>
        <v/>
      </c>
      <c r="C23" s="379"/>
      <c r="D23" s="379"/>
      <c r="E23" s="379"/>
      <c r="F23" s="379"/>
      <c r="G23" s="379"/>
      <c r="H23" s="379"/>
      <c r="I23" s="379"/>
      <c r="J23" s="379"/>
      <c r="K23" s="375" t="s">
        <v>170</v>
      </c>
      <c r="L23" s="376"/>
      <c r="M23" s="379" t="str">
        <f>IF([1]p2!$F$376&lt;&gt;0,[1]p2!$F$376,"")</f>
        <v/>
      </c>
      <c r="N23" s="379"/>
      <c r="O23" s="380"/>
      <c r="P23" s="87" t="s">
        <v>74</v>
      </c>
      <c r="Q23" s="96" t="str">
        <f>IF([1]p2!$K$376&lt;&gt;0,[1]p2!$K$376,"")</f>
        <v/>
      </c>
      <c r="R23" s="93" t="s">
        <v>75</v>
      </c>
      <c r="S23" s="96" t="str">
        <f>IF([1]p2!$L$376&lt;&gt;0,[1]p2!$L$376,"")</f>
        <v/>
      </c>
      <c r="T23" s="97"/>
      <c r="U23" s="2"/>
      <c r="V23" s="2"/>
    </row>
    <row r="24" spans="1:22" x14ac:dyDescent="0.2">
      <c r="A24" s="375" t="s">
        <v>263</v>
      </c>
      <c r="B24" s="376"/>
      <c r="C24" s="379" t="str">
        <f>IF([1]p2!$C$377&lt;&gt;0,[1]p2!$C$377,"")</f>
        <v/>
      </c>
      <c r="D24" s="379"/>
      <c r="E24" s="379"/>
      <c r="F24" s="379"/>
      <c r="G24" s="379"/>
      <c r="H24" s="379"/>
      <c r="I24" s="379"/>
      <c r="J24" s="379"/>
      <c r="K24" s="379"/>
      <c r="L24" s="380"/>
      <c r="M24" s="375" t="s">
        <v>240</v>
      </c>
      <c r="N24" s="376"/>
      <c r="O24" s="379" t="str">
        <f>IF([1]p2!$H$376&lt;&gt;0,[1]p2!$H$376,"")</f>
        <v/>
      </c>
      <c r="P24" s="379"/>
      <c r="Q24" s="379"/>
      <c r="R24" s="379"/>
      <c r="S24" s="380"/>
      <c r="T24" s="97"/>
      <c r="U24" s="2"/>
      <c r="V24" s="2"/>
    </row>
    <row r="25" spans="1:22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</row>
    <row r="26" spans="1:22" x14ac:dyDescent="0.2">
      <c r="A26" s="47" t="s">
        <v>266</v>
      </c>
      <c r="B26" s="379" t="str">
        <f>IF([1]p2!$A$380&lt;&gt;0,[1]p2!$A$380,"")</f>
        <v/>
      </c>
      <c r="C26" s="379"/>
      <c r="D26" s="379"/>
      <c r="E26" s="379"/>
      <c r="F26" s="379"/>
      <c r="G26" s="379"/>
      <c r="H26" s="379"/>
      <c r="I26" s="379"/>
      <c r="J26" s="379"/>
      <c r="K26" s="375" t="s">
        <v>170</v>
      </c>
      <c r="L26" s="376"/>
      <c r="M26" s="379" t="str">
        <f>IF([1]p2!$F$380&lt;&gt;0,[1]p2!$F$380,"")</f>
        <v/>
      </c>
      <c r="N26" s="379"/>
      <c r="O26" s="380"/>
      <c r="P26" s="87" t="s">
        <v>74</v>
      </c>
      <c r="Q26" s="96" t="str">
        <f>IF([1]p2!$K$380&lt;&gt;0,[1]p2!$K$380,"")</f>
        <v/>
      </c>
      <c r="R26" s="93" t="s">
        <v>75</v>
      </c>
      <c r="S26" s="96" t="str">
        <f>IF([1]p2!$L$380&lt;&gt;0,[1]p2!$L$380,"")</f>
        <v/>
      </c>
      <c r="T26" s="97"/>
      <c r="U26" s="2"/>
      <c r="V26" s="2"/>
    </row>
    <row r="27" spans="1:22" x14ac:dyDescent="0.2">
      <c r="A27" s="375" t="s">
        <v>263</v>
      </c>
      <c r="B27" s="376"/>
      <c r="C27" s="379" t="str">
        <f>IF([1]p2!$C$381&lt;&gt;0,[1]p2!$C$381,"")</f>
        <v/>
      </c>
      <c r="D27" s="379"/>
      <c r="E27" s="379"/>
      <c r="F27" s="379"/>
      <c r="G27" s="379"/>
      <c r="H27" s="379"/>
      <c r="I27" s="379"/>
      <c r="J27" s="379"/>
      <c r="K27" s="379"/>
      <c r="L27" s="380"/>
      <c r="M27" s="375" t="s">
        <v>240</v>
      </c>
      <c r="N27" s="376"/>
      <c r="O27" s="379" t="str">
        <f>IF([1]p2!$H$380&lt;&gt;0,[1]p2!$H$380,"")</f>
        <v/>
      </c>
      <c r="P27" s="379"/>
      <c r="Q27" s="379"/>
      <c r="R27" s="379"/>
      <c r="S27" s="380"/>
      <c r="T27" s="97"/>
      <c r="U27" s="2"/>
      <c r="V27" s="2"/>
    </row>
    <row r="28" spans="1:22" x14ac:dyDescent="0.2">
      <c r="A28" s="378"/>
      <c r="B28" s="378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8"/>
    </row>
    <row r="29" spans="1:22" x14ac:dyDescent="0.2">
      <c r="A29" s="47" t="s">
        <v>266</v>
      </c>
      <c r="B29" s="379" t="str">
        <f>IF([1]p2!$A$384&lt;&gt;0,[1]p2!$A$384,"")</f>
        <v/>
      </c>
      <c r="C29" s="379"/>
      <c r="D29" s="379"/>
      <c r="E29" s="379"/>
      <c r="F29" s="379"/>
      <c r="G29" s="379"/>
      <c r="H29" s="379"/>
      <c r="I29" s="379"/>
      <c r="J29" s="379"/>
      <c r="K29" s="375" t="s">
        <v>170</v>
      </c>
      <c r="L29" s="376"/>
      <c r="M29" s="379" t="str">
        <f>IF([1]p2!$F$384&lt;&gt;0,[1]p2!$F$384,"")</f>
        <v/>
      </c>
      <c r="N29" s="379"/>
      <c r="O29" s="380"/>
      <c r="P29" s="87" t="s">
        <v>74</v>
      </c>
      <c r="Q29" s="96" t="str">
        <f>IF([1]p2!$K$384&lt;&gt;0,[1]p2!$K$384,"")</f>
        <v/>
      </c>
      <c r="R29" s="93" t="s">
        <v>75</v>
      </c>
      <c r="S29" s="96" t="str">
        <f>IF([1]p2!$L$384&lt;&gt;0,[1]p2!$L$384,"")</f>
        <v/>
      </c>
      <c r="T29" s="97"/>
      <c r="U29" s="2"/>
      <c r="V29" s="2"/>
    </row>
    <row r="30" spans="1:22" x14ac:dyDescent="0.2">
      <c r="A30" s="375" t="s">
        <v>263</v>
      </c>
      <c r="B30" s="376"/>
      <c r="C30" s="379" t="str">
        <f>IF([1]p2!$C$385&lt;&gt;0,[1]p2!$C$385,"")</f>
        <v/>
      </c>
      <c r="D30" s="379"/>
      <c r="E30" s="379"/>
      <c r="F30" s="379"/>
      <c r="G30" s="379"/>
      <c r="H30" s="379"/>
      <c r="I30" s="379"/>
      <c r="J30" s="379"/>
      <c r="K30" s="379"/>
      <c r="L30" s="380"/>
      <c r="M30" s="375" t="s">
        <v>240</v>
      </c>
      <c r="N30" s="376"/>
      <c r="O30" s="379" t="str">
        <f>IF([1]p2!$H$384&lt;&gt;0,[1]p2!$H$384,"")</f>
        <v/>
      </c>
      <c r="P30" s="379"/>
      <c r="Q30" s="379"/>
      <c r="R30" s="379"/>
      <c r="S30" s="380"/>
      <c r="T30" s="97"/>
      <c r="U30" s="2"/>
      <c r="V30" s="2"/>
    </row>
    <row r="31" spans="1:22" x14ac:dyDescent="0.2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</row>
    <row r="32" spans="1:22" s="32" customFormat="1" ht="13.5" customHeight="1" x14ac:dyDescent="0.2">
      <c r="A32" s="87" t="s">
        <v>265</v>
      </c>
      <c r="B32" s="379" t="str">
        <f>T([1]p3!$C$13:$G$13)</f>
        <v>Antônio Pereira Brandão Júnior</v>
      </c>
      <c r="C32" s="379"/>
      <c r="D32" s="379"/>
      <c r="E32" s="379"/>
      <c r="F32" s="379"/>
      <c r="G32" s="379"/>
      <c r="H32" s="380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</row>
    <row r="33" spans="1:22" x14ac:dyDescent="0.2">
      <c r="A33" s="47" t="s">
        <v>266</v>
      </c>
      <c r="B33" s="379" t="str">
        <f>IF([1]p3!$A$372&lt;&gt;0,[1]p3!$A$372,"")</f>
        <v/>
      </c>
      <c r="C33" s="379"/>
      <c r="D33" s="379"/>
      <c r="E33" s="379"/>
      <c r="F33" s="379"/>
      <c r="G33" s="379"/>
      <c r="H33" s="379"/>
      <c r="I33" s="379"/>
      <c r="J33" s="379"/>
      <c r="K33" s="375" t="s">
        <v>170</v>
      </c>
      <c r="L33" s="376"/>
      <c r="M33" s="379" t="str">
        <f>IF([1]p3!$F$372&lt;&gt;0,[1]p3!$F$372,"")</f>
        <v/>
      </c>
      <c r="N33" s="379"/>
      <c r="O33" s="380"/>
      <c r="P33" s="87" t="s">
        <v>74</v>
      </c>
      <c r="Q33" s="96" t="str">
        <f>IF([1]p3!$K$372&lt;&gt;0,[1]p3!$K$372,"")</f>
        <v/>
      </c>
      <c r="R33" s="93" t="s">
        <v>75</v>
      </c>
      <c r="S33" s="96" t="str">
        <f>IF([1]p3!$L$372&lt;&gt;0,[1]p3!$L$372,"")</f>
        <v/>
      </c>
      <c r="T33" s="97"/>
      <c r="U33" s="2"/>
      <c r="V33" s="2"/>
    </row>
    <row r="34" spans="1:22" x14ac:dyDescent="0.2">
      <c r="A34" s="375" t="s">
        <v>263</v>
      </c>
      <c r="B34" s="376"/>
      <c r="C34" s="379" t="str">
        <f>IF([1]p3!$C$373&lt;&gt;0,[1]p3!$C$373,"")</f>
        <v/>
      </c>
      <c r="D34" s="379"/>
      <c r="E34" s="379"/>
      <c r="F34" s="379"/>
      <c r="G34" s="379"/>
      <c r="H34" s="379"/>
      <c r="I34" s="379"/>
      <c r="J34" s="379"/>
      <c r="K34" s="379"/>
      <c r="L34" s="380"/>
      <c r="M34" s="375" t="s">
        <v>240</v>
      </c>
      <c r="N34" s="376"/>
      <c r="O34" s="379" t="str">
        <f>IF([1]p3!$H$372&lt;&gt;0,[1]p3!$H$372,"")</f>
        <v/>
      </c>
      <c r="P34" s="379"/>
      <c r="Q34" s="379"/>
      <c r="R34" s="379"/>
      <c r="S34" s="380"/>
      <c r="T34" s="97"/>
      <c r="U34" s="2"/>
      <c r="V34" s="2"/>
    </row>
    <row r="35" spans="1:22" x14ac:dyDescent="0.2">
      <c r="A35" s="378"/>
      <c r="B35" s="378"/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</row>
    <row r="36" spans="1:22" x14ac:dyDescent="0.2">
      <c r="A36" s="47" t="s">
        <v>266</v>
      </c>
      <c r="B36" s="379" t="str">
        <f>IF([1]p3!$A$376&lt;&gt;0,[1]p3!$A$376,"")</f>
        <v/>
      </c>
      <c r="C36" s="379"/>
      <c r="D36" s="379"/>
      <c r="E36" s="379"/>
      <c r="F36" s="379"/>
      <c r="G36" s="379"/>
      <c r="H36" s="379"/>
      <c r="I36" s="379"/>
      <c r="J36" s="379"/>
      <c r="K36" s="375" t="s">
        <v>170</v>
      </c>
      <c r="L36" s="376"/>
      <c r="M36" s="379" t="str">
        <f>IF([1]p3!$F$376&lt;&gt;0,[1]p3!$F$376,"")</f>
        <v/>
      </c>
      <c r="N36" s="379"/>
      <c r="O36" s="380"/>
      <c r="P36" s="87" t="s">
        <v>74</v>
      </c>
      <c r="Q36" s="96" t="str">
        <f>IF([1]p3!$K$376&lt;&gt;0,[1]p3!$K$376,"")</f>
        <v/>
      </c>
      <c r="R36" s="93" t="s">
        <v>75</v>
      </c>
      <c r="S36" s="96" t="str">
        <f>IF([1]p3!$L$376&lt;&gt;0,[1]p3!$L$376,"")</f>
        <v/>
      </c>
      <c r="T36" s="97"/>
      <c r="U36" s="2"/>
      <c r="V36" s="2"/>
    </row>
    <row r="37" spans="1:22" x14ac:dyDescent="0.2">
      <c r="A37" s="375" t="s">
        <v>263</v>
      </c>
      <c r="B37" s="376"/>
      <c r="C37" s="379" t="str">
        <f>IF([1]p3!$C$377&lt;&gt;0,[1]p3!$C$377,"")</f>
        <v/>
      </c>
      <c r="D37" s="379"/>
      <c r="E37" s="379"/>
      <c r="F37" s="379"/>
      <c r="G37" s="379"/>
      <c r="H37" s="379"/>
      <c r="I37" s="379"/>
      <c r="J37" s="379"/>
      <c r="K37" s="379"/>
      <c r="L37" s="380"/>
      <c r="M37" s="375" t="s">
        <v>240</v>
      </c>
      <c r="N37" s="376"/>
      <c r="O37" s="379" t="str">
        <f>IF([1]p3!$H$376&lt;&gt;0,[1]p3!$H$376,"")</f>
        <v/>
      </c>
      <c r="P37" s="379"/>
      <c r="Q37" s="379"/>
      <c r="R37" s="379"/>
      <c r="S37" s="380"/>
      <c r="T37" s="97"/>
      <c r="U37" s="2"/>
      <c r="V37" s="2"/>
    </row>
    <row r="38" spans="1:22" x14ac:dyDescent="0.2">
      <c r="A38" s="378"/>
      <c r="B38" s="378"/>
      <c r="C38" s="378"/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</row>
    <row r="39" spans="1:22" x14ac:dyDescent="0.2">
      <c r="A39" s="47" t="s">
        <v>266</v>
      </c>
      <c r="B39" s="379" t="str">
        <f>IF([1]p3!$A$380&lt;&gt;0,[1]p3!$A$380,"")</f>
        <v/>
      </c>
      <c r="C39" s="379"/>
      <c r="D39" s="379"/>
      <c r="E39" s="379"/>
      <c r="F39" s="379"/>
      <c r="G39" s="379"/>
      <c r="H39" s="379"/>
      <c r="I39" s="379"/>
      <c r="J39" s="379"/>
      <c r="K39" s="375" t="s">
        <v>170</v>
      </c>
      <c r="L39" s="376"/>
      <c r="M39" s="379" t="str">
        <f>IF([1]p3!$F$380&lt;&gt;0,[1]p3!$F$380,"")</f>
        <v/>
      </c>
      <c r="N39" s="379"/>
      <c r="O39" s="380"/>
      <c r="P39" s="87" t="s">
        <v>74</v>
      </c>
      <c r="Q39" s="96" t="str">
        <f>IF([1]p3!$K$380&lt;&gt;0,[1]p3!$K$380,"")</f>
        <v/>
      </c>
      <c r="R39" s="93" t="s">
        <v>75</v>
      </c>
      <c r="S39" s="96" t="str">
        <f>IF([1]p3!$L$380&lt;&gt;0,[1]p3!$L$380,"")</f>
        <v/>
      </c>
      <c r="T39" s="97"/>
      <c r="U39" s="2"/>
      <c r="V39" s="2"/>
    </row>
    <row r="40" spans="1:22" x14ac:dyDescent="0.2">
      <c r="A40" s="375" t="s">
        <v>263</v>
      </c>
      <c r="B40" s="376"/>
      <c r="C40" s="379" t="str">
        <f>IF([1]p3!$C$381&lt;&gt;0,[1]p3!$C$381,"")</f>
        <v/>
      </c>
      <c r="D40" s="379"/>
      <c r="E40" s="379"/>
      <c r="F40" s="379"/>
      <c r="G40" s="379"/>
      <c r="H40" s="379"/>
      <c r="I40" s="379"/>
      <c r="J40" s="379"/>
      <c r="K40" s="379"/>
      <c r="L40" s="380"/>
      <c r="M40" s="375" t="s">
        <v>240</v>
      </c>
      <c r="N40" s="376"/>
      <c r="O40" s="379" t="str">
        <f>IF([1]p3!$H$380&lt;&gt;0,[1]p3!$H$380,"")</f>
        <v/>
      </c>
      <c r="P40" s="379"/>
      <c r="Q40" s="379"/>
      <c r="R40" s="379"/>
      <c r="S40" s="380"/>
      <c r="T40" s="97"/>
      <c r="U40" s="2"/>
      <c r="V40" s="2"/>
    </row>
    <row r="41" spans="1:22" x14ac:dyDescent="0.2">
      <c r="A41" s="378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</row>
    <row r="42" spans="1:22" x14ac:dyDescent="0.2">
      <c r="A42" s="47" t="s">
        <v>266</v>
      </c>
      <c r="B42" s="379" t="str">
        <f>IF([1]p3!$A$384&lt;&gt;0,[1]p3!$A$384,"")</f>
        <v/>
      </c>
      <c r="C42" s="379"/>
      <c r="D42" s="379"/>
      <c r="E42" s="379"/>
      <c r="F42" s="379"/>
      <c r="G42" s="379"/>
      <c r="H42" s="379"/>
      <c r="I42" s="379"/>
      <c r="J42" s="379"/>
      <c r="K42" s="375" t="s">
        <v>170</v>
      </c>
      <c r="L42" s="376"/>
      <c r="M42" s="379" t="str">
        <f>IF([1]p3!$F$384&lt;&gt;0,[1]p3!$F$384,"")</f>
        <v/>
      </c>
      <c r="N42" s="379"/>
      <c r="O42" s="380"/>
      <c r="P42" s="87" t="s">
        <v>74</v>
      </c>
      <c r="Q42" s="96" t="str">
        <f>IF([1]p3!$K$384&lt;&gt;0,[1]p3!$K$384,"")</f>
        <v/>
      </c>
      <c r="R42" s="93" t="s">
        <v>75</v>
      </c>
      <c r="S42" s="96" t="str">
        <f>IF([1]p3!$L$384&lt;&gt;0,[1]p3!$L$384,"")</f>
        <v/>
      </c>
      <c r="T42" s="97"/>
      <c r="U42" s="2"/>
      <c r="V42" s="2"/>
    </row>
    <row r="43" spans="1:22" x14ac:dyDescent="0.2">
      <c r="A43" s="375" t="s">
        <v>263</v>
      </c>
      <c r="B43" s="376"/>
      <c r="C43" s="379" t="str">
        <f>IF([1]p3!$C$385&lt;&gt;0,[1]p3!$C$385,"")</f>
        <v/>
      </c>
      <c r="D43" s="379"/>
      <c r="E43" s="379"/>
      <c r="F43" s="379"/>
      <c r="G43" s="379"/>
      <c r="H43" s="379"/>
      <c r="I43" s="379"/>
      <c r="J43" s="379"/>
      <c r="K43" s="379"/>
      <c r="L43" s="380"/>
      <c r="M43" s="375" t="s">
        <v>240</v>
      </c>
      <c r="N43" s="376"/>
      <c r="O43" s="379" t="str">
        <f>IF([1]p3!$H$384&lt;&gt;0,[1]p3!$H$384,"")</f>
        <v/>
      </c>
      <c r="P43" s="379"/>
      <c r="Q43" s="379"/>
      <c r="R43" s="379"/>
      <c r="S43" s="380"/>
      <c r="T43" s="97"/>
      <c r="U43" s="2"/>
      <c r="V43" s="2"/>
    </row>
    <row r="44" spans="1:22" x14ac:dyDescent="0.2">
      <c r="A44" s="378"/>
      <c r="B44" s="378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</row>
    <row r="45" spans="1:22" s="32" customFormat="1" ht="13.5" customHeight="1" x14ac:dyDescent="0.2">
      <c r="A45" s="87" t="s">
        <v>265</v>
      </c>
      <c r="B45" s="379" t="str">
        <f>T([1]p4!$C$13:$G$13)</f>
        <v>Bruno Sérgio Vasconcelos de Araújo</v>
      </c>
      <c r="C45" s="379"/>
      <c r="D45" s="379"/>
      <c r="E45" s="379"/>
      <c r="F45" s="379"/>
      <c r="G45" s="379"/>
      <c r="H45" s="380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</row>
    <row r="46" spans="1:22" x14ac:dyDescent="0.2">
      <c r="A46" s="47" t="s">
        <v>266</v>
      </c>
      <c r="B46" s="379" t="str">
        <f>IF([1]p4!$A$372&lt;&gt;0,[1]p4!$A$372,"")</f>
        <v/>
      </c>
      <c r="C46" s="379"/>
      <c r="D46" s="379"/>
      <c r="E46" s="379"/>
      <c r="F46" s="379"/>
      <c r="G46" s="379"/>
      <c r="H46" s="379"/>
      <c r="I46" s="379"/>
      <c r="J46" s="379"/>
      <c r="K46" s="375" t="s">
        <v>170</v>
      </c>
      <c r="L46" s="376"/>
      <c r="M46" s="379" t="str">
        <f>IF([1]p4!$F$372&lt;&gt;0,[1]p4!$F$372,"")</f>
        <v/>
      </c>
      <c r="N46" s="379"/>
      <c r="O46" s="380"/>
      <c r="P46" s="87" t="s">
        <v>74</v>
      </c>
      <c r="Q46" s="96" t="str">
        <f>IF([1]p4!$K$372&lt;&gt;0,[1]p4!$K$372,"")</f>
        <v/>
      </c>
      <c r="R46" s="93" t="s">
        <v>75</v>
      </c>
      <c r="S46" s="96" t="str">
        <f>IF([1]p4!$L$372&lt;&gt;0,[1]p4!$L$372,"")</f>
        <v/>
      </c>
      <c r="T46" s="97"/>
      <c r="U46" s="2"/>
      <c r="V46" s="2"/>
    </row>
    <row r="47" spans="1:22" x14ac:dyDescent="0.2">
      <c r="A47" s="375" t="s">
        <v>263</v>
      </c>
      <c r="B47" s="376"/>
      <c r="C47" s="379" t="str">
        <f>IF([1]p4!$C$373&lt;&gt;0,[1]p4!$C$373,"")</f>
        <v/>
      </c>
      <c r="D47" s="379"/>
      <c r="E47" s="379"/>
      <c r="F47" s="379"/>
      <c r="G47" s="379"/>
      <c r="H47" s="379"/>
      <c r="I47" s="379"/>
      <c r="J47" s="379"/>
      <c r="K47" s="379"/>
      <c r="L47" s="380"/>
      <c r="M47" s="375" t="s">
        <v>240</v>
      </c>
      <c r="N47" s="376"/>
      <c r="O47" s="379" t="str">
        <f>IF([1]p4!$H$372&lt;&gt;0,[1]p4!$H$372,"")</f>
        <v/>
      </c>
      <c r="P47" s="379"/>
      <c r="Q47" s="379"/>
      <c r="R47" s="379"/>
      <c r="S47" s="380"/>
      <c r="T47" s="97"/>
      <c r="U47" s="2"/>
      <c r="V47" s="2"/>
    </row>
    <row r="48" spans="1:22" x14ac:dyDescent="0.2">
      <c r="A48" s="378"/>
      <c r="B48" s="378"/>
      <c r="C48" s="378"/>
      <c r="D48" s="378"/>
      <c r="E48" s="378"/>
      <c r="F48" s="378"/>
      <c r="G48" s="378"/>
      <c r="H48" s="378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</row>
    <row r="49" spans="1:22" x14ac:dyDescent="0.2">
      <c r="A49" s="47" t="s">
        <v>266</v>
      </c>
      <c r="B49" s="379" t="str">
        <f>IF([1]p4!$A$376&lt;&gt;0,[1]p4!$A$376,"")</f>
        <v/>
      </c>
      <c r="C49" s="379"/>
      <c r="D49" s="379"/>
      <c r="E49" s="379"/>
      <c r="F49" s="379"/>
      <c r="G49" s="379"/>
      <c r="H49" s="379"/>
      <c r="I49" s="379"/>
      <c r="J49" s="379"/>
      <c r="K49" s="375" t="s">
        <v>170</v>
      </c>
      <c r="L49" s="376"/>
      <c r="M49" s="379" t="str">
        <f>IF([1]p4!$F$376&lt;&gt;0,[1]p4!$F$376,"")</f>
        <v/>
      </c>
      <c r="N49" s="379"/>
      <c r="O49" s="380"/>
      <c r="P49" s="87" t="s">
        <v>74</v>
      </c>
      <c r="Q49" s="96" t="str">
        <f>IF([1]p4!$K$376&lt;&gt;0,[1]p4!$K$376,"")</f>
        <v/>
      </c>
      <c r="R49" s="93" t="s">
        <v>75</v>
      </c>
      <c r="S49" s="96" t="str">
        <f>IF([1]p4!$L$376&lt;&gt;0,[1]p4!$L$376,"")</f>
        <v/>
      </c>
      <c r="T49" s="97"/>
      <c r="U49" s="2"/>
      <c r="V49" s="2"/>
    </row>
    <row r="50" spans="1:22" x14ac:dyDescent="0.2">
      <c r="A50" s="375" t="s">
        <v>263</v>
      </c>
      <c r="B50" s="376"/>
      <c r="C50" s="379" t="str">
        <f>IF([1]p4!$C$377&lt;&gt;0,[1]p4!$C$377,"")</f>
        <v/>
      </c>
      <c r="D50" s="379"/>
      <c r="E50" s="379"/>
      <c r="F50" s="379"/>
      <c r="G50" s="379"/>
      <c r="H50" s="379"/>
      <c r="I50" s="379"/>
      <c r="J50" s="379"/>
      <c r="K50" s="379"/>
      <c r="L50" s="380"/>
      <c r="M50" s="375" t="s">
        <v>240</v>
      </c>
      <c r="N50" s="376"/>
      <c r="O50" s="379" t="str">
        <f>IF([1]p4!$H$376&lt;&gt;0,[1]p4!$H$376,"")</f>
        <v/>
      </c>
      <c r="P50" s="379"/>
      <c r="Q50" s="379"/>
      <c r="R50" s="379"/>
      <c r="S50" s="380"/>
      <c r="T50" s="97"/>
      <c r="U50" s="2"/>
      <c r="V50" s="2"/>
    </row>
    <row r="51" spans="1:22" x14ac:dyDescent="0.2">
      <c r="A51" s="378"/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</row>
    <row r="52" spans="1:22" x14ac:dyDescent="0.2">
      <c r="A52" s="47" t="s">
        <v>266</v>
      </c>
      <c r="B52" s="379" t="str">
        <f>IF([1]p4!$A$380&lt;&gt;0,[1]p4!$A$380,"")</f>
        <v/>
      </c>
      <c r="C52" s="379"/>
      <c r="D52" s="379"/>
      <c r="E52" s="379"/>
      <c r="F52" s="379"/>
      <c r="G52" s="379"/>
      <c r="H52" s="379"/>
      <c r="I52" s="379"/>
      <c r="J52" s="379"/>
      <c r="K52" s="375" t="s">
        <v>170</v>
      </c>
      <c r="L52" s="376"/>
      <c r="M52" s="379" t="str">
        <f>IF([1]p4!$F$380&lt;&gt;0,[1]p4!$F$380,"")</f>
        <v/>
      </c>
      <c r="N52" s="379"/>
      <c r="O52" s="380"/>
      <c r="P52" s="87" t="s">
        <v>74</v>
      </c>
      <c r="Q52" s="96" t="str">
        <f>IF([1]p4!$K$380&lt;&gt;0,[1]p4!$K$380,"")</f>
        <v/>
      </c>
      <c r="R52" s="93" t="s">
        <v>75</v>
      </c>
      <c r="S52" s="96" t="str">
        <f>IF([1]p4!$L$380&lt;&gt;0,[1]p4!$L$380,"")</f>
        <v/>
      </c>
      <c r="T52" s="97"/>
      <c r="U52" s="2"/>
      <c r="V52" s="2"/>
    </row>
    <row r="53" spans="1:22" x14ac:dyDescent="0.2">
      <c r="A53" s="375" t="s">
        <v>263</v>
      </c>
      <c r="B53" s="376"/>
      <c r="C53" s="379" t="str">
        <f>IF([1]p4!$C$381&lt;&gt;0,[1]p4!$C$381,"")</f>
        <v/>
      </c>
      <c r="D53" s="379"/>
      <c r="E53" s="379"/>
      <c r="F53" s="379"/>
      <c r="G53" s="379"/>
      <c r="H53" s="379"/>
      <c r="I53" s="379"/>
      <c r="J53" s="379"/>
      <c r="K53" s="379"/>
      <c r="L53" s="380"/>
      <c r="M53" s="375" t="s">
        <v>240</v>
      </c>
      <c r="N53" s="376"/>
      <c r="O53" s="379" t="str">
        <f>IF([1]p4!$H$380&lt;&gt;0,[1]p4!$H$380,"")</f>
        <v/>
      </c>
      <c r="P53" s="379"/>
      <c r="Q53" s="379"/>
      <c r="R53" s="379"/>
      <c r="S53" s="380"/>
      <c r="T53" s="97"/>
      <c r="U53" s="2"/>
      <c r="V53" s="2"/>
    </row>
    <row r="54" spans="1:22" x14ac:dyDescent="0.2">
      <c r="A54" s="378"/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</row>
    <row r="55" spans="1:22" x14ac:dyDescent="0.2">
      <c r="A55" s="47" t="s">
        <v>266</v>
      </c>
      <c r="B55" s="379" t="str">
        <f>IF([1]p4!$A$384&lt;&gt;0,[1]p4!$A$384,"")</f>
        <v/>
      </c>
      <c r="C55" s="379"/>
      <c r="D55" s="379"/>
      <c r="E55" s="379"/>
      <c r="F55" s="379"/>
      <c r="G55" s="379"/>
      <c r="H55" s="379"/>
      <c r="I55" s="379"/>
      <c r="J55" s="379"/>
      <c r="K55" s="375" t="s">
        <v>170</v>
      </c>
      <c r="L55" s="376"/>
      <c r="M55" s="379" t="str">
        <f>IF([1]p4!$F$384&lt;&gt;0,[1]p4!$F$384,"")</f>
        <v/>
      </c>
      <c r="N55" s="379"/>
      <c r="O55" s="380"/>
      <c r="P55" s="87" t="s">
        <v>74</v>
      </c>
      <c r="Q55" s="96" t="str">
        <f>IF([1]p4!$K$384&lt;&gt;0,[1]p4!$K$384,"")</f>
        <v/>
      </c>
      <c r="R55" s="93" t="s">
        <v>75</v>
      </c>
      <c r="S55" s="96" t="str">
        <f>IF([1]p4!$L$384&lt;&gt;0,[1]p4!$L$384,"")</f>
        <v/>
      </c>
      <c r="T55" s="97"/>
      <c r="U55" s="2"/>
      <c r="V55" s="2"/>
    </row>
    <row r="56" spans="1:22" x14ac:dyDescent="0.2">
      <c r="A56" s="375" t="s">
        <v>263</v>
      </c>
      <c r="B56" s="376"/>
      <c r="C56" s="379" t="str">
        <f>IF([1]p4!$C$385&lt;&gt;0,[1]p4!$C$385,"")</f>
        <v/>
      </c>
      <c r="D56" s="379"/>
      <c r="E56" s="379"/>
      <c r="F56" s="379"/>
      <c r="G56" s="379"/>
      <c r="H56" s="379"/>
      <c r="I56" s="379"/>
      <c r="J56" s="379"/>
      <c r="K56" s="379"/>
      <c r="L56" s="380"/>
      <c r="M56" s="375" t="s">
        <v>240</v>
      </c>
      <c r="N56" s="376"/>
      <c r="O56" s="379" t="str">
        <f>IF([1]p4!$H$384&lt;&gt;0,[1]p4!$H$384,"")</f>
        <v/>
      </c>
      <c r="P56" s="379"/>
      <c r="Q56" s="379"/>
      <c r="R56" s="379"/>
      <c r="S56" s="380"/>
      <c r="T56" s="97"/>
      <c r="U56" s="2"/>
      <c r="V56" s="2"/>
    </row>
    <row r="57" spans="1:22" x14ac:dyDescent="0.2">
      <c r="A57" s="378"/>
      <c r="B57" s="378"/>
      <c r="C57" s="378"/>
      <c r="D57" s="378"/>
      <c r="E57" s="378"/>
      <c r="F57" s="378"/>
      <c r="G57" s="378"/>
      <c r="H57" s="378"/>
      <c r="I57" s="378"/>
      <c r="J57" s="378"/>
      <c r="K57" s="378"/>
      <c r="L57" s="378"/>
      <c r="M57" s="378"/>
      <c r="N57" s="378"/>
      <c r="O57" s="378"/>
      <c r="P57" s="378"/>
      <c r="Q57" s="378"/>
      <c r="R57" s="378"/>
      <c r="S57" s="378"/>
    </row>
    <row r="58" spans="1:22" s="32" customFormat="1" ht="13.5" customHeight="1" x14ac:dyDescent="0.2">
      <c r="A58" s="87" t="s">
        <v>265</v>
      </c>
      <c r="B58" s="379" t="str">
        <f>T([1]p5!$C$13:$G$13)</f>
        <v>Claudianor Oliveira Alves</v>
      </c>
      <c r="C58" s="379"/>
      <c r="D58" s="379"/>
      <c r="E58" s="379"/>
      <c r="F58" s="379"/>
      <c r="G58" s="379"/>
      <c r="H58" s="380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22" x14ac:dyDescent="0.2">
      <c r="A59" s="47" t="s">
        <v>266</v>
      </c>
      <c r="B59" s="379" t="str">
        <f>IF([1]p5!$A$372&lt;&gt;0,[1]p5!$A$372,"")</f>
        <v/>
      </c>
      <c r="C59" s="379"/>
      <c r="D59" s="379"/>
      <c r="E59" s="379"/>
      <c r="F59" s="379"/>
      <c r="G59" s="379"/>
      <c r="H59" s="379"/>
      <c r="I59" s="379"/>
      <c r="J59" s="379"/>
      <c r="K59" s="375" t="s">
        <v>170</v>
      </c>
      <c r="L59" s="376"/>
      <c r="M59" s="379" t="str">
        <f>IF([1]p5!$F$372&lt;&gt;0,[1]p5!$F$372,"")</f>
        <v/>
      </c>
      <c r="N59" s="379"/>
      <c r="O59" s="380"/>
      <c r="P59" s="87" t="s">
        <v>74</v>
      </c>
      <c r="Q59" s="96" t="str">
        <f>IF([1]p5!$K$372&lt;&gt;0,[1]p5!$K$372,"")</f>
        <v/>
      </c>
      <c r="R59" s="93" t="s">
        <v>75</v>
      </c>
      <c r="S59" s="96" t="str">
        <f>IF([1]p5!$L$372&lt;&gt;0,[1]p5!$L$372,"")</f>
        <v/>
      </c>
      <c r="T59" s="97"/>
      <c r="U59" s="2"/>
      <c r="V59" s="2"/>
    </row>
    <row r="60" spans="1:22" x14ac:dyDescent="0.2">
      <c r="A60" s="375" t="s">
        <v>263</v>
      </c>
      <c r="B60" s="376"/>
      <c r="C60" s="379" t="str">
        <f>IF([1]p5!$C$373&lt;&gt;0,[1]p5!$C$373,"")</f>
        <v/>
      </c>
      <c r="D60" s="379"/>
      <c r="E60" s="379"/>
      <c r="F60" s="379"/>
      <c r="G60" s="379"/>
      <c r="H60" s="379"/>
      <c r="I60" s="379"/>
      <c r="J60" s="379"/>
      <c r="K60" s="379"/>
      <c r="L60" s="380"/>
      <c r="M60" s="375" t="s">
        <v>240</v>
      </c>
      <c r="N60" s="376"/>
      <c r="O60" s="379" t="str">
        <f>IF([1]p5!$H$372&lt;&gt;0,[1]p5!$H$372,"")</f>
        <v/>
      </c>
      <c r="P60" s="379"/>
      <c r="Q60" s="379"/>
      <c r="R60" s="379"/>
      <c r="S60" s="380"/>
      <c r="T60" s="97"/>
      <c r="U60" s="2"/>
      <c r="V60" s="2"/>
    </row>
    <row r="61" spans="1:22" x14ac:dyDescent="0.2">
      <c r="A61" s="378"/>
      <c r="B61" s="378"/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378"/>
      <c r="R61" s="378"/>
      <c r="S61" s="378"/>
    </row>
    <row r="62" spans="1:22" x14ac:dyDescent="0.2">
      <c r="A62" s="47" t="s">
        <v>266</v>
      </c>
      <c r="B62" s="379" t="str">
        <f>IF([1]p5!$A$376&lt;&gt;0,[1]p5!$A$376,"")</f>
        <v/>
      </c>
      <c r="C62" s="379"/>
      <c r="D62" s="379"/>
      <c r="E62" s="379"/>
      <c r="F62" s="379"/>
      <c r="G62" s="379"/>
      <c r="H62" s="379"/>
      <c r="I62" s="379"/>
      <c r="J62" s="379"/>
      <c r="K62" s="375" t="s">
        <v>170</v>
      </c>
      <c r="L62" s="376"/>
      <c r="M62" s="379" t="str">
        <f>IF([1]p5!$F$376&lt;&gt;0,[1]p5!$F$376,"")</f>
        <v/>
      </c>
      <c r="N62" s="379"/>
      <c r="O62" s="380"/>
      <c r="P62" s="87" t="s">
        <v>74</v>
      </c>
      <c r="Q62" s="96" t="str">
        <f>IF([1]p5!$K$376&lt;&gt;0,[1]p5!$K$376,"")</f>
        <v/>
      </c>
      <c r="R62" s="93" t="s">
        <v>75</v>
      </c>
      <c r="S62" s="96" t="str">
        <f>IF([1]p5!$L$376&lt;&gt;0,[1]p5!$L$376,"")</f>
        <v/>
      </c>
      <c r="T62" s="97"/>
      <c r="U62" s="2"/>
      <c r="V62" s="2"/>
    </row>
    <row r="63" spans="1:22" x14ac:dyDescent="0.2">
      <c r="A63" s="375" t="s">
        <v>263</v>
      </c>
      <c r="B63" s="376"/>
      <c r="C63" s="379" t="str">
        <f>IF([1]p5!$C$377&lt;&gt;0,[1]p5!$C$377,"")</f>
        <v/>
      </c>
      <c r="D63" s="379"/>
      <c r="E63" s="379"/>
      <c r="F63" s="379"/>
      <c r="G63" s="379"/>
      <c r="H63" s="379"/>
      <c r="I63" s="379"/>
      <c r="J63" s="379"/>
      <c r="K63" s="379"/>
      <c r="L63" s="380"/>
      <c r="M63" s="375" t="s">
        <v>240</v>
      </c>
      <c r="N63" s="376"/>
      <c r="O63" s="379" t="str">
        <f>IF([1]p5!$H$376&lt;&gt;0,[1]p5!$H$376,"")</f>
        <v/>
      </c>
      <c r="P63" s="379"/>
      <c r="Q63" s="379"/>
      <c r="R63" s="379"/>
      <c r="S63" s="380"/>
      <c r="T63" s="97"/>
      <c r="U63" s="2"/>
      <c r="V63" s="2"/>
    </row>
    <row r="64" spans="1:22" x14ac:dyDescent="0.2">
      <c r="A64" s="378"/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</row>
    <row r="65" spans="1:22" x14ac:dyDescent="0.2">
      <c r="A65" s="47" t="s">
        <v>266</v>
      </c>
      <c r="B65" s="379" t="str">
        <f>IF([1]p5!$A$380&lt;&gt;0,[1]p5!$A$380,"")</f>
        <v/>
      </c>
      <c r="C65" s="379"/>
      <c r="D65" s="379"/>
      <c r="E65" s="379"/>
      <c r="F65" s="379"/>
      <c r="G65" s="379"/>
      <c r="H65" s="379"/>
      <c r="I65" s="379"/>
      <c r="J65" s="379"/>
      <c r="K65" s="375" t="s">
        <v>170</v>
      </c>
      <c r="L65" s="376"/>
      <c r="M65" s="379" t="str">
        <f>IF([1]p5!$F$380&lt;&gt;0,[1]p5!$F$380,"")</f>
        <v/>
      </c>
      <c r="N65" s="379"/>
      <c r="O65" s="380"/>
      <c r="P65" s="87" t="s">
        <v>74</v>
      </c>
      <c r="Q65" s="96" t="str">
        <f>IF([1]p5!$K$380&lt;&gt;0,[1]p5!$K$380,"")</f>
        <v/>
      </c>
      <c r="R65" s="93" t="s">
        <v>75</v>
      </c>
      <c r="S65" s="96" t="str">
        <f>IF([1]p5!$L$380&lt;&gt;0,[1]p5!$L$380,"")</f>
        <v/>
      </c>
      <c r="T65" s="97"/>
      <c r="U65" s="2"/>
      <c r="V65" s="2"/>
    </row>
    <row r="66" spans="1:22" x14ac:dyDescent="0.2">
      <c r="A66" s="375" t="s">
        <v>263</v>
      </c>
      <c r="B66" s="376"/>
      <c r="C66" s="379" t="str">
        <f>IF([1]p5!$C$381&lt;&gt;0,[1]p5!$C$381,"")</f>
        <v/>
      </c>
      <c r="D66" s="379"/>
      <c r="E66" s="379"/>
      <c r="F66" s="379"/>
      <c r="G66" s="379"/>
      <c r="H66" s="379"/>
      <c r="I66" s="379"/>
      <c r="J66" s="379"/>
      <c r="K66" s="379"/>
      <c r="L66" s="380"/>
      <c r="M66" s="375" t="s">
        <v>240</v>
      </c>
      <c r="N66" s="376"/>
      <c r="O66" s="379" t="str">
        <f>IF([1]p5!$H$380&lt;&gt;0,[1]p5!$H$380,"")</f>
        <v/>
      </c>
      <c r="P66" s="379"/>
      <c r="Q66" s="379"/>
      <c r="R66" s="379"/>
      <c r="S66" s="380"/>
      <c r="T66" s="97"/>
      <c r="U66" s="2"/>
      <c r="V66" s="2"/>
    </row>
    <row r="67" spans="1:22" x14ac:dyDescent="0.2">
      <c r="A67" s="378"/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</row>
    <row r="68" spans="1:22" x14ac:dyDescent="0.2">
      <c r="A68" s="47" t="s">
        <v>266</v>
      </c>
      <c r="B68" s="379" t="str">
        <f>IF([1]p5!$A$384&lt;&gt;0,[1]p5!$A$384,"")</f>
        <v/>
      </c>
      <c r="C68" s="379"/>
      <c r="D68" s="379"/>
      <c r="E68" s="379"/>
      <c r="F68" s="379"/>
      <c r="G68" s="379"/>
      <c r="H68" s="379"/>
      <c r="I68" s="379"/>
      <c r="J68" s="379"/>
      <c r="K68" s="375" t="s">
        <v>170</v>
      </c>
      <c r="L68" s="376"/>
      <c r="M68" s="379" t="str">
        <f>IF([1]p5!$F$384&lt;&gt;0,[1]p5!$F$384,"")</f>
        <v/>
      </c>
      <c r="N68" s="379"/>
      <c r="O68" s="380"/>
      <c r="P68" s="87" t="s">
        <v>74</v>
      </c>
      <c r="Q68" s="96" t="str">
        <f>IF([1]p5!$K$384&lt;&gt;0,[1]p5!$K$384,"")</f>
        <v/>
      </c>
      <c r="R68" s="93" t="s">
        <v>75</v>
      </c>
      <c r="S68" s="96" t="str">
        <f>IF([1]p5!$L$384&lt;&gt;0,[1]p5!$L$384,"")</f>
        <v/>
      </c>
      <c r="T68" s="97"/>
      <c r="U68" s="2"/>
      <c r="V68" s="2"/>
    </row>
    <row r="69" spans="1:22" x14ac:dyDescent="0.2">
      <c r="A69" s="375" t="s">
        <v>263</v>
      </c>
      <c r="B69" s="376"/>
      <c r="C69" s="379" t="str">
        <f>IF([1]p5!$C$385&lt;&gt;0,[1]p5!$C$385,"")</f>
        <v/>
      </c>
      <c r="D69" s="379"/>
      <c r="E69" s="379"/>
      <c r="F69" s="379"/>
      <c r="G69" s="379"/>
      <c r="H69" s="379"/>
      <c r="I69" s="379"/>
      <c r="J69" s="379"/>
      <c r="K69" s="379"/>
      <c r="L69" s="380"/>
      <c r="M69" s="375" t="s">
        <v>240</v>
      </c>
      <c r="N69" s="376"/>
      <c r="O69" s="379" t="str">
        <f>IF([1]p5!$H$384&lt;&gt;0,[1]p5!$H$384,"")</f>
        <v/>
      </c>
      <c r="P69" s="379"/>
      <c r="Q69" s="379"/>
      <c r="R69" s="379"/>
      <c r="S69" s="380"/>
      <c r="T69" s="97"/>
      <c r="U69" s="2"/>
      <c r="V69" s="2"/>
    </row>
    <row r="70" spans="1:22" x14ac:dyDescent="0.2">
      <c r="A70" s="378"/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</row>
    <row r="71" spans="1:22" s="32" customFormat="1" ht="13.5" customHeight="1" x14ac:dyDescent="0.2">
      <c r="A71" s="87" t="s">
        <v>265</v>
      </c>
      <c r="B71" s="379" t="str">
        <f>T([1]p6!$C$13:$G$13)</f>
        <v>Daniel Cordeiro de Morais Filho</v>
      </c>
      <c r="C71" s="379"/>
      <c r="D71" s="379"/>
      <c r="E71" s="379"/>
      <c r="F71" s="379"/>
      <c r="G71" s="379"/>
      <c r="H71" s="380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22" x14ac:dyDescent="0.2">
      <c r="A72" s="47" t="s">
        <v>266</v>
      </c>
      <c r="B72" s="379" t="str">
        <f>IF([1]p6!$A$372&lt;&gt;0,[1]p6!$A$372,"")</f>
        <v/>
      </c>
      <c r="C72" s="379"/>
      <c r="D72" s="379"/>
      <c r="E72" s="379"/>
      <c r="F72" s="379"/>
      <c r="G72" s="379"/>
      <c r="H72" s="379"/>
      <c r="I72" s="379"/>
      <c r="J72" s="379"/>
      <c r="K72" s="375" t="s">
        <v>170</v>
      </c>
      <c r="L72" s="376"/>
      <c r="M72" s="379" t="str">
        <f>IF([1]p6!$F$372&lt;&gt;0,[1]p6!$F$372,"")</f>
        <v/>
      </c>
      <c r="N72" s="379"/>
      <c r="O72" s="380"/>
      <c r="P72" s="87" t="s">
        <v>74</v>
      </c>
      <c r="Q72" s="96" t="str">
        <f>IF([1]p6!$K$372&lt;&gt;0,[1]p6!$K$372,"")</f>
        <v/>
      </c>
      <c r="R72" s="93" t="s">
        <v>75</v>
      </c>
      <c r="S72" s="96" t="str">
        <f>IF([1]p6!$L$372&lt;&gt;0,[1]p6!$L$372,"")</f>
        <v/>
      </c>
      <c r="T72" s="97"/>
      <c r="U72" s="2"/>
      <c r="V72" s="2"/>
    </row>
    <row r="73" spans="1:22" x14ac:dyDescent="0.2">
      <c r="A73" s="375" t="s">
        <v>263</v>
      </c>
      <c r="B73" s="376"/>
      <c r="C73" s="379" t="str">
        <f>IF([1]p6!$C$373&lt;&gt;0,[1]p6!$C$373,"")</f>
        <v/>
      </c>
      <c r="D73" s="379"/>
      <c r="E73" s="379"/>
      <c r="F73" s="379"/>
      <c r="G73" s="379"/>
      <c r="H73" s="379"/>
      <c r="I73" s="379"/>
      <c r="J73" s="379"/>
      <c r="K73" s="379"/>
      <c r="L73" s="380"/>
      <c r="M73" s="375" t="s">
        <v>240</v>
      </c>
      <c r="N73" s="376"/>
      <c r="O73" s="379" t="str">
        <f>IF([1]p6!$H$372&lt;&gt;0,[1]p6!$H$372,"")</f>
        <v/>
      </c>
      <c r="P73" s="379"/>
      <c r="Q73" s="379"/>
      <c r="R73" s="379"/>
      <c r="S73" s="380"/>
      <c r="T73" s="97"/>
      <c r="U73" s="2"/>
      <c r="V73" s="2"/>
    </row>
    <row r="74" spans="1:22" x14ac:dyDescent="0.2">
      <c r="A74" s="378"/>
      <c r="B74" s="378"/>
      <c r="C74" s="378"/>
      <c r="D74" s="378"/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  <c r="R74" s="378"/>
      <c r="S74" s="378"/>
    </row>
    <row r="75" spans="1:22" x14ac:dyDescent="0.2">
      <c r="A75" s="47" t="s">
        <v>266</v>
      </c>
      <c r="B75" s="379" t="str">
        <f>IF([1]p6!$A$376&lt;&gt;0,[1]p6!$A$376,"")</f>
        <v/>
      </c>
      <c r="C75" s="379"/>
      <c r="D75" s="379"/>
      <c r="E75" s="379"/>
      <c r="F75" s="379"/>
      <c r="G75" s="379"/>
      <c r="H75" s="379"/>
      <c r="I75" s="379"/>
      <c r="J75" s="379"/>
      <c r="K75" s="375" t="s">
        <v>170</v>
      </c>
      <c r="L75" s="376"/>
      <c r="M75" s="379" t="str">
        <f>IF([1]p6!$F$376&lt;&gt;0,[1]p6!$F$376,"")</f>
        <v/>
      </c>
      <c r="N75" s="379"/>
      <c r="O75" s="380"/>
      <c r="P75" s="87" t="s">
        <v>74</v>
      </c>
      <c r="Q75" s="96" t="str">
        <f>IF([1]p6!$K$376&lt;&gt;0,[1]p6!$K$376,"")</f>
        <v/>
      </c>
      <c r="R75" s="93" t="s">
        <v>75</v>
      </c>
      <c r="S75" s="96" t="str">
        <f>IF([1]p6!$L$376&lt;&gt;0,[1]p6!$L$376,"")</f>
        <v/>
      </c>
      <c r="T75" s="97"/>
      <c r="U75" s="2"/>
      <c r="V75" s="2"/>
    </row>
    <row r="76" spans="1:22" x14ac:dyDescent="0.2">
      <c r="A76" s="375" t="s">
        <v>263</v>
      </c>
      <c r="B76" s="376"/>
      <c r="C76" s="379" t="str">
        <f>IF([1]p6!$C$377&lt;&gt;0,[1]p6!$C$377,"")</f>
        <v/>
      </c>
      <c r="D76" s="379"/>
      <c r="E76" s="379"/>
      <c r="F76" s="379"/>
      <c r="G76" s="379"/>
      <c r="H76" s="379"/>
      <c r="I76" s="379"/>
      <c r="J76" s="379"/>
      <c r="K76" s="379"/>
      <c r="L76" s="380"/>
      <c r="M76" s="375" t="s">
        <v>240</v>
      </c>
      <c r="N76" s="376"/>
      <c r="O76" s="379" t="str">
        <f>IF([1]p6!$H$376&lt;&gt;0,[1]p6!$H$376,"")</f>
        <v/>
      </c>
      <c r="P76" s="379"/>
      <c r="Q76" s="379"/>
      <c r="R76" s="379"/>
      <c r="S76" s="380"/>
      <c r="T76" s="97"/>
      <c r="U76" s="2"/>
      <c r="V76" s="2"/>
    </row>
    <row r="77" spans="1:22" x14ac:dyDescent="0.2">
      <c r="A77" s="378"/>
      <c r="B77" s="378"/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8"/>
      <c r="S77" s="378"/>
    </row>
    <row r="78" spans="1:22" x14ac:dyDescent="0.2">
      <c r="A78" s="47" t="s">
        <v>266</v>
      </c>
      <c r="B78" s="379" t="str">
        <f>IF([1]p6!$A$380&lt;&gt;0,[1]p6!$A$380,"")</f>
        <v/>
      </c>
      <c r="C78" s="379"/>
      <c r="D78" s="379"/>
      <c r="E78" s="379"/>
      <c r="F78" s="379"/>
      <c r="G78" s="379"/>
      <c r="H78" s="379"/>
      <c r="I78" s="379"/>
      <c r="J78" s="379"/>
      <c r="K78" s="375" t="s">
        <v>170</v>
      </c>
      <c r="L78" s="376"/>
      <c r="M78" s="379" t="str">
        <f>IF([1]p6!$F$380&lt;&gt;0,[1]p6!$F$380,"")</f>
        <v/>
      </c>
      <c r="N78" s="379"/>
      <c r="O78" s="380"/>
      <c r="P78" s="87" t="s">
        <v>74</v>
      </c>
      <c r="Q78" s="96" t="str">
        <f>IF([1]p6!$K$380&lt;&gt;0,[1]p6!$K$380,"")</f>
        <v/>
      </c>
      <c r="R78" s="93" t="s">
        <v>75</v>
      </c>
      <c r="S78" s="96" t="str">
        <f>IF([1]p6!$L$380&lt;&gt;0,[1]p6!$L$380,"")</f>
        <v/>
      </c>
      <c r="T78" s="97"/>
      <c r="U78" s="2"/>
      <c r="V78" s="2"/>
    </row>
    <row r="79" spans="1:22" x14ac:dyDescent="0.2">
      <c r="A79" s="375" t="s">
        <v>263</v>
      </c>
      <c r="B79" s="376"/>
      <c r="C79" s="379" t="str">
        <f>IF([1]p6!$C$381&lt;&gt;0,[1]p6!$C$381,"")</f>
        <v/>
      </c>
      <c r="D79" s="379"/>
      <c r="E79" s="379"/>
      <c r="F79" s="379"/>
      <c r="G79" s="379"/>
      <c r="H79" s="379"/>
      <c r="I79" s="379"/>
      <c r="J79" s="379"/>
      <c r="K79" s="379"/>
      <c r="L79" s="380"/>
      <c r="M79" s="375" t="s">
        <v>240</v>
      </c>
      <c r="N79" s="376"/>
      <c r="O79" s="379" t="str">
        <f>IF([1]p6!$H$380&lt;&gt;0,[1]p6!$H$380,"")</f>
        <v/>
      </c>
      <c r="P79" s="379"/>
      <c r="Q79" s="379"/>
      <c r="R79" s="379"/>
      <c r="S79" s="380"/>
      <c r="T79" s="97"/>
      <c r="U79" s="2"/>
      <c r="V79" s="2"/>
    </row>
    <row r="80" spans="1:22" x14ac:dyDescent="0.2">
      <c r="A80" s="378"/>
      <c r="B80" s="378"/>
      <c r="C80" s="378"/>
      <c r="D80" s="378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378"/>
      <c r="S80" s="378"/>
    </row>
    <row r="81" spans="1:22" x14ac:dyDescent="0.2">
      <c r="A81" s="47" t="s">
        <v>266</v>
      </c>
      <c r="B81" s="379" t="str">
        <f>IF([1]p6!$A$384&lt;&gt;0,[1]p6!$A$384,"")</f>
        <v/>
      </c>
      <c r="C81" s="379"/>
      <c r="D81" s="379"/>
      <c r="E81" s="379"/>
      <c r="F81" s="379"/>
      <c r="G81" s="379"/>
      <c r="H81" s="379"/>
      <c r="I81" s="379"/>
      <c r="J81" s="379"/>
      <c r="K81" s="375" t="s">
        <v>170</v>
      </c>
      <c r="L81" s="376"/>
      <c r="M81" s="379" t="str">
        <f>IF([1]p6!$F$384&lt;&gt;0,[1]p6!$F$384,"")</f>
        <v/>
      </c>
      <c r="N81" s="379"/>
      <c r="O81" s="380"/>
      <c r="P81" s="87" t="s">
        <v>74</v>
      </c>
      <c r="Q81" s="96" t="str">
        <f>IF([1]p6!$K$384&lt;&gt;0,[1]p6!$K$384,"")</f>
        <v/>
      </c>
      <c r="R81" s="93" t="s">
        <v>75</v>
      </c>
      <c r="S81" s="96" t="str">
        <f>IF([1]p6!$L$384&lt;&gt;0,[1]p6!$L$384,"")</f>
        <v/>
      </c>
      <c r="T81" s="97"/>
      <c r="U81" s="2"/>
      <c r="V81" s="2"/>
    </row>
    <row r="82" spans="1:22" x14ac:dyDescent="0.2">
      <c r="A82" s="375" t="s">
        <v>263</v>
      </c>
      <c r="B82" s="376"/>
      <c r="C82" s="379" t="str">
        <f>IF([1]p6!$C$385&lt;&gt;0,[1]p6!$C$385,"")</f>
        <v/>
      </c>
      <c r="D82" s="379"/>
      <c r="E82" s="379"/>
      <c r="F82" s="379"/>
      <c r="G82" s="379"/>
      <c r="H82" s="379"/>
      <c r="I82" s="379"/>
      <c r="J82" s="379"/>
      <c r="K82" s="379"/>
      <c r="L82" s="380"/>
      <c r="M82" s="375" t="s">
        <v>240</v>
      </c>
      <c r="N82" s="376"/>
      <c r="O82" s="379" t="str">
        <f>IF([1]p6!$H$384&lt;&gt;0,[1]p6!$H$384,"")</f>
        <v/>
      </c>
      <c r="P82" s="379"/>
      <c r="Q82" s="379"/>
      <c r="R82" s="379"/>
      <c r="S82" s="380"/>
      <c r="T82" s="97"/>
      <c r="U82" s="2"/>
      <c r="V82" s="2"/>
    </row>
    <row r="83" spans="1:22" x14ac:dyDescent="0.2">
      <c r="A83" s="378"/>
      <c r="B83" s="378"/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8"/>
      <c r="Q83" s="378"/>
      <c r="R83" s="378"/>
      <c r="S83" s="378"/>
    </row>
    <row r="84" spans="1:22" s="32" customFormat="1" ht="13.5" customHeight="1" x14ac:dyDescent="0.2">
      <c r="A84" s="87" t="s">
        <v>265</v>
      </c>
      <c r="B84" s="379" t="str">
        <f>T([1]p7!$C$13:$G$13)</f>
        <v>Deise Mara Barbosa de Almeida</v>
      </c>
      <c r="C84" s="379"/>
      <c r="D84" s="379"/>
      <c r="E84" s="379"/>
      <c r="F84" s="379"/>
      <c r="G84" s="379"/>
      <c r="H84" s="380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1:22" x14ac:dyDescent="0.2">
      <c r="A85" s="47" t="s">
        <v>266</v>
      </c>
      <c r="B85" s="379" t="str">
        <f>IF([1]p7!$A$372&lt;&gt;0,[1]p7!$A$372,"")</f>
        <v/>
      </c>
      <c r="C85" s="379"/>
      <c r="D85" s="379"/>
      <c r="E85" s="379"/>
      <c r="F85" s="379"/>
      <c r="G85" s="379"/>
      <c r="H85" s="379"/>
      <c r="I85" s="379"/>
      <c r="J85" s="379"/>
      <c r="K85" s="375" t="s">
        <v>170</v>
      </c>
      <c r="L85" s="376"/>
      <c r="M85" s="379" t="str">
        <f>IF([1]p7!$F$372&lt;&gt;0,[1]p7!$F$372,"")</f>
        <v/>
      </c>
      <c r="N85" s="379"/>
      <c r="O85" s="380"/>
      <c r="P85" s="87" t="s">
        <v>74</v>
      </c>
      <c r="Q85" s="96" t="str">
        <f>IF([1]p7!$K$372&lt;&gt;0,[1]p7!$K$372,"")</f>
        <v/>
      </c>
      <c r="R85" s="93" t="s">
        <v>75</v>
      </c>
      <c r="S85" s="96" t="str">
        <f>IF([1]p7!$L$372&lt;&gt;0,[1]p7!$L$372,"")</f>
        <v/>
      </c>
      <c r="T85" s="97"/>
      <c r="U85" s="2"/>
      <c r="V85" s="2"/>
    </row>
    <row r="86" spans="1:22" x14ac:dyDescent="0.2">
      <c r="A86" s="375" t="s">
        <v>263</v>
      </c>
      <c r="B86" s="376"/>
      <c r="C86" s="379" t="str">
        <f>IF([1]p7!$C$373&lt;&gt;0,[1]p7!$C$373,"")</f>
        <v/>
      </c>
      <c r="D86" s="379"/>
      <c r="E86" s="379"/>
      <c r="F86" s="379"/>
      <c r="G86" s="379"/>
      <c r="H86" s="379"/>
      <c r="I86" s="379"/>
      <c r="J86" s="379"/>
      <c r="K86" s="379"/>
      <c r="L86" s="380"/>
      <c r="M86" s="375" t="s">
        <v>240</v>
      </c>
      <c r="N86" s="376"/>
      <c r="O86" s="379" t="str">
        <f>IF([1]p7!$H$372&lt;&gt;0,[1]p7!$H$372,"")</f>
        <v/>
      </c>
      <c r="P86" s="379"/>
      <c r="Q86" s="379"/>
      <c r="R86" s="379"/>
      <c r="S86" s="380"/>
      <c r="T86" s="97"/>
      <c r="U86" s="2"/>
      <c r="V86" s="2"/>
    </row>
    <row r="87" spans="1:22" x14ac:dyDescent="0.2">
      <c r="A87" s="378"/>
      <c r="B87" s="378"/>
      <c r="C87" s="378"/>
      <c r="D87" s="378"/>
      <c r="E87" s="378"/>
      <c r="F87" s="378"/>
      <c r="G87" s="378"/>
      <c r="H87" s="378"/>
      <c r="I87" s="378"/>
      <c r="J87" s="378"/>
      <c r="K87" s="378"/>
      <c r="L87" s="378"/>
      <c r="M87" s="378"/>
      <c r="N87" s="378"/>
      <c r="O87" s="378"/>
      <c r="P87" s="378"/>
      <c r="Q87" s="378"/>
      <c r="R87" s="378"/>
      <c r="S87" s="378"/>
    </row>
    <row r="88" spans="1:22" x14ac:dyDescent="0.2">
      <c r="A88" s="47" t="s">
        <v>266</v>
      </c>
      <c r="B88" s="379" t="str">
        <f>IF([1]p7!$A$376&lt;&gt;0,[1]p7!$A$376,"")</f>
        <v/>
      </c>
      <c r="C88" s="379"/>
      <c r="D88" s="379"/>
      <c r="E88" s="379"/>
      <c r="F88" s="379"/>
      <c r="G88" s="379"/>
      <c r="H88" s="379"/>
      <c r="I88" s="379"/>
      <c r="J88" s="379"/>
      <c r="K88" s="375" t="s">
        <v>170</v>
      </c>
      <c r="L88" s="376"/>
      <c r="M88" s="379" t="str">
        <f>IF([1]p7!$F$376&lt;&gt;0,[1]p7!$F$376,"")</f>
        <v/>
      </c>
      <c r="N88" s="379"/>
      <c r="O88" s="380"/>
      <c r="P88" s="87" t="s">
        <v>74</v>
      </c>
      <c r="Q88" s="96" t="str">
        <f>IF([1]p7!$K$376&lt;&gt;0,[1]p7!$K$376,"")</f>
        <v/>
      </c>
      <c r="R88" s="93" t="s">
        <v>75</v>
      </c>
      <c r="S88" s="96" t="str">
        <f>IF([1]p7!$L$376&lt;&gt;0,[1]p7!$L$376,"")</f>
        <v/>
      </c>
      <c r="T88" s="97"/>
      <c r="U88" s="2"/>
      <c r="V88" s="2"/>
    </row>
    <row r="89" spans="1:22" x14ac:dyDescent="0.2">
      <c r="A89" s="375" t="s">
        <v>263</v>
      </c>
      <c r="B89" s="376"/>
      <c r="C89" s="379" t="str">
        <f>IF([1]p7!$C$377&lt;&gt;0,[1]p7!$C$377,"")</f>
        <v/>
      </c>
      <c r="D89" s="379"/>
      <c r="E89" s="379"/>
      <c r="F89" s="379"/>
      <c r="G89" s="379"/>
      <c r="H89" s="379"/>
      <c r="I89" s="379"/>
      <c r="J89" s="379"/>
      <c r="K89" s="379"/>
      <c r="L89" s="380"/>
      <c r="M89" s="375" t="s">
        <v>240</v>
      </c>
      <c r="N89" s="376"/>
      <c r="O89" s="379" t="str">
        <f>IF([1]p7!$H$376&lt;&gt;0,[1]p7!$H$376,"")</f>
        <v/>
      </c>
      <c r="P89" s="379"/>
      <c r="Q89" s="379"/>
      <c r="R89" s="379"/>
      <c r="S89" s="380"/>
      <c r="T89" s="97"/>
      <c r="U89" s="2"/>
      <c r="V89" s="2"/>
    </row>
    <row r="90" spans="1:22" x14ac:dyDescent="0.2">
      <c r="A90" s="378"/>
      <c r="B90" s="378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378"/>
      <c r="S90" s="378"/>
    </row>
    <row r="91" spans="1:22" x14ac:dyDescent="0.2">
      <c r="A91" s="47" t="s">
        <v>266</v>
      </c>
      <c r="B91" s="379" t="str">
        <f>IF([1]p7!$A$380&lt;&gt;0,[1]p7!$A$380,"")</f>
        <v/>
      </c>
      <c r="C91" s="379"/>
      <c r="D91" s="379"/>
      <c r="E91" s="379"/>
      <c r="F91" s="379"/>
      <c r="G91" s="379"/>
      <c r="H91" s="379"/>
      <c r="I91" s="379"/>
      <c r="J91" s="379"/>
      <c r="K91" s="375" t="s">
        <v>170</v>
      </c>
      <c r="L91" s="376"/>
      <c r="M91" s="379" t="str">
        <f>IF([1]p7!$F$380&lt;&gt;0,[1]p7!$F$380,"")</f>
        <v/>
      </c>
      <c r="N91" s="379"/>
      <c r="O91" s="380"/>
      <c r="P91" s="87" t="s">
        <v>74</v>
      </c>
      <c r="Q91" s="96" t="str">
        <f>IF([1]p7!$K$380&lt;&gt;0,[1]p7!$K$380,"")</f>
        <v/>
      </c>
      <c r="R91" s="93" t="s">
        <v>75</v>
      </c>
      <c r="S91" s="96" t="str">
        <f>IF([1]p7!$L$380&lt;&gt;0,[1]p7!$L$380,"")</f>
        <v/>
      </c>
      <c r="T91" s="97"/>
      <c r="U91" s="2"/>
      <c r="V91" s="2"/>
    </row>
    <row r="92" spans="1:22" x14ac:dyDescent="0.2">
      <c r="A92" s="375" t="s">
        <v>263</v>
      </c>
      <c r="B92" s="376"/>
      <c r="C92" s="379" t="str">
        <f>IF([1]p7!$C$381&lt;&gt;0,[1]p7!$C$381,"")</f>
        <v/>
      </c>
      <c r="D92" s="379"/>
      <c r="E92" s="379"/>
      <c r="F92" s="379"/>
      <c r="G92" s="379"/>
      <c r="H92" s="379"/>
      <c r="I92" s="379"/>
      <c r="J92" s="379"/>
      <c r="K92" s="379"/>
      <c r="L92" s="380"/>
      <c r="M92" s="375" t="s">
        <v>240</v>
      </c>
      <c r="N92" s="376"/>
      <c r="O92" s="379" t="str">
        <f>IF([1]p7!$H$380&lt;&gt;0,[1]p7!$H$380,"")</f>
        <v/>
      </c>
      <c r="P92" s="379"/>
      <c r="Q92" s="379"/>
      <c r="R92" s="379"/>
      <c r="S92" s="380"/>
      <c r="T92" s="97"/>
      <c r="U92" s="2"/>
      <c r="V92" s="2"/>
    </row>
    <row r="93" spans="1:22" x14ac:dyDescent="0.2">
      <c r="A93" s="378"/>
      <c r="B93" s="378"/>
      <c r="C93" s="378"/>
      <c r="D93" s="378"/>
      <c r="E93" s="378"/>
      <c r="F93" s="378"/>
      <c r="G93" s="378"/>
      <c r="H93" s="378"/>
      <c r="I93" s="378"/>
      <c r="J93" s="378"/>
      <c r="K93" s="378"/>
      <c r="L93" s="378"/>
      <c r="M93" s="378"/>
      <c r="N93" s="378"/>
      <c r="O93" s="378"/>
      <c r="P93" s="378"/>
      <c r="Q93" s="378"/>
      <c r="R93" s="378"/>
      <c r="S93" s="378"/>
    </row>
    <row r="94" spans="1:22" x14ac:dyDescent="0.2">
      <c r="A94" s="47" t="s">
        <v>266</v>
      </c>
      <c r="B94" s="379" t="str">
        <f>IF([1]p7!$A$384&lt;&gt;0,[1]p7!$A$384,"")</f>
        <v/>
      </c>
      <c r="C94" s="379"/>
      <c r="D94" s="379"/>
      <c r="E94" s="379"/>
      <c r="F94" s="379"/>
      <c r="G94" s="379"/>
      <c r="H94" s="379"/>
      <c r="I94" s="379"/>
      <c r="J94" s="379"/>
      <c r="K94" s="375" t="s">
        <v>170</v>
      </c>
      <c r="L94" s="376"/>
      <c r="M94" s="379" t="str">
        <f>IF([1]p7!$F$384&lt;&gt;0,[1]p7!$F$384,"")</f>
        <v/>
      </c>
      <c r="N94" s="379"/>
      <c r="O94" s="380"/>
      <c r="P94" s="87" t="s">
        <v>74</v>
      </c>
      <c r="Q94" s="96" t="str">
        <f>IF([1]p7!$K$384&lt;&gt;0,[1]p7!$K$384,"")</f>
        <v/>
      </c>
      <c r="R94" s="93" t="s">
        <v>75</v>
      </c>
      <c r="S94" s="96" t="str">
        <f>IF([1]p7!$L$384&lt;&gt;0,[1]p7!$L$384,"")</f>
        <v/>
      </c>
      <c r="T94" s="97"/>
      <c r="U94" s="2"/>
      <c r="V94" s="2"/>
    </row>
    <row r="95" spans="1:22" x14ac:dyDescent="0.2">
      <c r="A95" s="375" t="s">
        <v>263</v>
      </c>
      <c r="B95" s="376"/>
      <c r="C95" s="379" t="str">
        <f>IF([1]p7!$C$385&lt;&gt;0,[1]p7!$C$385,"")</f>
        <v/>
      </c>
      <c r="D95" s="379"/>
      <c r="E95" s="379"/>
      <c r="F95" s="379"/>
      <c r="G95" s="379"/>
      <c r="H95" s="379"/>
      <c r="I95" s="379"/>
      <c r="J95" s="379"/>
      <c r="K95" s="379"/>
      <c r="L95" s="380"/>
      <c r="M95" s="375" t="s">
        <v>240</v>
      </c>
      <c r="N95" s="376"/>
      <c r="O95" s="379" t="str">
        <f>IF([1]p7!$H$384&lt;&gt;0,[1]p7!$H$384,"")</f>
        <v/>
      </c>
      <c r="P95" s="379"/>
      <c r="Q95" s="379"/>
      <c r="R95" s="379"/>
      <c r="S95" s="380"/>
      <c r="T95" s="97"/>
      <c r="U95" s="2"/>
      <c r="V95" s="2"/>
    </row>
    <row r="96" spans="1:22" x14ac:dyDescent="0.2">
      <c r="A96" s="378"/>
      <c r="B96" s="378"/>
      <c r="C96" s="378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378"/>
      <c r="S96" s="378"/>
    </row>
    <row r="97" spans="1:22" s="32" customFormat="1" ht="13.5" customHeight="1" x14ac:dyDescent="0.2">
      <c r="A97" s="87" t="s">
        <v>265</v>
      </c>
      <c r="B97" s="379" t="str">
        <f>T([1]p8!$C$13:$G$13)</f>
        <v>Denilson da Silva Pereira</v>
      </c>
      <c r="C97" s="379"/>
      <c r="D97" s="379"/>
      <c r="E97" s="379"/>
      <c r="F97" s="379"/>
      <c r="G97" s="379"/>
      <c r="H97" s="380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</row>
    <row r="98" spans="1:22" x14ac:dyDescent="0.2">
      <c r="A98" s="47" t="s">
        <v>266</v>
      </c>
      <c r="B98" s="379" t="str">
        <f>IF([1]p8!$A$372&lt;&gt;0,[1]p8!$A$372,"")</f>
        <v/>
      </c>
      <c r="C98" s="379"/>
      <c r="D98" s="379"/>
      <c r="E98" s="379"/>
      <c r="F98" s="379"/>
      <c r="G98" s="379"/>
      <c r="H98" s="379"/>
      <c r="I98" s="379"/>
      <c r="J98" s="379"/>
      <c r="K98" s="375" t="s">
        <v>170</v>
      </c>
      <c r="L98" s="376"/>
      <c r="M98" s="379" t="str">
        <f>IF([1]p8!$F$372&lt;&gt;0,[1]p8!$F$372,"")</f>
        <v/>
      </c>
      <c r="N98" s="379"/>
      <c r="O98" s="380"/>
      <c r="P98" s="87" t="s">
        <v>74</v>
      </c>
      <c r="Q98" s="96" t="str">
        <f>IF([1]p8!$K$372&lt;&gt;0,[1]p8!$K$372,"")</f>
        <v/>
      </c>
      <c r="R98" s="93" t="s">
        <v>75</v>
      </c>
      <c r="S98" s="96" t="str">
        <f>IF([1]p8!$L$372&lt;&gt;0,[1]p8!$L$372,"")</f>
        <v/>
      </c>
      <c r="T98" s="97"/>
      <c r="U98" s="2"/>
      <c r="V98" s="2"/>
    </row>
    <row r="99" spans="1:22" x14ac:dyDescent="0.2">
      <c r="A99" s="375" t="s">
        <v>263</v>
      </c>
      <c r="B99" s="376"/>
      <c r="C99" s="379" t="str">
        <f>IF([1]p8!$C$373&lt;&gt;0,[1]p8!$C$373,"")</f>
        <v/>
      </c>
      <c r="D99" s="379"/>
      <c r="E99" s="379"/>
      <c r="F99" s="379"/>
      <c r="G99" s="379"/>
      <c r="H99" s="379"/>
      <c r="I99" s="379"/>
      <c r="J99" s="379"/>
      <c r="K99" s="379"/>
      <c r="L99" s="380"/>
      <c r="M99" s="375" t="s">
        <v>240</v>
      </c>
      <c r="N99" s="376"/>
      <c r="O99" s="379" t="str">
        <f>IF([1]p8!$H$372&lt;&gt;0,[1]p8!$H$372,"")</f>
        <v/>
      </c>
      <c r="P99" s="379"/>
      <c r="Q99" s="379"/>
      <c r="R99" s="379"/>
      <c r="S99" s="380"/>
      <c r="T99" s="97"/>
      <c r="U99" s="2"/>
      <c r="V99" s="2"/>
    </row>
    <row r="100" spans="1:22" x14ac:dyDescent="0.2">
      <c r="A100" s="378"/>
      <c r="B100" s="378"/>
      <c r="C100" s="378"/>
      <c r="D100" s="378"/>
      <c r="E100" s="378"/>
      <c r="F100" s="378"/>
      <c r="G100" s="378"/>
      <c r="H100" s="378"/>
      <c r="I100" s="378"/>
      <c r="J100" s="378"/>
      <c r="K100" s="378"/>
      <c r="L100" s="378"/>
      <c r="M100" s="378"/>
      <c r="N100" s="378"/>
      <c r="O100" s="378"/>
      <c r="P100" s="378"/>
      <c r="Q100" s="378"/>
      <c r="R100" s="378"/>
      <c r="S100" s="378"/>
    </row>
    <row r="101" spans="1:22" x14ac:dyDescent="0.2">
      <c r="A101" s="47" t="s">
        <v>266</v>
      </c>
      <c r="B101" s="379" t="str">
        <f>IF([1]p8!$A$376&lt;&gt;0,[1]p8!$A$376,"")</f>
        <v/>
      </c>
      <c r="C101" s="379"/>
      <c r="D101" s="379"/>
      <c r="E101" s="379"/>
      <c r="F101" s="379"/>
      <c r="G101" s="379"/>
      <c r="H101" s="379"/>
      <c r="I101" s="379"/>
      <c r="J101" s="379"/>
      <c r="K101" s="375" t="s">
        <v>170</v>
      </c>
      <c r="L101" s="376"/>
      <c r="M101" s="379" t="str">
        <f>IF([1]p8!$F$376&lt;&gt;0,[1]p8!$F$376,"")</f>
        <v/>
      </c>
      <c r="N101" s="379"/>
      <c r="O101" s="380"/>
      <c r="P101" s="87" t="s">
        <v>74</v>
      </c>
      <c r="Q101" s="96" t="str">
        <f>IF([1]p8!$K$376&lt;&gt;0,[1]p8!$K$376,"")</f>
        <v/>
      </c>
      <c r="R101" s="93" t="s">
        <v>75</v>
      </c>
      <c r="S101" s="96" t="str">
        <f>IF([1]p8!$L$376&lt;&gt;0,[1]p8!$L$376,"")</f>
        <v/>
      </c>
      <c r="T101" s="97"/>
      <c r="U101" s="2"/>
      <c r="V101" s="2"/>
    </row>
    <row r="102" spans="1:22" x14ac:dyDescent="0.2">
      <c r="A102" s="375" t="s">
        <v>263</v>
      </c>
      <c r="B102" s="376"/>
      <c r="C102" s="379" t="str">
        <f>IF([1]p8!$C$377&lt;&gt;0,[1]p8!$C$377,"")</f>
        <v/>
      </c>
      <c r="D102" s="379"/>
      <c r="E102" s="379"/>
      <c r="F102" s="379"/>
      <c r="G102" s="379"/>
      <c r="H102" s="379"/>
      <c r="I102" s="379"/>
      <c r="J102" s="379"/>
      <c r="K102" s="379"/>
      <c r="L102" s="380"/>
      <c r="M102" s="375" t="s">
        <v>240</v>
      </c>
      <c r="N102" s="376"/>
      <c r="O102" s="379" t="str">
        <f>IF([1]p8!$H$376&lt;&gt;0,[1]p8!$H$376,"")</f>
        <v/>
      </c>
      <c r="P102" s="379"/>
      <c r="Q102" s="379"/>
      <c r="R102" s="379"/>
      <c r="S102" s="380"/>
      <c r="T102" s="97"/>
      <c r="U102" s="2"/>
      <c r="V102" s="2"/>
    </row>
    <row r="103" spans="1:22" x14ac:dyDescent="0.2">
      <c r="A103" s="378"/>
      <c r="B103" s="378"/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8"/>
      <c r="O103" s="378"/>
      <c r="P103" s="378"/>
      <c r="Q103" s="378"/>
      <c r="R103" s="378"/>
      <c r="S103" s="378"/>
    </row>
    <row r="104" spans="1:22" x14ac:dyDescent="0.2">
      <c r="A104" s="47" t="s">
        <v>266</v>
      </c>
      <c r="B104" s="379" t="str">
        <f>IF([1]p8!$A$380&lt;&gt;0,[1]p8!$A$380,"")</f>
        <v/>
      </c>
      <c r="C104" s="379"/>
      <c r="D104" s="379"/>
      <c r="E104" s="379"/>
      <c r="F104" s="379"/>
      <c r="G104" s="379"/>
      <c r="H104" s="379"/>
      <c r="I104" s="379"/>
      <c r="J104" s="379"/>
      <c r="K104" s="375" t="s">
        <v>170</v>
      </c>
      <c r="L104" s="376"/>
      <c r="M104" s="379" t="str">
        <f>IF([1]p8!$F$380&lt;&gt;0,[1]p8!$F$380,"")</f>
        <v/>
      </c>
      <c r="N104" s="379"/>
      <c r="O104" s="380"/>
      <c r="P104" s="87" t="s">
        <v>74</v>
      </c>
      <c r="Q104" s="96" t="str">
        <f>IF([1]p8!$K$380&lt;&gt;0,[1]p8!$K$380,"")</f>
        <v/>
      </c>
      <c r="R104" s="93" t="s">
        <v>75</v>
      </c>
      <c r="S104" s="96" t="str">
        <f>IF([1]p8!$L$380&lt;&gt;0,[1]p8!$L$380,"")</f>
        <v/>
      </c>
      <c r="T104" s="97"/>
      <c r="U104" s="2"/>
      <c r="V104" s="2"/>
    </row>
    <row r="105" spans="1:22" x14ac:dyDescent="0.2">
      <c r="A105" s="375" t="s">
        <v>263</v>
      </c>
      <c r="B105" s="376"/>
      <c r="C105" s="379" t="str">
        <f>IF([1]p8!$C$381&lt;&gt;0,[1]p8!$C$381,"")</f>
        <v/>
      </c>
      <c r="D105" s="379"/>
      <c r="E105" s="379"/>
      <c r="F105" s="379"/>
      <c r="G105" s="379"/>
      <c r="H105" s="379"/>
      <c r="I105" s="379"/>
      <c r="J105" s="379"/>
      <c r="K105" s="379"/>
      <c r="L105" s="380"/>
      <c r="M105" s="375" t="s">
        <v>240</v>
      </c>
      <c r="N105" s="376"/>
      <c r="O105" s="379" t="str">
        <f>IF([1]p8!$H$380&lt;&gt;0,[1]p8!$H$380,"")</f>
        <v/>
      </c>
      <c r="P105" s="379"/>
      <c r="Q105" s="379"/>
      <c r="R105" s="379"/>
      <c r="S105" s="380"/>
      <c r="T105" s="97"/>
      <c r="U105" s="2"/>
      <c r="V105" s="2"/>
    </row>
    <row r="106" spans="1:22" x14ac:dyDescent="0.2">
      <c r="A106" s="378"/>
      <c r="B106" s="378"/>
      <c r="C106" s="378"/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378"/>
      <c r="S106" s="378"/>
    </row>
    <row r="107" spans="1:22" x14ac:dyDescent="0.2">
      <c r="A107" s="47" t="s">
        <v>266</v>
      </c>
      <c r="B107" s="379" t="str">
        <f>IF([1]p8!$A$384&lt;&gt;0,[1]p8!$A$384,"")</f>
        <v/>
      </c>
      <c r="C107" s="379"/>
      <c r="D107" s="379"/>
      <c r="E107" s="379"/>
      <c r="F107" s="379"/>
      <c r="G107" s="379"/>
      <c r="H107" s="379"/>
      <c r="I107" s="379"/>
      <c r="J107" s="379"/>
      <c r="K107" s="375" t="s">
        <v>170</v>
      </c>
      <c r="L107" s="376"/>
      <c r="M107" s="379" t="str">
        <f>IF([1]p8!$F$384&lt;&gt;0,[1]p8!$F$384,"")</f>
        <v/>
      </c>
      <c r="N107" s="379"/>
      <c r="O107" s="380"/>
      <c r="P107" s="87" t="s">
        <v>74</v>
      </c>
      <c r="Q107" s="96" t="str">
        <f>IF([1]p8!$K$384&lt;&gt;0,[1]p8!$K$384,"")</f>
        <v/>
      </c>
      <c r="R107" s="93" t="s">
        <v>75</v>
      </c>
      <c r="S107" s="96" t="str">
        <f>IF([1]p8!$L$384&lt;&gt;0,[1]p8!$L$384,"")</f>
        <v/>
      </c>
      <c r="T107" s="97"/>
      <c r="U107" s="2"/>
      <c r="V107" s="2"/>
    </row>
    <row r="108" spans="1:22" x14ac:dyDescent="0.2">
      <c r="A108" s="375" t="s">
        <v>263</v>
      </c>
      <c r="B108" s="376"/>
      <c r="C108" s="379" t="str">
        <f>IF([1]p8!$C$385&lt;&gt;0,[1]p8!$C$385,"")</f>
        <v/>
      </c>
      <c r="D108" s="379"/>
      <c r="E108" s="379"/>
      <c r="F108" s="379"/>
      <c r="G108" s="379"/>
      <c r="H108" s="379"/>
      <c r="I108" s="379"/>
      <c r="J108" s="379"/>
      <c r="K108" s="379"/>
      <c r="L108" s="380"/>
      <c r="M108" s="375" t="s">
        <v>240</v>
      </c>
      <c r="N108" s="376"/>
      <c r="O108" s="379" t="str">
        <f>IF([1]p8!$H$384&lt;&gt;0,[1]p8!$H$384,"")</f>
        <v/>
      </c>
      <c r="P108" s="379"/>
      <c r="Q108" s="379"/>
      <c r="R108" s="379"/>
      <c r="S108" s="380"/>
      <c r="T108" s="97"/>
      <c r="U108" s="2"/>
      <c r="V108" s="2"/>
    </row>
    <row r="109" spans="1:22" x14ac:dyDescent="0.2">
      <c r="A109" s="378"/>
      <c r="B109" s="378"/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8"/>
      <c r="P109" s="378"/>
      <c r="Q109" s="378"/>
      <c r="R109" s="378"/>
      <c r="S109" s="378"/>
    </row>
    <row r="110" spans="1:22" s="32" customFormat="1" ht="13.5" customHeight="1" x14ac:dyDescent="0.2">
      <c r="A110" s="87" t="s">
        <v>265</v>
      </c>
      <c r="B110" s="379" t="str">
        <f>T([1]p9!$C$13:$G$13)</f>
        <v>Diogo de Santana Germano</v>
      </c>
      <c r="C110" s="379"/>
      <c r="D110" s="379"/>
      <c r="E110" s="379"/>
      <c r="F110" s="379"/>
      <c r="G110" s="379"/>
      <c r="H110" s="380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</row>
    <row r="111" spans="1:22" x14ac:dyDescent="0.2">
      <c r="A111" s="47" t="s">
        <v>266</v>
      </c>
      <c r="B111" s="379" t="str">
        <f>IF([1]p9!$A$372&lt;&gt;0,[1]p9!$A$372,"")</f>
        <v/>
      </c>
      <c r="C111" s="379"/>
      <c r="D111" s="379"/>
      <c r="E111" s="379"/>
      <c r="F111" s="379"/>
      <c r="G111" s="379"/>
      <c r="H111" s="379"/>
      <c r="I111" s="379"/>
      <c r="J111" s="379"/>
      <c r="K111" s="375" t="s">
        <v>170</v>
      </c>
      <c r="L111" s="376"/>
      <c r="M111" s="379" t="str">
        <f>IF([1]p9!$F$372&lt;&gt;0,[1]p9!$F$372,"")</f>
        <v/>
      </c>
      <c r="N111" s="379"/>
      <c r="O111" s="380"/>
      <c r="P111" s="87" t="s">
        <v>74</v>
      </c>
      <c r="Q111" s="96" t="str">
        <f>IF([1]p9!$K$372&lt;&gt;0,[1]p9!$K$372,"")</f>
        <v/>
      </c>
      <c r="R111" s="93" t="s">
        <v>75</v>
      </c>
      <c r="S111" s="96" t="str">
        <f>IF([1]p9!$L$372&lt;&gt;0,[1]p9!$L$372,"")</f>
        <v/>
      </c>
      <c r="T111" s="97"/>
      <c r="U111" s="2"/>
      <c r="V111" s="2"/>
    </row>
    <row r="112" spans="1:22" x14ac:dyDescent="0.2">
      <c r="A112" s="375" t="s">
        <v>263</v>
      </c>
      <c r="B112" s="376"/>
      <c r="C112" s="379" t="str">
        <f>IF([1]p9!$C$373&lt;&gt;0,[1]p9!$C$373,"")</f>
        <v/>
      </c>
      <c r="D112" s="379"/>
      <c r="E112" s="379"/>
      <c r="F112" s="379"/>
      <c r="G112" s="379"/>
      <c r="H112" s="379"/>
      <c r="I112" s="379"/>
      <c r="J112" s="379"/>
      <c r="K112" s="379"/>
      <c r="L112" s="380"/>
      <c r="M112" s="375" t="s">
        <v>240</v>
      </c>
      <c r="N112" s="376"/>
      <c r="O112" s="379" t="str">
        <f>IF([1]p9!$H$372&lt;&gt;0,[1]p9!$H$372,"")</f>
        <v/>
      </c>
      <c r="P112" s="379"/>
      <c r="Q112" s="379"/>
      <c r="R112" s="379"/>
      <c r="S112" s="380"/>
      <c r="T112" s="97"/>
      <c r="U112" s="2"/>
      <c r="V112" s="2"/>
    </row>
    <row r="113" spans="1:22" x14ac:dyDescent="0.2">
      <c r="A113" s="378"/>
      <c r="B113" s="378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8"/>
      <c r="P113" s="378"/>
      <c r="Q113" s="378"/>
      <c r="R113" s="378"/>
      <c r="S113" s="378"/>
    </row>
    <row r="114" spans="1:22" x14ac:dyDescent="0.2">
      <c r="A114" s="47" t="s">
        <v>266</v>
      </c>
      <c r="B114" s="379" t="str">
        <f>IF([1]p9!$A$376&lt;&gt;0,[1]p9!$A$376,"")</f>
        <v/>
      </c>
      <c r="C114" s="379"/>
      <c r="D114" s="379"/>
      <c r="E114" s="379"/>
      <c r="F114" s="379"/>
      <c r="G114" s="379"/>
      <c r="H114" s="379"/>
      <c r="I114" s="379"/>
      <c r="J114" s="379"/>
      <c r="K114" s="375" t="s">
        <v>170</v>
      </c>
      <c r="L114" s="376"/>
      <c r="M114" s="379" t="str">
        <f>IF([1]p9!$F$376&lt;&gt;0,[1]p9!$F$376,"")</f>
        <v/>
      </c>
      <c r="N114" s="379"/>
      <c r="O114" s="380"/>
      <c r="P114" s="87" t="s">
        <v>74</v>
      </c>
      <c r="Q114" s="96" t="str">
        <f>IF([1]p9!$K$376&lt;&gt;0,[1]p9!$K$376,"")</f>
        <v/>
      </c>
      <c r="R114" s="93" t="s">
        <v>75</v>
      </c>
      <c r="S114" s="96" t="str">
        <f>IF([1]p9!$L$376&lt;&gt;0,[1]p9!$L$376,"")</f>
        <v/>
      </c>
      <c r="T114" s="97"/>
      <c r="U114" s="2"/>
      <c r="V114" s="2"/>
    </row>
    <row r="115" spans="1:22" x14ac:dyDescent="0.2">
      <c r="A115" s="375" t="s">
        <v>263</v>
      </c>
      <c r="B115" s="376"/>
      <c r="C115" s="379" t="str">
        <f>IF([1]p9!$C$377&lt;&gt;0,[1]p9!$C$377,"")</f>
        <v/>
      </c>
      <c r="D115" s="379"/>
      <c r="E115" s="379"/>
      <c r="F115" s="379"/>
      <c r="G115" s="379"/>
      <c r="H115" s="379"/>
      <c r="I115" s="379"/>
      <c r="J115" s="379"/>
      <c r="K115" s="379"/>
      <c r="L115" s="380"/>
      <c r="M115" s="375" t="s">
        <v>240</v>
      </c>
      <c r="N115" s="376"/>
      <c r="O115" s="379" t="str">
        <f>IF([1]p9!$H$376&lt;&gt;0,[1]p9!$H$376,"")</f>
        <v/>
      </c>
      <c r="P115" s="379"/>
      <c r="Q115" s="379"/>
      <c r="R115" s="379"/>
      <c r="S115" s="380"/>
      <c r="T115" s="97"/>
      <c r="U115" s="2"/>
      <c r="V115" s="2"/>
    </row>
    <row r="116" spans="1:22" x14ac:dyDescent="0.2">
      <c r="A116" s="378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  <c r="Q116" s="378"/>
      <c r="R116" s="378"/>
      <c r="S116" s="378"/>
    </row>
    <row r="117" spans="1:22" x14ac:dyDescent="0.2">
      <c r="A117" s="47" t="s">
        <v>266</v>
      </c>
      <c r="B117" s="379" t="str">
        <f>IF([1]p9!$A$380&lt;&gt;0,[1]p9!$A$380,"")</f>
        <v/>
      </c>
      <c r="C117" s="379"/>
      <c r="D117" s="379"/>
      <c r="E117" s="379"/>
      <c r="F117" s="379"/>
      <c r="G117" s="379"/>
      <c r="H117" s="379"/>
      <c r="I117" s="379"/>
      <c r="J117" s="379"/>
      <c r="K117" s="375" t="s">
        <v>170</v>
      </c>
      <c r="L117" s="376"/>
      <c r="M117" s="379" t="str">
        <f>IF([1]p9!$F$380&lt;&gt;0,[1]p9!$F$380,"")</f>
        <v/>
      </c>
      <c r="N117" s="379"/>
      <c r="O117" s="380"/>
      <c r="P117" s="87" t="s">
        <v>74</v>
      </c>
      <c r="Q117" s="96" t="str">
        <f>IF([1]p9!$K$380&lt;&gt;0,[1]p9!$K$380,"")</f>
        <v/>
      </c>
      <c r="R117" s="93" t="s">
        <v>75</v>
      </c>
      <c r="S117" s="96" t="str">
        <f>IF([1]p9!$L$380&lt;&gt;0,[1]p9!$L$380,"")</f>
        <v/>
      </c>
      <c r="T117" s="97"/>
      <c r="U117" s="2"/>
      <c r="V117" s="2"/>
    </row>
    <row r="118" spans="1:22" x14ac:dyDescent="0.2">
      <c r="A118" s="375" t="s">
        <v>263</v>
      </c>
      <c r="B118" s="376"/>
      <c r="C118" s="379" t="str">
        <f>IF([1]p9!$C$381&lt;&gt;0,[1]p9!$C$381,"")</f>
        <v/>
      </c>
      <c r="D118" s="379"/>
      <c r="E118" s="379"/>
      <c r="F118" s="379"/>
      <c r="G118" s="379"/>
      <c r="H118" s="379"/>
      <c r="I118" s="379"/>
      <c r="J118" s="379"/>
      <c r="K118" s="379"/>
      <c r="L118" s="380"/>
      <c r="M118" s="375" t="s">
        <v>240</v>
      </c>
      <c r="N118" s="376"/>
      <c r="O118" s="379" t="str">
        <f>IF([1]p9!$H$380&lt;&gt;0,[1]p9!$H$380,"")</f>
        <v/>
      </c>
      <c r="P118" s="379"/>
      <c r="Q118" s="379"/>
      <c r="R118" s="379"/>
      <c r="S118" s="380"/>
      <c r="T118" s="97"/>
      <c r="U118" s="2"/>
      <c r="V118" s="2"/>
    </row>
    <row r="119" spans="1:22" x14ac:dyDescent="0.2">
      <c r="A119" s="378"/>
      <c r="B119" s="378"/>
      <c r="C119" s="378"/>
      <c r="D119" s="378"/>
      <c r="E119" s="378"/>
      <c r="F119" s="378"/>
      <c r="G119" s="378"/>
      <c r="H119" s="378"/>
      <c r="I119" s="378"/>
      <c r="J119" s="378"/>
      <c r="K119" s="378"/>
      <c r="L119" s="378"/>
      <c r="M119" s="378"/>
      <c r="N119" s="378"/>
      <c r="O119" s="378"/>
      <c r="P119" s="378"/>
      <c r="Q119" s="378"/>
      <c r="R119" s="378"/>
      <c r="S119" s="378"/>
    </row>
    <row r="120" spans="1:22" x14ac:dyDescent="0.2">
      <c r="A120" s="47" t="s">
        <v>266</v>
      </c>
      <c r="B120" s="379" t="str">
        <f>IF([1]p9!$A$384&lt;&gt;0,[1]p9!$A$384,"")</f>
        <v/>
      </c>
      <c r="C120" s="379"/>
      <c r="D120" s="379"/>
      <c r="E120" s="379"/>
      <c r="F120" s="379"/>
      <c r="G120" s="379"/>
      <c r="H120" s="379"/>
      <c r="I120" s="379"/>
      <c r="J120" s="379"/>
      <c r="K120" s="375" t="s">
        <v>170</v>
      </c>
      <c r="L120" s="376"/>
      <c r="M120" s="379" t="str">
        <f>IF([1]p9!$F$384&lt;&gt;0,[1]p9!$F$384,"")</f>
        <v/>
      </c>
      <c r="N120" s="379"/>
      <c r="O120" s="380"/>
      <c r="P120" s="87" t="s">
        <v>74</v>
      </c>
      <c r="Q120" s="96" t="str">
        <f>IF([1]p9!$K$384&lt;&gt;0,[1]p9!$K$384,"")</f>
        <v/>
      </c>
      <c r="R120" s="93" t="s">
        <v>75</v>
      </c>
      <c r="S120" s="96" t="str">
        <f>IF([1]p9!$L$384&lt;&gt;0,[1]p9!$L$384,"")</f>
        <v/>
      </c>
      <c r="T120" s="97"/>
      <c r="U120" s="2"/>
      <c r="V120" s="2"/>
    </row>
    <row r="121" spans="1:22" x14ac:dyDescent="0.2">
      <c r="A121" s="375" t="s">
        <v>263</v>
      </c>
      <c r="B121" s="376"/>
      <c r="C121" s="379" t="str">
        <f>IF([1]p9!$C$385&lt;&gt;0,[1]p9!$C$385,"")</f>
        <v/>
      </c>
      <c r="D121" s="379"/>
      <c r="E121" s="379"/>
      <c r="F121" s="379"/>
      <c r="G121" s="379"/>
      <c r="H121" s="379"/>
      <c r="I121" s="379"/>
      <c r="J121" s="379"/>
      <c r="K121" s="379"/>
      <c r="L121" s="380"/>
      <c r="M121" s="375" t="s">
        <v>240</v>
      </c>
      <c r="N121" s="376"/>
      <c r="O121" s="379" t="str">
        <f>IF([1]p9!$H$384&lt;&gt;0,[1]p9!$H$384,"")</f>
        <v/>
      </c>
      <c r="P121" s="379"/>
      <c r="Q121" s="379"/>
      <c r="R121" s="379"/>
      <c r="S121" s="380"/>
      <c r="T121" s="97"/>
      <c r="U121" s="2"/>
      <c r="V121" s="2"/>
    </row>
    <row r="122" spans="1:22" x14ac:dyDescent="0.2">
      <c r="A122" s="378"/>
      <c r="B122" s="378"/>
      <c r="C122" s="378"/>
      <c r="D122" s="378"/>
      <c r="E122" s="378"/>
      <c r="F122" s="378"/>
      <c r="G122" s="378"/>
      <c r="H122" s="378"/>
      <c r="I122" s="378"/>
      <c r="J122" s="378"/>
      <c r="K122" s="378"/>
      <c r="L122" s="378"/>
      <c r="M122" s="378"/>
      <c r="N122" s="378"/>
      <c r="O122" s="378"/>
      <c r="P122" s="378"/>
      <c r="Q122" s="378"/>
      <c r="R122" s="378"/>
      <c r="S122" s="378"/>
    </row>
    <row r="123" spans="1:22" s="32" customFormat="1" ht="13.5" customHeight="1" x14ac:dyDescent="0.2">
      <c r="A123" s="87" t="s">
        <v>265</v>
      </c>
      <c r="B123" s="379" t="str">
        <f>T([1]p10!$C$13:$G$13)</f>
        <v>Diogo Diniz Pereira da Silva e Silva</v>
      </c>
      <c r="C123" s="379"/>
      <c r="D123" s="379"/>
      <c r="E123" s="379"/>
      <c r="F123" s="379"/>
      <c r="G123" s="379"/>
      <c r="H123" s="380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1:22" x14ac:dyDescent="0.2">
      <c r="A124" s="47" t="s">
        <v>266</v>
      </c>
      <c r="B124" s="379" t="str">
        <f>IF([1]p10!$A$372&lt;&gt;0,[1]p10!$A$372,"")</f>
        <v>Manuela da Silva Souza</v>
      </c>
      <c r="C124" s="379"/>
      <c r="D124" s="379"/>
      <c r="E124" s="379"/>
      <c r="F124" s="379"/>
      <c r="G124" s="379"/>
      <c r="H124" s="379"/>
      <c r="I124" s="379"/>
      <c r="J124" s="379"/>
      <c r="K124" s="375" t="s">
        <v>170</v>
      </c>
      <c r="L124" s="376"/>
      <c r="M124" s="379" t="str">
        <f>IF([1]p10!$F$372&lt;&gt;0,[1]p10!$F$372,"")</f>
        <v>UFBA</v>
      </c>
      <c r="N124" s="379"/>
      <c r="O124" s="380"/>
      <c r="P124" s="87" t="s">
        <v>74</v>
      </c>
      <c r="Q124" s="96">
        <f>IF([1]p10!$K$372&lt;&gt;0,[1]p10!$K$372,"")</f>
        <v>45439</v>
      </c>
      <c r="R124" s="93" t="s">
        <v>75</v>
      </c>
      <c r="S124" s="96">
        <f>IF([1]p10!$L$372&lt;&gt;0,[1]p10!$L$372,"")</f>
        <v>45442</v>
      </c>
      <c r="T124" s="97"/>
      <c r="U124" s="2"/>
      <c r="V124" s="2"/>
    </row>
    <row r="125" spans="1:22" x14ac:dyDescent="0.2">
      <c r="A125" s="375" t="s">
        <v>263</v>
      </c>
      <c r="B125" s="376"/>
      <c r="C125" s="379" t="str">
        <f>IF([1]p10!$C$373&lt;&gt;0,[1]p10!$C$373,"")</f>
        <v/>
      </c>
      <c r="D125" s="379"/>
      <c r="E125" s="379"/>
      <c r="F125" s="379"/>
      <c r="G125" s="379"/>
      <c r="H125" s="379"/>
      <c r="I125" s="379"/>
      <c r="J125" s="379"/>
      <c r="K125" s="379"/>
      <c r="L125" s="380"/>
      <c r="M125" s="375" t="s">
        <v>240</v>
      </c>
      <c r="N125" s="376"/>
      <c r="O125" s="379" t="str">
        <f>IF([1]p10!$H$372&lt;&gt;0,[1]p10!$H$372,"")</f>
        <v>FAPESQ</v>
      </c>
      <c r="P125" s="379"/>
      <c r="Q125" s="379"/>
      <c r="R125" s="379"/>
      <c r="S125" s="380"/>
      <c r="T125" s="97"/>
      <c r="U125" s="2"/>
      <c r="V125" s="2"/>
    </row>
    <row r="126" spans="1:22" x14ac:dyDescent="0.2">
      <c r="A126" s="378"/>
      <c r="B126" s="378"/>
      <c r="C126" s="378"/>
      <c r="D126" s="378"/>
      <c r="E126" s="378"/>
      <c r="F126" s="378"/>
      <c r="G126" s="378"/>
      <c r="H126" s="378"/>
      <c r="I126" s="378"/>
      <c r="J126" s="378"/>
      <c r="K126" s="378"/>
      <c r="L126" s="378"/>
      <c r="M126" s="378"/>
      <c r="N126" s="378"/>
      <c r="O126" s="378"/>
      <c r="P126" s="378"/>
      <c r="Q126" s="378"/>
      <c r="R126" s="378"/>
      <c r="S126" s="378"/>
    </row>
    <row r="127" spans="1:22" x14ac:dyDescent="0.2">
      <c r="A127" s="47" t="s">
        <v>266</v>
      </c>
      <c r="B127" s="379" t="str">
        <f>IF([1]p10!$A$376&lt;&gt;0,[1]p10!$A$376,"")</f>
        <v/>
      </c>
      <c r="C127" s="379"/>
      <c r="D127" s="379"/>
      <c r="E127" s="379"/>
      <c r="F127" s="379"/>
      <c r="G127" s="379"/>
      <c r="H127" s="379"/>
      <c r="I127" s="379"/>
      <c r="J127" s="379"/>
      <c r="K127" s="375" t="s">
        <v>170</v>
      </c>
      <c r="L127" s="376"/>
      <c r="M127" s="379" t="str">
        <f>IF([1]p10!$F$376&lt;&gt;0,[1]p10!$F$376,"")</f>
        <v/>
      </c>
      <c r="N127" s="379"/>
      <c r="O127" s="380"/>
      <c r="P127" s="87" t="s">
        <v>74</v>
      </c>
      <c r="Q127" s="96" t="str">
        <f>IF([1]p10!$K$376&lt;&gt;0,[1]p10!$K$376,"")</f>
        <v/>
      </c>
      <c r="R127" s="93" t="s">
        <v>75</v>
      </c>
      <c r="S127" s="96" t="str">
        <f>IF([1]p10!$L$376&lt;&gt;0,[1]p10!$L$376,"")</f>
        <v/>
      </c>
      <c r="T127" s="97"/>
      <c r="U127" s="2"/>
      <c r="V127" s="2"/>
    </row>
    <row r="128" spans="1:22" x14ac:dyDescent="0.2">
      <c r="A128" s="375" t="s">
        <v>263</v>
      </c>
      <c r="B128" s="376"/>
      <c r="C128" s="379" t="str">
        <f>IF([1]p10!$C$377&lt;&gt;0,[1]p10!$C$377,"")</f>
        <v/>
      </c>
      <c r="D128" s="379"/>
      <c r="E128" s="379"/>
      <c r="F128" s="379"/>
      <c r="G128" s="379"/>
      <c r="H128" s="379"/>
      <c r="I128" s="379"/>
      <c r="J128" s="379"/>
      <c r="K128" s="379"/>
      <c r="L128" s="380"/>
      <c r="M128" s="375" t="s">
        <v>240</v>
      </c>
      <c r="N128" s="376"/>
      <c r="O128" s="379" t="str">
        <f>IF([1]p10!$H$376&lt;&gt;0,[1]p10!$H$376,"")</f>
        <v/>
      </c>
      <c r="P128" s="379"/>
      <c r="Q128" s="379"/>
      <c r="R128" s="379"/>
      <c r="S128" s="380"/>
      <c r="T128" s="97"/>
      <c r="U128" s="2"/>
      <c r="V128" s="2"/>
    </row>
    <row r="129" spans="1:22" x14ac:dyDescent="0.2">
      <c r="A129" s="378"/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8"/>
      <c r="P129" s="378"/>
      <c r="Q129" s="378"/>
      <c r="R129" s="378"/>
      <c r="S129" s="378"/>
    </row>
    <row r="130" spans="1:22" x14ac:dyDescent="0.2">
      <c r="A130" s="47" t="s">
        <v>266</v>
      </c>
      <c r="B130" s="379" t="str">
        <f>IF([1]p10!$A$380&lt;&gt;0,[1]p10!$A$380,"")</f>
        <v/>
      </c>
      <c r="C130" s="379"/>
      <c r="D130" s="379"/>
      <c r="E130" s="379"/>
      <c r="F130" s="379"/>
      <c r="G130" s="379"/>
      <c r="H130" s="379"/>
      <c r="I130" s="379"/>
      <c r="J130" s="379"/>
      <c r="K130" s="375" t="s">
        <v>170</v>
      </c>
      <c r="L130" s="376"/>
      <c r="M130" s="379" t="str">
        <f>IF([1]p10!$F$380&lt;&gt;0,[1]p10!$F$380,"")</f>
        <v/>
      </c>
      <c r="N130" s="379"/>
      <c r="O130" s="380"/>
      <c r="P130" s="87" t="s">
        <v>74</v>
      </c>
      <c r="Q130" s="96" t="str">
        <f>IF([1]p10!$K$380&lt;&gt;0,[1]p10!$K$380,"")</f>
        <v/>
      </c>
      <c r="R130" s="93" t="s">
        <v>75</v>
      </c>
      <c r="S130" s="96" t="str">
        <f>IF([1]p10!$L$380&lt;&gt;0,[1]p10!$L$380,"")</f>
        <v/>
      </c>
      <c r="T130" s="97"/>
      <c r="U130" s="2"/>
      <c r="V130" s="2"/>
    </row>
    <row r="131" spans="1:22" x14ac:dyDescent="0.2">
      <c r="A131" s="375" t="s">
        <v>263</v>
      </c>
      <c r="B131" s="376"/>
      <c r="C131" s="379" t="str">
        <f>IF([1]p10!$C$381&lt;&gt;0,[1]p10!$C$381,"")</f>
        <v/>
      </c>
      <c r="D131" s="379"/>
      <c r="E131" s="379"/>
      <c r="F131" s="379"/>
      <c r="G131" s="379"/>
      <c r="H131" s="379"/>
      <c r="I131" s="379"/>
      <c r="J131" s="379"/>
      <c r="K131" s="379"/>
      <c r="L131" s="380"/>
      <c r="M131" s="375" t="s">
        <v>240</v>
      </c>
      <c r="N131" s="376"/>
      <c r="O131" s="379" t="str">
        <f>IF([1]p10!$H$380&lt;&gt;0,[1]p10!$H$380,"")</f>
        <v/>
      </c>
      <c r="P131" s="379"/>
      <c r="Q131" s="379"/>
      <c r="R131" s="379"/>
      <c r="S131" s="380"/>
      <c r="T131" s="97"/>
      <c r="U131" s="2"/>
      <c r="V131" s="2"/>
    </row>
    <row r="132" spans="1:22" x14ac:dyDescent="0.2">
      <c r="A132" s="378"/>
      <c r="B132" s="378"/>
      <c r="C132" s="378"/>
      <c r="D132" s="378"/>
      <c r="E132" s="378"/>
      <c r="F132" s="378"/>
      <c r="G132" s="378"/>
      <c r="H132" s="378"/>
      <c r="I132" s="378"/>
      <c r="J132" s="378"/>
      <c r="K132" s="378"/>
      <c r="L132" s="378"/>
      <c r="M132" s="378"/>
      <c r="N132" s="378"/>
      <c r="O132" s="378"/>
      <c r="P132" s="378"/>
      <c r="Q132" s="378"/>
      <c r="R132" s="378"/>
      <c r="S132" s="378"/>
    </row>
    <row r="133" spans="1:22" x14ac:dyDescent="0.2">
      <c r="A133" s="47" t="s">
        <v>266</v>
      </c>
      <c r="B133" s="379" t="str">
        <f>IF([1]p10!$A$384&lt;&gt;0,[1]p10!$A$384,"")</f>
        <v/>
      </c>
      <c r="C133" s="379"/>
      <c r="D133" s="379"/>
      <c r="E133" s="379"/>
      <c r="F133" s="379"/>
      <c r="G133" s="379"/>
      <c r="H133" s="379"/>
      <c r="I133" s="379"/>
      <c r="J133" s="379"/>
      <c r="K133" s="375" t="s">
        <v>170</v>
      </c>
      <c r="L133" s="376"/>
      <c r="M133" s="379" t="str">
        <f>IF([1]p10!$F$384&lt;&gt;0,[1]p10!$F$384,"")</f>
        <v/>
      </c>
      <c r="N133" s="379"/>
      <c r="O133" s="380"/>
      <c r="P133" s="87" t="s">
        <v>74</v>
      </c>
      <c r="Q133" s="96" t="str">
        <f>IF([1]p10!$K$384&lt;&gt;0,[1]p10!$K$384,"")</f>
        <v/>
      </c>
      <c r="R133" s="93" t="s">
        <v>75</v>
      </c>
      <c r="S133" s="96" t="str">
        <f>IF([1]p10!$L$384&lt;&gt;0,[1]p10!$L$384,"")</f>
        <v/>
      </c>
      <c r="T133" s="97"/>
      <c r="U133" s="2"/>
      <c r="V133" s="2"/>
    </row>
    <row r="134" spans="1:22" x14ac:dyDescent="0.2">
      <c r="A134" s="375" t="s">
        <v>263</v>
      </c>
      <c r="B134" s="376"/>
      <c r="C134" s="379" t="str">
        <f>IF([1]p10!$C$385&lt;&gt;0,[1]p10!$C$385,"")</f>
        <v/>
      </c>
      <c r="D134" s="379"/>
      <c r="E134" s="379"/>
      <c r="F134" s="379"/>
      <c r="G134" s="379"/>
      <c r="H134" s="379"/>
      <c r="I134" s="379"/>
      <c r="J134" s="379"/>
      <c r="K134" s="379"/>
      <c r="L134" s="380"/>
      <c r="M134" s="375" t="s">
        <v>240</v>
      </c>
      <c r="N134" s="376"/>
      <c r="O134" s="379" t="str">
        <f>IF([1]p10!$H$384&lt;&gt;0,[1]p10!$H$384,"")</f>
        <v/>
      </c>
      <c r="P134" s="379"/>
      <c r="Q134" s="379"/>
      <c r="R134" s="379"/>
      <c r="S134" s="380"/>
      <c r="T134" s="97"/>
      <c r="U134" s="2"/>
      <c r="V134" s="2"/>
    </row>
    <row r="135" spans="1:22" x14ac:dyDescent="0.2">
      <c r="A135" s="378"/>
      <c r="B135" s="378"/>
      <c r="C135" s="378"/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</row>
    <row r="136" spans="1:22" s="32" customFormat="1" ht="13.5" customHeight="1" x14ac:dyDescent="0.2">
      <c r="A136" s="87" t="s">
        <v>265</v>
      </c>
      <c r="B136" s="379" t="str">
        <f>T([1]p11!$C$13:$G$13)</f>
        <v>Henrique Fernandes de Lima</v>
      </c>
      <c r="C136" s="379"/>
      <c r="D136" s="379"/>
      <c r="E136" s="379"/>
      <c r="F136" s="379"/>
      <c r="G136" s="379"/>
      <c r="H136" s="380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</row>
    <row r="137" spans="1:22" x14ac:dyDescent="0.2">
      <c r="A137" s="47" t="s">
        <v>266</v>
      </c>
      <c r="B137" s="379" t="str">
        <f>IF([1]p11!$A$372&lt;&gt;0,[1]p11!$A$372,"")</f>
        <v/>
      </c>
      <c r="C137" s="379"/>
      <c r="D137" s="379"/>
      <c r="E137" s="379"/>
      <c r="F137" s="379"/>
      <c r="G137" s="379"/>
      <c r="H137" s="379"/>
      <c r="I137" s="379"/>
      <c r="J137" s="379"/>
      <c r="K137" s="375" t="s">
        <v>170</v>
      </c>
      <c r="L137" s="376"/>
      <c r="M137" s="379" t="str">
        <f>IF([1]p11!$F$372&lt;&gt;0,[1]p11!$F$372,"")</f>
        <v/>
      </c>
      <c r="N137" s="379"/>
      <c r="O137" s="380"/>
      <c r="P137" s="87" t="s">
        <v>74</v>
      </c>
      <c r="Q137" s="96" t="str">
        <f>IF([1]p11!$K$372&lt;&gt;0,[1]p11!$K$372,"")</f>
        <v/>
      </c>
      <c r="R137" s="93" t="s">
        <v>75</v>
      </c>
      <c r="S137" s="96" t="str">
        <f>IF([1]p11!$L$372&lt;&gt;0,[1]p11!$L$372,"")</f>
        <v/>
      </c>
      <c r="T137" s="97"/>
      <c r="U137" s="2"/>
      <c r="V137" s="2"/>
    </row>
    <row r="138" spans="1:22" x14ac:dyDescent="0.2">
      <c r="A138" s="375" t="s">
        <v>263</v>
      </c>
      <c r="B138" s="376"/>
      <c r="C138" s="379" t="str">
        <f>IF([1]p11!$C$373&lt;&gt;0,[1]p11!$C$373,"")</f>
        <v/>
      </c>
      <c r="D138" s="379"/>
      <c r="E138" s="379"/>
      <c r="F138" s="379"/>
      <c r="G138" s="379"/>
      <c r="H138" s="379"/>
      <c r="I138" s="379"/>
      <c r="J138" s="379"/>
      <c r="K138" s="379"/>
      <c r="L138" s="380"/>
      <c r="M138" s="375" t="s">
        <v>240</v>
      </c>
      <c r="N138" s="376"/>
      <c r="O138" s="379" t="str">
        <f>IF([1]p11!$H$372&lt;&gt;0,[1]p11!$H$372,"")</f>
        <v/>
      </c>
      <c r="P138" s="379"/>
      <c r="Q138" s="379"/>
      <c r="R138" s="379"/>
      <c r="S138" s="380"/>
      <c r="T138" s="97"/>
      <c r="U138" s="2"/>
      <c r="V138" s="2"/>
    </row>
    <row r="139" spans="1:22" x14ac:dyDescent="0.2">
      <c r="A139" s="378"/>
      <c r="B139" s="378"/>
      <c r="C139" s="378"/>
      <c r="D139" s="378"/>
      <c r="E139" s="378"/>
      <c r="F139" s="378"/>
      <c r="G139" s="378"/>
      <c r="H139" s="378"/>
      <c r="I139" s="378"/>
      <c r="J139" s="378"/>
      <c r="K139" s="378"/>
      <c r="L139" s="378"/>
      <c r="M139" s="378"/>
      <c r="N139" s="378"/>
      <c r="O139" s="378"/>
      <c r="P139" s="378"/>
      <c r="Q139" s="378"/>
      <c r="R139" s="378"/>
      <c r="S139" s="378"/>
    </row>
    <row r="140" spans="1:22" x14ac:dyDescent="0.2">
      <c r="A140" s="47" t="s">
        <v>266</v>
      </c>
      <c r="B140" s="379" t="str">
        <f>IF([1]p11!$A$376&lt;&gt;0,[1]p11!$A$376,"")</f>
        <v/>
      </c>
      <c r="C140" s="379"/>
      <c r="D140" s="379"/>
      <c r="E140" s="379"/>
      <c r="F140" s="379"/>
      <c r="G140" s="379"/>
      <c r="H140" s="379"/>
      <c r="I140" s="379"/>
      <c r="J140" s="379"/>
      <c r="K140" s="375" t="s">
        <v>170</v>
      </c>
      <c r="L140" s="376"/>
      <c r="M140" s="379" t="str">
        <f>IF([1]p11!$F$376&lt;&gt;0,[1]p11!$F$376,"")</f>
        <v/>
      </c>
      <c r="N140" s="379"/>
      <c r="O140" s="380"/>
      <c r="P140" s="87" t="s">
        <v>74</v>
      </c>
      <c r="Q140" s="96" t="str">
        <f>IF([1]p11!$K$376&lt;&gt;0,[1]p11!$K$376,"")</f>
        <v/>
      </c>
      <c r="R140" s="93" t="s">
        <v>75</v>
      </c>
      <c r="S140" s="96" t="str">
        <f>IF([1]p11!$L$376&lt;&gt;0,[1]p11!$L$376,"")</f>
        <v/>
      </c>
      <c r="T140" s="97"/>
      <c r="U140" s="2"/>
      <c r="V140" s="2"/>
    </row>
    <row r="141" spans="1:22" x14ac:dyDescent="0.2">
      <c r="A141" s="375" t="s">
        <v>263</v>
      </c>
      <c r="B141" s="376"/>
      <c r="C141" s="379" t="str">
        <f>IF([1]p11!$C$377&lt;&gt;0,[1]p11!$C$377,"")</f>
        <v/>
      </c>
      <c r="D141" s="379"/>
      <c r="E141" s="379"/>
      <c r="F141" s="379"/>
      <c r="G141" s="379"/>
      <c r="H141" s="379"/>
      <c r="I141" s="379"/>
      <c r="J141" s="379"/>
      <c r="K141" s="379"/>
      <c r="L141" s="380"/>
      <c r="M141" s="375" t="s">
        <v>240</v>
      </c>
      <c r="N141" s="376"/>
      <c r="O141" s="379" t="str">
        <f>IF([1]p11!$H$376&lt;&gt;0,[1]p11!$H$376,"")</f>
        <v/>
      </c>
      <c r="P141" s="379"/>
      <c r="Q141" s="379"/>
      <c r="R141" s="379"/>
      <c r="S141" s="380"/>
      <c r="T141" s="97"/>
      <c r="U141" s="2"/>
      <c r="V141" s="2"/>
    </row>
    <row r="142" spans="1:22" x14ac:dyDescent="0.2">
      <c r="A142" s="378"/>
      <c r="B142" s="378"/>
      <c r="C142" s="378"/>
      <c r="D142" s="378"/>
      <c r="E142" s="378"/>
      <c r="F142" s="378"/>
      <c r="G142" s="378"/>
      <c r="H142" s="378"/>
      <c r="I142" s="378"/>
      <c r="J142" s="378"/>
      <c r="K142" s="378"/>
      <c r="L142" s="378"/>
      <c r="M142" s="378"/>
      <c r="N142" s="378"/>
      <c r="O142" s="378"/>
      <c r="P142" s="378"/>
      <c r="Q142" s="378"/>
      <c r="R142" s="378"/>
      <c r="S142" s="378"/>
    </row>
    <row r="143" spans="1:22" x14ac:dyDescent="0.2">
      <c r="A143" s="47" t="s">
        <v>266</v>
      </c>
      <c r="B143" s="379" t="str">
        <f>IF([1]p11!$A$380&lt;&gt;0,[1]p11!$A$380,"")</f>
        <v/>
      </c>
      <c r="C143" s="379"/>
      <c r="D143" s="379"/>
      <c r="E143" s="379"/>
      <c r="F143" s="379"/>
      <c r="G143" s="379"/>
      <c r="H143" s="379"/>
      <c r="I143" s="379"/>
      <c r="J143" s="379"/>
      <c r="K143" s="375" t="s">
        <v>170</v>
      </c>
      <c r="L143" s="376"/>
      <c r="M143" s="379" t="str">
        <f>IF([1]p11!$F$380&lt;&gt;0,[1]p11!$F$380,"")</f>
        <v/>
      </c>
      <c r="N143" s="379"/>
      <c r="O143" s="380"/>
      <c r="P143" s="87" t="s">
        <v>74</v>
      </c>
      <c r="Q143" s="96" t="str">
        <f>IF([1]p11!$K$380&lt;&gt;0,[1]p11!$K$380,"")</f>
        <v/>
      </c>
      <c r="R143" s="93" t="s">
        <v>75</v>
      </c>
      <c r="S143" s="96" t="str">
        <f>IF([1]p11!$L$380&lt;&gt;0,[1]p11!$L$380,"")</f>
        <v/>
      </c>
      <c r="T143" s="97"/>
      <c r="U143" s="2"/>
      <c r="V143" s="2"/>
    </row>
    <row r="144" spans="1:22" x14ac:dyDescent="0.2">
      <c r="A144" s="375" t="s">
        <v>263</v>
      </c>
      <c r="B144" s="376"/>
      <c r="C144" s="379" t="str">
        <f>IF([1]p11!$C$381&lt;&gt;0,[1]p11!$C$381,"")</f>
        <v/>
      </c>
      <c r="D144" s="379"/>
      <c r="E144" s="379"/>
      <c r="F144" s="379"/>
      <c r="G144" s="379"/>
      <c r="H144" s="379"/>
      <c r="I144" s="379"/>
      <c r="J144" s="379"/>
      <c r="K144" s="379"/>
      <c r="L144" s="380"/>
      <c r="M144" s="375" t="s">
        <v>240</v>
      </c>
      <c r="N144" s="376"/>
      <c r="O144" s="379" t="str">
        <f>IF([1]p11!$H$380&lt;&gt;0,[1]p11!$H$380,"")</f>
        <v/>
      </c>
      <c r="P144" s="379"/>
      <c r="Q144" s="379"/>
      <c r="R144" s="379"/>
      <c r="S144" s="380"/>
      <c r="T144" s="97"/>
      <c r="U144" s="2"/>
      <c r="V144" s="2"/>
    </row>
    <row r="145" spans="1:22" x14ac:dyDescent="0.2">
      <c r="A145" s="378"/>
      <c r="B145" s="378"/>
      <c r="C145" s="378"/>
      <c r="D145" s="378"/>
      <c r="E145" s="378"/>
      <c r="F145" s="378"/>
      <c r="G145" s="378"/>
      <c r="H145" s="378"/>
      <c r="I145" s="378"/>
      <c r="J145" s="378"/>
      <c r="K145" s="378"/>
      <c r="L145" s="378"/>
      <c r="M145" s="378"/>
      <c r="N145" s="378"/>
      <c r="O145" s="378"/>
      <c r="P145" s="378"/>
      <c r="Q145" s="378"/>
      <c r="R145" s="378"/>
      <c r="S145" s="378"/>
    </row>
    <row r="146" spans="1:22" x14ac:dyDescent="0.2">
      <c r="A146" s="47" t="s">
        <v>266</v>
      </c>
      <c r="B146" s="379" t="str">
        <f>IF([1]p11!$A$384&lt;&gt;0,[1]p11!$A$384,"")</f>
        <v/>
      </c>
      <c r="C146" s="379"/>
      <c r="D146" s="379"/>
      <c r="E146" s="379"/>
      <c r="F146" s="379"/>
      <c r="G146" s="379"/>
      <c r="H146" s="379"/>
      <c r="I146" s="379"/>
      <c r="J146" s="379"/>
      <c r="K146" s="375" t="s">
        <v>170</v>
      </c>
      <c r="L146" s="376"/>
      <c r="M146" s="379" t="str">
        <f>IF([1]p11!$F$384&lt;&gt;0,[1]p11!$F$384,"")</f>
        <v/>
      </c>
      <c r="N146" s="379"/>
      <c r="O146" s="380"/>
      <c r="P146" s="87" t="s">
        <v>74</v>
      </c>
      <c r="Q146" s="96" t="str">
        <f>IF([1]p11!$K$384&lt;&gt;0,[1]p11!$K$384,"")</f>
        <v/>
      </c>
      <c r="R146" s="93" t="s">
        <v>75</v>
      </c>
      <c r="S146" s="96" t="str">
        <f>IF([1]p11!$L$384&lt;&gt;0,[1]p11!$L$384,"")</f>
        <v/>
      </c>
      <c r="T146" s="97"/>
      <c r="U146" s="2"/>
      <c r="V146" s="2"/>
    </row>
    <row r="147" spans="1:22" x14ac:dyDescent="0.2">
      <c r="A147" s="375" t="s">
        <v>263</v>
      </c>
      <c r="B147" s="376"/>
      <c r="C147" s="379" t="str">
        <f>IF([1]p11!$C$385&lt;&gt;0,[1]p11!$C$385,"")</f>
        <v/>
      </c>
      <c r="D147" s="379"/>
      <c r="E147" s="379"/>
      <c r="F147" s="379"/>
      <c r="G147" s="379"/>
      <c r="H147" s="379"/>
      <c r="I147" s="379"/>
      <c r="J147" s="379"/>
      <c r="K147" s="379"/>
      <c r="L147" s="380"/>
      <c r="M147" s="375" t="s">
        <v>240</v>
      </c>
      <c r="N147" s="376"/>
      <c r="O147" s="379" t="str">
        <f>IF([1]p11!$H$384&lt;&gt;0,[1]p11!$H$384,"")</f>
        <v/>
      </c>
      <c r="P147" s="379"/>
      <c r="Q147" s="379"/>
      <c r="R147" s="379"/>
      <c r="S147" s="380"/>
      <c r="T147" s="97"/>
      <c r="U147" s="2"/>
      <c r="V147" s="2"/>
    </row>
    <row r="148" spans="1:22" x14ac:dyDescent="0.2">
      <c r="A148" s="378"/>
      <c r="B148" s="378"/>
      <c r="C148" s="378"/>
      <c r="D148" s="378"/>
      <c r="E148" s="378"/>
      <c r="F148" s="378"/>
      <c r="G148" s="378"/>
      <c r="H148" s="378"/>
      <c r="I148" s="378"/>
      <c r="J148" s="378"/>
      <c r="K148" s="378"/>
      <c r="L148" s="378"/>
      <c r="M148" s="378"/>
      <c r="N148" s="378"/>
      <c r="O148" s="378"/>
      <c r="P148" s="378"/>
      <c r="Q148" s="378"/>
      <c r="R148" s="378"/>
      <c r="S148" s="378"/>
    </row>
    <row r="149" spans="1:22" s="32" customFormat="1" ht="13.5" customHeight="1" x14ac:dyDescent="0.2">
      <c r="A149" s="87" t="s">
        <v>265</v>
      </c>
      <c r="B149" s="379" t="str">
        <f>T([1]p12!$C$13:$G$13)</f>
        <v>Jacqueline Félix de Brito Diniz</v>
      </c>
      <c r="C149" s="379"/>
      <c r="D149" s="379"/>
      <c r="E149" s="379"/>
      <c r="F149" s="379"/>
      <c r="G149" s="379"/>
      <c r="H149" s="380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</row>
    <row r="150" spans="1:22" x14ac:dyDescent="0.2">
      <c r="A150" s="47" t="s">
        <v>266</v>
      </c>
      <c r="B150" s="379" t="str">
        <f>IF([1]p12!$A$372&lt;&gt;0,[1]p12!$A$372,"")</f>
        <v/>
      </c>
      <c r="C150" s="379"/>
      <c r="D150" s="379"/>
      <c r="E150" s="379"/>
      <c r="F150" s="379"/>
      <c r="G150" s="379"/>
      <c r="H150" s="379"/>
      <c r="I150" s="379"/>
      <c r="J150" s="379"/>
      <c r="K150" s="375" t="s">
        <v>170</v>
      </c>
      <c r="L150" s="376"/>
      <c r="M150" s="379" t="str">
        <f>IF([1]p12!$F$372&lt;&gt;0,[1]p12!$F$372,"")</f>
        <v/>
      </c>
      <c r="N150" s="379"/>
      <c r="O150" s="380"/>
      <c r="P150" s="87" t="s">
        <v>74</v>
      </c>
      <c r="Q150" s="96" t="str">
        <f>IF([1]p12!$K$372&lt;&gt;0,[1]p12!$K$372,"")</f>
        <v/>
      </c>
      <c r="R150" s="93" t="s">
        <v>75</v>
      </c>
      <c r="S150" s="96" t="str">
        <f>IF([1]p12!$L$372&lt;&gt;0,[1]p12!$L$372,"")</f>
        <v/>
      </c>
      <c r="T150" s="97"/>
      <c r="U150" s="2"/>
      <c r="V150" s="2"/>
    </row>
    <row r="151" spans="1:22" x14ac:dyDescent="0.2">
      <c r="A151" s="375" t="s">
        <v>263</v>
      </c>
      <c r="B151" s="376"/>
      <c r="C151" s="379" t="str">
        <f>IF([1]p12!$C$373&lt;&gt;0,[1]p12!$C$373,"")</f>
        <v/>
      </c>
      <c r="D151" s="379"/>
      <c r="E151" s="379"/>
      <c r="F151" s="379"/>
      <c r="G151" s="379"/>
      <c r="H151" s="379"/>
      <c r="I151" s="379"/>
      <c r="J151" s="379"/>
      <c r="K151" s="379"/>
      <c r="L151" s="380"/>
      <c r="M151" s="375" t="s">
        <v>240</v>
      </c>
      <c r="N151" s="376"/>
      <c r="O151" s="379" t="str">
        <f>IF([1]p12!$H$372&lt;&gt;0,[1]p12!$H$372,"")</f>
        <v/>
      </c>
      <c r="P151" s="379"/>
      <c r="Q151" s="379"/>
      <c r="R151" s="379"/>
      <c r="S151" s="380"/>
      <c r="T151" s="97"/>
      <c r="U151" s="2"/>
      <c r="V151" s="2"/>
    </row>
    <row r="152" spans="1:22" x14ac:dyDescent="0.2">
      <c r="A152" s="378"/>
      <c r="B152" s="378"/>
      <c r="C152" s="378"/>
      <c r="D152" s="378"/>
      <c r="E152" s="378"/>
      <c r="F152" s="378"/>
      <c r="G152" s="378"/>
      <c r="H152" s="378"/>
      <c r="I152" s="378"/>
      <c r="J152" s="378"/>
      <c r="K152" s="378"/>
      <c r="L152" s="378"/>
      <c r="M152" s="378"/>
      <c r="N152" s="378"/>
      <c r="O152" s="378"/>
      <c r="P152" s="378"/>
      <c r="Q152" s="378"/>
      <c r="R152" s="378"/>
      <c r="S152" s="378"/>
    </row>
    <row r="153" spans="1:22" x14ac:dyDescent="0.2">
      <c r="A153" s="47" t="s">
        <v>266</v>
      </c>
      <c r="B153" s="379" t="str">
        <f>IF([1]p12!$A$376&lt;&gt;0,[1]p12!$A$376,"")</f>
        <v/>
      </c>
      <c r="C153" s="379"/>
      <c r="D153" s="379"/>
      <c r="E153" s="379"/>
      <c r="F153" s="379"/>
      <c r="G153" s="379"/>
      <c r="H153" s="379"/>
      <c r="I153" s="379"/>
      <c r="J153" s="379"/>
      <c r="K153" s="375" t="s">
        <v>170</v>
      </c>
      <c r="L153" s="376"/>
      <c r="M153" s="379" t="str">
        <f>IF([1]p12!$F$376&lt;&gt;0,[1]p12!$F$376,"")</f>
        <v/>
      </c>
      <c r="N153" s="379"/>
      <c r="O153" s="380"/>
      <c r="P153" s="87" t="s">
        <v>74</v>
      </c>
      <c r="Q153" s="96" t="str">
        <f>IF([1]p12!$K$376&lt;&gt;0,[1]p12!$K$376,"")</f>
        <v/>
      </c>
      <c r="R153" s="93" t="s">
        <v>75</v>
      </c>
      <c r="S153" s="96" t="str">
        <f>IF([1]p12!$L$376&lt;&gt;0,[1]p12!$L$376,"")</f>
        <v/>
      </c>
      <c r="T153" s="97"/>
      <c r="U153" s="2"/>
      <c r="V153" s="2"/>
    </row>
    <row r="154" spans="1:22" x14ac:dyDescent="0.2">
      <c r="A154" s="375" t="s">
        <v>263</v>
      </c>
      <c r="B154" s="376"/>
      <c r="C154" s="379" t="str">
        <f>IF([1]p12!$C$377&lt;&gt;0,[1]p12!$C$377,"")</f>
        <v/>
      </c>
      <c r="D154" s="379"/>
      <c r="E154" s="379"/>
      <c r="F154" s="379"/>
      <c r="G154" s="379"/>
      <c r="H154" s="379"/>
      <c r="I154" s="379"/>
      <c r="J154" s="379"/>
      <c r="K154" s="379"/>
      <c r="L154" s="380"/>
      <c r="M154" s="375" t="s">
        <v>240</v>
      </c>
      <c r="N154" s="376"/>
      <c r="O154" s="379" t="str">
        <f>IF([1]p12!$H$376&lt;&gt;0,[1]p12!$H$376,"")</f>
        <v/>
      </c>
      <c r="P154" s="379"/>
      <c r="Q154" s="379"/>
      <c r="R154" s="379"/>
      <c r="S154" s="380"/>
      <c r="T154" s="97"/>
      <c r="U154" s="2"/>
      <c r="V154" s="2"/>
    </row>
    <row r="155" spans="1:22" x14ac:dyDescent="0.2">
      <c r="A155" s="378"/>
      <c r="B155" s="378"/>
      <c r="C155" s="378"/>
      <c r="D155" s="378"/>
      <c r="E155" s="378"/>
      <c r="F155" s="378"/>
      <c r="G155" s="378"/>
      <c r="H155" s="378"/>
      <c r="I155" s="378"/>
      <c r="J155" s="378"/>
      <c r="K155" s="378"/>
      <c r="L155" s="378"/>
      <c r="M155" s="378"/>
      <c r="N155" s="378"/>
      <c r="O155" s="378"/>
      <c r="P155" s="378"/>
      <c r="Q155" s="378"/>
      <c r="R155" s="378"/>
      <c r="S155" s="378"/>
    </row>
    <row r="156" spans="1:22" x14ac:dyDescent="0.2">
      <c r="A156" s="47" t="s">
        <v>266</v>
      </c>
      <c r="B156" s="379" t="str">
        <f>IF([1]p12!$A$380&lt;&gt;0,[1]p12!$A$380,"")</f>
        <v/>
      </c>
      <c r="C156" s="379"/>
      <c r="D156" s="379"/>
      <c r="E156" s="379"/>
      <c r="F156" s="379"/>
      <c r="G156" s="379"/>
      <c r="H156" s="379"/>
      <c r="I156" s="379"/>
      <c r="J156" s="379"/>
      <c r="K156" s="375" t="s">
        <v>170</v>
      </c>
      <c r="L156" s="376"/>
      <c r="M156" s="379" t="str">
        <f>IF([1]p12!$F$380&lt;&gt;0,[1]p12!$F$380,"")</f>
        <v/>
      </c>
      <c r="N156" s="379"/>
      <c r="O156" s="380"/>
      <c r="P156" s="87" t="s">
        <v>74</v>
      </c>
      <c r="Q156" s="96" t="str">
        <f>IF([1]p12!$K$380&lt;&gt;0,[1]p12!$K$380,"")</f>
        <v/>
      </c>
      <c r="R156" s="93" t="s">
        <v>75</v>
      </c>
      <c r="S156" s="96" t="str">
        <f>IF([1]p12!$L$380&lt;&gt;0,[1]p12!$L$380,"")</f>
        <v/>
      </c>
      <c r="T156" s="97"/>
      <c r="U156" s="2"/>
      <c r="V156" s="2"/>
    </row>
    <row r="157" spans="1:22" x14ac:dyDescent="0.2">
      <c r="A157" s="375" t="s">
        <v>263</v>
      </c>
      <c r="B157" s="376"/>
      <c r="C157" s="379" t="str">
        <f>IF([1]p12!$C$381&lt;&gt;0,[1]p12!$C$381,"")</f>
        <v/>
      </c>
      <c r="D157" s="379"/>
      <c r="E157" s="379"/>
      <c r="F157" s="379"/>
      <c r="G157" s="379"/>
      <c r="H157" s="379"/>
      <c r="I157" s="379"/>
      <c r="J157" s="379"/>
      <c r="K157" s="379"/>
      <c r="L157" s="380"/>
      <c r="M157" s="375" t="s">
        <v>240</v>
      </c>
      <c r="N157" s="376"/>
      <c r="O157" s="379" t="str">
        <f>IF([1]p12!$H$380&lt;&gt;0,[1]p12!$H$380,"")</f>
        <v/>
      </c>
      <c r="P157" s="379"/>
      <c r="Q157" s="379"/>
      <c r="R157" s="379"/>
      <c r="S157" s="380"/>
      <c r="T157" s="97"/>
      <c r="U157" s="2"/>
      <c r="V157" s="2"/>
    </row>
    <row r="158" spans="1:22" x14ac:dyDescent="0.2">
      <c r="A158" s="378"/>
      <c r="B158" s="378"/>
      <c r="C158" s="378"/>
      <c r="D158" s="378"/>
      <c r="E158" s="378"/>
      <c r="F158" s="378"/>
      <c r="G158" s="378"/>
      <c r="H158" s="378"/>
      <c r="I158" s="378"/>
      <c r="J158" s="378"/>
      <c r="K158" s="378"/>
      <c r="L158" s="378"/>
      <c r="M158" s="378"/>
      <c r="N158" s="378"/>
      <c r="O158" s="378"/>
      <c r="P158" s="378"/>
      <c r="Q158" s="378"/>
      <c r="R158" s="378"/>
      <c r="S158" s="378"/>
    </row>
    <row r="159" spans="1:22" x14ac:dyDescent="0.2">
      <c r="A159" s="47" t="s">
        <v>266</v>
      </c>
      <c r="B159" s="379" t="str">
        <f>IF([1]p12!$A$384&lt;&gt;0,[1]p12!$A$384,"")</f>
        <v/>
      </c>
      <c r="C159" s="379"/>
      <c r="D159" s="379"/>
      <c r="E159" s="379"/>
      <c r="F159" s="379"/>
      <c r="G159" s="379"/>
      <c r="H159" s="379"/>
      <c r="I159" s="379"/>
      <c r="J159" s="379"/>
      <c r="K159" s="375" t="s">
        <v>170</v>
      </c>
      <c r="L159" s="376"/>
      <c r="M159" s="379" t="str">
        <f>IF([1]p12!$F$384&lt;&gt;0,[1]p12!$F$384,"")</f>
        <v/>
      </c>
      <c r="N159" s="379"/>
      <c r="O159" s="380"/>
      <c r="P159" s="87" t="s">
        <v>74</v>
      </c>
      <c r="Q159" s="96" t="str">
        <f>IF([1]p12!$K$384&lt;&gt;0,[1]p12!$K$384,"")</f>
        <v/>
      </c>
      <c r="R159" s="93" t="s">
        <v>75</v>
      </c>
      <c r="S159" s="96" t="str">
        <f>IF([1]p12!$L$384&lt;&gt;0,[1]p12!$L$384,"")</f>
        <v/>
      </c>
      <c r="T159" s="97"/>
      <c r="U159" s="2"/>
      <c r="V159" s="2"/>
    </row>
    <row r="160" spans="1:22" x14ac:dyDescent="0.2">
      <c r="A160" s="375" t="s">
        <v>263</v>
      </c>
      <c r="B160" s="376"/>
      <c r="C160" s="379" t="str">
        <f>IF([1]p12!$C$385&lt;&gt;0,[1]p12!$C$385,"")</f>
        <v/>
      </c>
      <c r="D160" s="379"/>
      <c r="E160" s="379"/>
      <c r="F160" s="379"/>
      <c r="G160" s="379"/>
      <c r="H160" s="379"/>
      <c r="I160" s="379"/>
      <c r="J160" s="379"/>
      <c r="K160" s="379"/>
      <c r="L160" s="380"/>
      <c r="M160" s="375" t="s">
        <v>240</v>
      </c>
      <c r="N160" s="376"/>
      <c r="O160" s="379" t="str">
        <f>IF([1]p12!$H$384&lt;&gt;0,[1]p12!$H$384,"")</f>
        <v/>
      </c>
      <c r="P160" s="379"/>
      <c r="Q160" s="379"/>
      <c r="R160" s="379"/>
      <c r="S160" s="380"/>
      <c r="T160" s="97"/>
      <c r="U160" s="2"/>
      <c r="V160" s="2"/>
    </row>
    <row r="161" spans="1:22" x14ac:dyDescent="0.2">
      <c r="A161" s="378"/>
      <c r="B161" s="378"/>
      <c r="C161" s="378"/>
      <c r="D161" s="378"/>
      <c r="E161" s="378"/>
      <c r="F161" s="378"/>
      <c r="G161" s="378"/>
      <c r="H161" s="378"/>
      <c r="I161" s="378"/>
      <c r="J161" s="378"/>
      <c r="K161" s="378"/>
      <c r="L161" s="378"/>
      <c r="M161" s="378"/>
      <c r="N161" s="378"/>
      <c r="O161" s="378"/>
      <c r="P161" s="378"/>
      <c r="Q161" s="378"/>
      <c r="R161" s="378"/>
      <c r="S161" s="378"/>
    </row>
    <row r="162" spans="1:22" s="32" customFormat="1" ht="13.5" customHeight="1" x14ac:dyDescent="0.2">
      <c r="A162" s="87" t="s">
        <v>265</v>
      </c>
      <c r="B162" s="379" t="str">
        <f>T([1]p13!$C$13:$G$13)</f>
        <v>Jaime Alves Barbosa Sobrinho</v>
      </c>
      <c r="C162" s="379"/>
      <c r="D162" s="379"/>
      <c r="E162" s="379"/>
      <c r="F162" s="379"/>
      <c r="G162" s="379"/>
      <c r="H162" s="380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22" x14ac:dyDescent="0.2">
      <c r="A163" s="47" t="s">
        <v>266</v>
      </c>
      <c r="B163" s="379" t="str">
        <f>IF([1]p13!$A$372&lt;&gt;0,[1]p13!$A$372,"")</f>
        <v/>
      </c>
      <c r="C163" s="379"/>
      <c r="D163" s="379"/>
      <c r="E163" s="379"/>
      <c r="F163" s="379"/>
      <c r="G163" s="379"/>
      <c r="H163" s="379"/>
      <c r="I163" s="379"/>
      <c r="J163" s="379"/>
      <c r="K163" s="375" t="s">
        <v>170</v>
      </c>
      <c r="L163" s="376"/>
      <c r="M163" s="379" t="str">
        <f>IF([1]p13!$F$372&lt;&gt;0,[1]p13!$F$372,"")</f>
        <v/>
      </c>
      <c r="N163" s="379"/>
      <c r="O163" s="380"/>
      <c r="P163" s="87" t="s">
        <v>74</v>
      </c>
      <c r="Q163" s="96" t="str">
        <f>IF([1]p13!$K$372&lt;&gt;0,[1]p13!$K$372,"")</f>
        <v/>
      </c>
      <c r="R163" s="93" t="s">
        <v>75</v>
      </c>
      <c r="S163" s="96" t="str">
        <f>IF([1]p13!$L$372&lt;&gt;0,[1]p13!$L$372,"")</f>
        <v/>
      </c>
      <c r="T163" s="97"/>
      <c r="U163" s="2"/>
      <c r="V163" s="2"/>
    </row>
    <row r="164" spans="1:22" x14ac:dyDescent="0.2">
      <c r="A164" s="375" t="s">
        <v>263</v>
      </c>
      <c r="B164" s="376"/>
      <c r="C164" s="379" t="str">
        <f>IF([1]p13!$C$373&lt;&gt;0,[1]p13!$C$373,"")</f>
        <v/>
      </c>
      <c r="D164" s="379"/>
      <c r="E164" s="379"/>
      <c r="F164" s="379"/>
      <c r="G164" s="379"/>
      <c r="H164" s="379"/>
      <c r="I164" s="379"/>
      <c r="J164" s="379"/>
      <c r="K164" s="379"/>
      <c r="L164" s="380"/>
      <c r="M164" s="375" t="s">
        <v>240</v>
      </c>
      <c r="N164" s="376"/>
      <c r="O164" s="379" t="str">
        <f>IF([1]p13!$H$372&lt;&gt;0,[1]p13!$H$372,"")</f>
        <v/>
      </c>
      <c r="P164" s="379"/>
      <c r="Q164" s="379"/>
      <c r="R164" s="379"/>
      <c r="S164" s="380"/>
      <c r="T164" s="97"/>
      <c r="U164" s="2"/>
      <c r="V164" s="2"/>
    </row>
    <row r="165" spans="1:22" x14ac:dyDescent="0.2">
      <c r="A165" s="378"/>
      <c r="B165" s="378"/>
      <c r="C165" s="378"/>
      <c r="D165" s="378"/>
      <c r="E165" s="378"/>
      <c r="F165" s="378"/>
      <c r="G165" s="378"/>
      <c r="H165" s="378"/>
      <c r="I165" s="378"/>
      <c r="J165" s="378"/>
      <c r="K165" s="378"/>
      <c r="L165" s="378"/>
      <c r="M165" s="378"/>
      <c r="N165" s="378"/>
      <c r="O165" s="378"/>
      <c r="P165" s="378"/>
      <c r="Q165" s="378"/>
      <c r="R165" s="378"/>
      <c r="S165" s="378"/>
    </row>
    <row r="166" spans="1:22" x14ac:dyDescent="0.2">
      <c r="A166" s="47" t="s">
        <v>266</v>
      </c>
      <c r="B166" s="379" t="str">
        <f>IF([1]p13!$A$376&lt;&gt;0,[1]p13!$A$376,"")</f>
        <v/>
      </c>
      <c r="C166" s="379"/>
      <c r="D166" s="379"/>
      <c r="E166" s="379"/>
      <c r="F166" s="379"/>
      <c r="G166" s="379"/>
      <c r="H166" s="379"/>
      <c r="I166" s="379"/>
      <c r="J166" s="379"/>
      <c r="K166" s="375" t="s">
        <v>170</v>
      </c>
      <c r="L166" s="376"/>
      <c r="M166" s="379" t="str">
        <f>IF([1]p13!$F$376&lt;&gt;0,[1]p13!$F$376,"")</f>
        <v/>
      </c>
      <c r="N166" s="379"/>
      <c r="O166" s="380"/>
      <c r="P166" s="87" t="s">
        <v>74</v>
      </c>
      <c r="Q166" s="96" t="str">
        <f>IF([1]p13!$K$376&lt;&gt;0,[1]p13!$K$376,"")</f>
        <v/>
      </c>
      <c r="R166" s="93" t="s">
        <v>75</v>
      </c>
      <c r="S166" s="96" t="str">
        <f>IF([1]p13!$L$376&lt;&gt;0,[1]p13!$L$376,"")</f>
        <v/>
      </c>
      <c r="T166" s="97"/>
      <c r="U166" s="2"/>
      <c r="V166" s="2"/>
    </row>
    <row r="167" spans="1:22" x14ac:dyDescent="0.2">
      <c r="A167" s="375" t="s">
        <v>263</v>
      </c>
      <c r="B167" s="376"/>
      <c r="C167" s="379" t="str">
        <f>IF([1]p13!$C$377&lt;&gt;0,[1]p13!$C$377,"")</f>
        <v/>
      </c>
      <c r="D167" s="379"/>
      <c r="E167" s="379"/>
      <c r="F167" s="379"/>
      <c r="G167" s="379"/>
      <c r="H167" s="379"/>
      <c r="I167" s="379"/>
      <c r="J167" s="379"/>
      <c r="K167" s="379"/>
      <c r="L167" s="380"/>
      <c r="M167" s="375" t="s">
        <v>240</v>
      </c>
      <c r="N167" s="376"/>
      <c r="O167" s="379" t="str">
        <f>IF([1]p13!$H$376&lt;&gt;0,[1]p13!$H$376,"")</f>
        <v/>
      </c>
      <c r="P167" s="379"/>
      <c r="Q167" s="379"/>
      <c r="R167" s="379"/>
      <c r="S167" s="380"/>
      <c r="T167" s="97"/>
      <c r="U167" s="2"/>
      <c r="V167" s="2"/>
    </row>
    <row r="168" spans="1:22" x14ac:dyDescent="0.2">
      <c r="A168" s="378"/>
      <c r="B168" s="378"/>
      <c r="C168" s="378"/>
      <c r="D168" s="378"/>
      <c r="E168" s="378"/>
      <c r="F168" s="378"/>
      <c r="G168" s="378"/>
      <c r="H168" s="378"/>
      <c r="I168" s="378"/>
      <c r="J168" s="378"/>
      <c r="K168" s="378"/>
      <c r="L168" s="378"/>
      <c r="M168" s="378"/>
      <c r="N168" s="378"/>
      <c r="O168" s="378"/>
      <c r="P168" s="378"/>
      <c r="Q168" s="378"/>
      <c r="R168" s="378"/>
      <c r="S168" s="378"/>
    </row>
    <row r="169" spans="1:22" x14ac:dyDescent="0.2">
      <c r="A169" s="47" t="s">
        <v>266</v>
      </c>
      <c r="B169" s="379" t="str">
        <f>IF([1]p13!$A$380&lt;&gt;0,[1]p13!$A$380,"")</f>
        <v/>
      </c>
      <c r="C169" s="379"/>
      <c r="D169" s="379"/>
      <c r="E169" s="379"/>
      <c r="F169" s="379"/>
      <c r="G169" s="379"/>
      <c r="H169" s="379"/>
      <c r="I169" s="379"/>
      <c r="J169" s="379"/>
      <c r="K169" s="375" t="s">
        <v>170</v>
      </c>
      <c r="L169" s="376"/>
      <c r="M169" s="379" t="str">
        <f>IF([1]p13!$F$380&lt;&gt;0,[1]p13!$F$380,"")</f>
        <v/>
      </c>
      <c r="N169" s="379"/>
      <c r="O169" s="380"/>
      <c r="P169" s="87" t="s">
        <v>74</v>
      </c>
      <c r="Q169" s="96" t="str">
        <f>IF([1]p13!$K$380&lt;&gt;0,[1]p13!$K$380,"")</f>
        <v/>
      </c>
      <c r="R169" s="93" t="s">
        <v>75</v>
      </c>
      <c r="S169" s="96" t="str">
        <f>IF([1]p13!$L$380&lt;&gt;0,[1]p13!$L$380,"")</f>
        <v/>
      </c>
      <c r="T169" s="97"/>
      <c r="U169" s="2"/>
      <c r="V169" s="2"/>
    </row>
    <row r="170" spans="1:22" x14ac:dyDescent="0.2">
      <c r="A170" s="375" t="s">
        <v>263</v>
      </c>
      <c r="B170" s="376"/>
      <c r="C170" s="379" t="str">
        <f>IF([1]p13!$C$381&lt;&gt;0,[1]p13!$C$381,"")</f>
        <v/>
      </c>
      <c r="D170" s="379"/>
      <c r="E170" s="379"/>
      <c r="F170" s="379"/>
      <c r="G170" s="379"/>
      <c r="H170" s="379"/>
      <c r="I170" s="379"/>
      <c r="J170" s="379"/>
      <c r="K170" s="379"/>
      <c r="L170" s="380"/>
      <c r="M170" s="375" t="s">
        <v>240</v>
      </c>
      <c r="N170" s="376"/>
      <c r="O170" s="379" t="str">
        <f>IF([1]p13!$H$380&lt;&gt;0,[1]p13!$H$380,"")</f>
        <v/>
      </c>
      <c r="P170" s="379"/>
      <c r="Q170" s="379"/>
      <c r="R170" s="379"/>
      <c r="S170" s="380"/>
      <c r="T170" s="97"/>
      <c r="U170" s="2"/>
      <c r="V170" s="2"/>
    </row>
    <row r="171" spans="1:22" x14ac:dyDescent="0.2">
      <c r="A171" s="378"/>
      <c r="B171" s="378"/>
      <c r="C171" s="378"/>
      <c r="D171" s="378"/>
      <c r="E171" s="378"/>
      <c r="F171" s="378"/>
      <c r="G171" s="378"/>
      <c r="H171" s="378"/>
      <c r="I171" s="378"/>
      <c r="J171" s="378"/>
      <c r="K171" s="378"/>
      <c r="L171" s="378"/>
      <c r="M171" s="378"/>
      <c r="N171" s="378"/>
      <c r="O171" s="378"/>
      <c r="P171" s="378"/>
      <c r="Q171" s="378"/>
      <c r="R171" s="378"/>
      <c r="S171" s="378"/>
    </row>
    <row r="172" spans="1:22" x14ac:dyDescent="0.2">
      <c r="A172" s="47" t="s">
        <v>266</v>
      </c>
      <c r="B172" s="379" t="str">
        <f>IF([1]p13!$A$384&lt;&gt;0,[1]p13!$A$384,"")</f>
        <v/>
      </c>
      <c r="C172" s="379"/>
      <c r="D172" s="379"/>
      <c r="E172" s="379"/>
      <c r="F172" s="379"/>
      <c r="G172" s="379"/>
      <c r="H172" s="379"/>
      <c r="I172" s="379"/>
      <c r="J172" s="379"/>
      <c r="K172" s="375" t="s">
        <v>170</v>
      </c>
      <c r="L172" s="376"/>
      <c r="M172" s="379" t="str">
        <f>IF([1]p13!$F$384&lt;&gt;0,[1]p13!$F$384,"")</f>
        <v/>
      </c>
      <c r="N172" s="379"/>
      <c r="O172" s="380"/>
      <c r="P172" s="87" t="s">
        <v>74</v>
      </c>
      <c r="Q172" s="96" t="str">
        <f>IF([1]p13!$K$384&lt;&gt;0,[1]p13!$K$384,"")</f>
        <v/>
      </c>
      <c r="R172" s="93" t="s">
        <v>75</v>
      </c>
      <c r="S172" s="96" t="str">
        <f>IF([1]p13!$L$384&lt;&gt;0,[1]p13!$L$384,"")</f>
        <v/>
      </c>
      <c r="T172" s="97"/>
      <c r="U172" s="2"/>
      <c r="V172" s="2"/>
    </row>
    <row r="173" spans="1:22" x14ac:dyDescent="0.2">
      <c r="A173" s="375" t="s">
        <v>263</v>
      </c>
      <c r="B173" s="376"/>
      <c r="C173" s="379" t="str">
        <f>IF([1]p13!$C$385&lt;&gt;0,[1]p13!$C$385,"")</f>
        <v/>
      </c>
      <c r="D173" s="379"/>
      <c r="E173" s="379"/>
      <c r="F173" s="379"/>
      <c r="G173" s="379"/>
      <c r="H173" s="379"/>
      <c r="I173" s="379"/>
      <c r="J173" s="379"/>
      <c r="K173" s="379"/>
      <c r="L173" s="380"/>
      <c r="M173" s="375" t="s">
        <v>240</v>
      </c>
      <c r="N173" s="376"/>
      <c r="O173" s="379" t="str">
        <f>IF([1]p13!$H$384&lt;&gt;0,[1]p13!$H$384,"")</f>
        <v/>
      </c>
      <c r="P173" s="379"/>
      <c r="Q173" s="379"/>
      <c r="R173" s="379"/>
      <c r="S173" s="380"/>
      <c r="T173" s="97"/>
      <c r="U173" s="2"/>
      <c r="V173" s="2"/>
    </row>
    <row r="174" spans="1:22" x14ac:dyDescent="0.2">
      <c r="A174" s="378"/>
      <c r="B174" s="378"/>
      <c r="C174" s="378"/>
      <c r="D174" s="378"/>
      <c r="E174" s="378"/>
      <c r="F174" s="378"/>
      <c r="G174" s="378"/>
      <c r="H174" s="378"/>
      <c r="I174" s="378"/>
      <c r="J174" s="378"/>
      <c r="K174" s="378"/>
      <c r="L174" s="378"/>
      <c r="M174" s="378"/>
      <c r="N174" s="378"/>
      <c r="O174" s="378"/>
      <c r="P174" s="378"/>
      <c r="Q174" s="378"/>
      <c r="R174" s="378"/>
      <c r="S174" s="378"/>
    </row>
    <row r="175" spans="1:22" s="32" customFormat="1" ht="13.5" customHeight="1" x14ac:dyDescent="0.2">
      <c r="A175" s="87" t="s">
        <v>265</v>
      </c>
      <c r="B175" s="379" t="str">
        <f>T([1]p14!$C$13:$G$13)</f>
        <v>Jefferson Abrantes dos Santos</v>
      </c>
      <c r="C175" s="379"/>
      <c r="D175" s="379"/>
      <c r="E175" s="379"/>
      <c r="F175" s="379"/>
      <c r="G175" s="379"/>
      <c r="H175" s="380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</row>
    <row r="176" spans="1:22" x14ac:dyDescent="0.2">
      <c r="A176" s="47" t="s">
        <v>266</v>
      </c>
      <c r="B176" s="379" t="str">
        <f>IF([1]p14!$A$372&lt;&gt;0,[1]p14!$A$372,"")</f>
        <v/>
      </c>
      <c r="C176" s="379"/>
      <c r="D176" s="379"/>
      <c r="E176" s="379"/>
      <c r="F176" s="379"/>
      <c r="G176" s="379"/>
      <c r="H176" s="379"/>
      <c r="I176" s="379"/>
      <c r="J176" s="379"/>
      <c r="K176" s="375" t="s">
        <v>170</v>
      </c>
      <c r="L176" s="376"/>
      <c r="M176" s="379" t="str">
        <f>IF([1]p14!$F$372&lt;&gt;0,[1]p14!$F$372,"")</f>
        <v/>
      </c>
      <c r="N176" s="379"/>
      <c r="O176" s="380"/>
      <c r="P176" s="87" t="s">
        <v>74</v>
      </c>
      <c r="Q176" s="96" t="str">
        <f>IF([1]p14!$K$372&lt;&gt;0,[1]p14!$K$372,"")</f>
        <v/>
      </c>
      <c r="R176" s="93" t="s">
        <v>75</v>
      </c>
      <c r="S176" s="96" t="str">
        <f>IF([1]p14!$L$372&lt;&gt;0,[1]p14!$L$372,"")</f>
        <v/>
      </c>
      <c r="T176" s="97"/>
      <c r="U176" s="2"/>
      <c r="V176" s="2"/>
    </row>
    <row r="177" spans="1:22" x14ac:dyDescent="0.2">
      <c r="A177" s="375" t="s">
        <v>263</v>
      </c>
      <c r="B177" s="376"/>
      <c r="C177" s="379" t="str">
        <f>IF([1]p14!$C$373&lt;&gt;0,[1]p14!$C$373,"")</f>
        <v/>
      </c>
      <c r="D177" s="379"/>
      <c r="E177" s="379"/>
      <c r="F177" s="379"/>
      <c r="G177" s="379"/>
      <c r="H177" s="379"/>
      <c r="I177" s="379"/>
      <c r="J177" s="379"/>
      <c r="K177" s="379"/>
      <c r="L177" s="380"/>
      <c r="M177" s="375" t="s">
        <v>240</v>
      </c>
      <c r="N177" s="376"/>
      <c r="O177" s="379" t="str">
        <f>IF([1]p14!$H$372&lt;&gt;0,[1]p14!$H$372,"")</f>
        <v/>
      </c>
      <c r="P177" s="379"/>
      <c r="Q177" s="379"/>
      <c r="R177" s="379"/>
      <c r="S177" s="380"/>
      <c r="T177" s="97"/>
      <c r="U177" s="2"/>
      <c r="V177" s="2"/>
    </row>
    <row r="178" spans="1:22" x14ac:dyDescent="0.2">
      <c r="A178" s="378"/>
      <c r="B178" s="378"/>
      <c r="C178" s="378"/>
      <c r="D178" s="378"/>
      <c r="E178" s="378"/>
      <c r="F178" s="378"/>
      <c r="G178" s="378"/>
      <c r="H178" s="378"/>
      <c r="I178" s="378"/>
      <c r="J178" s="378"/>
      <c r="K178" s="378"/>
      <c r="L178" s="378"/>
      <c r="M178" s="378"/>
      <c r="N178" s="378"/>
      <c r="O178" s="378"/>
      <c r="P178" s="378"/>
      <c r="Q178" s="378"/>
      <c r="R178" s="378"/>
      <c r="S178" s="378"/>
    </row>
    <row r="179" spans="1:22" x14ac:dyDescent="0.2">
      <c r="A179" s="47" t="s">
        <v>266</v>
      </c>
      <c r="B179" s="379" t="str">
        <f>IF([1]p14!$A$376&lt;&gt;0,[1]p14!$A$376,"")</f>
        <v/>
      </c>
      <c r="C179" s="379"/>
      <c r="D179" s="379"/>
      <c r="E179" s="379"/>
      <c r="F179" s="379"/>
      <c r="G179" s="379"/>
      <c r="H179" s="379"/>
      <c r="I179" s="379"/>
      <c r="J179" s="379"/>
      <c r="K179" s="375" t="s">
        <v>170</v>
      </c>
      <c r="L179" s="376"/>
      <c r="M179" s="379" t="str">
        <f>IF([1]p14!$F$376&lt;&gt;0,[1]p14!$F$376,"")</f>
        <v/>
      </c>
      <c r="N179" s="379"/>
      <c r="O179" s="380"/>
      <c r="P179" s="87" t="s">
        <v>74</v>
      </c>
      <c r="Q179" s="96" t="str">
        <f>IF([1]p14!$K$376&lt;&gt;0,[1]p14!$K$376,"")</f>
        <v/>
      </c>
      <c r="R179" s="93" t="s">
        <v>75</v>
      </c>
      <c r="S179" s="96" t="str">
        <f>IF([1]p14!$L$376&lt;&gt;0,[1]p14!$L$376,"")</f>
        <v/>
      </c>
      <c r="T179" s="97"/>
      <c r="U179" s="2"/>
      <c r="V179" s="2"/>
    </row>
    <row r="180" spans="1:22" x14ac:dyDescent="0.2">
      <c r="A180" s="375" t="s">
        <v>263</v>
      </c>
      <c r="B180" s="376"/>
      <c r="C180" s="379" t="str">
        <f>IF([1]p14!$C$377&lt;&gt;0,[1]p14!$C$377,"")</f>
        <v/>
      </c>
      <c r="D180" s="379"/>
      <c r="E180" s="379"/>
      <c r="F180" s="379"/>
      <c r="G180" s="379"/>
      <c r="H180" s="379"/>
      <c r="I180" s="379"/>
      <c r="J180" s="379"/>
      <c r="K180" s="379"/>
      <c r="L180" s="380"/>
      <c r="M180" s="375" t="s">
        <v>240</v>
      </c>
      <c r="N180" s="376"/>
      <c r="O180" s="379" t="str">
        <f>IF([1]p14!$H$376&lt;&gt;0,[1]p14!$H$376,"")</f>
        <v/>
      </c>
      <c r="P180" s="379"/>
      <c r="Q180" s="379"/>
      <c r="R180" s="379"/>
      <c r="S180" s="380"/>
      <c r="T180" s="97"/>
      <c r="U180" s="2"/>
      <c r="V180" s="2"/>
    </row>
    <row r="181" spans="1:22" x14ac:dyDescent="0.2">
      <c r="A181" s="378"/>
      <c r="B181" s="378"/>
      <c r="C181" s="378"/>
      <c r="D181" s="378"/>
      <c r="E181" s="378"/>
      <c r="F181" s="378"/>
      <c r="G181" s="378"/>
      <c r="H181" s="378"/>
      <c r="I181" s="378"/>
      <c r="J181" s="378"/>
      <c r="K181" s="378"/>
      <c r="L181" s="378"/>
      <c r="M181" s="378"/>
      <c r="N181" s="378"/>
      <c r="O181" s="378"/>
      <c r="P181" s="378"/>
      <c r="Q181" s="378"/>
      <c r="R181" s="378"/>
      <c r="S181" s="378"/>
    </row>
    <row r="182" spans="1:22" x14ac:dyDescent="0.2">
      <c r="A182" s="47" t="s">
        <v>266</v>
      </c>
      <c r="B182" s="379" t="str">
        <f>IF([1]p14!$A$380&lt;&gt;0,[1]p14!$A$380,"")</f>
        <v/>
      </c>
      <c r="C182" s="379"/>
      <c r="D182" s="379"/>
      <c r="E182" s="379"/>
      <c r="F182" s="379"/>
      <c r="G182" s="379"/>
      <c r="H182" s="379"/>
      <c r="I182" s="379"/>
      <c r="J182" s="379"/>
      <c r="K182" s="375" t="s">
        <v>170</v>
      </c>
      <c r="L182" s="376"/>
      <c r="M182" s="379" t="str">
        <f>IF([1]p14!$F$380&lt;&gt;0,[1]p14!$F$380,"")</f>
        <v/>
      </c>
      <c r="N182" s="379"/>
      <c r="O182" s="380"/>
      <c r="P182" s="87" t="s">
        <v>74</v>
      </c>
      <c r="Q182" s="96" t="str">
        <f>IF([1]p14!$K$380&lt;&gt;0,[1]p14!$K$380,"")</f>
        <v/>
      </c>
      <c r="R182" s="93" t="s">
        <v>75</v>
      </c>
      <c r="S182" s="96" t="str">
        <f>IF([1]p14!$L$380&lt;&gt;0,[1]p14!$L$380,"")</f>
        <v/>
      </c>
      <c r="T182" s="97"/>
      <c r="U182" s="2"/>
      <c r="V182" s="2"/>
    </row>
    <row r="183" spans="1:22" x14ac:dyDescent="0.2">
      <c r="A183" s="375" t="s">
        <v>263</v>
      </c>
      <c r="B183" s="376"/>
      <c r="C183" s="379" t="str">
        <f>IF([1]p14!$C$381&lt;&gt;0,[1]p14!$C$381,"")</f>
        <v/>
      </c>
      <c r="D183" s="379"/>
      <c r="E183" s="379"/>
      <c r="F183" s="379"/>
      <c r="G183" s="379"/>
      <c r="H183" s="379"/>
      <c r="I183" s="379"/>
      <c r="J183" s="379"/>
      <c r="K183" s="379"/>
      <c r="L183" s="380"/>
      <c r="M183" s="375" t="s">
        <v>240</v>
      </c>
      <c r="N183" s="376"/>
      <c r="O183" s="379" t="str">
        <f>IF([1]p14!$H$380&lt;&gt;0,[1]p14!$H$380,"")</f>
        <v/>
      </c>
      <c r="P183" s="379"/>
      <c r="Q183" s="379"/>
      <c r="R183" s="379"/>
      <c r="S183" s="380"/>
      <c r="T183" s="97"/>
      <c r="U183" s="2"/>
      <c r="V183" s="2"/>
    </row>
    <row r="184" spans="1:22" x14ac:dyDescent="0.2">
      <c r="A184" s="378"/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78"/>
      <c r="P184" s="378"/>
      <c r="Q184" s="378"/>
      <c r="R184" s="378"/>
      <c r="S184" s="378"/>
    </row>
    <row r="185" spans="1:22" x14ac:dyDescent="0.2">
      <c r="A185" s="47" t="s">
        <v>266</v>
      </c>
      <c r="B185" s="379" t="str">
        <f>IF([1]p14!$A$384&lt;&gt;0,[1]p14!$A$384,"")</f>
        <v/>
      </c>
      <c r="C185" s="379"/>
      <c r="D185" s="379"/>
      <c r="E185" s="379"/>
      <c r="F185" s="379"/>
      <c r="G185" s="379"/>
      <c r="H185" s="379"/>
      <c r="I185" s="379"/>
      <c r="J185" s="379"/>
      <c r="K185" s="375" t="s">
        <v>170</v>
      </c>
      <c r="L185" s="376"/>
      <c r="M185" s="379" t="str">
        <f>IF([1]p14!$F$384&lt;&gt;0,[1]p14!$F$384,"")</f>
        <v/>
      </c>
      <c r="N185" s="379"/>
      <c r="O185" s="380"/>
      <c r="P185" s="87" t="s">
        <v>74</v>
      </c>
      <c r="Q185" s="96" t="str">
        <f>IF([1]p14!$K$384&lt;&gt;0,[1]p14!$K$384,"")</f>
        <v/>
      </c>
      <c r="R185" s="93" t="s">
        <v>75</v>
      </c>
      <c r="S185" s="96" t="str">
        <f>IF([1]p14!$L$384&lt;&gt;0,[1]p14!$L$384,"")</f>
        <v/>
      </c>
      <c r="T185" s="97"/>
      <c r="U185" s="2"/>
      <c r="V185" s="2"/>
    </row>
    <row r="186" spans="1:22" x14ac:dyDescent="0.2">
      <c r="A186" s="375" t="s">
        <v>263</v>
      </c>
      <c r="B186" s="376"/>
      <c r="C186" s="379" t="str">
        <f>IF([1]p14!$C$385&lt;&gt;0,[1]p14!$C$385,"")</f>
        <v/>
      </c>
      <c r="D186" s="379"/>
      <c r="E186" s="379"/>
      <c r="F186" s="379"/>
      <c r="G186" s="379"/>
      <c r="H186" s="379"/>
      <c r="I186" s="379"/>
      <c r="J186" s="379"/>
      <c r="K186" s="379"/>
      <c r="L186" s="380"/>
      <c r="M186" s="375" t="s">
        <v>240</v>
      </c>
      <c r="N186" s="376"/>
      <c r="O186" s="379" t="str">
        <f>IF([1]p14!$H$384&lt;&gt;0,[1]p14!$H$384,"")</f>
        <v/>
      </c>
      <c r="P186" s="379"/>
      <c r="Q186" s="379"/>
      <c r="R186" s="379"/>
      <c r="S186" s="380"/>
      <c r="T186" s="97"/>
      <c r="U186" s="2"/>
      <c r="V186" s="2"/>
    </row>
    <row r="187" spans="1:22" x14ac:dyDescent="0.2">
      <c r="A187" s="378"/>
      <c r="B187" s="378"/>
      <c r="C187" s="378"/>
      <c r="D187" s="378"/>
      <c r="E187" s="378"/>
      <c r="F187" s="378"/>
      <c r="G187" s="378"/>
      <c r="H187" s="378"/>
      <c r="I187" s="378"/>
      <c r="J187" s="378"/>
      <c r="K187" s="378"/>
      <c r="L187" s="378"/>
      <c r="M187" s="378"/>
      <c r="N187" s="378"/>
      <c r="O187" s="378"/>
      <c r="P187" s="378"/>
      <c r="Q187" s="378"/>
      <c r="R187" s="378"/>
      <c r="S187" s="378"/>
    </row>
    <row r="188" spans="1:22" s="32" customFormat="1" ht="13.5" customHeight="1" x14ac:dyDescent="0.2">
      <c r="A188" s="87" t="s">
        <v>265</v>
      </c>
      <c r="B188" s="379" t="str">
        <f>T([1]p15!$C$13:$G$13)</f>
        <v>José de Arimatéia Fernandes</v>
      </c>
      <c r="C188" s="379"/>
      <c r="D188" s="379"/>
      <c r="E188" s="379"/>
      <c r="F188" s="379"/>
      <c r="G188" s="379"/>
      <c r="H188" s="380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</row>
    <row r="189" spans="1:22" x14ac:dyDescent="0.2">
      <c r="A189" s="47" t="s">
        <v>266</v>
      </c>
      <c r="B189" s="379" t="str">
        <f>IF([1]p15!$A$372&lt;&gt;0,[1]p15!$A$372,"")</f>
        <v/>
      </c>
      <c r="C189" s="379"/>
      <c r="D189" s="379"/>
      <c r="E189" s="379"/>
      <c r="F189" s="379"/>
      <c r="G189" s="379"/>
      <c r="H189" s="379"/>
      <c r="I189" s="379"/>
      <c r="J189" s="379"/>
      <c r="K189" s="375" t="s">
        <v>170</v>
      </c>
      <c r="L189" s="376"/>
      <c r="M189" s="379" t="str">
        <f>IF([1]p15!$F$372&lt;&gt;0,[1]p15!$F$372,"")</f>
        <v/>
      </c>
      <c r="N189" s="379"/>
      <c r="O189" s="380"/>
      <c r="P189" s="87" t="s">
        <v>74</v>
      </c>
      <c r="Q189" s="96" t="str">
        <f>IF([1]p15!$K$372&lt;&gt;0,[1]p15!$K$372,"")</f>
        <v/>
      </c>
      <c r="R189" s="93" t="s">
        <v>75</v>
      </c>
      <c r="S189" s="96" t="str">
        <f>IF([1]p15!$L$372&lt;&gt;0,[1]p15!$L$372,"")</f>
        <v/>
      </c>
      <c r="T189" s="97"/>
      <c r="U189" s="2"/>
      <c r="V189" s="2"/>
    </row>
    <row r="190" spans="1:22" x14ac:dyDescent="0.2">
      <c r="A190" s="375" t="s">
        <v>263</v>
      </c>
      <c r="B190" s="376"/>
      <c r="C190" s="379" t="str">
        <f>IF([1]p15!$C$373&lt;&gt;0,[1]p15!$C$373,"")</f>
        <v/>
      </c>
      <c r="D190" s="379"/>
      <c r="E190" s="379"/>
      <c r="F190" s="379"/>
      <c r="G190" s="379"/>
      <c r="H190" s="379"/>
      <c r="I190" s="379"/>
      <c r="J190" s="379"/>
      <c r="K190" s="379"/>
      <c r="L190" s="380"/>
      <c r="M190" s="375" t="s">
        <v>240</v>
      </c>
      <c r="N190" s="376"/>
      <c r="O190" s="379" t="str">
        <f>IF([1]p15!$H$372&lt;&gt;0,[1]p15!$H$372,"")</f>
        <v/>
      </c>
      <c r="P190" s="379"/>
      <c r="Q190" s="379"/>
      <c r="R190" s="379"/>
      <c r="S190" s="380"/>
      <c r="T190" s="97"/>
      <c r="U190" s="2"/>
      <c r="V190" s="2"/>
    </row>
    <row r="191" spans="1:22" x14ac:dyDescent="0.2">
      <c r="A191" s="378"/>
      <c r="B191" s="378"/>
      <c r="C191" s="378"/>
      <c r="D191" s="378"/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78"/>
      <c r="P191" s="378"/>
      <c r="Q191" s="378"/>
      <c r="R191" s="378"/>
      <c r="S191" s="378"/>
    </row>
    <row r="192" spans="1:22" x14ac:dyDescent="0.2">
      <c r="A192" s="47" t="s">
        <v>266</v>
      </c>
      <c r="B192" s="379" t="str">
        <f>IF([1]p15!$A$376&lt;&gt;0,[1]p15!$A$376,"")</f>
        <v/>
      </c>
      <c r="C192" s="379"/>
      <c r="D192" s="379"/>
      <c r="E192" s="379"/>
      <c r="F192" s="379"/>
      <c r="G192" s="379"/>
      <c r="H192" s="379"/>
      <c r="I192" s="379"/>
      <c r="J192" s="379"/>
      <c r="K192" s="375" t="s">
        <v>170</v>
      </c>
      <c r="L192" s="376"/>
      <c r="M192" s="379" t="str">
        <f>IF([1]p15!$F$376&lt;&gt;0,[1]p15!$F$376,"")</f>
        <v/>
      </c>
      <c r="N192" s="379"/>
      <c r="O192" s="380"/>
      <c r="P192" s="87" t="s">
        <v>74</v>
      </c>
      <c r="Q192" s="96" t="str">
        <f>IF([1]p15!$K$376&lt;&gt;0,[1]p15!$K$376,"")</f>
        <v/>
      </c>
      <c r="R192" s="93" t="s">
        <v>75</v>
      </c>
      <c r="S192" s="96" t="str">
        <f>IF([1]p15!$L$376&lt;&gt;0,[1]p15!$L$376,"")</f>
        <v/>
      </c>
      <c r="T192" s="97"/>
      <c r="U192" s="2"/>
      <c r="V192" s="2"/>
    </row>
    <row r="193" spans="1:22" x14ac:dyDescent="0.2">
      <c r="A193" s="375" t="s">
        <v>263</v>
      </c>
      <c r="B193" s="376"/>
      <c r="C193" s="379" t="str">
        <f>IF([1]p15!$C$377&lt;&gt;0,[1]p15!$C$377,"")</f>
        <v/>
      </c>
      <c r="D193" s="379"/>
      <c r="E193" s="379"/>
      <c r="F193" s="379"/>
      <c r="G193" s="379"/>
      <c r="H193" s="379"/>
      <c r="I193" s="379"/>
      <c r="J193" s="379"/>
      <c r="K193" s="379"/>
      <c r="L193" s="380"/>
      <c r="M193" s="375" t="s">
        <v>240</v>
      </c>
      <c r="N193" s="376"/>
      <c r="O193" s="379" t="str">
        <f>IF([1]p15!$H$376&lt;&gt;0,[1]p15!$H$376,"")</f>
        <v/>
      </c>
      <c r="P193" s="379"/>
      <c r="Q193" s="379"/>
      <c r="R193" s="379"/>
      <c r="S193" s="380"/>
      <c r="T193" s="97"/>
      <c r="U193" s="2"/>
      <c r="V193" s="2"/>
    </row>
    <row r="194" spans="1:22" x14ac:dyDescent="0.2">
      <c r="A194" s="378"/>
      <c r="B194" s="378"/>
      <c r="C194" s="378"/>
      <c r="D194" s="378"/>
      <c r="E194" s="378"/>
      <c r="F194" s="378"/>
      <c r="G194" s="378"/>
      <c r="H194" s="378"/>
      <c r="I194" s="378"/>
      <c r="J194" s="378"/>
      <c r="K194" s="378"/>
      <c r="L194" s="378"/>
      <c r="M194" s="378"/>
      <c r="N194" s="378"/>
      <c r="O194" s="378"/>
      <c r="P194" s="378"/>
      <c r="Q194" s="378"/>
      <c r="R194" s="378"/>
      <c r="S194" s="378"/>
    </row>
    <row r="195" spans="1:22" x14ac:dyDescent="0.2">
      <c r="A195" s="47" t="s">
        <v>266</v>
      </c>
      <c r="B195" s="379" t="str">
        <f>IF([1]p15!$A$380&lt;&gt;0,[1]p15!$A$380,"")</f>
        <v/>
      </c>
      <c r="C195" s="379"/>
      <c r="D195" s="379"/>
      <c r="E195" s="379"/>
      <c r="F195" s="379"/>
      <c r="G195" s="379"/>
      <c r="H195" s="379"/>
      <c r="I195" s="379"/>
      <c r="J195" s="379"/>
      <c r="K195" s="375" t="s">
        <v>170</v>
      </c>
      <c r="L195" s="376"/>
      <c r="M195" s="379" t="str">
        <f>IF([1]p15!$F$380&lt;&gt;0,[1]p15!$F$380,"")</f>
        <v/>
      </c>
      <c r="N195" s="379"/>
      <c r="O195" s="380"/>
      <c r="P195" s="87" t="s">
        <v>74</v>
      </c>
      <c r="Q195" s="96" t="str">
        <f>IF([1]p15!$K$380&lt;&gt;0,[1]p15!$K$380,"")</f>
        <v/>
      </c>
      <c r="R195" s="93" t="s">
        <v>75</v>
      </c>
      <c r="S195" s="96" t="str">
        <f>IF([1]p15!$L$380&lt;&gt;0,[1]p15!$L$380,"")</f>
        <v/>
      </c>
      <c r="T195" s="97"/>
      <c r="U195" s="2"/>
      <c r="V195" s="2"/>
    </row>
    <row r="196" spans="1:22" x14ac:dyDescent="0.2">
      <c r="A196" s="375" t="s">
        <v>263</v>
      </c>
      <c r="B196" s="376"/>
      <c r="C196" s="379" t="str">
        <f>IF([1]p15!$C$381&lt;&gt;0,[1]p15!$C$381,"")</f>
        <v/>
      </c>
      <c r="D196" s="379"/>
      <c r="E196" s="379"/>
      <c r="F196" s="379"/>
      <c r="G196" s="379"/>
      <c r="H196" s="379"/>
      <c r="I196" s="379"/>
      <c r="J196" s="379"/>
      <c r="K196" s="379"/>
      <c r="L196" s="380"/>
      <c r="M196" s="375" t="s">
        <v>240</v>
      </c>
      <c r="N196" s="376"/>
      <c r="O196" s="379" t="str">
        <f>IF([1]p15!$H$380&lt;&gt;0,[1]p15!$H$380,"")</f>
        <v/>
      </c>
      <c r="P196" s="379"/>
      <c r="Q196" s="379"/>
      <c r="R196" s="379"/>
      <c r="S196" s="380"/>
      <c r="T196" s="97"/>
      <c r="U196" s="2"/>
      <c r="V196" s="2"/>
    </row>
    <row r="197" spans="1:22" x14ac:dyDescent="0.2">
      <c r="A197" s="378"/>
      <c r="B197" s="378"/>
      <c r="C197" s="378"/>
      <c r="D197" s="378"/>
      <c r="E197" s="378"/>
      <c r="F197" s="378"/>
      <c r="G197" s="378"/>
      <c r="H197" s="378"/>
      <c r="I197" s="378"/>
      <c r="J197" s="378"/>
      <c r="K197" s="378"/>
      <c r="L197" s="378"/>
      <c r="M197" s="378"/>
      <c r="N197" s="378"/>
      <c r="O197" s="378"/>
      <c r="P197" s="378"/>
      <c r="Q197" s="378"/>
      <c r="R197" s="378"/>
      <c r="S197" s="378"/>
    </row>
    <row r="198" spans="1:22" x14ac:dyDescent="0.2">
      <c r="A198" s="47" t="s">
        <v>266</v>
      </c>
      <c r="B198" s="379" t="str">
        <f>IF([1]p15!$A$384&lt;&gt;0,[1]p15!$A$384,"")</f>
        <v/>
      </c>
      <c r="C198" s="379"/>
      <c r="D198" s="379"/>
      <c r="E198" s="379"/>
      <c r="F198" s="379"/>
      <c r="G198" s="379"/>
      <c r="H198" s="379"/>
      <c r="I198" s="379"/>
      <c r="J198" s="379"/>
      <c r="K198" s="375" t="s">
        <v>170</v>
      </c>
      <c r="L198" s="376"/>
      <c r="M198" s="379" t="str">
        <f>IF([1]p15!$F$384&lt;&gt;0,[1]p15!$F$384,"")</f>
        <v/>
      </c>
      <c r="N198" s="379"/>
      <c r="O198" s="380"/>
      <c r="P198" s="87" t="s">
        <v>74</v>
      </c>
      <c r="Q198" s="96" t="str">
        <f>IF([1]p15!$K$384&lt;&gt;0,[1]p15!$K$384,"")</f>
        <v/>
      </c>
      <c r="R198" s="93" t="s">
        <v>75</v>
      </c>
      <c r="S198" s="96" t="str">
        <f>IF([1]p15!$L$384&lt;&gt;0,[1]p15!$L$384,"")</f>
        <v/>
      </c>
      <c r="T198" s="97"/>
      <c r="U198" s="2"/>
      <c r="V198" s="2"/>
    </row>
    <row r="199" spans="1:22" x14ac:dyDescent="0.2">
      <c r="A199" s="375" t="s">
        <v>263</v>
      </c>
      <c r="B199" s="376"/>
      <c r="C199" s="379" t="str">
        <f>IF([1]p15!$C$385&lt;&gt;0,[1]p15!$C$385,"")</f>
        <v/>
      </c>
      <c r="D199" s="379"/>
      <c r="E199" s="379"/>
      <c r="F199" s="379"/>
      <c r="G199" s="379"/>
      <c r="H199" s="379"/>
      <c r="I199" s="379"/>
      <c r="J199" s="379"/>
      <c r="K199" s="379"/>
      <c r="L199" s="380"/>
      <c r="M199" s="375" t="s">
        <v>240</v>
      </c>
      <c r="N199" s="376"/>
      <c r="O199" s="379" t="str">
        <f>IF([1]p15!$H$384&lt;&gt;0,[1]p15!$H$384,"")</f>
        <v/>
      </c>
      <c r="P199" s="379"/>
      <c r="Q199" s="379"/>
      <c r="R199" s="379"/>
      <c r="S199" s="380"/>
      <c r="T199" s="97"/>
      <c r="U199" s="2"/>
      <c r="V199" s="2"/>
    </row>
    <row r="200" spans="1:22" x14ac:dyDescent="0.2">
      <c r="A200" s="378"/>
      <c r="B200" s="378"/>
      <c r="C200" s="378"/>
      <c r="D200" s="378"/>
      <c r="E200" s="378"/>
      <c r="F200" s="378"/>
      <c r="G200" s="378"/>
      <c r="H200" s="378"/>
      <c r="I200" s="378"/>
      <c r="J200" s="378"/>
      <c r="K200" s="378"/>
      <c r="L200" s="378"/>
      <c r="M200" s="378"/>
      <c r="N200" s="378"/>
      <c r="O200" s="378"/>
      <c r="P200" s="378"/>
      <c r="Q200" s="378"/>
      <c r="R200" s="378"/>
      <c r="S200" s="378"/>
    </row>
    <row r="201" spans="1:22" s="32" customFormat="1" ht="13.5" customHeight="1" x14ac:dyDescent="0.2">
      <c r="A201" s="87" t="s">
        <v>265</v>
      </c>
      <c r="B201" s="379" t="str">
        <f>T([1]p16!$C$13:$G$13)</f>
        <v>Josefa Itailma da Rocha</v>
      </c>
      <c r="C201" s="379"/>
      <c r="D201" s="379"/>
      <c r="E201" s="379"/>
      <c r="F201" s="379"/>
      <c r="G201" s="379"/>
      <c r="H201" s="380"/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</row>
    <row r="202" spans="1:22" x14ac:dyDescent="0.2">
      <c r="A202" s="47" t="s">
        <v>266</v>
      </c>
      <c r="B202" s="379" t="str">
        <f>IF([1]p16!$A$372&lt;&gt;0,[1]p16!$A$372,"")</f>
        <v/>
      </c>
      <c r="C202" s="379"/>
      <c r="D202" s="379"/>
      <c r="E202" s="379"/>
      <c r="F202" s="379"/>
      <c r="G202" s="379"/>
      <c r="H202" s="379"/>
      <c r="I202" s="379"/>
      <c r="J202" s="379"/>
      <c r="K202" s="375" t="s">
        <v>170</v>
      </c>
      <c r="L202" s="376"/>
      <c r="M202" s="379" t="str">
        <f>IF([1]p16!$F$372&lt;&gt;0,[1]p16!$F$372,"")</f>
        <v/>
      </c>
      <c r="N202" s="379"/>
      <c r="O202" s="380"/>
      <c r="P202" s="87" t="s">
        <v>74</v>
      </c>
      <c r="Q202" s="96" t="str">
        <f>IF([1]p16!$K$372&lt;&gt;0,[1]p16!$K$372,"")</f>
        <v/>
      </c>
      <c r="R202" s="93" t="s">
        <v>75</v>
      </c>
      <c r="S202" s="96" t="str">
        <f>IF([1]p16!$L$372&lt;&gt;0,[1]p16!$L$372,"")</f>
        <v/>
      </c>
      <c r="T202" s="97"/>
      <c r="U202" s="2"/>
      <c r="V202" s="2"/>
    </row>
    <row r="203" spans="1:22" x14ac:dyDescent="0.2">
      <c r="A203" s="375" t="s">
        <v>263</v>
      </c>
      <c r="B203" s="376"/>
      <c r="C203" s="379" t="str">
        <f>IF([1]p16!$C$373&lt;&gt;0,[1]p16!$C$373,"")</f>
        <v/>
      </c>
      <c r="D203" s="379"/>
      <c r="E203" s="379"/>
      <c r="F203" s="379"/>
      <c r="G203" s="379"/>
      <c r="H203" s="379"/>
      <c r="I203" s="379"/>
      <c r="J203" s="379"/>
      <c r="K203" s="379"/>
      <c r="L203" s="380"/>
      <c r="M203" s="375" t="s">
        <v>240</v>
      </c>
      <c r="N203" s="376"/>
      <c r="O203" s="379" t="str">
        <f>IF([1]p16!$H$372&lt;&gt;0,[1]p16!$H$372,"")</f>
        <v/>
      </c>
      <c r="P203" s="379"/>
      <c r="Q203" s="379"/>
      <c r="R203" s="379"/>
      <c r="S203" s="380"/>
      <c r="T203" s="97"/>
      <c r="U203" s="2"/>
      <c r="V203" s="2"/>
    </row>
    <row r="204" spans="1:22" x14ac:dyDescent="0.2">
      <c r="A204" s="378"/>
      <c r="B204" s="378"/>
      <c r="C204" s="378"/>
      <c r="D204" s="378"/>
      <c r="E204" s="378"/>
      <c r="F204" s="378"/>
      <c r="G204" s="378"/>
      <c r="H204" s="378"/>
      <c r="I204" s="378"/>
      <c r="J204" s="378"/>
      <c r="K204" s="378"/>
      <c r="L204" s="378"/>
      <c r="M204" s="378"/>
      <c r="N204" s="378"/>
      <c r="O204" s="378"/>
      <c r="P204" s="378"/>
      <c r="Q204" s="378"/>
      <c r="R204" s="378"/>
      <c r="S204" s="378"/>
    </row>
    <row r="205" spans="1:22" x14ac:dyDescent="0.2">
      <c r="A205" s="47" t="s">
        <v>266</v>
      </c>
      <c r="B205" s="379" t="str">
        <f>IF([1]p16!$A$376&lt;&gt;0,[1]p16!$A$376,"")</f>
        <v/>
      </c>
      <c r="C205" s="379"/>
      <c r="D205" s="379"/>
      <c r="E205" s="379"/>
      <c r="F205" s="379"/>
      <c r="G205" s="379"/>
      <c r="H205" s="379"/>
      <c r="I205" s="379"/>
      <c r="J205" s="379"/>
      <c r="K205" s="375" t="s">
        <v>170</v>
      </c>
      <c r="L205" s="376"/>
      <c r="M205" s="379" t="str">
        <f>IF([1]p16!$F$376&lt;&gt;0,[1]p16!$F$376,"")</f>
        <v/>
      </c>
      <c r="N205" s="379"/>
      <c r="O205" s="380"/>
      <c r="P205" s="87" t="s">
        <v>74</v>
      </c>
      <c r="Q205" s="96" t="str">
        <f>IF([1]p16!$K$376&lt;&gt;0,[1]p16!$K$376,"")</f>
        <v/>
      </c>
      <c r="R205" s="93" t="s">
        <v>75</v>
      </c>
      <c r="S205" s="96" t="str">
        <f>IF([1]p16!$L$376&lt;&gt;0,[1]p16!$L$376,"")</f>
        <v/>
      </c>
      <c r="T205" s="97"/>
      <c r="U205" s="2"/>
      <c r="V205" s="2"/>
    </row>
    <row r="206" spans="1:22" x14ac:dyDescent="0.2">
      <c r="A206" s="375" t="s">
        <v>263</v>
      </c>
      <c r="B206" s="376"/>
      <c r="C206" s="379" t="str">
        <f>IF([1]p16!$C$377&lt;&gt;0,[1]p16!$C$377,"")</f>
        <v/>
      </c>
      <c r="D206" s="379"/>
      <c r="E206" s="379"/>
      <c r="F206" s="379"/>
      <c r="G206" s="379"/>
      <c r="H206" s="379"/>
      <c r="I206" s="379"/>
      <c r="J206" s="379"/>
      <c r="K206" s="379"/>
      <c r="L206" s="380"/>
      <c r="M206" s="375" t="s">
        <v>240</v>
      </c>
      <c r="N206" s="376"/>
      <c r="O206" s="379" t="str">
        <f>IF([1]p16!$H$376&lt;&gt;0,[1]p16!$H$376,"")</f>
        <v/>
      </c>
      <c r="P206" s="379"/>
      <c r="Q206" s="379"/>
      <c r="R206" s="379"/>
      <c r="S206" s="380"/>
      <c r="T206" s="97"/>
      <c r="U206" s="2"/>
      <c r="V206" s="2"/>
    </row>
    <row r="207" spans="1:22" x14ac:dyDescent="0.2">
      <c r="A207" s="378"/>
      <c r="B207" s="378"/>
      <c r="C207" s="378"/>
      <c r="D207" s="378"/>
      <c r="E207" s="378"/>
      <c r="F207" s="378"/>
      <c r="G207" s="378"/>
      <c r="H207" s="378"/>
      <c r="I207" s="378"/>
      <c r="J207" s="378"/>
      <c r="K207" s="378"/>
      <c r="L207" s="378"/>
      <c r="M207" s="378"/>
      <c r="N207" s="378"/>
      <c r="O207" s="378"/>
      <c r="P207" s="378"/>
      <c r="Q207" s="378"/>
      <c r="R207" s="378"/>
      <c r="S207" s="378"/>
    </row>
    <row r="208" spans="1:22" x14ac:dyDescent="0.2">
      <c r="A208" s="47" t="s">
        <v>266</v>
      </c>
      <c r="B208" s="379" t="str">
        <f>IF([1]p16!$A$380&lt;&gt;0,[1]p16!$A$380,"")</f>
        <v/>
      </c>
      <c r="C208" s="379"/>
      <c r="D208" s="379"/>
      <c r="E208" s="379"/>
      <c r="F208" s="379"/>
      <c r="G208" s="379"/>
      <c r="H208" s="379"/>
      <c r="I208" s="379"/>
      <c r="J208" s="379"/>
      <c r="K208" s="375" t="s">
        <v>170</v>
      </c>
      <c r="L208" s="376"/>
      <c r="M208" s="379" t="str">
        <f>IF([1]p16!$F$380&lt;&gt;0,[1]p16!$F$380,"")</f>
        <v/>
      </c>
      <c r="N208" s="379"/>
      <c r="O208" s="380"/>
      <c r="P208" s="87" t="s">
        <v>74</v>
      </c>
      <c r="Q208" s="96" t="str">
        <f>IF([1]p16!$K$380&lt;&gt;0,[1]p16!$K$380,"")</f>
        <v/>
      </c>
      <c r="R208" s="93" t="s">
        <v>75</v>
      </c>
      <c r="S208" s="96" t="str">
        <f>IF([1]p16!$L$380&lt;&gt;0,[1]p16!$L$380,"")</f>
        <v/>
      </c>
      <c r="T208" s="97"/>
      <c r="U208" s="2"/>
      <c r="V208" s="2"/>
    </row>
    <row r="209" spans="1:22" x14ac:dyDescent="0.2">
      <c r="A209" s="375" t="s">
        <v>263</v>
      </c>
      <c r="B209" s="376"/>
      <c r="C209" s="379" t="str">
        <f>IF([1]p16!$C$381&lt;&gt;0,[1]p16!$C$381,"")</f>
        <v/>
      </c>
      <c r="D209" s="379"/>
      <c r="E209" s="379"/>
      <c r="F209" s="379"/>
      <c r="G209" s="379"/>
      <c r="H209" s="379"/>
      <c r="I209" s="379"/>
      <c r="J209" s="379"/>
      <c r="K209" s="379"/>
      <c r="L209" s="380"/>
      <c r="M209" s="375" t="s">
        <v>240</v>
      </c>
      <c r="N209" s="376"/>
      <c r="O209" s="379" t="str">
        <f>IF([1]p16!$H$380&lt;&gt;0,[1]p16!$H$380,"")</f>
        <v/>
      </c>
      <c r="P209" s="379"/>
      <c r="Q209" s="379"/>
      <c r="R209" s="379"/>
      <c r="S209" s="380"/>
      <c r="T209" s="97"/>
      <c r="U209" s="2"/>
      <c r="V209" s="2"/>
    </row>
    <row r="210" spans="1:22" x14ac:dyDescent="0.2">
      <c r="A210" s="378"/>
      <c r="B210" s="378"/>
      <c r="C210" s="378"/>
      <c r="D210" s="378"/>
      <c r="E210" s="378"/>
      <c r="F210" s="378"/>
      <c r="G210" s="378"/>
      <c r="H210" s="378"/>
      <c r="I210" s="378"/>
      <c r="J210" s="378"/>
      <c r="K210" s="378"/>
      <c r="L210" s="378"/>
      <c r="M210" s="378"/>
      <c r="N210" s="378"/>
      <c r="O210" s="378"/>
      <c r="P210" s="378"/>
      <c r="Q210" s="378"/>
      <c r="R210" s="378"/>
      <c r="S210" s="378"/>
    </row>
    <row r="211" spans="1:22" x14ac:dyDescent="0.2">
      <c r="A211" s="47" t="s">
        <v>266</v>
      </c>
      <c r="B211" s="379" t="str">
        <f>IF([1]p16!$A$384&lt;&gt;0,[1]p16!$A$384,"")</f>
        <v/>
      </c>
      <c r="C211" s="379"/>
      <c r="D211" s="379"/>
      <c r="E211" s="379"/>
      <c r="F211" s="379"/>
      <c r="G211" s="379"/>
      <c r="H211" s="379"/>
      <c r="I211" s="379"/>
      <c r="J211" s="379"/>
      <c r="K211" s="375" t="s">
        <v>170</v>
      </c>
      <c r="L211" s="376"/>
      <c r="M211" s="379" t="str">
        <f>IF([1]p16!$F$384&lt;&gt;0,[1]p16!$F$384,"")</f>
        <v/>
      </c>
      <c r="N211" s="379"/>
      <c r="O211" s="380"/>
      <c r="P211" s="87" t="s">
        <v>74</v>
      </c>
      <c r="Q211" s="96" t="str">
        <f>IF([1]p16!$K$384&lt;&gt;0,[1]p16!$K$384,"")</f>
        <v/>
      </c>
      <c r="R211" s="93" t="s">
        <v>75</v>
      </c>
      <c r="S211" s="96" t="str">
        <f>IF([1]p16!$L$384&lt;&gt;0,[1]p16!$L$384,"")</f>
        <v/>
      </c>
      <c r="T211" s="97"/>
      <c r="U211" s="2"/>
      <c r="V211" s="2"/>
    </row>
    <row r="212" spans="1:22" x14ac:dyDescent="0.2">
      <c r="A212" s="375" t="s">
        <v>263</v>
      </c>
      <c r="B212" s="376"/>
      <c r="C212" s="379" t="str">
        <f>IF([1]p16!$C$385&lt;&gt;0,[1]p16!$C$385,"")</f>
        <v/>
      </c>
      <c r="D212" s="379"/>
      <c r="E212" s="379"/>
      <c r="F212" s="379"/>
      <c r="G212" s="379"/>
      <c r="H212" s="379"/>
      <c r="I212" s="379"/>
      <c r="J212" s="379"/>
      <c r="K212" s="379"/>
      <c r="L212" s="380"/>
      <c r="M212" s="375" t="s">
        <v>240</v>
      </c>
      <c r="N212" s="376"/>
      <c r="O212" s="379" t="str">
        <f>IF([1]p16!$H$384&lt;&gt;0,[1]p16!$H$384,"")</f>
        <v/>
      </c>
      <c r="P212" s="379"/>
      <c r="Q212" s="379"/>
      <c r="R212" s="379"/>
      <c r="S212" s="380"/>
      <c r="T212" s="97"/>
      <c r="U212" s="2"/>
      <c r="V212" s="2"/>
    </row>
    <row r="213" spans="1:22" x14ac:dyDescent="0.2">
      <c r="A213" s="378"/>
      <c r="B213" s="378"/>
      <c r="C213" s="378"/>
      <c r="D213" s="378"/>
      <c r="E213" s="378"/>
      <c r="F213" s="378"/>
      <c r="G213" s="378"/>
      <c r="H213" s="378"/>
      <c r="I213" s="378"/>
      <c r="J213" s="378"/>
      <c r="K213" s="378"/>
      <c r="L213" s="378"/>
      <c r="M213" s="378"/>
      <c r="N213" s="378"/>
      <c r="O213" s="378"/>
      <c r="P213" s="378"/>
      <c r="Q213" s="378"/>
      <c r="R213" s="378"/>
      <c r="S213" s="378"/>
    </row>
    <row r="214" spans="1:22" s="32" customFormat="1" ht="13.5" customHeight="1" x14ac:dyDescent="0.2">
      <c r="A214" s="87" t="s">
        <v>265</v>
      </c>
      <c r="B214" s="379" t="str">
        <f>T([1]p17!$C$13:$G$13)</f>
        <v>José Fernando Leite Aires</v>
      </c>
      <c r="C214" s="379"/>
      <c r="D214" s="379"/>
      <c r="E214" s="379"/>
      <c r="F214" s="379"/>
      <c r="G214" s="379"/>
      <c r="H214" s="380"/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</row>
    <row r="215" spans="1:22" x14ac:dyDescent="0.2">
      <c r="A215" s="47" t="s">
        <v>266</v>
      </c>
      <c r="B215" s="379" t="str">
        <f>IF([1]p17!$A$372&lt;&gt;0,[1]p17!$A$372,"")</f>
        <v/>
      </c>
      <c r="C215" s="379"/>
      <c r="D215" s="379"/>
      <c r="E215" s="379"/>
      <c r="F215" s="379"/>
      <c r="G215" s="379"/>
      <c r="H215" s="379"/>
      <c r="I215" s="379"/>
      <c r="J215" s="379"/>
      <c r="K215" s="375" t="s">
        <v>170</v>
      </c>
      <c r="L215" s="376"/>
      <c r="M215" s="379" t="str">
        <f>IF([1]p17!$F$372&lt;&gt;0,[1]p17!$F$372,"")</f>
        <v/>
      </c>
      <c r="N215" s="379"/>
      <c r="O215" s="380"/>
      <c r="P215" s="87" t="s">
        <v>74</v>
      </c>
      <c r="Q215" s="96" t="str">
        <f>IF([1]p17!$K$372&lt;&gt;0,[1]p17!$K$372,"")</f>
        <v/>
      </c>
      <c r="R215" s="93" t="s">
        <v>75</v>
      </c>
      <c r="S215" s="96" t="str">
        <f>IF([1]p17!$L$372&lt;&gt;0,[1]p17!$L$372,"")</f>
        <v/>
      </c>
      <c r="T215" s="97"/>
      <c r="U215" s="2"/>
      <c r="V215" s="2"/>
    </row>
    <row r="216" spans="1:22" x14ac:dyDescent="0.2">
      <c r="A216" s="375" t="s">
        <v>263</v>
      </c>
      <c r="B216" s="376"/>
      <c r="C216" s="379" t="str">
        <f>IF([1]p17!$C$373&lt;&gt;0,[1]p17!$C$373,"")</f>
        <v/>
      </c>
      <c r="D216" s="379"/>
      <c r="E216" s="379"/>
      <c r="F216" s="379"/>
      <c r="G216" s="379"/>
      <c r="H216" s="379"/>
      <c r="I216" s="379"/>
      <c r="J216" s="379"/>
      <c r="K216" s="379"/>
      <c r="L216" s="380"/>
      <c r="M216" s="375" t="s">
        <v>240</v>
      </c>
      <c r="N216" s="376"/>
      <c r="O216" s="379" t="str">
        <f>IF([1]p17!$H$372&lt;&gt;0,[1]p17!$H$372,"")</f>
        <v/>
      </c>
      <c r="P216" s="379"/>
      <c r="Q216" s="379"/>
      <c r="R216" s="379"/>
      <c r="S216" s="380"/>
      <c r="T216" s="97"/>
      <c r="U216" s="2"/>
      <c r="V216" s="2"/>
    </row>
    <row r="217" spans="1:22" x14ac:dyDescent="0.2">
      <c r="A217" s="378"/>
      <c r="B217" s="378"/>
      <c r="C217" s="378"/>
      <c r="D217" s="378"/>
      <c r="E217" s="378"/>
      <c r="F217" s="378"/>
      <c r="G217" s="378"/>
      <c r="H217" s="378"/>
      <c r="I217" s="378"/>
      <c r="J217" s="378"/>
      <c r="K217" s="378"/>
      <c r="L217" s="378"/>
      <c r="M217" s="378"/>
      <c r="N217" s="378"/>
      <c r="O217" s="378"/>
      <c r="P217" s="378"/>
      <c r="Q217" s="378"/>
      <c r="R217" s="378"/>
      <c r="S217" s="378"/>
    </row>
    <row r="218" spans="1:22" x14ac:dyDescent="0.2">
      <c r="A218" s="47" t="s">
        <v>266</v>
      </c>
      <c r="B218" s="379" t="str">
        <f>IF([1]p17!$A$376&lt;&gt;0,[1]p17!$A$376,"")</f>
        <v/>
      </c>
      <c r="C218" s="379"/>
      <c r="D218" s="379"/>
      <c r="E218" s="379"/>
      <c r="F218" s="379"/>
      <c r="G218" s="379"/>
      <c r="H218" s="379"/>
      <c r="I218" s="379"/>
      <c r="J218" s="379"/>
      <c r="K218" s="375" t="s">
        <v>170</v>
      </c>
      <c r="L218" s="376"/>
      <c r="M218" s="379" t="str">
        <f>IF([1]p17!$F$376&lt;&gt;0,[1]p17!$F$376,"")</f>
        <v/>
      </c>
      <c r="N218" s="379"/>
      <c r="O218" s="380"/>
      <c r="P218" s="87" t="s">
        <v>74</v>
      </c>
      <c r="Q218" s="96" t="str">
        <f>IF([1]p17!$K$376&lt;&gt;0,[1]p17!$K$376,"")</f>
        <v/>
      </c>
      <c r="R218" s="93" t="s">
        <v>75</v>
      </c>
      <c r="S218" s="96" t="str">
        <f>IF([1]p17!$L$376&lt;&gt;0,[1]p17!$L$376,"")</f>
        <v/>
      </c>
      <c r="T218" s="97"/>
      <c r="U218" s="2"/>
      <c r="V218" s="2"/>
    </row>
    <row r="219" spans="1:22" x14ac:dyDescent="0.2">
      <c r="A219" s="375" t="s">
        <v>263</v>
      </c>
      <c r="B219" s="376"/>
      <c r="C219" s="379" t="str">
        <f>IF([1]p17!$C$377&lt;&gt;0,[1]p17!$C$377,"")</f>
        <v/>
      </c>
      <c r="D219" s="379"/>
      <c r="E219" s="379"/>
      <c r="F219" s="379"/>
      <c r="G219" s="379"/>
      <c r="H219" s="379"/>
      <c r="I219" s="379"/>
      <c r="J219" s="379"/>
      <c r="K219" s="379"/>
      <c r="L219" s="380"/>
      <c r="M219" s="375" t="s">
        <v>240</v>
      </c>
      <c r="N219" s="376"/>
      <c r="O219" s="379" t="str">
        <f>IF([1]p17!$H$376&lt;&gt;0,[1]p17!$H$376,"")</f>
        <v/>
      </c>
      <c r="P219" s="379"/>
      <c r="Q219" s="379"/>
      <c r="R219" s="379"/>
      <c r="S219" s="380"/>
      <c r="T219" s="97"/>
      <c r="U219" s="2"/>
      <c r="V219" s="2"/>
    </row>
    <row r="220" spans="1:22" x14ac:dyDescent="0.2">
      <c r="A220" s="378"/>
      <c r="B220" s="378"/>
      <c r="C220" s="378"/>
      <c r="D220" s="378"/>
      <c r="E220" s="378"/>
      <c r="F220" s="378"/>
      <c r="G220" s="378"/>
      <c r="H220" s="378"/>
      <c r="I220" s="378"/>
      <c r="J220" s="378"/>
      <c r="K220" s="378"/>
      <c r="L220" s="378"/>
      <c r="M220" s="378"/>
      <c r="N220" s="378"/>
      <c r="O220" s="378"/>
      <c r="P220" s="378"/>
      <c r="Q220" s="378"/>
      <c r="R220" s="378"/>
      <c r="S220" s="378"/>
    </row>
    <row r="221" spans="1:22" x14ac:dyDescent="0.2">
      <c r="A221" s="47" t="s">
        <v>266</v>
      </c>
      <c r="B221" s="379" t="str">
        <f>IF([1]p17!$A$380&lt;&gt;0,[1]p17!$A$380,"")</f>
        <v/>
      </c>
      <c r="C221" s="379"/>
      <c r="D221" s="379"/>
      <c r="E221" s="379"/>
      <c r="F221" s="379"/>
      <c r="G221" s="379"/>
      <c r="H221" s="379"/>
      <c r="I221" s="379"/>
      <c r="J221" s="379"/>
      <c r="K221" s="375" t="s">
        <v>170</v>
      </c>
      <c r="L221" s="376"/>
      <c r="M221" s="379" t="str">
        <f>IF([1]p17!$F$380&lt;&gt;0,[1]p17!$F$380,"")</f>
        <v/>
      </c>
      <c r="N221" s="379"/>
      <c r="O221" s="380"/>
      <c r="P221" s="87" t="s">
        <v>74</v>
      </c>
      <c r="Q221" s="96" t="str">
        <f>IF([1]p17!$K$380&lt;&gt;0,[1]p17!$K$380,"")</f>
        <v/>
      </c>
      <c r="R221" s="93" t="s">
        <v>75</v>
      </c>
      <c r="S221" s="96" t="str">
        <f>IF([1]p17!$L$380&lt;&gt;0,[1]p17!$L$380,"")</f>
        <v/>
      </c>
      <c r="T221" s="97"/>
      <c r="U221" s="2"/>
      <c r="V221" s="2"/>
    </row>
    <row r="222" spans="1:22" x14ac:dyDescent="0.2">
      <c r="A222" s="375" t="s">
        <v>263</v>
      </c>
      <c r="B222" s="376"/>
      <c r="C222" s="379" t="str">
        <f>IF([1]p17!$C$381&lt;&gt;0,[1]p17!$C$381,"")</f>
        <v/>
      </c>
      <c r="D222" s="379"/>
      <c r="E222" s="379"/>
      <c r="F222" s="379"/>
      <c r="G222" s="379"/>
      <c r="H222" s="379"/>
      <c r="I222" s="379"/>
      <c r="J222" s="379"/>
      <c r="K222" s="379"/>
      <c r="L222" s="380"/>
      <c r="M222" s="375" t="s">
        <v>240</v>
      </c>
      <c r="N222" s="376"/>
      <c r="O222" s="379" t="str">
        <f>IF([1]p17!$H$380&lt;&gt;0,[1]p17!$H$380,"")</f>
        <v/>
      </c>
      <c r="P222" s="379"/>
      <c r="Q222" s="379"/>
      <c r="R222" s="379"/>
      <c r="S222" s="380"/>
      <c r="T222" s="97"/>
      <c r="U222" s="2"/>
      <c r="V222" s="2"/>
    </row>
    <row r="223" spans="1:22" x14ac:dyDescent="0.2">
      <c r="A223" s="378"/>
      <c r="B223" s="378"/>
      <c r="C223" s="378"/>
      <c r="D223" s="378"/>
      <c r="E223" s="378"/>
      <c r="F223" s="378"/>
      <c r="G223" s="378"/>
      <c r="H223" s="378"/>
      <c r="I223" s="378"/>
      <c r="J223" s="378"/>
      <c r="K223" s="378"/>
      <c r="L223" s="378"/>
      <c r="M223" s="378"/>
      <c r="N223" s="378"/>
      <c r="O223" s="378"/>
      <c r="P223" s="378"/>
      <c r="Q223" s="378"/>
      <c r="R223" s="378"/>
      <c r="S223" s="378"/>
    </row>
    <row r="224" spans="1:22" x14ac:dyDescent="0.2">
      <c r="A224" s="47" t="s">
        <v>266</v>
      </c>
      <c r="B224" s="379" t="str">
        <f>IF([1]p17!$A$384&lt;&gt;0,[1]p17!$A$384,"")</f>
        <v/>
      </c>
      <c r="C224" s="379"/>
      <c r="D224" s="379"/>
      <c r="E224" s="379"/>
      <c r="F224" s="379"/>
      <c r="G224" s="379"/>
      <c r="H224" s="379"/>
      <c r="I224" s="379"/>
      <c r="J224" s="379"/>
      <c r="K224" s="375" t="s">
        <v>170</v>
      </c>
      <c r="L224" s="376"/>
      <c r="M224" s="379" t="str">
        <f>IF([1]p17!$F$384&lt;&gt;0,[1]p17!$F$384,"")</f>
        <v/>
      </c>
      <c r="N224" s="379"/>
      <c r="O224" s="380"/>
      <c r="P224" s="87" t="s">
        <v>74</v>
      </c>
      <c r="Q224" s="96" t="str">
        <f>IF([1]p17!$K$384&lt;&gt;0,[1]p17!$K$384,"")</f>
        <v/>
      </c>
      <c r="R224" s="93" t="s">
        <v>75</v>
      </c>
      <c r="S224" s="96" t="str">
        <f>IF([1]p17!$L$384&lt;&gt;0,[1]p17!$L$384,"")</f>
        <v/>
      </c>
      <c r="T224" s="97"/>
      <c r="U224" s="2"/>
      <c r="V224" s="2"/>
    </row>
    <row r="225" spans="1:22" x14ac:dyDescent="0.2">
      <c r="A225" s="375" t="s">
        <v>263</v>
      </c>
      <c r="B225" s="376"/>
      <c r="C225" s="379" t="str">
        <f>IF([1]p17!$C$385&lt;&gt;0,[1]p17!$C$385,"")</f>
        <v/>
      </c>
      <c r="D225" s="379"/>
      <c r="E225" s="379"/>
      <c r="F225" s="379"/>
      <c r="G225" s="379"/>
      <c r="H225" s="379"/>
      <c r="I225" s="379"/>
      <c r="J225" s="379"/>
      <c r="K225" s="379"/>
      <c r="L225" s="380"/>
      <c r="M225" s="375" t="s">
        <v>240</v>
      </c>
      <c r="N225" s="376"/>
      <c r="O225" s="379" t="str">
        <f>IF([1]p17!$H$384&lt;&gt;0,[1]p17!$H$384,"")</f>
        <v/>
      </c>
      <c r="P225" s="379"/>
      <c r="Q225" s="379"/>
      <c r="R225" s="379"/>
      <c r="S225" s="380"/>
      <c r="T225" s="97"/>
      <c r="U225" s="2"/>
      <c r="V225" s="2"/>
    </row>
    <row r="226" spans="1:22" x14ac:dyDescent="0.2">
      <c r="A226" s="378"/>
      <c r="B226" s="378"/>
      <c r="C226" s="378"/>
      <c r="D226" s="378"/>
      <c r="E226" s="378"/>
      <c r="F226" s="378"/>
      <c r="G226" s="378"/>
      <c r="H226" s="378"/>
      <c r="I226" s="378"/>
      <c r="J226" s="378"/>
      <c r="K226" s="378"/>
      <c r="L226" s="378"/>
      <c r="M226" s="378"/>
      <c r="N226" s="378"/>
      <c r="O226" s="378"/>
      <c r="P226" s="378"/>
      <c r="Q226" s="378"/>
      <c r="R226" s="378"/>
      <c r="S226" s="378"/>
    </row>
    <row r="227" spans="1:22" s="32" customFormat="1" ht="13.5" customHeight="1" x14ac:dyDescent="0.2">
      <c r="A227" s="87" t="s">
        <v>265</v>
      </c>
      <c r="B227" s="379" t="str">
        <f>T([1]p18!$C$13:$G$13)</f>
        <v>Joseilson Raimundo de Lima</v>
      </c>
      <c r="C227" s="379"/>
      <c r="D227" s="379"/>
      <c r="E227" s="379"/>
      <c r="F227" s="379"/>
      <c r="G227" s="379"/>
      <c r="H227" s="380"/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</row>
    <row r="228" spans="1:22" x14ac:dyDescent="0.2">
      <c r="A228" s="47" t="s">
        <v>266</v>
      </c>
      <c r="B228" s="379" t="str">
        <f>IF([1]p18!$A$372&lt;&gt;0,[1]p18!$A$372,"")</f>
        <v/>
      </c>
      <c r="C228" s="379"/>
      <c r="D228" s="379"/>
      <c r="E228" s="379"/>
      <c r="F228" s="379"/>
      <c r="G228" s="379"/>
      <c r="H228" s="379"/>
      <c r="I228" s="379"/>
      <c r="J228" s="379"/>
      <c r="K228" s="375" t="s">
        <v>170</v>
      </c>
      <c r="L228" s="376"/>
      <c r="M228" s="379" t="str">
        <f>IF([1]p18!$F$372&lt;&gt;0,[1]p18!$F$372,"")</f>
        <v/>
      </c>
      <c r="N228" s="379"/>
      <c r="O228" s="380"/>
      <c r="P228" s="87" t="s">
        <v>74</v>
      </c>
      <c r="Q228" s="96" t="str">
        <f>IF([1]p18!$K$372&lt;&gt;0,[1]p18!$K$372,"")</f>
        <v/>
      </c>
      <c r="R228" s="93" t="s">
        <v>75</v>
      </c>
      <c r="S228" s="96" t="str">
        <f>IF([1]p18!$L$372&lt;&gt;0,[1]p18!$L$372,"")</f>
        <v/>
      </c>
      <c r="T228" s="97"/>
      <c r="U228" s="2"/>
      <c r="V228" s="2"/>
    </row>
    <row r="229" spans="1:22" x14ac:dyDescent="0.2">
      <c r="A229" s="375" t="s">
        <v>263</v>
      </c>
      <c r="B229" s="376"/>
      <c r="C229" s="379" t="str">
        <f>IF([1]p18!$C$373&lt;&gt;0,[1]p18!$C$373,"")</f>
        <v/>
      </c>
      <c r="D229" s="379"/>
      <c r="E229" s="379"/>
      <c r="F229" s="379"/>
      <c r="G229" s="379"/>
      <c r="H229" s="379"/>
      <c r="I229" s="379"/>
      <c r="J229" s="379"/>
      <c r="K229" s="379"/>
      <c r="L229" s="380"/>
      <c r="M229" s="375" t="s">
        <v>240</v>
      </c>
      <c r="N229" s="376"/>
      <c r="O229" s="379" t="str">
        <f>IF([1]p18!$H$372&lt;&gt;0,[1]p18!$H$372,"")</f>
        <v/>
      </c>
      <c r="P229" s="379"/>
      <c r="Q229" s="379"/>
      <c r="R229" s="379"/>
      <c r="S229" s="380"/>
      <c r="T229" s="97"/>
      <c r="U229" s="2"/>
      <c r="V229" s="2"/>
    </row>
    <row r="230" spans="1:22" x14ac:dyDescent="0.2">
      <c r="A230" s="378"/>
      <c r="B230" s="378"/>
      <c r="C230" s="378"/>
      <c r="D230" s="378"/>
      <c r="E230" s="378"/>
      <c r="F230" s="378"/>
      <c r="G230" s="378"/>
      <c r="H230" s="378"/>
      <c r="I230" s="378"/>
      <c r="J230" s="378"/>
      <c r="K230" s="378"/>
      <c r="L230" s="378"/>
      <c r="M230" s="378"/>
      <c r="N230" s="378"/>
      <c r="O230" s="378"/>
      <c r="P230" s="378"/>
      <c r="Q230" s="378"/>
      <c r="R230" s="378"/>
      <c r="S230" s="378"/>
    </row>
    <row r="231" spans="1:22" x14ac:dyDescent="0.2">
      <c r="A231" s="47" t="s">
        <v>266</v>
      </c>
      <c r="B231" s="379" t="str">
        <f>IF([1]p18!$A$376&lt;&gt;0,[1]p18!$A$376,"")</f>
        <v/>
      </c>
      <c r="C231" s="379"/>
      <c r="D231" s="379"/>
      <c r="E231" s="379"/>
      <c r="F231" s="379"/>
      <c r="G231" s="379"/>
      <c r="H231" s="379"/>
      <c r="I231" s="379"/>
      <c r="J231" s="379"/>
      <c r="K231" s="375" t="s">
        <v>170</v>
      </c>
      <c r="L231" s="376"/>
      <c r="M231" s="379" t="str">
        <f>IF([1]p18!$F$376&lt;&gt;0,[1]p18!$F$376,"")</f>
        <v/>
      </c>
      <c r="N231" s="379"/>
      <c r="O231" s="380"/>
      <c r="P231" s="87" t="s">
        <v>74</v>
      </c>
      <c r="Q231" s="96" t="str">
        <f>IF([1]p18!$K$376&lt;&gt;0,[1]p18!$K$376,"")</f>
        <v/>
      </c>
      <c r="R231" s="93" t="s">
        <v>75</v>
      </c>
      <c r="S231" s="96" t="str">
        <f>IF([1]p18!$L$376&lt;&gt;0,[1]p18!$L$376,"")</f>
        <v/>
      </c>
      <c r="T231" s="97"/>
      <c r="U231" s="2"/>
      <c r="V231" s="2"/>
    </row>
    <row r="232" spans="1:22" x14ac:dyDescent="0.2">
      <c r="A232" s="375" t="s">
        <v>263</v>
      </c>
      <c r="B232" s="376"/>
      <c r="C232" s="379" t="str">
        <f>IF([1]p18!$C$377&lt;&gt;0,[1]p18!$C$377,"")</f>
        <v/>
      </c>
      <c r="D232" s="379"/>
      <c r="E232" s="379"/>
      <c r="F232" s="379"/>
      <c r="G232" s="379"/>
      <c r="H232" s="379"/>
      <c r="I232" s="379"/>
      <c r="J232" s="379"/>
      <c r="K232" s="379"/>
      <c r="L232" s="380"/>
      <c r="M232" s="375" t="s">
        <v>240</v>
      </c>
      <c r="N232" s="376"/>
      <c r="O232" s="379" t="str">
        <f>IF([1]p18!$H$376&lt;&gt;0,[1]p18!$H$376,"")</f>
        <v/>
      </c>
      <c r="P232" s="379"/>
      <c r="Q232" s="379"/>
      <c r="R232" s="379"/>
      <c r="S232" s="380"/>
      <c r="T232" s="97"/>
      <c r="U232" s="2"/>
      <c r="V232" s="2"/>
    </row>
    <row r="233" spans="1:22" x14ac:dyDescent="0.2">
      <c r="A233" s="378"/>
      <c r="B233" s="378"/>
      <c r="C233" s="378"/>
      <c r="D233" s="378"/>
      <c r="E233" s="378"/>
      <c r="F233" s="378"/>
      <c r="G233" s="378"/>
      <c r="H233" s="378"/>
      <c r="I233" s="378"/>
      <c r="J233" s="378"/>
      <c r="K233" s="378"/>
      <c r="L233" s="378"/>
      <c r="M233" s="378"/>
      <c r="N233" s="378"/>
      <c r="O233" s="378"/>
      <c r="P233" s="378"/>
      <c r="Q233" s="378"/>
      <c r="R233" s="378"/>
      <c r="S233" s="378"/>
    </row>
    <row r="234" spans="1:22" x14ac:dyDescent="0.2">
      <c r="A234" s="47" t="s">
        <v>266</v>
      </c>
      <c r="B234" s="379" t="str">
        <f>IF([1]p18!$A$380&lt;&gt;0,[1]p18!$A$380,"")</f>
        <v/>
      </c>
      <c r="C234" s="379"/>
      <c r="D234" s="379"/>
      <c r="E234" s="379"/>
      <c r="F234" s="379"/>
      <c r="G234" s="379"/>
      <c r="H234" s="379"/>
      <c r="I234" s="379"/>
      <c r="J234" s="379"/>
      <c r="K234" s="375" t="s">
        <v>170</v>
      </c>
      <c r="L234" s="376"/>
      <c r="M234" s="379" t="str">
        <f>IF([1]p18!$F$380&lt;&gt;0,[1]p18!$F$380,"")</f>
        <v/>
      </c>
      <c r="N234" s="379"/>
      <c r="O234" s="380"/>
      <c r="P234" s="87" t="s">
        <v>74</v>
      </c>
      <c r="Q234" s="96" t="str">
        <f>IF([1]p18!$K$380&lt;&gt;0,[1]p18!$K$380,"")</f>
        <v/>
      </c>
      <c r="R234" s="93" t="s">
        <v>75</v>
      </c>
      <c r="S234" s="96" t="str">
        <f>IF([1]p18!$L$380&lt;&gt;0,[1]p18!$L$380,"")</f>
        <v/>
      </c>
      <c r="T234" s="97"/>
      <c r="U234" s="2"/>
      <c r="V234" s="2"/>
    </row>
    <row r="235" spans="1:22" x14ac:dyDescent="0.2">
      <c r="A235" s="375" t="s">
        <v>263</v>
      </c>
      <c r="B235" s="376"/>
      <c r="C235" s="379" t="str">
        <f>IF([1]p18!$C$381&lt;&gt;0,[1]p18!$C$381,"")</f>
        <v/>
      </c>
      <c r="D235" s="379"/>
      <c r="E235" s="379"/>
      <c r="F235" s="379"/>
      <c r="G235" s="379"/>
      <c r="H235" s="379"/>
      <c r="I235" s="379"/>
      <c r="J235" s="379"/>
      <c r="K235" s="379"/>
      <c r="L235" s="380"/>
      <c r="M235" s="375" t="s">
        <v>240</v>
      </c>
      <c r="N235" s="376"/>
      <c r="O235" s="379" t="str">
        <f>IF([1]p18!$H$380&lt;&gt;0,[1]p18!$H$380,"")</f>
        <v/>
      </c>
      <c r="P235" s="379"/>
      <c r="Q235" s="379"/>
      <c r="R235" s="379"/>
      <c r="S235" s="380"/>
      <c r="T235" s="97"/>
      <c r="U235" s="2"/>
      <c r="V235" s="2"/>
    </row>
    <row r="236" spans="1:22" x14ac:dyDescent="0.2">
      <c r="A236" s="378"/>
      <c r="B236" s="378"/>
      <c r="C236" s="378"/>
      <c r="D236" s="378"/>
      <c r="E236" s="378"/>
      <c r="F236" s="378"/>
      <c r="G236" s="378"/>
      <c r="H236" s="378"/>
      <c r="I236" s="378"/>
      <c r="J236" s="378"/>
      <c r="K236" s="378"/>
      <c r="L236" s="378"/>
      <c r="M236" s="378"/>
      <c r="N236" s="378"/>
      <c r="O236" s="378"/>
      <c r="P236" s="378"/>
      <c r="Q236" s="378"/>
      <c r="R236" s="378"/>
      <c r="S236" s="378"/>
    </row>
    <row r="237" spans="1:22" x14ac:dyDescent="0.2">
      <c r="A237" s="47" t="s">
        <v>266</v>
      </c>
      <c r="B237" s="379" t="str">
        <f>IF([1]p18!$A$384&lt;&gt;0,[1]p18!$A$384,"")</f>
        <v/>
      </c>
      <c r="C237" s="379"/>
      <c r="D237" s="379"/>
      <c r="E237" s="379"/>
      <c r="F237" s="379"/>
      <c r="G237" s="379"/>
      <c r="H237" s="379"/>
      <c r="I237" s="379"/>
      <c r="J237" s="379"/>
      <c r="K237" s="375" t="s">
        <v>170</v>
      </c>
      <c r="L237" s="376"/>
      <c r="M237" s="379" t="str">
        <f>IF([1]p18!$F$384&lt;&gt;0,[1]p18!$F$384,"")</f>
        <v/>
      </c>
      <c r="N237" s="379"/>
      <c r="O237" s="380"/>
      <c r="P237" s="87" t="s">
        <v>74</v>
      </c>
      <c r="Q237" s="96" t="str">
        <f>IF([1]p18!$K$384&lt;&gt;0,[1]p18!$K$384,"")</f>
        <v/>
      </c>
      <c r="R237" s="93" t="s">
        <v>75</v>
      </c>
      <c r="S237" s="96" t="str">
        <f>IF([1]p18!$L$384&lt;&gt;0,[1]p18!$L$384,"")</f>
        <v/>
      </c>
      <c r="T237" s="97"/>
      <c r="U237" s="2"/>
      <c r="V237" s="2"/>
    </row>
    <row r="238" spans="1:22" x14ac:dyDescent="0.2">
      <c r="A238" s="375" t="s">
        <v>263</v>
      </c>
      <c r="B238" s="376"/>
      <c r="C238" s="379" t="str">
        <f>IF([1]p18!$C$385&lt;&gt;0,[1]p18!$C$385,"")</f>
        <v/>
      </c>
      <c r="D238" s="379"/>
      <c r="E238" s="379"/>
      <c r="F238" s="379"/>
      <c r="G238" s="379"/>
      <c r="H238" s="379"/>
      <c r="I238" s="379"/>
      <c r="J238" s="379"/>
      <c r="K238" s="379"/>
      <c r="L238" s="380"/>
      <c r="M238" s="375" t="s">
        <v>240</v>
      </c>
      <c r="N238" s="376"/>
      <c r="O238" s="379" t="str">
        <f>IF([1]p18!$H$384&lt;&gt;0,[1]p18!$H$384,"")</f>
        <v/>
      </c>
      <c r="P238" s="379"/>
      <c r="Q238" s="379"/>
      <c r="R238" s="379"/>
      <c r="S238" s="380"/>
      <c r="T238" s="97"/>
      <c r="U238" s="2"/>
      <c r="V238" s="2"/>
    </row>
    <row r="239" spans="1:22" x14ac:dyDescent="0.2">
      <c r="A239" s="378"/>
      <c r="B239" s="378"/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</row>
    <row r="240" spans="1:22" s="32" customFormat="1" ht="13.5" customHeight="1" x14ac:dyDescent="0.2">
      <c r="A240" s="87" t="s">
        <v>265</v>
      </c>
      <c r="B240" s="379" t="str">
        <f>T([1]p19!$C$13:$G$13)</f>
        <v>José Lindomberg Possiano Barreiro</v>
      </c>
      <c r="C240" s="379"/>
      <c r="D240" s="379"/>
      <c r="E240" s="379"/>
      <c r="F240" s="379"/>
      <c r="G240" s="379"/>
      <c r="H240" s="380"/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</row>
    <row r="241" spans="1:22" x14ac:dyDescent="0.2">
      <c r="A241" s="47" t="s">
        <v>266</v>
      </c>
      <c r="B241" s="379" t="str">
        <f>IF([1]p19!$A$372&lt;&gt;0,[1]p19!$A$372,"")</f>
        <v/>
      </c>
      <c r="C241" s="379"/>
      <c r="D241" s="379"/>
      <c r="E241" s="379"/>
      <c r="F241" s="379"/>
      <c r="G241" s="379"/>
      <c r="H241" s="379"/>
      <c r="I241" s="379"/>
      <c r="J241" s="379"/>
      <c r="K241" s="375" t="s">
        <v>170</v>
      </c>
      <c r="L241" s="376"/>
      <c r="M241" s="379" t="str">
        <f>IF([1]p19!$F$372&lt;&gt;0,[1]p19!$F$372,"")</f>
        <v/>
      </c>
      <c r="N241" s="379"/>
      <c r="O241" s="380"/>
      <c r="P241" s="87" t="s">
        <v>74</v>
      </c>
      <c r="Q241" s="96" t="str">
        <f>IF([1]p19!$K$372&lt;&gt;0,[1]p19!$K$372,"")</f>
        <v/>
      </c>
      <c r="R241" s="93" t="s">
        <v>75</v>
      </c>
      <c r="S241" s="96" t="str">
        <f>IF([1]p19!$L$372&lt;&gt;0,[1]p19!$L$372,"")</f>
        <v/>
      </c>
      <c r="T241" s="97"/>
      <c r="U241" s="2"/>
      <c r="V241" s="2"/>
    </row>
    <row r="242" spans="1:22" x14ac:dyDescent="0.2">
      <c r="A242" s="375" t="s">
        <v>263</v>
      </c>
      <c r="B242" s="376"/>
      <c r="C242" s="379" t="str">
        <f>IF([1]p19!$C$373&lt;&gt;0,[1]p19!$C$373,"")</f>
        <v/>
      </c>
      <c r="D242" s="379"/>
      <c r="E242" s="379"/>
      <c r="F242" s="379"/>
      <c r="G242" s="379"/>
      <c r="H242" s="379"/>
      <c r="I242" s="379"/>
      <c r="J242" s="379"/>
      <c r="K242" s="379"/>
      <c r="L242" s="380"/>
      <c r="M242" s="375" t="s">
        <v>240</v>
      </c>
      <c r="N242" s="376"/>
      <c r="O242" s="379" t="str">
        <f>IF([1]p19!$H$372&lt;&gt;0,[1]p19!$H$372,"")</f>
        <v/>
      </c>
      <c r="P242" s="379"/>
      <c r="Q242" s="379"/>
      <c r="R242" s="379"/>
      <c r="S242" s="380"/>
      <c r="T242" s="97"/>
      <c r="U242" s="2"/>
      <c r="V242" s="2"/>
    </row>
    <row r="243" spans="1:22" x14ac:dyDescent="0.2">
      <c r="A243" s="378"/>
      <c r="B243" s="378"/>
      <c r="C243" s="378"/>
      <c r="D243" s="378"/>
      <c r="E243" s="378"/>
      <c r="F243" s="378"/>
      <c r="G243" s="378"/>
      <c r="H243" s="378"/>
      <c r="I243" s="378"/>
      <c r="J243" s="378"/>
      <c r="K243" s="378"/>
      <c r="L243" s="378"/>
      <c r="M243" s="378"/>
      <c r="N243" s="378"/>
      <c r="O243" s="378"/>
      <c r="P243" s="378"/>
      <c r="Q243" s="378"/>
      <c r="R243" s="378"/>
      <c r="S243" s="378"/>
    </row>
    <row r="244" spans="1:22" x14ac:dyDescent="0.2">
      <c r="A244" s="47" t="s">
        <v>266</v>
      </c>
      <c r="B244" s="379" t="str">
        <f>IF([1]p19!$A$376&lt;&gt;0,[1]p19!$A$376,"")</f>
        <v/>
      </c>
      <c r="C244" s="379"/>
      <c r="D244" s="379"/>
      <c r="E244" s="379"/>
      <c r="F244" s="379"/>
      <c r="G244" s="379"/>
      <c r="H244" s="379"/>
      <c r="I244" s="379"/>
      <c r="J244" s="379"/>
      <c r="K244" s="375" t="s">
        <v>170</v>
      </c>
      <c r="L244" s="376"/>
      <c r="M244" s="379" t="str">
        <f>IF([1]p19!$F$376&lt;&gt;0,[1]p19!$F$376,"")</f>
        <v/>
      </c>
      <c r="N244" s="379"/>
      <c r="O244" s="380"/>
      <c r="P244" s="87" t="s">
        <v>74</v>
      </c>
      <c r="Q244" s="96" t="str">
        <f>IF([1]p19!$K$376&lt;&gt;0,[1]p19!$K$376,"")</f>
        <v/>
      </c>
      <c r="R244" s="93" t="s">
        <v>75</v>
      </c>
      <c r="S244" s="96" t="str">
        <f>IF([1]p19!$L$376&lt;&gt;0,[1]p19!$L$376,"")</f>
        <v/>
      </c>
      <c r="T244" s="97"/>
      <c r="U244" s="2"/>
      <c r="V244" s="2"/>
    </row>
    <row r="245" spans="1:22" x14ac:dyDescent="0.2">
      <c r="A245" s="375" t="s">
        <v>263</v>
      </c>
      <c r="B245" s="376"/>
      <c r="C245" s="379" t="str">
        <f>IF([1]p19!$C$377&lt;&gt;0,[1]p19!$C$377,"")</f>
        <v/>
      </c>
      <c r="D245" s="379"/>
      <c r="E245" s="379"/>
      <c r="F245" s="379"/>
      <c r="G245" s="379"/>
      <c r="H245" s="379"/>
      <c r="I245" s="379"/>
      <c r="J245" s="379"/>
      <c r="K245" s="379"/>
      <c r="L245" s="380"/>
      <c r="M245" s="375" t="s">
        <v>240</v>
      </c>
      <c r="N245" s="376"/>
      <c r="O245" s="379" t="str">
        <f>IF([1]p19!$H$376&lt;&gt;0,[1]p19!$H$376,"")</f>
        <v/>
      </c>
      <c r="P245" s="379"/>
      <c r="Q245" s="379"/>
      <c r="R245" s="379"/>
      <c r="S245" s="380"/>
      <c r="T245" s="97"/>
      <c r="U245" s="2"/>
      <c r="V245" s="2"/>
    </row>
    <row r="246" spans="1:22" x14ac:dyDescent="0.2">
      <c r="A246" s="378"/>
      <c r="B246" s="378"/>
      <c r="C246" s="378"/>
      <c r="D246" s="378"/>
      <c r="E246" s="378"/>
      <c r="F246" s="378"/>
      <c r="G246" s="378"/>
      <c r="H246" s="378"/>
      <c r="I246" s="378"/>
      <c r="J246" s="378"/>
      <c r="K246" s="378"/>
      <c r="L246" s="378"/>
      <c r="M246" s="378"/>
      <c r="N246" s="378"/>
      <c r="O246" s="378"/>
      <c r="P246" s="378"/>
      <c r="Q246" s="378"/>
      <c r="R246" s="378"/>
      <c r="S246" s="378"/>
    </row>
    <row r="247" spans="1:22" x14ac:dyDescent="0.2">
      <c r="A247" s="47" t="s">
        <v>266</v>
      </c>
      <c r="B247" s="379" t="str">
        <f>IF([1]p19!$A$380&lt;&gt;0,[1]p19!$A$380,"")</f>
        <v/>
      </c>
      <c r="C247" s="379"/>
      <c r="D247" s="379"/>
      <c r="E247" s="379"/>
      <c r="F247" s="379"/>
      <c r="G247" s="379"/>
      <c r="H247" s="379"/>
      <c r="I247" s="379"/>
      <c r="J247" s="379"/>
      <c r="K247" s="375" t="s">
        <v>170</v>
      </c>
      <c r="L247" s="376"/>
      <c r="M247" s="379" t="str">
        <f>IF([1]p19!$F$380&lt;&gt;0,[1]p19!$F$380,"")</f>
        <v/>
      </c>
      <c r="N247" s="379"/>
      <c r="O247" s="380"/>
      <c r="P247" s="87" t="s">
        <v>74</v>
      </c>
      <c r="Q247" s="96" t="str">
        <f>IF([1]p19!$K$380&lt;&gt;0,[1]p19!$K$380,"")</f>
        <v/>
      </c>
      <c r="R247" s="93" t="s">
        <v>75</v>
      </c>
      <c r="S247" s="96" t="str">
        <f>IF([1]p19!$L$380&lt;&gt;0,[1]p19!$L$380,"")</f>
        <v/>
      </c>
      <c r="T247" s="97"/>
      <c r="U247" s="2"/>
      <c r="V247" s="2"/>
    </row>
    <row r="248" spans="1:22" x14ac:dyDescent="0.2">
      <c r="A248" s="375" t="s">
        <v>263</v>
      </c>
      <c r="B248" s="376"/>
      <c r="C248" s="379" t="str">
        <f>IF([1]p19!$C$381&lt;&gt;0,[1]p19!$C$381,"")</f>
        <v/>
      </c>
      <c r="D248" s="379"/>
      <c r="E248" s="379"/>
      <c r="F248" s="379"/>
      <c r="G248" s="379"/>
      <c r="H248" s="379"/>
      <c r="I248" s="379"/>
      <c r="J248" s="379"/>
      <c r="K248" s="379"/>
      <c r="L248" s="380"/>
      <c r="M248" s="375" t="s">
        <v>240</v>
      </c>
      <c r="N248" s="376"/>
      <c r="O248" s="379" t="str">
        <f>IF([1]p19!$H$380&lt;&gt;0,[1]p19!$H$380,"")</f>
        <v/>
      </c>
      <c r="P248" s="379"/>
      <c r="Q248" s="379"/>
      <c r="R248" s="379"/>
      <c r="S248" s="380"/>
      <c r="T248" s="97"/>
      <c r="U248" s="2"/>
      <c r="V248" s="2"/>
    </row>
    <row r="249" spans="1:22" x14ac:dyDescent="0.2">
      <c r="A249" s="378"/>
      <c r="B249" s="378"/>
      <c r="C249" s="378"/>
      <c r="D249" s="378"/>
      <c r="E249" s="378"/>
      <c r="F249" s="378"/>
      <c r="G249" s="378"/>
      <c r="H249" s="378"/>
      <c r="I249" s="378"/>
      <c r="J249" s="378"/>
      <c r="K249" s="378"/>
      <c r="L249" s="378"/>
      <c r="M249" s="378"/>
      <c r="N249" s="378"/>
      <c r="O249" s="378"/>
      <c r="P249" s="378"/>
      <c r="Q249" s="378"/>
      <c r="R249" s="378"/>
      <c r="S249" s="378"/>
    </row>
    <row r="250" spans="1:22" x14ac:dyDescent="0.2">
      <c r="A250" s="47" t="s">
        <v>266</v>
      </c>
      <c r="B250" s="379" t="str">
        <f>IF([1]p19!$A$384&lt;&gt;0,[1]p19!$A$384,"")</f>
        <v/>
      </c>
      <c r="C250" s="379"/>
      <c r="D250" s="379"/>
      <c r="E250" s="379"/>
      <c r="F250" s="379"/>
      <c r="G250" s="379"/>
      <c r="H250" s="379"/>
      <c r="I250" s="379"/>
      <c r="J250" s="379"/>
      <c r="K250" s="375" t="s">
        <v>170</v>
      </c>
      <c r="L250" s="376"/>
      <c r="M250" s="379" t="str">
        <f>IF([1]p19!$F$384&lt;&gt;0,[1]p19!$F$384,"")</f>
        <v/>
      </c>
      <c r="N250" s="379"/>
      <c r="O250" s="380"/>
      <c r="P250" s="87" t="s">
        <v>74</v>
      </c>
      <c r="Q250" s="96" t="str">
        <f>IF([1]p19!$K$384&lt;&gt;0,[1]p19!$K$384,"")</f>
        <v/>
      </c>
      <c r="R250" s="93" t="s">
        <v>75</v>
      </c>
      <c r="S250" s="96" t="str">
        <f>IF([1]p19!$L$384&lt;&gt;0,[1]p19!$L$384,"")</f>
        <v/>
      </c>
      <c r="T250" s="97"/>
      <c r="U250" s="2"/>
      <c r="V250" s="2"/>
    </row>
    <row r="251" spans="1:22" x14ac:dyDescent="0.2">
      <c r="A251" s="375" t="s">
        <v>263</v>
      </c>
      <c r="B251" s="376"/>
      <c r="C251" s="379" t="str">
        <f>IF([1]p19!$C$385&lt;&gt;0,[1]p19!$C$385,"")</f>
        <v/>
      </c>
      <c r="D251" s="379"/>
      <c r="E251" s="379"/>
      <c r="F251" s="379"/>
      <c r="G251" s="379"/>
      <c r="H251" s="379"/>
      <c r="I251" s="379"/>
      <c r="J251" s="379"/>
      <c r="K251" s="379"/>
      <c r="L251" s="380"/>
      <c r="M251" s="375" t="s">
        <v>240</v>
      </c>
      <c r="N251" s="376"/>
      <c r="O251" s="379" t="str">
        <f>IF([1]p19!$H$384&lt;&gt;0,[1]p19!$H$384,"")</f>
        <v/>
      </c>
      <c r="P251" s="379"/>
      <c r="Q251" s="379"/>
      <c r="R251" s="379"/>
      <c r="S251" s="380"/>
      <c r="T251" s="97"/>
      <c r="U251" s="2"/>
      <c r="V251" s="2"/>
    </row>
    <row r="252" spans="1:22" x14ac:dyDescent="0.2">
      <c r="A252" s="378"/>
      <c r="B252" s="378"/>
      <c r="C252" s="378"/>
      <c r="D252" s="378"/>
      <c r="E252" s="378"/>
      <c r="F252" s="378"/>
      <c r="G252" s="378"/>
      <c r="H252" s="378"/>
      <c r="I252" s="378"/>
      <c r="J252" s="378"/>
      <c r="K252" s="378"/>
      <c r="L252" s="378"/>
      <c r="M252" s="378"/>
      <c r="N252" s="378"/>
      <c r="O252" s="378"/>
      <c r="P252" s="378"/>
      <c r="Q252" s="378"/>
      <c r="R252" s="378"/>
      <c r="S252" s="378"/>
    </row>
    <row r="253" spans="1:22" s="32" customFormat="1" ht="13.5" customHeight="1" x14ac:dyDescent="0.2">
      <c r="A253" s="87" t="s">
        <v>265</v>
      </c>
      <c r="B253" s="379" t="str">
        <f>T([1]p20!$C$13:$G$13)</f>
        <v>José Luiz Neto</v>
      </c>
      <c r="C253" s="379"/>
      <c r="D253" s="379"/>
      <c r="E253" s="379"/>
      <c r="F253" s="379"/>
      <c r="G253" s="379"/>
      <c r="H253" s="380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22" x14ac:dyDescent="0.2">
      <c r="A254" s="47" t="s">
        <v>266</v>
      </c>
      <c r="B254" s="379" t="str">
        <f>IF([1]p20!$A$372&lt;&gt;0,[1]p20!$A$372,"")</f>
        <v/>
      </c>
      <c r="C254" s="379"/>
      <c r="D254" s="379"/>
      <c r="E254" s="379"/>
      <c r="F254" s="379"/>
      <c r="G254" s="379"/>
      <c r="H254" s="379"/>
      <c r="I254" s="379"/>
      <c r="J254" s="379"/>
      <c r="K254" s="375" t="s">
        <v>170</v>
      </c>
      <c r="L254" s="376"/>
      <c r="M254" s="379" t="str">
        <f>IF([1]p20!$F$372&lt;&gt;0,[1]p20!$F$372,"")</f>
        <v/>
      </c>
      <c r="N254" s="379"/>
      <c r="O254" s="380"/>
      <c r="P254" s="87" t="s">
        <v>74</v>
      </c>
      <c r="Q254" s="96" t="str">
        <f>IF([1]p20!$K$372&lt;&gt;0,[1]p20!$K$372,"")</f>
        <v/>
      </c>
      <c r="R254" s="93" t="s">
        <v>75</v>
      </c>
      <c r="S254" s="96" t="str">
        <f>IF([1]p20!$L$372&lt;&gt;0,[1]p20!$L$372,"")</f>
        <v/>
      </c>
      <c r="T254" s="97"/>
      <c r="U254" s="2"/>
      <c r="V254" s="2"/>
    </row>
    <row r="255" spans="1:22" x14ac:dyDescent="0.2">
      <c r="A255" s="375" t="s">
        <v>263</v>
      </c>
      <c r="B255" s="376"/>
      <c r="C255" s="379" t="str">
        <f>IF([1]p20!$C$373&lt;&gt;0,[1]p20!$C$373,"")</f>
        <v/>
      </c>
      <c r="D255" s="379"/>
      <c r="E255" s="379"/>
      <c r="F255" s="379"/>
      <c r="G255" s="379"/>
      <c r="H255" s="379"/>
      <c r="I255" s="379"/>
      <c r="J255" s="379"/>
      <c r="K255" s="379"/>
      <c r="L255" s="380"/>
      <c r="M255" s="375" t="s">
        <v>240</v>
      </c>
      <c r="N255" s="376"/>
      <c r="O255" s="379" t="str">
        <f>IF([1]p20!$H$372&lt;&gt;0,[1]p20!$H$372,"")</f>
        <v/>
      </c>
      <c r="P255" s="379"/>
      <c r="Q255" s="379"/>
      <c r="R255" s="379"/>
      <c r="S255" s="380"/>
      <c r="T255" s="97"/>
      <c r="U255" s="2"/>
      <c r="V255" s="2"/>
    </row>
    <row r="256" spans="1:22" x14ac:dyDescent="0.2">
      <c r="A256" s="378"/>
      <c r="B256" s="378"/>
      <c r="C256" s="378"/>
      <c r="D256" s="378"/>
      <c r="E256" s="378"/>
      <c r="F256" s="378"/>
      <c r="G256" s="378"/>
      <c r="H256" s="378"/>
      <c r="I256" s="378"/>
      <c r="J256" s="378"/>
      <c r="K256" s="378"/>
      <c r="L256" s="378"/>
      <c r="M256" s="378"/>
      <c r="N256" s="378"/>
      <c r="O256" s="378"/>
      <c r="P256" s="378"/>
      <c r="Q256" s="378"/>
      <c r="R256" s="378"/>
      <c r="S256" s="378"/>
    </row>
    <row r="257" spans="1:22" x14ac:dyDescent="0.2">
      <c r="A257" s="47" t="s">
        <v>266</v>
      </c>
      <c r="B257" s="379" t="str">
        <f>IF([1]p20!$A$376&lt;&gt;0,[1]p20!$A$376,"")</f>
        <v/>
      </c>
      <c r="C257" s="379"/>
      <c r="D257" s="379"/>
      <c r="E257" s="379"/>
      <c r="F257" s="379"/>
      <c r="G257" s="379"/>
      <c r="H257" s="379"/>
      <c r="I257" s="379"/>
      <c r="J257" s="379"/>
      <c r="K257" s="375" t="s">
        <v>170</v>
      </c>
      <c r="L257" s="376"/>
      <c r="M257" s="379" t="str">
        <f>IF([1]p20!$F$376&lt;&gt;0,[1]p20!$F$376,"")</f>
        <v/>
      </c>
      <c r="N257" s="379"/>
      <c r="O257" s="380"/>
      <c r="P257" s="87" t="s">
        <v>74</v>
      </c>
      <c r="Q257" s="96" t="str">
        <f>IF([1]p20!$K$376&lt;&gt;0,[1]p20!$K$376,"")</f>
        <v/>
      </c>
      <c r="R257" s="93" t="s">
        <v>75</v>
      </c>
      <c r="S257" s="96" t="str">
        <f>IF([1]p20!$L$376&lt;&gt;0,[1]p20!$L$376,"")</f>
        <v/>
      </c>
      <c r="T257" s="97"/>
      <c r="U257" s="2"/>
      <c r="V257" s="2"/>
    </row>
    <row r="258" spans="1:22" x14ac:dyDescent="0.2">
      <c r="A258" s="375" t="s">
        <v>263</v>
      </c>
      <c r="B258" s="376"/>
      <c r="C258" s="379" t="str">
        <f>IF([1]p20!$C$377&lt;&gt;0,[1]p20!$C$377,"")</f>
        <v/>
      </c>
      <c r="D258" s="379"/>
      <c r="E258" s="379"/>
      <c r="F258" s="379"/>
      <c r="G258" s="379"/>
      <c r="H258" s="379"/>
      <c r="I258" s="379"/>
      <c r="J258" s="379"/>
      <c r="K258" s="379"/>
      <c r="L258" s="380"/>
      <c r="M258" s="375" t="s">
        <v>240</v>
      </c>
      <c r="N258" s="376"/>
      <c r="O258" s="379" t="str">
        <f>IF([1]p20!$H$376&lt;&gt;0,[1]p20!$H$376,"")</f>
        <v/>
      </c>
      <c r="P258" s="379"/>
      <c r="Q258" s="379"/>
      <c r="R258" s="379"/>
      <c r="S258" s="380"/>
      <c r="T258" s="97"/>
      <c r="U258" s="2"/>
      <c r="V258" s="2"/>
    </row>
    <row r="259" spans="1:22" x14ac:dyDescent="0.2">
      <c r="A259" s="378"/>
      <c r="B259" s="378"/>
      <c r="C259" s="378"/>
      <c r="D259" s="378"/>
      <c r="E259" s="378"/>
      <c r="F259" s="378"/>
      <c r="G259" s="378"/>
      <c r="H259" s="378"/>
      <c r="I259" s="378"/>
      <c r="J259" s="378"/>
      <c r="K259" s="378"/>
      <c r="L259" s="378"/>
      <c r="M259" s="378"/>
      <c r="N259" s="378"/>
      <c r="O259" s="378"/>
      <c r="P259" s="378"/>
      <c r="Q259" s="378"/>
      <c r="R259" s="378"/>
      <c r="S259" s="378"/>
    </row>
    <row r="260" spans="1:22" x14ac:dyDescent="0.2">
      <c r="A260" s="47" t="s">
        <v>266</v>
      </c>
      <c r="B260" s="379" t="str">
        <f>IF([1]p20!$A$380&lt;&gt;0,[1]p20!$A$380,"")</f>
        <v/>
      </c>
      <c r="C260" s="379"/>
      <c r="D260" s="379"/>
      <c r="E260" s="379"/>
      <c r="F260" s="379"/>
      <c r="G260" s="379"/>
      <c r="H260" s="379"/>
      <c r="I260" s="379"/>
      <c r="J260" s="379"/>
      <c r="K260" s="375" t="s">
        <v>170</v>
      </c>
      <c r="L260" s="376"/>
      <c r="M260" s="379" t="str">
        <f>IF([1]p20!$F$380&lt;&gt;0,[1]p20!$F$380,"")</f>
        <v/>
      </c>
      <c r="N260" s="379"/>
      <c r="O260" s="380"/>
      <c r="P260" s="87" t="s">
        <v>74</v>
      </c>
      <c r="Q260" s="96" t="str">
        <f>IF([1]p20!$K$380&lt;&gt;0,[1]p20!$K$380,"")</f>
        <v/>
      </c>
      <c r="R260" s="93" t="s">
        <v>75</v>
      </c>
      <c r="S260" s="96" t="str">
        <f>IF([1]p20!$L$380&lt;&gt;0,[1]p20!$L$380,"")</f>
        <v/>
      </c>
      <c r="T260" s="97"/>
      <c r="U260" s="2"/>
      <c r="V260" s="2"/>
    </row>
    <row r="261" spans="1:22" x14ac:dyDescent="0.2">
      <c r="A261" s="375" t="s">
        <v>263</v>
      </c>
      <c r="B261" s="376"/>
      <c r="C261" s="379" t="str">
        <f>IF([1]p20!$C$381&lt;&gt;0,[1]p20!$C$381,"")</f>
        <v/>
      </c>
      <c r="D261" s="379"/>
      <c r="E261" s="379"/>
      <c r="F261" s="379"/>
      <c r="G261" s="379"/>
      <c r="H261" s="379"/>
      <c r="I261" s="379"/>
      <c r="J261" s="379"/>
      <c r="K261" s="379"/>
      <c r="L261" s="380"/>
      <c r="M261" s="375" t="s">
        <v>240</v>
      </c>
      <c r="N261" s="376"/>
      <c r="O261" s="379" t="str">
        <f>IF([1]p20!$H$380&lt;&gt;0,[1]p20!$H$380,"")</f>
        <v/>
      </c>
      <c r="P261" s="379"/>
      <c r="Q261" s="379"/>
      <c r="R261" s="379"/>
      <c r="S261" s="380"/>
      <c r="T261" s="97"/>
      <c r="U261" s="2"/>
      <c r="V261" s="2"/>
    </row>
    <row r="262" spans="1:22" x14ac:dyDescent="0.2">
      <c r="A262" s="378"/>
      <c r="B262" s="378"/>
      <c r="C262" s="378"/>
      <c r="D262" s="378"/>
      <c r="E262" s="378"/>
      <c r="F262" s="378"/>
      <c r="G262" s="378"/>
      <c r="H262" s="378"/>
      <c r="I262" s="378"/>
      <c r="J262" s="378"/>
      <c r="K262" s="378"/>
      <c r="L262" s="378"/>
      <c r="M262" s="378"/>
      <c r="N262" s="378"/>
      <c r="O262" s="378"/>
      <c r="P262" s="378"/>
      <c r="Q262" s="378"/>
      <c r="R262" s="378"/>
      <c r="S262" s="378"/>
    </row>
    <row r="263" spans="1:22" x14ac:dyDescent="0.2">
      <c r="A263" s="47" t="s">
        <v>266</v>
      </c>
      <c r="B263" s="379" t="str">
        <f>IF([1]p20!$A$384&lt;&gt;0,[1]p20!$A$384,"")</f>
        <v/>
      </c>
      <c r="C263" s="379"/>
      <c r="D263" s="379"/>
      <c r="E263" s="379"/>
      <c r="F263" s="379"/>
      <c r="G263" s="379"/>
      <c r="H263" s="379"/>
      <c r="I263" s="379"/>
      <c r="J263" s="379"/>
      <c r="K263" s="375" t="s">
        <v>170</v>
      </c>
      <c r="L263" s="376"/>
      <c r="M263" s="379" t="str">
        <f>IF([1]p20!$F$384&lt;&gt;0,[1]p20!$F$384,"")</f>
        <v/>
      </c>
      <c r="N263" s="379"/>
      <c r="O263" s="380"/>
      <c r="P263" s="87" t="s">
        <v>74</v>
      </c>
      <c r="Q263" s="96" t="str">
        <f>IF([1]p20!$K$384&lt;&gt;0,[1]p20!$K$384,"")</f>
        <v/>
      </c>
      <c r="R263" s="93" t="s">
        <v>75</v>
      </c>
      <c r="S263" s="96" t="str">
        <f>IF([1]p20!$L$384&lt;&gt;0,[1]p20!$L$384,"")</f>
        <v/>
      </c>
      <c r="T263" s="97"/>
      <c r="U263" s="2"/>
      <c r="V263" s="2"/>
    </row>
    <row r="264" spans="1:22" x14ac:dyDescent="0.2">
      <c r="A264" s="375" t="s">
        <v>263</v>
      </c>
      <c r="B264" s="376"/>
      <c r="C264" s="379" t="str">
        <f>IF([1]p20!$C$385&lt;&gt;0,[1]p20!$C$385,"")</f>
        <v/>
      </c>
      <c r="D264" s="379"/>
      <c r="E264" s="379"/>
      <c r="F264" s="379"/>
      <c r="G264" s="379"/>
      <c r="H264" s="379"/>
      <c r="I264" s="379"/>
      <c r="J264" s="379"/>
      <c r="K264" s="379"/>
      <c r="L264" s="380"/>
      <c r="M264" s="375" t="s">
        <v>240</v>
      </c>
      <c r="N264" s="376"/>
      <c r="O264" s="379" t="str">
        <f>IF([1]p20!$H$384&lt;&gt;0,[1]p20!$H$384,"")</f>
        <v/>
      </c>
      <c r="P264" s="379"/>
      <c r="Q264" s="379"/>
      <c r="R264" s="379"/>
      <c r="S264" s="380"/>
      <c r="T264" s="97"/>
      <c r="U264" s="2"/>
      <c r="V264" s="2"/>
    </row>
    <row r="265" spans="1:22" x14ac:dyDescent="0.2">
      <c r="A265" s="378"/>
      <c r="B265" s="378"/>
      <c r="C265" s="378"/>
      <c r="D265" s="378"/>
      <c r="E265" s="378"/>
      <c r="F265" s="378"/>
      <c r="G265" s="378"/>
      <c r="H265" s="378"/>
      <c r="I265" s="378"/>
      <c r="J265" s="378"/>
      <c r="K265" s="378"/>
      <c r="L265" s="378"/>
      <c r="M265" s="378"/>
      <c r="N265" s="378"/>
      <c r="O265" s="378"/>
      <c r="P265" s="378"/>
      <c r="Q265" s="378"/>
      <c r="R265" s="378"/>
      <c r="S265" s="378"/>
    </row>
    <row r="266" spans="1:22" s="32" customFormat="1" ht="13.5" customHeight="1" x14ac:dyDescent="0.2">
      <c r="A266" s="87" t="s">
        <v>265</v>
      </c>
      <c r="B266" s="379" t="str">
        <f>T([1]p21!$C$13:$G$13)</f>
        <v>Kennerson  Nascimento de Sousa Lima</v>
      </c>
      <c r="C266" s="379"/>
      <c r="D266" s="379"/>
      <c r="E266" s="379"/>
      <c r="F266" s="379"/>
      <c r="G266" s="379"/>
      <c r="H266" s="380"/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</row>
    <row r="267" spans="1:22" x14ac:dyDescent="0.2">
      <c r="A267" s="47" t="s">
        <v>266</v>
      </c>
      <c r="B267" s="379" t="str">
        <f>IF([1]p21!$A$372&lt;&gt;0,[1]p21!$A$372,"")</f>
        <v/>
      </c>
      <c r="C267" s="379"/>
      <c r="D267" s="379"/>
      <c r="E267" s="379"/>
      <c r="F267" s="379"/>
      <c r="G267" s="379"/>
      <c r="H267" s="379"/>
      <c r="I267" s="379"/>
      <c r="J267" s="379"/>
      <c r="K267" s="375" t="s">
        <v>170</v>
      </c>
      <c r="L267" s="376"/>
      <c r="M267" s="379" t="str">
        <f>IF([1]p21!$F$372&lt;&gt;0,[1]p21!$F$372,"")</f>
        <v/>
      </c>
      <c r="N267" s="379"/>
      <c r="O267" s="380"/>
      <c r="P267" s="87" t="s">
        <v>74</v>
      </c>
      <c r="Q267" s="96" t="str">
        <f>IF([1]p21!$K$372&lt;&gt;0,[1]p21!$K$372,"")</f>
        <v/>
      </c>
      <c r="R267" s="93" t="s">
        <v>75</v>
      </c>
      <c r="S267" s="96" t="str">
        <f>IF([1]p21!$L$372&lt;&gt;0,[1]p21!$L$372,"")</f>
        <v/>
      </c>
      <c r="T267" s="97"/>
      <c r="U267" s="2"/>
      <c r="V267" s="2"/>
    </row>
    <row r="268" spans="1:22" x14ac:dyDescent="0.2">
      <c r="A268" s="375" t="s">
        <v>263</v>
      </c>
      <c r="B268" s="376"/>
      <c r="C268" s="379" t="str">
        <f>IF([1]p21!$C$373&lt;&gt;0,[1]p21!$C$373,"")</f>
        <v/>
      </c>
      <c r="D268" s="379"/>
      <c r="E268" s="379"/>
      <c r="F268" s="379"/>
      <c r="G268" s="379"/>
      <c r="H268" s="379"/>
      <c r="I268" s="379"/>
      <c r="J268" s="379"/>
      <c r="K268" s="379"/>
      <c r="L268" s="380"/>
      <c r="M268" s="375" t="s">
        <v>240</v>
      </c>
      <c r="N268" s="376"/>
      <c r="O268" s="379" t="str">
        <f>IF([1]p21!$H$372&lt;&gt;0,[1]p21!$H$372,"")</f>
        <v/>
      </c>
      <c r="P268" s="379"/>
      <c r="Q268" s="379"/>
      <c r="R268" s="379"/>
      <c r="S268" s="380"/>
      <c r="T268" s="97"/>
      <c r="U268" s="2"/>
      <c r="V268" s="2"/>
    </row>
    <row r="269" spans="1:22" x14ac:dyDescent="0.2">
      <c r="A269" s="378"/>
      <c r="B269" s="378"/>
      <c r="C269" s="378"/>
      <c r="D269" s="378"/>
      <c r="E269" s="378"/>
      <c r="F269" s="378"/>
      <c r="G269" s="378"/>
      <c r="H269" s="378"/>
      <c r="I269" s="378"/>
      <c r="J269" s="378"/>
      <c r="K269" s="378"/>
      <c r="L269" s="378"/>
      <c r="M269" s="378"/>
      <c r="N269" s="378"/>
      <c r="O269" s="378"/>
      <c r="P269" s="378"/>
      <c r="Q269" s="378"/>
      <c r="R269" s="378"/>
      <c r="S269" s="378"/>
    </row>
    <row r="270" spans="1:22" x14ac:dyDescent="0.2">
      <c r="A270" s="47" t="s">
        <v>266</v>
      </c>
      <c r="B270" s="379" t="str">
        <f>IF([1]p21!$A$376&lt;&gt;0,[1]p21!$A$376,"")</f>
        <v/>
      </c>
      <c r="C270" s="379"/>
      <c r="D270" s="379"/>
      <c r="E270" s="379"/>
      <c r="F270" s="379"/>
      <c r="G270" s="379"/>
      <c r="H270" s="379"/>
      <c r="I270" s="379"/>
      <c r="J270" s="379"/>
      <c r="K270" s="375" t="s">
        <v>170</v>
      </c>
      <c r="L270" s="376"/>
      <c r="M270" s="379" t="str">
        <f>IF([1]p21!$F$376&lt;&gt;0,[1]p21!$F$376,"")</f>
        <v/>
      </c>
      <c r="N270" s="379"/>
      <c r="O270" s="380"/>
      <c r="P270" s="87" t="s">
        <v>74</v>
      </c>
      <c r="Q270" s="96" t="str">
        <f>IF([1]p21!$K$376&lt;&gt;0,[1]p21!$K$376,"")</f>
        <v/>
      </c>
      <c r="R270" s="93" t="s">
        <v>75</v>
      </c>
      <c r="S270" s="96" t="str">
        <f>IF([1]p21!$L$376&lt;&gt;0,[1]p21!$L$376,"")</f>
        <v/>
      </c>
      <c r="T270" s="97"/>
      <c r="U270" s="2"/>
      <c r="V270" s="2"/>
    </row>
    <row r="271" spans="1:22" x14ac:dyDescent="0.2">
      <c r="A271" s="375" t="s">
        <v>263</v>
      </c>
      <c r="B271" s="376"/>
      <c r="C271" s="379" t="str">
        <f>IF([1]p21!$C$377&lt;&gt;0,[1]p21!$C$377,"")</f>
        <v/>
      </c>
      <c r="D271" s="379"/>
      <c r="E271" s="379"/>
      <c r="F271" s="379"/>
      <c r="G271" s="379"/>
      <c r="H271" s="379"/>
      <c r="I271" s="379"/>
      <c r="J271" s="379"/>
      <c r="K271" s="379"/>
      <c r="L271" s="380"/>
      <c r="M271" s="375" t="s">
        <v>240</v>
      </c>
      <c r="N271" s="376"/>
      <c r="O271" s="379" t="str">
        <f>IF([1]p21!$H$376&lt;&gt;0,[1]p21!$H$376,"")</f>
        <v/>
      </c>
      <c r="P271" s="379"/>
      <c r="Q271" s="379"/>
      <c r="R271" s="379"/>
      <c r="S271" s="380"/>
      <c r="T271" s="97"/>
      <c r="U271" s="2"/>
      <c r="V271" s="2"/>
    </row>
    <row r="272" spans="1:22" x14ac:dyDescent="0.2">
      <c r="A272" s="378"/>
      <c r="B272" s="378"/>
      <c r="C272" s="378"/>
      <c r="D272" s="378"/>
      <c r="E272" s="378"/>
      <c r="F272" s="378"/>
      <c r="G272" s="378"/>
      <c r="H272" s="378"/>
      <c r="I272" s="378"/>
      <c r="J272" s="378"/>
      <c r="K272" s="378"/>
      <c r="L272" s="378"/>
      <c r="M272" s="378"/>
      <c r="N272" s="378"/>
      <c r="O272" s="378"/>
      <c r="P272" s="378"/>
      <c r="Q272" s="378"/>
      <c r="R272" s="378"/>
      <c r="S272" s="378"/>
    </row>
    <row r="273" spans="1:22" x14ac:dyDescent="0.2">
      <c r="A273" s="47" t="s">
        <v>266</v>
      </c>
      <c r="B273" s="379" t="str">
        <f>IF([1]p21!$A$380&lt;&gt;0,[1]p21!$A$380,"")</f>
        <v/>
      </c>
      <c r="C273" s="379"/>
      <c r="D273" s="379"/>
      <c r="E273" s="379"/>
      <c r="F273" s="379"/>
      <c r="G273" s="379"/>
      <c r="H273" s="379"/>
      <c r="I273" s="379"/>
      <c r="J273" s="379"/>
      <c r="K273" s="375" t="s">
        <v>170</v>
      </c>
      <c r="L273" s="376"/>
      <c r="M273" s="379" t="str">
        <f>IF([1]p21!$F$380&lt;&gt;0,[1]p21!$F$380,"")</f>
        <v/>
      </c>
      <c r="N273" s="379"/>
      <c r="O273" s="380"/>
      <c r="P273" s="87" t="s">
        <v>74</v>
      </c>
      <c r="Q273" s="96" t="str">
        <f>IF([1]p21!$K$380&lt;&gt;0,[1]p21!$K$380,"")</f>
        <v/>
      </c>
      <c r="R273" s="93" t="s">
        <v>75</v>
      </c>
      <c r="S273" s="96" t="str">
        <f>IF([1]p21!$L$380&lt;&gt;0,[1]p21!$L$380,"")</f>
        <v/>
      </c>
      <c r="T273" s="97"/>
      <c r="U273" s="2"/>
      <c r="V273" s="2"/>
    </row>
    <row r="274" spans="1:22" x14ac:dyDescent="0.2">
      <c r="A274" s="375" t="s">
        <v>263</v>
      </c>
      <c r="B274" s="376"/>
      <c r="C274" s="379" t="str">
        <f>IF([1]p21!$C$381&lt;&gt;0,[1]p21!$C$381,"")</f>
        <v/>
      </c>
      <c r="D274" s="379"/>
      <c r="E274" s="379"/>
      <c r="F274" s="379"/>
      <c r="G274" s="379"/>
      <c r="H274" s="379"/>
      <c r="I274" s="379"/>
      <c r="J274" s="379"/>
      <c r="K274" s="379"/>
      <c r="L274" s="380"/>
      <c r="M274" s="375" t="s">
        <v>240</v>
      </c>
      <c r="N274" s="376"/>
      <c r="O274" s="379" t="str">
        <f>IF([1]p21!$H$380&lt;&gt;0,[1]p21!$H$380,"")</f>
        <v/>
      </c>
      <c r="P274" s="379"/>
      <c r="Q274" s="379"/>
      <c r="R274" s="379"/>
      <c r="S274" s="380"/>
      <c r="T274" s="97"/>
      <c r="U274" s="2"/>
      <c r="V274" s="2"/>
    </row>
    <row r="275" spans="1:22" x14ac:dyDescent="0.2">
      <c r="A275" s="378"/>
      <c r="B275" s="378"/>
      <c r="C275" s="378"/>
      <c r="D275" s="378"/>
      <c r="E275" s="378"/>
      <c r="F275" s="378"/>
      <c r="G275" s="378"/>
      <c r="H275" s="378"/>
      <c r="I275" s="378"/>
      <c r="J275" s="378"/>
      <c r="K275" s="378"/>
      <c r="L275" s="378"/>
      <c r="M275" s="378"/>
      <c r="N275" s="378"/>
      <c r="O275" s="378"/>
      <c r="P275" s="378"/>
      <c r="Q275" s="378"/>
      <c r="R275" s="378"/>
      <c r="S275" s="378"/>
    </row>
    <row r="276" spans="1:22" x14ac:dyDescent="0.2">
      <c r="A276" s="47" t="s">
        <v>266</v>
      </c>
      <c r="B276" s="379" t="str">
        <f>IF([1]p21!$A$384&lt;&gt;0,[1]p21!$A$384,"")</f>
        <v/>
      </c>
      <c r="C276" s="379"/>
      <c r="D276" s="379"/>
      <c r="E276" s="379"/>
      <c r="F276" s="379"/>
      <c r="G276" s="379"/>
      <c r="H276" s="379"/>
      <c r="I276" s="379"/>
      <c r="J276" s="379"/>
      <c r="K276" s="375" t="s">
        <v>170</v>
      </c>
      <c r="L276" s="376"/>
      <c r="M276" s="379" t="str">
        <f>IF([1]p21!$F$384&lt;&gt;0,[1]p21!$F$384,"")</f>
        <v/>
      </c>
      <c r="N276" s="379"/>
      <c r="O276" s="380"/>
      <c r="P276" s="87" t="s">
        <v>74</v>
      </c>
      <c r="Q276" s="96" t="str">
        <f>IF([1]p21!$K$384&lt;&gt;0,[1]p21!$K$384,"")</f>
        <v/>
      </c>
      <c r="R276" s="93" t="s">
        <v>75</v>
      </c>
      <c r="S276" s="96" t="str">
        <f>IF([1]p21!$L$384&lt;&gt;0,[1]p21!$L$384,"")</f>
        <v/>
      </c>
      <c r="T276" s="97"/>
      <c r="U276" s="2"/>
      <c r="V276" s="2"/>
    </row>
    <row r="277" spans="1:22" x14ac:dyDescent="0.2">
      <c r="A277" s="375" t="s">
        <v>263</v>
      </c>
      <c r="B277" s="376"/>
      <c r="C277" s="379" t="str">
        <f>IF([1]p21!$C$385&lt;&gt;0,[1]p21!$C$385,"")</f>
        <v/>
      </c>
      <c r="D277" s="379"/>
      <c r="E277" s="379"/>
      <c r="F277" s="379"/>
      <c r="G277" s="379"/>
      <c r="H277" s="379"/>
      <c r="I277" s="379"/>
      <c r="J277" s="379"/>
      <c r="K277" s="379"/>
      <c r="L277" s="380"/>
      <c r="M277" s="375" t="s">
        <v>240</v>
      </c>
      <c r="N277" s="376"/>
      <c r="O277" s="379" t="str">
        <f>IF([1]p21!$H$384&lt;&gt;0,[1]p21!$H$384,"")</f>
        <v/>
      </c>
      <c r="P277" s="379"/>
      <c r="Q277" s="379"/>
      <c r="R277" s="379"/>
      <c r="S277" s="380"/>
      <c r="T277" s="97"/>
      <c r="U277" s="2"/>
      <c r="V277" s="2"/>
    </row>
    <row r="278" spans="1:22" x14ac:dyDescent="0.2">
      <c r="A278" s="378"/>
      <c r="B278" s="378"/>
      <c r="C278" s="378"/>
      <c r="D278" s="378"/>
      <c r="E278" s="378"/>
      <c r="F278" s="378"/>
      <c r="G278" s="378"/>
      <c r="H278" s="378"/>
      <c r="I278" s="378"/>
      <c r="J278" s="378"/>
      <c r="K278" s="378"/>
      <c r="L278" s="378"/>
      <c r="M278" s="378"/>
      <c r="N278" s="378"/>
      <c r="O278" s="378"/>
      <c r="P278" s="378"/>
      <c r="Q278" s="378"/>
      <c r="R278" s="378"/>
      <c r="S278" s="378"/>
    </row>
    <row r="279" spans="1:22" s="32" customFormat="1" ht="13.5" customHeight="1" x14ac:dyDescent="0.2">
      <c r="A279" s="87" t="s">
        <v>265</v>
      </c>
      <c r="B279" s="379" t="str">
        <f>T([1]p22!$C$13:$G$13)</f>
        <v>Leomaques Francisco Silva Bernardo</v>
      </c>
      <c r="C279" s="379"/>
      <c r="D279" s="379"/>
      <c r="E279" s="379"/>
      <c r="F279" s="379"/>
      <c r="G279" s="379"/>
      <c r="H279" s="380"/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</row>
    <row r="280" spans="1:22" x14ac:dyDescent="0.2">
      <c r="A280" s="47" t="s">
        <v>266</v>
      </c>
      <c r="B280" s="379" t="str">
        <f>IF([1]p22!$A$372&lt;&gt;0,[1]p22!$A$372,"")</f>
        <v/>
      </c>
      <c r="C280" s="379"/>
      <c r="D280" s="379"/>
      <c r="E280" s="379"/>
      <c r="F280" s="379"/>
      <c r="G280" s="379"/>
      <c r="H280" s="379"/>
      <c r="I280" s="379"/>
      <c r="J280" s="379"/>
      <c r="K280" s="375" t="s">
        <v>170</v>
      </c>
      <c r="L280" s="376"/>
      <c r="M280" s="379" t="str">
        <f>IF([1]p22!$F$372&lt;&gt;0,[1]p22!$F$372,"")</f>
        <v/>
      </c>
      <c r="N280" s="379"/>
      <c r="O280" s="380"/>
      <c r="P280" s="87" t="s">
        <v>74</v>
      </c>
      <c r="Q280" s="96" t="str">
        <f>IF([1]p22!$K$372&lt;&gt;0,[1]p22!$K$372,"")</f>
        <v/>
      </c>
      <c r="R280" s="93" t="s">
        <v>75</v>
      </c>
      <c r="S280" s="96" t="str">
        <f>IF([1]p22!$L$372&lt;&gt;0,[1]p22!$L$372,"")</f>
        <v/>
      </c>
      <c r="T280" s="97"/>
      <c r="U280" s="2"/>
      <c r="V280" s="2"/>
    </row>
    <row r="281" spans="1:22" x14ac:dyDescent="0.2">
      <c r="A281" s="375" t="s">
        <v>263</v>
      </c>
      <c r="B281" s="376"/>
      <c r="C281" s="379" t="str">
        <f>IF([1]p22!$C$373&lt;&gt;0,[1]p22!$C$373,"")</f>
        <v/>
      </c>
      <c r="D281" s="379"/>
      <c r="E281" s="379"/>
      <c r="F281" s="379"/>
      <c r="G281" s="379"/>
      <c r="H281" s="379"/>
      <c r="I281" s="379"/>
      <c r="J281" s="379"/>
      <c r="K281" s="379"/>
      <c r="L281" s="380"/>
      <c r="M281" s="375" t="s">
        <v>240</v>
      </c>
      <c r="N281" s="376"/>
      <c r="O281" s="379" t="str">
        <f>IF([1]p22!$H$372&lt;&gt;0,[1]p22!$H$372,"")</f>
        <v/>
      </c>
      <c r="P281" s="379"/>
      <c r="Q281" s="379"/>
      <c r="R281" s="379"/>
      <c r="S281" s="380"/>
      <c r="T281" s="97"/>
      <c r="U281" s="2"/>
      <c r="V281" s="2"/>
    </row>
    <row r="282" spans="1:22" x14ac:dyDescent="0.2">
      <c r="A282" s="378"/>
      <c r="B282" s="378"/>
      <c r="C282" s="378"/>
      <c r="D282" s="378"/>
      <c r="E282" s="378"/>
      <c r="F282" s="378"/>
      <c r="G282" s="378"/>
      <c r="H282" s="378"/>
      <c r="I282" s="378"/>
      <c r="J282" s="378"/>
      <c r="K282" s="378"/>
      <c r="L282" s="378"/>
      <c r="M282" s="378"/>
      <c r="N282" s="378"/>
      <c r="O282" s="378"/>
      <c r="P282" s="378"/>
      <c r="Q282" s="378"/>
      <c r="R282" s="378"/>
      <c r="S282" s="378"/>
    </row>
    <row r="283" spans="1:22" x14ac:dyDescent="0.2">
      <c r="A283" s="47" t="s">
        <v>266</v>
      </c>
      <c r="B283" s="379" t="str">
        <f>IF([1]p22!$A$376&lt;&gt;0,[1]p22!$A$376,"")</f>
        <v/>
      </c>
      <c r="C283" s="379"/>
      <c r="D283" s="379"/>
      <c r="E283" s="379"/>
      <c r="F283" s="379"/>
      <c r="G283" s="379"/>
      <c r="H283" s="379"/>
      <c r="I283" s="379"/>
      <c r="J283" s="379"/>
      <c r="K283" s="375" t="s">
        <v>170</v>
      </c>
      <c r="L283" s="376"/>
      <c r="M283" s="379" t="str">
        <f>IF([1]p22!$F$376&lt;&gt;0,[1]p22!$F$376,"")</f>
        <v/>
      </c>
      <c r="N283" s="379"/>
      <c r="O283" s="380"/>
      <c r="P283" s="87" t="s">
        <v>74</v>
      </c>
      <c r="Q283" s="96" t="str">
        <f>IF([1]p22!$K$376&lt;&gt;0,[1]p22!$K$376,"")</f>
        <v/>
      </c>
      <c r="R283" s="93" t="s">
        <v>75</v>
      </c>
      <c r="S283" s="96" t="str">
        <f>IF([1]p22!$L$376&lt;&gt;0,[1]p22!$L$376,"")</f>
        <v/>
      </c>
      <c r="T283" s="97"/>
      <c r="U283" s="2"/>
      <c r="V283" s="2"/>
    </row>
    <row r="284" spans="1:22" x14ac:dyDescent="0.2">
      <c r="A284" s="375" t="s">
        <v>263</v>
      </c>
      <c r="B284" s="376"/>
      <c r="C284" s="379" t="str">
        <f>IF([1]p22!$C$377&lt;&gt;0,[1]p22!$C$377,"")</f>
        <v/>
      </c>
      <c r="D284" s="379"/>
      <c r="E284" s="379"/>
      <c r="F284" s="379"/>
      <c r="G284" s="379"/>
      <c r="H284" s="379"/>
      <c r="I284" s="379"/>
      <c r="J284" s="379"/>
      <c r="K284" s="379"/>
      <c r="L284" s="380"/>
      <c r="M284" s="375" t="s">
        <v>240</v>
      </c>
      <c r="N284" s="376"/>
      <c r="O284" s="379" t="str">
        <f>IF([1]p22!$H$376&lt;&gt;0,[1]p22!$H$376,"")</f>
        <v/>
      </c>
      <c r="P284" s="379"/>
      <c r="Q284" s="379"/>
      <c r="R284" s="379"/>
      <c r="S284" s="380"/>
      <c r="T284" s="97"/>
      <c r="U284" s="2"/>
      <c r="V284" s="2"/>
    </row>
    <row r="285" spans="1:22" x14ac:dyDescent="0.2">
      <c r="A285" s="378"/>
      <c r="B285" s="378"/>
      <c r="C285" s="378"/>
      <c r="D285" s="378"/>
      <c r="E285" s="378"/>
      <c r="F285" s="378"/>
      <c r="G285" s="378"/>
      <c r="H285" s="378"/>
      <c r="I285" s="378"/>
      <c r="J285" s="378"/>
      <c r="K285" s="378"/>
      <c r="L285" s="378"/>
      <c r="M285" s="378"/>
      <c r="N285" s="378"/>
      <c r="O285" s="378"/>
      <c r="P285" s="378"/>
      <c r="Q285" s="378"/>
      <c r="R285" s="378"/>
      <c r="S285" s="378"/>
    </row>
    <row r="286" spans="1:22" x14ac:dyDescent="0.2">
      <c r="A286" s="47" t="s">
        <v>266</v>
      </c>
      <c r="B286" s="379" t="str">
        <f>IF([1]p22!$A$380&lt;&gt;0,[1]p22!$A$380,"")</f>
        <v/>
      </c>
      <c r="C286" s="379"/>
      <c r="D286" s="379"/>
      <c r="E286" s="379"/>
      <c r="F286" s="379"/>
      <c r="G286" s="379"/>
      <c r="H286" s="379"/>
      <c r="I286" s="379"/>
      <c r="J286" s="379"/>
      <c r="K286" s="375" t="s">
        <v>170</v>
      </c>
      <c r="L286" s="376"/>
      <c r="M286" s="379" t="str">
        <f>IF([1]p22!$F$380&lt;&gt;0,[1]p22!$F$380,"")</f>
        <v/>
      </c>
      <c r="N286" s="379"/>
      <c r="O286" s="380"/>
      <c r="P286" s="87" t="s">
        <v>74</v>
      </c>
      <c r="Q286" s="96" t="str">
        <f>IF([1]p22!$K$380&lt;&gt;0,[1]p22!$K$380,"")</f>
        <v/>
      </c>
      <c r="R286" s="93" t="s">
        <v>75</v>
      </c>
      <c r="S286" s="96" t="str">
        <f>IF([1]p22!$L$380&lt;&gt;0,[1]p22!$L$380,"")</f>
        <v/>
      </c>
      <c r="T286" s="97"/>
      <c r="U286" s="2"/>
      <c r="V286" s="2"/>
    </row>
    <row r="287" spans="1:22" x14ac:dyDescent="0.2">
      <c r="A287" s="375" t="s">
        <v>263</v>
      </c>
      <c r="B287" s="376"/>
      <c r="C287" s="379" t="str">
        <f>IF([1]p22!$C$381&lt;&gt;0,[1]p22!$C$381,"")</f>
        <v/>
      </c>
      <c r="D287" s="379"/>
      <c r="E287" s="379"/>
      <c r="F287" s="379"/>
      <c r="G287" s="379"/>
      <c r="H287" s="379"/>
      <c r="I287" s="379"/>
      <c r="J287" s="379"/>
      <c r="K287" s="379"/>
      <c r="L287" s="380"/>
      <c r="M287" s="375" t="s">
        <v>240</v>
      </c>
      <c r="N287" s="376"/>
      <c r="O287" s="379" t="str">
        <f>IF([1]p22!$H$380&lt;&gt;0,[1]p22!$H$380,"")</f>
        <v/>
      </c>
      <c r="P287" s="379"/>
      <c r="Q287" s="379"/>
      <c r="R287" s="379"/>
      <c r="S287" s="380"/>
      <c r="T287" s="97"/>
      <c r="U287" s="2"/>
      <c r="V287" s="2"/>
    </row>
    <row r="288" spans="1:22" x14ac:dyDescent="0.2">
      <c r="A288" s="378"/>
      <c r="B288" s="378"/>
      <c r="C288" s="378"/>
      <c r="D288" s="378"/>
      <c r="E288" s="378"/>
      <c r="F288" s="378"/>
      <c r="G288" s="378"/>
      <c r="H288" s="378"/>
      <c r="I288" s="378"/>
      <c r="J288" s="378"/>
      <c r="K288" s="378"/>
      <c r="L288" s="378"/>
      <c r="M288" s="378"/>
      <c r="N288" s="378"/>
      <c r="O288" s="378"/>
      <c r="P288" s="378"/>
      <c r="Q288" s="378"/>
      <c r="R288" s="378"/>
      <c r="S288" s="378"/>
    </row>
    <row r="289" spans="1:22" x14ac:dyDescent="0.2">
      <c r="A289" s="47" t="s">
        <v>266</v>
      </c>
      <c r="B289" s="379" t="str">
        <f>IF([1]p22!$A$384&lt;&gt;0,[1]p22!$A$384,"")</f>
        <v/>
      </c>
      <c r="C289" s="379"/>
      <c r="D289" s="379"/>
      <c r="E289" s="379"/>
      <c r="F289" s="379"/>
      <c r="G289" s="379"/>
      <c r="H289" s="379"/>
      <c r="I289" s="379"/>
      <c r="J289" s="379"/>
      <c r="K289" s="375" t="s">
        <v>170</v>
      </c>
      <c r="L289" s="376"/>
      <c r="M289" s="379" t="str">
        <f>IF([1]p22!$F$384&lt;&gt;0,[1]p22!$F$384,"")</f>
        <v/>
      </c>
      <c r="N289" s="379"/>
      <c r="O289" s="380"/>
      <c r="P289" s="87" t="s">
        <v>74</v>
      </c>
      <c r="Q289" s="96" t="str">
        <f>IF([1]p22!$K$384&lt;&gt;0,[1]p22!$K$384,"")</f>
        <v/>
      </c>
      <c r="R289" s="93" t="s">
        <v>75</v>
      </c>
      <c r="S289" s="96" t="str">
        <f>IF([1]p22!$L$384&lt;&gt;0,[1]p22!$L$384,"")</f>
        <v/>
      </c>
      <c r="T289" s="97"/>
      <c r="U289" s="2"/>
      <c r="V289" s="2"/>
    </row>
    <row r="290" spans="1:22" x14ac:dyDescent="0.2">
      <c r="A290" s="375" t="s">
        <v>263</v>
      </c>
      <c r="B290" s="376"/>
      <c r="C290" s="379" t="str">
        <f>IF([1]p22!$C$385&lt;&gt;0,[1]p22!$C$385,"")</f>
        <v/>
      </c>
      <c r="D290" s="379"/>
      <c r="E290" s="379"/>
      <c r="F290" s="379"/>
      <c r="G290" s="379"/>
      <c r="H290" s="379"/>
      <c r="I290" s="379"/>
      <c r="J290" s="379"/>
      <c r="K290" s="379"/>
      <c r="L290" s="380"/>
      <c r="M290" s="375" t="s">
        <v>240</v>
      </c>
      <c r="N290" s="376"/>
      <c r="O290" s="379" t="str">
        <f>IF([1]p22!$H$384&lt;&gt;0,[1]p22!$H$384,"")</f>
        <v/>
      </c>
      <c r="P290" s="379"/>
      <c r="Q290" s="379"/>
      <c r="R290" s="379"/>
      <c r="S290" s="380"/>
      <c r="T290" s="97"/>
      <c r="U290" s="2"/>
      <c r="V290" s="2"/>
    </row>
    <row r="291" spans="1:22" x14ac:dyDescent="0.2">
      <c r="A291" s="378"/>
      <c r="B291" s="378"/>
      <c r="C291" s="378"/>
      <c r="D291" s="378"/>
      <c r="E291" s="378"/>
      <c r="F291" s="378"/>
      <c r="G291" s="378"/>
      <c r="H291" s="378"/>
      <c r="I291" s="378"/>
      <c r="J291" s="378"/>
      <c r="K291" s="378"/>
      <c r="L291" s="378"/>
      <c r="M291" s="378"/>
      <c r="N291" s="378"/>
      <c r="O291" s="378"/>
      <c r="P291" s="378"/>
      <c r="Q291" s="378"/>
      <c r="R291" s="378"/>
      <c r="S291" s="378"/>
    </row>
    <row r="292" spans="1:22" s="32" customFormat="1" ht="13.5" customHeight="1" x14ac:dyDescent="0.2">
      <c r="A292" s="87" t="s">
        <v>265</v>
      </c>
      <c r="B292" s="379" t="str">
        <f>T([1]p23!$C$13:$G$13)</f>
        <v>José Luiz Neto</v>
      </c>
      <c r="C292" s="379"/>
      <c r="D292" s="379"/>
      <c r="E292" s="379"/>
      <c r="F292" s="379"/>
      <c r="G292" s="379"/>
      <c r="H292" s="380"/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</row>
    <row r="293" spans="1:22" x14ac:dyDescent="0.2">
      <c r="A293" s="47" t="s">
        <v>266</v>
      </c>
      <c r="B293" s="379" t="str">
        <f>IF([1]p23!$A$372&lt;&gt;0,[1]p23!$A$372,"")</f>
        <v/>
      </c>
      <c r="C293" s="379"/>
      <c r="D293" s="379"/>
      <c r="E293" s="379"/>
      <c r="F293" s="379"/>
      <c r="G293" s="379"/>
      <c r="H293" s="379"/>
      <c r="I293" s="379"/>
      <c r="J293" s="379"/>
      <c r="K293" s="375" t="s">
        <v>170</v>
      </c>
      <c r="L293" s="376"/>
      <c r="M293" s="379" t="str">
        <f>IF([1]p23!$F$372&lt;&gt;0,[1]p23!$F$372,"")</f>
        <v/>
      </c>
      <c r="N293" s="379"/>
      <c r="O293" s="380"/>
      <c r="P293" s="87" t="s">
        <v>74</v>
      </c>
      <c r="Q293" s="96" t="str">
        <f>IF([1]p23!$K$372&lt;&gt;0,[1]p23!$K$372,"")</f>
        <v/>
      </c>
      <c r="R293" s="93" t="s">
        <v>75</v>
      </c>
      <c r="S293" s="96" t="str">
        <f>IF([1]p23!$L$372&lt;&gt;0,[1]p23!$L$372,"")</f>
        <v/>
      </c>
      <c r="T293" s="97"/>
      <c r="U293" s="2"/>
      <c r="V293" s="2"/>
    </row>
    <row r="294" spans="1:22" x14ac:dyDescent="0.2">
      <c r="A294" s="375" t="s">
        <v>263</v>
      </c>
      <c r="B294" s="376"/>
      <c r="C294" s="379" t="str">
        <f>IF([1]p23!$C$373&lt;&gt;0,[1]p23!$C$373,"")</f>
        <v/>
      </c>
      <c r="D294" s="379"/>
      <c r="E294" s="379"/>
      <c r="F294" s="379"/>
      <c r="G294" s="379"/>
      <c r="H294" s="379"/>
      <c r="I294" s="379"/>
      <c r="J294" s="379"/>
      <c r="K294" s="379"/>
      <c r="L294" s="380"/>
      <c r="M294" s="375" t="s">
        <v>240</v>
      </c>
      <c r="N294" s="376"/>
      <c r="O294" s="379" t="str">
        <f>IF([1]p23!$H$372&lt;&gt;0,[1]p23!$H$372,"")</f>
        <v/>
      </c>
      <c r="P294" s="379"/>
      <c r="Q294" s="379"/>
      <c r="R294" s="379"/>
      <c r="S294" s="380"/>
      <c r="T294" s="97"/>
      <c r="U294" s="2"/>
      <c r="V294" s="2"/>
    </row>
    <row r="295" spans="1:22" x14ac:dyDescent="0.2">
      <c r="A295" s="378"/>
      <c r="B295" s="378"/>
      <c r="C295" s="378"/>
      <c r="D295" s="378"/>
      <c r="E295" s="378"/>
      <c r="F295" s="378"/>
      <c r="G295" s="378"/>
      <c r="H295" s="378"/>
      <c r="I295" s="378"/>
      <c r="J295" s="378"/>
      <c r="K295" s="378"/>
      <c r="L295" s="378"/>
      <c r="M295" s="378"/>
      <c r="N295" s="378"/>
      <c r="O295" s="378"/>
      <c r="P295" s="378"/>
      <c r="Q295" s="378"/>
      <c r="R295" s="378"/>
      <c r="S295" s="378"/>
    </row>
    <row r="296" spans="1:22" x14ac:dyDescent="0.2">
      <c r="A296" s="47" t="s">
        <v>266</v>
      </c>
      <c r="B296" s="379" t="str">
        <f>IF([1]p23!$A$376&lt;&gt;0,[1]p23!$A$376,"")</f>
        <v/>
      </c>
      <c r="C296" s="379"/>
      <c r="D296" s="379"/>
      <c r="E296" s="379"/>
      <c r="F296" s="379"/>
      <c r="G296" s="379"/>
      <c r="H296" s="379"/>
      <c r="I296" s="379"/>
      <c r="J296" s="379"/>
      <c r="K296" s="375" t="s">
        <v>170</v>
      </c>
      <c r="L296" s="376"/>
      <c r="M296" s="379" t="str">
        <f>IF([1]p23!$F$376&lt;&gt;0,[1]p23!$F$376,"")</f>
        <v/>
      </c>
      <c r="N296" s="379"/>
      <c r="O296" s="380"/>
      <c r="P296" s="87" t="s">
        <v>74</v>
      </c>
      <c r="Q296" s="96" t="str">
        <f>IF([1]p23!$K$376&lt;&gt;0,[1]p23!$K$376,"")</f>
        <v/>
      </c>
      <c r="R296" s="93" t="s">
        <v>75</v>
      </c>
      <c r="S296" s="96" t="str">
        <f>IF([1]p23!$L$376&lt;&gt;0,[1]p23!$L$376,"")</f>
        <v/>
      </c>
      <c r="T296" s="97"/>
      <c r="U296" s="2"/>
      <c r="V296" s="2"/>
    </row>
    <row r="297" spans="1:22" x14ac:dyDescent="0.2">
      <c r="A297" s="375" t="s">
        <v>263</v>
      </c>
      <c r="B297" s="376"/>
      <c r="C297" s="379" t="str">
        <f>IF([1]p23!$C$377&lt;&gt;0,[1]p23!$C$377,"")</f>
        <v/>
      </c>
      <c r="D297" s="379"/>
      <c r="E297" s="379"/>
      <c r="F297" s="379"/>
      <c r="G297" s="379"/>
      <c r="H297" s="379"/>
      <c r="I297" s="379"/>
      <c r="J297" s="379"/>
      <c r="K297" s="379"/>
      <c r="L297" s="380"/>
      <c r="M297" s="375" t="s">
        <v>240</v>
      </c>
      <c r="N297" s="376"/>
      <c r="O297" s="379" t="str">
        <f>IF([1]p23!$H$376&lt;&gt;0,[1]p23!$H$376,"")</f>
        <v/>
      </c>
      <c r="P297" s="379"/>
      <c r="Q297" s="379"/>
      <c r="R297" s="379"/>
      <c r="S297" s="380"/>
      <c r="T297" s="97"/>
      <c r="U297" s="2"/>
      <c r="V297" s="2"/>
    </row>
    <row r="298" spans="1:22" x14ac:dyDescent="0.2">
      <c r="A298" s="378"/>
      <c r="B298" s="378"/>
      <c r="C298" s="378"/>
      <c r="D298" s="378"/>
      <c r="E298" s="378"/>
      <c r="F298" s="378"/>
      <c r="G298" s="378"/>
      <c r="H298" s="378"/>
      <c r="I298" s="378"/>
      <c r="J298" s="378"/>
      <c r="K298" s="378"/>
      <c r="L298" s="378"/>
      <c r="M298" s="378"/>
      <c r="N298" s="378"/>
      <c r="O298" s="378"/>
      <c r="P298" s="378"/>
      <c r="Q298" s="378"/>
      <c r="R298" s="378"/>
      <c r="S298" s="378"/>
    </row>
    <row r="299" spans="1:22" x14ac:dyDescent="0.2">
      <c r="A299" s="47" t="s">
        <v>266</v>
      </c>
      <c r="B299" s="379" t="str">
        <f>IF([1]p23!$A$380&lt;&gt;0,[1]p23!$A$380,"")</f>
        <v/>
      </c>
      <c r="C299" s="379"/>
      <c r="D299" s="379"/>
      <c r="E299" s="379"/>
      <c r="F299" s="379"/>
      <c r="G299" s="379"/>
      <c r="H299" s="379"/>
      <c r="I299" s="379"/>
      <c r="J299" s="379"/>
      <c r="K299" s="375" t="s">
        <v>170</v>
      </c>
      <c r="L299" s="376"/>
      <c r="M299" s="379" t="str">
        <f>IF([1]p23!$F$380&lt;&gt;0,[1]p23!$F$380,"")</f>
        <v/>
      </c>
      <c r="N299" s="379"/>
      <c r="O299" s="380"/>
      <c r="P299" s="87" t="s">
        <v>74</v>
      </c>
      <c r="Q299" s="96" t="str">
        <f>IF([1]p23!$K$380&lt;&gt;0,[1]p23!$K$380,"")</f>
        <v/>
      </c>
      <c r="R299" s="93" t="s">
        <v>75</v>
      </c>
      <c r="S299" s="96" t="str">
        <f>IF([1]p23!$L$380&lt;&gt;0,[1]p23!$L$380,"")</f>
        <v/>
      </c>
      <c r="T299" s="97"/>
      <c r="U299" s="2"/>
      <c r="V299" s="2"/>
    </row>
    <row r="300" spans="1:22" x14ac:dyDescent="0.2">
      <c r="A300" s="375" t="s">
        <v>263</v>
      </c>
      <c r="B300" s="376"/>
      <c r="C300" s="379" t="str">
        <f>IF([1]p23!$C$381&lt;&gt;0,[1]p23!$C$381,"")</f>
        <v/>
      </c>
      <c r="D300" s="379"/>
      <c r="E300" s="379"/>
      <c r="F300" s="379"/>
      <c r="G300" s="379"/>
      <c r="H300" s="379"/>
      <c r="I300" s="379"/>
      <c r="J300" s="379"/>
      <c r="K300" s="379"/>
      <c r="L300" s="380"/>
      <c r="M300" s="375" t="s">
        <v>240</v>
      </c>
      <c r="N300" s="376"/>
      <c r="O300" s="379" t="str">
        <f>IF([1]p23!$H$380&lt;&gt;0,[1]p23!$H$380,"")</f>
        <v/>
      </c>
      <c r="P300" s="379"/>
      <c r="Q300" s="379"/>
      <c r="R300" s="379"/>
      <c r="S300" s="380"/>
      <c r="T300" s="97"/>
      <c r="U300" s="2"/>
      <c r="V300" s="2"/>
    </row>
    <row r="301" spans="1:22" x14ac:dyDescent="0.2">
      <c r="A301" s="378"/>
      <c r="B301" s="378"/>
      <c r="C301" s="378"/>
      <c r="D301" s="378"/>
      <c r="E301" s="378"/>
      <c r="F301" s="378"/>
      <c r="G301" s="378"/>
      <c r="H301" s="378"/>
      <c r="I301" s="378"/>
      <c r="J301" s="378"/>
      <c r="K301" s="378"/>
      <c r="L301" s="378"/>
      <c r="M301" s="378"/>
      <c r="N301" s="378"/>
      <c r="O301" s="378"/>
      <c r="P301" s="378"/>
      <c r="Q301" s="378"/>
      <c r="R301" s="378"/>
      <c r="S301" s="378"/>
    </row>
    <row r="302" spans="1:22" x14ac:dyDescent="0.2">
      <c r="A302" s="47" t="s">
        <v>266</v>
      </c>
      <c r="B302" s="379" t="str">
        <f>IF([1]p23!$A$384&lt;&gt;0,[1]p23!$A$384,"")</f>
        <v/>
      </c>
      <c r="C302" s="379"/>
      <c r="D302" s="379"/>
      <c r="E302" s="379"/>
      <c r="F302" s="379"/>
      <c r="G302" s="379"/>
      <c r="H302" s="379"/>
      <c r="I302" s="379"/>
      <c r="J302" s="379"/>
      <c r="K302" s="375" t="s">
        <v>170</v>
      </c>
      <c r="L302" s="376"/>
      <c r="M302" s="379" t="str">
        <f>IF([1]p23!$F$384&lt;&gt;0,[1]p23!$F$384,"")</f>
        <v/>
      </c>
      <c r="N302" s="379"/>
      <c r="O302" s="380"/>
      <c r="P302" s="87" t="s">
        <v>74</v>
      </c>
      <c r="Q302" s="96" t="str">
        <f>IF([1]p23!$K$384&lt;&gt;0,[1]p23!$K$384,"")</f>
        <v/>
      </c>
      <c r="R302" s="93" t="s">
        <v>75</v>
      </c>
      <c r="S302" s="96" t="str">
        <f>IF([1]p23!$L$384&lt;&gt;0,[1]p23!$L$384,"")</f>
        <v/>
      </c>
      <c r="T302" s="97"/>
      <c r="U302" s="2"/>
      <c r="V302" s="2"/>
    </row>
    <row r="303" spans="1:22" x14ac:dyDescent="0.2">
      <c r="A303" s="375" t="s">
        <v>263</v>
      </c>
      <c r="B303" s="376"/>
      <c r="C303" s="379" t="str">
        <f>IF([1]p23!$C$385&lt;&gt;0,[1]p23!$C$385,"")</f>
        <v/>
      </c>
      <c r="D303" s="379"/>
      <c r="E303" s="379"/>
      <c r="F303" s="379"/>
      <c r="G303" s="379"/>
      <c r="H303" s="379"/>
      <c r="I303" s="379"/>
      <c r="J303" s="379"/>
      <c r="K303" s="379"/>
      <c r="L303" s="380"/>
      <c r="M303" s="375" t="s">
        <v>240</v>
      </c>
      <c r="N303" s="376"/>
      <c r="O303" s="379" t="str">
        <f>IF([1]p23!$H$384&lt;&gt;0,[1]p23!$H$384,"")</f>
        <v/>
      </c>
      <c r="P303" s="379"/>
      <c r="Q303" s="379"/>
      <c r="R303" s="379"/>
      <c r="S303" s="380"/>
      <c r="T303" s="97"/>
      <c r="U303" s="2"/>
      <c r="V303" s="2"/>
    </row>
    <row r="304" spans="1:22" x14ac:dyDescent="0.2">
      <c r="A304" s="378"/>
      <c r="B304" s="378"/>
      <c r="C304" s="378"/>
      <c r="D304" s="378"/>
      <c r="E304" s="378"/>
      <c r="F304" s="378"/>
      <c r="G304" s="378"/>
      <c r="H304" s="378"/>
      <c r="I304" s="378"/>
      <c r="J304" s="378"/>
      <c r="K304" s="378"/>
      <c r="L304" s="378"/>
      <c r="M304" s="378"/>
      <c r="N304" s="378"/>
      <c r="O304" s="378"/>
      <c r="P304" s="378"/>
      <c r="Q304" s="378"/>
      <c r="R304" s="378"/>
      <c r="S304" s="378"/>
    </row>
    <row r="305" spans="1:22" s="32" customFormat="1" ht="13.5" customHeight="1" x14ac:dyDescent="0.2">
      <c r="A305" s="87" t="s">
        <v>265</v>
      </c>
      <c r="B305" s="379" t="str">
        <f>T([1]p24!$C$13:$G$13)</f>
        <v>Marcelo Carvalho Ferreira</v>
      </c>
      <c r="C305" s="379"/>
      <c r="D305" s="379"/>
      <c r="E305" s="379"/>
      <c r="F305" s="379"/>
      <c r="G305" s="379"/>
      <c r="H305" s="380"/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</row>
    <row r="306" spans="1:22" x14ac:dyDescent="0.2">
      <c r="A306" s="47" t="s">
        <v>266</v>
      </c>
      <c r="B306" s="379" t="str">
        <f>IF([1]p24!$A$372&lt;&gt;0,[1]p24!$A$372,"")</f>
        <v/>
      </c>
      <c r="C306" s="379"/>
      <c r="D306" s="379"/>
      <c r="E306" s="379"/>
      <c r="F306" s="379"/>
      <c r="G306" s="379"/>
      <c r="H306" s="379"/>
      <c r="I306" s="379"/>
      <c r="J306" s="379"/>
      <c r="K306" s="375" t="s">
        <v>170</v>
      </c>
      <c r="L306" s="376"/>
      <c r="M306" s="379" t="str">
        <f>IF([1]p24!$F$372&lt;&gt;0,[1]p24!$F$372,"")</f>
        <v/>
      </c>
      <c r="N306" s="379"/>
      <c r="O306" s="380"/>
      <c r="P306" s="87" t="s">
        <v>74</v>
      </c>
      <c r="Q306" s="96" t="str">
        <f>IF([1]p24!$K$372&lt;&gt;0,[1]p24!$K$372,"")</f>
        <v/>
      </c>
      <c r="R306" s="93" t="s">
        <v>75</v>
      </c>
      <c r="S306" s="96" t="str">
        <f>IF([1]p24!$L$372&lt;&gt;0,[1]p24!$L$372,"")</f>
        <v/>
      </c>
      <c r="T306" s="97"/>
      <c r="U306" s="2"/>
      <c r="V306" s="2"/>
    </row>
    <row r="307" spans="1:22" x14ac:dyDescent="0.2">
      <c r="A307" s="375" t="s">
        <v>263</v>
      </c>
      <c r="B307" s="376"/>
      <c r="C307" s="379" t="str">
        <f>IF([1]p24!$C$373&lt;&gt;0,[1]p24!$C$373,"")</f>
        <v/>
      </c>
      <c r="D307" s="379"/>
      <c r="E307" s="379"/>
      <c r="F307" s="379"/>
      <c r="G307" s="379"/>
      <c r="H307" s="379"/>
      <c r="I307" s="379"/>
      <c r="J307" s="379"/>
      <c r="K307" s="379"/>
      <c r="L307" s="380"/>
      <c r="M307" s="375" t="s">
        <v>240</v>
      </c>
      <c r="N307" s="376"/>
      <c r="O307" s="379" t="str">
        <f>IF([1]p24!$H$372&lt;&gt;0,[1]p24!$H$372,"")</f>
        <v/>
      </c>
      <c r="P307" s="379"/>
      <c r="Q307" s="379"/>
      <c r="R307" s="379"/>
      <c r="S307" s="380"/>
      <c r="T307" s="97"/>
      <c r="U307" s="2"/>
      <c r="V307" s="2"/>
    </row>
    <row r="308" spans="1:22" x14ac:dyDescent="0.2">
      <c r="A308" s="378"/>
      <c r="B308" s="378"/>
      <c r="C308" s="378"/>
      <c r="D308" s="378"/>
      <c r="E308" s="378"/>
      <c r="F308" s="378"/>
      <c r="G308" s="378"/>
      <c r="H308" s="378"/>
      <c r="I308" s="378"/>
      <c r="J308" s="378"/>
      <c r="K308" s="378"/>
      <c r="L308" s="378"/>
      <c r="M308" s="378"/>
      <c r="N308" s="378"/>
      <c r="O308" s="378"/>
      <c r="P308" s="378"/>
      <c r="Q308" s="378"/>
      <c r="R308" s="378"/>
      <c r="S308" s="378"/>
    </row>
    <row r="309" spans="1:22" x14ac:dyDescent="0.2">
      <c r="A309" s="47" t="s">
        <v>266</v>
      </c>
      <c r="B309" s="379" t="str">
        <f>IF([1]p24!$A$376&lt;&gt;0,[1]p24!$A$376,"")</f>
        <v/>
      </c>
      <c r="C309" s="379"/>
      <c r="D309" s="379"/>
      <c r="E309" s="379"/>
      <c r="F309" s="379"/>
      <c r="G309" s="379"/>
      <c r="H309" s="379"/>
      <c r="I309" s="379"/>
      <c r="J309" s="379"/>
      <c r="K309" s="375" t="s">
        <v>170</v>
      </c>
      <c r="L309" s="376"/>
      <c r="M309" s="379" t="str">
        <f>IF([1]p24!$F$376&lt;&gt;0,[1]p24!$F$376,"")</f>
        <v/>
      </c>
      <c r="N309" s="379"/>
      <c r="O309" s="380"/>
      <c r="P309" s="87" t="s">
        <v>74</v>
      </c>
      <c r="Q309" s="96" t="str">
        <f>IF([1]p24!$K$376&lt;&gt;0,[1]p24!$K$376,"")</f>
        <v/>
      </c>
      <c r="R309" s="93" t="s">
        <v>75</v>
      </c>
      <c r="S309" s="96" t="str">
        <f>IF([1]p24!$L$376&lt;&gt;0,[1]p24!$L$376,"")</f>
        <v/>
      </c>
      <c r="T309" s="97"/>
      <c r="U309" s="2"/>
      <c r="V309" s="2"/>
    </row>
    <row r="310" spans="1:22" x14ac:dyDescent="0.2">
      <c r="A310" s="375" t="s">
        <v>263</v>
      </c>
      <c r="B310" s="376"/>
      <c r="C310" s="379" t="str">
        <f>IF([1]p24!$C$377&lt;&gt;0,[1]p24!$C$377,"")</f>
        <v/>
      </c>
      <c r="D310" s="379"/>
      <c r="E310" s="379"/>
      <c r="F310" s="379"/>
      <c r="G310" s="379"/>
      <c r="H310" s="379"/>
      <c r="I310" s="379"/>
      <c r="J310" s="379"/>
      <c r="K310" s="379"/>
      <c r="L310" s="380"/>
      <c r="M310" s="375" t="s">
        <v>240</v>
      </c>
      <c r="N310" s="376"/>
      <c r="O310" s="379" t="str">
        <f>IF([1]p24!$H$376&lt;&gt;0,[1]p24!$H$376,"")</f>
        <v/>
      </c>
      <c r="P310" s="379"/>
      <c r="Q310" s="379"/>
      <c r="R310" s="379"/>
      <c r="S310" s="380"/>
      <c r="T310" s="97"/>
      <c r="U310" s="2"/>
      <c r="V310" s="2"/>
    </row>
    <row r="311" spans="1:22" x14ac:dyDescent="0.2">
      <c r="A311" s="378"/>
      <c r="B311" s="378"/>
      <c r="C311" s="378"/>
      <c r="D311" s="378"/>
      <c r="E311" s="378"/>
      <c r="F311" s="378"/>
      <c r="G311" s="378"/>
      <c r="H311" s="378"/>
      <c r="I311" s="378"/>
      <c r="J311" s="378"/>
      <c r="K311" s="378"/>
      <c r="L311" s="378"/>
      <c r="M311" s="378"/>
      <c r="N311" s="378"/>
      <c r="O311" s="378"/>
      <c r="P311" s="378"/>
      <c r="Q311" s="378"/>
      <c r="R311" s="378"/>
      <c r="S311" s="378"/>
    </row>
    <row r="312" spans="1:22" x14ac:dyDescent="0.2">
      <c r="A312" s="47" t="s">
        <v>266</v>
      </c>
      <c r="B312" s="379" t="str">
        <f>IF([1]p24!$A$380&lt;&gt;0,[1]p24!$A$380,"")</f>
        <v/>
      </c>
      <c r="C312" s="379"/>
      <c r="D312" s="379"/>
      <c r="E312" s="379"/>
      <c r="F312" s="379"/>
      <c r="G312" s="379"/>
      <c r="H312" s="379"/>
      <c r="I312" s="379"/>
      <c r="J312" s="379"/>
      <c r="K312" s="375" t="s">
        <v>170</v>
      </c>
      <c r="L312" s="376"/>
      <c r="M312" s="379" t="str">
        <f>IF([1]p24!$F$380&lt;&gt;0,[1]p24!$F$380,"")</f>
        <v/>
      </c>
      <c r="N312" s="379"/>
      <c r="O312" s="380"/>
      <c r="P312" s="87" t="s">
        <v>74</v>
      </c>
      <c r="Q312" s="96" t="str">
        <f>IF([1]p24!$K$380&lt;&gt;0,[1]p24!$K$380,"")</f>
        <v/>
      </c>
      <c r="R312" s="93" t="s">
        <v>75</v>
      </c>
      <c r="S312" s="96" t="str">
        <f>IF([1]p24!$L$380&lt;&gt;0,[1]p24!$L$380,"")</f>
        <v/>
      </c>
      <c r="T312" s="97"/>
      <c r="U312" s="2"/>
      <c r="V312" s="2"/>
    </row>
    <row r="313" spans="1:22" x14ac:dyDescent="0.2">
      <c r="A313" s="375" t="s">
        <v>263</v>
      </c>
      <c r="B313" s="376"/>
      <c r="C313" s="379" t="str">
        <f>IF([1]p24!$C$381&lt;&gt;0,[1]p24!$C$381,"")</f>
        <v/>
      </c>
      <c r="D313" s="379"/>
      <c r="E313" s="379"/>
      <c r="F313" s="379"/>
      <c r="G313" s="379"/>
      <c r="H313" s="379"/>
      <c r="I313" s="379"/>
      <c r="J313" s="379"/>
      <c r="K313" s="379"/>
      <c r="L313" s="380"/>
      <c r="M313" s="375" t="s">
        <v>240</v>
      </c>
      <c r="N313" s="376"/>
      <c r="O313" s="379" t="str">
        <f>IF([1]p24!$H$380&lt;&gt;0,[1]p24!$H$380,"")</f>
        <v/>
      </c>
      <c r="P313" s="379"/>
      <c r="Q313" s="379"/>
      <c r="R313" s="379"/>
      <c r="S313" s="380"/>
      <c r="T313" s="97"/>
      <c r="U313" s="2"/>
      <c r="V313" s="2"/>
    </row>
    <row r="314" spans="1:22" x14ac:dyDescent="0.2">
      <c r="A314" s="378"/>
      <c r="B314" s="378"/>
      <c r="C314" s="378"/>
      <c r="D314" s="378"/>
      <c r="E314" s="378"/>
      <c r="F314" s="378"/>
      <c r="G314" s="378"/>
      <c r="H314" s="378"/>
      <c r="I314" s="378"/>
      <c r="J314" s="378"/>
      <c r="K314" s="378"/>
      <c r="L314" s="378"/>
      <c r="M314" s="378"/>
      <c r="N314" s="378"/>
      <c r="O314" s="378"/>
      <c r="P314" s="378"/>
      <c r="Q314" s="378"/>
      <c r="R314" s="378"/>
      <c r="S314" s="378"/>
    </row>
    <row r="315" spans="1:22" x14ac:dyDescent="0.2">
      <c r="A315" s="47" t="s">
        <v>266</v>
      </c>
      <c r="B315" s="379" t="str">
        <f>IF([1]p24!$A$384&lt;&gt;0,[1]p24!$A$384,"")</f>
        <v/>
      </c>
      <c r="C315" s="379"/>
      <c r="D315" s="379"/>
      <c r="E315" s="379"/>
      <c r="F315" s="379"/>
      <c r="G315" s="379"/>
      <c r="H315" s="379"/>
      <c r="I315" s="379"/>
      <c r="J315" s="379"/>
      <c r="K315" s="375" t="s">
        <v>170</v>
      </c>
      <c r="L315" s="376"/>
      <c r="M315" s="379" t="str">
        <f>IF([1]p24!$F$384&lt;&gt;0,[1]p24!$F$384,"")</f>
        <v/>
      </c>
      <c r="N315" s="379"/>
      <c r="O315" s="380"/>
      <c r="P315" s="87" t="s">
        <v>74</v>
      </c>
      <c r="Q315" s="96" t="str">
        <f>IF([1]p24!$K$384&lt;&gt;0,[1]p24!$K$384,"")</f>
        <v/>
      </c>
      <c r="R315" s="93" t="s">
        <v>75</v>
      </c>
      <c r="S315" s="96" t="str">
        <f>IF([1]p24!$L$384&lt;&gt;0,[1]p24!$L$384,"")</f>
        <v/>
      </c>
      <c r="T315" s="97"/>
      <c r="U315" s="2"/>
      <c r="V315" s="2"/>
    </row>
    <row r="316" spans="1:22" x14ac:dyDescent="0.2">
      <c r="A316" s="375" t="s">
        <v>263</v>
      </c>
      <c r="B316" s="376"/>
      <c r="C316" s="379" t="str">
        <f>IF([1]p24!$C$385&lt;&gt;0,[1]p24!$C$385,"")</f>
        <v/>
      </c>
      <c r="D316" s="379"/>
      <c r="E316" s="379"/>
      <c r="F316" s="379"/>
      <c r="G316" s="379"/>
      <c r="H316" s="379"/>
      <c r="I316" s="379"/>
      <c r="J316" s="379"/>
      <c r="K316" s="379"/>
      <c r="L316" s="380"/>
      <c r="M316" s="375" t="s">
        <v>240</v>
      </c>
      <c r="N316" s="376"/>
      <c r="O316" s="379" t="str">
        <f>IF([1]p24!$H$384&lt;&gt;0,[1]p24!$H$384,"")</f>
        <v/>
      </c>
      <c r="P316" s="379"/>
      <c r="Q316" s="379"/>
      <c r="R316" s="379"/>
      <c r="S316" s="380"/>
      <c r="T316" s="97"/>
      <c r="U316" s="2"/>
      <c r="V316" s="2"/>
    </row>
    <row r="317" spans="1:22" x14ac:dyDescent="0.2">
      <c r="A317" s="378"/>
      <c r="B317" s="378"/>
      <c r="C317" s="378"/>
      <c r="D317" s="378"/>
      <c r="E317" s="378"/>
      <c r="F317" s="378"/>
      <c r="G317" s="378"/>
      <c r="H317" s="378"/>
      <c r="I317" s="378"/>
      <c r="J317" s="378"/>
      <c r="K317" s="378"/>
      <c r="L317" s="378"/>
      <c r="M317" s="378"/>
      <c r="N317" s="378"/>
      <c r="O317" s="378"/>
      <c r="P317" s="378"/>
      <c r="Q317" s="378"/>
      <c r="R317" s="378"/>
      <c r="S317" s="378"/>
    </row>
    <row r="318" spans="1:22" s="32" customFormat="1" ht="13.5" customHeight="1" x14ac:dyDescent="0.2">
      <c r="A318" s="87" t="s">
        <v>265</v>
      </c>
      <c r="B318" s="379" t="str">
        <f>T([1]p25!$C$13:$G$13)</f>
        <v>Marco Antonio Lázaro Velásquez</v>
      </c>
      <c r="C318" s="379"/>
      <c r="D318" s="379"/>
      <c r="E318" s="379"/>
      <c r="F318" s="379"/>
      <c r="G318" s="379"/>
      <c r="H318" s="380"/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</row>
    <row r="319" spans="1:22" x14ac:dyDescent="0.2">
      <c r="A319" s="47" t="s">
        <v>266</v>
      </c>
      <c r="B319" s="379" t="str">
        <f>IF([1]p25!$A$372&lt;&gt;0,[1]p25!$A$372,"")</f>
        <v/>
      </c>
      <c r="C319" s="379"/>
      <c r="D319" s="379"/>
      <c r="E319" s="379"/>
      <c r="F319" s="379"/>
      <c r="G319" s="379"/>
      <c r="H319" s="379"/>
      <c r="I319" s="379"/>
      <c r="J319" s="379"/>
      <c r="K319" s="375" t="s">
        <v>170</v>
      </c>
      <c r="L319" s="376"/>
      <c r="M319" s="379" t="str">
        <f>IF([1]p25!$F$372&lt;&gt;0,[1]p25!$F$372,"")</f>
        <v/>
      </c>
      <c r="N319" s="379"/>
      <c r="O319" s="380"/>
      <c r="P319" s="87" t="s">
        <v>74</v>
      </c>
      <c r="Q319" s="96" t="str">
        <f>IF([1]p25!$K$372&lt;&gt;0,[1]p25!$K$372,"")</f>
        <v/>
      </c>
      <c r="R319" s="93" t="s">
        <v>75</v>
      </c>
      <c r="S319" s="96" t="str">
        <f>IF([1]p25!$L$372&lt;&gt;0,[1]p25!$L$372,"")</f>
        <v/>
      </c>
      <c r="T319" s="97"/>
      <c r="U319" s="2"/>
      <c r="V319" s="2"/>
    </row>
    <row r="320" spans="1:22" x14ac:dyDescent="0.2">
      <c r="A320" s="375" t="s">
        <v>263</v>
      </c>
      <c r="B320" s="376"/>
      <c r="C320" s="379" t="str">
        <f>IF([1]p25!$C$373&lt;&gt;0,[1]p25!$C$373,"")</f>
        <v/>
      </c>
      <c r="D320" s="379"/>
      <c r="E320" s="379"/>
      <c r="F320" s="379"/>
      <c r="G320" s="379"/>
      <c r="H320" s="379"/>
      <c r="I320" s="379"/>
      <c r="J320" s="379"/>
      <c r="K320" s="379"/>
      <c r="L320" s="380"/>
      <c r="M320" s="375" t="s">
        <v>240</v>
      </c>
      <c r="N320" s="376"/>
      <c r="O320" s="379" t="str">
        <f>IF([1]p25!$H$372&lt;&gt;0,[1]p25!$H$372,"")</f>
        <v/>
      </c>
      <c r="P320" s="379"/>
      <c r="Q320" s="379"/>
      <c r="R320" s="379"/>
      <c r="S320" s="380"/>
      <c r="T320" s="97"/>
      <c r="U320" s="2"/>
      <c r="V320" s="2"/>
    </row>
    <row r="321" spans="1:22" x14ac:dyDescent="0.2">
      <c r="A321" s="378"/>
      <c r="B321" s="378"/>
      <c r="C321" s="378"/>
      <c r="D321" s="378"/>
      <c r="E321" s="378"/>
      <c r="F321" s="378"/>
      <c r="G321" s="378"/>
      <c r="H321" s="378"/>
      <c r="I321" s="378"/>
      <c r="J321" s="378"/>
      <c r="K321" s="378"/>
      <c r="L321" s="378"/>
      <c r="M321" s="378"/>
      <c r="N321" s="378"/>
      <c r="O321" s="378"/>
      <c r="P321" s="378"/>
      <c r="Q321" s="378"/>
      <c r="R321" s="378"/>
      <c r="S321" s="378"/>
    </row>
    <row r="322" spans="1:22" x14ac:dyDescent="0.2">
      <c r="A322" s="47" t="s">
        <v>266</v>
      </c>
      <c r="B322" s="379" t="str">
        <f>IF([1]p25!$A$376&lt;&gt;0,[1]p25!$A$376,"")</f>
        <v/>
      </c>
      <c r="C322" s="379"/>
      <c r="D322" s="379"/>
      <c r="E322" s="379"/>
      <c r="F322" s="379"/>
      <c r="G322" s="379"/>
      <c r="H322" s="379"/>
      <c r="I322" s="379"/>
      <c r="J322" s="379"/>
      <c r="K322" s="375" t="s">
        <v>170</v>
      </c>
      <c r="L322" s="376"/>
      <c r="M322" s="379" t="str">
        <f>IF([1]p25!$F$376&lt;&gt;0,[1]p25!$F$376,"")</f>
        <v/>
      </c>
      <c r="N322" s="379"/>
      <c r="O322" s="380"/>
      <c r="P322" s="87" t="s">
        <v>74</v>
      </c>
      <c r="Q322" s="96" t="str">
        <f>IF([1]p25!$K$376&lt;&gt;0,[1]p25!$K$376,"")</f>
        <v/>
      </c>
      <c r="R322" s="93" t="s">
        <v>75</v>
      </c>
      <c r="S322" s="96" t="str">
        <f>IF([1]p25!$L$376&lt;&gt;0,[1]p25!$L$376,"")</f>
        <v/>
      </c>
      <c r="T322" s="97"/>
      <c r="U322" s="2"/>
      <c r="V322" s="2"/>
    </row>
    <row r="323" spans="1:22" x14ac:dyDescent="0.2">
      <c r="A323" s="375" t="s">
        <v>263</v>
      </c>
      <c r="B323" s="376"/>
      <c r="C323" s="379" t="str">
        <f>IF([1]p25!$C$377&lt;&gt;0,[1]p25!$C$377,"")</f>
        <v/>
      </c>
      <c r="D323" s="379"/>
      <c r="E323" s="379"/>
      <c r="F323" s="379"/>
      <c r="G323" s="379"/>
      <c r="H323" s="379"/>
      <c r="I323" s="379"/>
      <c r="J323" s="379"/>
      <c r="K323" s="379"/>
      <c r="L323" s="380"/>
      <c r="M323" s="375" t="s">
        <v>240</v>
      </c>
      <c r="N323" s="376"/>
      <c r="O323" s="379" t="str">
        <f>IF([1]p25!$H$376&lt;&gt;0,[1]p25!$H$376,"")</f>
        <v/>
      </c>
      <c r="P323" s="379"/>
      <c r="Q323" s="379"/>
      <c r="R323" s="379"/>
      <c r="S323" s="380"/>
      <c r="T323" s="97"/>
      <c r="U323" s="2"/>
      <c r="V323" s="2"/>
    </row>
    <row r="324" spans="1:22" x14ac:dyDescent="0.2">
      <c r="A324" s="378"/>
      <c r="B324" s="378"/>
      <c r="C324" s="378"/>
      <c r="D324" s="378"/>
      <c r="E324" s="378"/>
      <c r="F324" s="378"/>
      <c r="G324" s="378"/>
      <c r="H324" s="378"/>
      <c r="I324" s="378"/>
      <c r="J324" s="378"/>
      <c r="K324" s="378"/>
      <c r="L324" s="378"/>
      <c r="M324" s="378"/>
      <c r="N324" s="378"/>
      <c r="O324" s="378"/>
      <c r="P324" s="378"/>
      <c r="Q324" s="378"/>
      <c r="R324" s="378"/>
      <c r="S324" s="378"/>
    </row>
    <row r="325" spans="1:22" x14ac:dyDescent="0.2">
      <c r="A325" s="47" t="s">
        <v>266</v>
      </c>
      <c r="B325" s="379" t="str">
        <f>IF([1]p25!$A$380&lt;&gt;0,[1]p25!$A$380,"")</f>
        <v/>
      </c>
      <c r="C325" s="379"/>
      <c r="D325" s="379"/>
      <c r="E325" s="379"/>
      <c r="F325" s="379"/>
      <c r="G325" s="379"/>
      <c r="H325" s="379"/>
      <c r="I325" s="379"/>
      <c r="J325" s="379"/>
      <c r="K325" s="375" t="s">
        <v>170</v>
      </c>
      <c r="L325" s="376"/>
      <c r="M325" s="379" t="str">
        <f>IF([1]p25!$F$380&lt;&gt;0,[1]p25!$F$380,"")</f>
        <v/>
      </c>
      <c r="N325" s="379"/>
      <c r="O325" s="380"/>
      <c r="P325" s="87" t="s">
        <v>74</v>
      </c>
      <c r="Q325" s="96" t="str">
        <f>IF([1]p25!$K$380&lt;&gt;0,[1]p25!$K$380,"")</f>
        <v/>
      </c>
      <c r="R325" s="93" t="s">
        <v>75</v>
      </c>
      <c r="S325" s="96" t="str">
        <f>IF([1]p25!$L$380&lt;&gt;0,[1]p25!$L$380,"")</f>
        <v/>
      </c>
      <c r="T325" s="97"/>
      <c r="U325" s="2"/>
      <c r="V325" s="2"/>
    </row>
    <row r="326" spans="1:22" x14ac:dyDescent="0.2">
      <c r="A326" s="375" t="s">
        <v>263</v>
      </c>
      <c r="B326" s="376"/>
      <c r="C326" s="379" t="str">
        <f>IF([1]p25!$C$381&lt;&gt;0,[1]p25!$C$381,"")</f>
        <v/>
      </c>
      <c r="D326" s="379"/>
      <c r="E326" s="379"/>
      <c r="F326" s="379"/>
      <c r="G326" s="379"/>
      <c r="H326" s="379"/>
      <c r="I326" s="379"/>
      <c r="J326" s="379"/>
      <c r="K326" s="379"/>
      <c r="L326" s="380"/>
      <c r="M326" s="375" t="s">
        <v>240</v>
      </c>
      <c r="N326" s="376"/>
      <c r="O326" s="379" t="str">
        <f>IF([1]p25!$H$380&lt;&gt;0,[1]p25!$H$380,"")</f>
        <v/>
      </c>
      <c r="P326" s="379"/>
      <c r="Q326" s="379"/>
      <c r="R326" s="379"/>
      <c r="S326" s="380"/>
      <c r="T326" s="97"/>
      <c r="U326" s="2"/>
      <c r="V326" s="2"/>
    </row>
    <row r="327" spans="1:22" x14ac:dyDescent="0.2">
      <c r="A327" s="378"/>
      <c r="B327" s="378"/>
      <c r="C327" s="378"/>
      <c r="D327" s="378"/>
      <c r="E327" s="378"/>
      <c r="F327" s="378"/>
      <c r="G327" s="378"/>
      <c r="H327" s="378"/>
      <c r="I327" s="378"/>
      <c r="J327" s="378"/>
      <c r="K327" s="378"/>
      <c r="L327" s="378"/>
      <c r="M327" s="378"/>
      <c r="N327" s="378"/>
      <c r="O327" s="378"/>
      <c r="P327" s="378"/>
      <c r="Q327" s="378"/>
      <c r="R327" s="378"/>
      <c r="S327" s="378"/>
    </row>
    <row r="328" spans="1:22" x14ac:dyDescent="0.2">
      <c r="A328" s="47" t="s">
        <v>266</v>
      </c>
      <c r="B328" s="379" t="str">
        <f>IF([1]p25!$A$384&lt;&gt;0,[1]p25!$A$384,"")</f>
        <v/>
      </c>
      <c r="C328" s="379"/>
      <c r="D328" s="379"/>
      <c r="E328" s="379"/>
      <c r="F328" s="379"/>
      <c r="G328" s="379"/>
      <c r="H328" s="379"/>
      <c r="I328" s="379"/>
      <c r="J328" s="379"/>
      <c r="K328" s="375" t="s">
        <v>170</v>
      </c>
      <c r="L328" s="376"/>
      <c r="M328" s="379" t="str">
        <f>IF([1]p25!$F$384&lt;&gt;0,[1]p25!$F$384,"")</f>
        <v/>
      </c>
      <c r="N328" s="379"/>
      <c r="O328" s="380"/>
      <c r="P328" s="87" t="s">
        <v>74</v>
      </c>
      <c r="Q328" s="96" t="str">
        <f>IF([1]p25!$K$384&lt;&gt;0,[1]p25!$K$384,"")</f>
        <v/>
      </c>
      <c r="R328" s="93" t="s">
        <v>75</v>
      </c>
      <c r="S328" s="96" t="str">
        <f>IF([1]p25!$L$384&lt;&gt;0,[1]p25!$L$384,"")</f>
        <v/>
      </c>
      <c r="T328" s="97"/>
      <c r="U328" s="2"/>
      <c r="V328" s="2"/>
    </row>
    <row r="329" spans="1:22" x14ac:dyDescent="0.2">
      <c r="A329" s="375" t="s">
        <v>263</v>
      </c>
      <c r="B329" s="376"/>
      <c r="C329" s="379" t="str">
        <f>IF([1]p25!$C$385&lt;&gt;0,[1]p25!$C$385,"")</f>
        <v/>
      </c>
      <c r="D329" s="379"/>
      <c r="E329" s="379"/>
      <c r="F329" s="379"/>
      <c r="G329" s="379"/>
      <c r="H329" s="379"/>
      <c r="I329" s="379"/>
      <c r="J329" s="379"/>
      <c r="K329" s="379"/>
      <c r="L329" s="380"/>
      <c r="M329" s="375" t="s">
        <v>240</v>
      </c>
      <c r="N329" s="376"/>
      <c r="O329" s="379" t="str">
        <f>IF([1]p25!$H$384&lt;&gt;0,[1]p25!$H$384,"")</f>
        <v/>
      </c>
      <c r="P329" s="379"/>
      <c r="Q329" s="379"/>
      <c r="R329" s="379"/>
      <c r="S329" s="380"/>
      <c r="T329" s="97"/>
      <c r="U329" s="2"/>
      <c r="V329" s="2"/>
    </row>
    <row r="330" spans="1:22" x14ac:dyDescent="0.2">
      <c r="A330" s="378"/>
      <c r="B330" s="378"/>
      <c r="C330" s="378"/>
      <c r="D330" s="378"/>
      <c r="E330" s="378"/>
      <c r="F330" s="378"/>
      <c r="G330" s="378"/>
      <c r="H330" s="378"/>
      <c r="I330" s="378"/>
      <c r="J330" s="378"/>
      <c r="K330" s="378"/>
      <c r="L330" s="378"/>
      <c r="M330" s="378"/>
      <c r="N330" s="378"/>
      <c r="O330" s="378"/>
      <c r="P330" s="378"/>
      <c r="Q330" s="378"/>
      <c r="R330" s="378"/>
      <c r="S330" s="378"/>
    </row>
    <row r="331" spans="1:22" s="32" customFormat="1" ht="13.5" customHeight="1" x14ac:dyDescent="0.2">
      <c r="A331" s="87" t="s">
        <v>265</v>
      </c>
      <c r="B331" s="379" t="str">
        <f>T([1]p26!$C$13:$G$13)</f>
        <v>Marco Aurélio Soares Souto</v>
      </c>
      <c r="C331" s="379"/>
      <c r="D331" s="379"/>
      <c r="E331" s="379"/>
      <c r="F331" s="379"/>
      <c r="G331" s="379"/>
      <c r="H331" s="380"/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</row>
    <row r="332" spans="1:22" x14ac:dyDescent="0.2">
      <c r="A332" s="47" t="s">
        <v>266</v>
      </c>
      <c r="B332" s="379" t="str">
        <f>IF([1]p26!$A$372&lt;&gt;0,[1]p26!$A$372,"")</f>
        <v/>
      </c>
      <c r="C332" s="379"/>
      <c r="D332" s="379"/>
      <c r="E332" s="379"/>
      <c r="F332" s="379"/>
      <c r="G332" s="379"/>
      <c r="H332" s="379"/>
      <c r="I332" s="379"/>
      <c r="J332" s="379"/>
      <c r="K332" s="375" t="s">
        <v>170</v>
      </c>
      <c r="L332" s="376"/>
      <c r="M332" s="379" t="str">
        <f>IF([1]p26!$F$372&lt;&gt;0,[1]p26!$F$372,"")</f>
        <v/>
      </c>
      <c r="N332" s="379"/>
      <c r="O332" s="380"/>
      <c r="P332" s="87" t="s">
        <v>74</v>
      </c>
      <c r="Q332" s="96" t="str">
        <f>IF([1]p26!$K$372&lt;&gt;0,[1]p26!$K$372,"")</f>
        <v/>
      </c>
      <c r="R332" s="93" t="s">
        <v>75</v>
      </c>
      <c r="S332" s="96" t="str">
        <f>IF([1]p26!$L$372&lt;&gt;0,[1]p26!$L$372,"")</f>
        <v/>
      </c>
      <c r="T332" s="97"/>
      <c r="U332" s="2"/>
      <c r="V332" s="2"/>
    </row>
    <row r="333" spans="1:22" x14ac:dyDescent="0.2">
      <c r="A333" s="375" t="s">
        <v>263</v>
      </c>
      <c r="B333" s="376"/>
      <c r="C333" s="379" t="str">
        <f>IF([1]p26!$C$373&lt;&gt;0,[1]p26!$C$373,"")</f>
        <v/>
      </c>
      <c r="D333" s="379"/>
      <c r="E333" s="379"/>
      <c r="F333" s="379"/>
      <c r="G333" s="379"/>
      <c r="H333" s="379"/>
      <c r="I333" s="379"/>
      <c r="J333" s="379"/>
      <c r="K333" s="379"/>
      <c r="L333" s="380"/>
      <c r="M333" s="375" t="s">
        <v>240</v>
      </c>
      <c r="N333" s="376"/>
      <c r="O333" s="379" t="str">
        <f>IF([1]p26!$H$372&lt;&gt;0,[1]p26!$H$372,"")</f>
        <v/>
      </c>
      <c r="P333" s="379"/>
      <c r="Q333" s="379"/>
      <c r="R333" s="379"/>
      <c r="S333" s="380"/>
      <c r="T333" s="97"/>
      <c r="U333" s="2"/>
      <c r="V333" s="2"/>
    </row>
    <row r="334" spans="1:22" x14ac:dyDescent="0.2">
      <c r="A334" s="378"/>
      <c r="B334" s="378"/>
      <c r="C334" s="378"/>
      <c r="D334" s="378"/>
      <c r="E334" s="378"/>
      <c r="F334" s="378"/>
      <c r="G334" s="378"/>
      <c r="H334" s="378"/>
      <c r="I334" s="378"/>
      <c r="J334" s="378"/>
      <c r="K334" s="378"/>
      <c r="L334" s="378"/>
      <c r="M334" s="378"/>
      <c r="N334" s="378"/>
      <c r="O334" s="378"/>
      <c r="P334" s="378"/>
      <c r="Q334" s="378"/>
      <c r="R334" s="378"/>
      <c r="S334" s="378"/>
    </row>
    <row r="335" spans="1:22" x14ac:dyDescent="0.2">
      <c r="A335" s="47" t="s">
        <v>266</v>
      </c>
      <c r="B335" s="379" t="str">
        <f>IF([1]p26!$A$376&lt;&gt;0,[1]p26!$A$376,"")</f>
        <v/>
      </c>
      <c r="C335" s="379"/>
      <c r="D335" s="379"/>
      <c r="E335" s="379"/>
      <c r="F335" s="379"/>
      <c r="G335" s="379"/>
      <c r="H335" s="379"/>
      <c r="I335" s="379"/>
      <c r="J335" s="379"/>
      <c r="K335" s="375" t="s">
        <v>170</v>
      </c>
      <c r="L335" s="376"/>
      <c r="M335" s="379" t="str">
        <f>IF([1]p26!$F$376&lt;&gt;0,[1]p26!$F$376,"")</f>
        <v/>
      </c>
      <c r="N335" s="379"/>
      <c r="O335" s="380"/>
      <c r="P335" s="87" t="s">
        <v>74</v>
      </c>
      <c r="Q335" s="96" t="str">
        <f>IF([1]p26!$K$376&lt;&gt;0,[1]p26!$K$376,"")</f>
        <v/>
      </c>
      <c r="R335" s="93" t="s">
        <v>75</v>
      </c>
      <c r="S335" s="96" t="str">
        <f>IF([1]p26!$L$376&lt;&gt;0,[1]p26!$L$376,"")</f>
        <v/>
      </c>
      <c r="T335" s="97"/>
      <c r="U335" s="2"/>
      <c r="V335" s="2"/>
    </row>
    <row r="336" spans="1:22" x14ac:dyDescent="0.2">
      <c r="A336" s="375" t="s">
        <v>263</v>
      </c>
      <c r="B336" s="376"/>
      <c r="C336" s="379" t="str">
        <f>IF([1]p26!$C$377&lt;&gt;0,[1]p26!$C$377,"")</f>
        <v/>
      </c>
      <c r="D336" s="379"/>
      <c r="E336" s="379"/>
      <c r="F336" s="379"/>
      <c r="G336" s="379"/>
      <c r="H336" s="379"/>
      <c r="I336" s="379"/>
      <c r="J336" s="379"/>
      <c r="K336" s="379"/>
      <c r="L336" s="380"/>
      <c r="M336" s="375" t="s">
        <v>240</v>
      </c>
      <c r="N336" s="376"/>
      <c r="O336" s="379" t="str">
        <f>IF([1]p26!$H$376&lt;&gt;0,[1]p26!$H$376,"")</f>
        <v/>
      </c>
      <c r="P336" s="379"/>
      <c r="Q336" s="379"/>
      <c r="R336" s="379"/>
      <c r="S336" s="380"/>
      <c r="T336" s="97"/>
      <c r="U336" s="2"/>
      <c r="V336" s="2"/>
    </row>
    <row r="337" spans="1:22" x14ac:dyDescent="0.2">
      <c r="A337" s="378"/>
      <c r="B337" s="378"/>
      <c r="C337" s="378"/>
      <c r="D337" s="378"/>
      <c r="E337" s="378"/>
      <c r="F337" s="378"/>
      <c r="G337" s="378"/>
      <c r="H337" s="378"/>
      <c r="I337" s="378"/>
      <c r="J337" s="378"/>
      <c r="K337" s="378"/>
      <c r="L337" s="378"/>
      <c r="M337" s="378"/>
      <c r="N337" s="378"/>
      <c r="O337" s="378"/>
      <c r="P337" s="378"/>
      <c r="Q337" s="378"/>
      <c r="R337" s="378"/>
      <c r="S337" s="378"/>
    </row>
    <row r="338" spans="1:22" x14ac:dyDescent="0.2">
      <c r="A338" s="47" t="s">
        <v>266</v>
      </c>
      <c r="B338" s="379" t="str">
        <f>IF([1]p26!$A$380&lt;&gt;0,[1]p26!$A$380,"")</f>
        <v/>
      </c>
      <c r="C338" s="379"/>
      <c r="D338" s="379"/>
      <c r="E338" s="379"/>
      <c r="F338" s="379"/>
      <c r="G338" s="379"/>
      <c r="H338" s="379"/>
      <c r="I338" s="379"/>
      <c r="J338" s="379"/>
      <c r="K338" s="375" t="s">
        <v>170</v>
      </c>
      <c r="L338" s="376"/>
      <c r="M338" s="379" t="str">
        <f>IF([1]p26!$F$380&lt;&gt;0,[1]p26!$F$380,"")</f>
        <v/>
      </c>
      <c r="N338" s="379"/>
      <c r="O338" s="380"/>
      <c r="P338" s="87" t="s">
        <v>74</v>
      </c>
      <c r="Q338" s="96" t="str">
        <f>IF([1]p26!$K$380&lt;&gt;0,[1]p26!$K$380,"")</f>
        <v/>
      </c>
      <c r="R338" s="93" t="s">
        <v>75</v>
      </c>
      <c r="S338" s="96" t="str">
        <f>IF([1]p26!$L$380&lt;&gt;0,[1]p26!$L$380,"")</f>
        <v/>
      </c>
      <c r="T338" s="97"/>
      <c r="U338" s="2"/>
      <c r="V338" s="2"/>
    </row>
    <row r="339" spans="1:22" x14ac:dyDescent="0.2">
      <c r="A339" s="375" t="s">
        <v>263</v>
      </c>
      <c r="B339" s="376"/>
      <c r="C339" s="379" t="str">
        <f>IF([1]p26!$C$381&lt;&gt;0,[1]p26!$C$381,"")</f>
        <v/>
      </c>
      <c r="D339" s="379"/>
      <c r="E339" s="379"/>
      <c r="F339" s="379"/>
      <c r="G339" s="379"/>
      <c r="H339" s="379"/>
      <c r="I339" s="379"/>
      <c r="J339" s="379"/>
      <c r="K339" s="379"/>
      <c r="L339" s="380"/>
      <c r="M339" s="375" t="s">
        <v>240</v>
      </c>
      <c r="N339" s="376"/>
      <c r="O339" s="379" t="str">
        <f>IF([1]p26!$H$380&lt;&gt;0,[1]p26!$H$380,"")</f>
        <v/>
      </c>
      <c r="P339" s="379"/>
      <c r="Q339" s="379"/>
      <c r="R339" s="379"/>
      <c r="S339" s="380"/>
      <c r="T339" s="97"/>
      <c r="U339" s="2"/>
      <c r="V339" s="2"/>
    </row>
    <row r="340" spans="1:22" x14ac:dyDescent="0.2">
      <c r="A340" s="378"/>
      <c r="B340" s="378"/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</row>
    <row r="341" spans="1:22" x14ac:dyDescent="0.2">
      <c r="A341" s="47" t="s">
        <v>266</v>
      </c>
      <c r="B341" s="379" t="str">
        <f>IF([1]p26!$A$384&lt;&gt;0,[1]p26!$A$384,"")</f>
        <v/>
      </c>
      <c r="C341" s="379"/>
      <c r="D341" s="379"/>
      <c r="E341" s="379"/>
      <c r="F341" s="379"/>
      <c r="G341" s="379"/>
      <c r="H341" s="379"/>
      <c r="I341" s="379"/>
      <c r="J341" s="379"/>
      <c r="K341" s="375" t="s">
        <v>170</v>
      </c>
      <c r="L341" s="376"/>
      <c r="M341" s="379" t="str">
        <f>IF([1]p26!$F$384&lt;&gt;0,[1]p26!$F$384,"")</f>
        <v/>
      </c>
      <c r="N341" s="379"/>
      <c r="O341" s="380"/>
      <c r="P341" s="87" t="s">
        <v>74</v>
      </c>
      <c r="Q341" s="96" t="str">
        <f>IF([1]p26!$K$384&lt;&gt;0,[1]p26!$K$384,"")</f>
        <v/>
      </c>
      <c r="R341" s="93" t="s">
        <v>75</v>
      </c>
      <c r="S341" s="96" t="str">
        <f>IF([1]p26!$L$384&lt;&gt;0,[1]p26!$L$384,"")</f>
        <v/>
      </c>
      <c r="T341" s="97"/>
      <c r="U341" s="2"/>
      <c r="V341" s="2"/>
    </row>
    <row r="342" spans="1:22" x14ac:dyDescent="0.2">
      <c r="A342" s="375" t="s">
        <v>263</v>
      </c>
      <c r="B342" s="376"/>
      <c r="C342" s="379" t="str">
        <f>IF([1]p26!$C$385&lt;&gt;0,[1]p26!$C$385,"")</f>
        <v/>
      </c>
      <c r="D342" s="379"/>
      <c r="E342" s="379"/>
      <c r="F342" s="379"/>
      <c r="G342" s="379"/>
      <c r="H342" s="379"/>
      <c r="I342" s="379"/>
      <c r="J342" s="379"/>
      <c r="K342" s="379"/>
      <c r="L342" s="380"/>
      <c r="M342" s="375" t="s">
        <v>240</v>
      </c>
      <c r="N342" s="376"/>
      <c r="O342" s="379" t="str">
        <f>IF([1]p26!$H$384&lt;&gt;0,[1]p26!$H$384,"")</f>
        <v/>
      </c>
      <c r="P342" s="379"/>
      <c r="Q342" s="379"/>
      <c r="R342" s="379"/>
      <c r="S342" s="380"/>
      <c r="T342" s="97"/>
      <c r="U342" s="2"/>
      <c r="V342" s="2"/>
    </row>
    <row r="343" spans="1:22" x14ac:dyDescent="0.2">
      <c r="A343" s="378"/>
      <c r="B343" s="378"/>
      <c r="C343" s="378"/>
      <c r="D343" s="378"/>
      <c r="E343" s="378"/>
      <c r="F343" s="378"/>
      <c r="G343" s="378"/>
      <c r="H343" s="378"/>
      <c r="I343" s="378"/>
      <c r="J343" s="378"/>
      <c r="K343" s="378"/>
      <c r="L343" s="378"/>
      <c r="M343" s="378"/>
      <c r="N343" s="378"/>
      <c r="O343" s="378"/>
      <c r="P343" s="378"/>
      <c r="Q343" s="378"/>
      <c r="R343" s="378"/>
      <c r="S343" s="378"/>
    </row>
    <row r="344" spans="1:22" s="32" customFormat="1" ht="13.5" customHeight="1" x14ac:dyDescent="0.2">
      <c r="A344" s="87" t="s">
        <v>265</v>
      </c>
      <c r="B344" s="379" t="str">
        <f>T([1]p27!$C$13:$G$13)</f>
        <v>Maria de Sousa Leite Filha</v>
      </c>
      <c r="C344" s="379"/>
      <c r="D344" s="379"/>
      <c r="E344" s="379"/>
      <c r="F344" s="379"/>
      <c r="G344" s="379"/>
      <c r="H344" s="380"/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</row>
    <row r="345" spans="1:22" x14ac:dyDescent="0.2">
      <c r="A345" s="47" t="s">
        <v>266</v>
      </c>
      <c r="B345" s="379" t="str">
        <f>IF([1]p27!$A$372&lt;&gt;0,[1]p27!$A$372,"")</f>
        <v/>
      </c>
      <c r="C345" s="379"/>
      <c r="D345" s="379"/>
      <c r="E345" s="379"/>
      <c r="F345" s="379"/>
      <c r="G345" s="379"/>
      <c r="H345" s="379"/>
      <c r="I345" s="379"/>
      <c r="J345" s="379"/>
      <c r="K345" s="375" t="s">
        <v>170</v>
      </c>
      <c r="L345" s="376"/>
      <c r="M345" s="379" t="str">
        <f>IF([1]p27!$F$372&lt;&gt;0,[1]p27!$F$372,"")</f>
        <v/>
      </c>
      <c r="N345" s="379"/>
      <c r="O345" s="380"/>
      <c r="P345" s="87" t="s">
        <v>74</v>
      </c>
      <c r="Q345" s="96" t="str">
        <f>IF([1]p27!$K$372&lt;&gt;0,[1]p27!$K$372,"")</f>
        <v/>
      </c>
      <c r="R345" s="93" t="s">
        <v>75</v>
      </c>
      <c r="S345" s="96" t="str">
        <f>IF([1]p27!$L$372&lt;&gt;0,[1]p27!$L$372,"")</f>
        <v/>
      </c>
      <c r="T345" s="97"/>
      <c r="U345" s="2"/>
      <c r="V345" s="2"/>
    </row>
    <row r="346" spans="1:22" x14ac:dyDescent="0.2">
      <c r="A346" s="375" t="s">
        <v>263</v>
      </c>
      <c r="B346" s="376"/>
      <c r="C346" s="379" t="str">
        <f>IF([1]p27!$C$373&lt;&gt;0,[1]p27!$C$373,"")</f>
        <v/>
      </c>
      <c r="D346" s="379"/>
      <c r="E346" s="379"/>
      <c r="F346" s="379"/>
      <c r="G346" s="379"/>
      <c r="H346" s="379"/>
      <c r="I346" s="379"/>
      <c r="J346" s="379"/>
      <c r="K346" s="379"/>
      <c r="L346" s="380"/>
      <c r="M346" s="375" t="s">
        <v>240</v>
      </c>
      <c r="N346" s="376"/>
      <c r="O346" s="379" t="str">
        <f>IF([1]p27!$H$372&lt;&gt;0,[1]p27!$H$372,"")</f>
        <v/>
      </c>
      <c r="P346" s="379"/>
      <c r="Q346" s="379"/>
      <c r="R346" s="379"/>
      <c r="S346" s="380"/>
      <c r="T346" s="97"/>
      <c r="U346" s="2"/>
      <c r="V346" s="2"/>
    </row>
    <row r="347" spans="1:22" x14ac:dyDescent="0.2">
      <c r="A347" s="378"/>
      <c r="B347" s="378"/>
      <c r="C347" s="378"/>
      <c r="D347" s="378"/>
      <c r="E347" s="378"/>
      <c r="F347" s="378"/>
      <c r="G347" s="378"/>
      <c r="H347" s="378"/>
      <c r="I347" s="378"/>
      <c r="J347" s="378"/>
      <c r="K347" s="378"/>
      <c r="L347" s="378"/>
      <c r="M347" s="378"/>
      <c r="N347" s="378"/>
      <c r="O347" s="378"/>
      <c r="P347" s="378"/>
      <c r="Q347" s="378"/>
      <c r="R347" s="378"/>
      <c r="S347" s="378"/>
    </row>
    <row r="348" spans="1:22" x14ac:dyDescent="0.2">
      <c r="A348" s="47" t="s">
        <v>266</v>
      </c>
      <c r="B348" s="379" t="str">
        <f>IF([1]p27!$A$376&lt;&gt;0,[1]p27!$A$376,"")</f>
        <v/>
      </c>
      <c r="C348" s="379"/>
      <c r="D348" s="379"/>
      <c r="E348" s="379"/>
      <c r="F348" s="379"/>
      <c r="G348" s="379"/>
      <c r="H348" s="379"/>
      <c r="I348" s="379"/>
      <c r="J348" s="379"/>
      <c r="K348" s="375" t="s">
        <v>170</v>
      </c>
      <c r="L348" s="376"/>
      <c r="M348" s="379" t="str">
        <f>IF([1]p27!$F$376&lt;&gt;0,[1]p27!$F$376,"")</f>
        <v/>
      </c>
      <c r="N348" s="379"/>
      <c r="O348" s="380"/>
      <c r="P348" s="87" t="s">
        <v>74</v>
      </c>
      <c r="Q348" s="96" t="str">
        <f>IF([1]p27!$K$376&lt;&gt;0,[1]p27!$K$376,"")</f>
        <v/>
      </c>
      <c r="R348" s="93" t="s">
        <v>75</v>
      </c>
      <c r="S348" s="96" t="str">
        <f>IF([1]p27!$L$376&lt;&gt;0,[1]p27!$L$376,"")</f>
        <v/>
      </c>
      <c r="T348" s="97"/>
      <c r="U348" s="2"/>
      <c r="V348" s="2"/>
    </row>
    <row r="349" spans="1:22" x14ac:dyDescent="0.2">
      <c r="A349" s="375" t="s">
        <v>263</v>
      </c>
      <c r="B349" s="376"/>
      <c r="C349" s="379" t="str">
        <f>IF([1]p27!$C$377&lt;&gt;0,[1]p27!$C$377,"")</f>
        <v/>
      </c>
      <c r="D349" s="379"/>
      <c r="E349" s="379"/>
      <c r="F349" s="379"/>
      <c r="G349" s="379"/>
      <c r="H349" s="379"/>
      <c r="I349" s="379"/>
      <c r="J349" s="379"/>
      <c r="K349" s="379"/>
      <c r="L349" s="380"/>
      <c r="M349" s="375" t="s">
        <v>240</v>
      </c>
      <c r="N349" s="376"/>
      <c r="O349" s="379" t="str">
        <f>IF([1]p27!$H$376&lt;&gt;0,[1]p27!$H$376,"")</f>
        <v/>
      </c>
      <c r="P349" s="379"/>
      <c r="Q349" s="379"/>
      <c r="R349" s="379"/>
      <c r="S349" s="380"/>
      <c r="T349" s="97"/>
      <c r="U349" s="2"/>
      <c r="V349" s="2"/>
    </row>
    <row r="350" spans="1:22" x14ac:dyDescent="0.2">
      <c r="A350" s="378"/>
      <c r="B350" s="378"/>
      <c r="C350" s="378"/>
      <c r="D350" s="378"/>
      <c r="E350" s="378"/>
      <c r="F350" s="378"/>
      <c r="G350" s="378"/>
      <c r="H350" s="378"/>
      <c r="I350" s="378"/>
      <c r="J350" s="378"/>
      <c r="K350" s="378"/>
      <c r="L350" s="378"/>
      <c r="M350" s="378"/>
      <c r="N350" s="378"/>
      <c r="O350" s="378"/>
      <c r="P350" s="378"/>
      <c r="Q350" s="378"/>
      <c r="R350" s="378"/>
      <c r="S350" s="378"/>
    </row>
    <row r="351" spans="1:22" x14ac:dyDescent="0.2">
      <c r="A351" s="47" t="s">
        <v>266</v>
      </c>
      <c r="B351" s="379" t="str">
        <f>IF([1]p27!$A$380&lt;&gt;0,[1]p27!$A$380,"")</f>
        <v/>
      </c>
      <c r="C351" s="379"/>
      <c r="D351" s="379"/>
      <c r="E351" s="379"/>
      <c r="F351" s="379"/>
      <c r="G351" s="379"/>
      <c r="H351" s="379"/>
      <c r="I351" s="379"/>
      <c r="J351" s="379"/>
      <c r="K351" s="375" t="s">
        <v>170</v>
      </c>
      <c r="L351" s="376"/>
      <c r="M351" s="379" t="str">
        <f>IF([1]p27!$F$380&lt;&gt;0,[1]p27!$F$380,"")</f>
        <v/>
      </c>
      <c r="N351" s="379"/>
      <c r="O351" s="380"/>
      <c r="P351" s="87" t="s">
        <v>74</v>
      </c>
      <c r="Q351" s="96" t="str">
        <f>IF([1]p27!$K$380&lt;&gt;0,[1]p27!$K$380,"")</f>
        <v/>
      </c>
      <c r="R351" s="93" t="s">
        <v>75</v>
      </c>
      <c r="S351" s="96" t="str">
        <f>IF([1]p27!$L$380&lt;&gt;0,[1]p27!$L$380,"")</f>
        <v/>
      </c>
      <c r="T351" s="97"/>
      <c r="U351" s="2"/>
      <c r="V351" s="2"/>
    </row>
    <row r="352" spans="1:22" x14ac:dyDescent="0.2">
      <c r="A352" s="375" t="s">
        <v>263</v>
      </c>
      <c r="B352" s="376"/>
      <c r="C352" s="379" t="str">
        <f>IF([1]p27!$C$381&lt;&gt;0,[1]p27!$C$381,"")</f>
        <v/>
      </c>
      <c r="D352" s="379"/>
      <c r="E352" s="379"/>
      <c r="F352" s="379"/>
      <c r="G352" s="379"/>
      <c r="H352" s="379"/>
      <c r="I352" s="379"/>
      <c r="J352" s="379"/>
      <c r="K352" s="379"/>
      <c r="L352" s="380"/>
      <c r="M352" s="375" t="s">
        <v>240</v>
      </c>
      <c r="N352" s="376"/>
      <c r="O352" s="379" t="str">
        <f>IF([1]p27!$H$380&lt;&gt;0,[1]p27!$H$380,"")</f>
        <v/>
      </c>
      <c r="P352" s="379"/>
      <c r="Q352" s="379"/>
      <c r="R352" s="379"/>
      <c r="S352" s="380"/>
      <c r="T352" s="97"/>
      <c r="U352" s="2"/>
      <c r="V352" s="2"/>
    </row>
    <row r="353" spans="1:22" x14ac:dyDescent="0.2">
      <c r="A353" s="378"/>
      <c r="B353" s="378"/>
      <c r="C353" s="378"/>
      <c r="D353" s="378"/>
      <c r="E353" s="378"/>
      <c r="F353" s="378"/>
      <c r="G353" s="378"/>
      <c r="H353" s="378"/>
      <c r="I353" s="378"/>
      <c r="J353" s="378"/>
      <c r="K353" s="378"/>
      <c r="L353" s="378"/>
      <c r="M353" s="378"/>
      <c r="N353" s="378"/>
      <c r="O353" s="378"/>
      <c r="P353" s="378"/>
      <c r="Q353" s="378"/>
      <c r="R353" s="378"/>
      <c r="S353" s="378"/>
    </row>
    <row r="354" spans="1:22" x14ac:dyDescent="0.2">
      <c r="A354" s="47" t="s">
        <v>266</v>
      </c>
      <c r="B354" s="379" t="str">
        <f>IF([1]p27!$A$384&lt;&gt;0,[1]p27!$A$384,"")</f>
        <v/>
      </c>
      <c r="C354" s="379"/>
      <c r="D354" s="379"/>
      <c r="E354" s="379"/>
      <c r="F354" s="379"/>
      <c r="G354" s="379"/>
      <c r="H354" s="379"/>
      <c r="I354" s="379"/>
      <c r="J354" s="379"/>
      <c r="K354" s="375" t="s">
        <v>170</v>
      </c>
      <c r="L354" s="376"/>
      <c r="M354" s="379" t="str">
        <f>IF([1]p27!$F$384&lt;&gt;0,[1]p27!$F$384,"")</f>
        <v/>
      </c>
      <c r="N354" s="379"/>
      <c r="O354" s="380"/>
      <c r="P354" s="87" t="s">
        <v>74</v>
      </c>
      <c r="Q354" s="96" t="str">
        <f>IF([1]p27!$K$384&lt;&gt;0,[1]p27!$K$384,"")</f>
        <v/>
      </c>
      <c r="R354" s="93" t="s">
        <v>75</v>
      </c>
      <c r="S354" s="96" t="str">
        <f>IF([1]p27!$L$384&lt;&gt;0,[1]p27!$L$384,"")</f>
        <v/>
      </c>
      <c r="T354" s="97"/>
      <c r="U354" s="2"/>
      <c r="V354" s="2"/>
    </row>
    <row r="355" spans="1:22" x14ac:dyDescent="0.2">
      <c r="A355" s="375" t="s">
        <v>263</v>
      </c>
      <c r="B355" s="376"/>
      <c r="C355" s="379" t="str">
        <f>IF([1]p27!$C$385&lt;&gt;0,[1]p27!$C$385,"")</f>
        <v/>
      </c>
      <c r="D355" s="379"/>
      <c r="E355" s="379"/>
      <c r="F355" s="379"/>
      <c r="G355" s="379"/>
      <c r="H355" s="379"/>
      <c r="I355" s="379"/>
      <c r="J355" s="379"/>
      <c r="K355" s="379"/>
      <c r="L355" s="380"/>
      <c r="M355" s="375" t="s">
        <v>240</v>
      </c>
      <c r="N355" s="376"/>
      <c r="O355" s="379" t="str">
        <f>IF([1]p27!$H$384&lt;&gt;0,[1]p27!$H$384,"")</f>
        <v/>
      </c>
      <c r="P355" s="379"/>
      <c r="Q355" s="379"/>
      <c r="R355" s="379"/>
      <c r="S355" s="380"/>
      <c r="T355" s="97"/>
      <c r="U355" s="2"/>
      <c r="V355" s="2"/>
    </row>
    <row r="356" spans="1:22" x14ac:dyDescent="0.2">
      <c r="A356" s="378"/>
      <c r="B356" s="378"/>
      <c r="C356" s="378"/>
      <c r="D356" s="378"/>
      <c r="E356" s="378"/>
      <c r="F356" s="378"/>
      <c r="G356" s="378"/>
      <c r="H356" s="378"/>
      <c r="I356" s="378"/>
      <c r="J356" s="378"/>
      <c r="K356" s="378"/>
      <c r="L356" s="378"/>
      <c r="M356" s="378"/>
      <c r="N356" s="378"/>
      <c r="O356" s="378"/>
      <c r="P356" s="378"/>
      <c r="Q356" s="378"/>
      <c r="R356" s="378"/>
      <c r="S356" s="378"/>
    </row>
    <row r="357" spans="1:22" s="32" customFormat="1" ht="13.5" customHeight="1" x14ac:dyDescent="0.2">
      <c r="A357" s="87" t="s">
        <v>265</v>
      </c>
      <c r="B357" s="379" t="str">
        <f>T([1]p28!$C$13:$G$13)</f>
        <v>Pammella Queiroz de Souza</v>
      </c>
      <c r="C357" s="379"/>
      <c r="D357" s="379"/>
      <c r="E357" s="379"/>
      <c r="F357" s="379"/>
      <c r="G357" s="379"/>
      <c r="H357" s="380"/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</row>
    <row r="358" spans="1:22" x14ac:dyDescent="0.2">
      <c r="A358" s="47" t="s">
        <v>266</v>
      </c>
      <c r="B358" s="379" t="str">
        <f>IF([1]p28!$A$372&lt;&gt;0,[1]p28!$A$372,"")</f>
        <v/>
      </c>
      <c r="C358" s="379"/>
      <c r="D358" s="379"/>
      <c r="E358" s="379"/>
      <c r="F358" s="379"/>
      <c r="G358" s="379"/>
      <c r="H358" s="379"/>
      <c r="I358" s="379"/>
      <c r="J358" s="379"/>
      <c r="K358" s="375" t="s">
        <v>170</v>
      </c>
      <c r="L358" s="376"/>
      <c r="M358" s="379" t="str">
        <f>IF([1]p28!$F$372&lt;&gt;0,[1]p28!$F$372,"")</f>
        <v/>
      </c>
      <c r="N358" s="379"/>
      <c r="O358" s="380"/>
      <c r="P358" s="87" t="s">
        <v>74</v>
      </c>
      <c r="Q358" s="96" t="str">
        <f>IF([1]p28!$K$372&lt;&gt;0,[1]p28!$K$372,"")</f>
        <v/>
      </c>
      <c r="R358" s="93" t="s">
        <v>75</v>
      </c>
      <c r="S358" s="96" t="str">
        <f>IF([1]p28!$L$372&lt;&gt;0,[1]p28!$L$372,"")</f>
        <v/>
      </c>
      <c r="T358" s="97"/>
      <c r="U358" s="2"/>
      <c r="V358" s="2"/>
    </row>
    <row r="359" spans="1:22" x14ac:dyDescent="0.2">
      <c r="A359" s="375" t="s">
        <v>263</v>
      </c>
      <c r="B359" s="376"/>
      <c r="C359" s="379" t="str">
        <f>IF([1]p28!$C$373&lt;&gt;0,[1]p28!$C$373,"")</f>
        <v/>
      </c>
      <c r="D359" s="379"/>
      <c r="E359" s="379"/>
      <c r="F359" s="379"/>
      <c r="G359" s="379"/>
      <c r="H359" s="379"/>
      <c r="I359" s="379"/>
      <c r="J359" s="379"/>
      <c r="K359" s="379"/>
      <c r="L359" s="380"/>
      <c r="M359" s="375" t="s">
        <v>240</v>
      </c>
      <c r="N359" s="376"/>
      <c r="O359" s="379" t="str">
        <f>IF([1]p28!$H$372&lt;&gt;0,[1]p28!$H$372,"")</f>
        <v/>
      </c>
      <c r="P359" s="379"/>
      <c r="Q359" s="379"/>
      <c r="R359" s="379"/>
      <c r="S359" s="380"/>
      <c r="T359" s="97"/>
      <c r="U359" s="2"/>
      <c r="V359" s="2"/>
    </row>
    <row r="360" spans="1:22" x14ac:dyDescent="0.2">
      <c r="A360" s="378"/>
      <c r="B360" s="378"/>
      <c r="C360" s="378"/>
      <c r="D360" s="378"/>
      <c r="E360" s="378"/>
      <c r="F360" s="378"/>
      <c r="G360" s="378"/>
      <c r="H360" s="378"/>
      <c r="I360" s="378"/>
      <c r="J360" s="378"/>
      <c r="K360" s="378"/>
      <c r="L360" s="378"/>
      <c r="M360" s="378"/>
      <c r="N360" s="378"/>
      <c r="O360" s="378"/>
      <c r="P360" s="378"/>
      <c r="Q360" s="378"/>
      <c r="R360" s="378"/>
      <c r="S360" s="378"/>
    </row>
    <row r="361" spans="1:22" x14ac:dyDescent="0.2">
      <c r="A361" s="47" t="s">
        <v>266</v>
      </c>
      <c r="B361" s="379" t="str">
        <f>IF([1]p28!$A$376&lt;&gt;0,[1]p28!$A$376,"")</f>
        <v/>
      </c>
      <c r="C361" s="379"/>
      <c r="D361" s="379"/>
      <c r="E361" s="379"/>
      <c r="F361" s="379"/>
      <c r="G361" s="379"/>
      <c r="H361" s="379"/>
      <c r="I361" s="379"/>
      <c r="J361" s="379"/>
      <c r="K361" s="375" t="s">
        <v>170</v>
      </c>
      <c r="L361" s="376"/>
      <c r="M361" s="379" t="str">
        <f>IF([1]p28!$F$376&lt;&gt;0,[1]p28!$F$376,"")</f>
        <v/>
      </c>
      <c r="N361" s="379"/>
      <c r="O361" s="380"/>
      <c r="P361" s="87" t="s">
        <v>74</v>
      </c>
      <c r="Q361" s="96" t="str">
        <f>IF([1]p28!$K$376&lt;&gt;0,[1]p28!$K$376,"")</f>
        <v/>
      </c>
      <c r="R361" s="93" t="s">
        <v>75</v>
      </c>
      <c r="S361" s="96" t="str">
        <f>IF([1]p28!$L$376&lt;&gt;0,[1]p28!$L$376,"")</f>
        <v/>
      </c>
      <c r="T361" s="97"/>
      <c r="U361" s="2"/>
      <c r="V361" s="2"/>
    </row>
    <row r="362" spans="1:22" x14ac:dyDescent="0.2">
      <c r="A362" s="375" t="s">
        <v>263</v>
      </c>
      <c r="B362" s="376"/>
      <c r="C362" s="379" t="str">
        <f>IF([1]p28!$C$377&lt;&gt;0,[1]p28!$C$377,"")</f>
        <v/>
      </c>
      <c r="D362" s="379"/>
      <c r="E362" s="379"/>
      <c r="F362" s="379"/>
      <c r="G362" s="379"/>
      <c r="H362" s="379"/>
      <c r="I362" s="379"/>
      <c r="J362" s="379"/>
      <c r="K362" s="379"/>
      <c r="L362" s="380"/>
      <c r="M362" s="375" t="s">
        <v>240</v>
      </c>
      <c r="N362" s="376"/>
      <c r="O362" s="379" t="str">
        <f>IF([1]p28!$H$376&lt;&gt;0,[1]p28!$H$376,"")</f>
        <v/>
      </c>
      <c r="P362" s="379"/>
      <c r="Q362" s="379"/>
      <c r="R362" s="379"/>
      <c r="S362" s="380"/>
      <c r="T362" s="97"/>
      <c r="U362" s="2"/>
      <c r="V362" s="2"/>
    </row>
    <row r="363" spans="1:22" x14ac:dyDescent="0.2">
      <c r="A363" s="378"/>
      <c r="B363" s="378"/>
      <c r="C363" s="378"/>
      <c r="D363" s="378"/>
      <c r="E363" s="378"/>
      <c r="F363" s="378"/>
      <c r="G363" s="378"/>
      <c r="H363" s="378"/>
      <c r="I363" s="378"/>
      <c r="J363" s="378"/>
      <c r="K363" s="378"/>
      <c r="L363" s="378"/>
      <c r="M363" s="378"/>
      <c r="N363" s="378"/>
      <c r="O363" s="378"/>
      <c r="P363" s="378"/>
      <c r="Q363" s="378"/>
      <c r="R363" s="378"/>
      <c r="S363" s="378"/>
    </row>
    <row r="364" spans="1:22" x14ac:dyDescent="0.2">
      <c r="A364" s="47" t="s">
        <v>266</v>
      </c>
      <c r="B364" s="379" t="str">
        <f>IF([1]p28!$A$380&lt;&gt;0,[1]p28!$A$380,"")</f>
        <v/>
      </c>
      <c r="C364" s="379"/>
      <c r="D364" s="379"/>
      <c r="E364" s="379"/>
      <c r="F364" s="379"/>
      <c r="G364" s="379"/>
      <c r="H364" s="379"/>
      <c r="I364" s="379"/>
      <c r="J364" s="379"/>
      <c r="K364" s="375" t="s">
        <v>170</v>
      </c>
      <c r="L364" s="376"/>
      <c r="M364" s="379" t="str">
        <f>IF([1]p28!$F$380&lt;&gt;0,[1]p28!$F$380,"")</f>
        <v/>
      </c>
      <c r="N364" s="379"/>
      <c r="O364" s="380"/>
      <c r="P364" s="87" t="s">
        <v>74</v>
      </c>
      <c r="Q364" s="96" t="str">
        <f>IF([1]p28!$K$380&lt;&gt;0,[1]p28!$K$380,"")</f>
        <v/>
      </c>
      <c r="R364" s="93" t="s">
        <v>75</v>
      </c>
      <c r="S364" s="96" t="str">
        <f>IF([1]p28!$L$380&lt;&gt;0,[1]p28!$L$380,"")</f>
        <v/>
      </c>
      <c r="T364" s="97"/>
      <c r="U364" s="2"/>
      <c r="V364" s="2"/>
    </row>
    <row r="365" spans="1:22" x14ac:dyDescent="0.2">
      <c r="A365" s="375" t="s">
        <v>263</v>
      </c>
      <c r="B365" s="376"/>
      <c r="C365" s="379" t="str">
        <f>IF([1]p28!$C$381&lt;&gt;0,[1]p28!$C$381,"")</f>
        <v/>
      </c>
      <c r="D365" s="379"/>
      <c r="E365" s="379"/>
      <c r="F365" s="379"/>
      <c r="G365" s="379"/>
      <c r="H365" s="379"/>
      <c r="I365" s="379"/>
      <c r="J365" s="379"/>
      <c r="K365" s="379"/>
      <c r="L365" s="380"/>
      <c r="M365" s="375" t="s">
        <v>240</v>
      </c>
      <c r="N365" s="376"/>
      <c r="O365" s="379" t="str">
        <f>IF([1]p28!$H$380&lt;&gt;0,[1]p28!$H$380,"")</f>
        <v/>
      </c>
      <c r="P365" s="379"/>
      <c r="Q365" s="379"/>
      <c r="R365" s="379"/>
      <c r="S365" s="380"/>
      <c r="T365" s="97"/>
      <c r="U365" s="2"/>
      <c r="V365" s="2"/>
    </row>
    <row r="366" spans="1:22" x14ac:dyDescent="0.2">
      <c r="A366" s="378"/>
      <c r="B366" s="378"/>
      <c r="C366" s="378"/>
      <c r="D366" s="378"/>
      <c r="E366" s="378"/>
      <c r="F366" s="378"/>
      <c r="G366" s="378"/>
      <c r="H366" s="378"/>
      <c r="I366" s="378"/>
      <c r="J366" s="378"/>
      <c r="K366" s="378"/>
      <c r="L366" s="378"/>
      <c r="M366" s="378"/>
      <c r="N366" s="378"/>
      <c r="O366" s="378"/>
      <c r="P366" s="378"/>
      <c r="Q366" s="378"/>
      <c r="R366" s="378"/>
      <c r="S366" s="378"/>
    </row>
    <row r="367" spans="1:22" x14ac:dyDescent="0.2">
      <c r="A367" s="47" t="s">
        <v>266</v>
      </c>
      <c r="B367" s="379" t="str">
        <f>IF([1]p28!$A$384&lt;&gt;0,[1]p28!$A$384,"")</f>
        <v/>
      </c>
      <c r="C367" s="379"/>
      <c r="D367" s="379"/>
      <c r="E367" s="379"/>
      <c r="F367" s="379"/>
      <c r="G367" s="379"/>
      <c r="H367" s="379"/>
      <c r="I367" s="379"/>
      <c r="J367" s="379"/>
      <c r="K367" s="375" t="s">
        <v>170</v>
      </c>
      <c r="L367" s="376"/>
      <c r="M367" s="379" t="str">
        <f>IF([1]p28!$F$384&lt;&gt;0,[1]p28!$F$384,"")</f>
        <v/>
      </c>
      <c r="N367" s="379"/>
      <c r="O367" s="380"/>
      <c r="P367" s="87" t="s">
        <v>74</v>
      </c>
      <c r="Q367" s="96" t="str">
        <f>IF([1]p28!$K$384&lt;&gt;0,[1]p28!$K$384,"")</f>
        <v/>
      </c>
      <c r="R367" s="93" t="s">
        <v>75</v>
      </c>
      <c r="S367" s="96" t="str">
        <f>IF([1]p28!$L$384&lt;&gt;0,[1]p28!$L$384,"")</f>
        <v/>
      </c>
      <c r="T367" s="97"/>
      <c r="U367" s="2"/>
      <c r="V367" s="2"/>
    </row>
    <row r="368" spans="1:22" x14ac:dyDescent="0.2">
      <c r="A368" s="375" t="s">
        <v>263</v>
      </c>
      <c r="B368" s="376"/>
      <c r="C368" s="379" t="str">
        <f>IF([1]p28!$C$385&lt;&gt;0,[1]p28!$C$385,"")</f>
        <v/>
      </c>
      <c r="D368" s="379"/>
      <c r="E368" s="379"/>
      <c r="F368" s="379"/>
      <c r="G368" s="379"/>
      <c r="H368" s="379"/>
      <c r="I368" s="379"/>
      <c r="J368" s="379"/>
      <c r="K368" s="379"/>
      <c r="L368" s="380"/>
      <c r="M368" s="375" t="s">
        <v>240</v>
      </c>
      <c r="N368" s="376"/>
      <c r="O368" s="379" t="str">
        <f>IF([1]p28!$H$384&lt;&gt;0,[1]p28!$H$384,"")</f>
        <v/>
      </c>
      <c r="P368" s="379"/>
      <c r="Q368" s="379"/>
      <c r="R368" s="379"/>
      <c r="S368" s="380"/>
      <c r="T368" s="97"/>
      <c r="U368" s="2"/>
      <c r="V368" s="2"/>
    </row>
    <row r="369" spans="1:22" x14ac:dyDescent="0.2">
      <c r="A369" s="378"/>
      <c r="B369" s="378"/>
      <c r="C369" s="378"/>
      <c r="D369" s="378"/>
      <c r="E369" s="378"/>
      <c r="F369" s="378"/>
      <c r="G369" s="378"/>
      <c r="H369" s="378"/>
      <c r="I369" s="378"/>
      <c r="J369" s="378"/>
      <c r="K369" s="378"/>
      <c r="L369" s="378"/>
      <c r="M369" s="378"/>
      <c r="N369" s="378"/>
      <c r="O369" s="378"/>
      <c r="P369" s="378"/>
      <c r="Q369" s="378"/>
      <c r="R369" s="378"/>
      <c r="S369" s="378"/>
    </row>
    <row r="370" spans="1:22" s="32" customFormat="1" ht="13.5" customHeight="1" x14ac:dyDescent="0.2">
      <c r="A370" s="87" t="s">
        <v>265</v>
      </c>
      <c r="B370" s="379" t="str">
        <f>T([1]p29!$C$13:$G$13)</f>
        <v>Rodrigo Cohen Mota Nemer</v>
      </c>
      <c r="C370" s="379"/>
      <c r="D370" s="379"/>
      <c r="E370" s="379"/>
      <c r="F370" s="379"/>
      <c r="G370" s="379"/>
      <c r="H370" s="380"/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</row>
    <row r="371" spans="1:22" x14ac:dyDescent="0.2">
      <c r="A371" s="47" t="s">
        <v>266</v>
      </c>
      <c r="B371" s="379" t="str">
        <f>IF([1]p29!$A$372&lt;&gt;0,[1]p29!$A$372,"")</f>
        <v/>
      </c>
      <c r="C371" s="379"/>
      <c r="D371" s="379"/>
      <c r="E371" s="379"/>
      <c r="F371" s="379"/>
      <c r="G371" s="379"/>
      <c r="H371" s="379"/>
      <c r="I371" s="379"/>
      <c r="J371" s="379"/>
      <c r="K371" s="375" t="s">
        <v>170</v>
      </c>
      <c r="L371" s="376"/>
      <c r="M371" s="379" t="str">
        <f>IF([1]p29!$F$372&lt;&gt;0,[1]p29!$F$372,"")</f>
        <v/>
      </c>
      <c r="N371" s="379"/>
      <c r="O371" s="380"/>
      <c r="P371" s="87" t="s">
        <v>74</v>
      </c>
      <c r="Q371" s="96" t="str">
        <f>IF([1]p29!$K$372&lt;&gt;0,[1]p29!$K$372,"")</f>
        <v/>
      </c>
      <c r="R371" s="93" t="s">
        <v>75</v>
      </c>
      <c r="S371" s="96" t="str">
        <f>IF([1]p29!$L$372&lt;&gt;0,[1]p29!$L$372,"")</f>
        <v/>
      </c>
      <c r="T371" s="97"/>
      <c r="U371" s="2"/>
      <c r="V371" s="2"/>
    </row>
    <row r="372" spans="1:22" x14ac:dyDescent="0.2">
      <c r="A372" s="375" t="s">
        <v>263</v>
      </c>
      <c r="B372" s="376"/>
      <c r="C372" s="379" t="str">
        <f>IF([1]p29!$C$373&lt;&gt;0,[1]p29!$C$373,"")</f>
        <v/>
      </c>
      <c r="D372" s="379"/>
      <c r="E372" s="379"/>
      <c r="F372" s="379"/>
      <c r="G372" s="379"/>
      <c r="H372" s="379"/>
      <c r="I372" s="379"/>
      <c r="J372" s="379"/>
      <c r="K372" s="379"/>
      <c r="L372" s="380"/>
      <c r="M372" s="375" t="s">
        <v>240</v>
      </c>
      <c r="N372" s="376"/>
      <c r="O372" s="379" t="str">
        <f>IF([1]p29!$H$372&lt;&gt;0,[1]p29!$H$372,"")</f>
        <v/>
      </c>
      <c r="P372" s="379"/>
      <c r="Q372" s="379"/>
      <c r="R372" s="379"/>
      <c r="S372" s="380"/>
      <c r="T372" s="97"/>
      <c r="U372" s="2"/>
      <c r="V372" s="2"/>
    </row>
    <row r="373" spans="1:22" x14ac:dyDescent="0.2">
      <c r="A373" s="378"/>
      <c r="B373" s="378"/>
      <c r="C373" s="378"/>
      <c r="D373" s="378"/>
      <c r="E373" s="378"/>
      <c r="F373" s="378"/>
      <c r="G373" s="378"/>
      <c r="H373" s="378"/>
      <c r="I373" s="378"/>
      <c r="J373" s="378"/>
      <c r="K373" s="378"/>
      <c r="L373" s="378"/>
      <c r="M373" s="378"/>
      <c r="N373" s="378"/>
      <c r="O373" s="378"/>
      <c r="P373" s="378"/>
      <c r="Q373" s="378"/>
      <c r="R373" s="378"/>
      <c r="S373" s="378"/>
    </row>
    <row r="374" spans="1:22" x14ac:dyDescent="0.2">
      <c r="A374" s="47" t="s">
        <v>266</v>
      </c>
      <c r="B374" s="379" t="str">
        <f>IF([1]p29!$A$376&lt;&gt;0,[1]p29!$A$376,"")</f>
        <v/>
      </c>
      <c r="C374" s="379"/>
      <c r="D374" s="379"/>
      <c r="E374" s="379"/>
      <c r="F374" s="379"/>
      <c r="G374" s="379"/>
      <c r="H374" s="379"/>
      <c r="I374" s="379"/>
      <c r="J374" s="379"/>
      <c r="K374" s="375" t="s">
        <v>170</v>
      </c>
      <c r="L374" s="376"/>
      <c r="M374" s="379" t="str">
        <f>IF([1]p29!$F$376&lt;&gt;0,[1]p29!$F$376,"")</f>
        <v/>
      </c>
      <c r="N374" s="379"/>
      <c r="O374" s="380"/>
      <c r="P374" s="87" t="s">
        <v>74</v>
      </c>
      <c r="Q374" s="96" t="str">
        <f>IF([1]p29!$K$376&lt;&gt;0,[1]p29!$K$376,"")</f>
        <v/>
      </c>
      <c r="R374" s="93" t="s">
        <v>75</v>
      </c>
      <c r="S374" s="96" t="str">
        <f>IF([1]p29!$L$376&lt;&gt;0,[1]p29!$L$376,"")</f>
        <v/>
      </c>
      <c r="T374" s="97"/>
      <c r="U374" s="2"/>
      <c r="V374" s="2"/>
    </row>
    <row r="375" spans="1:22" x14ac:dyDescent="0.2">
      <c r="A375" s="375" t="s">
        <v>263</v>
      </c>
      <c r="B375" s="376"/>
      <c r="C375" s="379" t="str">
        <f>IF([1]p29!$C$377&lt;&gt;0,[1]p29!$C$377,"")</f>
        <v/>
      </c>
      <c r="D375" s="379"/>
      <c r="E375" s="379"/>
      <c r="F375" s="379"/>
      <c r="G375" s="379"/>
      <c r="H375" s="379"/>
      <c r="I375" s="379"/>
      <c r="J375" s="379"/>
      <c r="K375" s="379"/>
      <c r="L375" s="380"/>
      <c r="M375" s="375" t="s">
        <v>240</v>
      </c>
      <c r="N375" s="376"/>
      <c r="O375" s="379" t="str">
        <f>IF([1]p29!$H$376&lt;&gt;0,[1]p29!$H$376,"")</f>
        <v/>
      </c>
      <c r="P375" s="379"/>
      <c r="Q375" s="379"/>
      <c r="R375" s="379"/>
      <c r="S375" s="380"/>
      <c r="T375" s="97"/>
      <c r="U375" s="2"/>
      <c r="V375" s="2"/>
    </row>
    <row r="376" spans="1:22" x14ac:dyDescent="0.2">
      <c r="A376" s="378"/>
      <c r="B376" s="378"/>
      <c r="C376" s="378"/>
      <c r="D376" s="378"/>
      <c r="E376" s="378"/>
      <c r="F376" s="378"/>
      <c r="G376" s="378"/>
      <c r="H376" s="378"/>
      <c r="I376" s="378"/>
      <c r="J376" s="378"/>
      <c r="K376" s="378"/>
      <c r="L376" s="378"/>
      <c r="M376" s="378"/>
      <c r="N376" s="378"/>
      <c r="O376" s="378"/>
      <c r="P376" s="378"/>
      <c r="Q376" s="378"/>
      <c r="R376" s="378"/>
      <c r="S376" s="378"/>
    </row>
    <row r="377" spans="1:22" x14ac:dyDescent="0.2">
      <c r="A377" s="47" t="s">
        <v>266</v>
      </c>
      <c r="B377" s="379" t="str">
        <f>IF([1]p29!$A$380&lt;&gt;0,[1]p29!$A$380,"")</f>
        <v/>
      </c>
      <c r="C377" s="379"/>
      <c r="D377" s="379"/>
      <c r="E377" s="379"/>
      <c r="F377" s="379"/>
      <c r="G377" s="379"/>
      <c r="H377" s="379"/>
      <c r="I377" s="379"/>
      <c r="J377" s="379"/>
      <c r="K377" s="375" t="s">
        <v>170</v>
      </c>
      <c r="L377" s="376"/>
      <c r="M377" s="379" t="str">
        <f>IF([1]p29!$F$380&lt;&gt;0,[1]p29!$F$380,"")</f>
        <v/>
      </c>
      <c r="N377" s="379"/>
      <c r="O377" s="380"/>
      <c r="P377" s="87" t="s">
        <v>74</v>
      </c>
      <c r="Q377" s="96" t="str">
        <f>IF([1]p29!$K$380&lt;&gt;0,[1]p29!$K$380,"")</f>
        <v/>
      </c>
      <c r="R377" s="93" t="s">
        <v>75</v>
      </c>
      <c r="S377" s="96" t="str">
        <f>IF([1]p29!$L$380&lt;&gt;0,[1]p29!$L$380,"")</f>
        <v/>
      </c>
      <c r="T377" s="97"/>
      <c r="U377" s="2"/>
      <c r="V377" s="2"/>
    </row>
    <row r="378" spans="1:22" x14ac:dyDescent="0.2">
      <c r="A378" s="375" t="s">
        <v>263</v>
      </c>
      <c r="B378" s="376"/>
      <c r="C378" s="379" t="str">
        <f>IF([1]p29!$C$381&lt;&gt;0,[1]p29!$C$381,"")</f>
        <v/>
      </c>
      <c r="D378" s="379"/>
      <c r="E378" s="379"/>
      <c r="F378" s="379"/>
      <c r="G378" s="379"/>
      <c r="H378" s="379"/>
      <c r="I378" s="379"/>
      <c r="J378" s="379"/>
      <c r="K378" s="379"/>
      <c r="L378" s="380"/>
      <c r="M378" s="375" t="s">
        <v>240</v>
      </c>
      <c r="N378" s="376"/>
      <c r="O378" s="379" t="str">
        <f>IF([1]p29!$H$380&lt;&gt;0,[1]p29!$H$380,"")</f>
        <v/>
      </c>
      <c r="P378" s="379"/>
      <c r="Q378" s="379"/>
      <c r="R378" s="379"/>
      <c r="S378" s="380"/>
      <c r="T378" s="97"/>
      <c r="U378" s="2"/>
      <c r="V378" s="2"/>
    </row>
    <row r="379" spans="1:22" x14ac:dyDescent="0.2">
      <c r="A379" s="378"/>
      <c r="B379" s="378"/>
      <c r="C379" s="378"/>
      <c r="D379" s="378"/>
      <c r="E379" s="378"/>
      <c r="F379" s="378"/>
      <c r="G379" s="378"/>
      <c r="H379" s="378"/>
      <c r="I379" s="378"/>
      <c r="J379" s="378"/>
      <c r="K379" s="378"/>
      <c r="L379" s="378"/>
      <c r="M379" s="378"/>
      <c r="N379" s="378"/>
      <c r="O379" s="378"/>
      <c r="P379" s="378"/>
      <c r="Q379" s="378"/>
      <c r="R379" s="378"/>
      <c r="S379" s="378"/>
    </row>
    <row r="380" spans="1:22" x14ac:dyDescent="0.2">
      <c r="A380" s="47" t="s">
        <v>266</v>
      </c>
      <c r="B380" s="379" t="str">
        <f>IF([1]p29!$A$384&lt;&gt;0,[1]p29!$A$384,"")</f>
        <v/>
      </c>
      <c r="C380" s="379"/>
      <c r="D380" s="379"/>
      <c r="E380" s="379"/>
      <c r="F380" s="379"/>
      <c r="G380" s="379"/>
      <c r="H380" s="379"/>
      <c r="I380" s="379"/>
      <c r="J380" s="379"/>
      <c r="K380" s="375" t="s">
        <v>170</v>
      </c>
      <c r="L380" s="376"/>
      <c r="M380" s="379" t="str">
        <f>IF([1]p29!$F$384&lt;&gt;0,[1]p29!$F$384,"")</f>
        <v/>
      </c>
      <c r="N380" s="379"/>
      <c r="O380" s="380"/>
      <c r="P380" s="87" t="s">
        <v>74</v>
      </c>
      <c r="Q380" s="96" t="str">
        <f>IF([1]p29!$K$384&lt;&gt;0,[1]p29!$K$384,"")</f>
        <v/>
      </c>
      <c r="R380" s="93" t="s">
        <v>75</v>
      </c>
      <c r="S380" s="96" t="str">
        <f>IF([1]p29!$L$384&lt;&gt;0,[1]p29!$L$384,"")</f>
        <v/>
      </c>
      <c r="T380" s="97"/>
      <c r="U380" s="2"/>
      <c r="V380" s="2"/>
    </row>
    <row r="381" spans="1:22" x14ac:dyDescent="0.2">
      <c r="A381" s="375" t="s">
        <v>263</v>
      </c>
      <c r="B381" s="376"/>
      <c r="C381" s="379" t="str">
        <f>IF([1]p29!$C$385&lt;&gt;0,[1]p29!$C$385,"")</f>
        <v/>
      </c>
      <c r="D381" s="379"/>
      <c r="E381" s="379"/>
      <c r="F381" s="379"/>
      <c r="G381" s="379"/>
      <c r="H381" s="379"/>
      <c r="I381" s="379"/>
      <c r="J381" s="379"/>
      <c r="K381" s="379"/>
      <c r="L381" s="380"/>
      <c r="M381" s="375" t="s">
        <v>240</v>
      </c>
      <c r="N381" s="376"/>
      <c r="O381" s="379" t="str">
        <f>IF([1]p29!$H$384&lt;&gt;0,[1]p29!$H$384,"")</f>
        <v/>
      </c>
      <c r="P381" s="379"/>
      <c r="Q381" s="379"/>
      <c r="R381" s="379"/>
      <c r="S381" s="380"/>
      <c r="T381" s="97"/>
      <c r="U381" s="2"/>
      <c r="V381" s="2"/>
    </row>
    <row r="382" spans="1:22" x14ac:dyDescent="0.2">
      <c r="A382" s="378"/>
      <c r="B382" s="378"/>
      <c r="C382" s="378"/>
      <c r="D382" s="378"/>
      <c r="E382" s="378"/>
      <c r="F382" s="378"/>
      <c r="G382" s="378"/>
      <c r="H382" s="378"/>
      <c r="I382" s="378"/>
      <c r="J382" s="378"/>
      <c r="K382" s="378"/>
      <c r="L382" s="378"/>
      <c r="M382" s="378"/>
      <c r="N382" s="378"/>
      <c r="O382" s="378"/>
      <c r="P382" s="378"/>
      <c r="Q382" s="378"/>
      <c r="R382" s="378"/>
      <c r="S382" s="378"/>
    </row>
    <row r="383" spans="1:22" s="32" customFormat="1" ht="13.5" customHeight="1" x14ac:dyDescent="0.2">
      <c r="A383" s="87" t="s">
        <v>265</v>
      </c>
      <c r="B383" s="379" t="str">
        <f>T([1]p30!$C$13:$G$13)</f>
        <v>Romildo Nascimento de Lima</v>
      </c>
      <c r="C383" s="379"/>
      <c r="D383" s="379"/>
      <c r="E383" s="379"/>
      <c r="F383" s="379"/>
      <c r="G383" s="379"/>
      <c r="H383" s="380"/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</row>
    <row r="384" spans="1:22" x14ac:dyDescent="0.2">
      <c r="A384" s="47" t="s">
        <v>266</v>
      </c>
      <c r="B384" s="379" t="str">
        <f>IF([1]p30!$A$372&lt;&gt;0,[1]p30!$A$372,"")</f>
        <v/>
      </c>
      <c r="C384" s="379"/>
      <c r="D384" s="379"/>
      <c r="E384" s="379"/>
      <c r="F384" s="379"/>
      <c r="G384" s="379"/>
      <c r="H384" s="379"/>
      <c r="I384" s="379"/>
      <c r="J384" s="379"/>
      <c r="K384" s="375" t="s">
        <v>170</v>
      </c>
      <c r="L384" s="376"/>
      <c r="M384" s="379" t="str">
        <f>IF([1]p30!$F$372&lt;&gt;0,[1]p30!$F$372,"")</f>
        <v/>
      </c>
      <c r="N384" s="379"/>
      <c r="O384" s="380"/>
      <c r="P384" s="87" t="s">
        <v>74</v>
      </c>
      <c r="Q384" s="96" t="str">
        <f>IF([1]p30!$K$372&lt;&gt;0,[1]p30!$K$372,"")</f>
        <v/>
      </c>
      <c r="R384" s="93" t="s">
        <v>75</v>
      </c>
      <c r="S384" s="96" t="str">
        <f>IF([1]p30!$L$372&lt;&gt;0,[1]p30!$L$372,"")</f>
        <v/>
      </c>
      <c r="T384" s="97"/>
      <c r="U384" s="2"/>
      <c r="V384" s="2"/>
    </row>
    <row r="385" spans="1:22" x14ac:dyDescent="0.2">
      <c r="A385" s="375" t="s">
        <v>263</v>
      </c>
      <c r="B385" s="376"/>
      <c r="C385" s="379" t="str">
        <f>IF([1]p30!$C$373&lt;&gt;0,[1]p30!$C$373,"")</f>
        <v/>
      </c>
      <c r="D385" s="379"/>
      <c r="E385" s="379"/>
      <c r="F385" s="379"/>
      <c r="G385" s="379"/>
      <c r="H385" s="379"/>
      <c r="I385" s="379"/>
      <c r="J385" s="379"/>
      <c r="K385" s="379"/>
      <c r="L385" s="380"/>
      <c r="M385" s="375" t="s">
        <v>240</v>
      </c>
      <c r="N385" s="376"/>
      <c r="O385" s="379" t="str">
        <f>IF([1]p30!$H$372&lt;&gt;0,[1]p30!$H$372,"")</f>
        <v/>
      </c>
      <c r="P385" s="379"/>
      <c r="Q385" s="379"/>
      <c r="R385" s="379"/>
      <c r="S385" s="380"/>
      <c r="T385" s="97"/>
      <c r="U385" s="2"/>
      <c r="V385" s="2"/>
    </row>
    <row r="386" spans="1:22" x14ac:dyDescent="0.2">
      <c r="A386" s="378"/>
      <c r="B386" s="378"/>
      <c r="C386" s="378"/>
      <c r="D386" s="378"/>
      <c r="E386" s="378"/>
      <c r="F386" s="378"/>
      <c r="G386" s="378"/>
      <c r="H386" s="378"/>
      <c r="I386" s="378"/>
      <c r="J386" s="378"/>
      <c r="K386" s="378"/>
      <c r="L386" s="378"/>
      <c r="M386" s="378"/>
      <c r="N386" s="378"/>
      <c r="O386" s="378"/>
      <c r="P386" s="378"/>
      <c r="Q386" s="378"/>
      <c r="R386" s="378"/>
      <c r="S386" s="378"/>
    </row>
    <row r="387" spans="1:22" x14ac:dyDescent="0.2">
      <c r="A387" s="47" t="s">
        <v>266</v>
      </c>
      <c r="B387" s="379" t="str">
        <f>IF([1]p30!$A$376&lt;&gt;0,[1]p30!$A$376,"")</f>
        <v/>
      </c>
      <c r="C387" s="379"/>
      <c r="D387" s="379"/>
      <c r="E387" s="379"/>
      <c r="F387" s="379"/>
      <c r="G387" s="379"/>
      <c r="H387" s="379"/>
      <c r="I387" s="379"/>
      <c r="J387" s="379"/>
      <c r="K387" s="375" t="s">
        <v>170</v>
      </c>
      <c r="L387" s="376"/>
      <c r="M387" s="379" t="str">
        <f>IF([1]p30!$F$376&lt;&gt;0,[1]p30!$F$376,"")</f>
        <v/>
      </c>
      <c r="N387" s="379"/>
      <c r="O387" s="380"/>
      <c r="P387" s="87" t="s">
        <v>74</v>
      </c>
      <c r="Q387" s="96" t="str">
        <f>IF([1]p30!$K$376&lt;&gt;0,[1]p30!$K$376,"")</f>
        <v/>
      </c>
      <c r="R387" s="93" t="s">
        <v>75</v>
      </c>
      <c r="S387" s="96" t="str">
        <f>IF([1]p30!$L$376&lt;&gt;0,[1]p30!$L$376,"")</f>
        <v/>
      </c>
      <c r="T387" s="97"/>
      <c r="U387" s="2"/>
      <c r="V387" s="2"/>
    </row>
    <row r="388" spans="1:22" x14ac:dyDescent="0.2">
      <c r="A388" s="375" t="s">
        <v>263</v>
      </c>
      <c r="B388" s="376"/>
      <c r="C388" s="379" t="str">
        <f>IF([1]p30!$C$377&lt;&gt;0,[1]p30!$C$377,"")</f>
        <v/>
      </c>
      <c r="D388" s="379"/>
      <c r="E388" s="379"/>
      <c r="F388" s="379"/>
      <c r="G388" s="379"/>
      <c r="H388" s="379"/>
      <c r="I388" s="379"/>
      <c r="J388" s="379"/>
      <c r="K388" s="379"/>
      <c r="L388" s="380"/>
      <c r="M388" s="375" t="s">
        <v>240</v>
      </c>
      <c r="N388" s="376"/>
      <c r="O388" s="379" t="str">
        <f>IF([1]p30!$H$376&lt;&gt;0,[1]p30!$H$376,"")</f>
        <v/>
      </c>
      <c r="P388" s="379"/>
      <c r="Q388" s="379"/>
      <c r="R388" s="379"/>
      <c r="S388" s="380"/>
      <c r="T388" s="97"/>
      <c r="U388" s="2"/>
      <c r="V388" s="2"/>
    </row>
    <row r="389" spans="1:22" x14ac:dyDescent="0.2">
      <c r="A389" s="378"/>
      <c r="B389" s="378"/>
      <c r="C389" s="378"/>
      <c r="D389" s="378"/>
      <c r="E389" s="378"/>
      <c r="F389" s="378"/>
      <c r="G389" s="378"/>
      <c r="H389" s="378"/>
      <c r="I389" s="378"/>
      <c r="J389" s="378"/>
      <c r="K389" s="378"/>
      <c r="L389" s="378"/>
      <c r="M389" s="378"/>
      <c r="N389" s="378"/>
      <c r="O389" s="378"/>
      <c r="P389" s="378"/>
      <c r="Q389" s="378"/>
      <c r="R389" s="378"/>
      <c r="S389" s="378"/>
    </row>
    <row r="390" spans="1:22" x14ac:dyDescent="0.2">
      <c r="A390" s="47" t="s">
        <v>266</v>
      </c>
      <c r="B390" s="379" t="str">
        <f>IF([1]p30!$A$380&lt;&gt;0,[1]p30!$A$380,"")</f>
        <v/>
      </c>
      <c r="C390" s="379"/>
      <c r="D390" s="379"/>
      <c r="E390" s="379"/>
      <c r="F390" s="379"/>
      <c r="G390" s="379"/>
      <c r="H390" s="379"/>
      <c r="I390" s="379"/>
      <c r="J390" s="379"/>
      <c r="K390" s="375" t="s">
        <v>170</v>
      </c>
      <c r="L390" s="376"/>
      <c r="M390" s="379" t="str">
        <f>IF([1]p30!$F$380&lt;&gt;0,[1]p30!$F$380,"")</f>
        <v/>
      </c>
      <c r="N390" s="379"/>
      <c r="O390" s="380"/>
      <c r="P390" s="87" t="s">
        <v>74</v>
      </c>
      <c r="Q390" s="96" t="str">
        <f>IF([1]p30!$K$380&lt;&gt;0,[1]p30!$K$380,"")</f>
        <v/>
      </c>
      <c r="R390" s="93" t="s">
        <v>75</v>
      </c>
      <c r="S390" s="96" t="str">
        <f>IF([1]p30!$L$380&lt;&gt;0,[1]p30!$L$380,"")</f>
        <v/>
      </c>
      <c r="T390" s="97"/>
      <c r="U390" s="2"/>
      <c r="V390" s="2"/>
    </row>
    <row r="391" spans="1:22" x14ac:dyDescent="0.2">
      <c r="A391" s="375" t="s">
        <v>263</v>
      </c>
      <c r="B391" s="376"/>
      <c r="C391" s="379" t="str">
        <f>IF([1]p30!$C$381&lt;&gt;0,[1]p30!$C$381,"")</f>
        <v/>
      </c>
      <c r="D391" s="379"/>
      <c r="E391" s="379"/>
      <c r="F391" s="379"/>
      <c r="G391" s="379"/>
      <c r="H391" s="379"/>
      <c r="I391" s="379"/>
      <c r="J391" s="379"/>
      <c r="K391" s="379"/>
      <c r="L391" s="380"/>
      <c r="M391" s="375" t="s">
        <v>240</v>
      </c>
      <c r="N391" s="376"/>
      <c r="O391" s="379" t="str">
        <f>IF([1]p30!$H$380&lt;&gt;0,[1]p30!$H$380,"")</f>
        <v/>
      </c>
      <c r="P391" s="379"/>
      <c r="Q391" s="379"/>
      <c r="R391" s="379"/>
      <c r="S391" s="380"/>
      <c r="T391" s="97"/>
      <c r="U391" s="2"/>
      <c r="V391" s="2"/>
    </row>
    <row r="392" spans="1:22" x14ac:dyDescent="0.2">
      <c r="A392" s="378"/>
      <c r="B392" s="378"/>
      <c r="C392" s="378"/>
      <c r="D392" s="378"/>
      <c r="E392" s="378"/>
      <c r="F392" s="378"/>
      <c r="G392" s="378"/>
      <c r="H392" s="378"/>
      <c r="I392" s="378"/>
      <c r="J392" s="378"/>
      <c r="K392" s="378"/>
      <c r="L392" s="378"/>
      <c r="M392" s="378"/>
      <c r="N392" s="378"/>
      <c r="O392" s="378"/>
      <c r="P392" s="378"/>
      <c r="Q392" s="378"/>
      <c r="R392" s="378"/>
      <c r="S392" s="378"/>
    </row>
    <row r="393" spans="1:22" x14ac:dyDescent="0.2">
      <c r="A393" s="47" t="s">
        <v>266</v>
      </c>
      <c r="B393" s="379" t="str">
        <f>IF([1]p30!$A$384&lt;&gt;0,[1]p30!$A$384,"")</f>
        <v/>
      </c>
      <c r="C393" s="379"/>
      <c r="D393" s="379"/>
      <c r="E393" s="379"/>
      <c r="F393" s="379"/>
      <c r="G393" s="379"/>
      <c r="H393" s="379"/>
      <c r="I393" s="379"/>
      <c r="J393" s="379"/>
      <c r="K393" s="375" t="s">
        <v>170</v>
      </c>
      <c r="L393" s="376"/>
      <c r="M393" s="379" t="str">
        <f>IF([1]p30!$F$384&lt;&gt;0,[1]p30!$F$384,"")</f>
        <v/>
      </c>
      <c r="N393" s="379"/>
      <c r="O393" s="380"/>
      <c r="P393" s="87" t="s">
        <v>74</v>
      </c>
      <c r="Q393" s="96" t="str">
        <f>IF([1]p30!$K$384&lt;&gt;0,[1]p30!$K$384,"")</f>
        <v/>
      </c>
      <c r="R393" s="93" t="s">
        <v>75</v>
      </c>
      <c r="S393" s="96" t="str">
        <f>IF([1]p30!$L$384&lt;&gt;0,[1]p30!$L$384,"")</f>
        <v/>
      </c>
      <c r="T393" s="97"/>
      <c r="U393" s="2"/>
      <c r="V393" s="2"/>
    </row>
    <row r="394" spans="1:22" x14ac:dyDescent="0.2">
      <c r="A394" s="375" t="s">
        <v>263</v>
      </c>
      <c r="B394" s="376"/>
      <c r="C394" s="379" t="str">
        <f>IF([1]p30!$C$385&lt;&gt;0,[1]p30!$C$385,"")</f>
        <v/>
      </c>
      <c r="D394" s="379"/>
      <c r="E394" s="379"/>
      <c r="F394" s="379"/>
      <c r="G394" s="379"/>
      <c r="H394" s="379"/>
      <c r="I394" s="379"/>
      <c r="J394" s="379"/>
      <c r="K394" s="379"/>
      <c r="L394" s="380"/>
      <c r="M394" s="375" t="s">
        <v>240</v>
      </c>
      <c r="N394" s="376"/>
      <c r="O394" s="379" t="str">
        <f>IF([1]p30!$H$384&lt;&gt;0,[1]p30!$H$384,"")</f>
        <v/>
      </c>
      <c r="P394" s="379"/>
      <c r="Q394" s="379"/>
      <c r="R394" s="379"/>
      <c r="S394" s="380"/>
      <c r="T394" s="97"/>
      <c r="U394" s="2"/>
      <c r="V394" s="2"/>
    </row>
    <row r="395" spans="1:22" x14ac:dyDescent="0.2">
      <c r="A395" s="378"/>
      <c r="B395" s="378"/>
      <c r="C395" s="378"/>
      <c r="D395" s="378"/>
      <c r="E395" s="378"/>
      <c r="F395" s="378"/>
      <c r="G395" s="378"/>
      <c r="H395" s="378"/>
      <c r="I395" s="378"/>
      <c r="J395" s="378"/>
      <c r="K395" s="378"/>
      <c r="L395" s="378"/>
      <c r="M395" s="378"/>
      <c r="N395" s="378"/>
      <c r="O395" s="378"/>
      <c r="P395" s="378"/>
      <c r="Q395" s="378"/>
      <c r="R395" s="378"/>
      <c r="S395" s="378"/>
    </row>
    <row r="396" spans="1:22" s="32" customFormat="1" ht="13.5" customHeight="1" x14ac:dyDescent="0.2">
      <c r="A396" s="87" t="s">
        <v>265</v>
      </c>
      <c r="B396" s="379" t="str">
        <f>T([1]p31!$C$13:$G$13)</f>
        <v>Severino Horácio da Silva</v>
      </c>
      <c r="C396" s="379"/>
      <c r="D396" s="379"/>
      <c r="E396" s="379"/>
      <c r="F396" s="379"/>
      <c r="G396" s="379"/>
      <c r="H396" s="380"/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</row>
    <row r="397" spans="1:22" x14ac:dyDescent="0.2">
      <c r="A397" s="47" t="s">
        <v>266</v>
      </c>
      <c r="B397" s="379" t="str">
        <f>IF([1]p31!$A$372&lt;&gt;0,[1]p31!$A$372,"")</f>
        <v/>
      </c>
      <c r="C397" s="379"/>
      <c r="D397" s="379"/>
      <c r="E397" s="379"/>
      <c r="F397" s="379"/>
      <c r="G397" s="379"/>
      <c r="H397" s="379"/>
      <c r="I397" s="379"/>
      <c r="J397" s="379"/>
      <c r="K397" s="375" t="s">
        <v>170</v>
      </c>
      <c r="L397" s="376"/>
      <c r="M397" s="379" t="str">
        <f>IF([1]p31!$F$372&lt;&gt;0,[1]p31!$F$372,"")</f>
        <v/>
      </c>
      <c r="N397" s="379"/>
      <c r="O397" s="380"/>
      <c r="P397" s="87" t="s">
        <v>74</v>
      </c>
      <c r="Q397" s="96" t="str">
        <f>IF([1]p31!$K$372&lt;&gt;0,[1]p31!$K$372,"")</f>
        <v/>
      </c>
      <c r="R397" s="93" t="s">
        <v>75</v>
      </c>
      <c r="S397" s="96" t="str">
        <f>IF([1]p31!$L$372&lt;&gt;0,[1]p31!$L$372,"")</f>
        <v/>
      </c>
      <c r="T397" s="97"/>
      <c r="U397" s="2"/>
      <c r="V397" s="2"/>
    </row>
    <row r="398" spans="1:22" x14ac:dyDescent="0.2">
      <c r="A398" s="375" t="s">
        <v>263</v>
      </c>
      <c r="B398" s="376"/>
      <c r="C398" s="379" t="str">
        <f>IF([1]p31!$C$373&lt;&gt;0,[1]p31!$C$373,"")</f>
        <v/>
      </c>
      <c r="D398" s="379"/>
      <c r="E398" s="379"/>
      <c r="F398" s="379"/>
      <c r="G398" s="379"/>
      <c r="H398" s="379"/>
      <c r="I398" s="379"/>
      <c r="J398" s="379"/>
      <c r="K398" s="379"/>
      <c r="L398" s="380"/>
      <c r="M398" s="375" t="s">
        <v>240</v>
      </c>
      <c r="N398" s="376"/>
      <c r="O398" s="379" t="str">
        <f>IF([1]p31!$H$372&lt;&gt;0,[1]p31!$H$372,"")</f>
        <v/>
      </c>
      <c r="P398" s="379"/>
      <c r="Q398" s="379"/>
      <c r="R398" s="379"/>
      <c r="S398" s="380"/>
      <c r="T398" s="97"/>
      <c r="U398" s="2"/>
      <c r="V398" s="2"/>
    </row>
    <row r="399" spans="1:22" x14ac:dyDescent="0.2">
      <c r="A399" s="378"/>
      <c r="B399" s="378"/>
      <c r="C399" s="378"/>
      <c r="D399" s="378"/>
      <c r="E399" s="378"/>
      <c r="F399" s="378"/>
      <c r="G399" s="378"/>
      <c r="H399" s="378"/>
      <c r="I399" s="378"/>
      <c r="J399" s="378"/>
      <c r="K399" s="378"/>
      <c r="L399" s="378"/>
      <c r="M399" s="378"/>
      <c r="N399" s="378"/>
      <c r="O399" s="378"/>
      <c r="P399" s="378"/>
      <c r="Q399" s="378"/>
      <c r="R399" s="378"/>
      <c r="S399" s="378"/>
    </row>
    <row r="400" spans="1:22" x14ac:dyDescent="0.2">
      <c r="A400" s="47" t="s">
        <v>266</v>
      </c>
      <c r="B400" s="379" t="str">
        <f>IF([1]p31!$A$376&lt;&gt;0,[1]p31!$A$376,"")</f>
        <v/>
      </c>
      <c r="C400" s="379"/>
      <c r="D400" s="379"/>
      <c r="E400" s="379"/>
      <c r="F400" s="379"/>
      <c r="G400" s="379"/>
      <c r="H400" s="379"/>
      <c r="I400" s="379"/>
      <c r="J400" s="379"/>
      <c r="K400" s="375" t="s">
        <v>170</v>
      </c>
      <c r="L400" s="376"/>
      <c r="M400" s="379" t="str">
        <f>IF([1]p31!$F$376&lt;&gt;0,[1]p31!$F$376,"")</f>
        <v/>
      </c>
      <c r="N400" s="379"/>
      <c r="O400" s="380"/>
      <c r="P400" s="87" t="s">
        <v>74</v>
      </c>
      <c r="Q400" s="96" t="str">
        <f>IF([1]p31!$K$376&lt;&gt;0,[1]p31!$K$376,"")</f>
        <v/>
      </c>
      <c r="R400" s="93" t="s">
        <v>75</v>
      </c>
      <c r="S400" s="96" t="str">
        <f>IF([1]p31!$L$376&lt;&gt;0,[1]p31!$L$376,"")</f>
        <v/>
      </c>
      <c r="T400" s="97"/>
      <c r="U400" s="2"/>
      <c r="V400" s="2"/>
    </row>
    <row r="401" spans="1:22" x14ac:dyDescent="0.2">
      <c r="A401" s="375" t="s">
        <v>263</v>
      </c>
      <c r="B401" s="376"/>
      <c r="C401" s="379" t="str">
        <f>IF([1]p31!$C$377&lt;&gt;0,[1]p31!$C$377,"")</f>
        <v/>
      </c>
      <c r="D401" s="379"/>
      <c r="E401" s="379"/>
      <c r="F401" s="379"/>
      <c r="G401" s="379"/>
      <c r="H401" s="379"/>
      <c r="I401" s="379"/>
      <c r="J401" s="379"/>
      <c r="K401" s="379"/>
      <c r="L401" s="380"/>
      <c r="M401" s="375" t="s">
        <v>240</v>
      </c>
      <c r="N401" s="376"/>
      <c r="O401" s="379" t="str">
        <f>IF([1]p31!$H$376&lt;&gt;0,[1]p31!$H$376,"")</f>
        <v/>
      </c>
      <c r="P401" s="379"/>
      <c r="Q401" s="379"/>
      <c r="R401" s="379"/>
      <c r="S401" s="380"/>
      <c r="T401" s="97"/>
      <c r="U401" s="2"/>
      <c r="V401" s="2"/>
    </row>
    <row r="402" spans="1:22" x14ac:dyDescent="0.2">
      <c r="A402" s="378"/>
      <c r="B402" s="378"/>
      <c r="C402" s="378"/>
      <c r="D402" s="378"/>
      <c r="E402" s="378"/>
      <c r="F402" s="378"/>
      <c r="G402" s="378"/>
      <c r="H402" s="378"/>
      <c r="I402" s="378"/>
      <c r="J402" s="378"/>
      <c r="K402" s="378"/>
      <c r="L402" s="378"/>
      <c r="M402" s="378"/>
      <c r="N402" s="378"/>
      <c r="O402" s="378"/>
      <c r="P402" s="378"/>
      <c r="Q402" s="378"/>
      <c r="R402" s="378"/>
      <c r="S402" s="378"/>
    </row>
    <row r="403" spans="1:22" x14ac:dyDescent="0.2">
      <c r="A403" s="47" t="s">
        <v>266</v>
      </c>
      <c r="B403" s="379" t="str">
        <f>IF([1]p31!$A$380&lt;&gt;0,[1]p31!$A$380,"")</f>
        <v/>
      </c>
      <c r="C403" s="379"/>
      <c r="D403" s="379"/>
      <c r="E403" s="379"/>
      <c r="F403" s="379"/>
      <c r="G403" s="379"/>
      <c r="H403" s="379"/>
      <c r="I403" s="379"/>
      <c r="J403" s="379"/>
      <c r="K403" s="375" t="s">
        <v>170</v>
      </c>
      <c r="L403" s="376"/>
      <c r="M403" s="379" t="str">
        <f>IF([1]p31!$F$380&lt;&gt;0,[1]p31!$F$380,"")</f>
        <v/>
      </c>
      <c r="N403" s="379"/>
      <c r="O403" s="380"/>
      <c r="P403" s="87" t="s">
        <v>74</v>
      </c>
      <c r="Q403" s="96" t="str">
        <f>IF([1]p31!$K$380&lt;&gt;0,[1]p31!$K$380,"")</f>
        <v/>
      </c>
      <c r="R403" s="93" t="s">
        <v>75</v>
      </c>
      <c r="S403" s="96" t="str">
        <f>IF([1]p31!$L$380&lt;&gt;0,[1]p31!$L$380,"")</f>
        <v/>
      </c>
      <c r="T403" s="97"/>
      <c r="U403" s="2"/>
      <c r="V403" s="2"/>
    </row>
    <row r="404" spans="1:22" x14ac:dyDescent="0.2">
      <c r="A404" s="375" t="s">
        <v>263</v>
      </c>
      <c r="B404" s="376"/>
      <c r="C404" s="379" t="str">
        <f>IF([1]p31!$C$381&lt;&gt;0,[1]p31!$C$381,"")</f>
        <v/>
      </c>
      <c r="D404" s="379"/>
      <c r="E404" s="379"/>
      <c r="F404" s="379"/>
      <c r="G404" s="379"/>
      <c r="H404" s="379"/>
      <c r="I404" s="379"/>
      <c r="J404" s="379"/>
      <c r="K404" s="379"/>
      <c r="L404" s="380"/>
      <c r="M404" s="375" t="s">
        <v>240</v>
      </c>
      <c r="N404" s="376"/>
      <c r="O404" s="379" t="str">
        <f>IF([1]p31!$H$380&lt;&gt;0,[1]p31!$H$380,"")</f>
        <v/>
      </c>
      <c r="P404" s="379"/>
      <c r="Q404" s="379"/>
      <c r="R404" s="379"/>
      <c r="S404" s="380"/>
      <c r="T404" s="97"/>
      <c r="U404" s="2"/>
      <c r="V404" s="2"/>
    </row>
    <row r="405" spans="1:22" x14ac:dyDescent="0.2">
      <c r="A405" s="378"/>
      <c r="B405" s="378"/>
      <c r="C405" s="378"/>
      <c r="D405" s="378"/>
      <c r="E405" s="378"/>
      <c r="F405" s="378"/>
      <c r="G405" s="378"/>
      <c r="H405" s="378"/>
      <c r="I405" s="378"/>
      <c r="J405" s="378"/>
      <c r="K405" s="378"/>
      <c r="L405" s="378"/>
      <c r="M405" s="378"/>
      <c r="N405" s="378"/>
      <c r="O405" s="378"/>
      <c r="P405" s="378"/>
      <c r="Q405" s="378"/>
      <c r="R405" s="378"/>
      <c r="S405" s="378"/>
    </row>
    <row r="406" spans="1:22" x14ac:dyDescent="0.2">
      <c r="A406" s="47" t="s">
        <v>266</v>
      </c>
      <c r="B406" s="379" t="str">
        <f>IF([1]p31!$A$384&lt;&gt;0,[1]p31!$A$384,"")</f>
        <v/>
      </c>
      <c r="C406" s="379"/>
      <c r="D406" s="379"/>
      <c r="E406" s="379"/>
      <c r="F406" s="379"/>
      <c r="G406" s="379"/>
      <c r="H406" s="379"/>
      <c r="I406" s="379"/>
      <c r="J406" s="379"/>
      <c r="K406" s="375" t="s">
        <v>170</v>
      </c>
      <c r="L406" s="376"/>
      <c r="M406" s="379" t="str">
        <f>IF([1]p31!$F$384&lt;&gt;0,[1]p31!$F$384,"")</f>
        <v/>
      </c>
      <c r="N406" s="379"/>
      <c r="O406" s="380"/>
      <c r="P406" s="87" t="s">
        <v>74</v>
      </c>
      <c r="Q406" s="96" t="str">
        <f>IF([1]p31!$K$384&lt;&gt;0,[1]p31!$K$384,"")</f>
        <v/>
      </c>
      <c r="R406" s="93" t="s">
        <v>75</v>
      </c>
      <c r="S406" s="96" t="str">
        <f>IF([1]p31!$L$384&lt;&gt;0,[1]p31!$L$384,"")</f>
        <v/>
      </c>
      <c r="T406" s="97"/>
      <c r="U406" s="2"/>
      <c r="V406" s="2"/>
    </row>
    <row r="407" spans="1:22" x14ac:dyDescent="0.2">
      <c r="A407" s="375" t="s">
        <v>263</v>
      </c>
      <c r="B407" s="376"/>
      <c r="C407" s="379" t="str">
        <f>IF([1]p31!$C$385&lt;&gt;0,[1]p31!$C$385,"")</f>
        <v/>
      </c>
      <c r="D407" s="379"/>
      <c r="E407" s="379"/>
      <c r="F407" s="379"/>
      <c r="G407" s="379"/>
      <c r="H407" s="379"/>
      <c r="I407" s="379"/>
      <c r="J407" s="379"/>
      <c r="K407" s="379"/>
      <c r="L407" s="380"/>
      <c r="M407" s="375" t="s">
        <v>240</v>
      </c>
      <c r="N407" s="376"/>
      <c r="O407" s="379" t="str">
        <f>IF([1]p31!$H$384&lt;&gt;0,[1]p31!$H$384,"")</f>
        <v/>
      </c>
      <c r="P407" s="379"/>
      <c r="Q407" s="379"/>
      <c r="R407" s="379"/>
      <c r="S407" s="380"/>
      <c r="T407" s="97"/>
      <c r="U407" s="2"/>
      <c r="V407" s="2"/>
    </row>
    <row r="408" spans="1:22" x14ac:dyDescent="0.2">
      <c r="A408" s="378"/>
      <c r="B408" s="378"/>
      <c r="C408" s="378"/>
      <c r="D408" s="378"/>
      <c r="E408" s="378"/>
      <c r="F408" s="378"/>
      <c r="G408" s="378"/>
      <c r="H408" s="378"/>
      <c r="I408" s="378"/>
      <c r="J408" s="378"/>
      <c r="K408" s="378"/>
      <c r="L408" s="378"/>
      <c r="M408" s="378"/>
      <c r="N408" s="378"/>
      <c r="O408" s="378"/>
      <c r="P408" s="378"/>
      <c r="Q408" s="378"/>
      <c r="R408" s="378"/>
      <c r="S408" s="378"/>
    </row>
    <row r="409" spans="1:22" s="32" customFormat="1" ht="13.5" customHeight="1" x14ac:dyDescent="0.2">
      <c r="A409" s="87" t="s">
        <v>265</v>
      </c>
      <c r="B409" s="379" t="str">
        <f>T([1]p32!$C$13:$G$13)</f>
        <v>Wenia Valdevino Félix de Lima</v>
      </c>
      <c r="C409" s="379"/>
      <c r="D409" s="379"/>
      <c r="E409" s="379"/>
      <c r="F409" s="379"/>
      <c r="G409" s="379"/>
      <c r="H409" s="380"/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</row>
    <row r="410" spans="1:22" x14ac:dyDescent="0.2">
      <c r="A410" s="47" t="s">
        <v>266</v>
      </c>
      <c r="B410" s="379" t="str">
        <f>IF([1]p32!$A$372&lt;&gt;0,[1]p32!$A$372,"")</f>
        <v/>
      </c>
      <c r="C410" s="379"/>
      <c r="D410" s="379"/>
      <c r="E410" s="379"/>
      <c r="F410" s="379"/>
      <c r="G410" s="379"/>
      <c r="H410" s="379"/>
      <c r="I410" s="379"/>
      <c r="J410" s="379"/>
      <c r="K410" s="375" t="s">
        <v>170</v>
      </c>
      <c r="L410" s="376"/>
      <c r="M410" s="379" t="str">
        <f>IF([1]p32!$F$372&lt;&gt;0,[1]p32!$F$372,"")</f>
        <v/>
      </c>
      <c r="N410" s="379"/>
      <c r="O410" s="380"/>
      <c r="P410" s="87" t="s">
        <v>74</v>
      </c>
      <c r="Q410" s="96" t="str">
        <f>IF([1]p32!$K$372&lt;&gt;0,[1]p32!$K$372,"")</f>
        <v/>
      </c>
      <c r="R410" s="93" t="s">
        <v>75</v>
      </c>
      <c r="S410" s="96" t="str">
        <f>IF([1]p32!$L$372&lt;&gt;0,[1]p32!$L$372,"")</f>
        <v/>
      </c>
      <c r="T410" s="97"/>
      <c r="U410" s="2"/>
      <c r="V410" s="2"/>
    </row>
    <row r="411" spans="1:22" x14ac:dyDescent="0.2">
      <c r="A411" s="375" t="s">
        <v>263</v>
      </c>
      <c r="B411" s="376"/>
      <c r="C411" s="379" t="str">
        <f>IF([1]p32!$C$373&lt;&gt;0,[1]p32!$C$373,"")</f>
        <v/>
      </c>
      <c r="D411" s="379"/>
      <c r="E411" s="379"/>
      <c r="F411" s="379"/>
      <c r="G411" s="379"/>
      <c r="H411" s="379"/>
      <c r="I411" s="379"/>
      <c r="J411" s="379"/>
      <c r="K411" s="379"/>
      <c r="L411" s="380"/>
      <c r="M411" s="375" t="s">
        <v>240</v>
      </c>
      <c r="N411" s="376"/>
      <c r="O411" s="379" t="str">
        <f>IF([1]p32!$H$372&lt;&gt;0,[1]p32!$H$372,"")</f>
        <v/>
      </c>
      <c r="P411" s="379"/>
      <c r="Q411" s="379"/>
      <c r="R411" s="379"/>
      <c r="S411" s="380"/>
      <c r="T411" s="97"/>
      <c r="U411" s="2"/>
      <c r="V411" s="2"/>
    </row>
    <row r="412" spans="1:22" x14ac:dyDescent="0.2">
      <c r="A412" s="378"/>
      <c r="B412" s="378"/>
      <c r="C412" s="378"/>
      <c r="D412" s="378"/>
      <c r="E412" s="378"/>
      <c r="F412" s="378"/>
      <c r="G412" s="378"/>
      <c r="H412" s="378"/>
      <c r="I412" s="378"/>
      <c r="J412" s="378"/>
      <c r="K412" s="378"/>
      <c r="L412" s="378"/>
      <c r="M412" s="378"/>
      <c r="N412" s="378"/>
      <c r="O412" s="378"/>
      <c r="P412" s="378"/>
      <c r="Q412" s="378"/>
      <c r="R412" s="378"/>
      <c r="S412" s="378"/>
    </row>
    <row r="413" spans="1:22" x14ac:dyDescent="0.2">
      <c r="A413" s="47" t="s">
        <v>266</v>
      </c>
      <c r="B413" s="379" t="str">
        <f>IF([1]p32!$A$376&lt;&gt;0,[1]p32!$A$376,"")</f>
        <v/>
      </c>
      <c r="C413" s="379"/>
      <c r="D413" s="379"/>
      <c r="E413" s="379"/>
      <c r="F413" s="379"/>
      <c r="G413" s="379"/>
      <c r="H413" s="379"/>
      <c r="I413" s="379"/>
      <c r="J413" s="379"/>
      <c r="K413" s="375" t="s">
        <v>170</v>
      </c>
      <c r="L413" s="376"/>
      <c r="M413" s="379" t="str">
        <f>IF([1]p32!$F$376&lt;&gt;0,[1]p32!$F$376,"")</f>
        <v/>
      </c>
      <c r="N413" s="379"/>
      <c r="O413" s="380"/>
      <c r="P413" s="87" t="s">
        <v>74</v>
      </c>
      <c r="Q413" s="96" t="str">
        <f>IF([1]p32!$K$376&lt;&gt;0,[1]p32!$K$376,"")</f>
        <v/>
      </c>
      <c r="R413" s="93" t="s">
        <v>75</v>
      </c>
      <c r="S413" s="96" t="str">
        <f>IF([1]p32!$L$376&lt;&gt;0,[1]p32!$L$376,"")</f>
        <v/>
      </c>
      <c r="T413" s="97"/>
      <c r="U413" s="2"/>
      <c r="V413" s="2"/>
    </row>
    <row r="414" spans="1:22" x14ac:dyDescent="0.2">
      <c r="A414" s="375" t="s">
        <v>263</v>
      </c>
      <c r="B414" s="376"/>
      <c r="C414" s="379" t="str">
        <f>IF([1]p32!$C$377&lt;&gt;0,[1]p32!$C$377,"")</f>
        <v/>
      </c>
      <c r="D414" s="379"/>
      <c r="E414" s="379"/>
      <c r="F414" s="379"/>
      <c r="G414" s="379"/>
      <c r="H414" s="379"/>
      <c r="I414" s="379"/>
      <c r="J414" s="379"/>
      <c r="K414" s="379"/>
      <c r="L414" s="380"/>
      <c r="M414" s="375" t="s">
        <v>240</v>
      </c>
      <c r="N414" s="376"/>
      <c r="O414" s="379" t="str">
        <f>IF([1]p32!$H$376&lt;&gt;0,[1]p32!$H$376,"")</f>
        <v/>
      </c>
      <c r="P414" s="379"/>
      <c r="Q414" s="379"/>
      <c r="R414" s="379"/>
      <c r="S414" s="380"/>
      <c r="T414" s="97"/>
      <c r="U414" s="2"/>
      <c r="V414" s="2"/>
    </row>
    <row r="415" spans="1:22" x14ac:dyDescent="0.2">
      <c r="A415" s="378"/>
      <c r="B415" s="378"/>
      <c r="C415" s="378"/>
      <c r="D415" s="378"/>
      <c r="E415" s="378"/>
      <c r="F415" s="378"/>
      <c r="G415" s="378"/>
      <c r="H415" s="378"/>
      <c r="I415" s="378"/>
      <c r="J415" s="378"/>
      <c r="K415" s="378"/>
      <c r="L415" s="378"/>
      <c r="M415" s="378"/>
      <c r="N415" s="378"/>
      <c r="O415" s="378"/>
      <c r="P415" s="378"/>
      <c r="Q415" s="378"/>
      <c r="R415" s="378"/>
      <c r="S415" s="378"/>
    </row>
    <row r="416" spans="1:22" x14ac:dyDescent="0.2">
      <c r="A416" s="47" t="s">
        <v>266</v>
      </c>
      <c r="B416" s="379" t="str">
        <f>IF([1]p32!$A$380&lt;&gt;0,[1]p32!$A$380,"")</f>
        <v/>
      </c>
      <c r="C416" s="379"/>
      <c r="D416" s="379"/>
      <c r="E416" s="379"/>
      <c r="F416" s="379"/>
      <c r="G416" s="379"/>
      <c r="H416" s="379"/>
      <c r="I416" s="379"/>
      <c r="J416" s="379"/>
      <c r="K416" s="375" t="s">
        <v>170</v>
      </c>
      <c r="L416" s="376"/>
      <c r="M416" s="379" t="str">
        <f>IF([1]p32!$F$380&lt;&gt;0,[1]p32!$F$380,"")</f>
        <v/>
      </c>
      <c r="N416" s="379"/>
      <c r="O416" s="380"/>
      <c r="P416" s="87" t="s">
        <v>74</v>
      </c>
      <c r="Q416" s="96" t="str">
        <f>IF([1]p32!$K$380&lt;&gt;0,[1]p32!$K$380,"")</f>
        <v/>
      </c>
      <c r="R416" s="93" t="s">
        <v>75</v>
      </c>
      <c r="S416" s="96" t="str">
        <f>IF([1]p32!$L$380&lt;&gt;0,[1]p32!$L$380,"")</f>
        <v/>
      </c>
      <c r="T416" s="97"/>
      <c r="U416" s="2"/>
      <c r="V416" s="2"/>
    </row>
    <row r="417" spans="1:22" x14ac:dyDescent="0.2">
      <c r="A417" s="375" t="s">
        <v>263</v>
      </c>
      <c r="B417" s="376"/>
      <c r="C417" s="379" t="str">
        <f>IF([1]p32!$C$381&lt;&gt;0,[1]p32!$C$381,"")</f>
        <v/>
      </c>
      <c r="D417" s="379"/>
      <c r="E417" s="379"/>
      <c r="F417" s="379"/>
      <c r="G417" s="379"/>
      <c r="H417" s="379"/>
      <c r="I417" s="379"/>
      <c r="J417" s="379"/>
      <c r="K417" s="379"/>
      <c r="L417" s="380"/>
      <c r="M417" s="375" t="s">
        <v>240</v>
      </c>
      <c r="N417" s="376"/>
      <c r="O417" s="379" t="str">
        <f>IF([1]p32!$H$380&lt;&gt;0,[1]p32!$H$380,"")</f>
        <v/>
      </c>
      <c r="P417" s="379"/>
      <c r="Q417" s="379"/>
      <c r="R417" s="379"/>
      <c r="S417" s="380"/>
      <c r="T417" s="97"/>
      <c r="U417" s="2"/>
      <c r="V417" s="2"/>
    </row>
    <row r="418" spans="1:22" x14ac:dyDescent="0.2">
      <c r="A418" s="378"/>
      <c r="B418" s="378"/>
      <c r="C418" s="378"/>
      <c r="D418" s="378"/>
      <c r="E418" s="378"/>
      <c r="F418" s="378"/>
      <c r="G418" s="378"/>
      <c r="H418" s="378"/>
      <c r="I418" s="378"/>
      <c r="J418" s="378"/>
      <c r="K418" s="378"/>
      <c r="L418" s="378"/>
      <c r="M418" s="378"/>
      <c r="N418" s="378"/>
      <c r="O418" s="378"/>
      <c r="P418" s="378"/>
      <c r="Q418" s="378"/>
      <c r="R418" s="378"/>
      <c r="S418" s="378"/>
    </row>
    <row r="419" spans="1:22" x14ac:dyDescent="0.2">
      <c r="A419" s="47" t="s">
        <v>266</v>
      </c>
      <c r="B419" s="379" t="str">
        <f>IF([1]p32!$A$384&lt;&gt;0,[1]p32!$A$384,"")</f>
        <v/>
      </c>
      <c r="C419" s="379"/>
      <c r="D419" s="379"/>
      <c r="E419" s="379"/>
      <c r="F419" s="379"/>
      <c r="G419" s="379"/>
      <c r="H419" s="379"/>
      <c r="I419" s="379"/>
      <c r="J419" s="379"/>
      <c r="K419" s="375" t="s">
        <v>170</v>
      </c>
      <c r="L419" s="376"/>
      <c r="M419" s="379" t="str">
        <f>IF([1]p32!$F$384&lt;&gt;0,[1]p32!$F$384,"")</f>
        <v/>
      </c>
      <c r="N419" s="379"/>
      <c r="O419" s="380"/>
      <c r="P419" s="87" t="s">
        <v>74</v>
      </c>
      <c r="Q419" s="96" t="str">
        <f>IF([1]p32!$K$384&lt;&gt;0,[1]p32!$K$384,"")</f>
        <v/>
      </c>
      <c r="R419" s="93" t="s">
        <v>75</v>
      </c>
      <c r="S419" s="96" t="str">
        <f>IF([1]p32!$L$384&lt;&gt;0,[1]p32!$L$384,"")</f>
        <v/>
      </c>
      <c r="T419" s="97"/>
      <c r="U419" s="2"/>
      <c r="V419" s="2"/>
    </row>
    <row r="420" spans="1:22" x14ac:dyDescent="0.2">
      <c r="A420" s="375" t="s">
        <v>263</v>
      </c>
      <c r="B420" s="376"/>
      <c r="C420" s="379" t="str">
        <f>IF([1]p32!$C$385&lt;&gt;0,[1]p32!$C$385,"")</f>
        <v/>
      </c>
      <c r="D420" s="379"/>
      <c r="E420" s="379"/>
      <c r="F420" s="379"/>
      <c r="G420" s="379"/>
      <c r="H420" s="379"/>
      <c r="I420" s="379"/>
      <c r="J420" s="379"/>
      <c r="K420" s="379"/>
      <c r="L420" s="380"/>
      <c r="M420" s="375" t="s">
        <v>240</v>
      </c>
      <c r="N420" s="376"/>
      <c r="O420" s="379" t="str">
        <f>IF([1]p32!$H$384&lt;&gt;0,[1]p32!$H$384,"")</f>
        <v/>
      </c>
      <c r="P420" s="379"/>
      <c r="Q420" s="379"/>
      <c r="R420" s="379"/>
      <c r="S420" s="380"/>
      <c r="T420" s="97"/>
      <c r="U420" s="2"/>
      <c r="V420" s="2"/>
    </row>
    <row r="421" spans="1:22" x14ac:dyDescent="0.2">
      <c r="A421" s="378"/>
      <c r="B421" s="378"/>
      <c r="C421" s="378"/>
      <c r="D421" s="378"/>
      <c r="E421" s="378"/>
      <c r="F421" s="378"/>
      <c r="G421" s="378"/>
      <c r="H421" s="378"/>
      <c r="I421" s="378"/>
      <c r="J421" s="378"/>
      <c r="K421" s="378"/>
      <c r="L421" s="378"/>
      <c r="M421" s="378"/>
      <c r="N421" s="378"/>
      <c r="O421" s="378"/>
      <c r="P421" s="378"/>
      <c r="Q421" s="378"/>
      <c r="R421" s="378"/>
      <c r="S421" s="378"/>
    </row>
    <row r="422" spans="1:22" s="32" customFormat="1" ht="13.5" customHeight="1" x14ac:dyDescent="0.2">
      <c r="A422" s="87" t="s">
        <v>265</v>
      </c>
      <c r="B422" s="379" t="str">
        <f>T([1]p33!$C$13:$G$13)</f>
        <v>Lucas Siebra Rocha</v>
      </c>
      <c r="C422" s="379"/>
      <c r="D422" s="379"/>
      <c r="E422" s="379"/>
      <c r="F422" s="379"/>
      <c r="G422" s="379"/>
      <c r="H422" s="380"/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</row>
    <row r="423" spans="1:22" x14ac:dyDescent="0.2">
      <c r="A423" s="47" t="s">
        <v>266</v>
      </c>
      <c r="B423" s="379" t="str">
        <f>IF([1]p33!$A$372&lt;&gt;0,[1]p33!$A$372,"")</f>
        <v/>
      </c>
      <c r="C423" s="379"/>
      <c r="D423" s="379"/>
      <c r="E423" s="379"/>
      <c r="F423" s="379"/>
      <c r="G423" s="379"/>
      <c r="H423" s="379"/>
      <c r="I423" s="379"/>
      <c r="J423" s="379"/>
      <c r="K423" s="375" t="s">
        <v>170</v>
      </c>
      <c r="L423" s="376"/>
      <c r="M423" s="379" t="str">
        <f>IF([1]p33!$F$372&lt;&gt;0,[1]p33!$F$372,"")</f>
        <v/>
      </c>
      <c r="N423" s="379"/>
      <c r="O423" s="380"/>
      <c r="P423" s="87" t="s">
        <v>74</v>
      </c>
      <c r="Q423" s="96" t="str">
        <f>IF([1]p33!$K$372&lt;&gt;0,[1]p33!$K$372,"")</f>
        <v/>
      </c>
      <c r="R423" s="93" t="s">
        <v>75</v>
      </c>
      <c r="S423" s="96" t="str">
        <f>IF([1]p33!$L$372&lt;&gt;0,[1]p33!$L$372,"")</f>
        <v/>
      </c>
      <c r="T423" s="97"/>
      <c r="U423" s="2"/>
      <c r="V423" s="2"/>
    </row>
    <row r="424" spans="1:22" x14ac:dyDescent="0.2">
      <c r="A424" s="375" t="s">
        <v>263</v>
      </c>
      <c r="B424" s="376"/>
      <c r="C424" s="379" t="str">
        <f>IF([1]p33!$C$373&lt;&gt;0,[1]p33!$C$373,"")</f>
        <v/>
      </c>
      <c r="D424" s="379"/>
      <c r="E424" s="379"/>
      <c r="F424" s="379"/>
      <c r="G424" s="379"/>
      <c r="H424" s="379"/>
      <c r="I424" s="379"/>
      <c r="J424" s="379"/>
      <c r="K424" s="379"/>
      <c r="L424" s="380"/>
      <c r="M424" s="375" t="s">
        <v>240</v>
      </c>
      <c r="N424" s="376"/>
      <c r="O424" s="379" t="str">
        <f>IF([1]p33!$H$372&lt;&gt;0,[1]p33!$H$372,"")</f>
        <v/>
      </c>
      <c r="P424" s="379"/>
      <c r="Q424" s="379"/>
      <c r="R424" s="379"/>
      <c r="S424" s="380"/>
      <c r="T424" s="97"/>
      <c r="U424" s="2"/>
      <c r="V424" s="2"/>
    </row>
    <row r="425" spans="1:22" x14ac:dyDescent="0.2">
      <c r="A425" s="378"/>
      <c r="B425" s="378"/>
      <c r="C425" s="378"/>
      <c r="D425" s="378"/>
      <c r="E425" s="378"/>
      <c r="F425" s="378"/>
      <c r="G425" s="378"/>
      <c r="H425" s="378"/>
      <c r="I425" s="378"/>
      <c r="J425" s="378"/>
      <c r="K425" s="378"/>
      <c r="L425" s="378"/>
      <c r="M425" s="378"/>
      <c r="N425" s="378"/>
      <c r="O425" s="378"/>
      <c r="P425" s="378"/>
      <c r="Q425" s="378"/>
      <c r="R425" s="378"/>
      <c r="S425" s="378"/>
    </row>
    <row r="426" spans="1:22" x14ac:dyDescent="0.2">
      <c r="A426" s="47" t="s">
        <v>266</v>
      </c>
      <c r="B426" s="379" t="str">
        <f>IF([1]p33!$A$376&lt;&gt;0,[1]p33!$A$376,"")</f>
        <v/>
      </c>
      <c r="C426" s="379"/>
      <c r="D426" s="379"/>
      <c r="E426" s="379"/>
      <c r="F426" s="379"/>
      <c r="G426" s="379"/>
      <c r="H426" s="379"/>
      <c r="I426" s="379"/>
      <c r="J426" s="379"/>
      <c r="K426" s="375" t="s">
        <v>170</v>
      </c>
      <c r="L426" s="376"/>
      <c r="M426" s="379" t="str">
        <f>IF([1]p33!$F$376&lt;&gt;0,[1]p33!$F$376,"")</f>
        <v/>
      </c>
      <c r="N426" s="379"/>
      <c r="O426" s="380"/>
      <c r="P426" s="87" t="s">
        <v>74</v>
      </c>
      <c r="Q426" s="96" t="str">
        <f>IF([1]p33!$K$376&lt;&gt;0,[1]p33!$K$376,"")</f>
        <v/>
      </c>
      <c r="R426" s="93" t="s">
        <v>75</v>
      </c>
      <c r="S426" s="96" t="str">
        <f>IF([1]p33!$L$376&lt;&gt;0,[1]p33!$L$376,"")</f>
        <v/>
      </c>
      <c r="T426" s="97"/>
      <c r="U426" s="2"/>
      <c r="V426" s="2"/>
    </row>
    <row r="427" spans="1:22" x14ac:dyDescent="0.2">
      <c r="A427" s="375" t="s">
        <v>263</v>
      </c>
      <c r="B427" s="376"/>
      <c r="C427" s="379" t="str">
        <f>IF([1]p33!$C$377&lt;&gt;0,[1]p33!$C$377,"")</f>
        <v/>
      </c>
      <c r="D427" s="379"/>
      <c r="E427" s="379"/>
      <c r="F427" s="379"/>
      <c r="G427" s="379"/>
      <c r="H427" s="379"/>
      <c r="I427" s="379"/>
      <c r="J427" s="379"/>
      <c r="K427" s="379"/>
      <c r="L427" s="380"/>
      <c r="M427" s="375" t="s">
        <v>240</v>
      </c>
      <c r="N427" s="376"/>
      <c r="O427" s="379" t="str">
        <f>IF([1]p33!$H$376&lt;&gt;0,[1]p33!$H$376,"")</f>
        <v/>
      </c>
      <c r="P427" s="379"/>
      <c r="Q427" s="379"/>
      <c r="R427" s="379"/>
      <c r="S427" s="380"/>
      <c r="T427" s="97"/>
      <c r="U427" s="2"/>
      <c r="V427" s="2"/>
    </row>
    <row r="428" spans="1:22" x14ac:dyDescent="0.2">
      <c r="A428" s="378"/>
      <c r="B428" s="378"/>
      <c r="C428" s="378"/>
      <c r="D428" s="378"/>
      <c r="E428" s="378"/>
      <c r="F428" s="378"/>
      <c r="G428" s="378"/>
      <c r="H428" s="378"/>
      <c r="I428" s="378"/>
      <c r="J428" s="378"/>
      <c r="K428" s="378"/>
      <c r="L428" s="378"/>
      <c r="M428" s="378"/>
      <c r="N428" s="378"/>
      <c r="O428" s="378"/>
      <c r="P428" s="378"/>
      <c r="Q428" s="378"/>
      <c r="R428" s="378"/>
      <c r="S428" s="378"/>
    </row>
    <row r="429" spans="1:22" x14ac:dyDescent="0.2">
      <c r="A429" s="47" t="s">
        <v>266</v>
      </c>
      <c r="B429" s="379" t="str">
        <f>IF([1]p33!$A$380&lt;&gt;0,[1]p33!$A$380,"")</f>
        <v/>
      </c>
      <c r="C429" s="379"/>
      <c r="D429" s="379"/>
      <c r="E429" s="379"/>
      <c r="F429" s="379"/>
      <c r="G429" s="379"/>
      <c r="H429" s="379"/>
      <c r="I429" s="379"/>
      <c r="J429" s="379"/>
      <c r="K429" s="375" t="s">
        <v>170</v>
      </c>
      <c r="L429" s="376"/>
      <c r="M429" s="379" t="str">
        <f>IF([1]p33!$F$380&lt;&gt;0,[1]p33!$F$380,"")</f>
        <v/>
      </c>
      <c r="N429" s="379"/>
      <c r="O429" s="380"/>
      <c r="P429" s="87" t="s">
        <v>74</v>
      </c>
      <c r="Q429" s="96" t="str">
        <f>IF([1]p33!$K$380&lt;&gt;0,[1]p33!$K$380,"")</f>
        <v/>
      </c>
      <c r="R429" s="93" t="s">
        <v>75</v>
      </c>
      <c r="S429" s="96" t="str">
        <f>IF([1]p33!$L$380&lt;&gt;0,[1]p33!$L$380,"")</f>
        <v/>
      </c>
      <c r="T429" s="97"/>
      <c r="U429" s="2"/>
      <c r="V429" s="2"/>
    </row>
    <row r="430" spans="1:22" x14ac:dyDescent="0.2">
      <c r="A430" s="375" t="s">
        <v>263</v>
      </c>
      <c r="B430" s="376"/>
      <c r="C430" s="379" t="str">
        <f>IF([1]p33!$C$381&lt;&gt;0,[1]p33!$C$381,"")</f>
        <v/>
      </c>
      <c r="D430" s="379"/>
      <c r="E430" s="379"/>
      <c r="F430" s="379"/>
      <c r="G430" s="379"/>
      <c r="H430" s="379"/>
      <c r="I430" s="379"/>
      <c r="J430" s="379"/>
      <c r="K430" s="379"/>
      <c r="L430" s="380"/>
      <c r="M430" s="375" t="s">
        <v>240</v>
      </c>
      <c r="N430" s="376"/>
      <c r="O430" s="379" t="str">
        <f>IF([1]p33!$H$380&lt;&gt;0,[1]p33!$H$380,"")</f>
        <v/>
      </c>
      <c r="P430" s="379"/>
      <c r="Q430" s="379"/>
      <c r="R430" s="379"/>
      <c r="S430" s="380"/>
      <c r="T430" s="97"/>
      <c r="U430" s="2"/>
      <c r="V430" s="2"/>
    </row>
    <row r="431" spans="1:22" x14ac:dyDescent="0.2">
      <c r="A431" s="378"/>
      <c r="B431" s="378"/>
      <c r="C431" s="378"/>
      <c r="D431" s="378"/>
      <c r="E431" s="378"/>
      <c r="F431" s="378"/>
      <c r="G431" s="378"/>
      <c r="H431" s="378"/>
      <c r="I431" s="378"/>
      <c r="J431" s="378"/>
      <c r="K431" s="378"/>
      <c r="L431" s="378"/>
      <c r="M431" s="378"/>
      <c r="N431" s="378"/>
      <c r="O431" s="378"/>
      <c r="P431" s="378"/>
      <c r="Q431" s="378"/>
      <c r="R431" s="378"/>
      <c r="S431" s="378"/>
    </row>
    <row r="432" spans="1:22" x14ac:dyDescent="0.2">
      <c r="A432" s="47" t="s">
        <v>266</v>
      </c>
      <c r="B432" s="379" t="str">
        <f>IF([1]p33!$A$384&lt;&gt;0,[1]p33!$A$384,"")</f>
        <v/>
      </c>
      <c r="C432" s="379"/>
      <c r="D432" s="379"/>
      <c r="E432" s="379"/>
      <c r="F432" s="379"/>
      <c r="G432" s="379"/>
      <c r="H432" s="379"/>
      <c r="I432" s="379"/>
      <c r="J432" s="379"/>
      <c r="K432" s="375" t="s">
        <v>170</v>
      </c>
      <c r="L432" s="376"/>
      <c r="M432" s="379" t="str">
        <f>IF([1]p33!$F$384&lt;&gt;0,[1]p33!$F$384,"")</f>
        <v/>
      </c>
      <c r="N432" s="379"/>
      <c r="O432" s="380"/>
      <c r="P432" s="87" t="s">
        <v>74</v>
      </c>
      <c r="Q432" s="96" t="str">
        <f>IF([1]p33!$K$384&lt;&gt;0,[1]p33!$K$384,"")</f>
        <v/>
      </c>
      <c r="R432" s="93" t="s">
        <v>75</v>
      </c>
      <c r="S432" s="96" t="str">
        <f>IF([1]p33!$L$384&lt;&gt;0,[1]p33!$L$384,"")</f>
        <v/>
      </c>
      <c r="T432" s="97"/>
      <c r="U432" s="2"/>
      <c r="V432" s="2"/>
    </row>
    <row r="433" spans="1:22" x14ac:dyDescent="0.2">
      <c r="A433" s="375" t="s">
        <v>263</v>
      </c>
      <c r="B433" s="376"/>
      <c r="C433" s="379" t="str">
        <f>IF([1]p33!$C$385&lt;&gt;0,[1]p33!$C$385,"")</f>
        <v/>
      </c>
      <c r="D433" s="379"/>
      <c r="E433" s="379"/>
      <c r="F433" s="379"/>
      <c r="G433" s="379"/>
      <c r="H433" s="379"/>
      <c r="I433" s="379"/>
      <c r="J433" s="379"/>
      <c r="K433" s="379"/>
      <c r="L433" s="380"/>
      <c r="M433" s="375" t="s">
        <v>240</v>
      </c>
      <c r="N433" s="376"/>
      <c r="O433" s="379" t="str">
        <f>IF([1]p33!$H$384&lt;&gt;0,[1]p33!$H$384,"")</f>
        <v/>
      </c>
      <c r="P433" s="379"/>
      <c r="Q433" s="379"/>
      <c r="R433" s="379"/>
      <c r="S433" s="380"/>
      <c r="T433" s="97"/>
      <c r="U433" s="2"/>
      <c r="V433" s="2"/>
    </row>
    <row r="434" spans="1:22" x14ac:dyDescent="0.2">
      <c r="A434" s="378"/>
      <c r="B434" s="378"/>
      <c r="C434" s="378"/>
      <c r="D434" s="378"/>
      <c r="E434" s="378"/>
      <c r="F434" s="378"/>
      <c r="G434" s="378"/>
      <c r="H434" s="378"/>
      <c r="I434" s="378"/>
      <c r="J434" s="378"/>
      <c r="K434" s="378"/>
      <c r="L434" s="378"/>
      <c r="M434" s="378"/>
      <c r="N434" s="378"/>
      <c r="O434" s="378"/>
      <c r="P434" s="378"/>
      <c r="Q434" s="378"/>
      <c r="R434" s="378"/>
      <c r="S434" s="378"/>
    </row>
    <row r="435" spans="1:22" s="32" customFormat="1" ht="13.5" customHeight="1" x14ac:dyDescent="0.2">
      <c r="A435" s="87" t="s">
        <v>265</v>
      </c>
      <c r="B435" s="379" t="str">
        <f>T([1]p34!$C$13:$G$13)</f>
        <v/>
      </c>
      <c r="C435" s="379"/>
      <c r="D435" s="379"/>
      <c r="E435" s="379"/>
      <c r="F435" s="379"/>
      <c r="G435" s="379"/>
      <c r="H435" s="380"/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</row>
    <row r="436" spans="1:22" x14ac:dyDescent="0.2">
      <c r="A436" s="47" t="s">
        <v>266</v>
      </c>
      <c r="B436" s="379" t="str">
        <f>IF([1]p34!$A$372&lt;&gt;0,[1]p34!$A$372,"")</f>
        <v/>
      </c>
      <c r="C436" s="379"/>
      <c r="D436" s="379"/>
      <c r="E436" s="379"/>
      <c r="F436" s="379"/>
      <c r="G436" s="379"/>
      <c r="H436" s="379"/>
      <c r="I436" s="379"/>
      <c r="J436" s="379"/>
      <c r="K436" s="375" t="s">
        <v>170</v>
      </c>
      <c r="L436" s="376"/>
      <c r="M436" s="379" t="str">
        <f>IF([1]p34!$F$372&lt;&gt;0,[1]p34!$F$372,"")</f>
        <v/>
      </c>
      <c r="N436" s="379"/>
      <c r="O436" s="380"/>
      <c r="P436" s="87" t="s">
        <v>74</v>
      </c>
      <c r="Q436" s="96" t="str">
        <f>IF([1]p34!$K$372&lt;&gt;0,[1]p34!$K$372,"")</f>
        <v/>
      </c>
      <c r="R436" s="93" t="s">
        <v>75</v>
      </c>
      <c r="S436" s="96" t="str">
        <f>IF([1]p34!$L$372&lt;&gt;0,[1]p34!$L$372,"")</f>
        <v/>
      </c>
      <c r="T436" s="97"/>
      <c r="U436" s="2"/>
      <c r="V436" s="2"/>
    </row>
    <row r="437" spans="1:22" x14ac:dyDescent="0.2">
      <c r="A437" s="375" t="s">
        <v>263</v>
      </c>
      <c r="B437" s="376"/>
      <c r="C437" s="379" t="str">
        <f>IF([1]p34!$C$373&lt;&gt;0,[1]p34!$C$373,"")</f>
        <v/>
      </c>
      <c r="D437" s="379"/>
      <c r="E437" s="379"/>
      <c r="F437" s="379"/>
      <c r="G437" s="379"/>
      <c r="H437" s="379"/>
      <c r="I437" s="379"/>
      <c r="J437" s="379"/>
      <c r="K437" s="379"/>
      <c r="L437" s="380"/>
      <c r="M437" s="375" t="s">
        <v>240</v>
      </c>
      <c r="N437" s="376"/>
      <c r="O437" s="379" t="str">
        <f>IF([1]p34!$H$372&lt;&gt;0,[1]p34!$H$372,"")</f>
        <v/>
      </c>
      <c r="P437" s="379"/>
      <c r="Q437" s="379"/>
      <c r="R437" s="379"/>
      <c r="S437" s="380"/>
      <c r="T437" s="97"/>
      <c r="U437" s="2"/>
      <c r="V437" s="2"/>
    </row>
    <row r="438" spans="1:22" x14ac:dyDescent="0.2">
      <c r="A438" s="378"/>
      <c r="B438" s="378"/>
      <c r="C438" s="378"/>
      <c r="D438" s="378"/>
      <c r="E438" s="378"/>
      <c r="F438" s="378"/>
      <c r="G438" s="378"/>
      <c r="H438" s="378"/>
      <c r="I438" s="378"/>
      <c r="J438" s="378"/>
      <c r="K438" s="378"/>
      <c r="L438" s="378"/>
      <c r="M438" s="378"/>
      <c r="N438" s="378"/>
      <c r="O438" s="378"/>
      <c r="P438" s="378"/>
      <c r="Q438" s="378"/>
      <c r="R438" s="378"/>
      <c r="S438" s="378"/>
    </row>
    <row r="439" spans="1:22" x14ac:dyDescent="0.2">
      <c r="A439" s="47" t="s">
        <v>266</v>
      </c>
      <c r="B439" s="379" t="str">
        <f>IF([1]p34!$A$376&lt;&gt;0,[1]p34!$A$376,"")</f>
        <v/>
      </c>
      <c r="C439" s="379"/>
      <c r="D439" s="379"/>
      <c r="E439" s="379"/>
      <c r="F439" s="379"/>
      <c r="G439" s="379"/>
      <c r="H439" s="379"/>
      <c r="I439" s="379"/>
      <c r="J439" s="379"/>
      <c r="K439" s="375" t="s">
        <v>170</v>
      </c>
      <c r="L439" s="376"/>
      <c r="M439" s="379" t="str">
        <f>IF([1]p34!$F$376&lt;&gt;0,[1]p34!$F$376,"")</f>
        <v/>
      </c>
      <c r="N439" s="379"/>
      <c r="O439" s="380"/>
      <c r="P439" s="87" t="s">
        <v>74</v>
      </c>
      <c r="Q439" s="96" t="str">
        <f>IF([1]p34!$K$376&lt;&gt;0,[1]p34!$K$376,"")</f>
        <v/>
      </c>
      <c r="R439" s="93" t="s">
        <v>75</v>
      </c>
      <c r="S439" s="96" t="str">
        <f>IF([1]p34!$L$376&lt;&gt;0,[1]p34!$L$376,"")</f>
        <v/>
      </c>
      <c r="T439" s="97"/>
      <c r="U439" s="2"/>
      <c r="V439" s="2"/>
    </row>
    <row r="440" spans="1:22" x14ac:dyDescent="0.2">
      <c r="A440" s="375" t="s">
        <v>263</v>
      </c>
      <c r="B440" s="376"/>
      <c r="C440" s="379" t="str">
        <f>IF([1]p34!$C$377&lt;&gt;0,[1]p34!$C$377,"")</f>
        <v/>
      </c>
      <c r="D440" s="379"/>
      <c r="E440" s="379"/>
      <c r="F440" s="379"/>
      <c r="G440" s="379"/>
      <c r="H440" s="379"/>
      <c r="I440" s="379"/>
      <c r="J440" s="379"/>
      <c r="K440" s="379"/>
      <c r="L440" s="380"/>
      <c r="M440" s="375" t="s">
        <v>240</v>
      </c>
      <c r="N440" s="376"/>
      <c r="O440" s="379" t="str">
        <f>IF([1]p34!$H$376&lt;&gt;0,[1]p34!$H$376,"")</f>
        <v/>
      </c>
      <c r="P440" s="379"/>
      <c r="Q440" s="379"/>
      <c r="R440" s="379"/>
      <c r="S440" s="380"/>
      <c r="T440" s="97"/>
      <c r="U440" s="2"/>
      <c r="V440" s="2"/>
    </row>
    <row r="441" spans="1:22" x14ac:dyDescent="0.2">
      <c r="A441" s="378"/>
      <c r="B441" s="378"/>
      <c r="C441" s="378"/>
      <c r="D441" s="378"/>
      <c r="E441" s="378"/>
      <c r="F441" s="378"/>
      <c r="G441" s="378"/>
      <c r="H441" s="378"/>
      <c r="I441" s="378"/>
      <c r="J441" s="378"/>
      <c r="K441" s="378"/>
      <c r="L441" s="378"/>
      <c r="M441" s="378"/>
      <c r="N441" s="378"/>
      <c r="O441" s="378"/>
      <c r="P441" s="378"/>
      <c r="Q441" s="378"/>
      <c r="R441" s="378"/>
      <c r="S441" s="378"/>
    </row>
    <row r="442" spans="1:22" x14ac:dyDescent="0.2">
      <c r="A442" s="47" t="s">
        <v>266</v>
      </c>
      <c r="B442" s="379" t="str">
        <f>IF([1]p34!$A$380&lt;&gt;0,[1]p34!$A$380,"")</f>
        <v/>
      </c>
      <c r="C442" s="379"/>
      <c r="D442" s="379"/>
      <c r="E442" s="379"/>
      <c r="F442" s="379"/>
      <c r="G442" s="379"/>
      <c r="H442" s="379"/>
      <c r="I442" s="379"/>
      <c r="J442" s="379"/>
      <c r="K442" s="375" t="s">
        <v>170</v>
      </c>
      <c r="L442" s="376"/>
      <c r="M442" s="379" t="str">
        <f>IF([1]p34!$F$380&lt;&gt;0,[1]p34!$F$380,"")</f>
        <v/>
      </c>
      <c r="N442" s="379"/>
      <c r="O442" s="380"/>
      <c r="P442" s="87" t="s">
        <v>74</v>
      </c>
      <c r="Q442" s="96" t="str">
        <f>IF([1]p34!$K$380&lt;&gt;0,[1]p34!$K$380,"")</f>
        <v/>
      </c>
      <c r="R442" s="93" t="s">
        <v>75</v>
      </c>
      <c r="S442" s="96" t="str">
        <f>IF([1]p34!$L$380&lt;&gt;0,[1]p34!$L$380,"")</f>
        <v/>
      </c>
      <c r="T442" s="97"/>
      <c r="U442" s="2"/>
      <c r="V442" s="2"/>
    </row>
    <row r="443" spans="1:22" x14ac:dyDescent="0.2">
      <c r="A443" s="375" t="s">
        <v>263</v>
      </c>
      <c r="B443" s="376"/>
      <c r="C443" s="379" t="str">
        <f>IF([1]p34!$C$381&lt;&gt;0,[1]p34!$C$381,"")</f>
        <v/>
      </c>
      <c r="D443" s="379"/>
      <c r="E443" s="379"/>
      <c r="F443" s="379"/>
      <c r="G443" s="379"/>
      <c r="H443" s="379"/>
      <c r="I443" s="379"/>
      <c r="J443" s="379"/>
      <c r="K443" s="379"/>
      <c r="L443" s="380"/>
      <c r="M443" s="375" t="s">
        <v>240</v>
      </c>
      <c r="N443" s="376"/>
      <c r="O443" s="379" t="str">
        <f>IF([1]p34!$H$380&lt;&gt;0,[1]p34!$H$380,"")</f>
        <v/>
      </c>
      <c r="P443" s="379"/>
      <c r="Q443" s="379"/>
      <c r="R443" s="379"/>
      <c r="S443" s="380"/>
      <c r="T443" s="97"/>
      <c r="U443" s="2"/>
      <c r="V443" s="2"/>
    </row>
    <row r="444" spans="1:22" x14ac:dyDescent="0.2">
      <c r="A444" s="378"/>
      <c r="B444" s="378"/>
      <c r="C444" s="378"/>
      <c r="D444" s="378"/>
      <c r="E444" s="378"/>
      <c r="F444" s="378"/>
      <c r="G444" s="378"/>
      <c r="H444" s="378"/>
      <c r="I444" s="378"/>
      <c r="J444" s="378"/>
      <c r="K444" s="378"/>
      <c r="L444" s="378"/>
      <c r="M444" s="378"/>
      <c r="N444" s="378"/>
      <c r="O444" s="378"/>
      <c r="P444" s="378"/>
      <c r="Q444" s="378"/>
      <c r="R444" s="378"/>
      <c r="S444" s="378"/>
    </row>
    <row r="445" spans="1:22" x14ac:dyDescent="0.2">
      <c r="A445" s="47" t="s">
        <v>266</v>
      </c>
      <c r="B445" s="379" t="str">
        <f>IF([1]p34!$A$384&lt;&gt;0,[1]p34!$A$384,"")</f>
        <v/>
      </c>
      <c r="C445" s="379"/>
      <c r="D445" s="379"/>
      <c r="E445" s="379"/>
      <c r="F445" s="379"/>
      <c r="G445" s="379"/>
      <c r="H445" s="379"/>
      <c r="I445" s="379"/>
      <c r="J445" s="379"/>
      <c r="K445" s="375" t="s">
        <v>170</v>
      </c>
      <c r="L445" s="376"/>
      <c r="M445" s="379" t="str">
        <f>IF([1]p34!$F$384&lt;&gt;0,[1]p34!$F$384,"")</f>
        <v/>
      </c>
      <c r="N445" s="379"/>
      <c r="O445" s="380"/>
      <c r="P445" s="87" t="s">
        <v>74</v>
      </c>
      <c r="Q445" s="96" t="str">
        <f>IF([1]p34!$K$384&lt;&gt;0,[1]p34!$K$384,"")</f>
        <v/>
      </c>
      <c r="R445" s="93" t="s">
        <v>75</v>
      </c>
      <c r="S445" s="96" t="str">
        <f>IF([1]p34!$L$384&lt;&gt;0,[1]p34!$L$384,"")</f>
        <v/>
      </c>
      <c r="T445" s="97"/>
      <c r="U445" s="2"/>
      <c r="V445" s="2"/>
    </row>
    <row r="446" spans="1:22" x14ac:dyDescent="0.2">
      <c r="A446" s="375" t="s">
        <v>263</v>
      </c>
      <c r="B446" s="376"/>
      <c r="C446" s="379" t="str">
        <f>IF([1]p34!$C$385&lt;&gt;0,[1]p34!$C$385,"")</f>
        <v/>
      </c>
      <c r="D446" s="379"/>
      <c r="E446" s="379"/>
      <c r="F446" s="379"/>
      <c r="G446" s="379"/>
      <c r="H446" s="379"/>
      <c r="I446" s="379"/>
      <c r="J446" s="379"/>
      <c r="K446" s="379"/>
      <c r="L446" s="380"/>
      <c r="M446" s="375" t="s">
        <v>240</v>
      </c>
      <c r="N446" s="376"/>
      <c r="O446" s="379" t="str">
        <f>IF([1]p34!$H$384&lt;&gt;0,[1]p34!$H$384,"")</f>
        <v/>
      </c>
      <c r="P446" s="379"/>
      <c r="Q446" s="379"/>
      <c r="R446" s="379"/>
      <c r="S446" s="380"/>
      <c r="T446" s="97"/>
      <c r="U446" s="2"/>
      <c r="V446" s="2"/>
    </row>
    <row r="447" spans="1:22" x14ac:dyDescent="0.2">
      <c r="A447" s="378"/>
      <c r="B447" s="378"/>
      <c r="C447" s="378"/>
      <c r="D447" s="378"/>
      <c r="E447" s="378"/>
      <c r="F447" s="378"/>
      <c r="G447" s="378"/>
      <c r="H447" s="378"/>
      <c r="I447" s="378"/>
      <c r="J447" s="378"/>
      <c r="K447" s="378"/>
      <c r="L447" s="378"/>
      <c r="M447" s="378"/>
      <c r="N447" s="378"/>
      <c r="O447" s="378"/>
      <c r="P447" s="378"/>
      <c r="Q447" s="378"/>
      <c r="R447" s="378"/>
      <c r="S447" s="378"/>
    </row>
    <row r="448" spans="1:22" s="32" customFormat="1" ht="13.5" customHeight="1" x14ac:dyDescent="0.2">
      <c r="A448" s="87" t="s">
        <v>265</v>
      </c>
      <c r="B448" s="379" t="str">
        <f>T([1]p35!$C$13:$G$13)</f>
        <v/>
      </c>
      <c r="C448" s="379"/>
      <c r="D448" s="379"/>
      <c r="E448" s="379"/>
      <c r="F448" s="379"/>
      <c r="G448" s="379"/>
      <c r="H448" s="380"/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</row>
    <row r="449" spans="1:22" x14ac:dyDescent="0.2">
      <c r="A449" s="47" t="s">
        <v>266</v>
      </c>
      <c r="B449" s="379" t="str">
        <f>IF([1]p35!$A$372&lt;&gt;0,[1]p35!$A$372,"")</f>
        <v/>
      </c>
      <c r="C449" s="379"/>
      <c r="D449" s="379"/>
      <c r="E449" s="379"/>
      <c r="F449" s="379"/>
      <c r="G449" s="379"/>
      <c r="H449" s="379"/>
      <c r="I449" s="379"/>
      <c r="J449" s="379"/>
      <c r="K449" s="375" t="s">
        <v>170</v>
      </c>
      <c r="L449" s="376"/>
      <c r="M449" s="379" t="str">
        <f>IF([1]p35!$F$372&lt;&gt;0,[1]p35!$F$372,"")</f>
        <v/>
      </c>
      <c r="N449" s="379"/>
      <c r="O449" s="380"/>
      <c r="P449" s="87" t="s">
        <v>74</v>
      </c>
      <c r="Q449" s="96" t="str">
        <f>IF([1]p35!$K$372&lt;&gt;0,[1]p35!$K$372,"")</f>
        <v/>
      </c>
      <c r="R449" s="93" t="s">
        <v>75</v>
      </c>
      <c r="S449" s="96" t="str">
        <f>IF([1]p35!$L$372&lt;&gt;0,[1]p35!$L$372,"")</f>
        <v/>
      </c>
      <c r="T449" s="97"/>
      <c r="U449" s="2"/>
      <c r="V449" s="2"/>
    </row>
    <row r="450" spans="1:22" x14ac:dyDescent="0.2">
      <c r="A450" s="375" t="s">
        <v>263</v>
      </c>
      <c r="B450" s="376"/>
      <c r="C450" s="379" t="str">
        <f>IF([1]p35!$C$373&lt;&gt;0,[1]p35!$C$373,"")</f>
        <v/>
      </c>
      <c r="D450" s="379"/>
      <c r="E450" s="379"/>
      <c r="F450" s="379"/>
      <c r="G450" s="379"/>
      <c r="H450" s="379"/>
      <c r="I450" s="379"/>
      <c r="J450" s="379"/>
      <c r="K450" s="379"/>
      <c r="L450" s="380"/>
      <c r="M450" s="375" t="s">
        <v>240</v>
      </c>
      <c r="N450" s="376"/>
      <c r="O450" s="379" t="str">
        <f>IF([1]p35!$H$372&lt;&gt;0,[1]p35!$H$372,"")</f>
        <v/>
      </c>
      <c r="P450" s="379"/>
      <c r="Q450" s="379"/>
      <c r="R450" s="379"/>
      <c r="S450" s="380"/>
      <c r="T450" s="97"/>
      <c r="U450" s="2"/>
      <c r="V450" s="2"/>
    </row>
    <row r="451" spans="1:22" x14ac:dyDescent="0.2">
      <c r="A451" s="378"/>
      <c r="B451" s="378"/>
      <c r="C451" s="378"/>
      <c r="D451" s="378"/>
      <c r="E451" s="378"/>
      <c r="F451" s="378"/>
      <c r="G451" s="378"/>
      <c r="H451" s="378"/>
      <c r="I451" s="378"/>
      <c r="J451" s="378"/>
      <c r="K451" s="378"/>
      <c r="L451" s="378"/>
      <c r="M451" s="378"/>
      <c r="N451" s="378"/>
      <c r="O451" s="378"/>
      <c r="P451" s="378"/>
      <c r="Q451" s="378"/>
      <c r="R451" s="378"/>
      <c r="S451" s="378"/>
    </row>
    <row r="452" spans="1:22" x14ac:dyDescent="0.2">
      <c r="A452" s="47" t="s">
        <v>266</v>
      </c>
      <c r="B452" s="379" t="str">
        <f>IF([1]p35!$A$376&lt;&gt;0,[1]p35!$A$376,"")</f>
        <v/>
      </c>
      <c r="C452" s="379"/>
      <c r="D452" s="379"/>
      <c r="E452" s="379"/>
      <c r="F452" s="379"/>
      <c r="G452" s="379"/>
      <c r="H452" s="379"/>
      <c r="I452" s="379"/>
      <c r="J452" s="379"/>
      <c r="K452" s="375" t="s">
        <v>170</v>
      </c>
      <c r="L452" s="376"/>
      <c r="M452" s="379" t="str">
        <f>IF([1]p35!$F$376&lt;&gt;0,[1]p35!$F$376,"")</f>
        <v/>
      </c>
      <c r="N452" s="379"/>
      <c r="O452" s="380"/>
      <c r="P452" s="87" t="s">
        <v>74</v>
      </c>
      <c r="Q452" s="96" t="str">
        <f>IF([1]p35!$K$376&lt;&gt;0,[1]p35!$K$376,"")</f>
        <v/>
      </c>
      <c r="R452" s="93" t="s">
        <v>75</v>
      </c>
      <c r="S452" s="96" t="str">
        <f>IF([1]p35!$L$376&lt;&gt;0,[1]p35!$L$376,"")</f>
        <v/>
      </c>
      <c r="T452" s="97"/>
      <c r="U452" s="2"/>
      <c r="V452" s="2"/>
    </row>
    <row r="453" spans="1:22" x14ac:dyDescent="0.2">
      <c r="A453" s="375" t="s">
        <v>263</v>
      </c>
      <c r="B453" s="376"/>
      <c r="C453" s="379" t="str">
        <f>IF([1]p35!$C$377&lt;&gt;0,[1]p35!$C$377,"")</f>
        <v/>
      </c>
      <c r="D453" s="379"/>
      <c r="E453" s="379"/>
      <c r="F453" s="379"/>
      <c r="G453" s="379"/>
      <c r="H453" s="379"/>
      <c r="I453" s="379"/>
      <c r="J453" s="379"/>
      <c r="K453" s="379"/>
      <c r="L453" s="380"/>
      <c r="M453" s="375" t="s">
        <v>240</v>
      </c>
      <c r="N453" s="376"/>
      <c r="O453" s="379" t="str">
        <f>IF([1]p35!$H$376&lt;&gt;0,[1]p35!$H$376,"")</f>
        <v/>
      </c>
      <c r="P453" s="379"/>
      <c r="Q453" s="379"/>
      <c r="R453" s="379"/>
      <c r="S453" s="380"/>
      <c r="T453" s="97"/>
      <c r="U453" s="2"/>
      <c r="V453" s="2"/>
    </row>
    <row r="454" spans="1:22" x14ac:dyDescent="0.2">
      <c r="A454" s="378"/>
      <c r="B454" s="378"/>
      <c r="C454" s="378"/>
      <c r="D454" s="378"/>
      <c r="E454" s="378"/>
      <c r="F454" s="378"/>
      <c r="G454" s="378"/>
      <c r="H454" s="378"/>
      <c r="I454" s="378"/>
      <c r="J454" s="378"/>
      <c r="K454" s="378"/>
      <c r="L454" s="378"/>
      <c r="M454" s="378"/>
      <c r="N454" s="378"/>
      <c r="O454" s="378"/>
      <c r="P454" s="378"/>
      <c r="Q454" s="378"/>
      <c r="R454" s="378"/>
      <c r="S454" s="378"/>
    </row>
    <row r="455" spans="1:22" x14ac:dyDescent="0.2">
      <c r="A455" s="47" t="s">
        <v>266</v>
      </c>
      <c r="B455" s="379" t="str">
        <f>IF([1]p35!$A$380&lt;&gt;0,[1]p35!$A$380,"")</f>
        <v/>
      </c>
      <c r="C455" s="379"/>
      <c r="D455" s="379"/>
      <c r="E455" s="379"/>
      <c r="F455" s="379"/>
      <c r="G455" s="379"/>
      <c r="H455" s="379"/>
      <c r="I455" s="379"/>
      <c r="J455" s="379"/>
      <c r="K455" s="375" t="s">
        <v>170</v>
      </c>
      <c r="L455" s="376"/>
      <c r="M455" s="379" t="str">
        <f>IF([1]p35!$F$380&lt;&gt;0,[1]p35!$F$380,"")</f>
        <v/>
      </c>
      <c r="N455" s="379"/>
      <c r="O455" s="380"/>
      <c r="P455" s="87" t="s">
        <v>74</v>
      </c>
      <c r="Q455" s="96" t="str">
        <f>IF([1]p35!$K$380&lt;&gt;0,[1]p35!$K$380,"")</f>
        <v/>
      </c>
      <c r="R455" s="93" t="s">
        <v>75</v>
      </c>
      <c r="S455" s="96" t="str">
        <f>IF([1]p35!$L$380&lt;&gt;0,[1]p35!$L$380,"")</f>
        <v/>
      </c>
      <c r="T455" s="97"/>
      <c r="U455" s="2"/>
      <c r="V455" s="2"/>
    </row>
    <row r="456" spans="1:22" x14ac:dyDescent="0.2">
      <c r="A456" s="375" t="s">
        <v>263</v>
      </c>
      <c r="B456" s="376"/>
      <c r="C456" s="379" t="str">
        <f>IF([1]p35!$C$381&lt;&gt;0,[1]p35!$C$381,"")</f>
        <v/>
      </c>
      <c r="D456" s="379"/>
      <c r="E456" s="379"/>
      <c r="F456" s="379"/>
      <c r="G456" s="379"/>
      <c r="H456" s="379"/>
      <c r="I456" s="379"/>
      <c r="J456" s="379"/>
      <c r="K456" s="379"/>
      <c r="L456" s="380"/>
      <c r="M456" s="375" t="s">
        <v>240</v>
      </c>
      <c r="N456" s="376"/>
      <c r="O456" s="379" t="str">
        <f>IF([1]p35!$H$380&lt;&gt;0,[1]p35!$H$380,"")</f>
        <v/>
      </c>
      <c r="P456" s="379"/>
      <c r="Q456" s="379"/>
      <c r="R456" s="379"/>
      <c r="S456" s="380"/>
      <c r="T456" s="97"/>
      <c r="U456" s="2"/>
      <c r="V456" s="2"/>
    </row>
    <row r="457" spans="1:22" x14ac:dyDescent="0.2">
      <c r="A457" s="378"/>
      <c r="B457" s="378"/>
      <c r="C457" s="378"/>
      <c r="D457" s="378"/>
      <c r="E457" s="378"/>
      <c r="F457" s="378"/>
      <c r="G457" s="378"/>
      <c r="H457" s="378"/>
      <c r="I457" s="378"/>
      <c r="J457" s="378"/>
      <c r="K457" s="378"/>
      <c r="L457" s="378"/>
      <c r="M457" s="378"/>
      <c r="N457" s="378"/>
      <c r="O457" s="378"/>
      <c r="P457" s="378"/>
      <c r="Q457" s="378"/>
      <c r="R457" s="378"/>
      <c r="S457" s="378"/>
    </row>
    <row r="458" spans="1:22" x14ac:dyDescent="0.2">
      <c r="A458" s="47" t="s">
        <v>266</v>
      </c>
      <c r="B458" s="379" t="str">
        <f>IF([1]p35!$A$384&lt;&gt;0,[1]p35!$A$384,"")</f>
        <v/>
      </c>
      <c r="C458" s="379"/>
      <c r="D458" s="379"/>
      <c r="E458" s="379"/>
      <c r="F458" s="379"/>
      <c r="G458" s="379"/>
      <c r="H458" s="379"/>
      <c r="I458" s="379"/>
      <c r="J458" s="379"/>
      <c r="K458" s="375" t="s">
        <v>170</v>
      </c>
      <c r="L458" s="376"/>
      <c r="M458" s="379" t="str">
        <f>IF([1]p35!$F$384&lt;&gt;0,[1]p35!$F$384,"")</f>
        <v/>
      </c>
      <c r="N458" s="379"/>
      <c r="O458" s="380"/>
      <c r="P458" s="87" t="s">
        <v>74</v>
      </c>
      <c r="Q458" s="96" t="str">
        <f>IF([1]p35!$K$384&lt;&gt;0,[1]p35!$K$384,"")</f>
        <v/>
      </c>
      <c r="R458" s="93" t="s">
        <v>75</v>
      </c>
      <c r="S458" s="96" t="str">
        <f>IF([1]p35!$L$384&lt;&gt;0,[1]p35!$L$384,"")</f>
        <v/>
      </c>
      <c r="T458" s="97"/>
      <c r="U458" s="2"/>
      <c r="V458" s="2"/>
    </row>
    <row r="459" spans="1:22" x14ac:dyDescent="0.2">
      <c r="A459" s="375" t="s">
        <v>263</v>
      </c>
      <c r="B459" s="376"/>
      <c r="C459" s="379" t="str">
        <f>IF([1]p35!$C$385&lt;&gt;0,[1]p35!$C$385,"")</f>
        <v/>
      </c>
      <c r="D459" s="379"/>
      <c r="E459" s="379"/>
      <c r="F459" s="379"/>
      <c r="G459" s="379"/>
      <c r="H459" s="379"/>
      <c r="I459" s="379"/>
      <c r="J459" s="379"/>
      <c r="K459" s="379"/>
      <c r="L459" s="380"/>
      <c r="M459" s="375" t="s">
        <v>240</v>
      </c>
      <c r="N459" s="376"/>
      <c r="O459" s="379" t="str">
        <f>IF([1]p35!$H$384&lt;&gt;0,[1]p35!$H$384,"")</f>
        <v/>
      </c>
      <c r="P459" s="379"/>
      <c r="Q459" s="379"/>
      <c r="R459" s="379"/>
      <c r="S459" s="380"/>
      <c r="T459" s="97"/>
      <c r="U459" s="2"/>
      <c r="V459" s="2"/>
    </row>
    <row r="460" spans="1:22" x14ac:dyDescent="0.2">
      <c r="A460" s="378"/>
      <c r="B460" s="378"/>
      <c r="C460" s="378"/>
      <c r="D460" s="378"/>
      <c r="E460" s="378"/>
      <c r="F460" s="378"/>
      <c r="G460" s="378"/>
      <c r="H460" s="378"/>
      <c r="I460" s="378"/>
      <c r="J460" s="378"/>
      <c r="K460" s="378"/>
      <c r="L460" s="378"/>
      <c r="M460" s="378"/>
      <c r="N460" s="378"/>
      <c r="O460" s="378"/>
      <c r="P460" s="378"/>
      <c r="Q460" s="378"/>
      <c r="R460" s="378"/>
      <c r="S460" s="378"/>
    </row>
    <row r="461" spans="1:22" s="32" customFormat="1" ht="13.5" customHeight="1" x14ac:dyDescent="0.2">
      <c r="A461" s="87" t="s">
        <v>265</v>
      </c>
      <c r="B461" s="379" t="str">
        <f>T([1]p36!$C$13:$G$13)</f>
        <v/>
      </c>
      <c r="C461" s="379"/>
      <c r="D461" s="379"/>
      <c r="E461" s="379"/>
      <c r="F461" s="379"/>
      <c r="G461" s="379"/>
      <c r="H461" s="380"/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</row>
    <row r="462" spans="1:22" x14ac:dyDescent="0.2">
      <c r="A462" s="47" t="s">
        <v>266</v>
      </c>
      <c r="B462" s="379" t="str">
        <f>IF([1]p36!$A$372&lt;&gt;0,[1]p36!$A$372,"")</f>
        <v/>
      </c>
      <c r="C462" s="379"/>
      <c r="D462" s="379"/>
      <c r="E462" s="379"/>
      <c r="F462" s="379"/>
      <c r="G462" s="379"/>
      <c r="H462" s="379"/>
      <c r="I462" s="379"/>
      <c r="J462" s="379"/>
      <c r="K462" s="375" t="s">
        <v>170</v>
      </c>
      <c r="L462" s="376"/>
      <c r="M462" s="379" t="str">
        <f>IF([1]p36!$F$372&lt;&gt;0,[1]p36!$F$372,"")</f>
        <v/>
      </c>
      <c r="N462" s="379"/>
      <c r="O462" s="380"/>
      <c r="P462" s="87" t="s">
        <v>74</v>
      </c>
      <c r="Q462" s="96" t="str">
        <f>IF([1]p36!$K$372&lt;&gt;0,[1]p36!$K$372,"")</f>
        <v/>
      </c>
      <c r="R462" s="93" t="s">
        <v>75</v>
      </c>
      <c r="S462" s="96" t="str">
        <f>IF([1]p36!$L$372&lt;&gt;0,[1]p36!$L$372,"")</f>
        <v/>
      </c>
      <c r="T462" s="97"/>
      <c r="U462" s="2"/>
      <c r="V462" s="2"/>
    </row>
    <row r="463" spans="1:22" x14ac:dyDescent="0.2">
      <c r="A463" s="375" t="s">
        <v>263</v>
      </c>
      <c r="B463" s="376"/>
      <c r="C463" s="379" t="str">
        <f>IF([1]p36!$C$373&lt;&gt;0,[1]p36!$C$373,"")</f>
        <v/>
      </c>
      <c r="D463" s="379"/>
      <c r="E463" s="379"/>
      <c r="F463" s="379"/>
      <c r="G463" s="379"/>
      <c r="H463" s="379"/>
      <c r="I463" s="379"/>
      <c r="J463" s="379"/>
      <c r="K463" s="379"/>
      <c r="L463" s="380"/>
      <c r="M463" s="375" t="s">
        <v>240</v>
      </c>
      <c r="N463" s="376"/>
      <c r="O463" s="379" t="str">
        <f>IF([1]p36!$H$372&lt;&gt;0,[1]p36!$H$372,"")</f>
        <v/>
      </c>
      <c r="P463" s="379"/>
      <c r="Q463" s="379"/>
      <c r="R463" s="379"/>
      <c r="S463" s="380"/>
      <c r="T463" s="97"/>
      <c r="U463" s="2"/>
      <c r="V463" s="2"/>
    </row>
    <row r="464" spans="1:22" x14ac:dyDescent="0.2">
      <c r="A464" s="378"/>
      <c r="B464" s="378"/>
      <c r="C464" s="378"/>
      <c r="D464" s="378"/>
      <c r="E464" s="378"/>
      <c r="F464" s="378"/>
      <c r="G464" s="378"/>
      <c r="H464" s="378"/>
      <c r="I464" s="378"/>
      <c r="J464" s="378"/>
      <c r="K464" s="378"/>
      <c r="L464" s="378"/>
      <c r="M464" s="378"/>
      <c r="N464" s="378"/>
      <c r="O464" s="378"/>
      <c r="P464" s="378"/>
      <c r="Q464" s="378"/>
      <c r="R464" s="378"/>
      <c r="S464" s="378"/>
    </row>
    <row r="465" spans="1:22" x14ac:dyDescent="0.2">
      <c r="A465" s="47" t="s">
        <v>266</v>
      </c>
      <c r="B465" s="379" t="str">
        <f>IF([1]p36!$A$376&lt;&gt;0,[1]p36!$A$376,"")</f>
        <v/>
      </c>
      <c r="C465" s="379"/>
      <c r="D465" s="379"/>
      <c r="E465" s="379"/>
      <c r="F465" s="379"/>
      <c r="G465" s="379"/>
      <c r="H465" s="379"/>
      <c r="I465" s="379"/>
      <c r="J465" s="379"/>
      <c r="K465" s="375" t="s">
        <v>170</v>
      </c>
      <c r="L465" s="376"/>
      <c r="M465" s="379" t="str">
        <f>IF([1]p36!$F$376&lt;&gt;0,[1]p36!$F$376,"")</f>
        <v/>
      </c>
      <c r="N465" s="379"/>
      <c r="O465" s="380"/>
      <c r="P465" s="87" t="s">
        <v>74</v>
      </c>
      <c r="Q465" s="96" t="str">
        <f>IF([1]p36!$K$376&lt;&gt;0,[1]p36!$K$376,"")</f>
        <v/>
      </c>
      <c r="R465" s="93" t="s">
        <v>75</v>
      </c>
      <c r="S465" s="96" t="str">
        <f>IF([1]p36!$L$376&lt;&gt;0,[1]p36!$L$376,"")</f>
        <v/>
      </c>
      <c r="T465" s="97"/>
      <c r="U465" s="2"/>
      <c r="V465" s="2"/>
    </row>
    <row r="466" spans="1:22" x14ac:dyDescent="0.2">
      <c r="A466" s="375" t="s">
        <v>263</v>
      </c>
      <c r="B466" s="376"/>
      <c r="C466" s="379" t="str">
        <f>IF([1]p36!$C$377&lt;&gt;0,[1]p36!$C$377,"")</f>
        <v/>
      </c>
      <c r="D466" s="379"/>
      <c r="E466" s="379"/>
      <c r="F466" s="379"/>
      <c r="G466" s="379"/>
      <c r="H466" s="379"/>
      <c r="I466" s="379"/>
      <c r="J466" s="379"/>
      <c r="K466" s="379"/>
      <c r="L466" s="380"/>
      <c r="M466" s="375" t="s">
        <v>240</v>
      </c>
      <c r="N466" s="376"/>
      <c r="O466" s="379" t="str">
        <f>IF([1]p36!$H$376&lt;&gt;0,[1]p36!$H$376,"")</f>
        <v/>
      </c>
      <c r="P466" s="379"/>
      <c r="Q466" s="379"/>
      <c r="R466" s="379"/>
      <c r="S466" s="380"/>
      <c r="T466" s="97"/>
      <c r="U466" s="2"/>
      <c r="V466" s="2"/>
    </row>
    <row r="467" spans="1:22" x14ac:dyDescent="0.2">
      <c r="A467" s="378"/>
      <c r="B467" s="378"/>
      <c r="C467" s="378"/>
      <c r="D467" s="378"/>
      <c r="E467" s="378"/>
      <c r="F467" s="378"/>
      <c r="G467" s="378"/>
      <c r="H467" s="378"/>
      <c r="I467" s="378"/>
      <c r="J467" s="378"/>
      <c r="K467" s="378"/>
      <c r="L467" s="378"/>
      <c r="M467" s="378"/>
      <c r="N467" s="378"/>
      <c r="O467" s="378"/>
      <c r="P467" s="378"/>
      <c r="Q467" s="378"/>
      <c r="R467" s="378"/>
      <c r="S467" s="378"/>
    </row>
    <row r="468" spans="1:22" x14ac:dyDescent="0.2">
      <c r="A468" s="47" t="s">
        <v>266</v>
      </c>
      <c r="B468" s="379" t="str">
        <f>IF([1]p36!$A$380&lt;&gt;0,[1]p36!$A$380,"")</f>
        <v/>
      </c>
      <c r="C468" s="379"/>
      <c r="D468" s="379"/>
      <c r="E468" s="379"/>
      <c r="F468" s="379"/>
      <c r="G468" s="379"/>
      <c r="H468" s="379"/>
      <c r="I468" s="379"/>
      <c r="J468" s="379"/>
      <c r="K468" s="375" t="s">
        <v>170</v>
      </c>
      <c r="L468" s="376"/>
      <c r="M468" s="379" t="str">
        <f>IF([1]p36!$F$380&lt;&gt;0,[1]p36!$F$380,"")</f>
        <v/>
      </c>
      <c r="N468" s="379"/>
      <c r="O468" s="380"/>
      <c r="P468" s="87" t="s">
        <v>74</v>
      </c>
      <c r="Q468" s="96" t="str">
        <f>IF([1]p36!$K$380&lt;&gt;0,[1]p36!$K$380,"")</f>
        <v/>
      </c>
      <c r="R468" s="93" t="s">
        <v>75</v>
      </c>
      <c r="S468" s="96" t="str">
        <f>IF([1]p36!$L$380&lt;&gt;0,[1]p36!$L$380,"")</f>
        <v/>
      </c>
      <c r="T468" s="97"/>
      <c r="U468" s="2"/>
      <c r="V468" s="2"/>
    </row>
    <row r="469" spans="1:22" x14ac:dyDescent="0.2">
      <c r="A469" s="375" t="s">
        <v>263</v>
      </c>
      <c r="B469" s="376"/>
      <c r="C469" s="379" t="str">
        <f>IF([1]p36!$C$381&lt;&gt;0,[1]p36!$C$381,"")</f>
        <v/>
      </c>
      <c r="D469" s="379"/>
      <c r="E469" s="379"/>
      <c r="F469" s="379"/>
      <c r="G469" s="379"/>
      <c r="H469" s="379"/>
      <c r="I469" s="379"/>
      <c r="J469" s="379"/>
      <c r="K469" s="379"/>
      <c r="L469" s="380"/>
      <c r="M469" s="375" t="s">
        <v>240</v>
      </c>
      <c r="N469" s="376"/>
      <c r="O469" s="379" t="str">
        <f>IF([1]p36!$H$380&lt;&gt;0,[1]p36!$H$380,"")</f>
        <v/>
      </c>
      <c r="P469" s="379"/>
      <c r="Q469" s="379"/>
      <c r="R469" s="379"/>
      <c r="S469" s="380"/>
      <c r="T469" s="97"/>
      <c r="U469" s="2"/>
      <c r="V469" s="2"/>
    </row>
    <row r="470" spans="1:22" x14ac:dyDescent="0.2">
      <c r="A470" s="378"/>
      <c r="B470" s="378"/>
      <c r="C470" s="378"/>
      <c r="D470" s="378"/>
      <c r="E470" s="378"/>
      <c r="F470" s="378"/>
      <c r="G470" s="378"/>
      <c r="H470" s="378"/>
      <c r="I470" s="378"/>
      <c r="J470" s="378"/>
      <c r="K470" s="378"/>
      <c r="L470" s="378"/>
      <c r="M470" s="378"/>
      <c r="N470" s="378"/>
      <c r="O470" s="378"/>
      <c r="P470" s="378"/>
      <c r="Q470" s="378"/>
      <c r="R470" s="378"/>
      <c r="S470" s="378"/>
    </row>
    <row r="471" spans="1:22" x14ac:dyDescent="0.2">
      <c r="A471" s="47" t="s">
        <v>266</v>
      </c>
      <c r="B471" s="379" t="str">
        <f>IF([1]p36!$A$384&lt;&gt;0,[1]p36!$A$384,"")</f>
        <v/>
      </c>
      <c r="C471" s="379"/>
      <c r="D471" s="379"/>
      <c r="E471" s="379"/>
      <c r="F471" s="379"/>
      <c r="G471" s="379"/>
      <c r="H471" s="379"/>
      <c r="I471" s="379"/>
      <c r="J471" s="379"/>
      <c r="K471" s="375" t="s">
        <v>170</v>
      </c>
      <c r="L471" s="376"/>
      <c r="M471" s="379" t="str">
        <f>IF([1]p36!$F$384&lt;&gt;0,[1]p36!$F$384,"")</f>
        <v/>
      </c>
      <c r="N471" s="379"/>
      <c r="O471" s="380"/>
      <c r="P471" s="87" t="s">
        <v>74</v>
      </c>
      <c r="Q471" s="96" t="str">
        <f>IF([1]p36!$K$384&lt;&gt;0,[1]p36!$K$384,"")</f>
        <v/>
      </c>
      <c r="R471" s="93" t="s">
        <v>75</v>
      </c>
      <c r="S471" s="96" t="str">
        <f>IF([1]p36!$L$384&lt;&gt;0,[1]p36!$L$384,"")</f>
        <v/>
      </c>
      <c r="T471" s="97"/>
      <c r="U471" s="2"/>
      <c r="V471" s="2"/>
    </row>
    <row r="472" spans="1:22" x14ac:dyDescent="0.2">
      <c r="A472" s="375" t="s">
        <v>263</v>
      </c>
      <c r="B472" s="376"/>
      <c r="C472" s="379" t="str">
        <f>IF([1]p36!$C$385&lt;&gt;0,[1]p36!$C$385,"")</f>
        <v/>
      </c>
      <c r="D472" s="379"/>
      <c r="E472" s="379"/>
      <c r="F472" s="379"/>
      <c r="G472" s="379"/>
      <c r="H472" s="379"/>
      <c r="I472" s="379"/>
      <c r="J472" s="379"/>
      <c r="K472" s="379"/>
      <c r="L472" s="380"/>
      <c r="M472" s="375" t="s">
        <v>240</v>
      </c>
      <c r="N472" s="376"/>
      <c r="O472" s="379" t="str">
        <f>IF([1]p36!$H$384&lt;&gt;0,[1]p36!$H$384,"")</f>
        <v/>
      </c>
      <c r="P472" s="379"/>
      <c r="Q472" s="379"/>
      <c r="R472" s="379"/>
      <c r="S472" s="380"/>
      <c r="T472" s="97"/>
      <c r="U472" s="2"/>
      <c r="V472" s="2"/>
    </row>
    <row r="473" spans="1:22" x14ac:dyDescent="0.2">
      <c r="A473" s="378"/>
      <c r="B473" s="378"/>
      <c r="C473" s="378"/>
      <c r="D473" s="378"/>
      <c r="E473" s="378"/>
      <c r="F473" s="378"/>
      <c r="G473" s="378"/>
      <c r="H473" s="378"/>
      <c r="I473" s="378"/>
      <c r="J473" s="378"/>
      <c r="K473" s="378"/>
      <c r="L473" s="378"/>
      <c r="M473" s="378"/>
      <c r="N473" s="378"/>
      <c r="O473" s="378"/>
      <c r="P473" s="378"/>
      <c r="Q473" s="378"/>
      <c r="R473" s="378"/>
      <c r="S473" s="378"/>
    </row>
    <row r="474" spans="1:22" s="32" customFormat="1" ht="13.5" customHeight="1" x14ac:dyDescent="0.2">
      <c r="A474" s="87" t="s">
        <v>265</v>
      </c>
      <c r="B474" s="379" t="str">
        <f>T([1]p37!$C$13:$G$13)</f>
        <v/>
      </c>
      <c r="C474" s="379"/>
      <c r="D474" s="379"/>
      <c r="E474" s="379"/>
      <c r="F474" s="379"/>
      <c r="G474" s="379"/>
      <c r="H474" s="380"/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</row>
    <row r="475" spans="1:22" x14ac:dyDescent="0.2">
      <c r="A475" s="47" t="s">
        <v>266</v>
      </c>
      <c r="B475" s="379" t="str">
        <f>IF([1]p37!$A$372&lt;&gt;0,[1]p37!$A$372,"")</f>
        <v/>
      </c>
      <c r="C475" s="379"/>
      <c r="D475" s="379"/>
      <c r="E475" s="379"/>
      <c r="F475" s="379"/>
      <c r="G475" s="379"/>
      <c r="H475" s="379"/>
      <c r="I475" s="379"/>
      <c r="J475" s="379"/>
      <c r="K475" s="375" t="s">
        <v>170</v>
      </c>
      <c r="L475" s="376"/>
      <c r="M475" s="379" t="str">
        <f>IF([1]p37!$F$372&lt;&gt;0,[1]p37!$F$372,"")</f>
        <v/>
      </c>
      <c r="N475" s="379"/>
      <c r="O475" s="380"/>
      <c r="P475" s="87" t="s">
        <v>74</v>
      </c>
      <c r="Q475" s="96" t="str">
        <f>IF([1]p37!$K$372&lt;&gt;0,[1]p37!$K$372,"")</f>
        <v/>
      </c>
      <c r="R475" s="93" t="s">
        <v>75</v>
      </c>
      <c r="S475" s="96" t="str">
        <f>IF([1]p37!$L$372&lt;&gt;0,[1]p37!$L$372,"")</f>
        <v/>
      </c>
      <c r="T475" s="97"/>
      <c r="U475" s="2"/>
      <c r="V475" s="2"/>
    </row>
    <row r="476" spans="1:22" x14ac:dyDescent="0.2">
      <c r="A476" s="375" t="s">
        <v>263</v>
      </c>
      <c r="B476" s="376"/>
      <c r="C476" s="379" t="str">
        <f>IF([1]p37!$C$373&lt;&gt;0,[1]p37!$C$373,"")</f>
        <v/>
      </c>
      <c r="D476" s="379"/>
      <c r="E476" s="379"/>
      <c r="F476" s="379"/>
      <c r="G476" s="379"/>
      <c r="H476" s="379"/>
      <c r="I476" s="379"/>
      <c r="J476" s="379"/>
      <c r="K476" s="379"/>
      <c r="L476" s="380"/>
      <c r="M476" s="375" t="s">
        <v>240</v>
      </c>
      <c r="N476" s="376"/>
      <c r="O476" s="379" t="str">
        <f>IF([1]p37!$H$372&lt;&gt;0,[1]p37!$H$372,"")</f>
        <v/>
      </c>
      <c r="P476" s="379"/>
      <c r="Q476" s="379"/>
      <c r="R476" s="379"/>
      <c r="S476" s="380"/>
      <c r="T476" s="97"/>
      <c r="U476" s="2"/>
      <c r="V476" s="2"/>
    </row>
    <row r="477" spans="1:22" x14ac:dyDescent="0.2">
      <c r="A477" s="378"/>
      <c r="B477" s="378"/>
      <c r="C477" s="378"/>
      <c r="D477" s="378"/>
      <c r="E477" s="378"/>
      <c r="F477" s="378"/>
      <c r="G477" s="378"/>
      <c r="H477" s="378"/>
      <c r="I477" s="378"/>
      <c r="J477" s="378"/>
      <c r="K477" s="378"/>
      <c r="L477" s="378"/>
      <c r="M477" s="378"/>
      <c r="N477" s="378"/>
      <c r="O477" s="378"/>
      <c r="P477" s="378"/>
      <c r="Q477" s="378"/>
      <c r="R477" s="378"/>
      <c r="S477" s="378"/>
    </row>
    <row r="478" spans="1:22" x14ac:dyDescent="0.2">
      <c r="A478" s="47" t="s">
        <v>266</v>
      </c>
      <c r="B478" s="379" t="str">
        <f>IF([1]p37!$A$376&lt;&gt;0,[1]p37!$A$376,"")</f>
        <v/>
      </c>
      <c r="C478" s="379"/>
      <c r="D478" s="379"/>
      <c r="E478" s="379"/>
      <c r="F478" s="379"/>
      <c r="G478" s="379"/>
      <c r="H478" s="379"/>
      <c r="I478" s="379"/>
      <c r="J478" s="379"/>
      <c r="K478" s="375" t="s">
        <v>170</v>
      </c>
      <c r="L478" s="376"/>
      <c r="M478" s="379" t="str">
        <f>IF([1]p37!$F$376&lt;&gt;0,[1]p37!$F$376,"")</f>
        <v/>
      </c>
      <c r="N478" s="379"/>
      <c r="O478" s="380"/>
      <c r="P478" s="87" t="s">
        <v>74</v>
      </c>
      <c r="Q478" s="96" t="str">
        <f>IF([1]p37!$K$376&lt;&gt;0,[1]p37!$K$376,"")</f>
        <v/>
      </c>
      <c r="R478" s="93" t="s">
        <v>75</v>
      </c>
      <c r="S478" s="96" t="str">
        <f>IF([1]p37!$L$376&lt;&gt;0,[1]p37!$L$376,"")</f>
        <v/>
      </c>
      <c r="T478" s="97"/>
      <c r="U478" s="2"/>
      <c r="V478" s="2"/>
    </row>
    <row r="479" spans="1:22" x14ac:dyDescent="0.2">
      <c r="A479" s="375" t="s">
        <v>263</v>
      </c>
      <c r="B479" s="376"/>
      <c r="C479" s="379" t="str">
        <f>IF([1]p37!$C$377&lt;&gt;0,[1]p37!$C$377,"")</f>
        <v/>
      </c>
      <c r="D479" s="379"/>
      <c r="E479" s="379"/>
      <c r="F479" s="379"/>
      <c r="G479" s="379"/>
      <c r="H479" s="379"/>
      <c r="I479" s="379"/>
      <c r="J479" s="379"/>
      <c r="K479" s="379"/>
      <c r="L479" s="380"/>
      <c r="M479" s="375" t="s">
        <v>240</v>
      </c>
      <c r="N479" s="376"/>
      <c r="O479" s="379" t="str">
        <f>IF([1]p37!$H$376&lt;&gt;0,[1]p37!$H$376,"")</f>
        <v/>
      </c>
      <c r="P479" s="379"/>
      <c r="Q479" s="379"/>
      <c r="R479" s="379"/>
      <c r="S479" s="380"/>
      <c r="T479" s="97"/>
      <c r="U479" s="2"/>
      <c r="V479" s="2"/>
    </row>
    <row r="480" spans="1:22" x14ac:dyDescent="0.2">
      <c r="A480" s="378"/>
      <c r="B480" s="378"/>
      <c r="C480" s="378"/>
      <c r="D480" s="378"/>
      <c r="E480" s="378"/>
      <c r="F480" s="378"/>
      <c r="G480" s="378"/>
      <c r="H480" s="378"/>
      <c r="I480" s="378"/>
      <c r="J480" s="378"/>
      <c r="K480" s="378"/>
      <c r="L480" s="378"/>
      <c r="M480" s="378"/>
      <c r="N480" s="378"/>
      <c r="O480" s="378"/>
      <c r="P480" s="378"/>
      <c r="Q480" s="378"/>
      <c r="R480" s="378"/>
      <c r="S480" s="378"/>
    </row>
    <row r="481" spans="1:22" x14ac:dyDescent="0.2">
      <c r="A481" s="47" t="s">
        <v>266</v>
      </c>
      <c r="B481" s="379" t="str">
        <f>IF([1]p37!$A$380&lt;&gt;0,[1]p37!$A$380,"")</f>
        <v/>
      </c>
      <c r="C481" s="379"/>
      <c r="D481" s="379"/>
      <c r="E481" s="379"/>
      <c r="F481" s="379"/>
      <c r="G481" s="379"/>
      <c r="H481" s="379"/>
      <c r="I481" s="379"/>
      <c r="J481" s="379"/>
      <c r="K481" s="375" t="s">
        <v>170</v>
      </c>
      <c r="L481" s="376"/>
      <c r="M481" s="379" t="str">
        <f>IF([1]p37!$F$380&lt;&gt;0,[1]p37!$F$380,"")</f>
        <v/>
      </c>
      <c r="N481" s="379"/>
      <c r="O481" s="380"/>
      <c r="P481" s="87" t="s">
        <v>74</v>
      </c>
      <c r="Q481" s="96" t="str">
        <f>IF([1]p37!$K$380&lt;&gt;0,[1]p37!$K$380,"")</f>
        <v/>
      </c>
      <c r="R481" s="93" t="s">
        <v>75</v>
      </c>
      <c r="S481" s="96" t="str">
        <f>IF([1]p37!$L$380&lt;&gt;0,[1]p37!$L$380,"")</f>
        <v/>
      </c>
      <c r="T481" s="97"/>
      <c r="U481" s="2"/>
      <c r="V481" s="2"/>
    </row>
    <row r="482" spans="1:22" x14ac:dyDescent="0.2">
      <c r="A482" s="375" t="s">
        <v>263</v>
      </c>
      <c r="B482" s="376"/>
      <c r="C482" s="379" t="str">
        <f>IF([1]p37!$C$381&lt;&gt;0,[1]p37!$C$381,"")</f>
        <v/>
      </c>
      <c r="D482" s="379"/>
      <c r="E482" s="379"/>
      <c r="F482" s="379"/>
      <c r="G482" s="379"/>
      <c r="H482" s="379"/>
      <c r="I482" s="379"/>
      <c r="J482" s="379"/>
      <c r="K482" s="379"/>
      <c r="L482" s="380"/>
      <c r="M482" s="375" t="s">
        <v>240</v>
      </c>
      <c r="N482" s="376"/>
      <c r="O482" s="379" t="str">
        <f>IF([1]p37!$H$380&lt;&gt;0,[1]p37!$H$380,"")</f>
        <v/>
      </c>
      <c r="P482" s="379"/>
      <c r="Q482" s="379"/>
      <c r="R482" s="379"/>
      <c r="S482" s="380"/>
      <c r="T482" s="97"/>
      <c r="U482" s="2"/>
      <c r="V482" s="2"/>
    </row>
    <row r="483" spans="1:22" x14ac:dyDescent="0.2">
      <c r="A483" s="378"/>
      <c r="B483" s="378"/>
      <c r="C483" s="378"/>
      <c r="D483" s="378"/>
      <c r="E483" s="378"/>
      <c r="F483" s="378"/>
      <c r="G483" s="378"/>
      <c r="H483" s="378"/>
      <c r="I483" s="378"/>
      <c r="J483" s="378"/>
      <c r="K483" s="378"/>
      <c r="L483" s="378"/>
      <c r="M483" s="378"/>
      <c r="N483" s="378"/>
      <c r="O483" s="378"/>
      <c r="P483" s="378"/>
      <c r="Q483" s="378"/>
      <c r="R483" s="378"/>
      <c r="S483" s="378"/>
    </row>
    <row r="484" spans="1:22" x14ac:dyDescent="0.2">
      <c r="A484" s="47" t="s">
        <v>266</v>
      </c>
      <c r="B484" s="379" t="str">
        <f>IF([1]p37!$A$384&lt;&gt;0,[1]p37!$A$384,"")</f>
        <v/>
      </c>
      <c r="C484" s="379"/>
      <c r="D484" s="379"/>
      <c r="E484" s="379"/>
      <c r="F484" s="379"/>
      <c r="G484" s="379"/>
      <c r="H484" s="379"/>
      <c r="I484" s="379"/>
      <c r="J484" s="379"/>
      <c r="K484" s="375" t="s">
        <v>170</v>
      </c>
      <c r="L484" s="376"/>
      <c r="M484" s="379" t="str">
        <f>IF([1]p37!$F$384&lt;&gt;0,[1]p37!$F$384,"")</f>
        <v/>
      </c>
      <c r="N484" s="379"/>
      <c r="O484" s="380"/>
      <c r="P484" s="87" t="s">
        <v>74</v>
      </c>
      <c r="Q484" s="96" t="str">
        <f>IF([1]p37!$K$384&lt;&gt;0,[1]p37!$K$384,"")</f>
        <v/>
      </c>
      <c r="R484" s="93" t="s">
        <v>75</v>
      </c>
      <c r="S484" s="96" t="str">
        <f>IF([1]p37!$L$384&lt;&gt;0,[1]p37!$L$384,"")</f>
        <v/>
      </c>
      <c r="T484" s="97"/>
      <c r="U484" s="2"/>
      <c r="V484" s="2"/>
    </row>
    <row r="485" spans="1:22" x14ac:dyDescent="0.2">
      <c r="A485" s="375" t="s">
        <v>263</v>
      </c>
      <c r="B485" s="376"/>
      <c r="C485" s="379" t="str">
        <f>IF([1]p37!$C$385&lt;&gt;0,[1]p37!$C$385,"")</f>
        <v/>
      </c>
      <c r="D485" s="379"/>
      <c r="E485" s="379"/>
      <c r="F485" s="379"/>
      <c r="G485" s="379"/>
      <c r="H485" s="379"/>
      <c r="I485" s="379"/>
      <c r="J485" s="379"/>
      <c r="K485" s="379"/>
      <c r="L485" s="380"/>
      <c r="M485" s="375" t="s">
        <v>240</v>
      </c>
      <c r="N485" s="376"/>
      <c r="O485" s="379" t="str">
        <f>IF([1]p37!$H$384&lt;&gt;0,[1]p37!$H$384,"")</f>
        <v/>
      </c>
      <c r="P485" s="379"/>
      <c r="Q485" s="379"/>
      <c r="R485" s="379"/>
      <c r="S485" s="380"/>
      <c r="T485" s="97"/>
      <c r="U485" s="2"/>
      <c r="V485" s="2"/>
    </row>
    <row r="486" spans="1:22" x14ac:dyDescent="0.2">
      <c r="A486" s="378"/>
      <c r="B486" s="378"/>
      <c r="C486" s="378"/>
      <c r="D486" s="378"/>
      <c r="E486" s="378"/>
      <c r="F486" s="378"/>
      <c r="G486" s="378"/>
      <c r="H486" s="378"/>
      <c r="I486" s="378"/>
      <c r="J486" s="378"/>
      <c r="K486" s="378"/>
      <c r="L486" s="378"/>
      <c r="M486" s="378"/>
      <c r="N486" s="378"/>
      <c r="O486" s="378"/>
      <c r="P486" s="378"/>
      <c r="Q486" s="378"/>
      <c r="R486" s="378"/>
      <c r="S486" s="378"/>
    </row>
    <row r="487" spans="1:22" s="32" customFormat="1" ht="13.5" customHeight="1" x14ac:dyDescent="0.2">
      <c r="A487" s="87" t="s">
        <v>265</v>
      </c>
      <c r="B487" s="379" t="str">
        <f>T([1]p38!$C$13:$G$13)</f>
        <v/>
      </c>
      <c r="C487" s="379"/>
      <c r="D487" s="379"/>
      <c r="E487" s="379"/>
      <c r="F487" s="379"/>
      <c r="G487" s="379"/>
      <c r="H487" s="380"/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</row>
    <row r="488" spans="1:22" x14ac:dyDescent="0.2">
      <c r="A488" s="47" t="s">
        <v>266</v>
      </c>
      <c r="B488" s="379" t="str">
        <f>IF([1]p38!$A$372&lt;&gt;0,[1]p38!$A$372,"")</f>
        <v/>
      </c>
      <c r="C488" s="379"/>
      <c r="D488" s="379"/>
      <c r="E488" s="379"/>
      <c r="F488" s="379"/>
      <c r="G488" s="379"/>
      <c r="H488" s="379"/>
      <c r="I488" s="379"/>
      <c r="J488" s="379"/>
      <c r="K488" s="375" t="s">
        <v>170</v>
      </c>
      <c r="L488" s="376"/>
      <c r="M488" s="379" t="str">
        <f>IF([1]p38!$F$372&lt;&gt;0,[1]p38!$F$372,"")</f>
        <v/>
      </c>
      <c r="N488" s="379"/>
      <c r="O488" s="380"/>
      <c r="P488" s="87" t="s">
        <v>74</v>
      </c>
      <c r="Q488" s="96" t="str">
        <f>IF([1]p38!$K$372&lt;&gt;0,[1]p38!$K$372,"")</f>
        <v/>
      </c>
      <c r="R488" s="93" t="s">
        <v>75</v>
      </c>
      <c r="S488" s="96" t="str">
        <f>IF([1]p38!$L$372&lt;&gt;0,[1]p38!$L$372,"")</f>
        <v/>
      </c>
      <c r="T488" s="97"/>
      <c r="U488" s="2"/>
      <c r="V488" s="2"/>
    </row>
    <row r="489" spans="1:22" x14ac:dyDescent="0.2">
      <c r="A489" s="375" t="s">
        <v>263</v>
      </c>
      <c r="B489" s="376"/>
      <c r="C489" s="379" t="str">
        <f>IF([1]p38!$C$373&lt;&gt;0,[1]p38!$C$373,"")</f>
        <v/>
      </c>
      <c r="D489" s="379"/>
      <c r="E489" s="379"/>
      <c r="F489" s="379"/>
      <c r="G489" s="379"/>
      <c r="H489" s="379"/>
      <c r="I489" s="379"/>
      <c r="J489" s="379"/>
      <c r="K489" s="379"/>
      <c r="L489" s="380"/>
      <c r="M489" s="375" t="s">
        <v>240</v>
      </c>
      <c r="N489" s="376"/>
      <c r="O489" s="379" t="str">
        <f>IF([1]p38!$H$372&lt;&gt;0,[1]p38!$H$372,"")</f>
        <v/>
      </c>
      <c r="P489" s="379"/>
      <c r="Q489" s="379"/>
      <c r="R489" s="379"/>
      <c r="S489" s="380"/>
      <c r="T489" s="97"/>
      <c r="U489" s="2"/>
      <c r="V489" s="2"/>
    </row>
    <row r="490" spans="1:22" x14ac:dyDescent="0.2">
      <c r="A490" s="378"/>
      <c r="B490" s="378"/>
      <c r="C490" s="378"/>
      <c r="D490" s="378"/>
      <c r="E490" s="378"/>
      <c r="F490" s="378"/>
      <c r="G490" s="378"/>
      <c r="H490" s="378"/>
      <c r="I490" s="378"/>
      <c r="J490" s="378"/>
      <c r="K490" s="378"/>
      <c r="L490" s="378"/>
      <c r="M490" s="378"/>
      <c r="N490" s="378"/>
      <c r="O490" s="378"/>
      <c r="P490" s="378"/>
      <c r="Q490" s="378"/>
      <c r="R490" s="378"/>
      <c r="S490" s="378"/>
    </row>
    <row r="491" spans="1:22" x14ac:dyDescent="0.2">
      <c r="A491" s="47" t="s">
        <v>266</v>
      </c>
      <c r="B491" s="379" t="str">
        <f>IF([1]p38!$A$376&lt;&gt;0,[1]p38!$A$376,"")</f>
        <v/>
      </c>
      <c r="C491" s="379"/>
      <c r="D491" s="379"/>
      <c r="E491" s="379"/>
      <c r="F491" s="379"/>
      <c r="G491" s="379"/>
      <c r="H491" s="379"/>
      <c r="I491" s="379"/>
      <c r="J491" s="379"/>
      <c r="K491" s="375" t="s">
        <v>170</v>
      </c>
      <c r="L491" s="376"/>
      <c r="M491" s="379" t="str">
        <f>IF([1]p38!$F$376&lt;&gt;0,[1]p38!$F$376,"")</f>
        <v/>
      </c>
      <c r="N491" s="379"/>
      <c r="O491" s="380"/>
      <c r="P491" s="87" t="s">
        <v>74</v>
      </c>
      <c r="Q491" s="96" t="str">
        <f>IF([1]p38!$K$376&lt;&gt;0,[1]p38!$K$376,"")</f>
        <v/>
      </c>
      <c r="R491" s="93" t="s">
        <v>75</v>
      </c>
      <c r="S491" s="96" t="str">
        <f>IF([1]p38!$L$376&lt;&gt;0,[1]p38!$L$376,"")</f>
        <v/>
      </c>
      <c r="T491" s="97"/>
      <c r="U491" s="2"/>
      <c r="V491" s="2"/>
    </row>
    <row r="492" spans="1:22" x14ac:dyDescent="0.2">
      <c r="A492" s="375" t="s">
        <v>263</v>
      </c>
      <c r="B492" s="376"/>
      <c r="C492" s="379" t="str">
        <f>IF([1]p38!$C$377&lt;&gt;0,[1]p38!$C$377,"")</f>
        <v/>
      </c>
      <c r="D492" s="379"/>
      <c r="E492" s="379"/>
      <c r="F492" s="379"/>
      <c r="G492" s="379"/>
      <c r="H492" s="379"/>
      <c r="I492" s="379"/>
      <c r="J492" s="379"/>
      <c r="K492" s="379"/>
      <c r="L492" s="380"/>
      <c r="M492" s="375" t="s">
        <v>240</v>
      </c>
      <c r="N492" s="376"/>
      <c r="O492" s="379" t="str">
        <f>IF([1]p38!$H$376&lt;&gt;0,[1]p38!$H$376,"")</f>
        <v/>
      </c>
      <c r="P492" s="379"/>
      <c r="Q492" s="379"/>
      <c r="R492" s="379"/>
      <c r="S492" s="380"/>
      <c r="T492" s="97"/>
      <c r="U492" s="2"/>
      <c r="V492" s="2"/>
    </row>
    <row r="493" spans="1:22" x14ac:dyDescent="0.2">
      <c r="A493" s="378"/>
      <c r="B493" s="378"/>
      <c r="C493" s="378"/>
      <c r="D493" s="378"/>
      <c r="E493" s="378"/>
      <c r="F493" s="378"/>
      <c r="G493" s="378"/>
      <c r="H493" s="378"/>
      <c r="I493" s="378"/>
      <c r="J493" s="378"/>
      <c r="K493" s="378"/>
      <c r="L493" s="378"/>
      <c r="M493" s="378"/>
      <c r="N493" s="378"/>
      <c r="O493" s="378"/>
      <c r="P493" s="378"/>
      <c r="Q493" s="378"/>
      <c r="R493" s="378"/>
      <c r="S493" s="378"/>
    </row>
    <row r="494" spans="1:22" x14ac:dyDescent="0.2">
      <c r="A494" s="47" t="s">
        <v>266</v>
      </c>
      <c r="B494" s="379" t="str">
        <f>IF([1]p38!$A$380&lt;&gt;0,[1]p38!$A$380,"")</f>
        <v/>
      </c>
      <c r="C494" s="379"/>
      <c r="D494" s="379"/>
      <c r="E494" s="379"/>
      <c r="F494" s="379"/>
      <c r="G494" s="379"/>
      <c r="H494" s="379"/>
      <c r="I494" s="379"/>
      <c r="J494" s="379"/>
      <c r="K494" s="375" t="s">
        <v>170</v>
      </c>
      <c r="L494" s="376"/>
      <c r="M494" s="379" t="str">
        <f>IF([1]p38!$F$380&lt;&gt;0,[1]p38!$F$380,"")</f>
        <v/>
      </c>
      <c r="N494" s="379"/>
      <c r="O494" s="380"/>
      <c r="P494" s="87" t="s">
        <v>74</v>
      </c>
      <c r="Q494" s="96" t="str">
        <f>IF([1]p38!$K$380&lt;&gt;0,[1]p38!$K$380,"")</f>
        <v/>
      </c>
      <c r="R494" s="93" t="s">
        <v>75</v>
      </c>
      <c r="S494" s="96" t="str">
        <f>IF([1]p38!$L$380&lt;&gt;0,[1]p38!$L$380,"")</f>
        <v/>
      </c>
      <c r="T494" s="97"/>
      <c r="U494" s="2"/>
      <c r="V494" s="2"/>
    </row>
    <row r="495" spans="1:22" x14ac:dyDescent="0.2">
      <c r="A495" s="375" t="s">
        <v>263</v>
      </c>
      <c r="B495" s="376"/>
      <c r="C495" s="379" t="str">
        <f>IF([1]p38!$C$381&lt;&gt;0,[1]p38!$C$381,"")</f>
        <v/>
      </c>
      <c r="D495" s="379"/>
      <c r="E495" s="379"/>
      <c r="F495" s="379"/>
      <c r="G495" s="379"/>
      <c r="H495" s="379"/>
      <c r="I495" s="379"/>
      <c r="J495" s="379"/>
      <c r="K495" s="379"/>
      <c r="L495" s="380"/>
      <c r="M495" s="375" t="s">
        <v>240</v>
      </c>
      <c r="N495" s="376"/>
      <c r="O495" s="379" t="str">
        <f>IF([1]p38!$H$380&lt;&gt;0,[1]p38!$H$380,"")</f>
        <v/>
      </c>
      <c r="P495" s="379"/>
      <c r="Q495" s="379"/>
      <c r="R495" s="379"/>
      <c r="S495" s="380"/>
      <c r="T495" s="97"/>
      <c r="U495" s="2"/>
      <c r="V495" s="2"/>
    </row>
    <row r="496" spans="1:22" x14ac:dyDescent="0.2">
      <c r="A496" s="378"/>
      <c r="B496" s="378"/>
      <c r="C496" s="378"/>
      <c r="D496" s="378"/>
      <c r="E496" s="378"/>
      <c r="F496" s="378"/>
      <c r="G496" s="378"/>
      <c r="H496" s="378"/>
      <c r="I496" s="378"/>
      <c r="J496" s="378"/>
      <c r="K496" s="378"/>
      <c r="L496" s="378"/>
      <c r="M496" s="378"/>
      <c r="N496" s="378"/>
      <c r="O496" s="378"/>
      <c r="P496" s="378"/>
      <c r="Q496" s="378"/>
      <c r="R496" s="378"/>
      <c r="S496" s="378"/>
    </row>
    <row r="497" spans="1:22" x14ac:dyDescent="0.2">
      <c r="A497" s="47" t="s">
        <v>266</v>
      </c>
      <c r="B497" s="379" t="str">
        <f>IF([1]p38!$A$384&lt;&gt;0,[1]p38!$A$384,"")</f>
        <v/>
      </c>
      <c r="C497" s="379"/>
      <c r="D497" s="379"/>
      <c r="E497" s="379"/>
      <c r="F497" s="379"/>
      <c r="G497" s="379"/>
      <c r="H497" s="379"/>
      <c r="I497" s="379"/>
      <c r="J497" s="379"/>
      <c r="K497" s="375" t="s">
        <v>170</v>
      </c>
      <c r="L497" s="376"/>
      <c r="M497" s="379" t="str">
        <f>IF([1]p38!$F$384&lt;&gt;0,[1]p38!$F$384,"")</f>
        <v/>
      </c>
      <c r="N497" s="379"/>
      <c r="O497" s="380"/>
      <c r="P497" s="87" t="s">
        <v>74</v>
      </c>
      <c r="Q497" s="96" t="str">
        <f>IF([1]p38!$K$384&lt;&gt;0,[1]p38!$K$384,"")</f>
        <v/>
      </c>
      <c r="R497" s="93" t="s">
        <v>75</v>
      </c>
      <c r="S497" s="96" t="str">
        <f>IF([1]p38!$L$384&lt;&gt;0,[1]p38!$L$384,"")</f>
        <v/>
      </c>
      <c r="T497" s="97"/>
      <c r="U497" s="2"/>
      <c r="V497" s="2"/>
    </row>
    <row r="498" spans="1:22" x14ac:dyDescent="0.2">
      <c r="A498" s="375" t="s">
        <v>263</v>
      </c>
      <c r="B498" s="376"/>
      <c r="C498" s="379" t="str">
        <f>IF([1]p38!$C$385&lt;&gt;0,[1]p38!$C$385,"")</f>
        <v/>
      </c>
      <c r="D498" s="379"/>
      <c r="E498" s="379"/>
      <c r="F498" s="379"/>
      <c r="G498" s="379"/>
      <c r="H498" s="379"/>
      <c r="I498" s="379"/>
      <c r="J498" s="379"/>
      <c r="K498" s="379"/>
      <c r="L498" s="380"/>
      <c r="M498" s="375" t="s">
        <v>240</v>
      </c>
      <c r="N498" s="376"/>
      <c r="O498" s="379" t="str">
        <f>IF([1]p38!$H$384&lt;&gt;0,[1]p38!$H$384,"")</f>
        <v/>
      </c>
      <c r="P498" s="379"/>
      <c r="Q498" s="379"/>
      <c r="R498" s="379"/>
      <c r="S498" s="380"/>
      <c r="T498" s="97"/>
      <c r="U498" s="2"/>
      <c r="V498" s="2"/>
    </row>
    <row r="499" spans="1:22" x14ac:dyDescent="0.2">
      <c r="A499" s="378"/>
      <c r="B499" s="378"/>
      <c r="C499" s="378"/>
      <c r="D499" s="378"/>
      <c r="E499" s="378"/>
      <c r="F499" s="378"/>
      <c r="G499" s="378"/>
      <c r="H499" s="378"/>
      <c r="I499" s="378"/>
      <c r="J499" s="378"/>
      <c r="K499" s="378"/>
      <c r="L499" s="378"/>
      <c r="M499" s="378"/>
      <c r="N499" s="378"/>
      <c r="O499" s="378"/>
      <c r="P499" s="378"/>
      <c r="Q499" s="378"/>
      <c r="R499" s="378"/>
      <c r="S499" s="378"/>
    </row>
    <row r="500" spans="1:22" s="32" customFormat="1" ht="13.5" customHeight="1" x14ac:dyDescent="0.2">
      <c r="A500" s="87" t="s">
        <v>265</v>
      </c>
      <c r="B500" s="379" t="str">
        <f>T([1]p39!$C$13:$G$13)</f>
        <v/>
      </c>
      <c r="C500" s="379"/>
      <c r="D500" s="379"/>
      <c r="E500" s="379"/>
      <c r="F500" s="379"/>
      <c r="G500" s="379"/>
      <c r="H500" s="380"/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</row>
    <row r="501" spans="1:22" x14ac:dyDescent="0.2">
      <c r="A501" s="47" t="s">
        <v>266</v>
      </c>
      <c r="B501" s="379" t="str">
        <f>IF([1]p39!$A$372&lt;&gt;0,[1]p39!$A$372,"")</f>
        <v/>
      </c>
      <c r="C501" s="379"/>
      <c r="D501" s="379"/>
      <c r="E501" s="379"/>
      <c r="F501" s="379"/>
      <c r="G501" s="379"/>
      <c r="H501" s="379"/>
      <c r="I501" s="379"/>
      <c r="J501" s="379"/>
      <c r="K501" s="375" t="s">
        <v>170</v>
      </c>
      <c r="L501" s="376"/>
      <c r="M501" s="379" t="str">
        <f>IF([1]p39!$F$372&lt;&gt;0,[1]p39!$F$372,"")</f>
        <v/>
      </c>
      <c r="N501" s="379"/>
      <c r="O501" s="380"/>
      <c r="P501" s="87" t="s">
        <v>74</v>
      </c>
      <c r="Q501" s="96" t="str">
        <f>IF([1]p39!$K$372&lt;&gt;0,[1]p39!$K$372,"")</f>
        <v/>
      </c>
      <c r="R501" s="93" t="s">
        <v>75</v>
      </c>
      <c r="S501" s="96" t="str">
        <f>IF([1]p39!$L$372&lt;&gt;0,[1]p39!$L$372,"")</f>
        <v/>
      </c>
      <c r="T501" s="97"/>
      <c r="U501" s="2"/>
      <c r="V501" s="2"/>
    </row>
    <row r="502" spans="1:22" x14ac:dyDescent="0.2">
      <c r="A502" s="375" t="s">
        <v>263</v>
      </c>
      <c r="B502" s="376"/>
      <c r="C502" s="379" t="str">
        <f>IF([1]p39!$C$373&lt;&gt;0,[1]p39!$C$373,"")</f>
        <v/>
      </c>
      <c r="D502" s="379"/>
      <c r="E502" s="379"/>
      <c r="F502" s="379"/>
      <c r="G502" s="379"/>
      <c r="H502" s="379"/>
      <c r="I502" s="379"/>
      <c r="J502" s="379"/>
      <c r="K502" s="379"/>
      <c r="L502" s="380"/>
      <c r="M502" s="375" t="s">
        <v>240</v>
      </c>
      <c r="N502" s="376"/>
      <c r="O502" s="379" t="str">
        <f>IF([1]p39!$H$372&lt;&gt;0,[1]p39!$H$372,"")</f>
        <v/>
      </c>
      <c r="P502" s="379"/>
      <c r="Q502" s="379"/>
      <c r="R502" s="379"/>
      <c r="S502" s="380"/>
      <c r="T502" s="97"/>
      <c r="U502" s="2"/>
      <c r="V502" s="2"/>
    </row>
    <row r="503" spans="1:22" x14ac:dyDescent="0.2">
      <c r="A503" s="378"/>
      <c r="B503" s="378"/>
      <c r="C503" s="378"/>
      <c r="D503" s="378"/>
      <c r="E503" s="378"/>
      <c r="F503" s="378"/>
      <c r="G503" s="378"/>
      <c r="H503" s="378"/>
      <c r="I503" s="378"/>
      <c r="J503" s="378"/>
      <c r="K503" s="378"/>
      <c r="L503" s="378"/>
      <c r="M503" s="378"/>
      <c r="N503" s="378"/>
      <c r="O503" s="378"/>
      <c r="P503" s="378"/>
      <c r="Q503" s="378"/>
      <c r="R503" s="378"/>
      <c r="S503" s="378"/>
    </row>
    <row r="504" spans="1:22" x14ac:dyDescent="0.2">
      <c r="A504" s="47" t="s">
        <v>266</v>
      </c>
      <c r="B504" s="379" t="str">
        <f>IF([1]p39!$A$376&lt;&gt;0,[1]p39!$A$376,"")</f>
        <v/>
      </c>
      <c r="C504" s="379"/>
      <c r="D504" s="379"/>
      <c r="E504" s="379"/>
      <c r="F504" s="379"/>
      <c r="G504" s="379"/>
      <c r="H504" s="379"/>
      <c r="I504" s="379"/>
      <c r="J504" s="379"/>
      <c r="K504" s="375" t="s">
        <v>170</v>
      </c>
      <c r="L504" s="376"/>
      <c r="M504" s="379" t="str">
        <f>IF([1]p39!$F$376&lt;&gt;0,[1]p39!$F$376,"")</f>
        <v/>
      </c>
      <c r="N504" s="379"/>
      <c r="O504" s="380"/>
      <c r="P504" s="87" t="s">
        <v>74</v>
      </c>
      <c r="Q504" s="96" t="str">
        <f>IF([1]p39!$K$376&lt;&gt;0,[1]p39!$K$376,"")</f>
        <v/>
      </c>
      <c r="R504" s="93" t="s">
        <v>75</v>
      </c>
      <c r="S504" s="96" t="str">
        <f>IF([1]p39!$L$376&lt;&gt;0,[1]p39!$L$376,"")</f>
        <v/>
      </c>
      <c r="T504" s="97"/>
      <c r="U504" s="2"/>
      <c r="V504" s="2"/>
    </row>
    <row r="505" spans="1:22" x14ac:dyDescent="0.2">
      <c r="A505" s="375" t="s">
        <v>263</v>
      </c>
      <c r="B505" s="376"/>
      <c r="C505" s="379" t="str">
        <f>IF([1]p39!$C$377&lt;&gt;0,[1]p39!$C$377,"")</f>
        <v/>
      </c>
      <c r="D505" s="379"/>
      <c r="E505" s="379"/>
      <c r="F505" s="379"/>
      <c r="G505" s="379"/>
      <c r="H505" s="379"/>
      <c r="I505" s="379"/>
      <c r="J505" s="379"/>
      <c r="K505" s="379"/>
      <c r="L505" s="380"/>
      <c r="M505" s="375" t="s">
        <v>240</v>
      </c>
      <c r="N505" s="376"/>
      <c r="O505" s="379" t="str">
        <f>IF([1]p39!$H$376&lt;&gt;0,[1]p39!$H$376,"")</f>
        <v/>
      </c>
      <c r="P505" s="379"/>
      <c r="Q505" s="379"/>
      <c r="R505" s="379"/>
      <c r="S505" s="380"/>
      <c r="T505" s="97"/>
      <c r="U505" s="2"/>
      <c r="V505" s="2"/>
    </row>
    <row r="506" spans="1:22" x14ac:dyDescent="0.2">
      <c r="A506" s="378"/>
      <c r="B506" s="378"/>
      <c r="C506" s="378"/>
      <c r="D506" s="378"/>
      <c r="E506" s="378"/>
      <c r="F506" s="378"/>
      <c r="G506" s="378"/>
      <c r="H506" s="378"/>
      <c r="I506" s="378"/>
      <c r="J506" s="378"/>
      <c r="K506" s="378"/>
      <c r="L506" s="378"/>
      <c r="M506" s="378"/>
      <c r="N506" s="378"/>
      <c r="O506" s="378"/>
      <c r="P506" s="378"/>
      <c r="Q506" s="378"/>
      <c r="R506" s="378"/>
      <c r="S506" s="378"/>
    </row>
    <row r="507" spans="1:22" x14ac:dyDescent="0.2">
      <c r="A507" s="47" t="s">
        <v>266</v>
      </c>
      <c r="B507" s="379" t="str">
        <f>IF([1]p39!$A$380&lt;&gt;0,[1]p39!$A$380,"")</f>
        <v/>
      </c>
      <c r="C507" s="379"/>
      <c r="D507" s="379"/>
      <c r="E507" s="379"/>
      <c r="F507" s="379"/>
      <c r="G507" s="379"/>
      <c r="H507" s="379"/>
      <c r="I507" s="379"/>
      <c r="J507" s="379"/>
      <c r="K507" s="375" t="s">
        <v>170</v>
      </c>
      <c r="L507" s="376"/>
      <c r="M507" s="379" t="str">
        <f>IF([1]p39!$F$380&lt;&gt;0,[1]p39!$F$380,"")</f>
        <v/>
      </c>
      <c r="N507" s="379"/>
      <c r="O507" s="380"/>
      <c r="P507" s="87" t="s">
        <v>74</v>
      </c>
      <c r="Q507" s="96" t="str">
        <f>IF([1]p39!$K$380&lt;&gt;0,[1]p39!$K$380,"")</f>
        <v/>
      </c>
      <c r="R507" s="93" t="s">
        <v>75</v>
      </c>
      <c r="S507" s="96" t="str">
        <f>IF([1]p39!$L$380&lt;&gt;0,[1]p39!$L$380,"")</f>
        <v/>
      </c>
      <c r="T507" s="97"/>
      <c r="U507" s="2"/>
      <c r="V507" s="2"/>
    </row>
    <row r="508" spans="1:22" x14ac:dyDescent="0.2">
      <c r="A508" s="375" t="s">
        <v>263</v>
      </c>
      <c r="B508" s="376"/>
      <c r="C508" s="379" t="str">
        <f>IF([1]p39!$C$381&lt;&gt;0,[1]p39!$C$381,"")</f>
        <v/>
      </c>
      <c r="D508" s="379"/>
      <c r="E508" s="379"/>
      <c r="F508" s="379"/>
      <c r="G508" s="379"/>
      <c r="H508" s="379"/>
      <c r="I508" s="379"/>
      <c r="J508" s="379"/>
      <c r="K508" s="379"/>
      <c r="L508" s="380"/>
      <c r="M508" s="375" t="s">
        <v>240</v>
      </c>
      <c r="N508" s="376"/>
      <c r="O508" s="379" t="str">
        <f>IF([1]p39!$H$380&lt;&gt;0,[1]p39!$H$380,"")</f>
        <v/>
      </c>
      <c r="P508" s="379"/>
      <c r="Q508" s="379"/>
      <c r="R508" s="379"/>
      <c r="S508" s="380"/>
      <c r="T508" s="97"/>
      <c r="U508" s="2"/>
      <c r="V508" s="2"/>
    </row>
    <row r="509" spans="1:22" x14ac:dyDescent="0.2">
      <c r="A509" s="378"/>
      <c r="B509" s="378"/>
      <c r="C509" s="378"/>
      <c r="D509" s="378"/>
      <c r="E509" s="378"/>
      <c r="F509" s="378"/>
      <c r="G509" s="378"/>
      <c r="H509" s="378"/>
      <c r="I509" s="378"/>
      <c r="J509" s="378"/>
      <c r="K509" s="378"/>
      <c r="L509" s="378"/>
      <c r="M509" s="378"/>
      <c r="N509" s="378"/>
      <c r="O509" s="378"/>
      <c r="P509" s="378"/>
      <c r="Q509" s="378"/>
      <c r="R509" s="378"/>
      <c r="S509" s="378"/>
    </row>
    <row r="510" spans="1:22" x14ac:dyDescent="0.2">
      <c r="A510" s="47" t="s">
        <v>266</v>
      </c>
      <c r="B510" s="379" t="str">
        <f>IF([1]p39!$A$384&lt;&gt;0,[1]p39!$A$384,"")</f>
        <v/>
      </c>
      <c r="C510" s="379"/>
      <c r="D510" s="379"/>
      <c r="E510" s="379"/>
      <c r="F510" s="379"/>
      <c r="G510" s="379"/>
      <c r="H510" s="379"/>
      <c r="I510" s="379"/>
      <c r="J510" s="379"/>
      <c r="K510" s="375" t="s">
        <v>170</v>
      </c>
      <c r="L510" s="376"/>
      <c r="M510" s="379" t="str">
        <f>IF([1]p39!$F$384&lt;&gt;0,[1]p39!$F$384,"")</f>
        <v/>
      </c>
      <c r="N510" s="379"/>
      <c r="O510" s="380"/>
      <c r="P510" s="87" t="s">
        <v>74</v>
      </c>
      <c r="Q510" s="96" t="str">
        <f>IF([1]p39!$K$384&lt;&gt;0,[1]p39!$K$384,"")</f>
        <v/>
      </c>
      <c r="R510" s="93" t="s">
        <v>75</v>
      </c>
      <c r="S510" s="96" t="str">
        <f>IF([1]p39!$L$384&lt;&gt;0,[1]p39!$L$384,"")</f>
        <v/>
      </c>
      <c r="T510" s="97"/>
      <c r="U510" s="2"/>
      <c r="V510" s="2"/>
    </row>
    <row r="511" spans="1:22" x14ac:dyDescent="0.2">
      <c r="A511" s="375" t="s">
        <v>263</v>
      </c>
      <c r="B511" s="376"/>
      <c r="C511" s="379" t="str">
        <f>IF([1]p39!$C$385&lt;&gt;0,[1]p39!$C$385,"")</f>
        <v/>
      </c>
      <c r="D511" s="379"/>
      <c r="E511" s="379"/>
      <c r="F511" s="379"/>
      <c r="G511" s="379"/>
      <c r="H511" s="379"/>
      <c r="I511" s="379"/>
      <c r="J511" s="379"/>
      <c r="K511" s="379"/>
      <c r="L511" s="380"/>
      <c r="M511" s="375" t="s">
        <v>240</v>
      </c>
      <c r="N511" s="376"/>
      <c r="O511" s="379" t="str">
        <f>IF([1]p39!$H$384&lt;&gt;0,[1]p39!$H$384,"")</f>
        <v/>
      </c>
      <c r="P511" s="379"/>
      <c r="Q511" s="379"/>
      <c r="R511" s="379"/>
      <c r="S511" s="380"/>
      <c r="T511" s="97"/>
      <c r="U511" s="2"/>
      <c r="V511" s="2"/>
    </row>
    <row r="512" spans="1:22" x14ac:dyDescent="0.2">
      <c r="A512" s="378"/>
      <c r="B512" s="378"/>
      <c r="C512" s="378"/>
      <c r="D512" s="378"/>
      <c r="E512" s="378"/>
      <c r="F512" s="378"/>
      <c r="G512" s="378"/>
      <c r="H512" s="378"/>
      <c r="I512" s="378"/>
      <c r="J512" s="378"/>
      <c r="K512" s="378"/>
      <c r="L512" s="378"/>
      <c r="M512" s="378"/>
      <c r="N512" s="378"/>
      <c r="O512" s="378"/>
      <c r="P512" s="378"/>
      <c r="Q512" s="378"/>
      <c r="R512" s="378"/>
      <c r="S512" s="378"/>
    </row>
    <row r="513" spans="1:22" s="32" customFormat="1" ht="13.5" customHeight="1" x14ac:dyDescent="0.2">
      <c r="A513" s="87" t="s">
        <v>265</v>
      </c>
      <c r="B513" s="379" t="str">
        <f>T([1]p40!$C$13:$G$13)</f>
        <v/>
      </c>
      <c r="C513" s="379"/>
      <c r="D513" s="379"/>
      <c r="E513" s="379"/>
      <c r="F513" s="379"/>
      <c r="G513" s="379"/>
      <c r="H513" s="380"/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</row>
    <row r="514" spans="1:22" x14ac:dyDescent="0.2">
      <c r="A514" s="47" t="s">
        <v>266</v>
      </c>
      <c r="B514" s="379" t="str">
        <f>IF([1]p40!$A$372&lt;&gt;0,[1]p40!$A$372,"")</f>
        <v/>
      </c>
      <c r="C514" s="379"/>
      <c r="D514" s="379"/>
      <c r="E514" s="379"/>
      <c r="F514" s="379"/>
      <c r="G514" s="379"/>
      <c r="H514" s="379"/>
      <c r="I514" s="379"/>
      <c r="J514" s="379"/>
      <c r="K514" s="375" t="s">
        <v>170</v>
      </c>
      <c r="L514" s="376"/>
      <c r="M514" s="379" t="str">
        <f>IF([1]p40!$F$372&lt;&gt;0,[1]p40!$F$372,"")</f>
        <v/>
      </c>
      <c r="N514" s="379"/>
      <c r="O514" s="380"/>
      <c r="P514" s="87" t="s">
        <v>74</v>
      </c>
      <c r="Q514" s="96" t="str">
        <f>IF([1]p40!$K$372&lt;&gt;0,[1]p40!$K$372,"")</f>
        <v/>
      </c>
      <c r="R514" s="93" t="s">
        <v>75</v>
      </c>
      <c r="S514" s="96" t="str">
        <f>IF([1]p40!$L$372&lt;&gt;0,[1]p40!$L$372,"")</f>
        <v/>
      </c>
      <c r="T514" s="97"/>
      <c r="U514" s="2"/>
      <c r="V514" s="2"/>
    </row>
    <row r="515" spans="1:22" x14ac:dyDescent="0.2">
      <c r="A515" s="375" t="s">
        <v>263</v>
      </c>
      <c r="B515" s="376"/>
      <c r="C515" s="379" t="str">
        <f>IF([1]p40!$C$373&lt;&gt;0,[1]p40!$C$373,"")</f>
        <v/>
      </c>
      <c r="D515" s="379"/>
      <c r="E515" s="379"/>
      <c r="F515" s="379"/>
      <c r="G515" s="379"/>
      <c r="H515" s="379"/>
      <c r="I515" s="379"/>
      <c r="J515" s="379"/>
      <c r="K515" s="379"/>
      <c r="L515" s="380"/>
      <c r="M515" s="375" t="s">
        <v>240</v>
      </c>
      <c r="N515" s="376"/>
      <c r="O515" s="379" t="str">
        <f>IF([1]p40!$H$372&lt;&gt;0,[1]p40!$H$372,"")</f>
        <v/>
      </c>
      <c r="P515" s="379"/>
      <c r="Q515" s="379"/>
      <c r="R515" s="379"/>
      <c r="S515" s="380"/>
      <c r="T515" s="97"/>
      <c r="U515" s="2"/>
      <c r="V515" s="2"/>
    </row>
    <row r="516" spans="1:22" x14ac:dyDescent="0.2">
      <c r="A516" s="378"/>
      <c r="B516" s="378"/>
      <c r="C516" s="378"/>
      <c r="D516" s="378"/>
      <c r="E516" s="378"/>
      <c r="F516" s="378"/>
      <c r="G516" s="378"/>
      <c r="H516" s="378"/>
      <c r="I516" s="378"/>
      <c r="J516" s="378"/>
      <c r="K516" s="378"/>
      <c r="L516" s="378"/>
      <c r="M516" s="378"/>
      <c r="N516" s="378"/>
      <c r="O516" s="378"/>
      <c r="P516" s="378"/>
      <c r="Q516" s="378"/>
      <c r="R516" s="378"/>
      <c r="S516" s="378"/>
    </row>
    <row r="517" spans="1:22" x14ac:dyDescent="0.2">
      <c r="A517" s="47" t="s">
        <v>266</v>
      </c>
      <c r="B517" s="379" t="str">
        <f>IF([1]p40!$A$376&lt;&gt;0,[1]p40!$A$376,"")</f>
        <v/>
      </c>
      <c r="C517" s="379"/>
      <c r="D517" s="379"/>
      <c r="E517" s="379"/>
      <c r="F517" s="379"/>
      <c r="G517" s="379"/>
      <c r="H517" s="379"/>
      <c r="I517" s="379"/>
      <c r="J517" s="379"/>
      <c r="K517" s="375" t="s">
        <v>170</v>
      </c>
      <c r="L517" s="376"/>
      <c r="M517" s="379" t="str">
        <f>IF([1]p40!$F$376&lt;&gt;0,[1]p40!$F$376,"")</f>
        <v/>
      </c>
      <c r="N517" s="379"/>
      <c r="O517" s="380"/>
      <c r="P517" s="87" t="s">
        <v>74</v>
      </c>
      <c r="Q517" s="96" t="str">
        <f>IF([1]p40!$K$376&lt;&gt;0,[1]p40!$K$376,"")</f>
        <v/>
      </c>
      <c r="R517" s="93" t="s">
        <v>75</v>
      </c>
      <c r="S517" s="96" t="str">
        <f>IF([1]p40!$L$376&lt;&gt;0,[1]p40!$L$376,"")</f>
        <v/>
      </c>
      <c r="T517" s="97"/>
      <c r="U517" s="2"/>
      <c r="V517" s="2"/>
    </row>
    <row r="518" spans="1:22" x14ac:dyDescent="0.2">
      <c r="A518" s="375" t="s">
        <v>263</v>
      </c>
      <c r="B518" s="376"/>
      <c r="C518" s="379" t="str">
        <f>IF([1]p40!$C$377&lt;&gt;0,[1]p40!$C$377,"")</f>
        <v/>
      </c>
      <c r="D518" s="379"/>
      <c r="E518" s="379"/>
      <c r="F518" s="379"/>
      <c r="G518" s="379"/>
      <c r="H518" s="379"/>
      <c r="I518" s="379"/>
      <c r="J518" s="379"/>
      <c r="K518" s="379"/>
      <c r="L518" s="380"/>
      <c r="M518" s="375" t="s">
        <v>240</v>
      </c>
      <c r="N518" s="376"/>
      <c r="O518" s="379" t="str">
        <f>IF([1]p40!$H$376&lt;&gt;0,[1]p40!$H$376,"")</f>
        <v/>
      </c>
      <c r="P518" s="379"/>
      <c r="Q518" s="379"/>
      <c r="R518" s="379"/>
      <c r="S518" s="380"/>
      <c r="T518" s="97"/>
      <c r="U518" s="2"/>
      <c r="V518" s="2"/>
    </row>
    <row r="519" spans="1:22" x14ac:dyDescent="0.2">
      <c r="A519" s="378"/>
      <c r="B519" s="378"/>
      <c r="C519" s="378"/>
      <c r="D519" s="378"/>
      <c r="E519" s="378"/>
      <c r="F519" s="378"/>
      <c r="G519" s="378"/>
      <c r="H519" s="378"/>
      <c r="I519" s="378"/>
      <c r="J519" s="378"/>
      <c r="K519" s="378"/>
      <c r="L519" s="378"/>
      <c r="M519" s="378"/>
      <c r="N519" s="378"/>
      <c r="O519" s="378"/>
      <c r="P519" s="378"/>
      <c r="Q519" s="378"/>
      <c r="R519" s="378"/>
      <c r="S519" s="378"/>
    </row>
    <row r="520" spans="1:22" x14ac:dyDescent="0.2">
      <c r="A520" s="47" t="s">
        <v>266</v>
      </c>
      <c r="B520" s="379" t="str">
        <f>IF([1]p40!$A$380&lt;&gt;0,[1]p40!$A$380,"")</f>
        <v/>
      </c>
      <c r="C520" s="379"/>
      <c r="D520" s="379"/>
      <c r="E520" s="379"/>
      <c r="F520" s="379"/>
      <c r="G520" s="379"/>
      <c r="H520" s="379"/>
      <c r="I520" s="379"/>
      <c r="J520" s="379"/>
      <c r="K520" s="375" t="s">
        <v>170</v>
      </c>
      <c r="L520" s="376"/>
      <c r="M520" s="379" t="str">
        <f>IF([1]p40!$F$380&lt;&gt;0,[1]p40!$F$380,"")</f>
        <v/>
      </c>
      <c r="N520" s="379"/>
      <c r="O520" s="380"/>
      <c r="P520" s="87" t="s">
        <v>74</v>
      </c>
      <c r="Q520" s="96" t="str">
        <f>IF([1]p40!$K$380&lt;&gt;0,[1]p40!$K$380,"")</f>
        <v/>
      </c>
      <c r="R520" s="93" t="s">
        <v>75</v>
      </c>
      <c r="S520" s="96" t="str">
        <f>IF([1]p40!$L$380&lt;&gt;0,[1]p40!$L$380,"")</f>
        <v/>
      </c>
      <c r="T520" s="97"/>
      <c r="U520" s="2"/>
      <c r="V520" s="2"/>
    </row>
    <row r="521" spans="1:22" x14ac:dyDescent="0.2">
      <c r="A521" s="375" t="s">
        <v>263</v>
      </c>
      <c r="B521" s="376"/>
      <c r="C521" s="379" t="str">
        <f>IF([1]p40!$C$381&lt;&gt;0,[1]p40!$C$381,"")</f>
        <v/>
      </c>
      <c r="D521" s="379"/>
      <c r="E521" s="379"/>
      <c r="F521" s="379"/>
      <c r="G521" s="379"/>
      <c r="H521" s="379"/>
      <c r="I521" s="379"/>
      <c r="J521" s="379"/>
      <c r="K521" s="379"/>
      <c r="L521" s="380"/>
      <c r="M521" s="375" t="s">
        <v>240</v>
      </c>
      <c r="N521" s="376"/>
      <c r="O521" s="379" t="str">
        <f>IF([1]p40!$H$380&lt;&gt;0,[1]p40!$H$380,"")</f>
        <v/>
      </c>
      <c r="P521" s="379"/>
      <c r="Q521" s="379"/>
      <c r="R521" s="379"/>
      <c r="S521" s="380"/>
      <c r="T521" s="97"/>
      <c r="U521" s="2"/>
      <c r="V521" s="2"/>
    </row>
    <row r="522" spans="1:22" x14ac:dyDescent="0.2">
      <c r="A522" s="378"/>
      <c r="B522" s="378"/>
      <c r="C522" s="378"/>
      <c r="D522" s="378"/>
      <c r="E522" s="378"/>
      <c r="F522" s="378"/>
      <c r="G522" s="378"/>
      <c r="H522" s="378"/>
      <c r="I522" s="378"/>
      <c r="J522" s="378"/>
      <c r="K522" s="378"/>
      <c r="L522" s="378"/>
      <c r="M522" s="378"/>
      <c r="N522" s="378"/>
      <c r="O522" s="378"/>
      <c r="P522" s="378"/>
      <c r="Q522" s="378"/>
      <c r="R522" s="378"/>
      <c r="S522" s="378"/>
    </row>
    <row r="523" spans="1:22" x14ac:dyDescent="0.2">
      <c r="A523" s="47" t="s">
        <v>266</v>
      </c>
      <c r="B523" s="379" t="str">
        <f>IF([1]p40!$A$384&lt;&gt;0,[1]p40!$A$384,"")</f>
        <v/>
      </c>
      <c r="C523" s="379"/>
      <c r="D523" s="379"/>
      <c r="E523" s="379"/>
      <c r="F523" s="379"/>
      <c r="G523" s="379"/>
      <c r="H523" s="379"/>
      <c r="I523" s="379"/>
      <c r="J523" s="379"/>
      <c r="K523" s="375" t="s">
        <v>170</v>
      </c>
      <c r="L523" s="376"/>
      <c r="M523" s="379" t="str">
        <f>IF([1]p40!$F$384&lt;&gt;0,[1]p40!$F$384,"")</f>
        <v/>
      </c>
      <c r="N523" s="379"/>
      <c r="O523" s="380"/>
      <c r="P523" s="87" t="s">
        <v>74</v>
      </c>
      <c r="Q523" s="96" t="str">
        <f>IF([1]p40!$K$384&lt;&gt;0,[1]p40!$K$384,"")</f>
        <v/>
      </c>
      <c r="R523" s="93" t="s">
        <v>75</v>
      </c>
      <c r="S523" s="96" t="str">
        <f>IF([1]p40!$L$384&lt;&gt;0,[1]p40!$L$384,"")</f>
        <v/>
      </c>
      <c r="T523" s="97"/>
      <c r="U523" s="2"/>
      <c r="V523" s="2"/>
    </row>
    <row r="524" spans="1:22" x14ac:dyDescent="0.2">
      <c r="A524" s="375" t="s">
        <v>263</v>
      </c>
      <c r="B524" s="376"/>
      <c r="C524" s="379" t="str">
        <f>IF([1]p40!$C$385&lt;&gt;0,[1]p40!$C$385,"")</f>
        <v/>
      </c>
      <c r="D524" s="379"/>
      <c r="E524" s="379"/>
      <c r="F524" s="379"/>
      <c r="G524" s="379"/>
      <c r="H524" s="379"/>
      <c r="I524" s="379"/>
      <c r="J524" s="379"/>
      <c r="K524" s="379"/>
      <c r="L524" s="380"/>
      <c r="M524" s="375" t="s">
        <v>240</v>
      </c>
      <c r="N524" s="376"/>
      <c r="O524" s="379" t="str">
        <f>IF([1]p40!$H$384&lt;&gt;0,[1]p40!$H$384,"")</f>
        <v/>
      </c>
      <c r="P524" s="379"/>
      <c r="Q524" s="379"/>
      <c r="R524" s="379"/>
      <c r="S524" s="380"/>
      <c r="T524" s="97"/>
      <c r="U524" s="2"/>
      <c r="V524" s="2"/>
    </row>
    <row r="525" spans="1:22" x14ac:dyDescent="0.2">
      <c r="A525" s="378"/>
      <c r="B525" s="378"/>
      <c r="C525" s="378"/>
      <c r="D525" s="378"/>
      <c r="E525" s="378"/>
      <c r="F525" s="378"/>
      <c r="G525" s="378"/>
      <c r="H525" s="378"/>
      <c r="I525" s="378"/>
      <c r="J525" s="378"/>
      <c r="K525" s="378"/>
      <c r="L525" s="378"/>
      <c r="M525" s="378"/>
      <c r="N525" s="378"/>
      <c r="O525" s="378"/>
      <c r="P525" s="378"/>
      <c r="Q525" s="378"/>
      <c r="R525" s="378"/>
      <c r="S525" s="378"/>
    </row>
    <row r="526" spans="1:22" s="32" customFormat="1" ht="13.5" customHeight="1" x14ac:dyDescent="0.2">
      <c r="A526" s="87" t="s">
        <v>265</v>
      </c>
      <c r="B526" s="379" t="str">
        <f>T([1]p41!$C$13:$G$13)</f>
        <v/>
      </c>
      <c r="C526" s="379"/>
      <c r="D526" s="379"/>
      <c r="E526" s="379"/>
      <c r="F526" s="379"/>
      <c r="G526" s="379"/>
      <c r="H526" s="380"/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</row>
    <row r="527" spans="1:22" x14ac:dyDescent="0.2">
      <c r="A527" s="47" t="s">
        <v>266</v>
      </c>
      <c r="B527" s="379" t="str">
        <f>IF([1]p41!$A$372&lt;&gt;0,[1]p41!$A$372,"")</f>
        <v/>
      </c>
      <c r="C527" s="379"/>
      <c r="D527" s="379"/>
      <c r="E527" s="379"/>
      <c r="F527" s="379"/>
      <c r="G527" s="379"/>
      <c r="H527" s="379"/>
      <c r="I527" s="379"/>
      <c r="J527" s="379"/>
      <c r="K527" s="375" t="s">
        <v>170</v>
      </c>
      <c r="L527" s="376"/>
      <c r="M527" s="379" t="str">
        <f>IF([1]p41!$F$372&lt;&gt;0,[1]p41!$F$372,"")</f>
        <v/>
      </c>
      <c r="N527" s="379"/>
      <c r="O527" s="380"/>
      <c r="P527" s="87" t="s">
        <v>74</v>
      </c>
      <c r="Q527" s="96" t="str">
        <f>IF([1]p41!$K$372&lt;&gt;0,[1]p41!$K$372,"")</f>
        <v/>
      </c>
      <c r="R527" s="93" t="s">
        <v>75</v>
      </c>
      <c r="S527" s="96" t="str">
        <f>IF([1]p41!$L$372&lt;&gt;0,[1]p41!$L$372,"")</f>
        <v/>
      </c>
      <c r="T527" s="97"/>
      <c r="U527" s="2"/>
      <c r="V527" s="2"/>
    </row>
    <row r="528" spans="1:22" x14ac:dyDescent="0.2">
      <c r="A528" s="375" t="s">
        <v>263</v>
      </c>
      <c r="B528" s="376"/>
      <c r="C528" s="379" t="str">
        <f>IF([1]p41!$C$373&lt;&gt;0,[1]p41!$C$373,"")</f>
        <v/>
      </c>
      <c r="D528" s="379"/>
      <c r="E528" s="379"/>
      <c r="F528" s="379"/>
      <c r="G528" s="379"/>
      <c r="H528" s="379"/>
      <c r="I528" s="379"/>
      <c r="J528" s="379"/>
      <c r="K528" s="379"/>
      <c r="L528" s="380"/>
      <c r="M528" s="375" t="s">
        <v>240</v>
      </c>
      <c r="N528" s="376"/>
      <c r="O528" s="379" t="str">
        <f>IF([1]p41!$H$372&lt;&gt;0,[1]p41!$H$372,"")</f>
        <v/>
      </c>
      <c r="P528" s="379"/>
      <c r="Q528" s="379"/>
      <c r="R528" s="379"/>
      <c r="S528" s="380"/>
      <c r="T528" s="97"/>
      <c r="U528" s="2"/>
      <c r="V528" s="2"/>
    </row>
    <row r="529" spans="1:22" x14ac:dyDescent="0.2">
      <c r="A529" s="378"/>
      <c r="B529" s="378"/>
      <c r="C529" s="378"/>
      <c r="D529" s="378"/>
      <c r="E529" s="378"/>
      <c r="F529" s="378"/>
      <c r="G529" s="378"/>
      <c r="H529" s="378"/>
      <c r="I529" s="378"/>
      <c r="J529" s="378"/>
      <c r="K529" s="378"/>
      <c r="L529" s="378"/>
      <c r="M529" s="378"/>
      <c r="N529" s="378"/>
      <c r="O529" s="378"/>
      <c r="P529" s="378"/>
      <c r="Q529" s="378"/>
      <c r="R529" s="378"/>
      <c r="S529" s="378"/>
    </row>
    <row r="530" spans="1:22" x14ac:dyDescent="0.2">
      <c r="A530" s="47" t="s">
        <v>266</v>
      </c>
      <c r="B530" s="379" t="str">
        <f>IF([1]p41!$A$376&lt;&gt;0,[1]p41!$A$376,"")</f>
        <v/>
      </c>
      <c r="C530" s="379"/>
      <c r="D530" s="379"/>
      <c r="E530" s="379"/>
      <c r="F530" s="379"/>
      <c r="G530" s="379"/>
      <c r="H530" s="379"/>
      <c r="I530" s="379"/>
      <c r="J530" s="379"/>
      <c r="K530" s="375" t="s">
        <v>170</v>
      </c>
      <c r="L530" s="376"/>
      <c r="M530" s="379" t="str">
        <f>IF([1]p41!$F$376&lt;&gt;0,[1]p41!$F$376,"")</f>
        <v/>
      </c>
      <c r="N530" s="379"/>
      <c r="O530" s="380"/>
      <c r="P530" s="87" t="s">
        <v>74</v>
      </c>
      <c r="Q530" s="96" t="str">
        <f>IF([1]p41!$K$376&lt;&gt;0,[1]p41!$K$376,"")</f>
        <v/>
      </c>
      <c r="R530" s="93" t="s">
        <v>75</v>
      </c>
      <c r="S530" s="96" t="str">
        <f>IF([1]p41!$L$376&lt;&gt;0,[1]p41!$L$376,"")</f>
        <v/>
      </c>
      <c r="T530" s="97"/>
      <c r="U530" s="2"/>
      <c r="V530" s="2"/>
    </row>
    <row r="531" spans="1:22" x14ac:dyDescent="0.2">
      <c r="A531" s="375" t="s">
        <v>263</v>
      </c>
      <c r="B531" s="376"/>
      <c r="C531" s="379" t="str">
        <f>IF([1]p41!$C$377&lt;&gt;0,[1]p41!$C$377,"")</f>
        <v/>
      </c>
      <c r="D531" s="379"/>
      <c r="E531" s="379"/>
      <c r="F531" s="379"/>
      <c r="G531" s="379"/>
      <c r="H531" s="379"/>
      <c r="I531" s="379"/>
      <c r="J531" s="379"/>
      <c r="K531" s="379"/>
      <c r="L531" s="380"/>
      <c r="M531" s="375" t="s">
        <v>240</v>
      </c>
      <c r="N531" s="376"/>
      <c r="O531" s="379" t="str">
        <f>IF([1]p41!$H$376&lt;&gt;0,[1]p41!$H$376,"")</f>
        <v/>
      </c>
      <c r="P531" s="379"/>
      <c r="Q531" s="379"/>
      <c r="R531" s="379"/>
      <c r="S531" s="380"/>
      <c r="T531" s="97"/>
      <c r="U531" s="2"/>
      <c r="V531" s="2"/>
    </row>
    <row r="532" spans="1:22" x14ac:dyDescent="0.2">
      <c r="A532" s="378"/>
      <c r="B532" s="378"/>
      <c r="C532" s="378"/>
      <c r="D532" s="378"/>
      <c r="E532" s="378"/>
      <c r="F532" s="378"/>
      <c r="G532" s="378"/>
      <c r="H532" s="378"/>
      <c r="I532" s="378"/>
      <c r="J532" s="378"/>
      <c r="K532" s="378"/>
      <c r="L532" s="378"/>
      <c r="M532" s="378"/>
      <c r="N532" s="378"/>
      <c r="O532" s="378"/>
      <c r="P532" s="378"/>
      <c r="Q532" s="378"/>
      <c r="R532" s="378"/>
      <c r="S532" s="378"/>
    </row>
    <row r="533" spans="1:22" x14ac:dyDescent="0.2">
      <c r="A533" s="47" t="s">
        <v>266</v>
      </c>
      <c r="B533" s="379" t="str">
        <f>IF([1]p41!$A$380&lt;&gt;0,[1]p41!$A$380,"")</f>
        <v/>
      </c>
      <c r="C533" s="379"/>
      <c r="D533" s="379"/>
      <c r="E533" s="379"/>
      <c r="F533" s="379"/>
      <c r="G533" s="379"/>
      <c r="H533" s="379"/>
      <c r="I533" s="379"/>
      <c r="J533" s="379"/>
      <c r="K533" s="375" t="s">
        <v>170</v>
      </c>
      <c r="L533" s="376"/>
      <c r="M533" s="379" t="str">
        <f>IF([1]p41!$F$380&lt;&gt;0,[1]p41!$F$380,"")</f>
        <v/>
      </c>
      <c r="N533" s="379"/>
      <c r="O533" s="380"/>
      <c r="P533" s="87" t="s">
        <v>74</v>
      </c>
      <c r="Q533" s="96" t="str">
        <f>IF([1]p41!$K$380&lt;&gt;0,[1]p41!$K$380,"")</f>
        <v/>
      </c>
      <c r="R533" s="93" t="s">
        <v>75</v>
      </c>
      <c r="S533" s="96" t="str">
        <f>IF([1]p41!$L$380&lt;&gt;0,[1]p41!$L$380,"")</f>
        <v/>
      </c>
      <c r="T533" s="97"/>
      <c r="U533" s="2"/>
      <c r="V533" s="2"/>
    </row>
    <row r="534" spans="1:22" x14ac:dyDescent="0.2">
      <c r="A534" s="375" t="s">
        <v>263</v>
      </c>
      <c r="B534" s="376"/>
      <c r="C534" s="379" t="str">
        <f>IF([1]p41!$C$381&lt;&gt;0,[1]p41!$C$381,"")</f>
        <v/>
      </c>
      <c r="D534" s="379"/>
      <c r="E534" s="379"/>
      <c r="F534" s="379"/>
      <c r="G534" s="379"/>
      <c r="H534" s="379"/>
      <c r="I534" s="379"/>
      <c r="J534" s="379"/>
      <c r="K534" s="379"/>
      <c r="L534" s="380"/>
      <c r="M534" s="375" t="s">
        <v>240</v>
      </c>
      <c r="N534" s="376"/>
      <c r="O534" s="379" t="str">
        <f>IF([1]p41!$H$380&lt;&gt;0,[1]p41!$H$380,"")</f>
        <v/>
      </c>
      <c r="P534" s="379"/>
      <c r="Q534" s="379"/>
      <c r="R534" s="379"/>
      <c r="S534" s="380"/>
      <c r="T534" s="97"/>
      <c r="U534" s="2"/>
      <c r="V534" s="2"/>
    </row>
    <row r="535" spans="1:22" x14ac:dyDescent="0.2">
      <c r="A535" s="378"/>
      <c r="B535" s="378"/>
      <c r="C535" s="378"/>
      <c r="D535" s="378"/>
      <c r="E535" s="378"/>
      <c r="F535" s="378"/>
      <c r="G535" s="378"/>
      <c r="H535" s="378"/>
      <c r="I535" s="378"/>
      <c r="J535" s="378"/>
      <c r="K535" s="378"/>
      <c r="L535" s="378"/>
      <c r="M535" s="378"/>
      <c r="N535" s="378"/>
      <c r="O535" s="378"/>
      <c r="P535" s="378"/>
      <c r="Q535" s="378"/>
      <c r="R535" s="378"/>
      <c r="S535" s="378"/>
    </row>
    <row r="536" spans="1:22" x14ac:dyDescent="0.2">
      <c r="A536" s="47" t="s">
        <v>266</v>
      </c>
      <c r="B536" s="379" t="str">
        <f>IF([1]p41!$A$384&lt;&gt;0,[1]p41!$A$384,"")</f>
        <v/>
      </c>
      <c r="C536" s="379"/>
      <c r="D536" s="379"/>
      <c r="E536" s="379"/>
      <c r="F536" s="379"/>
      <c r="G536" s="379"/>
      <c r="H536" s="379"/>
      <c r="I536" s="379"/>
      <c r="J536" s="379"/>
      <c r="K536" s="375" t="s">
        <v>170</v>
      </c>
      <c r="L536" s="376"/>
      <c r="M536" s="379" t="str">
        <f>IF([1]p41!$F$384&lt;&gt;0,[1]p41!$F$384,"")</f>
        <v/>
      </c>
      <c r="N536" s="379"/>
      <c r="O536" s="380"/>
      <c r="P536" s="87" t="s">
        <v>74</v>
      </c>
      <c r="Q536" s="96" t="str">
        <f>IF([1]p41!$K$384&lt;&gt;0,[1]p41!$K$384,"")</f>
        <v/>
      </c>
      <c r="R536" s="93" t="s">
        <v>75</v>
      </c>
      <c r="S536" s="96" t="str">
        <f>IF([1]p41!$L$384&lt;&gt;0,[1]p41!$L$384,"")</f>
        <v/>
      </c>
      <c r="T536" s="97"/>
      <c r="U536" s="2"/>
      <c r="V536" s="2"/>
    </row>
    <row r="537" spans="1:22" x14ac:dyDescent="0.2">
      <c r="A537" s="375" t="s">
        <v>263</v>
      </c>
      <c r="B537" s="376"/>
      <c r="C537" s="379" t="str">
        <f>IF([1]p41!$C$385&lt;&gt;0,[1]p41!$C$385,"")</f>
        <v/>
      </c>
      <c r="D537" s="379"/>
      <c r="E537" s="379"/>
      <c r="F537" s="379"/>
      <c r="G537" s="379"/>
      <c r="H537" s="379"/>
      <c r="I537" s="379"/>
      <c r="J537" s="379"/>
      <c r="K537" s="379"/>
      <c r="L537" s="380"/>
      <c r="M537" s="375" t="s">
        <v>240</v>
      </c>
      <c r="N537" s="376"/>
      <c r="O537" s="379" t="str">
        <f>IF([1]p41!$H$384&lt;&gt;0,[1]p41!$H$384,"")</f>
        <v/>
      </c>
      <c r="P537" s="379"/>
      <c r="Q537" s="379"/>
      <c r="R537" s="379"/>
      <c r="S537" s="380"/>
      <c r="T537" s="97"/>
      <c r="U537" s="2"/>
      <c r="V537" s="2"/>
    </row>
    <row r="538" spans="1:22" x14ac:dyDescent="0.2">
      <c r="A538" s="378"/>
      <c r="B538" s="378"/>
      <c r="C538" s="378"/>
      <c r="D538" s="378"/>
      <c r="E538" s="378"/>
      <c r="F538" s="378"/>
      <c r="G538" s="378"/>
      <c r="H538" s="378"/>
      <c r="I538" s="378"/>
      <c r="J538" s="378"/>
      <c r="K538" s="378"/>
      <c r="L538" s="378"/>
      <c r="M538" s="378"/>
      <c r="N538" s="378"/>
      <c r="O538" s="378"/>
      <c r="P538" s="378"/>
      <c r="Q538" s="378"/>
      <c r="R538" s="378"/>
      <c r="S538" s="378"/>
    </row>
    <row r="539" spans="1:22" s="32" customFormat="1" ht="13.5" customHeight="1" x14ac:dyDescent="0.2">
      <c r="A539" s="87" t="s">
        <v>265</v>
      </c>
      <c r="B539" s="379" t="str">
        <f>T([1]p42!$C$13:$G$13)</f>
        <v/>
      </c>
      <c r="C539" s="379"/>
      <c r="D539" s="379"/>
      <c r="E539" s="379"/>
      <c r="F539" s="379"/>
      <c r="G539" s="379"/>
      <c r="H539" s="380"/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</row>
    <row r="540" spans="1:22" x14ac:dyDescent="0.2">
      <c r="A540" s="47" t="s">
        <v>266</v>
      </c>
      <c r="B540" s="379" t="str">
        <f>IF([1]p42!$A$372&lt;&gt;0,[1]p42!$A$372,"")</f>
        <v/>
      </c>
      <c r="C540" s="379"/>
      <c r="D540" s="379"/>
      <c r="E540" s="379"/>
      <c r="F540" s="379"/>
      <c r="G540" s="379"/>
      <c r="H540" s="379"/>
      <c r="I540" s="379"/>
      <c r="J540" s="379"/>
      <c r="K540" s="375" t="s">
        <v>170</v>
      </c>
      <c r="L540" s="376"/>
      <c r="M540" s="379" t="str">
        <f>IF([1]p42!$F$372&lt;&gt;0,[1]p42!$F$372,"")</f>
        <v/>
      </c>
      <c r="N540" s="379"/>
      <c r="O540" s="380"/>
      <c r="P540" s="87" t="s">
        <v>74</v>
      </c>
      <c r="Q540" s="96" t="str">
        <f>IF([1]p42!$K$372&lt;&gt;0,[1]p42!$K$372,"")</f>
        <v/>
      </c>
      <c r="R540" s="93" t="s">
        <v>75</v>
      </c>
      <c r="S540" s="96" t="str">
        <f>IF([1]p42!$L$372&lt;&gt;0,[1]p42!$L$372,"")</f>
        <v/>
      </c>
      <c r="T540" s="97"/>
      <c r="U540" s="2"/>
      <c r="V540" s="2"/>
    </row>
    <row r="541" spans="1:22" x14ac:dyDescent="0.2">
      <c r="A541" s="375" t="s">
        <v>263</v>
      </c>
      <c r="B541" s="376"/>
      <c r="C541" s="379" t="str">
        <f>IF([1]p42!$C$373&lt;&gt;0,[1]p42!$C$373,"")</f>
        <v/>
      </c>
      <c r="D541" s="379"/>
      <c r="E541" s="379"/>
      <c r="F541" s="379"/>
      <c r="G541" s="379"/>
      <c r="H541" s="379"/>
      <c r="I541" s="379"/>
      <c r="J541" s="379"/>
      <c r="K541" s="379"/>
      <c r="L541" s="380"/>
      <c r="M541" s="375" t="s">
        <v>240</v>
      </c>
      <c r="N541" s="376"/>
      <c r="O541" s="379" t="str">
        <f>IF([1]p42!$H$372&lt;&gt;0,[1]p42!$H$372,"")</f>
        <v/>
      </c>
      <c r="P541" s="379"/>
      <c r="Q541" s="379"/>
      <c r="R541" s="379"/>
      <c r="S541" s="380"/>
      <c r="T541" s="97"/>
      <c r="U541" s="2"/>
      <c r="V541" s="2"/>
    </row>
    <row r="542" spans="1:22" x14ac:dyDescent="0.2">
      <c r="A542" s="378"/>
      <c r="B542" s="378"/>
      <c r="C542" s="378"/>
      <c r="D542" s="378"/>
      <c r="E542" s="378"/>
      <c r="F542" s="378"/>
      <c r="G542" s="378"/>
      <c r="H542" s="378"/>
      <c r="I542" s="378"/>
      <c r="J542" s="378"/>
      <c r="K542" s="378"/>
      <c r="L542" s="378"/>
      <c r="M542" s="378"/>
      <c r="N542" s="378"/>
      <c r="O542" s="378"/>
      <c r="P542" s="378"/>
      <c r="Q542" s="378"/>
      <c r="R542" s="378"/>
      <c r="S542" s="378"/>
    </row>
    <row r="543" spans="1:22" x14ac:dyDescent="0.2">
      <c r="A543" s="47" t="s">
        <v>266</v>
      </c>
      <c r="B543" s="379" t="str">
        <f>IF([1]p42!$A$376&lt;&gt;0,[1]p42!$A$376,"")</f>
        <v/>
      </c>
      <c r="C543" s="379"/>
      <c r="D543" s="379"/>
      <c r="E543" s="379"/>
      <c r="F543" s="379"/>
      <c r="G543" s="379"/>
      <c r="H543" s="379"/>
      <c r="I543" s="379"/>
      <c r="J543" s="379"/>
      <c r="K543" s="375" t="s">
        <v>170</v>
      </c>
      <c r="L543" s="376"/>
      <c r="M543" s="379" t="str">
        <f>IF([1]p42!$F$376&lt;&gt;0,[1]p42!$F$376,"")</f>
        <v/>
      </c>
      <c r="N543" s="379"/>
      <c r="O543" s="380"/>
      <c r="P543" s="87" t="s">
        <v>74</v>
      </c>
      <c r="Q543" s="96" t="str">
        <f>IF([1]p42!$K$376&lt;&gt;0,[1]p42!$K$376,"")</f>
        <v/>
      </c>
      <c r="R543" s="93" t="s">
        <v>75</v>
      </c>
      <c r="S543" s="96" t="str">
        <f>IF([1]p42!$L$376&lt;&gt;0,[1]p42!$L$376,"")</f>
        <v/>
      </c>
      <c r="T543" s="97"/>
      <c r="U543" s="2"/>
      <c r="V543" s="2"/>
    </row>
    <row r="544" spans="1:22" x14ac:dyDescent="0.2">
      <c r="A544" s="375" t="s">
        <v>263</v>
      </c>
      <c r="B544" s="376"/>
      <c r="C544" s="379" t="str">
        <f>IF([1]p42!$C$377&lt;&gt;0,[1]p42!$C$377,"")</f>
        <v/>
      </c>
      <c r="D544" s="379"/>
      <c r="E544" s="379"/>
      <c r="F544" s="379"/>
      <c r="G544" s="379"/>
      <c r="H544" s="379"/>
      <c r="I544" s="379"/>
      <c r="J544" s="379"/>
      <c r="K544" s="379"/>
      <c r="L544" s="380"/>
      <c r="M544" s="375" t="s">
        <v>240</v>
      </c>
      <c r="N544" s="376"/>
      <c r="O544" s="379" t="str">
        <f>IF([1]p42!$H$376&lt;&gt;0,[1]p42!$H$376,"")</f>
        <v/>
      </c>
      <c r="P544" s="379"/>
      <c r="Q544" s="379"/>
      <c r="R544" s="379"/>
      <c r="S544" s="380"/>
      <c r="T544" s="97"/>
      <c r="U544" s="2"/>
      <c r="V544" s="2"/>
    </row>
    <row r="545" spans="1:22" x14ac:dyDescent="0.2">
      <c r="A545" s="378"/>
      <c r="B545" s="378"/>
      <c r="C545" s="378"/>
      <c r="D545" s="378"/>
      <c r="E545" s="378"/>
      <c r="F545" s="378"/>
      <c r="G545" s="378"/>
      <c r="H545" s="378"/>
      <c r="I545" s="378"/>
      <c r="J545" s="378"/>
      <c r="K545" s="378"/>
      <c r="L545" s="378"/>
      <c r="M545" s="378"/>
      <c r="N545" s="378"/>
      <c r="O545" s="378"/>
      <c r="P545" s="378"/>
      <c r="Q545" s="378"/>
      <c r="R545" s="378"/>
      <c r="S545" s="378"/>
    </row>
    <row r="546" spans="1:22" x14ac:dyDescent="0.2">
      <c r="A546" s="47" t="s">
        <v>266</v>
      </c>
      <c r="B546" s="379" t="str">
        <f>IF([1]p42!$A$380&lt;&gt;0,[1]p42!$A$380,"")</f>
        <v/>
      </c>
      <c r="C546" s="379"/>
      <c r="D546" s="379"/>
      <c r="E546" s="379"/>
      <c r="F546" s="379"/>
      <c r="G546" s="379"/>
      <c r="H546" s="379"/>
      <c r="I546" s="379"/>
      <c r="J546" s="379"/>
      <c r="K546" s="375" t="s">
        <v>170</v>
      </c>
      <c r="L546" s="376"/>
      <c r="M546" s="379" t="str">
        <f>IF([1]p42!$F$380&lt;&gt;0,[1]p42!$F$380,"")</f>
        <v/>
      </c>
      <c r="N546" s="379"/>
      <c r="O546" s="380"/>
      <c r="P546" s="87" t="s">
        <v>74</v>
      </c>
      <c r="Q546" s="96" t="str">
        <f>IF([1]p42!$K$380&lt;&gt;0,[1]p42!$K$380,"")</f>
        <v/>
      </c>
      <c r="R546" s="93" t="s">
        <v>75</v>
      </c>
      <c r="S546" s="96" t="str">
        <f>IF([1]p42!$L$380&lt;&gt;0,[1]p42!$L$380,"")</f>
        <v/>
      </c>
      <c r="T546" s="97"/>
      <c r="U546" s="2"/>
      <c r="V546" s="2"/>
    </row>
    <row r="547" spans="1:22" x14ac:dyDescent="0.2">
      <c r="A547" s="375" t="s">
        <v>263</v>
      </c>
      <c r="B547" s="376"/>
      <c r="C547" s="379" t="str">
        <f>IF([1]p42!$C$381&lt;&gt;0,[1]p42!$C$381,"")</f>
        <v/>
      </c>
      <c r="D547" s="379"/>
      <c r="E547" s="379"/>
      <c r="F547" s="379"/>
      <c r="G547" s="379"/>
      <c r="H547" s="379"/>
      <c r="I547" s="379"/>
      <c r="J547" s="379"/>
      <c r="K547" s="379"/>
      <c r="L547" s="380"/>
      <c r="M547" s="375" t="s">
        <v>240</v>
      </c>
      <c r="N547" s="376"/>
      <c r="O547" s="379" t="str">
        <f>IF([1]p42!$H$380&lt;&gt;0,[1]p42!$H$380,"")</f>
        <v/>
      </c>
      <c r="P547" s="379"/>
      <c r="Q547" s="379"/>
      <c r="R547" s="379"/>
      <c r="S547" s="380"/>
      <c r="T547" s="97"/>
      <c r="U547" s="2"/>
      <c r="V547" s="2"/>
    </row>
    <row r="548" spans="1:22" x14ac:dyDescent="0.2">
      <c r="A548" s="378"/>
      <c r="B548" s="378"/>
      <c r="C548" s="378"/>
      <c r="D548" s="378"/>
      <c r="E548" s="378"/>
      <c r="F548" s="378"/>
      <c r="G548" s="378"/>
      <c r="H548" s="378"/>
      <c r="I548" s="378"/>
      <c r="J548" s="378"/>
      <c r="K548" s="378"/>
      <c r="L548" s="378"/>
      <c r="M548" s="378"/>
      <c r="N548" s="378"/>
      <c r="O548" s="378"/>
      <c r="P548" s="378"/>
      <c r="Q548" s="378"/>
      <c r="R548" s="378"/>
      <c r="S548" s="378"/>
    </row>
    <row r="549" spans="1:22" x14ac:dyDescent="0.2">
      <c r="A549" s="47" t="s">
        <v>266</v>
      </c>
      <c r="B549" s="379" t="str">
        <f>IF([1]p42!$A$384&lt;&gt;0,[1]p42!$A$384,"")</f>
        <v/>
      </c>
      <c r="C549" s="379"/>
      <c r="D549" s="379"/>
      <c r="E549" s="379"/>
      <c r="F549" s="379"/>
      <c r="G549" s="379"/>
      <c r="H549" s="379"/>
      <c r="I549" s="379"/>
      <c r="J549" s="379"/>
      <c r="K549" s="375" t="s">
        <v>170</v>
      </c>
      <c r="L549" s="376"/>
      <c r="M549" s="379" t="str">
        <f>IF([1]p42!$F$384&lt;&gt;0,[1]p42!$F$384,"")</f>
        <v/>
      </c>
      <c r="N549" s="379"/>
      <c r="O549" s="380"/>
      <c r="P549" s="87" t="s">
        <v>74</v>
      </c>
      <c r="Q549" s="96" t="str">
        <f>IF([1]p42!$K$384&lt;&gt;0,[1]p42!$K$384,"")</f>
        <v/>
      </c>
      <c r="R549" s="93" t="s">
        <v>75</v>
      </c>
      <c r="S549" s="96" t="str">
        <f>IF([1]p42!$L$384&lt;&gt;0,[1]p42!$L$384,"")</f>
        <v/>
      </c>
      <c r="T549" s="97"/>
      <c r="U549" s="2"/>
      <c r="V549" s="2"/>
    </row>
    <row r="550" spans="1:22" x14ac:dyDescent="0.2">
      <c r="A550" s="375" t="s">
        <v>263</v>
      </c>
      <c r="B550" s="376"/>
      <c r="C550" s="379" t="str">
        <f>IF([1]p42!$C$385&lt;&gt;0,[1]p42!$C$385,"")</f>
        <v/>
      </c>
      <c r="D550" s="379"/>
      <c r="E550" s="379"/>
      <c r="F550" s="379"/>
      <c r="G550" s="379"/>
      <c r="H550" s="379"/>
      <c r="I550" s="379"/>
      <c r="J550" s="379"/>
      <c r="K550" s="379"/>
      <c r="L550" s="380"/>
      <c r="M550" s="375" t="s">
        <v>240</v>
      </c>
      <c r="N550" s="376"/>
      <c r="O550" s="379" t="str">
        <f>IF([1]p42!$H$384&lt;&gt;0,[1]p42!$H$384,"")</f>
        <v/>
      </c>
      <c r="P550" s="379"/>
      <c r="Q550" s="379"/>
      <c r="R550" s="379"/>
      <c r="S550" s="380"/>
      <c r="T550" s="97"/>
      <c r="U550" s="2"/>
      <c r="V550" s="2"/>
    </row>
    <row r="551" spans="1:22" x14ac:dyDescent="0.2">
      <c r="A551" s="378"/>
      <c r="B551" s="378"/>
      <c r="C551" s="378"/>
      <c r="D551" s="378"/>
      <c r="E551" s="378"/>
      <c r="F551" s="378"/>
      <c r="G551" s="378"/>
      <c r="H551" s="378"/>
      <c r="I551" s="378"/>
      <c r="J551" s="378"/>
      <c r="K551" s="378"/>
      <c r="L551" s="378"/>
      <c r="M551" s="378"/>
      <c r="N551" s="378"/>
      <c r="O551" s="378"/>
      <c r="P551" s="378"/>
      <c r="Q551" s="378"/>
      <c r="R551" s="378"/>
      <c r="S551" s="378"/>
    </row>
    <row r="552" spans="1:22" s="32" customFormat="1" ht="13.5" customHeight="1" x14ac:dyDescent="0.2">
      <c r="A552" s="87" t="s">
        <v>265</v>
      </c>
      <c r="B552" s="379" t="str">
        <f>T([1]p43!$C$13:$G$13)</f>
        <v/>
      </c>
      <c r="C552" s="379"/>
      <c r="D552" s="379"/>
      <c r="E552" s="379"/>
      <c r="F552" s="379"/>
      <c r="G552" s="379"/>
      <c r="H552" s="380"/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</row>
    <row r="553" spans="1:22" x14ac:dyDescent="0.2">
      <c r="A553" s="47" t="s">
        <v>266</v>
      </c>
      <c r="B553" s="379" t="str">
        <f>IF([1]p43!$A$372&lt;&gt;0,[1]p43!$A$372,"")</f>
        <v/>
      </c>
      <c r="C553" s="379"/>
      <c r="D553" s="379"/>
      <c r="E553" s="379"/>
      <c r="F553" s="379"/>
      <c r="G553" s="379"/>
      <c r="H553" s="379"/>
      <c r="I553" s="379"/>
      <c r="J553" s="379"/>
      <c r="K553" s="375" t="s">
        <v>170</v>
      </c>
      <c r="L553" s="376"/>
      <c r="M553" s="379" t="str">
        <f>IF([1]p43!$F$372&lt;&gt;0,[1]p43!$F$372,"")</f>
        <v/>
      </c>
      <c r="N553" s="379"/>
      <c r="O553" s="380"/>
      <c r="P553" s="87" t="s">
        <v>74</v>
      </c>
      <c r="Q553" s="96" t="str">
        <f>IF([1]p43!$K$372&lt;&gt;0,[1]p43!$K$372,"")</f>
        <v/>
      </c>
      <c r="R553" s="93" t="s">
        <v>75</v>
      </c>
      <c r="S553" s="96" t="str">
        <f>IF([1]p43!$L$372&lt;&gt;0,[1]p43!$L$372,"")</f>
        <v/>
      </c>
      <c r="T553" s="97"/>
      <c r="U553" s="2"/>
      <c r="V553" s="2"/>
    </row>
    <row r="554" spans="1:22" x14ac:dyDescent="0.2">
      <c r="A554" s="375" t="s">
        <v>263</v>
      </c>
      <c r="B554" s="376"/>
      <c r="C554" s="379" t="str">
        <f>IF([1]p43!$C$373&lt;&gt;0,[1]p43!$C$373,"")</f>
        <v/>
      </c>
      <c r="D554" s="379"/>
      <c r="E554" s="379"/>
      <c r="F554" s="379"/>
      <c r="G554" s="379"/>
      <c r="H554" s="379"/>
      <c r="I554" s="379"/>
      <c r="J554" s="379"/>
      <c r="K554" s="379"/>
      <c r="L554" s="380"/>
      <c r="M554" s="375" t="s">
        <v>240</v>
      </c>
      <c r="N554" s="376"/>
      <c r="O554" s="379" t="str">
        <f>IF([1]p43!$H$372&lt;&gt;0,[1]p43!$H$372,"")</f>
        <v/>
      </c>
      <c r="P554" s="379"/>
      <c r="Q554" s="379"/>
      <c r="R554" s="379"/>
      <c r="S554" s="380"/>
      <c r="T554" s="97"/>
      <c r="U554" s="2"/>
      <c r="V554" s="2"/>
    </row>
    <row r="555" spans="1:22" x14ac:dyDescent="0.2">
      <c r="A555" s="378"/>
      <c r="B555" s="378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</row>
    <row r="556" spans="1:22" x14ac:dyDescent="0.2">
      <c r="A556" s="47" t="s">
        <v>266</v>
      </c>
      <c r="B556" s="379" t="str">
        <f>IF([1]p43!$A$376&lt;&gt;0,[1]p43!$A$376,"")</f>
        <v/>
      </c>
      <c r="C556" s="379"/>
      <c r="D556" s="379"/>
      <c r="E556" s="379"/>
      <c r="F556" s="379"/>
      <c r="G556" s="379"/>
      <c r="H556" s="379"/>
      <c r="I556" s="379"/>
      <c r="J556" s="379"/>
      <c r="K556" s="375" t="s">
        <v>170</v>
      </c>
      <c r="L556" s="376"/>
      <c r="M556" s="379" t="str">
        <f>IF([1]p43!$F$376&lt;&gt;0,[1]p43!$F$376,"")</f>
        <v/>
      </c>
      <c r="N556" s="379"/>
      <c r="O556" s="380"/>
      <c r="P556" s="87" t="s">
        <v>74</v>
      </c>
      <c r="Q556" s="96" t="str">
        <f>IF([1]p43!$K$376&lt;&gt;0,[1]p43!$K$376,"")</f>
        <v/>
      </c>
      <c r="R556" s="93" t="s">
        <v>75</v>
      </c>
      <c r="S556" s="96" t="str">
        <f>IF([1]p43!$L$376&lt;&gt;0,[1]p43!$L$376,"")</f>
        <v/>
      </c>
      <c r="T556" s="97"/>
      <c r="U556" s="2"/>
      <c r="V556" s="2"/>
    </row>
    <row r="557" spans="1:22" x14ac:dyDescent="0.2">
      <c r="A557" s="375" t="s">
        <v>263</v>
      </c>
      <c r="B557" s="376"/>
      <c r="C557" s="379" t="str">
        <f>IF([1]p43!$C$377&lt;&gt;0,[1]p43!$C$377,"")</f>
        <v/>
      </c>
      <c r="D557" s="379"/>
      <c r="E557" s="379"/>
      <c r="F557" s="379"/>
      <c r="G557" s="379"/>
      <c r="H557" s="379"/>
      <c r="I557" s="379"/>
      <c r="J557" s="379"/>
      <c r="K557" s="379"/>
      <c r="L557" s="380"/>
      <c r="M557" s="375" t="s">
        <v>240</v>
      </c>
      <c r="N557" s="376"/>
      <c r="O557" s="379" t="str">
        <f>IF([1]p43!$H$376&lt;&gt;0,[1]p43!$H$376,"")</f>
        <v/>
      </c>
      <c r="P557" s="379"/>
      <c r="Q557" s="379"/>
      <c r="R557" s="379"/>
      <c r="S557" s="380"/>
      <c r="T557" s="97"/>
      <c r="U557" s="2"/>
      <c r="V557" s="2"/>
    </row>
    <row r="558" spans="1:22" x14ac:dyDescent="0.2">
      <c r="A558" s="378"/>
      <c r="B558" s="378"/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</row>
    <row r="559" spans="1:22" x14ac:dyDescent="0.2">
      <c r="A559" s="47" t="s">
        <v>266</v>
      </c>
      <c r="B559" s="379" t="str">
        <f>IF([1]p43!$A$380&lt;&gt;0,[1]p43!$A$380,"")</f>
        <v/>
      </c>
      <c r="C559" s="379"/>
      <c r="D559" s="379"/>
      <c r="E559" s="379"/>
      <c r="F559" s="379"/>
      <c r="G559" s="379"/>
      <c r="H559" s="379"/>
      <c r="I559" s="379"/>
      <c r="J559" s="379"/>
      <c r="K559" s="375" t="s">
        <v>170</v>
      </c>
      <c r="L559" s="376"/>
      <c r="M559" s="379" t="str">
        <f>IF([1]p43!$F$380&lt;&gt;0,[1]p43!$F$380,"")</f>
        <v/>
      </c>
      <c r="N559" s="379"/>
      <c r="O559" s="380"/>
      <c r="P559" s="87" t="s">
        <v>74</v>
      </c>
      <c r="Q559" s="96" t="str">
        <f>IF([1]p43!$K$380&lt;&gt;0,[1]p43!$K$380,"")</f>
        <v/>
      </c>
      <c r="R559" s="93" t="s">
        <v>75</v>
      </c>
      <c r="S559" s="96" t="str">
        <f>IF([1]p43!$L$380&lt;&gt;0,[1]p43!$L$380,"")</f>
        <v/>
      </c>
      <c r="T559" s="97"/>
      <c r="U559" s="2"/>
      <c r="V559" s="2"/>
    </row>
    <row r="560" spans="1:22" x14ac:dyDescent="0.2">
      <c r="A560" s="375" t="s">
        <v>263</v>
      </c>
      <c r="B560" s="376"/>
      <c r="C560" s="379" t="str">
        <f>IF([1]p43!$C$381&lt;&gt;0,[1]p43!$C$381,"")</f>
        <v/>
      </c>
      <c r="D560" s="379"/>
      <c r="E560" s="379"/>
      <c r="F560" s="379"/>
      <c r="G560" s="379"/>
      <c r="H560" s="379"/>
      <c r="I560" s="379"/>
      <c r="J560" s="379"/>
      <c r="K560" s="379"/>
      <c r="L560" s="380"/>
      <c r="M560" s="375" t="s">
        <v>240</v>
      </c>
      <c r="N560" s="376"/>
      <c r="O560" s="379" t="str">
        <f>IF([1]p43!$H$380&lt;&gt;0,[1]p43!$H$380,"")</f>
        <v/>
      </c>
      <c r="P560" s="379"/>
      <c r="Q560" s="379"/>
      <c r="R560" s="379"/>
      <c r="S560" s="380"/>
      <c r="T560" s="97"/>
      <c r="U560" s="2"/>
      <c r="V560" s="2"/>
    </row>
    <row r="561" spans="1:22" x14ac:dyDescent="0.2">
      <c r="A561" s="378"/>
      <c r="B561" s="378"/>
      <c r="C561" s="378"/>
      <c r="D561" s="378"/>
      <c r="E561" s="378"/>
      <c r="F561" s="378"/>
      <c r="G561" s="378"/>
      <c r="H561" s="378"/>
      <c r="I561" s="378"/>
      <c r="J561" s="378"/>
      <c r="K561" s="378"/>
      <c r="L561" s="378"/>
      <c r="M561" s="378"/>
      <c r="N561" s="378"/>
      <c r="O561" s="378"/>
      <c r="P561" s="378"/>
      <c r="Q561" s="378"/>
      <c r="R561" s="378"/>
      <c r="S561" s="378"/>
    </row>
    <row r="562" spans="1:22" x14ac:dyDescent="0.2">
      <c r="A562" s="47" t="s">
        <v>266</v>
      </c>
      <c r="B562" s="379" t="str">
        <f>IF([1]p43!$A$384&lt;&gt;0,[1]p43!$A$384,"")</f>
        <v/>
      </c>
      <c r="C562" s="379"/>
      <c r="D562" s="379"/>
      <c r="E562" s="379"/>
      <c r="F562" s="379"/>
      <c r="G562" s="379"/>
      <c r="H562" s="379"/>
      <c r="I562" s="379"/>
      <c r="J562" s="379"/>
      <c r="K562" s="375" t="s">
        <v>170</v>
      </c>
      <c r="L562" s="376"/>
      <c r="M562" s="379" t="str">
        <f>IF([1]p43!$F$384&lt;&gt;0,[1]p43!$F$384,"")</f>
        <v/>
      </c>
      <c r="N562" s="379"/>
      <c r="O562" s="380"/>
      <c r="P562" s="87" t="s">
        <v>74</v>
      </c>
      <c r="Q562" s="96" t="str">
        <f>IF([1]p43!$K$384&lt;&gt;0,[1]p43!$K$384,"")</f>
        <v/>
      </c>
      <c r="R562" s="93" t="s">
        <v>75</v>
      </c>
      <c r="S562" s="96" t="str">
        <f>IF([1]p43!$L$384&lt;&gt;0,[1]p43!$L$384,"")</f>
        <v/>
      </c>
      <c r="T562" s="97"/>
      <c r="U562" s="2"/>
      <c r="V562" s="2"/>
    </row>
    <row r="563" spans="1:22" x14ac:dyDescent="0.2">
      <c r="A563" s="375" t="s">
        <v>263</v>
      </c>
      <c r="B563" s="376"/>
      <c r="C563" s="379" t="str">
        <f>IF([1]p43!$C$385&lt;&gt;0,[1]p43!$C$385,"")</f>
        <v/>
      </c>
      <c r="D563" s="379"/>
      <c r="E563" s="379"/>
      <c r="F563" s="379"/>
      <c r="G563" s="379"/>
      <c r="H563" s="379"/>
      <c r="I563" s="379"/>
      <c r="J563" s="379"/>
      <c r="K563" s="379"/>
      <c r="L563" s="380"/>
      <c r="M563" s="375" t="s">
        <v>240</v>
      </c>
      <c r="N563" s="376"/>
      <c r="O563" s="379" t="str">
        <f>IF([1]p43!$H$384&lt;&gt;0,[1]p43!$H$384,"")</f>
        <v/>
      </c>
      <c r="P563" s="379"/>
      <c r="Q563" s="379"/>
      <c r="R563" s="379"/>
      <c r="S563" s="380"/>
      <c r="T563" s="97"/>
      <c r="U563" s="2"/>
      <c r="V563" s="2"/>
    </row>
    <row r="564" spans="1:22" x14ac:dyDescent="0.2">
      <c r="A564" s="378"/>
      <c r="B564" s="378"/>
      <c r="C564" s="378"/>
      <c r="D564" s="378"/>
      <c r="E564" s="378"/>
      <c r="F564" s="378"/>
      <c r="G564" s="378"/>
      <c r="H564" s="378"/>
      <c r="I564" s="378"/>
      <c r="J564" s="378"/>
      <c r="K564" s="378"/>
      <c r="L564" s="378"/>
      <c r="M564" s="378"/>
      <c r="N564" s="378"/>
      <c r="O564" s="378"/>
      <c r="P564" s="378"/>
      <c r="Q564" s="378"/>
      <c r="R564" s="378"/>
      <c r="S564" s="378"/>
    </row>
    <row r="565" spans="1:22" s="32" customFormat="1" ht="13.5" customHeight="1" x14ac:dyDescent="0.2">
      <c r="A565" s="87" t="s">
        <v>265</v>
      </c>
      <c r="B565" s="379" t="str">
        <f>T([1]p44!$C$13:$G$13)</f>
        <v/>
      </c>
      <c r="C565" s="379"/>
      <c r="D565" s="379"/>
      <c r="E565" s="379"/>
      <c r="F565" s="379"/>
      <c r="G565" s="379"/>
      <c r="H565" s="380"/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</row>
    <row r="566" spans="1:22" x14ac:dyDescent="0.2">
      <c r="A566" s="47" t="s">
        <v>266</v>
      </c>
      <c r="B566" s="379" t="str">
        <f>IF([1]p44!$A$372&lt;&gt;0,[1]p44!$A$372,"")</f>
        <v/>
      </c>
      <c r="C566" s="379"/>
      <c r="D566" s="379"/>
      <c r="E566" s="379"/>
      <c r="F566" s="379"/>
      <c r="G566" s="379"/>
      <c r="H566" s="379"/>
      <c r="I566" s="379"/>
      <c r="J566" s="379"/>
      <c r="K566" s="375" t="s">
        <v>170</v>
      </c>
      <c r="L566" s="376"/>
      <c r="M566" s="379" t="str">
        <f>IF([1]p44!$F$372&lt;&gt;0,[1]p44!$F$372,"")</f>
        <v/>
      </c>
      <c r="N566" s="379"/>
      <c r="O566" s="380"/>
      <c r="P566" s="87" t="s">
        <v>74</v>
      </c>
      <c r="Q566" s="96" t="str">
        <f>IF([1]p44!$K$372&lt;&gt;0,[1]p44!$K$372,"")</f>
        <v/>
      </c>
      <c r="R566" s="93" t="s">
        <v>75</v>
      </c>
      <c r="S566" s="96" t="str">
        <f>IF([1]p44!$L$372&lt;&gt;0,[1]p44!$L$372,"")</f>
        <v/>
      </c>
      <c r="T566" s="97"/>
      <c r="U566" s="2"/>
      <c r="V566" s="2"/>
    </row>
    <row r="567" spans="1:22" x14ac:dyDescent="0.2">
      <c r="A567" s="375" t="s">
        <v>263</v>
      </c>
      <c r="B567" s="376"/>
      <c r="C567" s="379" t="str">
        <f>IF([1]p44!$C$373&lt;&gt;0,[1]p44!$C$373,"")</f>
        <v/>
      </c>
      <c r="D567" s="379"/>
      <c r="E567" s="379"/>
      <c r="F567" s="379"/>
      <c r="G567" s="379"/>
      <c r="H567" s="379"/>
      <c r="I567" s="379"/>
      <c r="J567" s="379"/>
      <c r="K567" s="379"/>
      <c r="L567" s="380"/>
      <c r="M567" s="375" t="s">
        <v>240</v>
      </c>
      <c r="N567" s="376"/>
      <c r="O567" s="379" t="str">
        <f>IF([1]p44!$H$372&lt;&gt;0,[1]p44!$H$372,"")</f>
        <v/>
      </c>
      <c r="P567" s="379"/>
      <c r="Q567" s="379"/>
      <c r="R567" s="379"/>
      <c r="S567" s="380"/>
      <c r="T567" s="97"/>
      <c r="U567" s="2"/>
      <c r="V567" s="2"/>
    </row>
    <row r="568" spans="1:22" x14ac:dyDescent="0.2">
      <c r="A568" s="378"/>
      <c r="B568" s="378"/>
      <c r="C568" s="378"/>
      <c r="D568" s="378"/>
      <c r="E568" s="378"/>
      <c r="F568" s="378"/>
      <c r="G568" s="378"/>
      <c r="H568" s="378"/>
      <c r="I568" s="378"/>
      <c r="J568" s="378"/>
      <c r="K568" s="378"/>
      <c r="L568" s="378"/>
      <c r="M568" s="378"/>
      <c r="N568" s="378"/>
      <c r="O568" s="378"/>
      <c r="P568" s="378"/>
      <c r="Q568" s="378"/>
      <c r="R568" s="378"/>
      <c r="S568" s="378"/>
    </row>
    <row r="569" spans="1:22" x14ac:dyDescent="0.2">
      <c r="A569" s="47" t="s">
        <v>266</v>
      </c>
      <c r="B569" s="379" t="str">
        <f>IF([1]p44!$A$376&lt;&gt;0,[1]p44!$A$376,"")</f>
        <v/>
      </c>
      <c r="C569" s="379"/>
      <c r="D569" s="379"/>
      <c r="E569" s="379"/>
      <c r="F569" s="379"/>
      <c r="G569" s="379"/>
      <c r="H569" s="379"/>
      <c r="I569" s="379"/>
      <c r="J569" s="379"/>
      <c r="K569" s="375" t="s">
        <v>170</v>
      </c>
      <c r="L569" s="376"/>
      <c r="M569" s="379" t="str">
        <f>IF([1]p44!$F$376&lt;&gt;0,[1]p44!$F$376,"")</f>
        <v/>
      </c>
      <c r="N569" s="379"/>
      <c r="O569" s="380"/>
      <c r="P569" s="87" t="s">
        <v>74</v>
      </c>
      <c r="Q569" s="96" t="str">
        <f>IF([1]p44!$K$376&lt;&gt;0,[1]p44!$K$376,"")</f>
        <v/>
      </c>
      <c r="R569" s="93" t="s">
        <v>75</v>
      </c>
      <c r="S569" s="96" t="str">
        <f>IF([1]p44!$L$376&lt;&gt;0,[1]p44!$L$376,"")</f>
        <v/>
      </c>
      <c r="T569" s="97"/>
      <c r="U569" s="2"/>
      <c r="V569" s="2"/>
    </row>
    <row r="570" spans="1:22" x14ac:dyDescent="0.2">
      <c r="A570" s="375" t="s">
        <v>263</v>
      </c>
      <c r="B570" s="376"/>
      <c r="C570" s="379" t="str">
        <f>IF([1]p44!$C$377&lt;&gt;0,[1]p44!$C$377,"")</f>
        <v/>
      </c>
      <c r="D570" s="379"/>
      <c r="E570" s="379"/>
      <c r="F570" s="379"/>
      <c r="G570" s="379"/>
      <c r="H570" s="379"/>
      <c r="I570" s="379"/>
      <c r="J570" s="379"/>
      <c r="K570" s="379"/>
      <c r="L570" s="380"/>
      <c r="M570" s="375" t="s">
        <v>240</v>
      </c>
      <c r="N570" s="376"/>
      <c r="O570" s="379" t="str">
        <f>IF([1]p44!$H$376&lt;&gt;0,[1]p44!$H$376,"")</f>
        <v/>
      </c>
      <c r="P570" s="379"/>
      <c r="Q570" s="379"/>
      <c r="R570" s="379"/>
      <c r="S570" s="380"/>
      <c r="T570" s="97"/>
      <c r="U570" s="2"/>
      <c r="V570" s="2"/>
    </row>
    <row r="571" spans="1:22" x14ac:dyDescent="0.2">
      <c r="A571" s="378"/>
      <c r="B571" s="378"/>
      <c r="C571" s="378"/>
      <c r="D571" s="378"/>
      <c r="E571" s="378"/>
      <c r="F571" s="378"/>
      <c r="G571" s="378"/>
      <c r="H571" s="378"/>
      <c r="I571" s="378"/>
      <c r="J571" s="378"/>
      <c r="K571" s="378"/>
      <c r="L571" s="378"/>
      <c r="M571" s="378"/>
      <c r="N571" s="378"/>
      <c r="O571" s="378"/>
      <c r="P571" s="378"/>
      <c r="Q571" s="378"/>
      <c r="R571" s="378"/>
      <c r="S571" s="378"/>
    </row>
    <row r="572" spans="1:22" x14ac:dyDescent="0.2">
      <c r="A572" s="47" t="s">
        <v>266</v>
      </c>
      <c r="B572" s="379" t="str">
        <f>IF([1]p44!$A$380&lt;&gt;0,[1]p44!$A$380,"")</f>
        <v/>
      </c>
      <c r="C572" s="379"/>
      <c r="D572" s="379"/>
      <c r="E572" s="379"/>
      <c r="F572" s="379"/>
      <c r="G572" s="379"/>
      <c r="H572" s="379"/>
      <c r="I572" s="379"/>
      <c r="J572" s="379"/>
      <c r="K572" s="375" t="s">
        <v>170</v>
      </c>
      <c r="L572" s="376"/>
      <c r="M572" s="379" t="str">
        <f>IF([1]p44!$F$380&lt;&gt;0,[1]p44!$F$380,"")</f>
        <v/>
      </c>
      <c r="N572" s="379"/>
      <c r="O572" s="380"/>
      <c r="P572" s="87" t="s">
        <v>74</v>
      </c>
      <c r="Q572" s="96" t="str">
        <f>IF([1]p44!$K$380&lt;&gt;0,[1]p44!$K$380,"")</f>
        <v/>
      </c>
      <c r="R572" s="93" t="s">
        <v>75</v>
      </c>
      <c r="S572" s="96" t="str">
        <f>IF([1]p44!$L$380&lt;&gt;0,[1]p44!$L$380,"")</f>
        <v/>
      </c>
      <c r="T572" s="97"/>
      <c r="U572" s="2"/>
      <c r="V572" s="2"/>
    </row>
    <row r="573" spans="1:22" x14ac:dyDescent="0.2">
      <c r="A573" s="375" t="s">
        <v>263</v>
      </c>
      <c r="B573" s="376"/>
      <c r="C573" s="379" t="str">
        <f>IF([1]p44!$C$381&lt;&gt;0,[1]p44!$C$381,"")</f>
        <v/>
      </c>
      <c r="D573" s="379"/>
      <c r="E573" s="379"/>
      <c r="F573" s="379"/>
      <c r="G573" s="379"/>
      <c r="H573" s="379"/>
      <c r="I573" s="379"/>
      <c r="J573" s="379"/>
      <c r="K573" s="379"/>
      <c r="L573" s="380"/>
      <c r="M573" s="375" t="s">
        <v>240</v>
      </c>
      <c r="N573" s="376"/>
      <c r="O573" s="379" t="str">
        <f>IF([1]p44!$H$380&lt;&gt;0,[1]p44!$H$380,"")</f>
        <v/>
      </c>
      <c r="P573" s="379"/>
      <c r="Q573" s="379"/>
      <c r="R573" s="379"/>
      <c r="S573" s="380"/>
      <c r="T573" s="97"/>
      <c r="U573" s="2"/>
      <c r="V573" s="2"/>
    </row>
    <row r="574" spans="1:22" x14ac:dyDescent="0.2">
      <c r="A574" s="378"/>
      <c r="B574" s="378"/>
      <c r="C574" s="378"/>
      <c r="D574" s="378"/>
      <c r="E574" s="378"/>
      <c r="F574" s="378"/>
      <c r="G574" s="378"/>
      <c r="H574" s="378"/>
      <c r="I574" s="378"/>
      <c r="J574" s="378"/>
      <c r="K574" s="378"/>
      <c r="L574" s="378"/>
      <c r="M574" s="378"/>
      <c r="N574" s="378"/>
      <c r="O574" s="378"/>
      <c r="P574" s="378"/>
      <c r="Q574" s="378"/>
      <c r="R574" s="378"/>
      <c r="S574" s="378"/>
    </row>
    <row r="575" spans="1:22" x14ac:dyDescent="0.2">
      <c r="A575" s="47" t="s">
        <v>266</v>
      </c>
      <c r="B575" s="379" t="str">
        <f>IF([1]p44!$A$384&lt;&gt;0,[1]p44!$A$384,"")</f>
        <v/>
      </c>
      <c r="C575" s="379"/>
      <c r="D575" s="379"/>
      <c r="E575" s="379"/>
      <c r="F575" s="379"/>
      <c r="G575" s="379"/>
      <c r="H575" s="379"/>
      <c r="I575" s="379"/>
      <c r="J575" s="379"/>
      <c r="K575" s="375" t="s">
        <v>170</v>
      </c>
      <c r="L575" s="376"/>
      <c r="M575" s="379" t="str">
        <f>IF([1]p44!$F$384&lt;&gt;0,[1]p44!$F$384,"")</f>
        <v/>
      </c>
      <c r="N575" s="379"/>
      <c r="O575" s="380"/>
      <c r="P575" s="87" t="s">
        <v>74</v>
      </c>
      <c r="Q575" s="96" t="str">
        <f>IF([1]p44!$K$384&lt;&gt;0,[1]p44!$K$384,"")</f>
        <v/>
      </c>
      <c r="R575" s="93" t="s">
        <v>75</v>
      </c>
      <c r="S575" s="96" t="str">
        <f>IF([1]p44!$L$384&lt;&gt;0,[1]p44!$L$384,"")</f>
        <v/>
      </c>
      <c r="T575" s="97"/>
      <c r="U575" s="2"/>
      <c r="V575" s="2"/>
    </row>
    <row r="576" spans="1:22" x14ac:dyDescent="0.2">
      <c r="A576" s="375" t="s">
        <v>263</v>
      </c>
      <c r="B576" s="376"/>
      <c r="C576" s="379" t="str">
        <f>IF([1]p44!$C$385&lt;&gt;0,[1]p44!$C$385,"")</f>
        <v/>
      </c>
      <c r="D576" s="379"/>
      <c r="E576" s="379"/>
      <c r="F576" s="379"/>
      <c r="G576" s="379"/>
      <c r="H576" s="379"/>
      <c r="I576" s="379"/>
      <c r="J576" s="379"/>
      <c r="K576" s="379"/>
      <c r="L576" s="380"/>
      <c r="M576" s="375" t="s">
        <v>240</v>
      </c>
      <c r="N576" s="376"/>
      <c r="O576" s="379" t="str">
        <f>IF([1]p44!$H$384&lt;&gt;0,[1]p44!$H$384,"")</f>
        <v/>
      </c>
      <c r="P576" s="379"/>
      <c r="Q576" s="379"/>
      <c r="R576" s="379"/>
      <c r="S576" s="380"/>
      <c r="T576" s="97"/>
      <c r="U576" s="2"/>
      <c r="V576" s="2"/>
    </row>
    <row r="577" spans="1:22" x14ac:dyDescent="0.2">
      <c r="A577" s="378"/>
      <c r="B577" s="378"/>
      <c r="C577" s="378"/>
      <c r="D577" s="378"/>
      <c r="E577" s="378"/>
      <c r="F577" s="378"/>
      <c r="G577" s="378"/>
      <c r="H577" s="378"/>
      <c r="I577" s="378"/>
      <c r="J577" s="378"/>
      <c r="K577" s="378"/>
      <c r="L577" s="378"/>
      <c r="M577" s="378"/>
      <c r="N577" s="378"/>
      <c r="O577" s="378"/>
      <c r="P577" s="378"/>
      <c r="Q577" s="378"/>
      <c r="R577" s="378"/>
      <c r="S577" s="378"/>
    </row>
    <row r="578" spans="1:22" s="32" customFormat="1" ht="13.5" customHeight="1" x14ac:dyDescent="0.2">
      <c r="A578" s="87" t="s">
        <v>265</v>
      </c>
      <c r="B578" s="379" t="str">
        <f>T([1]p45!$C$13:$G$13)</f>
        <v/>
      </c>
      <c r="C578" s="379"/>
      <c r="D578" s="379"/>
      <c r="E578" s="379"/>
      <c r="F578" s="379"/>
      <c r="G578" s="379"/>
      <c r="H578" s="380"/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</row>
    <row r="579" spans="1:22" x14ac:dyDescent="0.2">
      <c r="A579" s="47" t="s">
        <v>266</v>
      </c>
      <c r="B579" s="379" t="str">
        <f>IF([1]p45!$A$372&lt;&gt;0,[1]p45!$A$372,"")</f>
        <v/>
      </c>
      <c r="C579" s="379"/>
      <c r="D579" s="379"/>
      <c r="E579" s="379"/>
      <c r="F579" s="379"/>
      <c r="G579" s="379"/>
      <c r="H579" s="379"/>
      <c r="I579" s="379"/>
      <c r="J579" s="379"/>
      <c r="K579" s="375" t="s">
        <v>170</v>
      </c>
      <c r="L579" s="376"/>
      <c r="M579" s="379" t="str">
        <f>IF([1]p45!$F$372&lt;&gt;0,[1]p45!$F$372,"")</f>
        <v/>
      </c>
      <c r="N579" s="379"/>
      <c r="O579" s="380"/>
      <c r="P579" s="87" t="s">
        <v>74</v>
      </c>
      <c r="Q579" s="96" t="str">
        <f>IF([1]p45!$K$372&lt;&gt;0,[1]p45!$K$372,"")</f>
        <v/>
      </c>
      <c r="R579" s="93" t="s">
        <v>75</v>
      </c>
      <c r="S579" s="96" t="str">
        <f>IF([1]p45!$L$372&lt;&gt;0,[1]p45!$L$372,"")</f>
        <v/>
      </c>
      <c r="T579" s="97"/>
      <c r="U579" s="2"/>
      <c r="V579" s="2"/>
    </row>
    <row r="580" spans="1:22" x14ac:dyDescent="0.2">
      <c r="A580" s="375" t="s">
        <v>263</v>
      </c>
      <c r="B580" s="376"/>
      <c r="C580" s="379" t="str">
        <f>IF([1]p45!$C$373&lt;&gt;0,[1]p45!$C$373,"")</f>
        <v/>
      </c>
      <c r="D580" s="379"/>
      <c r="E580" s="379"/>
      <c r="F580" s="379"/>
      <c r="G580" s="379"/>
      <c r="H580" s="379"/>
      <c r="I580" s="379"/>
      <c r="J580" s="379"/>
      <c r="K580" s="379"/>
      <c r="L580" s="380"/>
      <c r="M580" s="375" t="s">
        <v>240</v>
      </c>
      <c r="N580" s="376"/>
      <c r="O580" s="379" t="str">
        <f>IF([1]p45!$H$372&lt;&gt;0,[1]p45!$H$372,"")</f>
        <v/>
      </c>
      <c r="P580" s="379"/>
      <c r="Q580" s="379"/>
      <c r="R580" s="379"/>
      <c r="S580" s="380"/>
      <c r="T580" s="97"/>
      <c r="U580" s="2"/>
      <c r="V580" s="2"/>
    </row>
    <row r="581" spans="1:22" x14ac:dyDescent="0.2">
      <c r="A581" s="378"/>
      <c r="B581" s="378"/>
      <c r="C581" s="378"/>
      <c r="D581" s="378"/>
      <c r="E581" s="378"/>
      <c r="F581" s="378"/>
      <c r="G581" s="378"/>
      <c r="H581" s="378"/>
      <c r="I581" s="378"/>
      <c r="J581" s="378"/>
      <c r="K581" s="378"/>
      <c r="L581" s="378"/>
      <c r="M581" s="378"/>
      <c r="N581" s="378"/>
      <c r="O581" s="378"/>
      <c r="P581" s="378"/>
      <c r="Q581" s="378"/>
      <c r="R581" s="378"/>
      <c r="S581" s="378"/>
    </row>
    <row r="582" spans="1:22" x14ac:dyDescent="0.2">
      <c r="A582" s="47" t="s">
        <v>266</v>
      </c>
      <c r="B582" s="379" t="str">
        <f>IF([1]p45!$A$376&lt;&gt;0,[1]p45!$A$376,"")</f>
        <v/>
      </c>
      <c r="C582" s="379"/>
      <c r="D582" s="379"/>
      <c r="E582" s="379"/>
      <c r="F582" s="379"/>
      <c r="G582" s="379"/>
      <c r="H582" s="379"/>
      <c r="I582" s="379"/>
      <c r="J582" s="379"/>
      <c r="K582" s="375" t="s">
        <v>170</v>
      </c>
      <c r="L582" s="376"/>
      <c r="M582" s="379" t="str">
        <f>IF([1]p45!$F$376&lt;&gt;0,[1]p45!$F$376,"")</f>
        <v/>
      </c>
      <c r="N582" s="379"/>
      <c r="O582" s="380"/>
      <c r="P582" s="87" t="s">
        <v>74</v>
      </c>
      <c r="Q582" s="96" t="str">
        <f>IF([1]p45!$K$376&lt;&gt;0,[1]p45!$K$376,"")</f>
        <v/>
      </c>
      <c r="R582" s="93" t="s">
        <v>75</v>
      </c>
      <c r="S582" s="96" t="str">
        <f>IF([1]p45!$L$376&lt;&gt;0,[1]p45!$L$376,"")</f>
        <v/>
      </c>
      <c r="T582" s="97"/>
      <c r="U582" s="2"/>
      <c r="V582" s="2"/>
    </row>
    <row r="583" spans="1:22" x14ac:dyDescent="0.2">
      <c r="A583" s="375" t="s">
        <v>263</v>
      </c>
      <c r="B583" s="376"/>
      <c r="C583" s="379" t="str">
        <f>IF([1]p45!$C$377&lt;&gt;0,[1]p45!$C$377,"")</f>
        <v/>
      </c>
      <c r="D583" s="379"/>
      <c r="E583" s="379"/>
      <c r="F583" s="379"/>
      <c r="G583" s="379"/>
      <c r="H583" s="379"/>
      <c r="I583" s="379"/>
      <c r="J583" s="379"/>
      <c r="K583" s="379"/>
      <c r="L583" s="380"/>
      <c r="M583" s="375" t="s">
        <v>240</v>
      </c>
      <c r="N583" s="376"/>
      <c r="O583" s="379" t="str">
        <f>IF([1]p45!$H$376&lt;&gt;0,[1]p45!$H$376,"")</f>
        <v/>
      </c>
      <c r="P583" s="379"/>
      <c r="Q583" s="379"/>
      <c r="R583" s="379"/>
      <c r="S583" s="380"/>
      <c r="T583" s="97"/>
      <c r="U583" s="2"/>
      <c r="V583" s="2"/>
    </row>
    <row r="584" spans="1:22" x14ac:dyDescent="0.2">
      <c r="A584" s="378"/>
      <c r="B584" s="378"/>
      <c r="C584" s="378"/>
      <c r="D584" s="378"/>
      <c r="E584" s="378"/>
      <c r="F584" s="378"/>
      <c r="G584" s="378"/>
      <c r="H584" s="378"/>
      <c r="I584" s="378"/>
      <c r="J584" s="378"/>
      <c r="K584" s="378"/>
      <c r="L584" s="378"/>
      <c r="M584" s="378"/>
      <c r="N584" s="378"/>
      <c r="O584" s="378"/>
      <c r="P584" s="378"/>
      <c r="Q584" s="378"/>
      <c r="R584" s="378"/>
      <c r="S584" s="378"/>
    </row>
    <row r="585" spans="1:22" x14ac:dyDescent="0.2">
      <c r="A585" s="47" t="s">
        <v>266</v>
      </c>
      <c r="B585" s="379" t="str">
        <f>IF([1]p45!$A$380&lt;&gt;0,[1]p45!$A$380,"")</f>
        <v/>
      </c>
      <c r="C585" s="379"/>
      <c r="D585" s="379"/>
      <c r="E585" s="379"/>
      <c r="F585" s="379"/>
      <c r="G585" s="379"/>
      <c r="H585" s="379"/>
      <c r="I585" s="379"/>
      <c r="J585" s="379"/>
      <c r="K585" s="375" t="s">
        <v>170</v>
      </c>
      <c r="L585" s="376"/>
      <c r="M585" s="379" t="str">
        <f>IF([1]p45!$F$380&lt;&gt;0,[1]p45!$F$380,"")</f>
        <v/>
      </c>
      <c r="N585" s="379"/>
      <c r="O585" s="380"/>
      <c r="P585" s="87" t="s">
        <v>74</v>
      </c>
      <c r="Q585" s="96" t="str">
        <f>IF([1]p45!$K$380&lt;&gt;0,[1]p45!$K$380,"")</f>
        <v/>
      </c>
      <c r="R585" s="93" t="s">
        <v>75</v>
      </c>
      <c r="S585" s="96" t="str">
        <f>IF([1]p45!$L$380&lt;&gt;0,[1]p45!$L$380,"")</f>
        <v/>
      </c>
      <c r="T585" s="97"/>
      <c r="U585" s="2"/>
      <c r="V585" s="2"/>
    </row>
    <row r="586" spans="1:22" x14ac:dyDescent="0.2">
      <c r="A586" s="375" t="s">
        <v>263</v>
      </c>
      <c r="B586" s="376"/>
      <c r="C586" s="379" t="str">
        <f>IF([1]p45!$C$381&lt;&gt;0,[1]p45!$C$381,"")</f>
        <v/>
      </c>
      <c r="D586" s="379"/>
      <c r="E586" s="379"/>
      <c r="F586" s="379"/>
      <c r="G586" s="379"/>
      <c r="H586" s="379"/>
      <c r="I586" s="379"/>
      <c r="J586" s="379"/>
      <c r="K586" s="379"/>
      <c r="L586" s="380"/>
      <c r="M586" s="375" t="s">
        <v>240</v>
      </c>
      <c r="N586" s="376"/>
      <c r="O586" s="379" t="str">
        <f>IF([1]p45!$H$380&lt;&gt;0,[1]p45!$H$380,"")</f>
        <v/>
      </c>
      <c r="P586" s="379"/>
      <c r="Q586" s="379"/>
      <c r="R586" s="379"/>
      <c r="S586" s="380"/>
      <c r="T586" s="97"/>
      <c r="U586" s="2"/>
      <c r="V586" s="2"/>
    </row>
    <row r="587" spans="1:22" x14ac:dyDescent="0.2">
      <c r="A587" s="378"/>
      <c r="B587" s="378"/>
      <c r="C587" s="378"/>
      <c r="D587" s="378"/>
      <c r="E587" s="378"/>
      <c r="F587" s="378"/>
      <c r="G587" s="378"/>
      <c r="H587" s="378"/>
      <c r="I587" s="378"/>
      <c r="J587" s="378"/>
      <c r="K587" s="378"/>
      <c r="L587" s="378"/>
      <c r="M587" s="378"/>
      <c r="N587" s="378"/>
      <c r="O587" s="378"/>
      <c r="P587" s="378"/>
      <c r="Q587" s="378"/>
      <c r="R587" s="378"/>
      <c r="S587" s="378"/>
    </row>
    <row r="588" spans="1:22" x14ac:dyDescent="0.2">
      <c r="A588" s="47" t="s">
        <v>266</v>
      </c>
      <c r="B588" s="379" t="str">
        <f>IF([1]p45!$A$384&lt;&gt;0,[1]p45!$A$384,"")</f>
        <v/>
      </c>
      <c r="C588" s="379"/>
      <c r="D588" s="379"/>
      <c r="E588" s="379"/>
      <c r="F588" s="379"/>
      <c r="G588" s="379"/>
      <c r="H588" s="379"/>
      <c r="I588" s="379"/>
      <c r="J588" s="379"/>
      <c r="K588" s="375" t="s">
        <v>170</v>
      </c>
      <c r="L588" s="376"/>
      <c r="M588" s="379" t="str">
        <f>IF([1]p45!$F$384&lt;&gt;0,[1]p45!$F$384,"")</f>
        <v/>
      </c>
      <c r="N588" s="379"/>
      <c r="O588" s="380"/>
      <c r="P588" s="87" t="s">
        <v>74</v>
      </c>
      <c r="Q588" s="96" t="str">
        <f>IF([1]p45!$K$384&lt;&gt;0,[1]p45!$K$384,"")</f>
        <v/>
      </c>
      <c r="R588" s="93" t="s">
        <v>75</v>
      </c>
      <c r="S588" s="96" t="str">
        <f>IF([1]p45!$L$384&lt;&gt;0,[1]p45!$L$384,"")</f>
        <v/>
      </c>
      <c r="T588" s="97"/>
      <c r="U588" s="2"/>
      <c r="V588" s="2"/>
    </row>
    <row r="589" spans="1:22" x14ac:dyDescent="0.2">
      <c r="A589" s="375" t="s">
        <v>263</v>
      </c>
      <c r="B589" s="376"/>
      <c r="C589" s="379" t="str">
        <f>IF([1]p45!$C$385&lt;&gt;0,[1]p45!$C$385,"")</f>
        <v/>
      </c>
      <c r="D589" s="379"/>
      <c r="E589" s="379"/>
      <c r="F589" s="379"/>
      <c r="G589" s="379"/>
      <c r="H589" s="379"/>
      <c r="I589" s="379"/>
      <c r="J589" s="379"/>
      <c r="K589" s="379"/>
      <c r="L589" s="380"/>
      <c r="M589" s="375" t="s">
        <v>240</v>
      </c>
      <c r="N589" s="376"/>
      <c r="O589" s="379" t="str">
        <f>IF([1]p45!$H$384&lt;&gt;0,[1]p45!$H$384,"")</f>
        <v/>
      </c>
      <c r="P589" s="379"/>
      <c r="Q589" s="379"/>
      <c r="R589" s="379"/>
      <c r="S589" s="380"/>
      <c r="T589" s="97"/>
      <c r="U589" s="2"/>
      <c r="V589" s="2"/>
    </row>
    <row r="590" spans="1:22" x14ac:dyDescent="0.2">
      <c r="A590" s="378"/>
      <c r="B590" s="378"/>
      <c r="C590" s="378"/>
      <c r="D590" s="378"/>
      <c r="E590" s="378"/>
      <c r="F590" s="378"/>
      <c r="G590" s="378"/>
      <c r="H590" s="378"/>
      <c r="I590" s="378"/>
      <c r="J590" s="378"/>
      <c r="K590" s="378"/>
      <c r="L590" s="378"/>
      <c r="M590" s="378"/>
      <c r="N590" s="378"/>
      <c r="O590" s="378"/>
      <c r="P590" s="378"/>
      <c r="Q590" s="378"/>
      <c r="R590" s="378"/>
      <c r="S590" s="378"/>
    </row>
    <row r="591" spans="1:22" s="32" customFormat="1" ht="13.5" customHeight="1" x14ac:dyDescent="0.2">
      <c r="A591" s="87" t="s">
        <v>265</v>
      </c>
      <c r="B591" s="379" t="str">
        <f>T([1]p46!$C$13:$G$13)</f>
        <v/>
      </c>
      <c r="C591" s="379"/>
      <c r="D591" s="379"/>
      <c r="E591" s="379"/>
      <c r="F591" s="379"/>
      <c r="G591" s="379"/>
      <c r="H591" s="380"/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</row>
    <row r="592" spans="1:22" x14ac:dyDescent="0.2">
      <c r="A592" s="47" t="s">
        <v>266</v>
      </c>
      <c r="B592" s="379" t="str">
        <f>IF([1]p46!$A$372&lt;&gt;0,[1]p46!$A$372,"")</f>
        <v/>
      </c>
      <c r="C592" s="379"/>
      <c r="D592" s="379"/>
      <c r="E592" s="379"/>
      <c r="F592" s="379"/>
      <c r="G592" s="379"/>
      <c r="H592" s="379"/>
      <c r="I592" s="379"/>
      <c r="J592" s="379"/>
      <c r="K592" s="375" t="s">
        <v>170</v>
      </c>
      <c r="L592" s="376"/>
      <c r="M592" s="379" t="str">
        <f>IF([1]p46!$F$372&lt;&gt;0,[1]p46!$F$372,"")</f>
        <v/>
      </c>
      <c r="N592" s="379"/>
      <c r="O592" s="380"/>
      <c r="P592" s="87" t="s">
        <v>74</v>
      </c>
      <c r="Q592" s="96" t="str">
        <f>IF([1]p46!$K$372&lt;&gt;0,[1]p46!$K$372,"")</f>
        <v/>
      </c>
      <c r="R592" s="93" t="s">
        <v>75</v>
      </c>
      <c r="S592" s="96" t="str">
        <f>IF([1]p46!$L$372&lt;&gt;0,[1]p46!$L$372,"")</f>
        <v/>
      </c>
      <c r="T592" s="97"/>
      <c r="U592" s="2"/>
      <c r="V592" s="2"/>
    </row>
    <row r="593" spans="1:22" x14ac:dyDescent="0.2">
      <c r="A593" s="375" t="s">
        <v>263</v>
      </c>
      <c r="B593" s="376"/>
      <c r="C593" s="379" t="str">
        <f>IF([1]p46!$C$373&lt;&gt;0,[1]p46!$C$373,"")</f>
        <v/>
      </c>
      <c r="D593" s="379"/>
      <c r="E593" s="379"/>
      <c r="F593" s="379"/>
      <c r="G593" s="379"/>
      <c r="H593" s="379"/>
      <c r="I593" s="379"/>
      <c r="J593" s="379"/>
      <c r="K593" s="379"/>
      <c r="L593" s="380"/>
      <c r="M593" s="375" t="s">
        <v>240</v>
      </c>
      <c r="N593" s="376"/>
      <c r="O593" s="379" t="str">
        <f>IF([1]p46!$H$372&lt;&gt;0,[1]p46!$H$372,"")</f>
        <v/>
      </c>
      <c r="P593" s="379"/>
      <c r="Q593" s="379"/>
      <c r="R593" s="379"/>
      <c r="S593" s="380"/>
      <c r="T593" s="97"/>
      <c r="U593" s="2"/>
      <c r="V593" s="2"/>
    </row>
    <row r="594" spans="1:22" x14ac:dyDescent="0.2">
      <c r="A594" s="378"/>
      <c r="B594" s="378"/>
      <c r="C594" s="378"/>
      <c r="D594" s="378"/>
      <c r="E594" s="378"/>
      <c r="F594" s="378"/>
      <c r="G594" s="378"/>
      <c r="H594" s="378"/>
      <c r="I594" s="378"/>
      <c r="J594" s="378"/>
      <c r="K594" s="378"/>
      <c r="L594" s="378"/>
      <c r="M594" s="378"/>
      <c r="N594" s="378"/>
      <c r="O594" s="378"/>
      <c r="P594" s="378"/>
      <c r="Q594" s="378"/>
      <c r="R594" s="378"/>
      <c r="S594" s="378"/>
    </row>
    <row r="595" spans="1:22" x14ac:dyDescent="0.2">
      <c r="A595" s="47" t="s">
        <v>266</v>
      </c>
      <c r="B595" s="379" t="str">
        <f>IF([1]p46!$A$376&lt;&gt;0,[1]p46!$A$376,"")</f>
        <v/>
      </c>
      <c r="C595" s="379"/>
      <c r="D595" s="379"/>
      <c r="E595" s="379"/>
      <c r="F595" s="379"/>
      <c r="G595" s="379"/>
      <c r="H595" s="379"/>
      <c r="I595" s="379"/>
      <c r="J595" s="379"/>
      <c r="K595" s="375" t="s">
        <v>170</v>
      </c>
      <c r="L595" s="376"/>
      <c r="M595" s="379" t="str">
        <f>IF([1]p46!$F$376&lt;&gt;0,[1]p46!$F$376,"")</f>
        <v/>
      </c>
      <c r="N595" s="379"/>
      <c r="O595" s="380"/>
      <c r="P595" s="87" t="s">
        <v>74</v>
      </c>
      <c r="Q595" s="96" t="str">
        <f>IF([1]p46!$K$376&lt;&gt;0,[1]p46!$K$376,"")</f>
        <v/>
      </c>
      <c r="R595" s="93" t="s">
        <v>75</v>
      </c>
      <c r="S595" s="96" t="str">
        <f>IF([1]p46!$L$376&lt;&gt;0,[1]p46!$L$376,"")</f>
        <v/>
      </c>
      <c r="T595" s="97"/>
      <c r="U595" s="2"/>
      <c r="V595" s="2"/>
    </row>
    <row r="596" spans="1:22" x14ac:dyDescent="0.2">
      <c r="A596" s="375" t="s">
        <v>263</v>
      </c>
      <c r="B596" s="376"/>
      <c r="C596" s="379" t="str">
        <f>IF([1]p46!$C$377&lt;&gt;0,[1]p46!$C$377,"")</f>
        <v/>
      </c>
      <c r="D596" s="379"/>
      <c r="E596" s="379"/>
      <c r="F596" s="379"/>
      <c r="G596" s="379"/>
      <c r="H596" s="379"/>
      <c r="I596" s="379"/>
      <c r="J596" s="379"/>
      <c r="K596" s="379"/>
      <c r="L596" s="380"/>
      <c r="M596" s="375" t="s">
        <v>240</v>
      </c>
      <c r="N596" s="376"/>
      <c r="O596" s="379" t="str">
        <f>IF([1]p46!$H$376&lt;&gt;0,[1]p46!$H$376,"")</f>
        <v/>
      </c>
      <c r="P596" s="379"/>
      <c r="Q596" s="379"/>
      <c r="R596" s="379"/>
      <c r="S596" s="380"/>
      <c r="T596" s="97"/>
      <c r="U596" s="2"/>
      <c r="V596" s="2"/>
    </row>
    <row r="597" spans="1:22" x14ac:dyDescent="0.2">
      <c r="A597" s="378"/>
      <c r="B597" s="378"/>
      <c r="C597" s="378"/>
      <c r="D597" s="378"/>
      <c r="E597" s="378"/>
      <c r="F597" s="378"/>
      <c r="G597" s="378"/>
      <c r="H597" s="378"/>
      <c r="I597" s="378"/>
      <c r="J597" s="378"/>
      <c r="K597" s="378"/>
      <c r="L597" s="378"/>
      <c r="M597" s="378"/>
      <c r="N597" s="378"/>
      <c r="O597" s="378"/>
      <c r="P597" s="378"/>
      <c r="Q597" s="378"/>
      <c r="R597" s="378"/>
      <c r="S597" s="378"/>
    </row>
    <row r="598" spans="1:22" x14ac:dyDescent="0.2">
      <c r="A598" s="47" t="s">
        <v>266</v>
      </c>
      <c r="B598" s="379" t="str">
        <f>IF([1]p46!$A$380&lt;&gt;0,[1]p46!$A$380,"")</f>
        <v/>
      </c>
      <c r="C598" s="379"/>
      <c r="D598" s="379"/>
      <c r="E598" s="379"/>
      <c r="F598" s="379"/>
      <c r="G598" s="379"/>
      <c r="H598" s="379"/>
      <c r="I598" s="379"/>
      <c r="J598" s="379"/>
      <c r="K598" s="375" t="s">
        <v>170</v>
      </c>
      <c r="L598" s="376"/>
      <c r="M598" s="379" t="str">
        <f>IF([1]p46!$F$380&lt;&gt;0,[1]p46!$F$380,"")</f>
        <v/>
      </c>
      <c r="N598" s="379"/>
      <c r="O598" s="380"/>
      <c r="P598" s="87" t="s">
        <v>74</v>
      </c>
      <c r="Q598" s="96" t="str">
        <f>IF([1]p46!$K$380&lt;&gt;0,[1]p46!$K$380,"")</f>
        <v/>
      </c>
      <c r="R598" s="93" t="s">
        <v>75</v>
      </c>
      <c r="S598" s="96" t="str">
        <f>IF([1]p46!$L$380&lt;&gt;0,[1]p46!$L$380,"")</f>
        <v/>
      </c>
      <c r="T598" s="97"/>
      <c r="U598" s="2"/>
      <c r="V598" s="2"/>
    </row>
    <row r="599" spans="1:22" x14ac:dyDescent="0.2">
      <c r="A599" s="375" t="s">
        <v>263</v>
      </c>
      <c r="B599" s="376"/>
      <c r="C599" s="379" t="str">
        <f>IF([1]p46!$C$381&lt;&gt;0,[1]p46!$C$381,"")</f>
        <v/>
      </c>
      <c r="D599" s="379"/>
      <c r="E599" s="379"/>
      <c r="F599" s="379"/>
      <c r="G599" s="379"/>
      <c r="H599" s="379"/>
      <c r="I599" s="379"/>
      <c r="J599" s="379"/>
      <c r="K599" s="379"/>
      <c r="L599" s="380"/>
      <c r="M599" s="375" t="s">
        <v>240</v>
      </c>
      <c r="N599" s="376"/>
      <c r="O599" s="379" t="str">
        <f>IF([1]p46!$H$380&lt;&gt;0,[1]p46!$H$380,"")</f>
        <v/>
      </c>
      <c r="P599" s="379"/>
      <c r="Q599" s="379"/>
      <c r="R599" s="379"/>
      <c r="S599" s="380"/>
      <c r="T599" s="97"/>
      <c r="U599" s="2"/>
      <c r="V599" s="2"/>
    </row>
    <row r="600" spans="1:22" x14ac:dyDescent="0.2">
      <c r="A600" s="378"/>
      <c r="B600" s="378"/>
      <c r="C600" s="378"/>
      <c r="D600" s="378"/>
      <c r="E600" s="378"/>
      <c r="F600" s="378"/>
      <c r="G600" s="378"/>
      <c r="H600" s="378"/>
      <c r="I600" s="378"/>
      <c r="J600" s="378"/>
      <c r="K600" s="378"/>
      <c r="L600" s="378"/>
      <c r="M600" s="378"/>
      <c r="N600" s="378"/>
      <c r="O600" s="378"/>
      <c r="P600" s="378"/>
      <c r="Q600" s="378"/>
      <c r="R600" s="378"/>
      <c r="S600" s="378"/>
    </row>
    <row r="601" spans="1:22" x14ac:dyDescent="0.2">
      <c r="A601" s="47" t="s">
        <v>266</v>
      </c>
      <c r="B601" s="379" t="str">
        <f>IF([1]p46!$A$384&lt;&gt;0,[1]p46!$A$384,"")</f>
        <v/>
      </c>
      <c r="C601" s="379"/>
      <c r="D601" s="379"/>
      <c r="E601" s="379"/>
      <c r="F601" s="379"/>
      <c r="G601" s="379"/>
      <c r="H601" s="379"/>
      <c r="I601" s="379"/>
      <c r="J601" s="379"/>
      <c r="K601" s="375" t="s">
        <v>170</v>
      </c>
      <c r="L601" s="376"/>
      <c r="M601" s="379" t="str">
        <f>IF([1]p46!$F$384&lt;&gt;0,[1]p46!$F$384,"")</f>
        <v/>
      </c>
      <c r="N601" s="379"/>
      <c r="O601" s="380"/>
      <c r="P601" s="87" t="s">
        <v>74</v>
      </c>
      <c r="Q601" s="96" t="str">
        <f>IF([1]p46!$K$384&lt;&gt;0,[1]p46!$K$384,"")</f>
        <v/>
      </c>
      <c r="R601" s="93" t="s">
        <v>75</v>
      </c>
      <c r="S601" s="96" t="str">
        <f>IF([1]p46!$L$384&lt;&gt;0,[1]p46!$L$384,"")</f>
        <v/>
      </c>
      <c r="T601" s="97"/>
      <c r="U601" s="2"/>
      <c r="V601" s="2"/>
    </row>
    <row r="602" spans="1:22" x14ac:dyDescent="0.2">
      <c r="A602" s="375" t="s">
        <v>263</v>
      </c>
      <c r="B602" s="376"/>
      <c r="C602" s="379" t="str">
        <f>IF([1]p46!$C$385&lt;&gt;0,[1]p46!$C$385,"")</f>
        <v/>
      </c>
      <c r="D602" s="379"/>
      <c r="E602" s="379"/>
      <c r="F602" s="379"/>
      <c r="G602" s="379"/>
      <c r="H602" s="379"/>
      <c r="I602" s="379"/>
      <c r="J602" s="379"/>
      <c r="K602" s="379"/>
      <c r="L602" s="380"/>
      <c r="M602" s="375" t="s">
        <v>240</v>
      </c>
      <c r="N602" s="376"/>
      <c r="O602" s="379" t="str">
        <f>IF([1]p46!$H$384&lt;&gt;0,[1]p46!$H$384,"")</f>
        <v/>
      </c>
      <c r="P602" s="379"/>
      <c r="Q602" s="379"/>
      <c r="R602" s="379"/>
      <c r="S602" s="380"/>
      <c r="T602" s="97"/>
      <c r="U602" s="2"/>
      <c r="V602" s="2"/>
    </row>
    <row r="603" spans="1:22" x14ac:dyDescent="0.2">
      <c r="A603" s="378"/>
      <c r="B603" s="378"/>
      <c r="C603" s="378"/>
      <c r="D603" s="378"/>
      <c r="E603" s="378"/>
      <c r="F603" s="378"/>
      <c r="G603" s="378"/>
      <c r="H603" s="378"/>
      <c r="I603" s="378"/>
      <c r="J603" s="378"/>
      <c r="K603" s="378"/>
      <c r="L603" s="378"/>
      <c r="M603" s="378"/>
      <c r="N603" s="378"/>
      <c r="O603" s="378"/>
      <c r="P603" s="378"/>
      <c r="Q603" s="378"/>
      <c r="R603" s="378"/>
      <c r="S603" s="378"/>
    </row>
    <row r="604" spans="1:22" s="32" customFormat="1" ht="13.5" customHeight="1" x14ac:dyDescent="0.2">
      <c r="A604" s="87" t="s">
        <v>265</v>
      </c>
      <c r="B604" s="379" t="str">
        <f>T([1]p47!$C$13:$G$13)</f>
        <v/>
      </c>
      <c r="C604" s="379"/>
      <c r="D604" s="379"/>
      <c r="E604" s="379"/>
      <c r="F604" s="379"/>
      <c r="G604" s="379"/>
      <c r="H604" s="380"/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</row>
    <row r="605" spans="1:22" x14ac:dyDescent="0.2">
      <c r="A605" s="47" t="s">
        <v>266</v>
      </c>
      <c r="B605" s="379" t="str">
        <f>IF([1]p47!$A$372&lt;&gt;0,[1]p47!$A$372,"")</f>
        <v/>
      </c>
      <c r="C605" s="379"/>
      <c r="D605" s="379"/>
      <c r="E605" s="379"/>
      <c r="F605" s="379"/>
      <c r="G605" s="379"/>
      <c r="H605" s="379"/>
      <c r="I605" s="379"/>
      <c r="J605" s="379"/>
      <c r="K605" s="375" t="s">
        <v>170</v>
      </c>
      <c r="L605" s="376"/>
      <c r="M605" s="379" t="str">
        <f>IF([1]p47!$F$372&lt;&gt;0,[1]p47!$F$372,"")</f>
        <v/>
      </c>
      <c r="N605" s="379"/>
      <c r="O605" s="380"/>
      <c r="P605" s="87" t="s">
        <v>74</v>
      </c>
      <c r="Q605" s="96" t="str">
        <f>IF([1]p47!$K$372&lt;&gt;0,[1]p47!$K$372,"")</f>
        <v/>
      </c>
      <c r="R605" s="93" t="s">
        <v>75</v>
      </c>
      <c r="S605" s="96" t="str">
        <f>IF([1]p47!$L$372&lt;&gt;0,[1]p47!$L$372,"")</f>
        <v/>
      </c>
      <c r="T605" s="97"/>
      <c r="U605" s="2"/>
      <c r="V605" s="2"/>
    </row>
    <row r="606" spans="1:22" x14ac:dyDescent="0.2">
      <c r="A606" s="375" t="s">
        <v>263</v>
      </c>
      <c r="B606" s="376"/>
      <c r="C606" s="379" t="str">
        <f>IF([1]p47!$C$373&lt;&gt;0,[1]p47!$C$373,"")</f>
        <v/>
      </c>
      <c r="D606" s="379"/>
      <c r="E606" s="379"/>
      <c r="F606" s="379"/>
      <c r="G606" s="379"/>
      <c r="H606" s="379"/>
      <c r="I606" s="379"/>
      <c r="J606" s="379"/>
      <c r="K606" s="379"/>
      <c r="L606" s="380"/>
      <c r="M606" s="375" t="s">
        <v>240</v>
      </c>
      <c r="N606" s="376"/>
      <c r="O606" s="379" t="str">
        <f>IF([1]p47!$H$372&lt;&gt;0,[1]p47!$H$372,"")</f>
        <v/>
      </c>
      <c r="P606" s="379"/>
      <c r="Q606" s="379"/>
      <c r="R606" s="379"/>
      <c r="S606" s="380"/>
      <c r="T606" s="97"/>
      <c r="U606" s="2"/>
      <c r="V606" s="2"/>
    </row>
    <row r="607" spans="1:22" x14ac:dyDescent="0.2">
      <c r="A607" s="378"/>
      <c r="B607" s="378"/>
      <c r="C607" s="378"/>
      <c r="D607" s="378"/>
      <c r="E607" s="378"/>
      <c r="F607" s="378"/>
      <c r="G607" s="378"/>
      <c r="H607" s="378"/>
      <c r="I607" s="378"/>
      <c r="J607" s="378"/>
      <c r="K607" s="378"/>
      <c r="L607" s="378"/>
      <c r="M607" s="378"/>
      <c r="N607" s="378"/>
      <c r="O607" s="378"/>
      <c r="P607" s="378"/>
      <c r="Q607" s="378"/>
      <c r="R607" s="378"/>
      <c r="S607" s="378"/>
    </row>
    <row r="608" spans="1:22" x14ac:dyDescent="0.2">
      <c r="A608" s="47" t="s">
        <v>266</v>
      </c>
      <c r="B608" s="379" t="str">
        <f>IF([1]p47!$A$376&lt;&gt;0,[1]p47!$A$376,"")</f>
        <v/>
      </c>
      <c r="C608" s="379"/>
      <c r="D608" s="379"/>
      <c r="E608" s="379"/>
      <c r="F608" s="379"/>
      <c r="G608" s="379"/>
      <c r="H608" s="379"/>
      <c r="I608" s="379"/>
      <c r="J608" s="379"/>
      <c r="K608" s="375" t="s">
        <v>170</v>
      </c>
      <c r="L608" s="376"/>
      <c r="M608" s="379" t="str">
        <f>IF([1]p47!$F$376&lt;&gt;0,[1]p47!$F$376,"")</f>
        <v/>
      </c>
      <c r="N608" s="379"/>
      <c r="O608" s="380"/>
      <c r="P608" s="87" t="s">
        <v>74</v>
      </c>
      <c r="Q608" s="96" t="str">
        <f>IF([1]p47!$K$376&lt;&gt;0,[1]p47!$K$376,"")</f>
        <v/>
      </c>
      <c r="R608" s="93" t="s">
        <v>75</v>
      </c>
      <c r="S608" s="96" t="str">
        <f>IF([1]p47!$L$376&lt;&gt;0,[1]p47!$L$376,"")</f>
        <v/>
      </c>
      <c r="T608" s="97"/>
      <c r="U608" s="2"/>
      <c r="V608" s="2"/>
    </row>
    <row r="609" spans="1:22" x14ac:dyDescent="0.2">
      <c r="A609" s="375" t="s">
        <v>263</v>
      </c>
      <c r="B609" s="376"/>
      <c r="C609" s="379" t="str">
        <f>IF([1]p47!$C$377&lt;&gt;0,[1]p47!$C$377,"")</f>
        <v/>
      </c>
      <c r="D609" s="379"/>
      <c r="E609" s="379"/>
      <c r="F609" s="379"/>
      <c r="G609" s="379"/>
      <c r="H609" s="379"/>
      <c r="I609" s="379"/>
      <c r="J609" s="379"/>
      <c r="K609" s="379"/>
      <c r="L609" s="380"/>
      <c r="M609" s="375" t="s">
        <v>240</v>
      </c>
      <c r="N609" s="376"/>
      <c r="O609" s="379" t="str">
        <f>IF([1]p47!$H$376&lt;&gt;0,[1]p47!$H$376,"")</f>
        <v/>
      </c>
      <c r="P609" s="379"/>
      <c r="Q609" s="379"/>
      <c r="R609" s="379"/>
      <c r="S609" s="380"/>
      <c r="T609" s="97"/>
      <c r="U609" s="2"/>
      <c r="V609" s="2"/>
    </row>
    <row r="610" spans="1:22" x14ac:dyDescent="0.2">
      <c r="A610" s="378"/>
      <c r="B610" s="378"/>
      <c r="C610" s="378"/>
      <c r="D610" s="378"/>
      <c r="E610" s="378"/>
      <c r="F610" s="378"/>
      <c r="G610" s="378"/>
      <c r="H610" s="378"/>
      <c r="I610" s="378"/>
      <c r="J610" s="378"/>
      <c r="K610" s="378"/>
      <c r="L610" s="378"/>
      <c r="M610" s="378"/>
      <c r="N610" s="378"/>
      <c r="O610" s="378"/>
      <c r="P610" s="378"/>
      <c r="Q610" s="378"/>
      <c r="R610" s="378"/>
      <c r="S610" s="378"/>
    </row>
    <row r="611" spans="1:22" x14ac:dyDescent="0.2">
      <c r="A611" s="47" t="s">
        <v>266</v>
      </c>
      <c r="B611" s="379" t="str">
        <f>IF([1]p47!$A$380&lt;&gt;0,[1]p47!$A$380,"")</f>
        <v/>
      </c>
      <c r="C611" s="379"/>
      <c r="D611" s="379"/>
      <c r="E611" s="379"/>
      <c r="F611" s="379"/>
      <c r="G611" s="379"/>
      <c r="H611" s="379"/>
      <c r="I611" s="379"/>
      <c r="J611" s="379"/>
      <c r="K611" s="375" t="s">
        <v>170</v>
      </c>
      <c r="L611" s="376"/>
      <c r="M611" s="379" t="str">
        <f>IF([1]p47!$F$380&lt;&gt;0,[1]p47!$F$380,"")</f>
        <v/>
      </c>
      <c r="N611" s="379"/>
      <c r="O611" s="380"/>
      <c r="P611" s="87" t="s">
        <v>74</v>
      </c>
      <c r="Q611" s="96" t="str">
        <f>IF([1]p47!$K$380&lt;&gt;0,[1]p47!$K$380,"")</f>
        <v/>
      </c>
      <c r="R611" s="93" t="s">
        <v>75</v>
      </c>
      <c r="S611" s="96" t="str">
        <f>IF([1]p47!$L$380&lt;&gt;0,[1]p47!$L$380,"")</f>
        <v/>
      </c>
      <c r="T611" s="97"/>
      <c r="U611" s="2"/>
      <c r="V611" s="2"/>
    </row>
    <row r="612" spans="1:22" x14ac:dyDescent="0.2">
      <c r="A612" s="375" t="s">
        <v>263</v>
      </c>
      <c r="B612" s="376"/>
      <c r="C612" s="379" t="str">
        <f>IF([1]p47!$C$381&lt;&gt;0,[1]p47!$C$381,"")</f>
        <v/>
      </c>
      <c r="D612" s="379"/>
      <c r="E612" s="379"/>
      <c r="F612" s="379"/>
      <c r="G612" s="379"/>
      <c r="H612" s="379"/>
      <c r="I612" s="379"/>
      <c r="J612" s="379"/>
      <c r="K612" s="379"/>
      <c r="L612" s="380"/>
      <c r="M612" s="375" t="s">
        <v>240</v>
      </c>
      <c r="N612" s="376"/>
      <c r="O612" s="379" t="str">
        <f>IF([1]p47!$H$380&lt;&gt;0,[1]p47!$H$380,"")</f>
        <v/>
      </c>
      <c r="P612" s="379"/>
      <c r="Q612" s="379"/>
      <c r="R612" s="379"/>
      <c r="S612" s="380"/>
      <c r="T612" s="97"/>
      <c r="U612" s="2"/>
      <c r="V612" s="2"/>
    </row>
    <row r="613" spans="1:22" x14ac:dyDescent="0.2">
      <c r="A613" s="378"/>
      <c r="B613" s="378"/>
      <c r="C613" s="378"/>
      <c r="D613" s="378"/>
      <c r="E613" s="378"/>
      <c r="F613" s="378"/>
      <c r="G613" s="378"/>
      <c r="H613" s="378"/>
      <c r="I613" s="378"/>
      <c r="J613" s="378"/>
      <c r="K613" s="378"/>
      <c r="L613" s="378"/>
      <c r="M613" s="378"/>
      <c r="N613" s="378"/>
      <c r="O613" s="378"/>
      <c r="P613" s="378"/>
      <c r="Q613" s="378"/>
      <c r="R613" s="378"/>
      <c r="S613" s="378"/>
    </row>
    <row r="614" spans="1:22" x14ac:dyDescent="0.2">
      <c r="A614" s="47" t="s">
        <v>266</v>
      </c>
      <c r="B614" s="379" t="str">
        <f>IF([1]p47!$A$384&lt;&gt;0,[1]p47!$A$384,"")</f>
        <v/>
      </c>
      <c r="C614" s="379"/>
      <c r="D614" s="379"/>
      <c r="E614" s="379"/>
      <c r="F614" s="379"/>
      <c r="G614" s="379"/>
      <c r="H614" s="379"/>
      <c r="I614" s="379"/>
      <c r="J614" s="379"/>
      <c r="K614" s="375" t="s">
        <v>170</v>
      </c>
      <c r="L614" s="376"/>
      <c r="M614" s="379" t="str">
        <f>IF([1]p47!$F$384&lt;&gt;0,[1]p47!$F$384,"")</f>
        <v/>
      </c>
      <c r="N614" s="379"/>
      <c r="O614" s="380"/>
      <c r="P614" s="87" t="s">
        <v>74</v>
      </c>
      <c r="Q614" s="96" t="str">
        <f>IF([1]p47!$K$384&lt;&gt;0,[1]p47!$K$384,"")</f>
        <v/>
      </c>
      <c r="R614" s="93" t="s">
        <v>75</v>
      </c>
      <c r="S614" s="96" t="str">
        <f>IF([1]p47!$L$384&lt;&gt;0,[1]p47!$L$384,"")</f>
        <v/>
      </c>
      <c r="T614" s="97"/>
      <c r="U614" s="2"/>
      <c r="V614" s="2"/>
    </row>
    <row r="615" spans="1:22" x14ac:dyDescent="0.2">
      <c r="A615" s="375" t="s">
        <v>263</v>
      </c>
      <c r="B615" s="376"/>
      <c r="C615" s="379" t="str">
        <f>IF([1]p47!$C$385&lt;&gt;0,[1]p47!$C$385,"")</f>
        <v/>
      </c>
      <c r="D615" s="379"/>
      <c r="E615" s="379"/>
      <c r="F615" s="379"/>
      <c r="G615" s="379"/>
      <c r="H615" s="379"/>
      <c r="I615" s="379"/>
      <c r="J615" s="379"/>
      <c r="K615" s="379"/>
      <c r="L615" s="380"/>
      <c r="M615" s="375" t="s">
        <v>240</v>
      </c>
      <c r="N615" s="376"/>
      <c r="O615" s="379" t="str">
        <f>IF([1]p47!$H$384&lt;&gt;0,[1]p47!$H$384,"")</f>
        <v/>
      </c>
      <c r="P615" s="379"/>
      <c r="Q615" s="379"/>
      <c r="R615" s="379"/>
      <c r="S615" s="380"/>
      <c r="T615" s="97"/>
      <c r="U615" s="2"/>
      <c r="V615" s="2"/>
    </row>
    <row r="616" spans="1:22" x14ac:dyDescent="0.2">
      <c r="A616" s="378"/>
      <c r="B616" s="378"/>
      <c r="C616" s="378"/>
      <c r="D616" s="378"/>
      <c r="E616" s="378"/>
      <c r="F616" s="378"/>
      <c r="G616" s="378"/>
      <c r="H616" s="378"/>
      <c r="I616" s="378"/>
      <c r="J616" s="378"/>
      <c r="K616" s="378"/>
      <c r="L616" s="378"/>
      <c r="M616" s="378"/>
      <c r="N616" s="378"/>
      <c r="O616" s="378"/>
      <c r="P616" s="378"/>
      <c r="Q616" s="378"/>
      <c r="R616" s="378"/>
      <c r="S616" s="378"/>
    </row>
    <row r="617" spans="1:22" s="32" customFormat="1" ht="13.5" customHeight="1" x14ac:dyDescent="0.2">
      <c r="A617" s="87" t="s">
        <v>265</v>
      </c>
      <c r="B617" s="379" t="str">
        <f>T([1]p48!$C$13:$G$13)</f>
        <v/>
      </c>
      <c r="C617" s="379"/>
      <c r="D617" s="379"/>
      <c r="E617" s="379"/>
      <c r="F617" s="379"/>
      <c r="G617" s="379"/>
      <c r="H617" s="380"/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</row>
    <row r="618" spans="1:22" x14ac:dyDescent="0.2">
      <c r="A618" s="47" t="s">
        <v>266</v>
      </c>
      <c r="B618" s="379" t="str">
        <f>IF([1]p48!$A$372&lt;&gt;0,[1]p48!$A$372,"")</f>
        <v/>
      </c>
      <c r="C618" s="379"/>
      <c r="D618" s="379"/>
      <c r="E618" s="379"/>
      <c r="F618" s="379"/>
      <c r="G618" s="379"/>
      <c r="H618" s="379"/>
      <c r="I618" s="379"/>
      <c r="J618" s="379"/>
      <c r="K618" s="375" t="s">
        <v>170</v>
      </c>
      <c r="L618" s="376"/>
      <c r="M618" s="379" t="str">
        <f>IF([1]p48!$F$372&lt;&gt;0,[1]p48!$F$372,"")</f>
        <v/>
      </c>
      <c r="N618" s="379"/>
      <c r="O618" s="380"/>
      <c r="P618" s="87" t="s">
        <v>74</v>
      </c>
      <c r="Q618" s="96" t="str">
        <f>IF([1]p48!$K$372&lt;&gt;0,[1]p48!$K$372,"")</f>
        <v/>
      </c>
      <c r="R618" s="93" t="s">
        <v>75</v>
      </c>
      <c r="S618" s="96" t="str">
        <f>IF([1]p48!$L$372&lt;&gt;0,[1]p48!$L$372,"")</f>
        <v/>
      </c>
      <c r="T618" s="97"/>
      <c r="U618" s="2"/>
      <c r="V618" s="2"/>
    </row>
    <row r="619" spans="1:22" x14ac:dyDescent="0.2">
      <c r="A619" s="375" t="s">
        <v>263</v>
      </c>
      <c r="B619" s="376"/>
      <c r="C619" s="379" t="str">
        <f>IF([1]p48!$C$373&lt;&gt;0,[1]p48!$C$373,"")</f>
        <v/>
      </c>
      <c r="D619" s="379"/>
      <c r="E619" s="379"/>
      <c r="F619" s="379"/>
      <c r="G619" s="379"/>
      <c r="H619" s="379"/>
      <c r="I619" s="379"/>
      <c r="J619" s="379"/>
      <c r="K619" s="379"/>
      <c r="L619" s="380"/>
      <c r="M619" s="375" t="s">
        <v>240</v>
      </c>
      <c r="N619" s="376"/>
      <c r="O619" s="379" t="str">
        <f>IF([1]p48!$H$372&lt;&gt;0,[1]p48!$H$372,"")</f>
        <v/>
      </c>
      <c r="P619" s="379"/>
      <c r="Q619" s="379"/>
      <c r="R619" s="379"/>
      <c r="S619" s="380"/>
      <c r="T619" s="97"/>
      <c r="U619" s="2"/>
      <c r="V619" s="2"/>
    </row>
    <row r="620" spans="1:22" x14ac:dyDescent="0.2">
      <c r="A620" s="378"/>
      <c r="B620" s="378"/>
      <c r="C620" s="378"/>
      <c r="D620" s="378"/>
      <c r="E620" s="378"/>
      <c r="F620" s="378"/>
      <c r="G620" s="378"/>
      <c r="H620" s="378"/>
      <c r="I620" s="378"/>
      <c r="J620" s="378"/>
      <c r="K620" s="378"/>
      <c r="L620" s="378"/>
      <c r="M620" s="378"/>
      <c r="N620" s="378"/>
      <c r="O620" s="378"/>
      <c r="P620" s="378"/>
      <c r="Q620" s="378"/>
      <c r="R620" s="378"/>
      <c r="S620" s="378"/>
    </row>
    <row r="621" spans="1:22" x14ac:dyDescent="0.2">
      <c r="A621" s="47" t="s">
        <v>266</v>
      </c>
      <c r="B621" s="379" t="str">
        <f>IF([1]p48!$A$376&lt;&gt;0,[1]p48!$A$376,"")</f>
        <v/>
      </c>
      <c r="C621" s="379"/>
      <c r="D621" s="379"/>
      <c r="E621" s="379"/>
      <c r="F621" s="379"/>
      <c r="G621" s="379"/>
      <c r="H621" s="379"/>
      <c r="I621" s="379"/>
      <c r="J621" s="379"/>
      <c r="K621" s="375" t="s">
        <v>170</v>
      </c>
      <c r="L621" s="376"/>
      <c r="M621" s="379" t="str">
        <f>IF([1]p48!$F$376&lt;&gt;0,[1]p48!$F$376,"")</f>
        <v/>
      </c>
      <c r="N621" s="379"/>
      <c r="O621" s="380"/>
      <c r="P621" s="87" t="s">
        <v>74</v>
      </c>
      <c r="Q621" s="96" t="str">
        <f>IF([1]p48!$K$376&lt;&gt;0,[1]p48!$K$376,"")</f>
        <v/>
      </c>
      <c r="R621" s="93" t="s">
        <v>75</v>
      </c>
      <c r="S621" s="96" t="str">
        <f>IF([1]p48!$L$376&lt;&gt;0,[1]p48!$L$376,"")</f>
        <v/>
      </c>
      <c r="T621" s="97"/>
      <c r="U621" s="2"/>
      <c r="V621" s="2"/>
    </row>
    <row r="622" spans="1:22" x14ac:dyDescent="0.2">
      <c r="A622" s="375" t="s">
        <v>263</v>
      </c>
      <c r="B622" s="376"/>
      <c r="C622" s="379" t="str">
        <f>IF([1]p48!$C$377&lt;&gt;0,[1]p48!$C$377,"")</f>
        <v/>
      </c>
      <c r="D622" s="379"/>
      <c r="E622" s="379"/>
      <c r="F622" s="379"/>
      <c r="G622" s="379"/>
      <c r="H622" s="379"/>
      <c r="I622" s="379"/>
      <c r="J622" s="379"/>
      <c r="K622" s="379"/>
      <c r="L622" s="380"/>
      <c r="M622" s="375" t="s">
        <v>240</v>
      </c>
      <c r="N622" s="376"/>
      <c r="O622" s="379" t="str">
        <f>IF([1]p48!$H$376&lt;&gt;0,[1]p48!$H$376,"")</f>
        <v/>
      </c>
      <c r="P622" s="379"/>
      <c r="Q622" s="379"/>
      <c r="R622" s="379"/>
      <c r="S622" s="380"/>
      <c r="T622" s="97"/>
      <c r="U622" s="2"/>
      <c r="V622" s="2"/>
    </row>
    <row r="623" spans="1:22" x14ac:dyDescent="0.2">
      <c r="A623" s="378"/>
      <c r="B623" s="378"/>
      <c r="C623" s="378"/>
      <c r="D623" s="378"/>
      <c r="E623" s="378"/>
      <c r="F623" s="378"/>
      <c r="G623" s="378"/>
      <c r="H623" s="378"/>
      <c r="I623" s="378"/>
      <c r="J623" s="378"/>
      <c r="K623" s="378"/>
      <c r="L623" s="378"/>
      <c r="M623" s="378"/>
      <c r="N623" s="378"/>
      <c r="O623" s="378"/>
      <c r="P623" s="378"/>
      <c r="Q623" s="378"/>
      <c r="R623" s="378"/>
      <c r="S623" s="378"/>
    </row>
    <row r="624" spans="1:22" x14ac:dyDescent="0.2">
      <c r="A624" s="47" t="s">
        <v>266</v>
      </c>
      <c r="B624" s="379" t="str">
        <f>IF([1]p48!$A$380&lt;&gt;0,[1]p48!$A$380,"")</f>
        <v/>
      </c>
      <c r="C624" s="379"/>
      <c r="D624" s="379"/>
      <c r="E624" s="379"/>
      <c r="F624" s="379"/>
      <c r="G624" s="379"/>
      <c r="H624" s="379"/>
      <c r="I624" s="379"/>
      <c r="J624" s="379"/>
      <c r="K624" s="375" t="s">
        <v>170</v>
      </c>
      <c r="L624" s="376"/>
      <c r="M624" s="379" t="str">
        <f>IF([1]p48!$F$380&lt;&gt;0,[1]p48!$F$380,"")</f>
        <v/>
      </c>
      <c r="N624" s="379"/>
      <c r="O624" s="380"/>
      <c r="P624" s="87" t="s">
        <v>74</v>
      </c>
      <c r="Q624" s="96" t="str">
        <f>IF([1]p48!$K$380&lt;&gt;0,[1]p48!$K$380,"")</f>
        <v/>
      </c>
      <c r="R624" s="93" t="s">
        <v>75</v>
      </c>
      <c r="S624" s="96" t="str">
        <f>IF([1]p48!$L$380&lt;&gt;0,[1]p48!$L$380,"")</f>
        <v/>
      </c>
      <c r="T624" s="97"/>
      <c r="U624" s="2"/>
      <c r="V624" s="2"/>
    </row>
    <row r="625" spans="1:22" x14ac:dyDescent="0.2">
      <c r="A625" s="375" t="s">
        <v>263</v>
      </c>
      <c r="B625" s="376"/>
      <c r="C625" s="379" t="str">
        <f>IF([1]p48!$C$381&lt;&gt;0,[1]p48!$C$381,"")</f>
        <v/>
      </c>
      <c r="D625" s="379"/>
      <c r="E625" s="379"/>
      <c r="F625" s="379"/>
      <c r="G625" s="379"/>
      <c r="H625" s="379"/>
      <c r="I625" s="379"/>
      <c r="J625" s="379"/>
      <c r="K625" s="379"/>
      <c r="L625" s="380"/>
      <c r="M625" s="375" t="s">
        <v>240</v>
      </c>
      <c r="N625" s="376"/>
      <c r="O625" s="379" t="str">
        <f>IF([1]p48!$H$380&lt;&gt;0,[1]p48!$H$380,"")</f>
        <v/>
      </c>
      <c r="P625" s="379"/>
      <c r="Q625" s="379"/>
      <c r="R625" s="379"/>
      <c r="S625" s="380"/>
      <c r="T625" s="97"/>
      <c r="U625" s="2"/>
      <c r="V625" s="2"/>
    </row>
    <row r="626" spans="1:22" x14ac:dyDescent="0.2">
      <c r="A626" s="378"/>
      <c r="B626" s="378"/>
      <c r="C626" s="378"/>
      <c r="D626" s="378"/>
      <c r="E626" s="378"/>
      <c r="F626" s="378"/>
      <c r="G626" s="378"/>
      <c r="H626" s="378"/>
      <c r="I626" s="378"/>
      <c r="J626" s="378"/>
      <c r="K626" s="378"/>
      <c r="L626" s="378"/>
      <c r="M626" s="378"/>
      <c r="N626" s="378"/>
      <c r="O626" s="378"/>
      <c r="P626" s="378"/>
      <c r="Q626" s="378"/>
      <c r="R626" s="378"/>
      <c r="S626" s="378"/>
    </row>
    <row r="627" spans="1:22" x14ac:dyDescent="0.2">
      <c r="A627" s="47" t="s">
        <v>266</v>
      </c>
      <c r="B627" s="379" t="str">
        <f>IF([1]p48!$A$384&lt;&gt;0,[1]p48!$A$384,"")</f>
        <v/>
      </c>
      <c r="C627" s="379"/>
      <c r="D627" s="379"/>
      <c r="E627" s="379"/>
      <c r="F627" s="379"/>
      <c r="G627" s="379"/>
      <c r="H627" s="379"/>
      <c r="I627" s="379"/>
      <c r="J627" s="379"/>
      <c r="K627" s="375" t="s">
        <v>170</v>
      </c>
      <c r="L627" s="376"/>
      <c r="M627" s="379" t="str">
        <f>IF([1]p48!$F$384&lt;&gt;0,[1]p48!$F$384,"")</f>
        <v/>
      </c>
      <c r="N627" s="379"/>
      <c r="O627" s="380"/>
      <c r="P627" s="87" t="s">
        <v>74</v>
      </c>
      <c r="Q627" s="96" t="str">
        <f>IF([1]p48!$K$384&lt;&gt;0,[1]p48!$K$384,"")</f>
        <v/>
      </c>
      <c r="R627" s="93" t="s">
        <v>75</v>
      </c>
      <c r="S627" s="96" t="str">
        <f>IF([1]p48!$L$384&lt;&gt;0,[1]p48!$L$384,"")</f>
        <v/>
      </c>
      <c r="T627" s="97"/>
      <c r="U627" s="2"/>
      <c r="V627" s="2"/>
    </row>
    <row r="628" spans="1:22" x14ac:dyDescent="0.2">
      <c r="A628" s="375" t="s">
        <v>263</v>
      </c>
      <c r="B628" s="376"/>
      <c r="C628" s="379" t="str">
        <f>IF([1]p48!$C$385&lt;&gt;0,[1]p48!$C$385,"")</f>
        <v/>
      </c>
      <c r="D628" s="379"/>
      <c r="E628" s="379"/>
      <c r="F628" s="379"/>
      <c r="G628" s="379"/>
      <c r="H628" s="379"/>
      <c r="I628" s="379"/>
      <c r="J628" s="379"/>
      <c r="K628" s="379"/>
      <c r="L628" s="380"/>
      <c r="M628" s="375" t="s">
        <v>240</v>
      </c>
      <c r="N628" s="376"/>
      <c r="O628" s="379" t="str">
        <f>IF([1]p48!$H$384&lt;&gt;0,[1]p48!$H$384,"")</f>
        <v/>
      </c>
      <c r="P628" s="379"/>
      <c r="Q628" s="379"/>
      <c r="R628" s="379"/>
      <c r="S628" s="380"/>
      <c r="T628" s="97"/>
      <c r="U628" s="2"/>
      <c r="V628" s="2"/>
    </row>
    <row r="629" spans="1:22" x14ac:dyDescent="0.2">
      <c r="A629" s="378"/>
      <c r="B629" s="378"/>
      <c r="C629" s="378"/>
      <c r="D629" s="378"/>
      <c r="E629" s="378"/>
      <c r="F629" s="378"/>
      <c r="G629" s="378"/>
      <c r="H629" s="378"/>
      <c r="I629" s="378"/>
      <c r="J629" s="378"/>
      <c r="K629" s="378"/>
      <c r="L629" s="378"/>
      <c r="M629" s="378"/>
      <c r="N629" s="378"/>
      <c r="O629" s="378"/>
      <c r="P629" s="378"/>
      <c r="Q629" s="378"/>
      <c r="R629" s="378"/>
      <c r="S629" s="378"/>
    </row>
    <row r="630" spans="1:22" s="32" customFormat="1" ht="13.5" customHeight="1" x14ac:dyDescent="0.2">
      <c r="A630" s="87" t="s">
        <v>265</v>
      </c>
      <c r="B630" s="379" t="str">
        <f>T([1]p49!$C$13:$G$13)</f>
        <v/>
      </c>
      <c r="C630" s="379"/>
      <c r="D630" s="379"/>
      <c r="E630" s="379"/>
      <c r="F630" s="379"/>
      <c r="G630" s="379"/>
      <c r="H630" s="380"/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</row>
    <row r="631" spans="1:22" x14ac:dyDescent="0.2">
      <c r="A631" s="47" t="s">
        <v>266</v>
      </c>
      <c r="B631" s="379" t="str">
        <f>IF([1]p49!$A$372&lt;&gt;0,[1]p49!$A$372,"")</f>
        <v/>
      </c>
      <c r="C631" s="379"/>
      <c r="D631" s="379"/>
      <c r="E631" s="379"/>
      <c r="F631" s="379"/>
      <c r="G631" s="379"/>
      <c r="H631" s="379"/>
      <c r="I631" s="379"/>
      <c r="J631" s="379"/>
      <c r="K631" s="375" t="s">
        <v>170</v>
      </c>
      <c r="L631" s="376"/>
      <c r="M631" s="379" t="str">
        <f>IF([1]p49!$F$372&lt;&gt;0,[1]p49!$F$372,"")</f>
        <v/>
      </c>
      <c r="N631" s="379"/>
      <c r="O631" s="380"/>
      <c r="P631" s="87" t="s">
        <v>74</v>
      </c>
      <c r="Q631" s="96" t="str">
        <f>IF([1]p49!$K$372&lt;&gt;0,[1]p49!$K$372,"")</f>
        <v/>
      </c>
      <c r="R631" s="93" t="s">
        <v>75</v>
      </c>
      <c r="S631" s="96" t="str">
        <f>IF([1]p49!$L$372&lt;&gt;0,[1]p49!$L$372,"")</f>
        <v/>
      </c>
      <c r="T631" s="97"/>
      <c r="U631" s="2"/>
      <c r="V631" s="2"/>
    </row>
    <row r="632" spans="1:22" x14ac:dyDescent="0.2">
      <c r="A632" s="375" t="s">
        <v>263</v>
      </c>
      <c r="B632" s="376"/>
      <c r="C632" s="379" t="str">
        <f>IF([1]p49!$C$373&lt;&gt;0,[1]p49!$C$373,"")</f>
        <v/>
      </c>
      <c r="D632" s="379"/>
      <c r="E632" s="379"/>
      <c r="F632" s="379"/>
      <c r="G632" s="379"/>
      <c r="H632" s="379"/>
      <c r="I632" s="379"/>
      <c r="J632" s="379"/>
      <c r="K632" s="379"/>
      <c r="L632" s="380"/>
      <c r="M632" s="375" t="s">
        <v>240</v>
      </c>
      <c r="N632" s="376"/>
      <c r="O632" s="379" t="str">
        <f>IF([1]p49!$H$372&lt;&gt;0,[1]p49!$H$372,"")</f>
        <v/>
      </c>
      <c r="P632" s="379"/>
      <c r="Q632" s="379"/>
      <c r="R632" s="379"/>
      <c r="S632" s="380"/>
      <c r="T632" s="97"/>
      <c r="U632" s="2"/>
      <c r="V632" s="2"/>
    </row>
    <row r="633" spans="1:22" x14ac:dyDescent="0.2">
      <c r="A633" s="378"/>
      <c r="B633" s="378"/>
      <c r="C633" s="378"/>
      <c r="D633" s="378"/>
      <c r="E633" s="378"/>
      <c r="F633" s="378"/>
      <c r="G633" s="378"/>
      <c r="H633" s="378"/>
      <c r="I633" s="378"/>
      <c r="J633" s="378"/>
      <c r="K633" s="378"/>
      <c r="L633" s="378"/>
      <c r="M633" s="378"/>
      <c r="N633" s="378"/>
      <c r="O633" s="378"/>
      <c r="P633" s="378"/>
      <c r="Q633" s="378"/>
      <c r="R633" s="378"/>
      <c r="S633" s="378"/>
    </row>
    <row r="634" spans="1:22" x14ac:dyDescent="0.2">
      <c r="A634" s="47" t="s">
        <v>266</v>
      </c>
      <c r="B634" s="379" t="str">
        <f>IF([1]p49!$A$376&lt;&gt;0,[1]p49!$A$376,"")</f>
        <v/>
      </c>
      <c r="C634" s="379"/>
      <c r="D634" s="379"/>
      <c r="E634" s="379"/>
      <c r="F634" s="379"/>
      <c r="G634" s="379"/>
      <c r="H634" s="379"/>
      <c r="I634" s="379"/>
      <c r="J634" s="379"/>
      <c r="K634" s="375" t="s">
        <v>170</v>
      </c>
      <c r="L634" s="376"/>
      <c r="M634" s="379" t="str">
        <f>IF([1]p49!$F$376&lt;&gt;0,[1]p49!$F$376,"")</f>
        <v/>
      </c>
      <c r="N634" s="379"/>
      <c r="O634" s="380"/>
      <c r="P634" s="87" t="s">
        <v>74</v>
      </c>
      <c r="Q634" s="96" t="str">
        <f>IF([1]p49!$K$376&lt;&gt;0,[1]p49!$K$376,"")</f>
        <v/>
      </c>
      <c r="R634" s="93" t="s">
        <v>75</v>
      </c>
      <c r="S634" s="96" t="str">
        <f>IF([1]p49!$L$376&lt;&gt;0,[1]p49!$L$376,"")</f>
        <v/>
      </c>
      <c r="T634" s="97"/>
      <c r="U634" s="2"/>
      <c r="V634" s="2"/>
    </row>
    <row r="635" spans="1:22" x14ac:dyDescent="0.2">
      <c r="A635" s="375" t="s">
        <v>263</v>
      </c>
      <c r="B635" s="376"/>
      <c r="C635" s="379" t="str">
        <f>IF([1]p49!$C$377&lt;&gt;0,[1]p49!$C$377,"")</f>
        <v/>
      </c>
      <c r="D635" s="379"/>
      <c r="E635" s="379"/>
      <c r="F635" s="379"/>
      <c r="G635" s="379"/>
      <c r="H635" s="379"/>
      <c r="I635" s="379"/>
      <c r="J635" s="379"/>
      <c r="K635" s="379"/>
      <c r="L635" s="380"/>
      <c r="M635" s="375" t="s">
        <v>240</v>
      </c>
      <c r="N635" s="376"/>
      <c r="O635" s="379" t="str">
        <f>IF([1]p49!$H$376&lt;&gt;0,[1]p49!$H$376,"")</f>
        <v/>
      </c>
      <c r="P635" s="379"/>
      <c r="Q635" s="379"/>
      <c r="R635" s="379"/>
      <c r="S635" s="380"/>
      <c r="T635" s="97"/>
      <c r="U635" s="2"/>
      <c r="V635" s="2"/>
    </row>
    <row r="636" spans="1:22" x14ac:dyDescent="0.2">
      <c r="A636" s="378"/>
      <c r="B636" s="378"/>
      <c r="C636" s="378"/>
      <c r="D636" s="378"/>
      <c r="E636" s="378"/>
      <c r="F636" s="378"/>
      <c r="G636" s="378"/>
      <c r="H636" s="378"/>
      <c r="I636" s="378"/>
      <c r="J636" s="378"/>
      <c r="K636" s="378"/>
      <c r="L636" s="378"/>
      <c r="M636" s="378"/>
      <c r="N636" s="378"/>
      <c r="O636" s="378"/>
      <c r="P636" s="378"/>
      <c r="Q636" s="378"/>
      <c r="R636" s="378"/>
      <c r="S636" s="378"/>
    </row>
    <row r="637" spans="1:22" x14ac:dyDescent="0.2">
      <c r="A637" s="47" t="s">
        <v>266</v>
      </c>
      <c r="B637" s="379" t="str">
        <f>IF([1]p49!$A$380&lt;&gt;0,[1]p49!$A$380,"")</f>
        <v/>
      </c>
      <c r="C637" s="379"/>
      <c r="D637" s="379"/>
      <c r="E637" s="379"/>
      <c r="F637" s="379"/>
      <c r="G637" s="379"/>
      <c r="H637" s="379"/>
      <c r="I637" s="379"/>
      <c r="J637" s="379"/>
      <c r="K637" s="375" t="s">
        <v>170</v>
      </c>
      <c r="L637" s="376"/>
      <c r="M637" s="379" t="str">
        <f>IF([1]p49!$F$380&lt;&gt;0,[1]p49!$F$380,"")</f>
        <v/>
      </c>
      <c r="N637" s="379"/>
      <c r="O637" s="380"/>
      <c r="P637" s="87" t="s">
        <v>74</v>
      </c>
      <c r="Q637" s="96" t="str">
        <f>IF([1]p49!$K$380&lt;&gt;0,[1]p49!$K$380,"")</f>
        <v/>
      </c>
      <c r="R637" s="93" t="s">
        <v>75</v>
      </c>
      <c r="S637" s="96" t="str">
        <f>IF([1]p49!$L$380&lt;&gt;0,[1]p49!$L$380,"")</f>
        <v/>
      </c>
      <c r="T637" s="97"/>
      <c r="U637" s="2"/>
      <c r="V637" s="2"/>
    </row>
    <row r="638" spans="1:22" x14ac:dyDescent="0.2">
      <c r="A638" s="375" t="s">
        <v>263</v>
      </c>
      <c r="B638" s="376"/>
      <c r="C638" s="379" t="str">
        <f>IF([1]p49!$C$381&lt;&gt;0,[1]p49!$C$381,"")</f>
        <v/>
      </c>
      <c r="D638" s="379"/>
      <c r="E638" s="379"/>
      <c r="F638" s="379"/>
      <c r="G638" s="379"/>
      <c r="H638" s="379"/>
      <c r="I638" s="379"/>
      <c r="J638" s="379"/>
      <c r="K638" s="379"/>
      <c r="L638" s="380"/>
      <c r="M638" s="375" t="s">
        <v>240</v>
      </c>
      <c r="N638" s="376"/>
      <c r="O638" s="379" t="str">
        <f>IF([1]p49!$H$380&lt;&gt;0,[1]p49!$H$380,"")</f>
        <v/>
      </c>
      <c r="P638" s="379"/>
      <c r="Q638" s="379"/>
      <c r="R638" s="379"/>
      <c r="S638" s="380"/>
      <c r="T638" s="97"/>
      <c r="U638" s="2"/>
      <c r="V638" s="2"/>
    </row>
    <row r="639" spans="1:22" x14ac:dyDescent="0.2">
      <c r="A639" s="378"/>
      <c r="B639" s="378"/>
      <c r="C639" s="378"/>
      <c r="D639" s="378"/>
      <c r="E639" s="378"/>
      <c r="F639" s="378"/>
      <c r="G639" s="378"/>
      <c r="H639" s="378"/>
      <c r="I639" s="378"/>
      <c r="J639" s="378"/>
      <c r="K639" s="378"/>
      <c r="L639" s="378"/>
      <c r="M639" s="378"/>
      <c r="N639" s="378"/>
      <c r="O639" s="378"/>
      <c r="P639" s="378"/>
      <c r="Q639" s="378"/>
      <c r="R639" s="378"/>
      <c r="S639" s="378"/>
    </row>
    <row r="640" spans="1:22" x14ac:dyDescent="0.2">
      <c r="A640" s="47" t="s">
        <v>266</v>
      </c>
      <c r="B640" s="379" t="str">
        <f>IF([1]p49!$A$384&lt;&gt;0,[1]p49!$A$384,"")</f>
        <v/>
      </c>
      <c r="C640" s="379"/>
      <c r="D640" s="379"/>
      <c r="E640" s="379"/>
      <c r="F640" s="379"/>
      <c r="G640" s="379"/>
      <c r="H640" s="379"/>
      <c r="I640" s="379"/>
      <c r="J640" s="379"/>
      <c r="K640" s="375" t="s">
        <v>170</v>
      </c>
      <c r="L640" s="376"/>
      <c r="M640" s="379" t="str">
        <f>IF([1]p49!$F$384&lt;&gt;0,[1]p49!$F$384,"")</f>
        <v/>
      </c>
      <c r="N640" s="379"/>
      <c r="O640" s="380"/>
      <c r="P640" s="87" t="s">
        <v>74</v>
      </c>
      <c r="Q640" s="96" t="str">
        <f>IF([1]p49!$K$384&lt;&gt;0,[1]p49!$K$384,"")</f>
        <v/>
      </c>
      <c r="R640" s="93" t="s">
        <v>75</v>
      </c>
      <c r="S640" s="96" t="str">
        <f>IF([1]p49!$L$384&lt;&gt;0,[1]p49!$L$384,"")</f>
        <v/>
      </c>
      <c r="T640" s="97"/>
      <c r="U640" s="2"/>
      <c r="V640" s="2"/>
    </row>
    <row r="641" spans="1:22" x14ac:dyDescent="0.2">
      <c r="A641" s="375" t="s">
        <v>263</v>
      </c>
      <c r="B641" s="376"/>
      <c r="C641" s="379" t="str">
        <f>IF([1]p49!$C$385&lt;&gt;0,[1]p49!$C$385,"")</f>
        <v/>
      </c>
      <c r="D641" s="379"/>
      <c r="E641" s="379"/>
      <c r="F641" s="379"/>
      <c r="G641" s="379"/>
      <c r="H641" s="379"/>
      <c r="I641" s="379"/>
      <c r="J641" s="379"/>
      <c r="K641" s="379"/>
      <c r="L641" s="380"/>
      <c r="M641" s="375" t="s">
        <v>240</v>
      </c>
      <c r="N641" s="376"/>
      <c r="O641" s="379" t="str">
        <f>IF([1]p49!$H$384&lt;&gt;0,[1]p49!$H$384,"")</f>
        <v/>
      </c>
      <c r="P641" s="379"/>
      <c r="Q641" s="379"/>
      <c r="R641" s="379"/>
      <c r="S641" s="380"/>
      <c r="T641" s="97"/>
      <c r="U641" s="2"/>
      <c r="V641" s="2"/>
    </row>
    <row r="642" spans="1:22" x14ac:dyDescent="0.2">
      <c r="A642" s="378"/>
      <c r="B642" s="378"/>
      <c r="C642" s="378"/>
      <c r="D642" s="378"/>
      <c r="E642" s="378"/>
      <c r="F642" s="378"/>
      <c r="G642" s="378"/>
      <c r="H642" s="378"/>
      <c r="I642" s="378"/>
      <c r="J642" s="378"/>
      <c r="K642" s="378"/>
      <c r="L642" s="378"/>
      <c r="M642" s="378"/>
      <c r="N642" s="378"/>
      <c r="O642" s="378"/>
      <c r="P642" s="378"/>
      <c r="Q642" s="378"/>
      <c r="R642" s="378"/>
      <c r="S642" s="378"/>
    </row>
    <row r="643" spans="1:22" s="32" customFormat="1" ht="13.5" customHeight="1" x14ac:dyDescent="0.2">
      <c r="A643" s="87" t="s">
        <v>265</v>
      </c>
      <c r="B643" s="379" t="str">
        <f>T([1]p50!$C$13:$G$13)</f>
        <v/>
      </c>
      <c r="C643" s="379"/>
      <c r="D643" s="379"/>
      <c r="E643" s="379"/>
      <c r="F643" s="379"/>
      <c r="G643" s="379"/>
      <c r="H643" s="380"/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</row>
    <row r="644" spans="1:22" x14ac:dyDescent="0.2">
      <c r="A644" s="47" t="s">
        <v>266</v>
      </c>
      <c r="B644" s="379" t="str">
        <f>IF([1]p50!$A$372&lt;&gt;0,[1]p50!$A$372,"")</f>
        <v/>
      </c>
      <c r="C644" s="379"/>
      <c r="D644" s="379"/>
      <c r="E644" s="379"/>
      <c r="F644" s="379"/>
      <c r="G644" s="379"/>
      <c r="H644" s="379"/>
      <c r="I644" s="379"/>
      <c r="J644" s="379"/>
      <c r="K644" s="375" t="s">
        <v>170</v>
      </c>
      <c r="L644" s="376"/>
      <c r="M644" s="379" t="str">
        <f>IF([1]p50!$F$372&lt;&gt;0,[1]p50!$F$372,"")</f>
        <v/>
      </c>
      <c r="N644" s="379"/>
      <c r="O644" s="380"/>
      <c r="P644" s="87" t="s">
        <v>74</v>
      </c>
      <c r="Q644" s="96" t="str">
        <f>IF([1]p50!$K$372&lt;&gt;0,[1]p50!$K$372,"")</f>
        <v/>
      </c>
      <c r="R644" s="93" t="s">
        <v>75</v>
      </c>
      <c r="S644" s="96" t="str">
        <f>IF([1]p50!$L$372&lt;&gt;0,[1]p50!$L$372,"")</f>
        <v/>
      </c>
      <c r="T644" s="97"/>
      <c r="U644" s="2"/>
      <c r="V644" s="2"/>
    </row>
    <row r="645" spans="1:22" x14ac:dyDescent="0.2">
      <c r="A645" s="375" t="s">
        <v>263</v>
      </c>
      <c r="B645" s="376"/>
      <c r="C645" s="379" t="str">
        <f>IF([1]p50!$C$373&lt;&gt;0,[1]p50!$C$373,"")</f>
        <v/>
      </c>
      <c r="D645" s="379"/>
      <c r="E645" s="379"/>
      <c r="F645" s="379"/>
      <c r="G645" s="379"/>
      <c r="H645" s="379"/>
      <c r="I645" s="379"/>
      <c r="J645" s="379"/>
      <c r="K645" s="379"/>
      <c r="L645" s="380"/>
      <c r="M645" s="375" t="s">
        <v>240</v>
      </c>
      <c r="N645" s="376"/>
      <c r="O645" s="379" t="str">
        <f>IF([1]p50!$H$372&lt;&gt;0,[1]p50!$H$372,"")</f>
        <v/>
      </c>
      <c r="P645" s="379"/>
      <c r="Q645" s="379"/>
      <c r="R645" s="379"/>
      <c r="S645" s="380"/>
      <c r="T645" s="97"/>
      <c r="U645" s="2"/>
      <c r="V645" s="2"/>
    </row>
    <row r="646" spans="1:22" x14ac:dyDescent="0.2">
      <c r="A646" s="378"/>
      <c r="B646" s="378"/>
      <c r="C646" s="378"/>
      <c r="D646" s="378"/>
      <c r="E646" s="378"/>
      <c r="F646" s="378"/>
      <c r="G646" s="378"/>
      <c r="H646" s="378"/>
      <c r="I646" s="378"/>
      <c r="J646" s="378"/>
      <c r="K646" s="378"/>
      <c r="L646" s="378"/>
      <c r="M646" s="378"/>
      <c r="N646" s="378"/>
      <c r="O646" s="378"/>
      <c r="P646" s="378"/>
      <c r="Q646" s="378"/>
      <c r="R646" s="378"/>
      <c r="S646" s="378"/>
    </row>
    <row r="647" spans="1:22" x14ac:dyDescent="0.2">
      <c r="A647" s="47" t="s">
        <v>266</v>
      </c>
      <c r="B647" s="379" t="str">
        <f>IF([1]p50!$A$376&lt;&gt;0,[1]p50!$A$376,"")</f>
        <v/>
      </c>
      <c r="C647" s="379"/>
      <c r="D647" s="379"/>
      <c r="E647" s="379"/>
      <c r="F647" s="379"/>
      <c r="G647" s="379"/>
      <c r="H647" s="379"/>
      <c r="I647" s="379"/>
      <c r="J647" s="379"/>
      <c r="K647" s="375" t="s">
        <v>170</v>
      </c>
      <c r="L647" s="376"/>
      <c r="M647" s="379" t="str">
        <f>IF([1]p50!$F$376&lt;&gt;0,[1]p50!$F$376,"")</f>
        <v/>
      </c>
      <c r="N647" s="379"/>
      <c r="O647" s="380"/>
      <c r="P647" s="87" t="s">
        <v>74</v>
      </c>
      <c r="Q647" s="96" t="str">
        <f>IF([1]p50!$K$376&lt;&gt;0,[1]p50!$K$376,"")</f>
        <v/>
      </c>
      <c r="R647" s="93" t="s">
        <v>75</v>
      </c>
      <c r="S647" s="96" t="str">
        <f>IF([1]p50!$L$376&lt;&gt;0,[1]p50!$L$376,"")</f>
        <v/>
      </c>
      <c r="T647" s="97"/>
      <c r="U647" s="2"/>
      <c r="V647" s="2"/>
    </row>
    <row r="648" spans="1:22" x14ac:dyDescent="0.2">
      <c r="A648" s="375" t="s">
        <v>263</v>
      </c>
      <c r="B648" s="376"/>
      <c r="C648" s="379" t="str">
        <f>IF([1]p50!$C$377&lt;&gt;0,[1]p50!$C$377,"")</f>
        <v/>
      </c>
      <c r="D648" s="379"/>
      <c r="E648" s="379"/>
      <c r="F648" s="379"/>
      <c r="G648" s="379"/>
      <c r="H648" s="379"/>
      <c r="I648" s="379"/>
      <c r="J648" s="379"/>
      <c r="K648" s="379"/>
      <c r="L648" s="380"/>
      <c r="M648" s="375" t="s">
        <v>240</v>
      </c>
      <c r="N648" s="376"/>
      <c r="O648" s="379" t="str">
        <f>IF([1]p50!$H$376&lt;&gt;0,[1]p50!$H$376,"")</f>
        <v/>
      </c>
      <c r="P648" s="379"/>
      <c r="Q648" s="379"/>
      <c r="R648" s="379"/>
      <c r="S648" s="380"/>
      <c r="T648" s="97"/>
      <c r="U648" s="2"/>
      <c r="V648" s="2"/>
    </row>
    <row r="649" spans="1:22" x14ac:dyDescent="0.2">
      <c r="A649" s="378"/>
      <c r="B649" s="378"/>
      <c r="C649" s="378"/>
      <c r="D649" s="378"/>
      <c r="E649" s="378"/>
      <c r="F649" s="378"/>
      <c r="G649" s="378"/>
      <c r="H649" s="378"/>
      <c r="I649" s="378"/>
      <c r="J649" s="378"/>
      <c r="K649" s="378"/>
      <c r="L649" s="378"/>
      <c r="M649" s="378"/>
      <c r="N649" s="378"/>
      <c r="O649" s="378"/>
      <c r="P649" s="378"/>
      <c r="Q649" s="378"/>
      <c r="R649" s="378"/>
      <c r="S649" s="378"/>
    </row>
    <row r="650" spans="1:22" x14ac:dyDescent="0.2">
      <c r="A650" s="47" t="s">
        <v>266</v>
      </c>
      <c r="B650" s="379" t="str">
        <f>IF([1]p50!$A$380&lt;&gt;0,[1]p50!$A$380,"")</f>
        <v/>
      </c>
      <c r="C650" s="379"/>
      <c r="D650" s="379"/>
      <c r="E650" s="379"/>
      <c r="F650" s="379"/>
      <c r="G650" s="379"/>
      <c r="H650" s="379"/>
      <c r="I650" s="379"/>
      <c r="J650" s="379"/>
      <c r="K650" s="375" t="s">
        <v>170</v>
      </c>
      <c r="L650" s="376"/>
      <c r="M650" s="379" t="str">
        <f>IF([1]p50!$F$380&lt;&gt;0,[1]p50!$F$380,"")</f>
        <v/>
      </c>
      <c r="N650" s="379"/>
      <c r="O650" s="380"/>
      <c r="P650" s="87" t="s">
        <v>74</v>
      </c>
      <c r="Q650" s="96" t="str">
        <f>IF([1]p50!$K$380&lt;&gt;0,[1]p50!$K$380,"")</f>
        <v/>
      </c>
      <c r="R650" s="93" t="s">
        <v>75</v>
      </c>
      <c r="S650" s="96" t="str">
        <f>IF([1]p50!$L$380&lt;&gt;0,[1]p50!$L$380,"")</f>
        <v/>
      </c>
      <c r="T650" s="97"/>
      <c r="U650" s="2"/>
      <c r="V650" s="2"/>
    </row>
    <row r="651" spans="1:22" x14ac:dyDescent="0.2">
      <c r="A651" s="375" t="s">
        <v>263</v>
      </c>
      <c r="B651" s="376"/>
      <c r="C651" s="379" t="str">
        <f>IF([1]p50!$C$381&lt;&gt;0,[1]p50!$C$381,"")</f>
        <v/>
      </c>
      <c r="D651" s="379"/>
      <c r="E651" s="379"/>
      <c r="F651" s="379"/>
      <c r="G651" s="379"/>
      <c r="H651" s="379"/>
      <c r="I651" s="379"/>
      <c r="J651" s="379"/>
      <c r="K651" s="379"/>
      <c r="L651" s="380"/>
      <c r="M651" s="375" t="s">
        <v>240</v>
      </c>
      <c r="N651" s="376"/>
      <c r="O651" s="379" t="str">
        <f>IF([1]p50!$H$380&lt;&gt;0,[1]p50!$H$380,"")</f>
        <v/>
      </c>
      <c r="P651" s="379"/>
      <c r="Q651" s="379"/>
      <c r="R651" s="379"/>
      <c r="S651" s="380"/>
      <c r="T651" s="97"/>
      <c r="U651" s="2"/>
      <c r="V651" s="2"/>
    </row>
    <row r="652" spans="1:22" x14ac:dyDescent="0.2">
      <c r="A652" s="378"/>
      <c r="B652" s="378"/>
      <c r="C652" s="378"/>
      <c r="D652" s="378"/>
      <c r="E652" s="378"/>
      <c r="F652" s="378"/>
      <c r="G652" s="378"/>
      <c r="H652" s="378"/>
      <c r="I652" s="378"/>
      <c r="J652" s="378"/>
      <c r="K652" s="378"/>
      <c r="L652" s="378"/>
      <c r="M652" s="378"/>
      <c r="N652" s="378"/>
      <c r="O652" s="378"/>
      <c r="P652" s="378"/>
      <c r="Q652" s="378"/>
      <c r="R652" s="378"/>
      <c r="S652" s="378"/>
    </row>
    <row r="653" spans="1:22" x14ac:dyDescent="0.2">
      <c r="A653" s="47" t="s">
        <v>266</v>
      </c>
      <c r="B653" s="379" t="str">
        <f>IF([1]p50!$A$384&lt;&gt;0,[1]p50!$A$384,"")</f>
        <v/>
      </c>
      <c r="C653" s="379"/>
      <c r="D653" s="379"/>
      <c r="E653" s="379"/>
      <c r="F653" s="379"/>
      <c r="G653" s="379"/>
      <c r="H653" s="379"/>
      <c r="I653" s="379"/>
      <c r="J653" s="379"/>
      <c r="K653" s="375" t="s">
        <v>170</v>
      </c>
      <c r="L653" s="376"/>
      <c r="M653" s="379" t="str">
        <f>IF([1]p50!$F$384&lt;&gt;0,[1]p50!$F$384,"")</f>
        <v/>
      </c>
      <c r="N653" s="379"/>
      <c r="O653" s="380"/>
      <c r="P653" s="87" t="s">
        <v>74</v>
      </c>
      <c r="Q653" s="96" t="str">
        <f>IF([1]p50!$K$384&lt;&gt;0,[1]p50!$K$384,"")</f>
        <v/>
      </c>
      <c r="R653" s="93" t="s">
        <v>75</v>
      </c>
      <c r="S653" s="96" t="str">
        <f>IF([1]p50!$L$384&lt;&gt;0,[1]p50!$L$384,"")</f>
        <v/>
      </c>
      <c r="T653" s="97"/>
      <c r="U653" s="2"/>
      <c r="V653" s="2"/>
    </row>
    <row r="654" spans="1:22" x14ac:dyDescent="0.2">
      <c r="A654" s="375" t="s">
        <v>263</v>
      </c>
      <c r="B654" s="376"/>
      <c r="C654" s="379" t="str">
        <f>IF([1]p50!$C$385&lt;&gt;0,[1]p50!$C$385,"")</f>
        <v/>
      </c>
      <c r="D654" s="379"/>
      <c r="E654" s="379"/>
      <c r="F654" s="379"/>
      <c r="G654" s="379"/>
      <c r="H654" s="379"/>
      <c r="I654" s="379"/>
      <c r="J654" s="379"/>
      <c r="K654" s="379"/>
      <c r="L654" s="380"/>
      <c r="M654" s="375" t="s">
        <v>240</v>
      </c>
      <c r="N654" s="376"/>
      <c r="O654" s="379" t="str">
        <f>IF([1]p50!$H$384&lt;&gt;0,[1]p50!$H$384,"")</f>
        <v/>
      </c>
      <c r="P654" s="379"/>
      <c r="Q654" s="379"/>
      <c r="R654" s="379"/>
      <c r="S654" s="380"/>
      <c r="T654" s="97"/>
      <c r="U654" s="2"/>
      <c r="V654" s="2"/>
    </row>
    <row r="655" spans="1:22" x14ac:dyDescent="0.2">
      <c r="A655" s="378"/>
      <c r="B655" s="378"/>
      <c r="C655" s="378"/>
      <c r="D655" s="378"/>
      <c r="E655" s="378"/>
      <c r="F655" s="378"/>
      <c r="G655" s="378"/>
      <c r="H655" s="378"/>
      <c r="I655" s="378"/>
      <c r="J655" s="378"/>
      <c r="K655" s="378"/>
      <c r="L655" s="378"/>
      <c r="M655" s="378"/>
      <c r="N655" s="378"/>
      <c r="O655" s="378"/>
      <c r="P655" s="378"/>
      <c r="Q655" s="378"/>
      <c r="R655" s="378"/>
      <c r="S655" s="378"/>
    </row>
  </sheetData>
  <mergeCells count="1706">
    <mergeCell ref="A655:S655"/>
    <mergeCell ref="A654:B654"/>
    <mergeCell ref="C654:L654"/>
    <mergeCell ref="M654:N654"/>
    <mergeCell ref="O654:S654"/>
    <mergeCell ref="A652:S652"/>
    <mergeCell ref="B653:J653"/>
    <mergeCell ref="K653:L653"/>
    <mergeCell ref="M653:O653"/>
    <mergeCell ref="K647:L647"/>
    <mergeCell ref="M647:O647"/>
    <mergeCell ref="A651:B651"/>
    <mergeCell ref="C651:L651"/>
    <mergeCell ref="M651:N651"/>
    <mergeCell ref="O651:S651"/>
    <mergeCell ref="A649:S649"/>
    <mergeCell ref="B650:J650"/>
    <mergeCell ref="K650:L650"/>
    <mergeCell ref="M650:O650"/>
    <mergeCell ref="A645:B645"/>
    <mergeCell ref="C645:L645"/>
    <mergeCell ref="M645:N645"/>
    <mergeCell ref="O645:S645"/>
    <mergeCell ref="A648:B648"/>
    <mergeCell ref="C648:L648"/>
    <mergeCell ref="M648:N648"/>
    <mergeCell ref="O648:S648"/>
    <mergeCell ref="A646:S646"/>
    <mergeCell ref="B647:J647"/>
    <mergeCell ref="A641:B641"/>
    <mergeCell ref="C641:L641"/>
    <mergeCell ref="M641:N641"/>
    <mergeCell ref="O641:S641"/>
    <mergeCell ref="B644:J644"/>
    <mergeCell ref="K644:L644"/>
    <mergeCell ref="M644:O644"/>
    <mergeCell ref="A642:S642"/>
    <mergeCell ref="B643:H643"/>
    <mergeCell ref="I643:S643"/>
    <mergeCell ref="A638:B638"/>
    <mergeCell ref="C638:L638"/>
    <mergeCell ref="M638:N638"/>
    <mergeCell ref="O638:S638"/>
    <mergeCell ref="A639:S639"/>
    <mergeCell ref="B640:J640"/>
    <mergeCell ref="K640:L640"/>
    <mergeCell ref="M640:O640"/>
    <mergeCell ref="A635:B635"/>
    <mergeCell ref="C635:L635"/>
    <mergeCell ref="M635:N635"/>
    <mergeCell ref="O635:S635"/>
    <mergeCell ref="A636:S636"/>
    <mergeCell ref="B637:J637"/>
    <mergeCell ref="K637:L637"/>
    <mergeCell ref="M637:O637"/>
    <mergeCell ref="A633:S633"/>
    <mergeCell ref="B634:J634"/>
    <mergeCell ref="K634:L634"/>
    <mergeCell ref="M634:O634"/>
    <mergeCell ref="A632:B632"/>
    <mergeCell ref="C632:L632"/>
    <mergeCell ref="M632:N632"/>
    <mergeCell ref="O632:S632"/>
    <mergeCell ref="A629:S629"/>
    <mergeCell ref="B630:H630"/>
    <mergeCell ref="I630:S630"/>
    <mergeCell ref="B631:J631"/>
    <mergeCell ref="K631:L631"/>
    <mergeCell ref="M631:O631"/>
    <mergeCell ref="A628:B628"/>
    <mergeCell ref="C628:L628"/>
    <mergeCell ref="M628:N628"/>
    <mergeCell ref="O628:S628"/>
    <mergeCell ref="A626:S626"/>
    <mergeCell ref="B627:J627"/>
    <mergeCell ref="K627:L627"/>
    <mergeCell ref="M627:O627"/>
    <mergeCell ref="K621:L621"/>
    <mergeCell ref="M621:O621"/>
    <mergeCell ref="A625:B625"/>
    <mergeCell ref="C625:L625"/>
    <mergeCell ref="M625:N625"/>
    <mergeCell ref="O625:S625"/>
    <mergeCell ref="A623:S623"/>
    <mergeCell ref="B624:J624"/>
    <mergeCell ref="K624:L624"/>
    <mergeCell ref="M624:O624"/>
    <mergeCell ref="A619:B619"/>
    <mergeCell ref="C619:L619"/>
    <mergeCell ref="M619:N619"/>
    <mergeCell ref="O619:S619"/>
    <mergeCell ref="A622:B622"/>
    <mergeCell ref="C622:L622"/>
    <mergeCell ref="M622:N622"/>
    <mergeCell ref="O622:S622"/>
    <mergeCell ref="A620:S620"/>
    <mergeCell ref="B621:J621"/>
    <mergeCell ref="A615:B615"/>
    <mergeCell ref="C615:L615"/>
    <mergeCell ref="M615:N615"/>
    <mergeCell ref="O615:S615"/>
    <mergeCell ref="B618:J618"/>
    <mergeCell ref="K618:L618"/>
    <mergeCell ref="M618:O618"/>
    <mergeCell ref="A616:S616"/>
    <mergeCell ref="B617:H617"/>
    <mergeCell ref="I617:S617"/>
    <mergeCell ref="A612:B612"/>
    <mergeCell ref="C612:L612"/>
    <mergeCell ref="M612:N612"/>
    <mergeCell ref="O612:S612"/>
    <mergeCell ref="A613:S613"/>
    <mergeCell ref="B614:J614"/>
    <mergeCell ref="K614:L614"/>
    <mergeCell ref="M614:O614"/>
    <mergeCell ref="A609:B609"/>
    <mergeCell ref="C609:L609"/>
    <mergeCell ref="M609:N609"/>
    <mergeCell ref="O609:S609"/>
    <mergeCell ref="A610:S610"/>
    <mergeCell ref="B611:J611"/>
    <mergeCell ref="K611:L611"/>
    <mergeCell ref="M611:O611"/>
    <mergeCell ref="A607:S607"/>
    <mergeCell ref="B608:J608"/>
    <mergeCell ref="K608:L608"/>
    <mergeCell ref="M608:O608"/>
    <mergeCell ref="A606:B606"/>
    <mergeCell ref="C606:L606"/>
    <mergeCell ref="M606:N606"/>
    <mergeCell ref="O606:S606"/>
    <mergeCell ref="A603:S603"/>
    <mergeCell ref="B604:H604"/>
    <mergeCell ref="I604:S604"/>
    <mergeCell ref="B605:J605"/>
    <mergeCell ref="K605:L605"/>
    <mergeCell ref="M605:O605"/>
    <mergeCell ref="A602:B602"/>
    <mergeCell ref="C602:L602"/>
    <mergeCell ref="M602:N602"/>
    <mergeCell ref="O602:S602"/>
    <mergeCell ref="A600:S600"/>
    <mergeCell ref="B601:J601"/>
    <mergeCell ref="K601:L601"/>
    <mergeCell ref="M601:O601"/>
    <mergeCell ref="K595:L595"/>
    <mergeCell ref="M595:O595"/>
    <mergeCell ref="A599:B599"/>
    <mergeCell ref="C599:L599"/>
    <mergeCell ref="M599:N599"/>
    <mergeCell ref="O599:S599"/>
    <mergeCell ref="A597:S597"/>
    <mergeCell ref="B598:J598"/>
    <mergeCell ref="K598:L598"/>
    <mergeCell ref="M598:O598"/>
    <mergeCell ref="A593:B593"/>
    <mergeCell ref="C593:L593"/>
    <mergeCell ref="M593:N593"/>
    <mergeCell ref="O593:S593"/>
    <mergeCell ref="A596:B596"/>
    <mergeCell ref="C596:L596"/>
    <mergeCell ref="M596:N596"/>
    <mergeCell ref="O596:S596"/>
    <mergeCell ref="A594:S594"/>
    <mergeCell ref="B595:J595"/>
    <mergeCell ref="A589:B589"/>
    <mergeCell ref="C589:L589"/>
    <mergeCell ref="M589:N589"/>
    <mergeCell ref="O589:S589"/>
    <mergeCell ref="B592:J592"/>
    <mergeCell ref="K592:L592"/>
    <mergeCell ref="M592:O592"/>
    <mergeCell ref="A590:S590"/>
    <mergeCell ref="B591:H591"/>
    <mergeCell ref="I591:S591"/>
    <mergeCell ref="A586:B586"/>
    <mergeCell ref="C586:L586"/>
    <mergeCell ref="M586:N586"/>
    <mergeCell ref="O586:S586"/>
    <mergeCell ref="A587:S587"/>
    <mergeCell ref="B588:J588"/>
    <mergeCell ref="K588:L588"/>
    <mergeCell ref="M588:O588"/>
    <mergeCell ref="A583:B583"/>
    <mergeCell ref="C583:L583"/>
    <mergeCell ref="M583:N583"/>
    <mergeCell ref="O583:S583"/>
    <mergeCell ref="A584:S584"/>
    <mergeCell ref="B585:J585"/>
    <mergeCell ref="K585:L585"/>
    <mergeCell ref="M585:O585"/>
    <mergeCell ref="A581:S581"/>
    <mergeCell ref="B582:J582"/>
    <mergeCell ref="K582:L582"/>
    <mergeCell ref="M582:O582"/>
    <mergeCell ref="A580:B580"/>
    <mergeCell ref="C580:L580"/>
    <mergeCell ref="M580:N580"/>
    <mergeCell ref="O580:S580"/>
    <mergeCell ref="A577:S577"/>
    <mergeCell ref="B578:H578"/>
    <mergeCell ref="I578:S578"/>
    <mergeCell ref="B579:J579"/>
    <mergeCell ref="K579:L579"/>
    <mergeCell ref="M579:O579"/>
    <mergeCell ref="A576:B576"/>
    <mergeCell ref="C576:L576"/>
    <mergeCell ref="M576:N576"/>
    <mergeCell ref="O576:S576"/>
    <mergeCell ref="A574:S574"/>
    <mergeCell ref="B575:J575"/>
    <mergeCell ref="K575:L575"/>
    <mergeCell ref="M575:O575"/>
    <mergeCell ref="K569:L569"/>
    <mergeCell ref="M569:O569"/>
    <mergeCell ref="A573:B573"/>
    <mergeCell ref="C573:L573"/>
    <mergeCell ref="M573:N573"/>
    <mergeCell ref="O573:S573"/>
    <mergeCell ref="A571:S571"/>
    <mergeCell ref="B572:J572"/>
    <mergeCell ref="K572:L572"/>
    <mergeCell ref="M572:O572"/>
    <mergeCell ref="A567:B567"/>
    <mergeCell ref="C567:L567"/>
    <mergeCell ref="M567:N567"/>
    <mergeCell ref="O567:S567"/>
    <mergeCell ref="A570:B570"/>
    <mergeCell ref="C570:L570"/>
    <mergeCell ref="M570:N570"/>
    <mergeCell ref="O570:S570"/>
    <mergeCell ref="A568:S568"/>
    <mergeCell ref="B569:J569"/>
    <mergeCell ref="A563:B563"/>
    <mergeCell ref="C563:L563"/>
    <mergeCell ref="M563:N563"/>
    <mergeCell ref="O563:S563"/>
    <mergeCell ref="B566:J566"/>
    <mergeCell ref="K566:L566"/>
    <mergeCell ref="M566:O566"/>
    <mergeCell ref="A564:S564"/>
    <mergeCell ref="B565:H565"/>
    <mergeCell ref="I565:S565"/>
    <mergeCell ref="A560:B560"/>
    <mergeCell ref="C560:L560"/>
    <mergeCell ref="M560:N560"/>
    <mergeCell ref="O560:S560"/>
    <mergeCell ref="A561:S561"/>
    <mergeCell ref="B562:J562"/>
    <mergeCell ref="K562:L562"/>
    <mergeCell ref="M562:O562"/>
    <mergeCell ref="A557:B557"/>
    <mergeCell ref="C557:L557"/>
    <mergeCell ref="M557:N557"/>
    <mergeCell ref="O557:S557"/>
    <mergeCell ref="A558:S558"/>
    <mergeCell ref="B559:J559"/>
    <mergeCell ref="K559:L559"/>
    <mergeCell ref="M559:O559"/>
    <mergeCell ref="A555:S555"/>
    <mergeCell ref="B556:J556"/>
    <mergeCell ref="K556:L556"/>
    <mergeCell ref="M556:O556"/>
    <mergeCell ref="A554:B554"/>
    <mergeCell ref="C554:L554"/>
    <mergeCell ref="M554:N554"/>
    <mergeCell ref="O554:S554"/>
    <mergeCell ref="A551:S551"/>
    <mergeCell ref="B552:H552"/>
    <mergeCell ref="I552:S552"/>
    <mergeCell ref="B553:J553"/>
    <mergeCell ref="K553:L553"/>
    <mergeCell ref="M553:O553"/>
    <mergeCell ref="A550:B550"/>
    <mergeCell ref="C550:L550"/>
    <mergeCell ref="M550:N550"/>
    <mergeCell ref="O550:S550"/>
    <mergeCell ref="A548:S548"/>
    <mergeCell ref="B549:J549"/>
    <mergeCell ref="K549:L549"/>
    <mergeCell ref="M549:O549"/>
    <mergeCell ref="K543:L543"/>
    <mergeCell ref="M543:O543"/>
    <mergeCell ref="A547:B547"/>
    <mergeCell ref="C547:L547"/>
    <mergeCell ref="M547:N547"/>
    <mergeCell ref="O547:S547"/>
    <mergeCell ref="A545:S545"/>
    <mergeCell ref="B546:J546"/>
    <mergeCell ref="K546:L546"/>
    <mergeCell ref="M546:O546"/>
    <mergeCell ref="A541:B541"/>
    <mergeCell ref="C541:L541"/>
    <mergeCell ref="M541:N541"/>
    <mergeCell ref="O541:S541"/>
    <mergeCell ref="A544:B544"/>
    <mergeCell ref="C544:L544"/>
    <mergeCell ref="M544:N544"/>
    <mergeCell ref="O544:S544"/>
    <mergeCell ref="A542:S542"/>
    <mergeCell ref="B543:J543"/>
    <mergeCell ref="A537:B537"/>
    <mergeCell ref="C537:L537"/>
    <mergeCell ref="M537:N537"/>
    <mergeCell ref="O537:S537"/>
    <mergeCell ref="B540:J540"/>
    <mergeCell ref="K540:L540"/>
    <mergeCell ref="M540:O540"/>
    <mergeCell ref="A538:S538"/>
    <mergeCell ref="B539:H539"/>
    <mergeCell ref="I539:S539"/>
    <mergeCell ref="A534:B534"/>
    <mergeCell ref="C534:L534"/>
    <mergeCell ref="M534:N534"/>
    <mergeCell ref="O534:S534"/>
    <mergeCell ref="A535:S535"/>
    <mergeCell ref="B536:J536"/>
    <mergeCell ref="K536:L536"/>
    <mergeCell ref="M536:O536"/>
    <mergeCell ref="A531:B531"/>
    <mergeCell ref="C531:L531"/>
    <mergeCell ref="M531:N531"/>
    <mergeCell ref="O531:S531"/>
    <mergeCell ref="A532:S532"/>
    <mergeCell ref="B533:J533"/>
    <mergeCell ref="K533:L533"/>
    <mergeCell ref="M533:O533"/>
    <mergeCell ref="A529:S529"/>
    <mergeCell ref="B530:J530"/>
    <mergeCell ref="K530:L530"/>
    <mergeCell ref="M530:O530"/>
    <mergeCell ref="A528:B528"/>
    <mergeCell ref="C528:L528"/>
    <mergeCell ref="M528:N528"/>
    <mergeCell ref="O528:S528"/>
    <mergeCell ref="A525:S525"/>
    <mergeCell ref="B526:H526"/>
    <mergeCell ref="I526:S526"/>
    <mergeCell ref="B527:J527"/>
    <mergeCell ref="K527:L527"/>
    <mergeCell ref="M527:O527"/>
    <mergeCell ref="A524:B524"/>
    <mergeCell ref="C524:L524"/>
    <mergeCell ref="M524:N524"/>
    <mergeCell ref="O524:S524"/>
    <mergeCell ref="A522:S522"/>
    <mergeCell ref="B523:J523"/>
    <mergeCell ref="K523:L523"/>
    <mergeCell ref="M523:O523"/>
    <mergeCell ref="K517:L517"/>
    <mergeCell ref="M517:O517"/>
    <mergeCell ref="A521:B521"/>
    <mergeCell ref="C521:L521"/>
    <mergeCell ref="M521:N521"/>
    <mergeCell ref="O521:S521"/>
    <mergeCell ref="A519:S519"/>
    <mergeCell ref="B520:J520"/>
    <mergeCell ref="K520:L520"/>
    <mergeCell ref="M520:O520"/>
    <mergeCell ref="A515:B515"/>
    <mergeCell ref="C515:L515"/>
    <mergeCell ref="M515:N515"/>
    <mergeCell ref="O515:S515"/>
    <mergeCell ref="A518:B518"/>
    <mergeCell ref="C518:L518"/>
    <mergeCell ref="M518:N518"/>
    <mergeCell ref="O518:S518"/>
    <mergeCell ref="A516:S516"/>
    <mergeCell ref="B517:J517"/>
    <mergeCell ref="A511:B511"/>
    <mergeCell ref="C511:L511"/>
    <mergeCell ref="M511:N511"/>
    <mergeCell ref="O511:S511"/>
    <mergeCell ref="B514:J514"/>
    <mergeCell ref="K514:L514"/>
    <mergeCell ref="M514:O514"/>
    <mergeCell ref="A512:S512"/>
    <mergeCell ref="B513:H513"/>
    <mergeCell ref="I513:S513"/>
    <mergeCell ref="A508:B508"/>
    <mergeCell ref="C508:L508"/>
    <mergeCell ref="M508:N508"/>
    <mergeCell ref="O508:S508"/>
    <mergeCell ref="A509:S509"/>
    <mergeCell ref="B510:J510"/>
    <mergeCell ref="K510:L510"/>
    <mergeCell ref="M510:O510"/>
    <mergeCell ref="A505:B505"/>
    <mergeCell ref="C505:L505"/>
    <mergeCell ref="M505:N505"/>
    <mergeCell ref="O505:S505"/>
    <mergeCell ref="A506:S506"/>
    <mergeCell ref="B507:J507"/>
    <mergeCell ref="K507:L507"/>
    <mergeCell ref="M507:O507"/>
    <mergeCell ref="A503:S503"/>
    <mergeCell ref="B504:J504"/>
    <mergeCell ref="K504:L504"/>
    <mergeCell ref="M504:O504"/>
    <mergeCell ref="A502:B502"/>
    <mergeCell ref="C502:L502"/>
    <mergeCell ref="M502:N502"/>
    <mergeCell ref="O502:S502"/>
    <mergeCell ref="A499:S499"/>
    <mergeCell ref="B500:H500"/>
    <mergeCell ref="I500:S500"/>
    <mergeCell ref="B501:J501"/>
    <mergeCell ref="K501:L501"/>
    <mergeCell ref="M501:O501"/>
    <mergeCell ref="A498:B498"/>
    <mergeCell ref="C498:L498"/>
    <mergeCell ref="M498:N498"/>
    <mergeCell ref="O498:S498"/>
    <mergeCell ref="A496:S496"/>
    <mergeCell ref="B497:J497"/>
    <mergeCell ref="K497:L497"/>
    <mergeCell ref="M497:O497"/>
    <mergeCell ref="K491:L491"/>
    <mergeCell ref="M491:O491"/>
    <mergeCell ref="A495:B495"/>
    <mergeCell ref="C495:L495"/>
    <mergeCell ref="M495:N495"/>
    <mergeCell ref="O495:S495"/>
    <mergeCell ref="A493:S493"/>
    <mergeCell ref="B494:J494"/>
    <mergeCell ref="K494:L494"/>
    <mergeCell ref="M494:O494"/>
    <mergeCell ref="A489:B489"/>
    <mergeCell ref="C489:L489"/>
    <mergeCell ref="M489:N489"/>
    <mergeCell ref="O489:S489"/>
    <mergeCell ref="A492:B492"/>
    <mergeCell ref="C492:L492"/>
    <mergeCell ref="M492:N492"/>
    <mergeCell ref="O492:S492"/>
    <mergeCell ref="A490:S490"/>
    <mergeCell ref="B491:J491"/>
    <mergeCell ref="A485:B485"/>
    <mergeCell ref="C485:L485"/>
    <mergeCell ref="M485:N485"/>
    <mergeCell ref="O485:S485"/>
    <mergeCell ref="B488:J488"/>
    <mergeCell ref="K488:L488"/>
    <mergeCell ref="M488:O488"/>
    <mergeCell ref="A486:S486"/>
    <mergeCell ref="B487:H487"/>
    <mergeCell ref="I487:S487"/>
    <mergeCell ref="A482:B482"/>
    <mergeCell ref="C482:L482"/>
    <mergeCell ref="M482:N482"/>
    <mergeCell ref="O482:S482"/>
    <mergeCell ref="A483:S483"/>
    <mergeCell ref="B484:J484"/>
    <mergeCell ref="K484:L484"/>
    <mergeCell ref="M484:O484"/>
    <mergeCell ref="A479:B479"/>
    <mergeCell ref="C479:L479"/>
    <mergeCell ref="M479:N479"/>
    <mergeCell ref="O479:S479"/>
    <mergeCell ref="A480:S480"/>
    <mergeCell ref="B481:J481"/>
    <mergeCell ref="K481:L481"/>
    <mergeCell ref="M481:O481"/>
    <mergeCell ref="A477:S477"/>
    <mergeCell ref="B478:J478"/>
    <mergeCell ref="K478:L478"/>
    <mergeCell ref="M478:O478"/>
    <mergeCell ref="A476:B476"/>
    <mergeCell ref="C476:L476"/>
    <mergeCell ref="M476:N476"/>
    <mergeCell ref="O476:S476"/>
    <mergeCell ref="A473:S473"/>
    <mergeCell ref="B474:H474"/>
    <mergeCell ref="I474:S474"/>
    <mergeCell ref="B475:J475"/>
    <mergeCell ref="K475:L475"/>
    <mergeCell ref="M475:O475"/>
    <mergeCell ref="A472:B472"/>
    <mergeCell ref="C472:L472"/>
    <mergeCell ref="M472:N472"/>
    <mergeCell ref="O472:S472"/>
    <mergeCell ref="A470:S470"/>
    <mergeCell ref="B471:J471"/>
    <mergeCell ref="K471:L471"/>
    <mergeCell ref="M471:O471"/>
    <mergeCell ref="K465:L465"/>
    <mergeCell ref="M465:O465"/>
    <mergeCell ref="A469:B469"/>
    <mergeCell ref="C469:L469"/>
    <mergeCell ref="M469:N469"/>
    <mergeCell ref="O469:S469"/>
    <mergeCell ref="A467:S467"/>
    <mergeCell ref="B468:J468"/>
    <mergeCell ref="K468:L468"/>
    <mergeCell ref="M468:O468"/>
    <mergeCell ref="A463:B463"/>
    <mergeCell ref="C463:L463"/>
    <mergeCell ref="M463:N463"/>
    <mergeCell ref="O463:S463"/>
    <mergeCell ref="A466:B466"/>
    <mergeCell ref="C466:L466"/>
    <mergeCell ref="M466:N466"/>
    <mergeCell ref="O466:S466"/>
    <mergeCell ref="A464:S464"/>
    <mergeCell ref="B465:J465"/>
    <mergeCell ref="A459:B459"/>
    <mergeCell ref="C459:L459"/>
    <mergeCell ref="M459:N459"/>
    <mergeCell ref="O459:S459"/>
    <mergeCell ref="B462:J462"/>
    <mergeCell ref="K462:L462"/>
    <mergeCell ref="M462:O462"/>
    <mergeCell ref="A460:S460"/>
    <mergeCell ref="B461:H461"/>
    <mergeCell ref="I461:S461"/>
    <mergeCell ref="A456:B456"/>
    <mergeCell ref="C456:L456"/>
    <mergeCell ref="M456:N456"/>
    <mergeCell ref="O456:S456"/>
    <mergeCell ref="A457:S457"/>
    <mergeCell ref="B458:J458"/>
    <mergeCell ref="K458:L458"/>
    <mergeCell ref="M458:O458"/>
    <mergeCell ref="A453:B453"/>
    <mergeCell ref="C453:L453"/>
    <mergeCell ref="M453:N453"/>
    <mergeCell ref="O453:S453"/>
    <mergeCell ref="A454:S454"/>
    <mergeCell ref="B455:J455"/>
    <mergeCell ref="K455:L455"/>
    <mergeCell ref="M455:O455"/>
    <mergeCell ref="A451:S451"/>
    <mergeCell ref="B452:J452"/>
    <mergeCell ref="K452:L452"/>
    <mergeCell ref="M452:O452"/>
    <mergeCell ref="A450:B450"/>
    <mergeCell ref="C450:L450"/>
    <mergeCell ref="M450:N450"/>
    <mergeCell ref="O450:S450"/>
    <mergeCell ref="A447:S447"/>
    <mergeCell ref="B448:H448"/>
    <mergeCell ref="I448:S448"/>
    <mergeCell ref="B449:J449"/>
    <mergeCell ref="K449:L449"/>
    <mergeCell ref="M449:O449"/>
    <mergeCell ref="A446:B446"/>
    <mergeCell ref="C446:L446"/>
    <mergeCell ref="M446:N446"/>
    <mergeCell ref="O446:S446"/>
    <mergeCell ref="A444:S444"/>
    <mergeCell ref="B445:J445"/>
    <mergeCell ref="K445:L445"/>
    <mergeCell ref="M445:O445"/>
    <mergeCell ref="K439:L439"/>
    <mergeCell ref="M439:O439"/>
    <mergeCell ref="A443:B443"/>
    <mergeCell ref="C443:L443"/>
    <mergeCell ref="M443:N443"/>
    <mergeCell ref="O443:S443"/>
    <mergeCell ref="A441:S441"/>
    <mergeCell ref="B442:J442"/>
    <mergeCell ref="K442:L442"/>
    <mergeCell ref="M442:O442"/>
    <mergeCell ref="A437:B437"/>
    <mergeCell ref="C437:L437"/>
    <mergeCell ref="M437:N437"/>
    <mergeCell ref="O437:S437"/>
    <mergeCell ref="A440:B440"/>
    <mergeCell ref="C440:L440"/>
    <mergeCell ref="M440:N440"/>
    <mergeCell ref="O440:S440"/>
    <mergeCell ref="A438:S438"/>
    <mergeCell ref="B439:J439"/>
    <mergeCell ref="A433:B433"/>
    <mergeCell ref="C433:L433"/>
    <mergeCell ref="M433:N433"/>
    <mergeCell ref="O433:S433"/>
    <mergeCell ref="B436:J436"/>
    <mergeCell ref="K436:L436"/>
    <mergeCell ref="M436:O436"/>
    <mergeCell ref="A434:S434"/>
    <mergeCell ref="B435:H435"/>
    <mergeCell ref="I435:S435"/>
    <mergeCell ref="A430:B430"/>
    <mergeCell ref="C430:L430"/>
    <mergeCell ref="M430:N430"/>
    <mergeCell ref="O430:S430"/>
    <mergeCell ref="A431:S431"/>
    <mergeCell ref="B432:J432"/>
    <mergeCell ref="K432:L432"/>
    <mergeCell ref="M432:O432"/>
    <mergeCell ref="A427:B427"/>
    <mergeCell ref="C427:L427"/>
    <mergeCell ref="M427:N427"/>
    <mergeCell ref="O427:S427"/>
    <mergeCell ref="A428:S428"/>
    <mergeCell ref="B429:J429"/>
    <mergeCell ref="K429:L429"/>
    <mergeCell ref="M429:O429"/>
    <mergeCell ref="A425:S425"/>
    <mergeCell ref="B426:J426"/>
    <mergeCell ref="K426:L426"/>
    <mergeCell ref="M426:O426"/>
    <mergeCell ref="A424:B424"/>
    <mergeCell ref="C424:L424"/>
    <mergeCell ref="M424:N424"/>
    <mergeCell ref="O424:S424"/>
    <mergeCell ref="A421:S421"/>
    <mergeCell ref="B422:H422"/>
    <mergeCell ref="I422:S422"/>
    <mergeCell ref="B423:J423"/>
    <mergeCell ref="K423:L423"/>
    <mergeCell ref="M423:O423"/>
    <mergeCell ref="A420:B420"/>
    <mergeCell ref="C420:L420"/>
    <mergeCell ref="M420:N420"/>
    <mergeCell ref="O420:S420"/>
    <mergeCell ref="A418:S418"/>
    <mergeCell ref="B419:J419"/>
    <mergeCell ref="K419:L419"/>
    <mergeCell ref="M419:O419"/>
    <mergeCell ref="K413:L413"/>
    <mergeCell ref="M413:O413"/>
    <mergeCell ref="A417:B417"/>
    <mergeCell ref="C417:L417"/>
    <mergeCell ref="M417:N417"/>
    <mergeCell ref="O417:S417"/>
    <mergeCell ref="A415:S415"/>
    <mergeCell ref="B416:J416"/>
    <mergeCell ref="K416:L416"/>
    <mergeCell ref="M416:O416"/>
    <mergeCell ref="A411:B411"/>
    <mergeCell ref="C411:L411"/>
    <mergeCell ref="M411:N411"/>
    <mergeCell ref="O411:S411"/>
    <mergeCell ref="A414:B414"/>
    <mergeCell ref="C414:L414"/>
    <mergeCell ref="M414:N414"/>
    <mergeCell ref="O414:S414"/>
    <mergeCell ref="A412:S412"/>
    <mergeCell ref="B413:J413"/>
    <mergeCell ref="A407:B407"/>
    <mergeCell ref="C407:L407"/>
    <mergeCell ref="M407:N407"/>
    <mergeCell ref="O407:S407"/>
    <mergeCell ref="B410:J410"/>
    <mergeCell ref="K410:L410"/>
    <mergeCell ref="M410:O410"/>
    <mergeCell ref="A408:S408"/>
    <mergeCell ref="B409:H409"/>
    <mergeCell ref="I409:S409"/>
    <mergeCell ref="A404:B404"/>
    <mergeCell ref="C404:L404"/>
    <mergeCell ref="M404:N404"/>
    <mergeCell ref="O404:S404"/>
    <mergeCell ref="A405:S405"/>
    <mergeCell ref="B406:J406"/>
    <mergeCell ref="K406:L406"/>
    <mergeCell ref="M406:O406"/>
    <mergeCell ref="A401:B401"/>
    <mergeCell ref="C401:L401"/>
    <mergeCell ref="M401:N401"/>
    <mergeCell ref="O401:S401"/>
    <mergeCell ref="A402:S402"/>
    <mergeCell ref="B403:J403"/>
    <mergeCell ref="K403:L403"/>
    <mergeCell ref="M403:O403"/>
    <mergeCell ref="A399:S399"/>
    <mergeCell ref="B400:J400"/>
    <mergeCell ref="K400:L400"/>
    <mergeCell ref="M400:O400"/>
    <mergeCell ref="A398:B398"/>
    <mergeCell ref="C398:L398"/>
    <mergeCell ref="M398:N398"/>
    <mergeCell ref="O398:S398"/>
    <mergeCell ref="A395:S395"/>
    <mergeCell ref="B396:H396"/>
    <mergeCell ref="I396:S396"/>
    <mergeCell ref="B397:J397"/>
    <mergeCell ref="K397:L397"/>
    <mergeCell ref="M397:O397"/>
    <mergeCell ref="A394:B394"/>
    <mergeCell ref="C394:L394"/>
    <mergeCell ref="M394:N394"/>
    <mergeCell ref="O394:S394"/>
    <mergeCell ref="A392:S392"/>
    <mergeCell ref="B393:J393"/>
    <mergeCell ref="K393:L393"/>
    <mergeCell ref="M393:O393"/>
    <mergeCell ref="K387:L387"/>
    <mergeCell ref="M387:O387"/>
    <mergeCell ref="A391:B391"/>
    <mergeCell ref="C391:L391"/>
    <mergeCell ref="M391:N391"/>
    <mergeCell ref="O391:S391"/>
    <mergeCell ref="A389:S389"/>
    <mergeCell ref="B390:J390"/>
    <mergeCell ref="K390:L390"/>
    <mergeCell ref="M390:O390"/>
    <mergeCell ref="A385:B385"/>
    <mergeCell ref="C385:L385"/>
    <mergeCell ref="M385:N385"/>
    <mergeCell ref="O385:S385"/>
    <mergeCell ref="A388:B388"/>
    <mergeCell ref="C388:L388"/>
    <mergeCell ref="M388:N388"/>
    <mergeCell ref="O388:S388"/>
    <mergeCell ref="A386:S386"/>
    <mergeCell ref="B387:J387"/>
    <mergeCell ref="A381:B381"/>
    <mergeCell ref="C381:L381"/>
    <mergeCell ref="M381:N381"/>
    <mergeCell ref="O381:S381"/>
    <mergeCell ref="B384:J384"/>
    <mergeCell ref="K384:L384"/>
    <mergeCell ref="M384:O384"/>
    <mergeCell ref="A382:S382"/>
    <mergeCell ref="B383:H383"/>
    <mergeCell ref="I383:S383"/>
    <mergeCell ref="A378:B378"/>
    <mergeCell ref="C378:L378"/>
    <mergeCell ref="M378:N378"/>
    <mergeCell ref="O378:S378"/>
    <mergeCell ref="A379:S379"/>
    <mergeCell ref="B380:J380"/>
    <mergeCell ref="K380:L380"/>
    <mergeCell ref="M380:O380"/>
    <mergeCell ref="A375:B375"/>
    <mergeCell ref="C375:L375"/>
    <mergeCell ref="M375:N375"/>
    <mergeCell ref="O375:S375"/>
    <mergeCell ref="A376:S376"/>
    <mergeCell ref="B377:J377"/>
    <mergeCell ref="K377:L377"/>
    <mergeCell ref="M377:O377"/>
    <mergeCell ref="A373:S373"/>
    <mergeCell ref="B374:J374"/>
    <mergeCell ref="K374:L374"/>
    <mergeCell ref="M374:O374"/>
    <mergeCell ref="A372:B372"/>
    <mergeCell ref="C372:L372"/>
    <mergeCell ref="M372:N372"/>
    <mergeCell ref="O372:S372"/>
    <mergeCell ref="A369:S369"/>
    <mergeCell ref="B370:H370"/>
    <mergeCell ref="I370:S370"/>
    <mergeCell ref="B371:J371"/>
    <mergeCell ref="K371:L371"/>
    <mergeCell ref="M371:O371"/>
    <mergeCell ref="A368:B368"/>
    <mergeCell ref="C368:L368"/>
    <mergeCell ref="M368:N368"/>
    <mergeCell ref="O368:S368"/>
    <mergeCell ref="A366:S366"/>
    <mergeCell ref="B367:J367"/>
    <mergeCell ref="K367:L367"/>
    <mergeCell ref="M367:O367"/>
    <mergeCell ref="K361:L361"/>
    <mergeCell ref="M361:O361"/>
    <mergeCell ref="A365:B365"/>
    <mergeCell ref="C365:L365"/>
    <mergeCell ref="M365:N365"/>
    <mergeCell ref="O365:S365"/>
    <mergeCell ref="A363:S363"/>
    <mergeCell ref="B364:J364"/>
    <mergeCell ref="K364:L364"/>
    <mergeCell ref="M364:O364"/>
    <mergeCell ref="A359:B359"/>
    <mergeCell ref="C359:L359"/>
    <mergeCell ref="M359:N359"/>
    <mergeCell ref="O359:S359"/>
    <mergeCell ref="A362:B362"/>
    <mergeCell ref="C362:L362"/>
    <mergeCell ref="M362:N362"/>
    <mergeCell ref="O362:S362"/>
    <mergeCell ref="A360:S360"/>
    <mergeCell ref="B361:J361"/>
    <mergeCell ref="A355:B355"/>
    <mergeCell ref="C355:L355"/>
    <mergeCell ref="M355:N355"/>
    <mergeCell ref="O355:S355"/>
    <mergeCell ref="B358:J358"/>
    <mergeCell ref="K358:L358"/>
    <mergeCell ref="M358:O358"/>
    <mergeCell ref="A356:S356"/>
    <mergeCell ref="B357:H357"/>
    <mergeCell ref="I357:S357"/>
    <mergeCell ref="A352:B352"/>
    <mergeCell ref="C352:L352"/>
    <mergeCell ref="M352:N352"/>
    <mergeCell ref="O352:S352"/>
    <mergeCell ref="A353:S353"/>
    <mergeCell ref="B354:J354"/>
    <mergeCell ref="K354:L354"/>
    <mergeCell ref="M354:O354"/>
    <mergeCell ref="A349:B349"/>
    <mergeCell ref="C349:L349"/>
    <mergeCell ref="M349:N349"/>
    <mergeCell ref="O349:S349"/>
    <mergeCell ref="A350:S350"/>
    <mergeCell ref="B351:J351"/>
    <mergeCell ref="K351:L351"/>
    <mergeCell ref="M351:O351"/>
    <mergeCell ref="A347:S347"/>
    <mergeCell ref="B348:J348"/>
    <mergeCell ref="K348:L348"/>
    <mergeCell ref="M348:O348"/>
    <mergeCell ref="A346:B346"/>
    <mergeCell ref="C346:L346"/>
    <mergeCell ref="M346:N346"/>
    <mergeCell ref="O346:S346"/>
    <mergeCell ref="A343:S343"/>
    <mergeCell ref="B344:H344"/>
    <mergeCell ref="I344:S344"/>
    <mergeCell ref="B345:J345"/>
    <mergeCell ref="K345:L345"/>
    <mergeCell ref="M345:O345"/>
    <mergeCell ref="A342:B342"/>
    <mergeCell ref="C342:L342"/>
    <mergeCell ref="M342:N342"/>
    <mergeCell ref="O342:S342"/>
    <mergeCell ref="A340:S340"/>
    <mergeCell ref="B341:J341"/>
    <mergeCell ref="K341:L341"/>
    <mergeCell ref="M341:O341"/>
    <mergeCell ref="K335:L335"/>
    <mergeCell ref="M335:O335"/>
    <mergeCell ref="A339:B339"/>
    <mergeCell ref="C339:L339"/>
    <mergeCell ref="M339:N339"/>
    <mergeCell ref="O339:S339"/>
    <mergeCell ref="A337:S337"/>
    <mergeCell ref="B338:J338"/>
    <mergeCell ref="K338:L338"/>
    <mergeCell ref="M338:O338"/>
    <mergeCell ref="A333:B333"/>
    <mergeCell ref="C333:L333"/>
    <mergeCell ref="M333:N333"/>
    <mergeCell ref="O333:S333"/>
    <mergeCell ref="A336:B336"/>
    <mergeCell ref="C336:L336"/>
    <mergeCell ref="M336:N336"/>
    <mergeCell ref="O336:S336"/>
    <mergeCell ref="A334:S334"/>
    <mergeCell ref="B335:J335"/>
    <mergeCell ref="A329:B329"/>
    <mergeCell ref="C329:L329"/>
    <mergeCell ref="M329:N329"/>
    <mergeCell ref="O329:S329"/>
    <mergeCell ref="B332:J332"/>
    <mergeCell ref="K332:L332"/>
    <mergeCell ref="M332:O332"/>
    <mergeCell ref="A330:S330"/>
    <mergeCell ref="B331:H331"/>
    <mergeCell ref="I331:S331"/>
    <mergeCell ref="A326:B326"/>
    <mergeCell ref="C326:L326"/>
    <mergeCell ref="M326:N326"/>
    <mergeCell ref="O326:S326"/>
    <mergeCell ref="A327:S327"/>
    <mergeCell ref="B328:J328"/>
    <mergeCell ref="K328:L328"/>
    <mergeCell ref="M328:O328"/>
    <mergeCell ref="A323:B323"/>
    <mergeCell ref="C323:L323"/>
    <mergeCell ref="M323:N323"/>
    <mergeCell ref="O323:S323"/>
    <mergeCell ref="A324:S324"/>
    <mergeCell ref="B325:J325"/>
    <mergeCell ref="K325:L325"/>
    <mergeCell ref="M325:O325"/>
    <mergeCell ref="A321:S321"/>
    <mergeCell ref="B322:J322"/>
    <mergeCell ref="K322:L322"/>
    <mergeCell ref="M322:O322"/>
    <mergeCell ref="A320:B320"/>
    <mergeCell ref="C320:L320"/>
    <mergeCell ref="M320:N320"/>
    <mergeCell ref="O320:S320"/>
    <mergeCell ref="A317:S317"/>
    <mergeCell ref="B318:H318"/>
    <mergeCell ref="I318:S318"/>
    <mergeCell ref="B319:J319"/>
    <mergeCell ref="K319:L319"/>
    <mergeCell ref="M319:O319"/>
    <mergeCell ref="A316:B316"/>
    <mergeCell ref="C316:L316"/>
    <mergeCell ref="M316:N316"/>
    <mergeCell ref="O316:S316"/>
    <mergeCell ref="A314:S314"/>
    <mergeCell ref="B315:J315"/>
    <mergeCell ref="K315:L315"/>
    <mergeCell ref="M315:O315"/>
    <mergeCell ref="K309:L309"/>
    <mergeCell ref="M309:O309"/>
    <mergeCell ref="A313:B313"/>
    <mergeCell ref="C313:L313"/>
    <mergeCell ref="M313:N313"/>
    <mergeCell ref="O313:S313"/>
    <mergeCell ref="A311:S311"/>
    <mergeCell ref="B312:J312"/>
    <mergeCell ref="K312:L312"/>
    <mergeCell ref="M312:O312"/>
    <mergeCell ref="A307:B307"/>
    <mergeCell ref="C307:L307"/>
    <mergeCell ref="M307:N307"/>
    <mergeCell ref="O307:S307"/>
    <mergeCell ref="A310:B310"/>
    <mergeCell ref="C310:L310"/>
    <mergeCell ref="M310:N310"/>
    <mergeCell ref="O310:S310"/>
    <mergeCell ref="A308:S308"/>
    <mergeCell ref="B309:J309"/>
    <mergeCell ref="A303:B303"/>
    <mergeCell ref="C303:L303"/>
    <mergeCell ref="M303:N303"/>
    <mergeCell ref="O303:S303"/>
    <mergeCell ref="B306:J306"/>
    <mergeCell ref="K306:L306"/>
    <mergeCell ref="M306:O306"/>
    <mergeCell ref="A304:S304"/>
    <mergeCell ref="B305:H305"/>
    <mergeCell ref="I305:S305"/>
    <mergeCell ref="A300:B300"/>
    <mergeCell ref="C300:L300"/>
    <mergeCell ref="M300:N300"/>
    <mergeCell ref="O300:S300"/>
    <mergeCell ref="A301:S301"/>
    <mergeCell ref="B302:J302"/>
    <mergeCell ref="K302:L302"/>
    <mergeCell ref="M302:O302"/>
    <mergeCell ref="A297:B297"/>
    <mergeCell ref="C297:L297"/>
    <mergeCell ref="M297:N297"/>
    <mergeCell ref="O297:S297"/>
    <mergeCell ref="A298:S298"/>
    <mergeCell ref="B299:J299"/>
    <mergeCell ref="K299:L299"/>
    <mergeCell ref="M299:O299"/>
    <mergeCell ref="A295:S295"/>
    <mergeCell ref="B296:J296"/>
    <mergeCell ref="K296:L296"/>
    <mergeCell ref="M296:O296"/>
    <mergeCell ref="A294:B294"/>
    <mergeCell ref="C294:L294"/>
    <mergeCell ref="M294:N294"/>
    <mergeCell ref="O294:S294"/>
    <mergeCell ref="A291:S291"/>
    <mergeCell ref="B292:H292"/>
    <mergeCell ref="I292:S292"/>
    <mergeCell ref="B293:J293"/>
    <mergeCell ref="K293:L293"/>
    <mergeCell ref="M293:O293"/>
    <mergeCell ref="A290:B290"/>
    <mergeCell ref="C290:L290"/>
    <mergeCell ref="M290:N290"/>
    <mergeCell ref="O290:S290"/>
    <mergeCell ref="A288:S288"/>
    <mergeCell ref="B289:J289"/>
    <mergeCell ref="K289:L289"/>
    <mergeCell ref="M289:O289"/>
    <mergeCell ref="K283:L283"/>
    <mergeCell ref="M283:O283"/>
    <mergeCell ref="A287:B287"/>
    <mergeCell ref="C287:L287"/>
    <mergeCell ref="M287:N287"/>
    <mergeCell ref="O287:S287"/>
    <mergeCell ref="A285:S285"/>
    <mergeCell ref="B286:J286"/>
    <mergeCell ref="K286:L286"/>
    <mergeCell ref="M286:O286"/>
    <mergeCell ref="A281:B281"/>
    <mergeCell ref="C281:L281"/>
    <mergeCell ref="M281:N281"/>
    <mergeCell ref="O281:S281"/>
    <mergeCell ref="A284:B284"/>
    <mergeCell ref="C284:L284"/>
    <mergeCell ref="M284:N284"/>
    <mergeCell ref="O284:S284"/>
    <mergeCell ref="A282:S282"/>
    <mergeCell ref="B283:J283"/>
    <mergeCell ref="A277:B277"/>
    <mergeCell ref="C277:L277"/>
    <mergeCell ref="M277:N277"/>
    <mergeCell ref="O277:S277"/>
    <mergeCell ref="B280:J280"/>
    <mergeCell ref="K280:L280"/>
    <mergeCell ref="M280:O280"/>
    <mergeCell ref="A278:S278"/>
    <mergeCell ref="B279:H279"/>
    <mergeCell ref="I279:S279"/>
    <mergeCell ref="A274:B274"/>
    <mergeCell ref="C274:L274"/>
    <mergeCell ref="M274:N274"/>
    <mergeCell ref="O274:S274"/>
    <mergeCell ref="A275:S275"/>
    <mergeCell ref="B276:J276"/>
    <mergeCell ref="K276:L276"/>
    <mergeCell ref="M276:O276"/>
    <mergeCell ref="A271:B271"/>
    <mergeCell ref="C271:L271"/>
    <mergeCell ref="M271:N271"/>
    <mergeCell ref="O271:S271"/>
    <mergeCell ref="A272:S272"/>
    <mergeCell ref="B273:J273"/>
    <mergeCell ref="K273:L273"/>
    <mergeCell ref="M273:O273"/>
    <mergeCell ref="A269:S269"/>
    <mergeCell ref="B270:J270"/>
    <mergeCell ref="K270:L270"/>
    <mergeCell ref="M270:O270"/>
    <mergeCell ref="A268:B268"/>
    <mergeCell ref="C268:L268"/>
    <mergeCell ref="M268:N268"/>
    <mergeCell ref="O268:S268"/>
    <mergeCell ref="A265:S265"/>
    <mergeCell ref="B266:H266"/>
    <mergeCell ref="I266:S266"/>
    <mergeCell ref="B267:J267"/>
    <mergeCell ref="K267:L267"/>
    <mergeCell ref="M267:O267"/>
    <mergeCell ref="A264:B264"/>
    <mergeCell ref="C264:L264"/>
    <mergeCell ref="M264:N264"/>
    <mergeCell ref="O264:S264"/>
    <mergeCell ref="A262:S262"/>
    <mergeCell ref="B263:J263"/>
    <mergeCell ref="K263:L263"/>
    <mergeCell ref="M263:O263"/>
    <mergeCell ref="K257:L257"/>
    <mergeCell ref="M257:O257"/>
    <mergeCell ref="A261:B261"/>
    <mergeCell ref="C261:L261"/>
    <mergeCell ref="M261:N261"/>
    <mergeCell ref="O261:S261"/>
    <mergeCell ref="A259:S259"/>
    <mergeCell ref="B260:J260"/>
    <mergeCell ref="K260:L260"/>
    <mergeCell ref="M260:O260"/>
    <mergeCell ref="A255:B255"/>
    <mergeCell ref="C255:L255"/>
    <mergeCell ref="M255:N255"/>
    <mergeCell ref="O255:S255"/>
    <mergeCell ref="A258:B258"/>
    <mergeCell ref="C258:L258"/>
    <mergeCell ref="M258:N258"/>
    <mergeCell ref="O258:S258"/>
    <mergeCell ref="A256:S256"/>
    <mergeCell ref="B257:J257"/>
    <mergeCell ref="A251:B251"/>
    <mergeCell ref="C251:L251"/>
    <mergeCell ref="M251:N251"/>
    <mergeCell ref="O251:S251"/>
    <mergeCell ref="B254:J254"/>
    <mergeCell ref="K254:L254"/>
    <mergeCell ref="M254:O254"/>
    <mergeCell ref="A252:S252"/>
    <mergeCell ref="B253:H253"/>
    <mergeCell ref="I253:S253"/>
    <mergeCell ref="A248:B248"/>
    <mergeCell ref="C248:L248"/>
    <mergeCell ref="M248:N248"/>
    <mergeCell ref="O248:S248"/>
    <mergeCell ref="A249:S249"/>
    <mergeCell ref="B250:J250"/>
    <mergeCell ref="K250:L250"/>
    <mergeCell ref="M250:O250"/>
    <mergeCell ref="A245:B245"/>
    <mergeCell ref="C245:L245"/>
    <mergeCell ref="M245:N245"/>
    <mergeCell ref="O245:S245"/>
    <mergeCell ref="A246:S246"/>
    <mergeCell ref="B247:J247"/>
    <mergeCell ref="K247:L247"/>
    <mergeCell ref="M247:O247"/>
    <mergeCell ref="A243:S243"/>
    <mergeCell ref="B244:J244"/>
    <mergeCell ref="K244:L244"/>
    <mergeCell ref="M244:O244"/>
    <mergeCell ref="A242:B242"/>
    <mergeCell ref="C242:L242"/>
    <mergeCell ref="M242:N242"/>
    <mergeCell ref="O242:S242"/>
    <mergeCell ref="A239:S239"/>
    <mergeCell ref="B240:H240"/>
    <mergeCell ref="I240:S240"/>
    <mergeCell ref="B241:J241"/>
    <mergeCell ref="K241:L241"/>
    <mergeCell ref="M241:O241"/>
    <mergeCell ref="A238:B238"/>
    <mergeCell ref="C238:L238"/>
    <mergeCell ref="M238:N238"/>
    <mergeCell ref="O238:S238"/>
    <mergeCell ref="A236:S236"/>
    <mergeCell ref="B237:J237"/>
    <mergeCell ref="K237:L237"/>
    <mergeCell ref="M237:O237"/>
    <mergeCell ref="K231:L231"/>
    <mergeCell ref="M231:O231"/>
    <mergeCell ref="A235:B235"/>
    <mergeCell ref="C235:L235"/>
    <mergeCell ref="M235:N235"/>
    <mergeCell ref="O235:S235"/>
    <mergeCell ref="A233:S233"/>
    <mergeCell ref="B234:J234"/>
    <mergeCell ref="K234:L234"/>
    <mergeCell ref="M234:O234"/>
    <mergeCell ref="A229:B229"/>
    <mergeCell ref="C229:L229"/>
    <mergeCell ref="M229:N229"/>
    <mergeCell ref="O229:S229"/>
    <mergeCell ref="A232:B232"/>
    <mergeCell ref="C232:L232"/>
    <mergeCell ref="M232:N232"/>
    <mergeCell ref="O232:S232"/>
    <mergeCell ref="A230:S230"/>
    <mergeCell ref="B231:J231"/>
    <mergeCell ref="A225:B225"/>
    <mergeCell ref="C225:L225"/>
    <mergeCell ref="M225:N225"/>
    <mergeCell ref="O225:S225"/>
    <mergeCell ref="B228:J228"/>
    <mergeCell ref="K228:L228"/>
    <mergeCell ref="M228:O228"/>
    <mergeCell ref="A226:S226"/>
    <mergeCell ref="B227:H227"/>
    <mergeCell ref="I227:S227"/>
    <mergeCell ref="A222:B222"/>
    <mergeCell ref="C222:L222"/>
    <mergeCell ref="M222:N222"/>
    <mergeCell ref="O222:S222"/>
    <mergeCell ref="A223:S223"/>
    <mergeCell ref="B224:J224"/>
    <mergeCell ref="K224:L224"/>
    <mergeCell ref="M224:O224"/>
    <mergeCell ref="A219:B219"/>
    <mergeCell ref="C219:L219"/>
    <mergeCell ref="M219:N219"/>
    <mergeCell ref="O219:S219"/>
    <mergeCell ref="A220:S220"/>
    <mergeCell ref="B221:J221"/>
    <mergeCell ref="K221:L221"/>
    <mergeCell ref="M221:O221"/>
    <mergeCell ref="A217:S217"/>
    <mergeCell ref="B218:J218"/>
    <mergeCell ref="K218:L218"/>
    <mergeCell ref="M218:O218"/>
    <mergeCell ref="A216:B216"/>
    <mergeCell ref="C216:L216"/>
    <mergeCell ref="M216:N216"/>
    <mergeCell ref="O216:S216"/>
    <mergeCell ref="A213:S213"/>
    <mergeCell ref="B214:H214"/>
    <mergeCell ref="I214:S214"/>
    <mergeCell ref="B215:J215"/>
    <mergeCell ref="K215:L215"/>
    <mergeCell ref="M215:O215"/>
    <mergeCell ref="A212:B212"/>
    <mergeCell ref="C212:L212"/>
    <mergeCell ref="M212:N212"/>
    <mergeCell ref="O212:S212"/>
    <mergeCell ref="A210:S210"/>
    <mergeCell ref="B211:J211"/>
    <mergeCell ref="K211:L211"/>
    <mergeCell ref="M211:O211"/>
    <mergeCell ref="K205:L205"/>
    <mergeCell ref="M205:O205"/>
    <mergeCell ref="A209:B209"/>
    <mergeCell ref="C209:L209"/>
    <mergeCell ref="M209:N209"/>
    <mergeCell ref="O209:S209"/>
    <mergeCell ref="A207:S207"/>
    <mergeCell ref="B208:J208"/>
    <mergeCell ref="K208:L208"/>
    <mergeCell ref="M208:O208"/>
    <mergeCell ref="A203:B203"/>
    <mergeCell ref="C203:L203"/>
    <mergeCell ref="M203:N203"/>
    <mergeCell ref="O203:S203"/>
    <mergeCell ref="A206:B206"/>
    <mergeCell ref="C206:L206"/>
    <mergeCell ref="M206:N206"/>
    <mergeCell ref="O206:S206"/>
    <mergeCell ref="A204:S204"/>
    <mergeCell ref="B205:J205"/>
    <mergeCell ref="A199:B199"/>
    <mergeCell ref="C199:L199"/>
    <mergeCell ref="M199:N199"/>
    <mergeCell ref="O199:S199"/>
    <mergeCell ref="B202:J202"/>
    <mergeCell ref="K202:L202"/>
    <mergeCell ref="M202:O202"/>
    <mergeCell ref="A200:S200"/>
    <mergeCell ref="B201:H201"/>
    <mergeCell ref="I201:S201"/>
    <mergeCell ref="A196:B196"/>
    <mergeCell ref="C196:L196"/>
    <mergeCell ref="M196:N196"/>
    <mergeCell ref="O196:S196"/>
    <mergeCell ref="A197:S197"/>
    <mergeCell ref="B198:J198"/>
    <mergeCell ref="K198:L198"/>
    <mergeCell ref="M198:O198"/>
    <mergeCell ref="A193:B193"/>
    <mergeCell ref="C193:L193"/>
    <mergeCell ref="M193:N193"/>
    <mergeCell ref="O193:S193"/>
    <mergeCell ref="A194:S194"/>
    <mergeCell ref="B195:J195"/>
    <mergeCell ref="K195:L195"/>
    <mergeCell ref="M195:O195"/>
    <mergeCell ref="A191:S191"/>
    <mergeCell ref="B192:J192"/>
    <mergeCell ref="K192:L192"/>
    <mergeCell ref="M192:O192"/>
    <mergeCell ref="A190:B190"/>
    <mergeCell ref="C190:L190"/>
    <mergeCell ref="M190:N190"/>
    <mergeCell ref="O190:S190"/>
    <mergeCell ref="A187:S187"/>
    <mergeCell ref="B188:H188"/>
    <mergeCell ref="I188:S188"/>
    <mergeCell ref="B189:J189"/>
    <mergeCell ref="K189:L189"/>
    <mergeCell ref="M189:O189"/>
    <mergeCell ref="A186:B186"/>
    <mergeCell ref="C186:L186"/>
    <mergeCell ref="M186:N186"/>
    <mergeCell ref="O186:S186"/>
    <mergeCell ref="A184:S184"/>
    <mergeCell ref="B185:J185"/>
    <mergeCell ref="K185:L185"/>
    <mergeCell ref="M185:O185"/>
    <mergeCell ref="K179:L179"/>
    <mergeCell ref="M179:O179"/>
    <mergeCell ref="A183:B183"/>
    <mergeCell ref="C183:L183"/>
    <mergeCell ref="M183:N183"/>
    <mergeCell ref="O183:S183"/>
    <mergeCell ref="A181:S181"/>
    <mergeCell ref="B182:J182"/>
    <mergeCell ref="K182:L182"/>
    <mergeCell ref="M182:O182"/>
    <mergeCell ref="A177:B177"/>
    <mergeCell ref="C177:L177"/>
    <mergeCell ref="M177:N177"/>
    <mergeCell ref="O177:S177"/>
    <mergeCell ref="A180:B180"/>
    <mergeCell ref="C180:L180"/>
    <mergeCell ref="M180:N180"/>
    <mergeCell ref="O180:S180"/>
    <mergeCell ref="A178:S178"/>
    <mergeCell ref="B179:J179"/>
    <mergeCell ref="A173:B173"/>
    <mergeCell ref="C173:L173"/>
    <mergeCell ref="M173:N173"/>
    <mergeCell ref="O173:S173"/>
    <mergeCell ref="B176:J176"/>
    <mergeCell ref="K176:L176"/>
    <mergeCell ref="M176:O176"/>
    <mergeCell ref="A174:S174"/>
    <mergeCell ref="B175:H175"/>
    <mergeCell ref="I175:S175"/>
    <mergeCell ref="A170:B170"/>
    <mergeCell ref="C170:L170"/>
    <mergeCell ref="M170:N170"/>
    <mergeCell ref="O170:S170"/>
    <mergeCell ref="A171:S171"/>
    <mergeCell ref="B172:J172"/>
    <mergeCell ref="K172:L172"/>
    <mergeCell ref="M172:O172"/>
    <mergeCell ref="A167:B167"/>
    <mergeCell ref="C167:L167"/>
    <mergeCell ref="M167:N167"/>
    <mergeCell ref="O167:S167"/>
    <mergeCell ref="A168:S168"/>
    <mergeCell ref="B169:J169"/>
    <mergeCell ref="K169:L169"/>
    <mergeCell ref="M169:O169"/>
    <mergeCell ref="A165:S165"/>
    <mergeCell ref="B166:J166"/>
    <mergeCell ref="K166:L166"/>
    <mergeCell ref="M166:O166"/>
    <mergeCell ref="A164:B164"/>
    <mergeCell ref="C164:L164"/>
    <mergeCell ref="M164:N164"/>
    <mergeCell ref="O164:S164"/>
    <mergeCell ref="A161:S161"/>
    <mergeCell ref="B162:H162"/>
    <mergeCell ref="I162:S162"/>
    <mergeCell ref="B163:J163"/>
    <mergeCell ref="K163:L163"/>
    <mergeCell ref="M163:O163"/>
    <mergeCell ref="A160:B160"/>
    <mergeCell ref="C160:L160"/>
    <mergeCell ref="M160:N160"/>
    <mergeCell ref="O160:S160"/>
    <mergeCell ref="A158:S158"/>
    <mergeCell ref="B159:J159"/>
    <mergeCell ref="K159:L159"/>
    <mergeCell ref="M159:O159"/>
    <mergeCell ref="K153:L153"/>
    <mergeCell ref="M153:O153"/>
    <mergeCell ref="A157:B157"/>
    <mergeCell ref="C157:L157"/>
    <mergeCell ref="M157:N157"/>
    <mergeCell ref="O157:S157"/>
    <mergeCell ref="A155:S155"/>
    <mergeCell ref="B156:J156"/>
    <mergeCell ref="K156:L156"/>
    <mergeCell ref="M156:O156"/>
    <mergeCell ref="A151:B151"/>
    <mergeCell ref="C151:L151"/>
    <mergeCell ref="M151:N151"/>
    <mergeCell ref="O151:S151"/>
    <mergeCell ref="A154:B154"/>
    <mergeCell ref="C154:L154"/>
    <mergeCell ref="M154:N154"/>
    <mergeCell ref="O154:S154"/>
    <mergeCell ref="A152:S152"/>
    <mergeCell ref="B153:J153"/>
    <mergeCell ref="A147:B147"/>
    <mergeCell ref="C147:L147"/>
    <mergeCell ref="M147:N147"/>
    <mergeCell ref="O147:S147"/>
    <mergeCell ref="B150:J150"/>
    <mergeCell ref="K150:L150"/>
    <mergeCell ref="M150:O150"/>
    <mergeCell ref="A148:S148"/>
    <mergeCell ref="B149:H149"/>
    <mergeCell ref="I149:S149"/>
    <mergeCell ref="A144:B144"/>
    <mergeCell ref="C144:L144"/>
    <mergeCell ref="M144:N144"/>
    <mergeCell ref="O144:S144"/>
    <mergeCell ref="A145:S145"/>
    <mergeCell ref="B146:J146"/>
    <mergeCell ref="K146:L146"/>
    <mergeCell ref="M146:O146"/>
    <mergeCell ref="A141:B141"/>
    <mergeCell ref="C141:L141"/>
    <mergeCell ref="M141:N141"/>
    <mergeCell ref="O141:S141"/>
    <mergeCell ref="A142:S142"/>
    <mergeCell ref="B143:J143"/>
    <mergeCell ref="K143:L143"/>
    <mergeCell ref="M143:O143"/>
    <mergeCell ref="A139:S139"/>
    <mergeCell ref="B140:J140"/>
    <mergeCell ref="K140:L140"/>
    <mergeCell ref="M140:O140"/>
    <mergeCell ref="A138:B138"/>
    <mergeCell ref="C138:L138"/>
    <mergeCell ref="M138:N138"/>
    <mergeCell ref="O138:S138"/>
    <mergeCell ref="A135:S135"/>
    <mergeCell ref="B136:H136"/>
    <mergeCell ref="I136:S136"/>
    <mergeCell ref="B137:J137"/>
    <mergeCell ref="K137:L137"/>
    <mergeCell ref="M137:O137"/>
    <mergeCell ref="A134:B134"/>
    <mergeCell ref="C134:L134"/>
    <mergeCell ref="M134:N134"/>
    <mergeCell ref="O134:S134"/>
    <mergeCell ref="A132:S132"/>
    <mergeCell ref="B133:J133"/>
    <mergeCell ref="K133:L133"/>
    <mergeCell ref="M133:O133"/>
    <mergeCell ref="K127:L127"/>
    <mergeCell ref="M127:O127"/>
    <mergeCell ref="A131:B131"/>
    <mergeCell ref="C131:L131"/>
    <mergeCell ref="M131:N131"/>
    <mergeCell ref="O131:S131"/>
    <mergeCell ref="A129:S129"/>
    <mergeCell ref="B130:J130"/>
    <mergeCell ref="K130:L130"/>
    <mergeCell ref="M130:O130"/>
    <mergeCell ref="A125:B125"/>
    <mergeCell ref="C125:L125"/>
    <mergeCell ref="M125:N125"/>
    <mergeCell ref="O125:S125"/>
    <mergeCell ref="A128:B128"/>
    <mergeCell ref="C128:L128"/>
    <mergeCell ref="M128:N128"/>
    <mergeCell ref="O128:S128"/>
    <mergeCell ref="A126:S126"/>
    <mergeCell ref="B127:J127"/>
    <mergeCell ref="A121:B121"/>
    <mergeCell ref="C121:L121"/>
    <mergeCell ref="M121:N121"/>
    <mergeCell ref="O121:S121"/>
    <mergeCell ref="B124:J124"/>
    <mergeCell ref="K124:L124"/>
    <mergeCell ref="M124:O124"/>
    <mergeCell ref="A122:S122"/>
    <mergeCell ref="B123:H123"/>
    <mergeCell ref="I123:S123"/>
    <mergeCell ref="A118:B118"/>
    <mergeCell ref="C118:L118"/>
    <mergeCell ref="M118:N118"/>
    <mergeCell ref="O118:S118"/>
    <mergeCell ref="A119:S119"/>
    <mergeCell ref="B120:J120"/>
    <mergeCell ref="K120:L120"/>
    <mergeCell ref="M120:O120"/>
    <mergeCell ref="A115:B115"/>
    <mergeCell ref="C115:L115"/>
    <mergeCell ref="M115:N115"/>
    <mergeCell ref="O115:S115"/>
    <mergeCell ref="A116:S116"/>
    <mergeCell ref="B117:J117"/>
    <mergeCell ref="K117:L117"/>
    <mergeCell ref="M117:O117"/>
    <mergeCell ref="A113:S113"/>
    <mergeCell ref="B114:J114"/>
    <mergeCell ref="K114:L114"/>
    <mergeCell ref="M114:O114"/>
    <mergeCell ref="A112:B112"/>
    <mergeCell ref="C112:L112"/>
    <mergeCell ref="M112:N112"/>
    <mergeCell ref="O112:S112"/>
    <mergeCell ref="A109:S109"/>
    <mergeCell ref="B110:H110"/>
    <mergeCell ref="I110:S110"/>
    <mergeCell ref="B111:J111"/>
    <mergeCell ref="K111:L111"/>
    <mergeCell ref="M111:O111"/>
    <mergeCell ref="A108:B108"/>
    <mergeCell ref="C108:L108"/>
    <mergeCell ref="M108:N108"/>
    <mergeCell ref="O108:S108"/>
    <mergeCell ref="A106:S106"/>
    <mergeCell ref="B107:J107"/>
    <mergeCell ref="K107:L107"/>
    <mergeCell ref="M107:O107"/>
    <mergeCell ref="K101:L101"/>
    <mergeCell ref="M101:O101"/>
    <mergeCell ref="A105:B105"/>
    <mergeCell ref="C105:L105"/>
    <mergeCell ref="M105:N105"/>
    <mergeCell ref="O105:S105"/>
    <mergeCell ref="A103:S103"/>
    <mergeCell ref="B104:J104"/>
    <mergeCell ref="K104:L104"/>
    <mergeCell ref="M104:O104"/>
    <mergeCell ref="A99:B99"/>
    <mergeCell ref="C99:L99"/>
    <mergeCell ref="M99:N99"/>
    <mergeCell ref="O99:S99"/>
    <mergeCell ref="A102:B102"/>
    <mergeCell ref="C102:L102"/>
    <mergeCell ref="M102:N102"/>
    <mergeCell ref="O102:S102"/>
    <mergeCell ref="A100:S100"/>
    <mergeCell ref="B101:J101"/>
    <mergeCell ref="A95:B95"/>
    <mergeCell ref="C95:L95"/>
    <mergeCell ref="M95:N95"/>
    <mergeCell ref="O95:S95"/>
    <mergeCell ref="B98:J98"/>
    <mergeCell ref="K98:L98"/>
    <mergeCell ref="M98:O98"/>
    <mergeCell ref="A96:S96"/>
    <mergeCell ref="B97:H97"/>
    <mergeCell ref="I97:S97"/>
    <mergeCell ref="A92:B92"/>
    <mergeCell ref="C92:L92"/>
    <mergeCell ref="M92:N92"/>
    <mergeCell ref="O92:S92"/>
    <mergeCell ref="A93:S93"/>
    <mergeCell ref="B94:J94"/>
    <mergeCell ref="K94:L94"/>
    <mergeCell ref="M94:O94"/>
    <mergeCell ref="A89:B89"/>
    <mergeCell ref="C89:L89"/>
    <mergeCell ref="M89:N89"/>
    <mergeCell ref="O89:S89"/>
    <mergeCell ref="A90:S90"/>
    <mergeCell ref="B91:J91"/>
    <mergeCell ref="K91:L91"/>
    <mergeCell ref="M91:O91"/>
    <mergeCell ref="A87:S87"/>
    <mergeCell ref="B88:J88"/>
    <mergeCell ref="K88:L88"/>
    <mergeCell ref="M88:O88"/>
    <mergeCell ref="A86:B86"/>
    <mergeCell ref="C86:L86"/>
    <mergeCell ref="M86:N86"/>
    <mergeCell ref="O86:S86"/>
    <mergeCell ref="A83:S83"/>
    <mergeCell ref="B84:H84"/>
    <mergeCell ref="I84:S84"/>
    <mergeCell ref="B85:J85"/>
    <mergeCell ref="K85:L85"/>
    <mergeCell ref="M85:O85"/>
    <mergeCell ref="A82:B82"/>
    <mergeCell ref="C82:L82"/>
    <mergeCell ref="M82:N82"/>
    <mergeCell ref="O82:S82"/>
    <mergeCell ref="A80:S80"/>
    <mergeCell ref="B81:J81"/>
    <mergeCell ref="K81:L81"/>
    <mergeCell ref="M81:O81"/>
    <mergeCell ref="K75:L75"/>
    <mergeCell ref="M75:O75"/>
    <mergeCell ref="A79:B79"/>
    <mergeCell ref="C79:L79"/>
    <mergeCell ref="M79:N79"/>
    <mergeCell ref="O79:S79"/>
    <mergeCell ref="A77:S77"/>
    <mergeCell ref="B78:J78"/>
    <mergeCell ref="K78:L78"/>
    <mergeCell ref="M78:O78"/>
    <mergeCell ref="A73:B73"/>
    <mergeCell ref="C73:L73"/>
    <mergeCell ref="M73:N73"/>
    <mergeCell ref="O73:S73"/>
    <mergeCell ref="A76:B76"/>
    <mergeCell ref="C76:L76"/>
    <mergeCell ref="M76:N76"/>
    <mergeCell ref="O76:S76"/>
    <mergeCell ref="A74:S74"/>
    <mergeCell ref="B75:J75"/>
    <mergeCell ref="A69:B69"/>
    <mergeCell ref="C69:L69"/>
    <mergeCell ref="M69:N69"/>
    <mergeCell ref="O69:S69"/>
    <mergeCell ref="B72:J72"/>
    <mergeCell ref="K72:L72"/>
    <mergeCell ref="M72:O72"/>
    <mergeCell ref="A70:S70"/>
    <mergeCell ref="B71:H71"/>
    <mergeCell ref="I71:S71"/>
    <mergeCell ref="A66:B66"/>
    <mergeCell ref="C66:L66"/>
    <mergeCell ref="M66:N66"/>
    <mergeCell ref="O66:S66"/>
    <mergeCell ref="A67:S67"/>
    <mergeCell ref="B68:J68"/>
    <mergeCell ref="K68:L68"/>
    <mergeCell ref="M68:O68"/>
    <mergeCell ref="A63:B63"/>
    <mergeCell ref="C63:L63"/>
    <mergeCell ref="M63:N63"/>
    <mergeCell ref="O63:S63"/>
    <mergeCell ref="A64:S64"/>
    <mergeCell ref="B65:J65"/>
    <mergeCell ref="K65:L65"/>
    <mergeCell ref="M65:O65"/>
    <mergeCell ref="A61:S61"/>
    <mergeCell ref="B62:J62"/>
    <mergeCell ref="K62:L62"/>
    <mergeCell ref="M62:O62"/>
    <mergeCell ref="A60:B60"/>
    <mergeCell ref="C60:L60"/>
    <mergeCell ref="M60:N60"/>
    <mergeCell ref="O60:S60"/>
    <mergeCell ref="A57:S57"/>
    <mergeCell ref="B58:H58"/>
    <mergeCell ref="I58:S58"/>
    <mergeCell ref="B59:J59"/>
    <mergeCell ref="K59:L59"/>
    <mergeCell ref="M59:O59"/>
    <mergeCell ref="A56:B56"/>
    <mergeCell ref="C56:L56"/>
    <mergeCell ref="M56:N56"/>
    <mergeCell ref="O56:S56"/>
    <mergeCell ref="A54:S54"/>
    <mergeCell ref="B55:J55"/>
    <mergeCell ref="K55:L55"/>
    <mergeCell ref="M55:O55"/>
    <mergeCell ref="K49:L49"/>
    <mergeCell ref="M49:O49"/>
    <mergeCell ref="A53:B53"/>
    <mergeCell ref="C53:L53"/>
    <mergeCell ref="M53:N53"/>
    <mergeCell ref="O53:S53"/>
    <mergeCell ref="A51:S51"/>
    <mergeCell ref="B52:J52"/>
    <mergeCell ref="K52:L52"/>
    <mergeCell ref="M52:O52"/>
    <mergeCell ref="A47:B47"/>
    <mergeCell ref="C47:L47"/>
    <mergeCell ref="M47:N47"/>
    <mergeCell ref="O47:S47"/>
    <mergeCell ref="A50:B50"/>
    <mergeCell ref="C50:L50"/>
    <mergeCell ref="M50:N50"/>
    <mergeCell ref="O50:S50"/>
    <mergeCell ref="A48:S48"/>
    <mergeCell ref="B49:J49"/>
    <mergeCell ref="A43:B43"/>
    <mergeCell ref="C43:L43"/>
    <mergeCell ref="M43:N43"/>
    <mergeCell ref="O43:S43"/>
    <mergeCell ref="B46:J46"/>
    <mergeCell ref="K46:L46"/>
    <mergeCell ref="M46:O46"/>
    <mergeCell ref="A44:S44"/>
    <mergeCell ref="B45:H45"/>
    <mergeCell ref="I45:S45"/>
    <mergeCell ref="A40:B40"/>
    <mergeCell ref="C40:L40"/>
    <mergeCell ref="M40:N40"/>
    <mergeCell ref="O40:S40"/>
    <mergeCell ref="A41:S41"/>
    <mergeCell ref="B42:J42"/>
    <mergeCell ref="K42:L42"/>
    <mergeCell ref="M42:O42"/>
    <mergeCell ref="A37:B37"/>
    <mergeCell ref="C37:L37"/>
    <mergeCell ref="M37:N37"/>
    <mergeCell ref="O37:S37"/>
    <mergeCell ref="A38:S38"/>
    <mergeCell ref="B39:J39"/>
    <mergeCell ref="K39:L39"/>
    <mergeCell ref="M39:O39"/>
    <mergeCell ref="A35:S35"/>
    <mergeCell ref="B36:J36"/>
    <mergeCell ref="K36:L36"/>
    <mergeCell ref="M36:O36"/>
    <mergeCell ref="A34:B34"/>
    <mergeCell ref="C34:L34"/>
    <mergeCell ref="M34:N34"/>
    <mergeCell ref="O34:S34"/>
    <mergeCell ref="A31:S31"/>
    <mergeCell ref="B32:H32"/>
    <mergeCell ref="I32:S32"/>
    <mergeCell ref="B33:J33"/>
    <mergeCell ref="K33:L33"/>
    <mergeCell ref="M33:O33"/>
    <mergeCell ref="A30:B30"/>
    <mergeCell ref="C30:L30"/>
    <mergeCell ref="M30:N30"/>
    <mergeCell ref="O30:S30"/>
    <mergeCell ref="A28:S28"/>
    <mergeCell ref="B29:J29"/>
    <mergeCell ref="K29:L29"/>
    <mergeCell ref="M29:O29"/>
    <mergeCell ref="A27:B27"/>
    <mergeCell ref="C27:L27"/>
    <mergeCell ref="M27:N27"/>
    <mergeCell ref="O27:S27"/>
    <mergeCell ref="A25:S25"/>
    <mergeCell ref="B26:J26"/>
    <mergeCell ref="K26:L26"/>
    <mergeCell ref="M26:O26"/>
    <mergeCell ref="A24:B24"/>
    <mergeCell ref="C24:L24"/>
    <mergeCell ref="M24:N24"/>
    <mergeCell ref="O24:S24"/>
    <mergeCell ref="A22:S22"/>
    <mergeCell ref="B23:J23"/>
    <mergeCell ref="K23:L23"/>
    <mergeCell ref="M23:O23"/>
    <mergeCell ref="A21:B21"/>
    <mergeCell ref="C21:L21"/>
    <mergeCell ref="M21:N21"/>
    <mergeCell ref="O21:S21"/>
    <mergeCell ref="B19:H19"/>
    <mergeCell ref="I19:S19"/>
    <mergeCell ref="B20:J20"/>
    <mergeCell ref="K20:L20"/>
    <mergeCell ref="M20:O20"/>
    <mergeCell ref="A8:B8"/>
    <mergeCell ref="C8:L8"/>
    <mergeCell ref="M8:N8"/>
    <mergeCell ref="O8:S8"/>
    <mergeCell ref="A14:B14"/>
    <mergeCell ref="C14:L14"/>
    <mergeCell ref="M14:N14"/>
    <mergeCell ref="O14:S14"/>
    <mergeCell ref="A12:S12"/>
    <mergeCell ref="B13:J13"/>
    <mergeCell ref="K13:L13"/>
    <mergeCell ref="M13:O13"/>
    <mergeCell ref="A18:S18"/>
    <mergeCell ref="A17:B17"/>
    <mergeCell ref="C17:L17"/>
    <mergeCell ref="M17:N17"/>
    <mergeCell ref="O17:S17"/>
    <mergeCell ref="A15:S15"/>
    <mergeCell ref="B16:J16"/>
    <mergeCell ref="K16:L16"/>
    <mergeCell ref="M16:O16"/>
    <mergeCell ref="M7:O7"/>
    <mergeCell ref="A4:S5"/>
    <mergeCell ref="K7:L7"/>
    <mergeCell ref="B7:J7"/>
    <mergeCell ref="I6:S6"/>
    <mergeCell ref="B6:H6"/>
    <mergeCell ref="A11:B11"/>
    <mergeCell ref="C11:L11"/>
    <mergeCell ref="M11:N11"/>
    <mergeCell ref="O11:S11"/>
    <mergeCell ref="A9:S9"/>
    <mergeCell ref="A1:S1"/>
    <mergeCell ref="A2:S2"/>
    <mergeCell ref="A3:D3"/>
    <mergeCell ref="Q3:R3"/>
    <mergeCell ref="E3:P3"/>
    <mergeCell ref="B10:J10"/>
    <mergeCell ref="K10:L10"/>
    <mergeCell ref="M10:O10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ED8E-5399-4F15-9804-BC281E0497DC}">
  <dimension ref="A1:V305"/>
  <sheetViews>
    <sheetView topLeftCell="B1" workbookViewId="0">
      <selection activeCell="E3" sqref="E3:P3"/>
    </sheetView>
  </sheetViews>
  <sheetFormatPr defaultRowHeight="12.75" x14ac:dyDescent="0.2"/>
  <cols>
    <col min="1" max="1" width="12.5703125" customWidth="1"/>
    <col min="2" max="2" width="5.85546875" customWidth="1"/>
    <col min="3" max="3" width="6.7109375" customWidth="1"/>
    <col min="4" max="4" width="7.140625" customWidth="1"/>
    <col min="5" max="5" width="6.85546875" customWidth="1"/>
    <col min="6" max="6" width="5.7109375" customWidth="1"/>
    <col min="7" max="7" width="6.42578125" customWidth="1"/>
    <col min="8" max="8" width="7.5703125" customWidth="1"/>
    <col min="9" max="9" width="5.28515625" customWidth="1"/>
    <col min="10" max="10" width="4.28515625" customWidth="1"/>
    <col min="11" max="11" width="5.42578125" customWidth="1"/>
    <col min="12" max="12" width="7.140625" customWidth="1"/>
    <col min="13" max="13" width="5.42578125" customWidth="1"/>
    <col min="14" max="14" width="7.28515625" customWidth="1"/>
    <col min="15" max="15" width="4.5703125" customWidth="1"/>
    <col min="16" max="16" width="6.7109375" customWidth="1"/>
    <col min="17" max="17" width="6" customWidth="1"/>
    <col min="18" max="18" width="4.28515625" customWidth="1"/>
    <col min="19" max="19" width="8" customWidth="1"/>
    <col min="20" max="20" width="5.28515625" customWidth="1"/>
  </cols>
  <sheetData>
    <row r="1" spans="1:22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22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22" ht="13.5" thickBot="1" x14ac:dyDescent="0.25">
      <c r="A3" s="185" t="s">
        <v>260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82"/>
      <c r="Q3" s="369" t="s">
        <v>80</v>
      </c>
      <c r="R3" s="370"/>
      <c r="S3" s="21" t="str">
        <f>[1]p1!$H$4</f>
        <v>2023.2</v>
      </c>
    </row>
    <row r="4" spans="1:22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2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22" s="32" customFormat="1" ht="13.5" customHeight="1" x14ac:dyDescent="0.2">
      <c r="A6" s="375" t="str">
        <f>T([1]p1!$C$13:$G$13)</f>
        <v>Alânnio Barbosa Nóbrega</v>
      </c>
      <c r="B6" s="376"/>
      <c r="C6" s="376"/>
      <c r="D6" s="376"/>
      <c r="E6" s="376"/>
      <c r="F6" s="377"/>
      <c r="G6" s="383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</row>
    <row r="7" spans="1:22" x14ac:dyDescent="0.2">
      <c r="A7" s="47" t="s">
        <v>262</v>
      </c>
      <c r="B7" s="379" t="str">
        <f>IF([1]p1!$A$365&lt;&gt;0,[1]p1!$A$365,"")</f>
        <v/>
      </c>
      <c r="C7" s="379"/>
      <c r="D7" s="379"/>
      <c r="E7" s="379"/>
      <c r="F7" s="379"/>
      <c r="G7" s="379"/>
      <c r="H7" s="379"/>
      <c r="I7" s="379"/>
      <c r="J7" s="379"/>
      <c r="K7" s="379"/>
      <c r="L7" s="380"/>
      <c r="M7" s="47" t="s">
        <v>258</v>
      </c>
      <c r="N7" s="379" t="str">
        <f>IF([1]p1!$I$365&lt;&gt;0,[1]p1!$I$365,"")</f>
        <v/>
      </c>
      <c r="O7" s="379"/>
      <c r="P7" s="379"/>
      <c r="Q7" s="380"/>
      <c r="R7" s="95" t="s">
        <v>261</v>
      </c>
      <c r="S7" s="96" t="str">
        <f>IF([1]p1!$L$365&lt;&gt;0,[1]p1!$L$365,"")</f>
        <v/>
      </c>
      <c r="T7" s="97"/>
      <c r="U7" s="2"/>
      <c r="V7" s="2"/>
    </row>
    <row r="8" spans="1:22" x14ac:dyDescent="0.2">
      <c r="A8" s="47" t="s">
        <v>262</v>
      </c>
      <c r="B8" s="379" t="str">
        <f>IF([1]p1!$A$366&lt;&gt;0,[1]p1!$A$366,"")</f>
        <v/>
      </c>
      <c r="C8" s="379"/>
      <c r="D8" s="379"/>
      <c r="E8" s="379"/>
      <c r="F8" s="379"/>
      <c r="G8" s="379"/>
      <c r="H8" s="379"/>
      <c r="I8" s="379"/>
      <c r="J8" s="379"/>
      <c r="K8" s="379"/>
      <c r="L8" s="380"/>
      <c r="M8" s="47" t="s">
        <v>258</v>
      </c>
      <c r="N8" s="379" t="str">
        <f>IF([1]p1!$I$366&lt;&gt;0,[1]p1!$I$366,"")</f>
        <v/>
      </c>
      <c r="O8" s="379"/>
      <c r="P8" s="379"/>
      <c r="Q8" s="380"/>
      <c r="R8" s="95" t="s">
        <v>261</v>
      </c>
      <c r="S8" s="96" t="str">
        <f>IF([1]p1!$L$366&lt;&gt;0,[1]p1!$L$366,"")</f>
        <v/>
      </c>
      <c r="T8" s="97"/>
      <c r="U8" s="2"/>
      <c r="V8" s="2"/>
    </row>
    <row r="9" spans="1:22" x14ac:dyDescent="0.2">
      <c r="A9" s="47" t="s">
        <v>262</v>
      </c>
      <c r="B9" s="379" t="str">
        <f>IF([1]p1!$A$367&lt;&gt;0,[1]p1!$A$367,"")</f>
        <v/>
      </c>
      <c r="C9" s="379"/>
      <c r="D9" s="379"/>
      <c r="E9" s="379"/>
      <c r="F9" s="379"/>
      <c r="G9" s="379"/>
      <c r="H9" s="379"/>
      <c r="I9" s="379"/>
      <c r="J9" s="379"/>
      <c r="K9" s="379"/>
      <c r="L9" s="380"/>
      <c r="M9" s="47" t="s">
        <v>258</v>
      </c>
      <c r="N9" s="379" t="str">
        <f>IF([1]p1!$I$367&lt;&gt;0,[1]p1!$I$367,"")</f>
        <v/>
      </c>
      <c r="O9" s="379"/>
      <c r="P9" s="379"/>
      <c r="Q9" s="380"/>
      <c r="R9" s="95" t="s">
        <v>261</v>
      </c>
      <c r="S9" s="96" t="str">
        <f>IF([1]p1!$L$367&lt;&gt;0,[1]p1!$L$367,"")</f>
        <v/>
      </c>
      <c r="T9" s="97"/>
      <c r="U9" s="2"/>
      <c r="V9" s="2"/>
    </row>
    <row r="10" spans="1:22" x14ac:dyDescent="0.2">
      <c r="A10" s="47" t="s">
        <v>262</v>
      </c>
      <c r="B10" s="379" t="str">
        <f>IF([1]p1!$A$368&lt;&gt;0,[1]p1!$A$368,"")</f>
        <v/>
      </c>
      <c r="C10" s="379"/>
      <c r="D10" s="379"/>
      <c r="E10" s="379"/>
      <c r="F10" s="379"/>
      <c r="G10" s="379"/>
      <c r="H10" s="379"/>
      <c r="I10" s="379"/>
      <c r="J10" s="379"/>
      <c r="K10" s="379"/>
      <c r="L10" s="380"/>
      <c r="M10" s="47" t="s">
        <v>258</v>
      </c>
      <c r="N10" s="379" t="str">
        <f>IF([1]p1!$I$368&lt;&gt;0,[1]p1!$I$368,"")</f>
        <v/>
      </c>
      <c r="O10" s="379"/>
      <c r="P10" s="379"/>
      <c r="Q10" s="380"/>
      <c r="R10" s="95" t="s">
        <v>261</v>
      </c>
      <c r="S10" s="96" t="str">
        <f>IF([1]p1!$L$368&lt;&gt;0,[1]p1!$L$368,"")</f>
        <v/>
      </c>
      <c r="T10" s="97"/>
      <c r="U10" s="2"/>
      <c r="V10" s="2"/>
    </row>
    <row r="11" spans="1:22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</row>
    <row r="12" spans="1:22" s="32" customFormat="1" ht="13.5" customHeight="1" x14ac:dyDescent="0.2">
      <c r="A12" s="375" t="str">
        <f>T([1]p2!$C$13:$G$13)</f>
        <v>Angelo Roncalli Furtado de Holanda</v>
      </c>
      <c r="B12" s="376"/>
      <c r="C12" s="376"/>
      <c r="D12" s="376"/>
      <c r="E12" s="376"/>
      <c r="F12" s="377"/>
      <c r="G12" s="383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</row>
    <row r="13" spans="1:22" x14ac:dyDescent="0.2">
      <c r="A13" s="47" t="s">
        <v>262</v>
      </c>
      <c r="B13" s="379" t="str">
        <f>IF([1]p2!$A$365&lt;&gt;0,[1]p2!$A$365,"")</f>
        <v/>
      </c>
      <c r="C13" s="379"/>
      <c r="D13" s="379"/>
      <c r="E13" s="379"/>
      <c r="F13" s="379"/>
      <c r="G13" s="379"/>
      <c r="H13" s="379"/>
      <c r="I13" s="379"/>
      <c r="J13" s="379"/>
      <c r="K13" s="379"/>
      <c r="L13" s="380"/>
      <c r="M13" s="47" t="s">
        <v>258</v>
      </c>
      <c r="N13" s="379" t="str">
        <f>IF([1]p2!$I$365&lt;&gt;0,[1]p2!$I$365,"")</f>
        <v/>
      </c>
      <c r="O13" s="379"/>
      <c r="P13" s="379"/>
      <c r="Q13" s="380"/>
      <c r="R13" s="95" t="s">
        <v>261</v>
      </c>
      <c r="S13" s="96" t="str">
        <f>IF([1]p2!$L$365&lt;&gt;0,[1]p2!$L$365,"")</f>
        <v/>
      </c>
      <c r="T13" s="97"/>
      <c r="U13" s="2"/>
      <c r="V13" s="2"/>
    </row>
    <row r="14" spans="1:22" x14ac:dyDescent="0.2">
      <c r="A14" s="47" t="s">
        <v>262</v>
      </c>
      <c r="B14" s="379" t="str">
        <f>IF([1]p2!$A$366&lt;&gt;0,[1]p2!$A$366,"")</f>
        <v/>
      </c>
      <c r="C14" s="379"/>
      <c r="D14" s="379"/>
      <c r="E14" s="379"/>
      <c r="F14" s="379"/>
      <c r="G14" s="379"/>
      <c r="H14" s="379"/>
      <c r="I14" s="379"/>
      <c r="J14" s="379"/>
      <c r="K14" s="379"/>
      <c r="L14" s="380"/>
      <c r="M14" s="47" t="s">
        <v>258</v>
      </c>
      <c r="N14" s="379" t="str">
        <f>IF([1]p2!$I$366&lt;&gt;0,[1]p2!$I$366,"")</f>
        <v/>
      </c>
      <c r="O14" s="379"/>
      <c r="P14" s="379"/>
      <c r="Q14" s="380"/>
      <c r="R14" s="95" t="s">
        <v>261</v>
      </c>
      <c r="S14" s="96" t="str">
        <f>IF([1]p2!$L$366&lt;&gt;0,[1]p2!$L$366,"")</f>
        <v/>
      </c>
      <c r="T14" s="97"/>
      <c r="U14" s="2"/>
      <c r="V14" s="2"/>
    </row>
    <row r="15" spans="1:22" x14ac:dyDescent="0.2">
      <c r="A15" s="47" t="s">
        <v>262</v>
      </c>
      <c r="B15" s="379" t="str">
        <f>IF([1]p2!$A$367&lt;&gt;0,[1]p2!$A$367,"")</f>
        <v/>
      </c>
      <c r="C15" s="379"/>
      <c r="D15" s="379"/>
      <c r="E15" s="379"/>
      <c r="F15" s="379"/>
      <c r="G15" s="379"/>
      <c r="H15" s="379"/>
      <c r="I15" s="379"/>
      <c r="J15" s="379"/>
      <c r="K15" s="379"/>
      <c r="L15" s="380"/>
      <c r="M15" s="47" t="s">
        <v>258</v>
      </c>
      <c r="N15" s="379" t="str">
        <f>IF([1]p2!$I$367&lt;&gt;0,[1]p2!$I$367,"")</f>
        <v/>
      </c>
      <c r="O15" s="379"/>
      <c r="P15" s="379"/>
      <c r="Q15" s="380"/>
      <c r="R15" s="95" t="s">
        <v>261</v>
      </c>
      <c r="S15" s="96" t="str">
        <f>IF([1]p2!$L$367&lt;&gt;0,[1]p2!$L$367,"")</f>
        <v/>
      </c>
      <c r="T15" s="97"/>
      <c r="U15" s="2"/>
      <c r="V15" s="2"/>
    </row>
    <row r="16" spans="1:22" x14ac:dyDescent="0.2">
      <c r="A16" s="47" t="s">
        <v>262</v>
      </c>
      <c r="B16" s="379" t="str">
        <f>IF([1]p2!$A$368&lt;&gt;0,[1]p2!$A$368,"")</f>
        <v/>
      </c>
      <c r="C16" s="379"/>
      <c r="D16" s="379"/>
      <c r="E16" s="379"/>
      <c r="F16" s="379"/>
      <c r="G16" s="379"/>
      <c r="H16" s="379"/>
      <c r="I16" s="379"/>
      <c r="J16" s="379"/>
      <c r="K16" s="379"/>
      <c r="L16" s="380"/>
      <c r="M16" s="47" t="s">
        <v>258</v>
      </c>
      <c r="N16" s="379" t="str">
        <f>IF([1]p2!$I$368&lt;&gt;0,[1]p2!$I$368,"")</f>
        <v/>
      </c>
      <c r="O16" s="379"/>
      <c r="P16" s="379"/>
      <c r="Q16" s="380"/>
      <c r="R16" s="95" t="s">
        <v>261</v>
      </c>
      <c r="S16" s="96" t="str">
        <f>IF([1]p2!$L$368&lt;&gt;0,[1]p2!$L$368,"")</f>
        <v/>
      </c>
      <c r="T16" s="97"/>
      <c r="U16" s="2"/>
      <c r="V16" s="2"/>
    </row>
    <row r="17" spans="1:22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</row>
    <row r="18" spans="1:22" s="32" customFormat="1" ht="13.5" customHeight="1" x14ac:dyDescent="0.2">
      <c r="A18" s="375" t="str">
        <f>T([1]p3!$C$13:$G$13)</f>
        <v>Antônio Pereira Brandão Júnior</v>
      </c>
      <c r="B18" s="376"/>
      <c r="C18" s="376"/>
      <c r="D18" s="376"/>
      <c r="E18" s="376"/>
      <c r="F18" s="377"/>
      <c r="G18" s="383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</row>
    <row r="19" spans="1:22" x14ac:dyDescent="0.2">
      <c r="A19" s="47" t="s">
        <v>262</v>
      </c>
      <c r="B19" s="379" t="str">
        <f>IF([1]p3!$A$365&lt;&gt;0,[1]p3!$A$365,"")</f>
        <v/>
      </c>
      <c r="C19" s="379"/>
      <c r="D19" s="379"/>
      <c r="E19" s="379"/>
      <c r="F19" s="379"/>
      <c r="G19" s="379"/>
      <c r="H19" s="379"/>
      <c r="I19" s="379"/>
      <c r="J19" s="379"/>
      <c r="K19" s="379"/>
      <c r="L19" s="380"/>
      <c r="M19" s="47" t="s">
        <v>258</v>
      </c>
      <c r="N19" s="379" t="str">
        <f>IF([1]p3!$I$365&lt;&gt;0,[1]p3!$I$365,"")</f>
        <v/>
      </c>
      <c r="O19" s="379"/>
      <c r="P19" s="379"/>
      <c r="Q19" s="380"/>
      <c r="R19" s="95" t="s">
        <v>261</v>
      </c>
      <c r="S19" s="96" t="str">
        <f>IF([1]p3!$L$365&lt;&gt;0,[1]p3!$L$365,"")</f>
        <v/>
      </c>
      <c r="T19" s="97"/>
      <c r="U19" s="2"/>
      <c r="V19" s="2"/>
    </row>
    <row r="20" spans="1:22" x14ac:dyDescent="0.2">
      <c r="A20" s="47" t="s">
        <v>262</v>
      </c>
      <c r="B20" s="379" t="str">
        <f>IF([1]p3!$A$366&lt;&gt;0,[1]p3!$A$366,"")</f>
        <v/>
      </c>
      <c r="C20" s="379"/>
      <c r="D20" s="379"/>
      <c r="E20" s="379"/>
      <c r="F20" s="379"/>
      <c r="G20" s="379"/>
      <c r="H20" s="379"/>
      <c r="I20" s="379"/>
      <c r="J20" s="379"/>
      <c r="K20" s="379"/>
      <c r="L20" s="380"/>
      <c r="M20" s="47" t="s">
        <v>258</v>
      </c>
      <c r="N20" s="379" t="str">
        <f>IF([1]p3!$I$366&lt;&gt;0,[1]p3!$I$366,"")</f>
        <v/>
      </c>
      <c r="O20" s="379"/>
      <c r="P20" s="379"/>
      <c r="Q20" s="380"/>
      <c r="R20" s="95" t="s">
        <v>261</v>
      </c>
      <c r="S20" s="96" t="str">
        <f>IF([1]p3!$L$366&lt;&gt;0,[1]p3!$L$366,"")</f>
        <v/>
      </c>
      <c r="T20" s="97"/>
      <c r="U20" s="2"/>
      <c r="V20" s="2"/>
    </row>
    <row r="21" spans="1:22" x14ac:dyDescent="0.2">
      <c r="A21" s="47" t="s">
        <v>262</v>
      </c>
      <c r="B21" s="379" t="str">
        <f>IF([1]p3!$A$367&lt;&gt;0,[1]p3!$A$367,"")</f>
        <v/>
      </c>
      <c r="C21" s="379"/>
      <c r="D21" s="379"/>
      <c r="E21" s="379"/>
      <c r="F21" s="379"/>
      <c r="G21" s="379"/>
      <c r="H21" s="379"/>
      <c r="I21" s="379"/>
      <c r="J21" s="379"/>
      <c r="K21" s="379"/>
      <c r="L21" s="380"/>
      <c r="M21" s="47" t="s">
        <v>258</v>
      </c>
      <c r="N21" s="379" t="str">
        <f>IF([1]p3!$I$367&lt;&gt;0,[1]p3!$I$367,"")</f>
        <v/>
      </c>
      <c r="O21" s="379"/>
      <c r="P21" s="379"/>
      <c r="Q21" s="380"/>
      <c r="R21" s="95" t="s">
        <v>261</v>
      </c>
      <c r="S21" s="96" t="str">
        <f>IF([1]p3!$L$367&lt;&gt;0,[1]p3!$L$367,"")</f>
        <v/>
      </c>
      <c r="T21" s="97"/>
      <c r="U21" s="2"/>
      <c r="V21" s="2"/>
    </row>
    <row r="22" spans="1:22" x14ac:dyDescent="0.2">
      <c r="A22" s="47" t="s">
        <v>262</v>
      </c>
      <c r="B22" s="379" t="str">
        <f>IF([1]p3!$A$368&lt;&gt;0,[1]p3!$A$368,"")</f>
        <v/>
      </c>
      <c r="C22" s="379"/>
      <c r="D22" s="379"/>
      <c r="E22" s="379"/>
      <c r="F22" s="379"/>
      <c r="G22" s="379"/>
      <c r="H22" s="379"/>
      <c r="I22" s="379"/>
      <c r="J22" s="379"/>
      <c r="K22" s="379"/>
      <c r="L22" s="380"/>
      <c r="M22" s="47" t="s">
        <v>258</v>
      </c>
      <c r="N22" s="379" t="str">
        <f>IF([1]p3!$I$368&lt;&gt;0,[1]p3!$I$368,"")</f>
        <v/>
      </c>
      <c r="O22" s="379"/>
      <c r="P22" s="379"/>
      <c r="Q22" s="380"/>
      <c r="R22" s="95" t="s">
        <v>261</v>
      </c>
      <c r="S22" s="96" t="str">
        <f>IF([1]p3!$L$368&lt;&gt;0,[1]p3!$L$368,"")</f>
        <v/>
      </c>
      <c r="T22" s="97"/>
      <c r="U22" s="2"/>
      <c r="V22" s="2"/>
    </row>
    <row r="23" spans="1:22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</row>
    <row r="24" spans="1:22" s="32" customFormat="1" ht="13.5" customHeight="1" x14ac:dyDescent="0.2">
      <c r="A24" s="375" t="str">
        <f>T([1]p4!$C$13:$G$13)</f>
        <v>Bruno Sérgio Vasconcelos de Araújo</v>
      </c>
      <c r="B24" s="376"/>
      <c r="C24" s="376"/>
      <c r="D24" s="376"/>
      <c r="E24" s="376"/>
      <c r="F24" s="377"/>
      <c r="G24" s="383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</row>
    <row r="25" spans="1:22" x14ac:dyDescent="0.2">
      <c r="A25" s="47" t="s">
        <v>262</v>
      </c>
      <c r="B25" s="379" t="str">
        <f>IF([1]p4!$A$365&lt;&gt;0,[1]p4!$A$365,"")</f>
        <v/>
      </c>
      <c r="C25" s="379"/>
      <c r="D25" s="379"/>
      <c r="E25" s="379"/>
      <c r="F25" s="379"/>
      <c r="G25" s="379"/>
      <c r="H25" s="379"/>
      <c r="I25" s="379"/>
      <c r="J25" s="379"/>
      <c r="K25" s="379"/>
      <c r="L25" s="380"/>
      <c r="M25" s="47" t="s">
        <v>258</v>
      </c>
      <c r="N25" s="379" t="str">
        <f>IF([1]p4!$I$365&lt;&gt;0,[1]p4!$I$365,"")</f>
        <v/>
      </c>
      <c r="O25" s="379"/>
      <c r="P25" s="379"/>
      <c r="Q25" s="380"/>
      <c r="R25" s="95" t="s">
        <v>261</v>
      </c>
      <c r="S25" s="96" t="str">
        <f>IF([1]p4!$L$365&lt;&gt;0,[1]p4!$L$365,"")</f>
        <v/>
      </c>
      <c r="T25" s="97"/>
      <c r="U25" s="2"/>
      <c r="V25" s="2"/>
    </row>
    <row r="26" spans="1:22" x14ac:dyDescent="0.2">
      <c r="A26" s="47" t="s">
        <v>262</v>
      </c>
      <c r="B26" s="379" t="str">
        <f>IF([1]p4!$A$366&lt;&gt;0,[1]p4!$A$366,"")</f>
        <v/>
      </c>
      <c r="C26" s="379"/>
      <c r="D26" s="379"/>
      <c r="E26" s="379"/>
      <c r="F26" s="379"/>
      <c r="G26" s="379"/>
      <c r="H26" s="379"/>
      <c r="I26" s="379"/>
      <c r="J26" s="379"/>
      <c r="K26" s="379"/>
      <c r="L26" s="380"/>
      <c r="M26" s="47" t="s">
        <v>258</v>
      </c>
      <c r="N26" s="379" t="str">
        <f>IF([1]p4!$I$366&lt;&gt;0,[1]p4!$I$366,"")</f>
        <v/>
      </c>
      <c r="O26" s="379"/>
      <c r="P26" s="379"/>
      <c r="Q26" s="380"/>
      <c r="R26" s="95" t="s">
        <v>261</v>
      </c>
      <c r="S26" s="96" t="str">
        <f>IF([1]p4!$L$366&lt;&gt;0,[1]p4!$L$366,"")</f>
        <v/>
      </c>
      <c r="T26" s="97"/>
      <c r="U26" s="2"/>
      <c r="V26" s="2"/>
    </row>
    <row r="27" spans="1:22" x14ac:dyDescent="0.2">
      <c r="A27" s="47" t="s">
        <v>262</v>
      </c>
      <c r="B27" s="379" t="str">
        <f>IF([1]p4!$A$367&lt;&gt;0,[1]p4!$A$367,"")</f>
        <v/>
      </c>
      <c r="C27" s="379"/>
      <c r="D27" s="379"/>
      <c r="E27" s="379"/>
      <c r="F27" s="379"/>
      <c r="G27" s="379"/>
      <c r="H27" s="379"/>
      <c r="I27" s="379"/>
      <c r="J27" s="379"/>
      <c r="K27" s="379"/>
      <c r="L27" s="380"/>
      <c r="M27" s="47" t="s">
        <v>258</v>
      </c>
      <c r="N27" s="379" t="str">
        <f>IF([1]p4!$I$367&lt;&gt;0,[1]p4!$I$367,"")</f>
        <v/>
      </c>
      <c r="O27" s="379"/>
      <c r="P27" s="379"/>
      <c r="Q27" s="380"/>
      <c r="R27" s="95" t="s">
        <v>261</v>
      </c>
      <c r="S27" s="96" t="str">
        <f>IF([1]p4!$L$367&lt;&gt;0,[1]p4!$L$367,"")</f>
        <v/>
      </c>
      <c r="T27" s="97"/>
      <c r="U27" s="2"/>
      <c r="V27" s="2"/>
    </row>
    <row r="28" spans="1:22" x14ac:dyDescent="0.2">
      <c r="A28" s="47" t="s">
        <v>262</v>
      </c>
      <c r="B28" s="379" t="str">
        <f>IF([1]p4!$A$368&lt;&gt;0,[1]p4!$A$368,"")</f>
        <v/>
      </c>
      <c r="C28" s="379"/>
      <c r="D28" s="379"/>
      <c r="E28" s="379"/>
      <c r="F28" s="379"/>
      <c r="G28" s="379"/>
      <c r="H28" s="379"/>
      <c r="I28" s="379"/>
      <c r="J28" s="379"/>
      <c r="K28" s="379"/>
      <c r="L28" s="380"/>
      <c r="M28" s="47" t="s">
        <v>258</v>
      </c>
      <c r="N28" s="379" t="str">
        <f>IF([1]p4!$I$368&lt;&gt;0,[1]p4!$I$368,"")</f>
        <v/>
      </c>
      <c r="O28" s="379"/>
      <c r="P28" s="379"/>
      <c r="Q28" s="380"/>
      <c r="R28" s="95" t="s">
        <v>261</v>
      </c>
      <c r="S28" s="96" t="str">
        <f>IF([1]p4!$L$368&lt;&gt;0,[1]p4!$L$368,"")</f>
        <v/>
      </c>
      <c r="T28" s="97"/>
      <c r="U28" s="2"/>
      <c r="V28" s="2"/>
    </row>
    <row r="29" spans="1:22" x14ac:dyDescent="0.2">
      <c r="A29" s="378"/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</row>
    <row r="30" spans="1:22" s="32" customFormat="1" ht="13.5" customHeight="1" x14ac:dyDescent="0.2">
      <c r="A30" s="375" t="str">
        <f>T([1]p5!$C$13:$G$13)</f>
        <v>Claudianor Oliveira Alves</v>
      </c>
      <c r="B30" s="376"/>
      <c r="C30" s="376"/>
      <c r="D30" s="376"/>
      <c r="E30" s="376"/>
      <c r="F30" s="377"/>
      <c r="G30" s="383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</row>
    <row r="31" spans="1:22" x14ac:dyDescent="0.2">
      <c r="A31" s="47" t="s">
        <v>262</v>
      </c>
      <c r="B31" s="379" t="str">
        <f>IF([1]p5!$A$365&lt;&gt;0,[1]p5!$A$365,"")</f>
        <v>Um encontro em EDPs elípticas – Celebrando os 90 anos de Djairo Guedes de Figueiredo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80"/>
      <c r="M31" s="47" t="s">
        <v>258</v>
      </c>
      <c r="N31" s="379" t="str">
        <f>IF([1]p5!$I$365&lt;&gt;0,[1]p5!$I$365,"")</f>
        <v xml:space="preserve">USP- São Carlos </v>
      </c>
      <c r="O31" s="379"/>
      <c r="P31" s="379"/>
      <c r="Q31" s="380"/>
      <c r="R31" s="95" t="s">
        <v>261</v>
      </c>
      <c r="S31" s="96">
        <f>IF([1]p5!$L$365&lt;&gt;0,[1]p5!$L$365,"")</f>
        <v>45408</v>
      </c>
      <c r="T31" s="97"/>
      <c r="U31" s="2"/>
      <c r="V31" s="2"/>
    </row>
    <row r="32" spans="1:22" x14ac:dyDescent="0.2">
      <c r="A32" s="47" t="s">
        <v>262</v>
      </c>
      <c r="B32" s="379" t="str">
        <f>IF([1]p5!$A$366&lt;&gt;0,[1]p5!$A$366,"")</f>
        <v/>
      </c>
      <c r="C32" s="379"/>
      <c r="D32" s="379"/>
      <c r="E32" s="379"/>
      <c r="F32" s="379"/>
      <c r="G32" s="379"/>
      <c r="H32" s="379"/>
      <c r="I32" s="379"/>
      <c r="J32" s="379"/>
      <c r="K32" s="379"/>
      <c r="L32" s="380"/>
      <c r="M32" s="47" t="s">
        <v>258</v>
      </c>
      <c r="N32" s="379" t="str">
        <f>IF([1]p5!$I$366&lt;&gt;0,[1]p5!$I$366,"")</f>
        <v/>
      </c>
      <c r="O32" s="379"/>
      <c r="P32" s="379"/>
      <c r="Q32" s="380"/>
      <c r="R32" s="95" t="s">
        <v>261</v>
      </c>
      <c r="S32" s="96" t="str">
        <f>IF([1]p5!$L$366&lt;&gt;0,[1]p5!$L$366,"")</f>
        <v/>
      </c>
      <c r="T32" s="97"/>
      <c r="U32" s="2"/>
      <c r="V32" s="2"/>
    </row>
    <row r="33" spans="1:22" x14ac:dyDescent="0.2">
      <c r="A33" s="47" t="s">
        <v>262</v>
      </c>
      <c r="B33" s="379" t="str">
        <f>IF([1]p5!$A$367&lt;&gt;0,[1]p5!$A$367,"")</f>
        <v/>
      </c>
      <c r="C33" s="379"/>
      <c r="D33" s="379"/>
      <c r="E33" s="379"/>
      <c r="F33" s="379"/>
      <c r="G33" s="379"/>
      <c r="H33" s="379"/>
      <c r="I33" s="379"/>
      <c r="J33" s="379"/>
      <c r="K33" s="379"/>
      <c r="L33" s="380"/>
      <c r="M33" s="47" t="s">
        <v>258</v>
      </c>
      <c r="N33" s="379" t="str">
        <f>IF([1]p5!$I$367&lt;&gt;0,[1]p5!$I$367,"")</f>
        <v/>
      </c>
      <c r="O33" s="379"/>
      <c r="P33" s="379"/>
      <c r="Q33" s="380"/>
      <c r="R33" s="95" t="s">
        <v>261</v>
      </c>
      <c r="S33" s="96" t="str">
        <f>IF([1]p5!$L$367&lt;&gt;0,[1]p5!$L$367,"")</f>
        <v/>
      </c>
      <c r="T33" s="97"/>
      <c r="U33" s="2"/>
      <c r="V33" s="2"/>
    </row>
    <row r="34" spans="1:22" x14ac:dyDescent="0.2">
      <c r="A34" s="47" t="s">
        <v>262</v>
      </c>
      <c r="B34" s="379" t="str">
        <f>IF([1]p5!$A$368&lt;&gt;0,[1]p5!$A$368,"")</f>
        <v/>
      </c>
      <c r="C34" s="379"/>
      <c r="D34" s="379"/>
      <c r="E34" s="379"/>
      <c r="F34" s="379"/>
      <c r="G34" s="379"/>
      <c r="H34" s="379"/>
      <c r="I34" s="379"/>
      <c r="J34" s="379"/>
      <c r="K34" s="379"/>
      <c r="L34" s="380"/>
      <c r="M34" s="47" t="s">
        <v>258</v>
      </c>
      <c r="N34" s="379" t="str">
        <f>IF([1]p5!$I$368&lt;&gt;0,[1]p5!$I$368,"")</f>
        <v/>
      </c>
      <c r="O34" s="379"/>
      <c r="P34" s="379"/>
      <c r="Q34" s="380"/>
      <c r="R34" s="95" t="s">
        <v>261</v>
      </c>
      <c r="S34" s="96" t="str">
        <f>IF([1]p5!$L$368&lt;&gt;0,[1]p5!$L$368,"")</f>
        <v/>
      </c>
      <c r="T34" s="97"/>
      <c r="U34" s="2"/>
      <c r="V34" s="2"/>
    </row>
    <row r="35" spans="1:22" x14ac:dyDescent="0.2">
      <c r="A35" s="378"/>
      <c r="B35" s="378"/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</row>
    <row r="36" spans="1:22" s="32" customFormat="1" ht="13.5" customHeight="1" x14ac:dyDescent="0.2">
      <c r="A36" s="375" t="str">
        <f>T([1]p6!$C$13:$G$13)</f>
        <v>Daniel Cordeiro de Morais Filho</v>
      </c>
      <c r="B36" s="376"/>
      <c r="C36" s="376"/>
      <c r="D36" s="376"/>
      <c r="E36" s="376"/>
      <c r="F36" s="377"/>
      <c r="G36" s="383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</row>
    <row r="37" spans="1:22" x14ac:dyDescent="0.2">
      <c r="A37" s="47" t="s">
        <v>262</v>
      </c>
      <c r="B37" s="379" t="str">
        <f>IF([1]p6!$A$365&lt;&gt;0,[1]p6!$A$365,"")</f>
        <v/>
      </c>
      <c r="C37" s="379"/>
      <c r="D37" s="379"/>
      <c r="E37" s="379"/>
      <c r="F37" s="379"/>
      <c r="G37" s="379"/>
      <c r="H37" s="379"/>
      <c r="I37" s="379"/>
      <c r="J37" s="379"/>
      <c r="K37" s="379"/>
      <c r="L37" s="380"/>
      <c r="M37" s="47" t="s">
        <v>258</v>
      </c>
      <c r="N37" s="379" t="str">
        <f>IF([1]p6!$I$365&lt;&gt;0,[1]p6!$I$365,"")</f>
        <v/>
      </c>
      <c r="O37" s="379"/>
      <c r="P37" s="379"/>
      <c r="Q37" s="380"/>
      <c r="R37" s="95" t="s">
        <v>261</v>
      </c>
      <c r="S37" s="96" t="str">
        <f>IF([1]p6!$L$365&lt;&gt;0,[1]p6!$L$365,"")</f>
        <v/>
      </c>
      <c r="T37" s="97"/>
      <c r="U37" s="2"/>
      <c r="V37" s="2"/>
    </row>
    <row r="38" spans="1:22" x14ac:dyDescent="0.2">
      <c r="A38" s="47" t="s">
        <v>262</v>
      </c>
      <c r="B38" s="379" t="str">
        <f>IF([1]p6!$A$366&lt;&gt;0,[1]p6!$A$366,"")</f>
        <v/>
      </c>
      <c r="C38" s="379"/>
      <c r="D38" s="379"/>
      <c r="E38" s="379"/>
      <c r="F38" s="379"/>
      <c r="G38" s="379"/>
      <c r="H38" s="379"/>
      <c r="I38" s="379"/>
      <c r="J38" s="379"/>
      <c r="K38" s="379"/>
      <c r="L38" s="380"/>
      <c r="M38" s="47" t="s">
        <v>258</v>
      </c>
      <c r="N38" s="379" t="str">
        <f>IF([1]p6!$I$366&lt;&gt;0,[1]p6!$I$366,"")</f>
        <v/>
      </c>
      <c r="O38" s="379"/>
      <c r="P38" s="379"/>
      <c r="Q38" s="380"/>
      <c r="R38" s="95" t="s">
        <v>261</v>
      </c>
      <c r="S38" s="96" t="str">
        <f>IF([1]p6!$L$366&lt;&gt;0,[1]p6!$L$366,"")</f>
        <v/>
      </c>
      <c r="T38" s="97"/>
      <c r="U38" s="2"/>
      <c r="V38" s="2"/>
    </row>
    <row r="39" spans="1:22" x14ac:dyDescent="0.2">
      <c r="A39" s="47" t="s">
        <v>262</v>
      </c>
      <c r="B39" s="379" t="str">
        <f>IF([1]p6!$A$367&lt;&gt;0,[1]p6!$A$367,"")</f>
        <v/>
      </c>
      <c r="C39" s="379"/>
      <c r="D39" s="379"/>
      <c r="E39" s="379"/>
      <c r="F39" s="379"/>
      <c r="G39" s="379"/>
      <c r="H39" s="379"/>
      <c r="I39" s="379"/>
      <c r="J39" s="379"/>
      <c r="K39" s="379"/>
      <c r="L39" s="380"/>
      <c r="M39" s="47" t="s">
        <v>258</v>
      </c>
      <c r="N39" s="379" t="str">
        <f>IF([1]p6!$I$367&lt;&gt;0,[1]p6!$I$367,"")</f>
        <v/>
      </c>
      <c r="O39" s="379"/>
      <c r="P39" s="379"/>
      <c r="Q39" s="380"/>
      <c r="R39" s="95" t="s">
        <v>261</v>
      </c>
      <c r="S39" s="96" t="str">
        <f>IF([1]p6!$L$367&lt;&gt;0,[1]p6!$L$367,"")</f>
        <v/>
      </c>
      <c r="T39" s="97"/>
      <c r="U39" s="2"/>
      <c r="V39" s="2"/>
    </row>
    <row r="40" spans="1:22" x14ac:dyDescent="0.2">
      <c r="A40" s="47" t="s">
        <v>262</v>
      </c>
      <c r="B40" s="379" t="str">
        <f>IF([1]p6!$A$368&lt;&gt;0,[1]p6!$A$368,"")</f>
        <v/>
      </c>
      <c r="C40" s="379"/>
      <c r="D40" s="379"/>
      <c r="E40" s="379"/>
      <c r="F40" s="379"/>
      <c r="G40" s="379"/>
      <c r="H40" s="379"/>
      <c r="I40" s="379"/>
      <c r="J40" s="379"/>
      <c r="K40" s="379"/>
      <c r="L40" s="380"/>
      <c r="M40" s="47" t="s">
        <v>258</v>
      </c>
      <c r="N40" s="379" t="str">
        <f>IF([1]p6!$I$368&lt;&gt;0,[1]p6!$I$368,"")</f>
        <v/>
      </c>
      <c r="O40" s="379"/>
      <c r="P40" s="379"/>
      <c r="Q40" s="380"/>
      <c r="R40" s="95" t="s">
        <v>261</v>
      </c>
      <c r="S40" s="96" t="str">
        <f>IF([1]p6!$L$368&lt;&gt;0,[1]p6!$L$368,"")</f>
        <v/>
      </c>
      <c r="T40" s="97"/>
      <c r="U40" s="2"/>
      <c r="V40" s="2"/>
    </row>
    <row r="41" spans="1:22" x14ac:dyDescent="0.2">
      <c r="A41" s="378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</row>
    <row r="42" spans="1:22" s="32" customFormat="1" ht="13.5" customHeight="1" x14ac:dyDescent="0.2">
      <c r="A42" s="375" t="str">
        <f>T([1]p7!$C$13:$G$13)</f>
        <v>Deise Mara Barbosa de Almeida</v>
      </c>
      <c r="B42" s="376"/>
      <c r="C42" s="376"/>
      <c r="D42" s="376"/>
      <c r="E42" s="376"/>
      <c r="F42" s="377"/>
      <c r="G42" s="383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</row>
    <row r="43" spans="1:22" x14ac:dyDescent="0.2">
      <c r="A43" s="47" t="s">
        <v>262</v>
      </c>
      <c r="B43" s="379" t="str">
        <f>IF([1]p7!$A$365&lt;&gt;0,[1]p7!$A$365,"")</f>
        <v xml:space="preserve"> </v>
      </c>
      <c r="C43" s="379"/>
      <c r="D43" s="379"/>
      <c r="E43" s="379"/>
      <c r="F43" s="379"/>
      <c r="G43" s="379"/>
      <c r="H43" s="379"/>
      <c r="I43" s="379"/>
      <c r="J43" s="379"/>
      <c r="K43" s="379"/>
      <c r="L43" s="380"/>
      <c r="M43" s="47" t="s">
        <v>258</v>
      </c>
      <c r="N43" s="379" t="str">
        <f>IF([1]p7!$I$365&lt;&gt;0,[1]p7!$I$365,"")</f>
        <v/>
      </c>
      <c r="O43" s="379"/>
      <c r="P43" s="379"/>
      <c r="Q43" s="380"/>
      <c r="R43" s="95" t="s">
        <v>261</v>
      </c>
      <c r="S43" s="96" t="str">
        <f>IF([1]p7!$L$365&lt;&gt;0,[1]p7!$L$365,"")</f>
        <v/>
      </c>
      <c r="T43" s="97"/>
      <c r="U43" s="2"/>
      <c r="V43" s="2"/>
    </row>
    <row r="44" spans="1:22" x14ac:dyDescent="0.2">
      <c r="A44" s="47" t="s">
        <v>262</v>
      </c>
      <c r="B44" s="379" t="str">
        <f>IF([1]p7!$A$366&lt;&gt;0,[1]p7!$A$366,"")</f>
        <v/>
      </c>
      <c r="C44" s="379"/>
      <c r="D44" s="379"/>
      <c r="E44" s="379"/>
      <c r="F44" s="379"/>
      <c r="G44" s="379"/>
      <c r="H44" s="379"/>
      <c r="I44" s="379"/>
      <c r="J44" s="379"/>
      <c r="K44" s="379"/>
      <c r="L44" s="380"/>
      <c r="M44" s="47" t="s">
        <v>258</v>
      </c>
      <c r="N44" s="379" t="str">
        <f>IF([1]p7!$I$366&lt;&gt;0,[1]p7!$I$366,"")</f>
        <v/>
      </c>
      <c r="O44" s="379"/>
      <c r="P44" s="379"/>
      <c r="Q44" s="380"/>
      <c r="R44" s="95" t="s">
        <v>261</v>
      </c>
      <c r="S44" s="96" t="str">
        <f>IF([1]p7!$L$366&lt;&gt;0,[1]p7!$L$366,"")</f>
        <v/>
      </c>
      <c r="T44" s="97"/>
      <c r="U44" s="2"/>
      <c r="V44" s="2"/>
    </row>
    <row r="45" spans="1:22" x14ac:dyDescent="0.2">
      <c r="A45" s="47" t="s">
        <v>262</v>
      </c>
      <c r="B45" s="379" t="str">
        <f>IF([1]p7!$A$367&lt;&gt;0,[1]p7!$A$367,"")</f>
        <v/>
      </c>
      <c r="C45" s="379"/>
      <c r="D45" s="379"/>
      <c r="E45" s="379"/>
      <c r="F45" s="379"/>
      <c r="G45" s="379"/>
      <c r="H45" s="379"/>
      <c r="I45" s="379"/>
      <c r="J45" s="379"/>
      <c r="K45" s="379"/>
      <c r="L45" s="380"/>
      <c r="M45" s="47" t="s">
        <v>258</v>
      </c>
      <c r="N45" s="379" t="str">
        <f>IF([1]p7!$I$367&lt;&gt;0,[1]p7!$I$367,"")</f>
        <v/>
      </c>
      <c r="O45" s="379"/>
      <c r="P45" s="379"/>
      <c r="Q45" s="380"/>
      <c r="R45" s="95" t="s">
        <v>261</v>
      </c>
      <c r="S45" s="96" t="str">
        <f>IF([1]p7!$L$367&lt;&gt;0,[1]p7!$L$367,"")</f>
        <v/>
      </c>
      <c r="T45" s="97"/>
      <c r="U45" s="2"/>
      <c r="V45" s="2"/>
    </row>
    <row r="46" spans="1:22" x14ac:dyDescent="0.2">
      <c r="A46" s="47" t="s">
        <v>262</v>
      </c>
      <c r="B46" s="379" t="str">
        <f>IF([1]p7!$A$368&lt;&gt;0,[1]p7!$A$368,"")</f>
        <v/>
      </c>
      <c r="C46" s="379"/>
      <c r="D46" s="379"/>
      <c r="E46" s="379"/>
      <c r="F46" s="379"/>
      <c r="G46" s="379"/>
      <c r="H46" s="379"/>
      <c r="I46" s="379"/>
      <c r="J46" s="379"/>
      <c r="K46" s="379"/>
      <c r="L46" s="380"/>
      <c r="M46" s="47" t="s">
        <v>258</v>
      </c>
      <c r="N46" s="379" t="str">
        <f>IF([1]p7!$I$368&lt;&gt;0,[1]p7!$I$368,"")</f>
        <v/>
      </c>
      <c r="O46" s="379"/>
      <c r="P46" s="379"/>
      <c r="Q46" s="380"/>
      <c r="R46" s="95" t="s">
        <v>261</v>
      </c>
      <c r="S46" s="96" t="str">
        <f>IF([1]p7!$L$368&lt;&gt;0,[1]p7!$L$368,"")</f>
        <v/>
      </c>
      <c r="T46" s="97"/>
      <c r="U46" s="2"/>
      <c r="V46" s="2"/>
    </row>
    <row r="47" spans="1:22" x14ac:dyDescent="0.2">
      <c r="A47" s="378"/>
      <c r="B47" s="378"/>
      <c r="C47" s="378"/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</row>
    <row r="48" spans="1:22" s="32" customFormat="1" ht="13.5" customHeight="1" x14ac:dyDescent="0.2">
      <c r="A48" s="375" t="str">
        <f>T([1]p8!$C$13:$G$13)</f>
        <v>Denilson da Silva Pereira</v>
      </c>
      <c r="B48" s="376"/>
      <c r="C48" s="376"/>
      <c r="D48" s="376"/>
      <c r="E48" s="376"/>
      <c r="F48" s="377"/>
      <c r="G48" s="383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</row>
    <row r="49" spans="1:22" x14ac:dyDescent="0.2">
      <c r="A49" s="47" t="s">
        <v>262</v>
      </c>
      <c r="B49" s="379" t="str">
        <f>IF([1]p8!$A$365&lt;&gt;0,[1]p8!$A$365,"")</f>
        <v/>
      </c>
      <c r="C49" s="379"/>
      <c r="D49" s="379"/>
      <c r="E49" s="379"/>
      <c r="F49" s="379"/>
      <c r="G49" s="379"/>
      <c r="H49" s="379"/>
      <c r="I49" s="379"/>
      <c r="J49" s="379"/>
      <c r="K49" s="379"/>
      <c r="L49" s="380"/>
      <c r="M49" s="47" t="s">
        <v>258</v>
      </c>
      <c r="N49" s="379" t="str">
        <f>IF([1]p8!$I$365&lt;&gt;0,[1]p8!$I$365,"")</f>
        <v/>
      </c>
      <c r="O49" s="379"/>
      <c r="P49" s="379"/>
      <c r="Q49" s="380"/>
      <c r="R49" s="95" t="s">
        <v>261</v>
      </c>
      <c r="S49" s="96" t="str">
        <f>IF([1]p8!$L$365&lt;&gt;0,[1]p8!$L$365,"")</f>
        <v/>
      </c>
      <c r="T49" s="97"/>
      <c r="U49" s="2"/>
      <c r="V49" s="2"/>
    </row>
    <row r="50" spans="1:22" x14ac:dyDescent="0.2">
      <c r="A50" s="47" t="s">
        <v>262</v>
      </c>
      <c r="B50" s="379" t="str">
        <f>IF([1]p8!$A$366&lt;&gt;0,[1]p8!$A$366,"")</f>
        <v/>
      </c>
      <c r="C50" s="379"/>
      <c r="D50" s="379"/>
      <c r="E50" s="379"/>
      <c r="F50" s="379"/>
      <c r="G50" s="379"/>
      <c r="H50" s="379"/>
      <c r="I50" s="379"/>
      <c r="J50" s="379"/>
      <c r="K50" s="379"/>
      <c r="L50" s="380"/>
      <c r="M50" s="47" t="s">
        <v>258</v>
      </c>
      <c r="N50" s="379" t="str">
        <f>IF([1]p8!$I$366&lt;&gt;0,[1]p8!$I$366,"")</f>
        <v/>
      </c>
      <c r="O50" s="379"/>
      <c r="P50" s="379"/>
      <c r="Q50" s="380"/>
      <c r="R50" s="95" t="s">
        <v>261</v>
      </c>
      <c r="S50" s="96" t="str">
        <f>IF([1]p8!$L$366&lt;&gt;0,[1]p8!$L$366,"")</f>
        <v/>
      </c>
      <c r="T50" s="97"/>
      <c r="U50" s="2"/>
      <c r="V50" s="2"/>
    </row>
    <row r="51" spans="1:22" x14ac:dyDescent="0.2">
      <c r="A51" s="47" t="s">
        <v>262</v>
      </c>
      <c r="B51" s="379" t="str">
        <f>IF([1]p8!$A$367&lt;&gt;0,[1]p8!$A$367,"")</f>
        <v/>
      </c>
      <c r="C51" s="379"/>
      <c r="D51" s="379"/>
      <c r="E51" s="379"/>
      <c r="F51" s="379"/>
      <c r="G51" s="379"/>
      <c r="H51" s="379"/>
      <c r="I51" s="379"/>
      <c r="J51" s="379"/>
      <c r="K51" s="379"/>
      <c r="L51" s="380"/>
      <c r="M51" s="47" t="s">
        <v>258</v>
      </c>
      <c r="N51" s="379" t="str">
        <f>IF([1]p8!$I$367&lt;&gt;0,[1]p8!$I$367,"")</f>
        <v/>
      </c>
      <c r="O51" s="379"/>
      <c r="P51" s="379"/>
      <c r="Q51" s="380"/>
      <c r="R51" s="95" t="s">
        <v>261</v>
      </c>
      <c r="S51" s="96" t="str">
        <f>IF([1]p8!$L$367&lt;&gt;0,[1]p8!$L$367,"")</f>
        <v/>
      </c>
      <c r="T51" s="97"/>
      <c r="U51" s="2"/>
      <c r="V51" s="2"/>
    </row>
    <row r="52" spans="1:22" x14ac:dyDescent="0.2">
      <c r="A52" s="47" t="s">
        <v>262</v>
      </c>
      <c r="B52" s="379" t="str">
        <f>IF([1]p8!$A$368&lt;&gt;0,[1]p8!$A$368,"")</f>
        <v/>
      </c>
      <c r="C52" s="379"/>
      <c r="D52" s="379"/>
      <c r="E52" s="379"/>
      <c r="F52" s="379"/>
      <c r="G52" s="379"/>
      <c r="H52" s="379"/>
      <c r="I52" s="379"/>
      <c r="J52" s="379"/>
      <c r="K52" s="379"/>
      <c r="L52" s="380"/>
      <c r="M52" s="47" t="s">
        <v>258</v>
      </c>
      <c r="N52" s="379" t="str">
        <f>IF([1]p8!$I$368&lt;&gt;0,[1]p8!$I$368,"")</f>
        <v/>
      </c>
      <c r="O52" s="379"/>
      <c r="P52" s="379"/>
      <c r="Q52" s="380"/>
      <c r="R52" s="95" t="s">
        <v>261</v>
      </c>
      <c r="S52" s="96" t="str">
        <f>IF([1]p8!$L$368&lt;&gt;0,[1]p8!$L$368,"")</f>
        <v/>
      </c>
      <c r="T52" s="97"/>
      <c r="U52" s="2"/>
      <c r="V52" s="2"/>
    </row>
    <row r="53" spans="1:22" x14ac:dyDescent="0.2">
      <c r="A53" s="378"/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</row>
    <row r="54" spans="1:22" s="32" customFormat="1" ht="13.5" customHeight="1" x14ac:dyDescent="0.2">
      <c r="A54" s="375" t="str">
        <f>T([1]p9!$C$13:$G$13)</f>
        <v>Diogo de Santana Germano</v>
      </c>
      <c r="B54" s="376"/>
      <c r="C54" s="376"/>
      <c r="D54" s="376"/>
      <c r="E54" s="376"/>
      <c r="F54" s="377"/>
      <c r="G54" s="383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</row>
    <row r="55" spans="1:22" x14ac:dyDescent="0.2">
      <c r="A55" s="47" t="s">
        <v>262</v>
      </c>
      <c r="B55" s="379" t="str">
        <f>IF([1]p9!$A$365&lt;&gt;0,[1]p9!$A$365,"")</f>
        <v/>
      </c>
      <c r="C55" s="379"/>
      <c r="D55" s="379"/>
      <c r="E55" s="379"/>
      <c r="F55" s="379"/>
      <c r="G55" s="379"/>
      <c r="H55" s="379"/>
      <c r="I55" s="379"/>
      <c r="J55" s="379"/>
      <c r="K55" s="379"/>
      <c r="L55" s="380"/>
      <c r="M55" s="47" t="s">
        <v>258</v>
      </c>
      <c r="N55" s="379" t="str">
        <f>IF([1]p9!$I$365&lt;&gt;0,[1]p9!$I$365,"")</f>
        <v/>
      </c>
      <c r="O55" s="379"/>
      <c r="P55" s="379"/>
      <c r="Q55" s="380"/>
      <c r="R55" s="95" t="s">
        <v>261</v>
      </c>
      <c r="S55" s="96" t="str">
        <f>IF([1]p9!$L$365&lt;&gt;0,[1]p9!$L$365,"")</f>
        <v/>
      </c>
      <c r="T55" s="97"/>
      <c r="U55" s="2"/>
      <c r="V55" s="2"/>
    </row>
    <row r="56" spans="1:22" x14ac:dyDescent="0.2">
      <c r="A56" s="47" t="s">
        <v>262</v>
      </c>
      <c r="B56" s="379" t="str">
        <f>IF([1]p9!$A$366&lt;&gt;0,[1]p9!$A$366,"")</f>
        <v/>
      </c>
      <c r="C56" s="379"/>
      <c r="D56" s="379"/>
      <c r="E56" s="379"/>
      <c r="F56" s="379"/>
      <c r="G56" s="379"/>
      <c r="H56" s="379"/>
      <c r="I56" s="379"/>
      <c r="J56" s="379"/>
      <c r="K56" s="379"/>
      <c r="L56" s="380"/>
      <c r="M56" s="47" t="s">
        <v>258</v>
      </c>
      <c r="N56" s="379" t="str">
        <f>IF([1]p9!$I$366&lt;&gt;0,[1]p9!$I$366,"")</f>
        <v/>
      </c>
      <c r="O56" s="379"/>
      <c r="P56" s="379"/>
      <c r="Q56" s="380"/>
      <c r="R56" s="95" t="s">
        <v>261</v>
      </c>
      <c r="S56" s="96" t="str">
        <f>IF([1]p9!$L$366&lt;&gt;0,[1]p9!$L$366,"")</f>
        <v/>
      </c>
      <c r="T56" s="97"/>
      <c r="U56" s="2"/>
      <c r="V56" s="2"/>
    </row>
    <row r="57" spans="1:22" x14ac:dyDescent="0.2">
      <c r="A57" s="47" t="s">
        <v>262</v>
      </c>
      <c r="B57" s="379" t="str">
        <f>IF([1]p9!$A$367&lt;&gt;0,[1]p9!$A$367,"")</f>
        <v/>
      </c>
      <c r="C57" s="379"/>
      <c r="D57" s="379"/>
      <c r="E57" s="379"/>
      <c r="F57" s="379"/>
      <c r="G57" s="379"/>
      <c r="H57" s="379"/>
      <c r="I57" s="379"/>
      <c r="J57" s="379"/>
      <c r="K57" s="379"/>
      <c r="L57" s="380"/>
      <c r="M57" s="47" t="s">
        <v>258</v>
      </c>
      <c r="N57" s="379" t="str">
        <f>IF([1]p9!$I$367&lt;&gt;0,[1]p9!$I$367,"")</f>
        <v/>
      </c>
      <c r="O57" s="379"/>
      <c r="P57" s="379"/>
      <c r="Q57" s="380"/>
      <c r="R57" s="95" t="s">
        <v>261</v>
      </c>
      <c r="S57" s="96" t="str">
        <f>IF([1]p9!$L$367&lt;&gt;0,[1]p9!$L$367,"")</f>
        <v/>
      </c>
      <c r="T57" s="97"/>
      <c r="U57" s="2"/>
      <c r="V57" s="2"/>
    </row>
    <row r="58" spans="1:22" x14ac:dyDescent="0.2">
      <c r="A58" s="47" t="s">
        <v>262</v>
      </c>
      <c r="B58" s="379" t="str">
        <f>IF([1]p9!$A$368&lt;&gt;0,[1]p9!$A$368,"")</f>
        <v/>
      </c>
      <c r="C58" s="379"/>
      <c r="D58" s="379"/>
      <c r="E58" s="379"/>
      <c r="F58" s="379"/>
      <c r="G58" s="379"/>
      <c r="H58" s="379"/>
      <c r="I58" s="379"/>
      <c r="J58" s="379"/>
      <c r="K58" s="379"/>
      <c r="L58" s="380"/>
      <c r="M58" s="47" t="s">
        <v>258</v>
      </c>
      <c r="N58" s="379" t="str">
        <f>IF([1]p9!$I$368&lt;&gt;0,[1]p9!$I$368,"")</f>
        <v/>
      </c>
      <c r="O58" s="379"/>
      <c r="P58" s="379"/>
      <c r="Q58" s="380"/>
      <c r="R58" s="95" t="s">
        <v>261</v>
      </c>
      <c r="S58" s="96" t="str">
        <f>IF([1]p9!$L$368&lt;&gt;0,[1]p9!$L$368,"")</f>
        <v/>
      </c>
      <c r="T58" s="97"/>
      <c r="U58" s="2"/>
      <c r="V58" s="2"/>
    </row>
    <row r="59" spans="1:22" x14ac:dyDescent="0.2">
      <c r="A59" s="378"/>
      <c r="B59" s="378"/>
      <c r="C59" s="378"/>
      <c r="D59" s="378"/>
      <c r="E59" s="378"/>
      <c r="F59" s="378"/>
      <c r="G59" s="378"/>
      <c r="H59" s="378"/>
      <c r="I59" s="378"/>
      <c r="J59" s="378"/>
      <c r="K59" s="378"/>
      <c r="L59" s="378"/>
      <c r="M59" s="378"/>
      <c r="N59" s="378"/>
      <c r="O59" s="378"/>
      <c r="P59" s="378"/>
      <c r="Q59" s="378"/>
      <c r="R59" s="378"/>
      <c r="S59" s="378"/>
    </row>
    <row r="60" spans="1:22" s="32" customFormat="1" ht="13.5" customHeight="1" x14ac:dyDescent="0.2">
      <c r="A60" s="375" t="str">
        <f>T([1]p10!$C$13:$G$13)</f>
        <v>Diogo Diniz Pereira da Silva e Silva</v>
      </c>
      <c r="B60" s="376"/>
      <c r="C60" s="376"/>
      <c r="D60" s="376"/>
      <c r="E60" s="376"/>
      <c r="F60" s="377"/>
      <c r="G60" s="383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</row>
    <row r="61" spans="1:22" x14ac:dyDescent="0.2">
      <c r="A61" s="47" t="s">
        <v>262</v>
      </c>
      <c r="B61" s="379" t="str">
        <f>IF([1]p10!$A$365&lt;&gt;0,[1]p10!$A$365,"")</f>
        <v xml:space="preserve">Conferência: Identidades e isomorfismos em álgebras de matrizes finitas graduadas </v>
      </c>
      <c r="C61" s="379"/>
      <c r="D61" s="379"/>
      <c r="E61" s="379"/>
      <c r="F61" s="379"/>
      <c r="G61" s="379"/>
      <c r="H61" s="379"/>
      <c r="I61" s="379"/>
      <c r="J61" s="379"/>
      <c r="K61" s="379"/>
      <c r="L61" s="380"/>
      <c r="M61" s="47" t="s">
        <v>258</v>
      </c>
      <c r="N61" s="379" t="str">
        <f>IF([1]p10!$I$365&lt;&gt;0,[1]p10!$I$365,"")</f>
        <v>Duas Tardes de PI-Teoria e Graduações em Álgebras</v>
      </c>
      <c r="O61" s="379"/>
      <c r="P61" s="379"/>
      <c r="Q61" s="380"/>
      <c r="R61" s="95" t="s">
        <v>261</v>
      </c>
      <c r="S61" s="96">
        <f>IF([1]p10!$L$365&lt;&gt;0,[1]p10!$L$365,"")</f>
        <v>45440</v>
      </c>
      <c r="T61" s="97"/>
      <c r="U61" s="2"/>
      <c r="V61" s="2"/>
    </row>
    <row r="62" spans="1:22" x14ac:dyDescent="0.2">
      <c r="A62" s="47" t="s">
        <v>262</v>
      </c>
      <c r="B62" s="379" t="str">
        <f>IF([1]p10!$A$366&lt;&gt;0,[1]p10!$A$366,"")</f>
        <v>Conferência: Gradings and Polynomial Identities in Finite Matrix Algebras</v>
      </c>
      <c r="C62" s="379"/>
      <c r="D62" s="379"/>
      <c r="E62" s="379"/>
      <c r="F62" s="379"/>
      <c r="G62" s="379"/>
      <c r="H62" s="379"/>
      <c r="I62" s="379"/>
      <c r="J62" s="379"/>
      <c r="K62" s="379"/>
      <c r="L62" s="380"/>
      <c r="M62" s="47" t="s">
        <v>258</v>
      </c>
      <c r="N62" s="379" t="str">
        <f>IF([1]p10!$I$366&lt;&gt;0,[1]p10!$I$366,"")</f>
        <v xml:space="preserve">I Workshop de PI-Álgebras e Temas Relacionados </v>
      </c>
      <c r="O62" s="379"/>
      <c r="P62" s="379"/>
      <c r="Q62" s="380"/>
      <c r="R62" s="95" t="s">
        <v>261</v>
      </c>
      <c r="S62" s="96">
        <f>IF([1]p10!$L$366&lt;&gt;0,[1]p10!$L$366,"")</f>
        <v>45314</v>
      </c>
      <c r="T62" s="97"/>
      <c r="U62" s="2"/>
      <c r="V62" s="2"/>
    </row>
    <row r="63" spans="1:22" x14ac:dyDescent="0.2">
      <c r="A63" s="47" t="s">
        <v>262</v>
      </c>
      <c r="B63" s="379" t="str">
        <f>IF([1]p10!$A$367&lt;&gt;0,[1]p10!$A$367,"")</f>
        <v/>
      </c>
      <c r="C63" s="379"/>
      <c r="D63" s="379"/>
      <c r="E63" s="379"/>
      <c r="F63" s="379"/>
      <c r="G63" s="379"/>
      <c r="H63" s="379"/>
      <c r="I63" s="379"/>
      <c r="J63" s="379"/>
      <c r="K63" s="379"/>
      <c r="L63" s="380"/>
      <c r="M63" s="47" t="s">
        <v>258</v>
      </c>
      <c r="N63" s="379" t="str">
        <f>IF([1]p10!$I$367&lt;&gt;0,[1]p10!$I$367,"")</f>
        <v/>
      </c>
      <c r="O63" s="379"/>
      <c r="P63" s="379"/>
      <c r="Q63" s="380"/>
      <c r="R63" s="95" t="s">
        <v>261</v>
      </c>
      <c r="S63" s="96" t="str">
        <f>IF([1]p10!$L$367&lt;&gt;0,[1]p10!$L$367,"")</f>
        <v/>
      </c>
      <c r="T63" s="97"/>
      <c r="U63" s="2"/>
      <c r="V63" s="2"/>
    </row>
    <row r="64" spans="1:22" x14ac:dyDescent="0.2">
      <c r="A64" s="47" t="s">
        <v>262</v>
      </c>
      <c r="B64" s="379" t="str">
        <f>IF([1]p10!$A$368&lt;&gt;0,[1]p10!$A$368,"")</f>
        <v/>
      </c>
      <c r="C64" s="379"/>
      <c r="D64" s="379"/>
      <c r="E64" s="379"/>
      <c r="F64" s="379"/>
      <c r="G64" s="379"/>
      <c r="H64" s="379"/>
      <c r="I64" s="379"/>
      <c r="J64" s="379"/>
      <c r="K64" s="379"/>
      <c r="L64" s="380"/>
      <c r="M64" s="47" t="s">
        <v>258</v>
      </c>
      <c r="N64" s="379" t="str">
        <f>IF([1]p10!$I$368&lt;&gt;0,[1]p10!$I$368,"")</f>
        <v/>
      </c>
      <c r="O64" s="379"/>
      <c r="P64" s="379"/>
      <c r="Q64" s="380"/>
      <c r="R64" s="95" t="s">
        <v>261</v>
      </c>
      <c r="S64" s="96" t="str">
        <f>IF([1]p10!$L$368&lt;&gt;0,[1]p10!$L$368,"")</f>
        <v/>
      </c>
      <c r="T64" s="97"/>
      <c r="U64" s="2"/>
      <c r="V64" s="2"/>
    </row>
    <row r="65" spans="1:22" x14ac:dyDescent="0.2">
      <c r="A65" s="378"/>
      <c r="B65" s="378"/>
      <c r="C65" s="378"/>
      <c r="D65" s="378"/>
      <c r="E65" s="378"/>
      <c r="F65" s="378"/>
      <c r="G65" s="378"/>
      <c r="H65" s="378"/>
      <c r="I65" s="378"/>
      <c r="J65" s="378"/>
      <c r="K65" s="378"/>
      <c r="L65" s="378"/>
      <c r="M65" s="378"/>
      <c r="N65" s="378"/>
      <c r="O65" s="378"/>
      <c r="P65" s="378"/>
      <c r="Q65" s="378"/>
      <c r="R65" s="378"/>
      <c r="S65" s="378"/>
    </row>
    <row r="66" spans="1:22" s="32" customFormat="1" ht="13.5" customHeight="1" x14ac:dyDescent="0.2">
      <c r="A66" s="375" t="str">
        <f>T([1]p11!$C$13:$G$13)</f>
        <v>Henrique Fernandes de Lima</v>
      </c>
      <c r="B66" s="376"/>
      <c r="C66" s="376"/>
      <c r="D66" s="376"/>
      <c r="E66" s="376"/>
      <c r="F66" s="377"/>
      <c r="G66" s="383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</row>
    <row r="67" spans="1:22" x14ac:dyDescent="0.2">
      <c r="A67" s="47" t="s">
        <v>262</v>
      </c>
      <c r="B67" s="379" t="str">
        <f>IF([1]p11!$A$365&lt;&gt;0,[1]p11!$A$365,"")</f>
        <v/>
      </c>
      <c r="C67" s="379"/>
      <c r="D67" s="379"/>
      <c r="E67" s="379"/>
      <c r="F67" s="379"/>
      <c r="G67" s="379"/>
      <c r="H67" s="379"/>
      <c r="I67" s="379"/>
      <c r="J67" s="379"/>
      <c r="K67" s="379"/>
      <c r="L67" s="380"/>
      <c r="M67" s="47" t="s">
        <v>258</v>
      </c>
      <c r="N67" s="379" t="str">
        <f>IF([1]p11!$I$365&lt;&gt;0,[1]p11!$I$365,"")</f>
        <v/>
      </c>
      <c r="O67" s="379"/>
      <c r="P67" s="379"/>
      <c r="Q67" s="380"/>
      <c r="R67" s="95" t="s">
        <v>261</v>
      </c>
      <c r="S67" s="96" t="str">
        <f>IF([1]p11!$L$365&lt;&gt;0,[1]p11!$L$365,"")</f>
        <v/>
      </c>
      <c r="T67" s="97"/>
      <c r="U67" s="2"/>
      <c r="V67" s="2"/>
    </row>
    <row r="68" spans="1:22" x14ac:dyDescent="0.2">
      <c r="A68" s="47" t="s">
        <v>262</v>
      </c>
      <c r="B68" s="379" t="str">
        <f>IF([1]p11!$A$366&lt;&gt;0,[1]p11!$A$366,"")</f>
        <v/>
      </c>
      <c r="C68" s="379"/>
      <c r="D68" s="379"/>
      <c r="E68" s="379"/>
      <c r="F68" s="379"/>
      <c r="G68" s="379"/>
      <c r="H68" s="379"/>
      <c r="I68" s="379"/>
      <c r="J68" s="379"/>
      <c r="K68" s="379"/>
      <c r="L68" s="380"/>
      <c r="M68" s="47" t="s">
        <v>258</v>
      </c>
      <c r="N68" s="379" t="str">
        <f>IF([1]p11!$I$366&lt;&gt;0,[1]p11!$I$366,"")</f>
        <v/>
      </c>
      <c r="O68" s="379"/>
      <c r="P68" s="379"/>
      <c r="Q68" s="380"/>
      <c r="R68" s="95" t="s">
        <v>261</v>
      </c>
      <c r="S68" s="96" t="str">
        <f>IF([1]p11!$L$366&lt;&gt;0,[1]p11!$L$366,"")</f>
        <v/>
      </c>
      <c r="T68" s="97"/>
      <c r="U68" s="2"/>
      <c r="V68" s="2"/>
    </row>
    <row r="69" spans="1:22" x14ac:dyDescent="0.2">
      <c r="A69" s="47" t="s">
        <v>262</v>
      </c>
      <c r="B69" s="379" t="str">
        <f>IF([1]p11!$A$367&lt;&gt;0,[1]p11!$A$367,"")</f>
        <v/>
      </c>
      <c r="C69" s="379"/>
      <c r="D69" s="379"/>
      <c r="E69" s="379"/>
      <c r="F69" s="379"/>
      <c r="G69" s="379"/>
      <c r="H69" s="379"/>
      <c r="I69" s="379"/>
      <c r="J69" s="379"/>
      <c r="K69" s="379"/>
      <c r="L69" s="380"/>
      <c r="M69" s="47" t="s">
        <v>258</v>
      </c>
      <c r="N69" s="379" t="str">
        <f>IF([1]p11!$I$367&lt;&gt;0,[1]p11!$I$367,"")</f>
        <v/>
      </c>
      <c r="O69" s="379"/>
      <c r="P69" s="379"/>
      <c r="Q69" s="380"/>
      <c r="R69" s="95" t="s">
        <v>261</v>
      </c>
      <c r="S69" s="96" t="str">
        <f>IF([1]p11!$L$367&lt;&gt;0,[1]p11!$L$367,"")</f>
        <v/>
      </c>
      <c r="T69" s="97"/>
      <c r="U69" s="2"/>
      <c r="V69" s="2"/>
    </row>
    <row r="70" spans="1:22" x14ac:dyDescent="0.2">
      <c r="A70" s="47" t="s">
        <v>262</v>
      </c>
      <c r="B70" s="379" t="str">
        <f>IF([1]p11!$A$368&lt;&gt;0,[1]p11!$A$368,"")</f>
        <v/>
      </c>
      <c r="C70" s="379"/>
      <c r="D70" s="379"/>
      <c r="E70" s="379"/>
      <c r="F70" s="379"/>
      <c r="G70" s="379"/>
      <c r="H70" s="379"/>
      <c r="I70" s="379"/>
      <c r="J70" s="379"/>
      <c r="K70" s="379"/>
      <c r="L70" s="380"/>
      <c r="M70" s="47" t="s">
        <v>258</v>
      </c>
      <c r="N70" s="379" t="str">
        <f>IF([1]p11!$I$368&lt;&gt;0,[1]p11!$I$368,"")</f>
        <v/>
      </c>
      <c r="O70" s="379"/>
      <c r="P70" s="379"/>
      <c r="Q70" s="380"/>
      <c r="R70" s="95" t="s">
        <v>261</v>
      </c>
      <c r="S70" s="96" t="str">
        <f>IF([1]p11!$L$368&lt;&gt;0,[1]p11!$L$368,"")</f>
        <v/>
      </c>
      <c r="T70" s="97"/>
      <c r="U70" s="2"/>
      <c r="V70" s="2"/>
    </row>
    <row r="71" spans="1:22" x14ac:dyDescent="0.2">
      <c r="A71" s="378"/>
      <c r="B71" s="378"/>
      <c r="C71" s="378"/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</row>
    <row r="72" spans="1:22" s="32" customFormat="1" ht="13.5" customHeight="1" x14ac:dyDescent="0.2">
      <c r="A72" s="375" t="str">
        <f>T([1]p12!$C$13:$G$13)</f>
        <v>Jacqueline Félix de Brito Diniz</v>
      </c>
      <c r="B72" s="376"/>
      <c r="C72" s="376"/>
      <c r="D72" s="376"/>
      <c r="E72" s="376"/>
      <c r="F72" s="377"/>
      <c r="G72" s="383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</row>
    <row r="73" spans="1:22" x14ac:dyDescent="0.2">
      <c r="A73" s="47" t="s">
        <v>262</v>
      </c>
      <c r="B73" s="379" t="str">
        <f>IF([1]p12!$A$365&lt;&gt;0,[1]p12!$A$365,"")</f>
        <v/>
      </c>
      <c r="C73" s="379"/>
      <c r="D73" s="379"/>
      <c r="E73" s="379"/>
      <c r="F73" s="379"/>
      <c r="G73" s="379"/>
      <c r="H73" s="379"/>
      <c r="I73" s="379"/>
      <c r="J73" s="379"/>
      <c r="K73" s="379"/>
      <c r="L73" s="380"/>
      <c r="M73" s="47" t="s">
        <v>258</v>
      </c>
      <c r="N73" s="379" t="str">
        <f>IF([1]p12!$I$365&lt;&gt;0,[1]p12!$I$365,"")</f>
        <v/>
      </c>
      <c r="O73" s="379"/>
      <c r="P73" s="379"/>
      <c r="Q73" s="380"/>
      <c r="R73" s="95" t="s">
        <v>261</v>
      </c>
      <c r="S73" s="96" t="str">
        <f>IF([1]p12!$L$365&lt;&gt;0,[1]p12!$L$365,"")</f>
        <v/>
      </c>
      <c r="T73" s="97"/>
      <c r="U73" s="2"/>
      <c r="V73" s="2"/>
    </row>
    <row r="74" spans="1:22" x14ac:dyDescent="0.2">
      <c r="A74" s="47" t="s">
        <v>262</v>
      </c>
      <c r="B74" s="379" t="str">
        <f>IF([1]p12!$A$366&lt;&gt;0,[1]p12!$A$366,"")</f>
        <v/>
      </c>
      <c r="C74" s="379"/>
      <c r="D74" s="379"/>
      <c r="E74" s="379"/>
      <c r="F74" s="379"/>
      <c r="G74" s="379"/>
      <c r="H74" s="379"/>
      <c r="I74" s="379"/>
      <c r="J74" s="379"/>
      <c r="K74" s="379"/>
      <c r="L74" s="380"/>
      <c r="M74" s="47" t="s">
        <v>258</v>
      </c>
      <c r="N74" s="379" t="str">
        <f>IF([1]p12!$I$366&lt;&gt;0,[1]p12!$I$366,"")</f>
        <v/>
      </c>
      <c r="O74" s="379"/>
      <c r="P74" s="379"/>
      <c r="Q74" s="380"/>
      <c r="R74" s="95" t="s">
        <v>261</v>
      </c>
      <c r="S74" s="96" t="str">
        <f>IF([1]p12!$L$366&lt;&gt;0,[1]p12!$L$366,"")</f>
        <v/>
      </c>
      <c r="T74" s="97"/>
      <c r="U74" s="2"/>
      <c r="V74" s="2"/>
    </row>
    <row r="75" spans="1:22" x14ac:dyDescent="0.2">
      <c r="A75" s="47" t="s">
        <v>262</v>
      </c>
      <c r="B75" s="379" t="str">
        <f>IF([1]p12!$A$367&lt;&gt;0,[1]p12!$A$367,"")</f>
        <v/>
      </c>
      <c r="C75" s="379"/>
      <c r="D75" s="379"/>
      <c r="E75" s="379"/>
      <c r="F75" s="379"/>
      <c r="G75" s="379"/>
      <c r="H75" s="379"/>
      <c r="I75" s="379"/>
      <c r="J75" s="379"/>
      <c r="K75" s="379"/>
      <c r="L75" s="380"/>
      <c r="M75" s="47" t="s">
        <v>258</v>
      </c>
      <c r="N75" s="379" t="str">
        <f>IF([1]p12!$I$367&lt;&gt;0,[1]p12!$I$367,"")</f>
        <v/>
      </c>
      <c r="O75" s="379"/>
      <c r="P75" s="379"/>
      <c r="Q75" s="380"/>
      <c r="R75" s="95" t="s">
        <v>261</v>
      </c>
      <c r="S75" s="96" t="str">
        <f>IF([1]p12!$L$367&lt;&gt;0,[1]p12!$L$367,"")</f>
        <v/>
      </c>
      <c r="T75" s="97"/>
      <c r="U75" s="2"/>
      <c r="V75" s="2"/>
    </row>
    <row r="76" spans="1:22" x14ac:dyDescent="0.2">
      <c r="A76" s="47" t="s">
        <v>262</v>
      </c>
      <c r="B76" s="379" t="str">
        <f>IF([1]p12!$A$368&lt;&gt;0,[1]p12!$A$368,"")</f>
        <v/>
      </c>
      <c r="C76" s="379"/>
      <c r="D76" s="379"/>
      <c r="E76" s="379"/>
      <c r="F76" s="379"/>
      <c r="G76" s="379"/>
      <c r="H76" s="379"/>
      <c r="I76" s="379"/>
      <c r="J76" s="379"/>
      <c r="K76" s="379"/>
      <c r="L76" s="380"/>
      <c r="M76" s="47" t="s">
        <v>258</v>
      </c>
      <c r="N76" s="379" t="str">
        <f>IF([1]p12!$I$368&lt;&gt;0,[1]p12!$I$368,"")</f>
        <v/>
      </c>
      <c r="O76" s="379"/>
      <c r="P76" s="379"/>
      <c r="Q76" s="380"/>
      <c r="R76" s="95" t="s">
        <v>261</v>
      </c>
      <c r="S76" s="96" t="str">
        <f>IF([1]p12!$L$368&lt;&gt;0,[1]p12!$L$368,"")</f>
        <v/>
      </c>
      <c r="T76" s="97"/>
      <c r="U76" s="2"/>
      <c r="V76" s="2"/>
    </row>
    <row r="77" spans="1:22" x14ac:dyDescent="0.2">
      <c r="A77" s="378"/>
      <c r="B77" s="378"/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8"/>
      <c r="S77" s="378"/>
    </row>
    <row r="78" spans="1:22" s="32" customFormat="1" ht="13.5" customHeight="1" x14ac:dyDescent="0.2">
      <c r="A78" s="375" t="str">
        <f>T([1]p13!$C$13:$G$13)</f>
        <v>Jaime Alves Barbosa Sobrinho</v>
      </c>
      <c r="B78" s="376"/>
      <c r="C78" s="376"/>
      <c r="D78" s="376"/>
      <c r="E78" s="376"/>
      <c r="F78" s="377"/>
      <c r="G78" s="383"/>
      <c r="H78" s="381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1:22" x14ac:dyDescent="0.2">
      <c r="A79" s="47" t="s">
        <v>262</v>
      </c>
      <c r="B79" s="379" t="str">
        <f>IF([1]p13!$A$365&lt;&gt;0,[1]p13!$A$365,"")</f>
        <v/>
      </c>
      <c r="C79" s="379"/>
      <c r="D79" s="379"/>
      <c r="E79" s="379"/>
      <c r="F79" s="379"/>
      <c r="G79" s="379"/>
      <c r="H79" s="379"/>
      <c r="I79" s="379"/>
      <c r="J79" s="379"/>
      <c r="K79" s="379"/>
      <c r="L79" s="380"/>
      <c r="M79" s="47" t="s">
        <v>258</v>
      </c>
      <c r="N79" s="379" t="str">
        <f>IF([1]p13!$I$365&lt;&gt;0,[1]p13!$I$365,"")</f>
        <v/>
      </c>
      <c r="O79" s="379"/>
      <c r="P79" s="379"/>
      <c r="Q79" s="380"/>
      <c r="R79" s="95" t="s">
        <v>261</v>
      </c>
      <c r="S79" s="96" t="str">
        <f>IF([1]p13!$L$365&lt;&gt;0,[1]p13!$L$365,"")</f>
        <v/>
      </c>
      <c r="T79" s="97"/>
      <c r="U79" s="2"/>
      <c r="V79" s="2"/>
    </row>
    <row r="80" spans="1:22" x14ac:dyDescent="0.2">
      <c r="A80" s="47" t="s">
        <v>262</v>
      </c>
      <c r="B80" s="379" t="str">
        <f>IF([1]p13!$A$366&lt;&gt;0,[1]p13!$A$366,"")</f>
        <v/>
      </c>
      <c r="C80" s="379"/>
      <c r="D80" s="379"/>
      <c r="E80" s="379"/>
      <c r="F80" s="379"/>
      <c r="G80" s="379"/>
      <c r="H80" s="379"/>
      <c r="I80" s="379"/>
      <c r="J80" s="379"/>
      <c r="K80" s="379"/>
      <c r="L80" s="380"/>
      <c r="M80" s="47" t="s">
        <v>258</v>
      </c>
      <c r="N80" s="379" t="str">
        <f>IF([1]p13!$I$366&lt;&gt;0,[1]p13!$I$366,"")</f>
        <v/>
      </c>
      <c r="O80" s="379"/>
      <c r="P80" s="379"/>
      <c r="Q80" s="380"/>
      <c r="R80" s="95" t="s">
        <v>261</v>
      </c>
      <c r="S80" s="96" t="str">
        <f>IF([1]p13!$L$366&lt;&gt;0,[1]p13!$L$366,"")</f>
        <v/>
      </c>
      <c r="T80" s="97"/>
      <c r="U80" s="2"/>
      <c r="V80" s="2"/>
    </row>
    <row r="81" spans="1:22" x14ac:dyDescent="0.2">
      <c r="A81" s="47" t="s">
        <v>262</v>
      </c>
      <c r="B81" s="379" t="str">
        <f>IF([1]p13!$A$367&lt;&gt;0,[1]p13!$A$367,"")</f>
        <v/>
      </c>
      <c r="C81" s="379"/>
      <c r="D81" s="379"/>
      <c r="E81" s="379"/>
      <c r="F81" s="379"/>
      <c r="G81" s="379"/>
      <c r="H81" s="379"/>
      <c r="I81" s="379"/>
      <c r="J81" s="379"/>
      <c r="K81" s="379"/>
      <c r="L81" s="380"/>
      <c r="M81" s="47" t="s">
        <v>258</v>
      </c>
      <c r="N81" s="379" t="str">
        <f>IF([1]p13!$I$367&lt;&gt;0,[1]p13!$I$367,"")</f>
        <v/>
      </c>
      <c r="O81" s="379"/>
      <c r="P81" s="379"/>
      <c r="Q81" s="380"/>
      <c r="R81" s="95" t="s">
        <v>261</v>
      </c>
      <c r="S81" s="96" t="str">
        <f>IF([1]p13!$L$367&lt;&gt;0,[1]p13!$L$367,"")</f>
        <v/>
      </c>
      <c r="T81" s="97"/>
      <c r="U81" s="2"/>
      <c r="V81" s="2"/>
    </row>
    <row r="82" spans="1:22" x14ac:dyDescent="0.2">
      <c r="A82" s="47" t="s">
        <v>262</v>
      </c>
      <c r="B82" s="379" t="str">
        <f>IF([1]p13!$A$368&lt;&gt;0,[1]p13!$A$368,"")</f>
        <v/>
      </c>
      <c r="C82" s="379"/>
      <c r="D82" s="379"/>
      <c r="E82" s="379"/>
      <c r="F82" s="379"/>
      <c r="G82" s="379"/>
      <c r="H82" s="379"/>
      <c r="I82" s="379"/>
      <c r="J82" s="379"/>
      <c r="K82" s="379"/>
      <c r="L82" s="380"/>
      <c r="M82" s="47" t="s">
        <v>258</v>
      </c>
      <c r="N82" s="379" t="str">
        <f>IF([1]p13!$I$368&lt;&gt;0,[1]p13!$I$368,"")</f>
        <v/>
      </c>
      <c r="O82" s="379"/>
      <c r="P82" s="379"/>
      <c r="Q82" s="380"/>
      <c r="R82" s="95" t="s">
        <v>261</v>
      </c>
      <c r="S82" s="96" t="str">
        <f>IF([1]p13!$L$368&lt;&gt;0,[1]p13!$L$368,"")</f>
        <v/>
      </c>
      <c r="T82" s="97"/>
      <c r="U82" s="2"/>
      <c r="V82" s="2"/>
    </row>
    <row r="83" spans="1:22" x14ac:dyDescent="0.2">
      <c r="A83" s="378"/>
      <c r="B83" s="378"/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8"/>
      <c r="Q83" s="378"/>
      <c r="R83" s="378"/>
      <c r="S83" s="378"/>
    </row>
    <row r="84" spans="1:22" s="32" customFormat="1" ht="13.5" customHeight="1" x14ac:dyDescent="0.2">
      <c r="A84" s="375" t="str">
        <f>T([1]p14!$C$13:$G$13)</f>
        <v>Jefferson Abrantes dos Santos</v>
      </c>
      <c r="B84" s="376"/>
      <c r="C84" s="376"/>
      <c r="D84" s="376"/>
      <c r="E84" s="376"/>
      <c r="F84" s="377"/>
      <c r="G84" s="383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1:22" x14ac:dyDescent="0.2">
      <c r="A85" s="47" t="s">
        <v>262</v>
      </c>
      <c r="B85" s="379" t="str">
        <f>IF([1]p14!$A$365&lt;&gt;0,[1]p14!$A$365,"")</f>
        <v>Uniform Lipschitz estimates on the interface for solutions to two-phase free boundary
problems governed by non-uniformly elliptic operator</v>
      </c>
      <c r="C85" s="379"/>
      <c r="D85" s="379"/>
      <c r="E85" s="379"/>
      <c r="F85" s="379"/>
      <c r="G85" s="379"/>
      <c r="H85" s="379"/>
      <c r="I85" s="379"/>
      <c r="J85" s="379"/>
      <c r="K85" s="379"/>
      <c r="L85" s="380"/>
      <c r="M85" s="47" t="s">
        <v>258</v>
      </c>
      <c r="N85" s="379" t="str">
        <f>IF([1]p14!$I$365&lt;&gt;0,[1]p14!$I$365,"")</f>
        <v>UFSCAR/São Carlos-SP</v>
      </c>
      <c r="O85" s="379"/>
      <c r="P85" s="379"/>
      <c r="Q85" s="380"/>
      <c r="R85" s="95" t="s">
        <v>261</v>
      </c>
      <c r="S85" s="96">
        <f>IF([1]p14!$L$365&lt;&gt;0,[1]p14!$L$365,"")</f>
        <v>45336</v>
      </c>
      <c r="T85" s="97"/>
      <c r="U85" s="2"/>
      <c r="V85" s="2"/>
    </row>
    <row r="86" spans="1:22" x14ac:dyDescent="0.2">
      <c r="A86" s="47" t="s">
        <v>262</v>
      </c>
      <c r="B86" s="379" t="str">
        <f>IF([1]p14!$A$366&lt;&gt;0,[1]p14!$A$366,"")</f>
        <v/>
      </c>
      <c r="C86" s="379"/>
      <c r="D86" s="379"/>
      <c r="E86" s="379"/>
      <c r="F86" s="379"/>
      <c r="G86" s="379"/>
      <c r="H86" s="379"/>
      <c r="I86" s="379"/>
      <c r="J86" s="379"/>
      <c r="K86" s="379"/>
      <c r="L86" s="380"/>
      <c r="M86" s="47" t="s">
        <v>258</v>
      </c>
      <c r="N86" s="379" t="str">
        <f>IF([1]p14!$I$366&lt;&gt;0,[1]p14!$I$366,"")</f>
        <v/>
      </c>
      <c r="O86" s="379"/>
      <c r="P86" s="379"/>
      <c r="Q86" s="380"/>
      <c r="R86" s="95" t="s">
        <v>261</v>
      </c>
      <c r="S86" s="96" t="str">
        <f>IF([1]p14!$L$366&lt;&gt;0,[1]p14!$L$366,"")</f>
        <v/>
      </c>
      <c r="T86" s="97"/>
      <c r="U86" s="2"/>
      <c r="V86" s="2"/>
    </row>
    <row r="87" spans="1:22" x14ac:dyDescent="0.2">
      <c r="A87" s="47" t="s">
        <v>262</v>
      </c>
      <c r="B87" s="379" t="str">
        <f>IF([1]p14!$A$367&lt;&gt;0,[1]p14!$A$367,"")</f>
        <v/>
      </c>
      <c r="C87" s="379"/>
      <c r="D87" s="379"/>
      <c r="E87" s="379"/>
      <c r="F87" s="379"/>
      <c r="G87" s="379"/>
      <c r="H87" s="379"/>
      <c r="I87" s="379"/>
      <c r="J87" s="379"/>
      <c r="K87" s="379"/>
      <c r="L87" s="380"/>
      <c r="M87" s="47" t="s">
        <v>258</v>
      </c>
      <c r="N87" s="379" t="str">
        <f>IF([1]p14!$I$367&lt;&gt;0,[1]p14!$I$367,"")</f>
        <v/>
      </c>
      <c r="O87" s="379"/>
      <c r="P87" s="379"/>
      <c r="Q87" s="380"/>
      <c r="R87" s="95" t="s">
        <v>261</v>
      </c>
      <c r="S87" s="96" t="str">
        <f>IF([1]p14!$L$367&lt;&gt;0,[1]p14!$L$367,"")</f>
        <v/>
      </c>
      <c r="T87" s="97"/>
      <c r="U87" s="2"/>
      <c r="V87" s="2"/>
    </row>
    <row r="88" spans="1:22" x14ac:dyDescent="0.2">
      <c r="A88" s="47" t="s">
        <v>262</v>
      </c>
      <c r="B88" s="379" t="str">
        <f>IF([1]p14!$A$368&lt;&gt;0,[1]p14!$A$368,"")</f>
        <v/>
      </c>
      <c r="C88" s="379"/>
      <c r="D88" s="379"/>
      <c r="E88" s="379"/>
      <c r="F88" s="379"/>
      <c r="G88" s="379"/>
      <c r="H88" s="379"/>
      <c r="I88" s="379"/>
      <c r="J88" s="379"/>
      <c r="K88" s="379"/>
      <c r="L88" s="380"/>
      <c r="M88" s="47" t="s">
        <v>258</v>
      </c>
      <c r="N88" s="379" t="str">
        <f>IF([1]p14!$I$368&lt;&gt;0,[1]p14!$I$368,"")</f>
        <v/>
      </c>
      <c r="O88" s="379"/>
      <c r="P88" s="379"/>
      <c r="Q88" s="380"/>
      <c r="R88" s="95" t="s">
        <v>261</v>
      </c>
      <c r="S88" s="96" t="str">
        <f>IF([1]p14!$L$368&lt;&gt;0,[1]p14!$L$368,"")</f>
        <v/>
      </c>
      <c r="T88" s="97"/>
      <c r="U88" s="2"/>
      <c r="V88" s="2"/>
    </row>
    <row r="89" spans="1:22" x14ac:dyDescent="0.2">
      <c r="A89" s="378"/>
      <c r="B89" s="378"/>
      <c r="C89" s="378"/>
      <c r="D89" s="378"/>
      <c r="E89" s="378"/>
      <c r="F89" s="378"/>
      <c r="G89" s="378"/>
      <c r="H89" s="378"/>
      <c r="I89" s="378"/>
      <c r="J89" s="378"/>
      <c r="K89" s="378"/>
      <c r="L89" s="378"/>
      <c r="M89" s="378"/>
      <c r="N89" s="378"/>
      <c r="O89" s="378"/>
      <c r="P89" s="378"/>
      <c r="Q89" s="378"/>
      <c r="R89" s="378"/>
      <c r="S89" s="378"/>
    </row>
    <row r="90" spans="1:22" s="32" customFormat="1" ht="13.5" customHeight="1" x14ac:dyDescent="0.2">
      <c r="A90" s="375" t="str">
        <f>T([1]p15!$C$13:$G$13)</f>
        <v>José de Arimatéia Fernandes</v>
      </c>
      <c r="B90" s="376"/>
      <c r="C90" s="376"/>
      <c r="D90" s="376"/>
      <c r="E90" s="376"/>
      <c r="F90" s="377"/>
      <c r="G90" s="383"/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</row>
    <row r="91" spans="1:22" x14ac:dyDescent="0.2">
      <c r="A91" s="47" t="s">
        <v>262</v>
      </c>
      <c r="B91" s="379" t="str">
        <f>IF([1]p15!$A$365&lt;&gt;0,[1]p15!$A$365,"")</f>
        <v/>
      </c>
      <c r="C91" s="379"/>
      <c r="D91" s="379"/>
      <c r="E91" s="379"/>
      <c r="F91" s="379"/>
      <c r="G91" s="379"/>
      <c r="H91" s="379"/>
      <c r="I91" s="379"/>
      <c r="J91" s="379"/>
      <c r="K91" s="379"/>
      <c r="L91" s="380"/>
      <c r="M91" s="47" t="s">
        <v>258</v>
      </c>
      <c r="N91" s="379" t="str">
        <f>IF([1]p15!$I$365&lt;&gt;0,[1]p15!$I$365,"")</f>
        <v/>
      </c>
      <c r="O91" s="379"/>
      <c r="P91" s="379"/>
      <c r="Q91" s="380"/>
      <c r="R91" s="95" t="s">
        <v>261</v>
      </c>
      <c r="S91" s="96" t="str">
        <f>IF([1]p15!$L$365&lt;&gt;0,[1]p15!$L$365,"")</f>
        <v/>
      </c>
      <c r="T91" s="97"/>
      <c r="U91" s="2"/>
      <c r="V91" s="2"/>
    </row>
    <row r="92" spans="1:22" x14ac:dyDescent="0.2">
      <c r="A92" s="47" t="s">
        <v>262</v>
      </c>
      <c r="B92" s="379" t="str">
        <f>IF([1]p15!$A$366&lt;&gt;0,[1]p15!$A$366,"")</f>
        <v/>
      </c>
      <c r="C92" s="379"/>
      <c r="D92" s="379"/>
      <c r="E92" s="379"/>
      <c r="F92" s="379"/>
      <c r="G92" s="379"/>
      <c r="H92" s="379"/>
      <c r="I92" s="379"/>
      <c r="J92" s="379"/>
      <c r="K92" s="379"/>
      <c r="L92" s="380"/>
      <c r="M92" s="47" t="s">
        <v>258</v>
      </c>
      <c r="N92" s="379" t="str">
        <f>IF([1]p15!$I$366&lt;&gt;0,[1]p15!$I$366,"")</f>
        <v/>
      </c>
      <c r="O92" s="379"/>
      <c r="P92" s="379"/>
      <c r="Q92" s="380"/>
      <c r="R92" s="95" t="s">
        <v>261</v>
      </c>
      <c r="S92" s="96" t="str">
        <f>IF([1]p15!$L$366&lt;&gt;0,[1]p15!$L$366,"")</f>
        <v/>
      </c>
      <c r="T92" s="97"/>
      <c r="U92" s="2"/>
      <c r="V92" s="2"/>
    </row>
    <row r="93" spans="1:22" x14ac:dyDescent="0.2">
      <c r="A93" s="47" t="s">
        <v>262</v>
      </c>
      <c r="B93" s="379" t="str">
        <f>IF([1]p15!$A$367&lt;&gt;0,[1]p15!$A$367,"")</f>
        <v/>
      </c>
      <c r="C93" s="379"/>
      <c r="D93" s="379"/>
      <c r="E93" s="379"/>
      <c r="F93" s="379"/>
      <c r="G93" s="379"/>
      <c r="H93" s="379"/>
      <c r="I93" s="379"/>
      <c r="J93" s="379"/>
      <c r="K93" s="379"/>
      <c r="L93" s="380"/>
      <c r="M93" s="47" t="s">
        <v>258</v>
      </c>
      <c r="N93" s="379" t="str">
        <f>IF([1]p15!$I$367&lt;&gt;0,[1]p15!$I$367,"")</f>
        <v/>
      </c>
      <c r="O93" s="379"/>
      <c r="P93" s="379"/>
      <c r="Q93" s="380"/>
      <c r="R93" s="95" t="s">
        <v>261</v>
      </c>
      <c r="S93" s="96" t="str">
        <f>IF([1]p15!$L$367&lt;&gt;0,[1]p15!$L$367,"")</f>
        <v/>
      </c>
      <c r="T93" s="97"/>
      <c r="U93" s="2"/>
      <c r="V93" s="2"/>
    </row>
    <row r="94" spans="1:22" x14ac:dyDescent="0.2">
      <c r="A94" s="47" t="s">
        <v>262</v>
      </c>
      <c r="B94" s="379" t="str">
        <f>IF([1]p15!$A$368&lt;&gt;0,[1]p15!$A$368,"")</f>
        <v/>
      </c>
      <c r="C94" s="379"/>
      <c r="D94" s="379"/>
      <c r="E94" s="379"/>
      <c r="F94" s="379"/>
      <c r="G94" s="379"/>
      <c r="H94" s="379"/>
      <c r="I94" s="379"/>
      <c r="J94" s="379"/>
      <c r="K94" s="379"/>
      <c r="L94" s="380"/>
      <c r="M94" s="47" t="s">
        <v>258</v>
      </c>
      <c r="N94" s="379" t="str">
        <f>IF([1]p15!$I$368&lt;&gt;0,[1]p15!$I$368,"")</f>
        <v/>
      </c>
      <c r="O94" s="379"/>
      <c r="P94" s="379"/>
      <c r="Q94" s="380"/>
      <c r="R94" s="95" t="s">
        <v>261</v>
      </c>
      <c r="S94" s="96" t="str">
        <f>IF([1]p15!$L$368&lt;&gt;0,[1]p15!$L$368,"")</f>
        <v/>
      </c>
      <c r="T94" s="97"/>
      <c r="U94" s="2"/>
      <c r="V94" s="2"/>
    </row>
    <row r="95" spans="1:22" x14ac:dyDescent="0.2">
      <c r="A95" s="378"/>
      <c r="B95" s="378"/>
      <c r="C95" s="378"/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378"/>
      <c r="R95" s="378"/>
      <c r="S95" s="378"/>
    </row>
    <row r="96" spans="1:22" s="32" customFormat="1" ht="13.5" customHeight="1" x14ac:dyDescent="0.2">
      <c r="A96" s="375" t="str">
        <f>T([1]p16!$C$13:$G$13)</f>
        <v>Josefa Itailma da Rocha</v>
      </c>
      <c r="B96" s="376"/>
      <c r="C96" s="376"/>
      <c r="D96" s="376"/>
      <c r="E96" s="376"/>
      <c r="F96" s="377"/>
      <c r="G96" s="383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</row>
    <row r="97" spans="1:22" x14ac:dyDescent="0.2">
      <c r="A97" s="47" t="s">
        <v>262</v>
      </c>
      <c r="B97" s="379" t="str">
        <f>IF([1]p16!$A$365&lt;&gt;0,[1]p16!$A$365,"")</f>
        <v/>
      </c>
      <c r="C97" s="379"/>
      <c r="D97" s="379"/>
      <c r="E97" s="379"/>
      <c r="F97" s="379"/>
      <c r="G97" s="379"/>
      <c r="H97" s="379"/>
      <c r="I97" s="379"/>
      <c r="J97" s="379"/>
      <c r="K97" s="379"/>
      <c r="L97" s="380"/>
      <c r="M97" s="47" t="s">
        <v>258</v>
      </c>
      <c r="N97" s="379" t="str">
        <f>IF([1]p16!$I$365&lt;&gt;0,[1]p16!$I$365,"")</f>
        <v/>
      </c>
      <c r="O97" s="379"/>
      <c r="P97" s="379"/>
      <c r="Q97" s="380"/>
      <c r="R97" s="95" t="s">
        <v>261</v>
      </c>
      <c r="S97" s="96" t="str">
        <f>IF([1]p16!$L$365&lt;&gt;0,[1]p16!$L$365,"")</f>
        <v/>
      </c>
      <c r="T97" s="97"/>
      <c r="U97" s="2"/>
      <c r="V97" s="2"/>
    </row>
    <row r="98" spans="1:22" x14ac:dyDescent="0.2">
      <c r="A98" s="47" t="s">
        <v>262</v>
      </c>
      <c r="B98" s="379" t="str">
        <f>IF([1]p16!$A$366&lt;&gt;0,[1]p16!$A$366,"")</f>
        <v/>
      </c>
      <c r="C98" s="379"/>
      <c r="D98" s="379"/>
      <c r="E98" s="379"/>
      <c r="F98" s="379"/>
      <c r="G98" s="379"/>
      <c r="H98" s="379"/>
      <c r="I98" s="379"/>
      <c r="J98" s="379"/>
      <c r="K98" s="379"/>
      <c r="L98" s="380"/>
      <c r="M98" s="47" t="s">
        <v>258</v>
      </c>
      <c r="N98" s="379" t="str">
        <f>IF([1]p16!$I$366&lt;&gt;0,[1]p16!$I$366,"")</f>
        <v/>
      </c>
      <c r="O98" s="379"/>
      <c r="P98" s="379"/>
      <c r="Q98" s="380"/>
      <c r="R98" s="95" t="s">
        <v>261</v>
      </c>
      <c r="S98" s="96" t="str">
        <f>IF([1]p16!$L$366&lt;&gt;0,[1]p16!$L$366,"")</f>
        <v/>
      </c>
      <c r="T98" s="97"/>
      <c r="U98" s="2"/>
      <c r="V98" s="2"/>
    </row>
    <row r="99" spans="1:22" x14ac:dyDescent="0.2">
      <c r="A99" s="47" t="s">
        <v>262</v>
      </c>
      <c r="B99" s="379" t="str">
        <f>IF([1]p16!$A$367&lt;&gt;0,[1]p16!$A$367,"")</f>
        <v/>
      </c>
      <c r="C99" s="379"/>
      <c r="D99" s="379"/>
      <c r="E99" s="379"/>
      <c r="F99" s="379"/>
      <c r="G99" s="379"/>
      <c r="H99" s="379"/>
      <c r="I99" s="379"/>
      <c r="J99" s="379"/>
      <c r="K99" s="379"/>
      <c r="L99" s="380"/>
      <c r="M99" s="47" t="s">
        <v>258</v>
      </c>
      <c r="N99" s="379" t="str">
        <f>IF([1]p16!$I$367&lt;&gt;0,[1]p16!$I$367,"")</f>
        <v/>
      </c>
      <c r="O99" s="379"/>
      <c r="P99" s="379"/>
      <c r="Q99" s="380"/>
      <c r="R99" s="95" t="s">
        <v>261</v>
      </c>
      <c r="S99" s="96" t="str">
        <f>IF([1]p16!$L$367&lt;&gt;0,[1]p16!$L$367,"")</f>
        <v/>
      </c>
      <c r="T99" s="97"/>
      <c r="U99" s="2"/>
      <c r="V99" s="2"/>
    </row>
    <row r="100" spans="1:22" x14ac:dyDescent="0.2">
      <c r="A100" s="47" t="s">
        <v>262</v>
      </c>
      <c r="B100" s="379" t="str">
        <f>IF([1]p16!$A$368&lt;&gt;0,[1]p16!$A$368,"")</f>
        <v/>
      </c>
      <c r="C100" s="379"/>
      <c r="D100" s="379"/>
      <c r="E100" s="379"/>
      <c r="F100" s="379"/>
      <c r="G100" s="379"/>
      <c r="H100" s="379"/>
      <c r="I100" s="379"/>
      <c r="J100" s="379"/>
      <c r="K100" s="379"/>
      <c r="L100" s="380"/>
      <c r="M100" s="47" t="s">
        <v>258</v>
      </c>
      <c r="N100" s="379" t="str">
        <f>IF([1]p16!$I$368&lt;&gt;0,[1]p16!$I$368,"")</f>
        <v/>
      </c>
      <c r="O100" s="379"/>
      <c r="P100" s="379"/>
      <c r="Q100" s="380"/>
      <c r="R100" s="95" t="s">
        <v>261</v>
      </c>
      <c r="S100" s="96" t="str">
        <f>IF([1]p16!$L$368&lt;&gt;0,[1]p16!$L$368,"")</f>
        <v/>
      </c>
      <c r="T100" s="97"/>
      <c r="U100" s="2"/>
      <c r="V100" s="2"/>
    </row>
    <row r="101" spans="1:22" x14ac:dyDescent="0.2">
      <c r="A101" s="378"/>
      <c r="B101" s="378"/>
      <c r="C101" s="378"/>
      <c r="D101" s="378"/>
      <c r="E101" s="378"/>
      <c r="F101" s="378"/>
      <c r="G101" s="378"/>
      <c r="H101" s="378"/>
      <c r="I101" s="378"/>
      <c r="J101" s="378"/>
      <c r="K101" s="378"/>
      <c r="L101" s="378"/>
      <c r="M101" s="378"/>
      <c r="N101" s="378"/>
      <c r="O101" s="378"/>
      <c r="P101" s="378"/>
      <c r="Q101" s="378"/>
      <c r="R101" s="378"/>
      <c r="S101" s="378"/>
    </row>
    <row r="102" spans="1:22" s="32" customFormat="1" ht="13.5" customHeight="1" x14ac:dyDescent="0.2">
      <c r="A102" s="375" t="str">
        <f>T([1]p17!$C$13:$G$13)</f>
        <v>José Fernando Leite Aires</v>
      </c>
      <c r="B102" s="376"/>
      <c r="C102" s="376"/>
      <c r="D102" s="376"/>
      <c r="E102" s="376"/>
      <c r="F102" s="377"/>
      <c r="G102" s="383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</row>
    <row r="103" spans="1:22" x14ac:dyDescent="0.2">
      <c r="A103" s="47" t="s">
        <v>262</v>
      </c>
      <c r="B103" s="379" t="str">
        <f>IF([1]p17!$A$365&lt;&gt;0,[1]p17!$A$365,"")</f>
        <v/>
      </c>
      <c r="C103" s="379"/>
      <c r="D103" s="379"/>
      <c r="E103" s="379"/>
      <c r="F103" s="379"/>
      <c r="G103" s="379"/>
      <c r="H103" s="379"/>
      <c r="I103" s="379"/>
      <c r="J103" s="379"/>
      <c r="K103" s="379"/>
      <c r="L103" s="380"/>
      <c r="M103" s="47" t="s">
        <v>258</v>
      </c>
      <c r="N103" s="379" t="str">
        <f>IF([1]p17!$I$365&lt;&gt;0,[1]p17!$I$365,"")</f>
        <v/>
      </c>
      <c r="O103" s="379"/>
      <c r="P103" s="379"/>
      <c r="Q103" s="380"/>
      <c r="R103" s="95" t="s">
        <v>261</v>
      </c>
      <c r="S103" s="96" t="str">
        <f>IF([1]p17!$L$365&lt;&gt;0,[1]p17!$L$365,"")</f>
        <v/>
      </c>
      <c r="T103" s="97"/>
      <c r="U103" s="2"/>
      <c r="V103" s="2"/>
    </row>
    <row r="104" spans="1:22" x14ac:dyDescent="0.2">
      <c r="A104" s="47" t="s">
        <v>262</v>
      </c>
      <c r="B104" s="379" t="str">
        <f>IF([1]p17!$A$366&lt;&gt;0,[1]p17!$A$366,"")</f>
        <v/>
      </c>
      <c r="C104" s="379"/>
      <c r="D104" s="379"/>
      <c r="E104" s="379"/>
      <c r="F104" s="379"/>
      <c r="G104" s="379"/>
      <c r="H104" s="379"/>
      <c r="I104" s="379"/>
      <c r="J104" s="379"/>
      <c r="K104" s="379"/>
      <c r="L104" s="380"/>
      <c r="M104" s="47" t="s">
        <v>258</v>
      </c>
      <c r="N104" s="379" t="str">
        <f>IF([1]p17!$I$366&lt;&gt;0,[1]p17!$I$366,"")</f>
        <v/>
      </c>
      <c r="O104" s="379"/>
      <c r="P104" s="379"/>
      <c r="Q104" s="380"/>
      <c r="R104" s="95" t="s">
        <v>261</v>
      </c>
      <c r="S104" s="96" t="str">
        <f>IF([1]p17!$L$366&lt;&gt;0,[1]p17!$L$366,"")</f>
        <v/>
      </c>
      <c r="T104" s="97"/>
      <c r="U104" s="2"/>
      <c r="V104" s="2"/>
    </row>
    <row r="105" spans="1:22" x14ac:dyDescent="0.2">
      <c r="A105" s="47" t="s">
        <v>262</v>
      </c>
      <c r="B105" s="379" t="str">
        <f>IF([1]p17!$A$367&lt;&gt;0,[1]p17!$A$367,"")</f>
        <v/>
      </c>
      <c r="C105" s="379"/>
      <c r="D105" s="379"/>
      <c r="E105" s="379"/>
      <c r="F105" s="379"/>
      <c r="G105" s="379"/>
      <c r="H105" s="379"/>
      <c r="I105" s="379"/>
      <c r="J105" s="379"/>
      <c r="K105" s="379"/>
      <c r="L105" s="380"/>
      <c r="M105" s="47" t="s">
        <v>258</v>
      </c>
      <c r="N105" s="379" t="str">
        <f>IF([1]p17!$I$367&lt;&gt;0,[1]p17!$I$367,"")</f>
        <v/>
      </c>
      <c r="O105" s="379"/>
      <c r="P105" s="379"/>
      <c r="Q105" s="380"/>
      <c r="R105" s="95" t="s">
        <v>261</v>
      </c>
      <c r="S105" s="96" t="str">
        <f>IF([1]p17!$L$367&lt;&gt;0,[1]p17!$L$367,"")</f>
        <v/>
      </c>
      <c r="T105" s="97"/>
      <c r="U105" s="2"/>
      <c r="V105" s="2"/>
    </row>
    <row r="106" spans="1:22" x14ac:dyDescent="0.2">
      <c r="A106" s="47" t="s">
        <v>262</v>
      </c>
      <c r="B106" s="379" t="str">
        <f>IF([1]p17!$A$368&lt;&gt;0,[1]p17!$A$368,"")</f>
        <v/>
      </c>
      <c r="C106" s="379"/>
      <c r="D106" s="379"/>
      <c r="E106" s="379"/>
      <c r="F106" s="379"/>
      <c r="G106" s="379"/>
      <c r="H106" s="379"/>
      <c r="I106" s="379"/>
      <c r="J106" s="379"/>
      <c r="K106" s="379"/>
      <c r="L106" s="380"/>
      <c r="M106" s="47" t="s">
        <v>258</v>
      </c>
      <c r="N106" s="379" t="str">
        <f>IF([1]p17!$I$368&lt;&gt;0,[1]p17!$I$368,"")</f>
        <v/>
      </c>
      <c r="O106" s="379"/>
      <c r="P106" s="379"/>
      <c r="Q106" s="380"/>
      <c r="R106" s="95" t="s">
        <v>261</v>
      </c>
      <c r="S106" s="96" t="str">
        <f>IF([1]p17!$L$368&lt;&gt;0,[1]p17!$L$368,"")</f>
        <v/>
      </c>
      <c r="T106" s="97"/>
      <c r="U106" s="2"/>
      <c r="V106" s="2"/>
    </row>
    <row r="107" spans="1:22" x14ac:dyDescent="0.2">
      <c r="A107" s="378"/>
      <c r="B107" s="378"/>
      <c r="C107" s="378"/>
      <c r="D107" s="378"/>
      <c r="E107" s="378"/>
      <c r="F107" s="378"/>
      <c r="G107" s="378"/>
      <c r="H107" s="378"/>
      <c r="I107" s="378"/>
      <c r="J107" s="378"/>
      <c r="K107" s="378"/>
      <c r="L107" s="378"/>
      <c r="M107" s="378"/>
      <c r="N107" s="378"/>
      <c r="O107" s="378"/>
      <c r="P107" s="378"/>
      <c r="Q107" s="378"/>
      <c r="R107" s="378"/>
      <c r="S107" s="378"/>
    </row>
    <row r="108" spans="1:22" s="32" customFormat="1" ht="13.5" customHeight="1" x14ac:dyDescent="0.2">
      <c r="A108" s="375" t="str">
        <f>T([1]p18!$C$13:$G$13)</f>
        <v>Joseilson Raimundo de Lima</v>
      </c>
      <c r="B108" s="376"/>
      <c r="C108" s="376"/>
      <c r="D108" s="376"/>
      <c r="E108" s="376"/>
      <c r="F108" s="377"/>
      <c r="G108" s="383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</row>
    <row r="109" spans="1:22" x14ac:dyDescent="0.2">
      <c r="A109" s="47" t="s">
        <v>262</v>
      </c>
      <c r="B109" s="379" t="str">
        <f>IF([1]p18!$A$365&lt;&gt;0,[1]p18!$A$365,"")</f>
        <v/>
      </c>
      <c r="C109" s="379"/>
      <c r="D109" s="379"/>
      <c r="E109" s="379"/>
      <c r="F109" s="379"/>
      <c r="G109" s="379"/>
      <c r="H109" s="379"/>
      <c r="I109" s="379"/>
      <c r="J109" s="379"/>
      <c r="K109" s="379"/>
      <c r="L109" s="380"/>
      <c r="M109" s="47" t="s">
        <v>258</v>
      </c>
      <c r="N109" s="379" t="str">
        <f>IF([1]p18!$I$365&lt;&gt;0,[1]p18!$I$365,"")</f>
        <v/>
      </c>
      <c r="O109" s="379"/>
      <c r="P109" s="379"/>
      <c r="Q109" s="380"/>
      <c r="R109" s="95" t="s">
        <v>261</v>
      </c>
      <c r="S109" s="96" t="str">
        <f>IF([1]p18!$L$365&lt;&gt;0,[1]p18!$L$365,"")</f>
        <v/>
      </c>
      <c r="T109" s="97"/>
      <c r="U109" s="2"/>
      <c r="V109" s="2"/>
    </row>
    <row r="110" spans="1:22" x14ac:dyDescent="0.2">
      <c r="A110" s="47" t="s">
        <v>262</v>
      </c>
      <c r="B110" s="379" t="str">
        <f>IF([1]p18!$A$366&lt;&gt;0,[1]p18!$A$366,"")</f>
        <v/>
      </c>
      <c r="C110" s="379"/>
      <c r="D110" s="379"/>
      <c r="E110" s="379"/>
      <c r="F110" s="379"/>
      <c r="G110" s="379"/>
      <c r="H110" s="379"/>
      <c r="I110" s="379"/>
      <c r="J110" s="379"/>
      <c r="K110" s="379"/>
      <c r="L110" s="380"/>
      <c r="M110" s="47" t="s">
        <v>258</v>
      </c>
      <c r="N110" s="379" t="str">
        <f>IF([1]p18!$I$366&lt;&gt;0,[1]p18!$I$366,"")</f>
        <v/>
      </c>
      <c r="O110" s="379"/>
      <c r="P110" s="379"/>
      <c r="Q110" s="380"/>
      <c r="R110" s="95" t="s">
        <v>261</v>
      </c>
      <c r="S110" s="96" t="str">
        <f>IF([1]p18!$L$366&lt;&gt;0,[1]p18!$L$366,"")</f>
        <v/>
      </c>
      <c r="T110" s="97"/>
      <c r="U110" s="2"/>
      <c r="V110" s="2"/>
    </row>
    <row r="111" spans="1:22" x14ac:dyDescent="0.2">
      <c r="A111" s="47" t="s">
        <v>262</v>
      </c>
      <c r="B111" s="379" t="str">
        <f>IF([1]p18!$A$367&lt;&gt;0,[1]p18!$A$367,"")</f>
        <v/>
      </c>
      <c r="C111" s="379"/>
      <c r="D111" s="379"/>
      <c r="E111" s="379"/>
      <c r="F111" s="379"/>
      <c r="G111" s="379"/>
      <c r="H111" s="379"/>
      <c r="I111" s="379"/>
      <c r="J111" s="379"/>
      <c r="K111" s="379"/>
      <c r="L111" s="380"/>
      <c r="M111" s="47" t="s">
        <v>258</v>
      </c>
      <c r="N111" s="379" t="str">
        <f>IF([1]p18!$I$367&lt;&gt;0,[1]p18!$I$367,"")</f>
        <v/>
      </c>
      <c r="O111" s="379"/>
      <c r="P111" s="379"/>
      <c r="Q111" s="380"/>
      <c r="R111" s="95" t="s">
        <v>261</v>
      </c>
      <c r="S111" s="96" t="str">
        <f>IF([1]p18!$L$367&lt;&gt;0,[1]p18!$L$367,"")</f>
        <v/>
      </c>
      <c r="T111" s="97"/>
      <c r="U111" s="2"/>
      <c r="V111" s="2"/>
    </row>
    <row r="112" spans="1:22" x14ac:dyDescent="0.2">
      <c r="A112" s="47" t="s">
        <v>262</v>
      </c>
      <c r="B112" s="379" t="str">
        <f>IF([1]p18!$A$368&lt;&gt;0,[1]p18!$A$368,"")</f>
        <v/>
      </c>
      <c r="C112" s="379"/>
      <c r="D112" s="379"/>
      <c r="E112" s="379"/>
      <c r="F112" s="379"/>
      <c r="G112" s="379"/>
      <c r="H112" s="379"/>
      <c r="I112" s="379"/>
      <c r="J112" s="379"/>
      <c r="K112" s="379"/>
      <c r="L112" s="380"/>
      <c r="M112" s="47" t="s">
        <v>258</v>
      </c>
      <c r="N112" s="379" t="str">
        <f>IF([1]p18!$I$368&lt;&gt;0,[1]p18!$I$368,"")</f>
        <v/>
      </c>
      <c r="O112" s="379"/>
      <c r="P112" s="379"/>
      <c r="Q112" s="380"/>
      <c r="R112" s="95" t="s">
        <v>261</v>
      </c>
      <c r="S112" s="96" t="str">
        <f>IF([1]p18!$L$368&lt;&gt;0,[1]p18!$L$368,"")</f>
        <v/>
      </c>
      <c r="T112" s="97"/>
      <c r="U112" s="2"/>
      <c r="V112" s="2"/>
    </row>
    <row r="113" spans="1:22" x14ac:dyDescent="0.2">
      <c r="A113" s="378"/>
      <c r="B113" s="378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8"/>
      <c r="P113" s="378"/>
      <c r="Q113" s="378"/>
      <c r="R113" s="378"/>
      <c r="S113" s="378"/>
    </row>
    <row r="114" spans="1:22" s="32" customFormat="1" ht="13.5" customHeight="1" x14ac:dyDescent="0.2">
      <c r="A114" s="375" t="str">
        <f>T([1]p19!$C$13:$G$13)</f>
        <v>José Lindomberg Possiano Barreiro</v>
      </c>
      <c r="B114" s="376"/>
      <c r="C114" s="376"/>
      <c r="D114" s="376"/>
      <c r="E114" s="376"/>
      <c r="F114" s="377"/>
      <c r="G114" s="383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</row>
    <row r="115" spans="1:22" x14ac:dyDescent="0.2">
      <c r="A115" s="47" t="s">
        <v>262</v>
      </c>
      <c r="B115" s="379" t="str">
        <f>IF([1]p19!$A$365&lt;&gt;0,[1]p19!$A$365,"")</f>
        <v/>
      </c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  <c r="M115" s="47" t="s">
        <v>258</v>
      </c>
      <c r="N115" s="379" t="str">
        <f>IF([1]p19!$I$365&lt;&gt;0,[1]p19!$I$365,"")</f>
        <v/>
      </c>
      <c r="O115" s="379"/>
      <c r="P115" s="379"/>
      <c r="Q115" s="380"/>
      <c r="R115" s="95" t="s">
        <v>261</v>
      </c>
      <c r="S115" s="96" t="str">
        <f>IF([1]p19!$L$365&lt;&gt;0,[1]p19!$L$365,"")</f>
        <v/>
      </c>
      <c r="T115" s="97"/>
      <c r="U115" s="2"/>
      <c r="V115" s="2"/>
    </row>
    <row r="116" spans="1:22" x14ac:dyDescent="0.2">
      <c r="A116" s="47" t="s">
        <v>262</v>
      </c>
      <c r="B116" s="379" t="str">
        <f>IF([1]p19!$A$366&lt;&gt;0,[1]p19!$A$366,"")</f>
        <v/>
      </c>
      <c r="C116" s="379"/>
      <c r="D116" s="379"/>
      <c r="E116" s="379"/>
      <c r="F116" s="379"/>
      <c r="G116" s="379"/>
      <c r="H116" s="379"/>
      <c r="I116" s="379"/>
      <c r="J116" s="379"/>
      <c r="K116" s="379"/>
      <c r="L116" s="380"/>
      <c r="M116" s="47" t="s">
        <v>258</v>
      </c>
      <c r="N116" s="379" t="str">
        <f>IF([1]p19!$I$366&lt;&gt;0,[1]p19!$I$366,"")</f>
        <v/>
      </c>
      <c r="O116" s="379"/>
      <c r="P116" s="379"/>
      <c r="Q116" s="380"/>
      <c r="R116" s="95" t="s">
        <v>261</v>
      </c>
      <c r="S116" s="96" t="str">
        <f>IF([1]p19!$L$366&lt;&gt;0,[1]p19!$L$366,"")</f>
        <v/>
      </c>
      <c r="T116" s="97"/>
      <c r="U116" s="2"/>
      <c r="V116" s="2"/>
    </row>
    <row r="117" spans="1:22" x14ac:dyDescent="0.2">
      <c r="A117" s="47" t="s">
        <v>262</v>
      </c>
      <c r="B117" s="379" t="str">
        <f>IF([1]p19!$A$367&lt;&gt;0,[1]p19!$A$367,"")</f>
        <v/>
      </c>
      <c r="C117" s="379"/>
      <c r="D117" s="379"/>
      <c r="E117" s="379"/>
      <c r="F117" s="379"/>
      <c r="G117" s="379"/>
      <c r="H117" s="379"/>
      <c r="I117" s="379"/>
      <c r="J117" s="379"/>
      <c r="K117" s="379"/>
      <c r="L117" s="380"/>
      <c r="M117" s="47" t="s">
        <v>258</v>
      </c>
      <c r="N117" s="379" t="str">
        <f>IF([1]p19!$I$367&lt;&gt;0,[1]p19!$I$367,"")</f>
        <v/>
      </c>
      <c r="O117" s="379"/>
      <c r="P117" s="379"/>
      <c r="Q117" s="380"/>
      <c r="R117" s="95" t="s">
        <v>261</v>
      </c>
      <c r="S117" s="96" t="str">
        <f>IF([1]p19!$L$367&lt;&gt;0,[1]p19!$L$367,"")</f>
        <v/>
      </c>
      <c r="T117" s="97"/>
      <c r="U117" s="2"/>
      <c r="V117" s="2"/>
    </row>
    <row r="118" spans="1:22" x14ac:dyDescent="0.2">
      <c r="A118" s="47" t="s">
        <v>262</v>
      </c>
      <c r="B118" s="379" t="str">
        <f>IF([1]p19!$A$368&lt;&gt;0,[1]p19!$A$368,"")</f>
        <v/>
      </c>
      <c r="C118" s="379"/>
      <c r="D118" s="379"/>
      <c r="E118" s="379"/>
      <c r="F118" s="379"/>
      <c r="G118" s="379"/>
      <c r="H118" s="379"/>
      <c r="I118" s="379"/>
      <c r="J118" s="379"/>
      <c r="K118" s="379"/>
      <c r="L118" s="380"/>
      <c r="M118" s="47" t="s">
        <v>258</v>
      </c>
      <c r="N118" s="379" t="str">
        <f>IF([1]p19!$I$368&lt;&gt;0,[1]p19!$I$368,"")</f>
        <v/>
      </c>
      <c r="O118" s="379"/>
      <c r="P118" s="379"/>
      <c r="Q118" s="380"/>
      <c r="R118" s="95" t="s">
        <v>261</v>
      </c>
      <c r="S118" s="96" t="str">
        <f>IF([1]p19!$L$368&lt;&gt;0,[1]p19!$L$368,"")</f>
        <v/>
      </c>
      <c r="T118" s="97"/>
      <c r="U118" s="2"/>
      <c r="V118" s="2"/>
    </row>
    <row r="119" spans="1:22" x14ac:dyDescent="0.2">
      <c r="A119" s="378"/>
      <c r="B119" s="378"/>
      <c r="C119" s="378"/>
      <c r="D119" s="378"/>
      <c r="E119" s="378"/>
      <c r="F119" s="378"/>
      <c r="G119" s="378"/>
      <c r="H119" s="378"/>
      <c r="I119" s="378"/>
      <c r="J119" s="378"/>
      <c r="K119" s="378"/>
      <c r="L119" s="378"/>
      <c r="M119" s="378"/>
      <c r="N119" s="378"/>
      <c r="O119" s="378"/>
      <c r="P119" s="378"/>
      <c r="Q119" s="378"/>
      <c r="R119" s="378"/>
      <c r="S119" s="378"/>
    </row>
    <row r="120" spans="1:22" s="32" customFormat="1" ht="13.5" customHeight="1" x14ac:dyDescent="0.2">
      <c r="A120" s="375" t="str">
        <f>T([1]p20!$C$13:$G$13)</f>
        <v>José Luiz Neto</v>
      </c>
      <c r="B120" s="376"/>
      <c r="C120" s="376"/>
      <c r="D120" s="376"/>
      <c r="E120" s="376"/>
      <c r="F120" s="377"/>
      <c r="G120" s="383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</row>
    <row r="121" spans="1:22" x14ac:dyDescent="0.2">
      <c r="A121" s="47" t="s">
        <v>262</v>
      </c>
      <c r="B121" s="379" t="str">
        <f>IF([1]p20!$A$365&lt;&gt;0,[1]p20!$A$365,"")</f>
        <v>Da Alfabetização ao Bacharelado em Matemática: uma história de dificuldades, insistência e persistência</v>
      </c>
      <c r="C121" s="379"/>
      <c r="D121" s="379"/>
      <c r="E121" s="379"/>
      <c r="F121" s="379"/>
      <c r="G121" s="379"/>
      <c r="H121" s="379"/>
      <c r="I121" s="379"/>
      <c r="J121" s="379"/>
      <c r="K121" s="379"/>
      <c r="L121" s="380"/>
      <c r="M121" s="47" t="s">
        <v>258</v>
      </c>
      <c r="N121" s="379" t="str">
        <f>IF([1]p20!$I$365&lt;&gt;0,[1]p20!$I$365,"")</f>
        <v>UAMat/CCT/UFCG</v>
      </c>
      <c r="O121" s="379"/>
      <c r="P121" s="379"/>
      <c r="Q121" s="380"/>
      <c r="R121" s="95" t="s">
        <v>261</v>
      </c>
      <c r="S121" s="96">
        <f>IF([1]p20!$L$365&lt;&gt;0,[1]p20!$L$365,"")</f>
        <v>45366</v>
      </c>
      <c r="T121" s="97"/>
      <c r="U121" s="2"/>
      <c r="V121" s="2"/>
    </row>
    <row r="122" spans="1:22" x14ac:dyDescent="0.2">
      <c r="A122" s="47" t="s">
        <v>262</v>
      </c>
      <c r="B122" s="379" t="str">
        <f>IF([1]p20!$A$366&lt;&gt;0,[1]p20!$A$366,"")</f>
        <v/>
      </c>
      <c r="C122" s="379"/>
      <c r="D122" s="379"/>
      <c r="E122" s="379"/>
      <c r="F122" s="379"/>
      <c r="G122" s="379"/>
      <c r="H122" s="379"/>
      <c r="I122" s="379"/>
      <c r="J122" s="379"/>
      <c r="K122" s="379"/>
      <c r="L122" s="380"/>
      <c r="M122" s="47" t="s">
        <v>258</v>
      </c>
      <c r="N122" s="379" t="str">
        <f>IF([1]p20!$I$366&lt;&gt;0,[1]p20!$I$366,"")</f>
        <v/>
      </c>
      <c r="O122" s="379"/>
      <c r="P122" s="379"/>
      <c r="Q122" s="380"/>
      <c r="R122" s="95" t="s">
        <v>261</v>
      </c>
      <c r="S122" s="96" t="str">
        <f>IF([1]p20!$L$366&lt;&gt;0,[1]p20!$L$366,"")</f>
        <v/>
      </c>
      <c r="T122" s="97"/>
      <c r="U122" s="2"/>
      <c r="V122" s="2"/>
    </row>
    <row r="123" spans="1:22" x14ac:dyDescent="0.2">
      <c r="A123" s="47" t="s">
        <v>262</v>
      </c>
      <c r="B123" s="379" t="str">
        <f>IF([1]p20!$A$367&lt;&gt;0,[1]p20!$A$367,"")</f>
        <v/>
      </c>
      <c r="C123" s="379"/>
      <c r="D123" s="379"/>
      <c r="E123" s="379"/>
      <c r="F123" s="379"/>
      <c r="G123" s="379"/>
      <c r="H123" s="379"/>
      <c r="I123" s="379"/>
      <c r="J123" s="379"/>
      <c r="K123" s="379"/>
      <c r="L123" s="380"/>
      <c r="M123" s="47" t="s">
        <v>258</v>
      </c>
      <c r="N123" s="379" t="str">
        <f>IF([1]p20!$I$367&lt;&gt;0,[1]p20!$I$367,"")</f>
        <v/>
      </c>
      <c r="O123" s="379"/>
      <c r="P123" s="379"/>
      <c r="Q123" s="380"/>
      <c r="R123" s="95" t="s">
        <v>261</v>
      </c>
      <c r="S123" s="96" t="str">
        <f>IF([1]p20!$L$367&lt;&gt;0,[1]p20!$L$367,"")</f>
        <v/>
      </c>
      <c r="T123" s="97"/>
      <c r="U123" s="2"/>
      <c r="V123" s="2"/>
    </row>
    <row r="124" spans="1:22" x14ac:dyDescent="0.2">
      <c r="A124" s="47" t="s">
        <v>262</v>
      </c>
      <c r="B124" s="379" t="str">
        <f>IF([1]p20!$A$368&lt;&gt;0,[1]p20!$A$368,"")</f>
        <v/>
      </c>
      <c r="C124" s="379"/>
      <c r="D124" s="379"/>
      <c r="E124" s="379"/>
      <c r="F124" s="379"/>
      <c r="G124" s="379"/>
      <c r="H124" s="379"/>
      <c r="I124" s="379"/>
      <c r="J124" s="379"/>
      <c r="K124" s="379"/>
      <c r="L124" s="380"/>
      <c r="M124" s="47" t="s">
        <v>258</v>
      </c>
      <c r="N124" s="379" t="str">
        <f>IF([1]p20!$I$368&lt;&gt;0,[1]p20!$I$368,"")</f>
        <v/>
      </c>
      <c r="O124" s="379"/>
      <c r="P124" s="379"/>
      <c r="Q124" s="380"/>
      <c r="R124" s="95" t="s">
        <v>261</v>
      </c>
      <c r="S124" s="96" t="str">
        <f>IF([1]p20!$L$368&lt;&gt;0,[1]p20!$L$368,"")</f>
        <v/>
      </c>
      <c r="T124" s="97"/>
      <c r="U124" s="2"/>
      <c r="V124" s="2"/>
    </row>
    <row r="125" spans="1:22" x14ac:dyDescent="0.2">
      <c r="A125" s="378"/>
      <c r="B125" s="378"/>
      <c r="C125" s="378"/>
      <c r="D125" s="378"/>
      <c r="E125" s="378"/>
      <c r="F125" s="378"/>
      <c r="G125" s="378"/>
      <c r="H125" s="378"/>
      <c r="I125" s="378"/>
      <c r="J125" s="378"/>
      <c r="K125" s="378"/>
      <c r="L125" s="378"/>
      <c r="M125" s="378"/>
      <c r="N125" s="378"/>
      <c r="O125" s="378"/>
      <c r="P125" s="378"/>
      <c r="Q125" s="378"/>
      <c r="R125" s="378"/>
      <c r="S125" s="378"/>
    </row>
    <row r="126" spans="1:22" s="32" customFormat="1" ht="13.5" customHeight="1" x14ac:dyDescent="0.2">
      <c r="A126" s="375" t="str">
        <f>T([1]p21!$C$13:$G$13)</f>
        <v>Kennerson  Nascimento de Sousa Lima</v>
      </c>
      <c r="B126" s="376"/>
      <c r="C126" s="376"/>
      <c r="D126" s="376"/>
      <c r="E126" s="376"/>
      <c r="F126" s="377"/>
      <c r="G126" s="383"/>
      <c r="H126" s="381"/>
      <c r="I126" s="381"/>
      <c r="J126" s="381"/>
      <c r="K126" s="381"/>
      <c r="L126" s="381"/>
      <c r="M126" s="381"/>
      <c r="N126" s="381"/>
      <c r="O126" s="381"/>
      <c r="P126" s="381"/>
      <c r="Q126" s="381"/>
      <c r="R126" s="381"/>
      <c r="S126" s="381"/>
    </row>
    <row r="127" spans="1:22" x14ac:dyDescent="0.2">
      <c r="A127" s="47" t="s">
        <v>262</v>
      </c>
      <c r="B127" s="379" t="str">
        <f>IF([1]p21!$A$365&lt;&gt;0,[1]p21!$A$365,"")</f>
        <v/>
      </c>
      <c r="C127" s="379"/>
      <c r="D127" s="379"/>
      <c r="E127" s="379"/>
      <c r="F127" s="379"/>
      <c r="G127" s="379"/>
      <c r="H127" s="379"/>
      <c r="I127" s="379"/>
      <c r="J127" s="379"/>
      <c r="K127" s="379"/>
      <c r="L127" s="380"/>
      <c r="M127" s="47" t="s">
        <v>258</v>
      </c>
      <c r="N127" s="379" t="str">
        <f>IF([1]p21!$I$365&lt;&gt;0,[1]p21!$I$365,"")</f>
        <v/>
      </c>
      <c r="O127" s="379"/>
      <c r="P127" s="379"/>
      <c r="Q127" s="380"/>
      <c r="R127" s="95" t="s">
        <v>261</v>
      </c>
      <c r="S127" s="96" t="str">
        <f>IF([1]p21!$L$365&lt;&gt;0,[1]p21!$L$365,"")</f>
        <v/>
      </c>
      <c r="T127" s="97"/>
      <c r="U127" s="2"/>
      <c r="V127" s="2"/>
    </row>
    <row r="128" spans="1:22" x14ac:dyDescent="0.2">
      <c r="A128" s="47" t="s">
        <v>262</v>
      </c>
      <c r="B128" s="379" t="str">
        <f>IF([1]p21!$A$366&lt;&gt;0,[1]p21!$A$366,"")</f>
        <v/>
      </c>
      <c r="C128" s="379"/>
      <c r="D128" s="379"/>
      <c r="E128" s="379"/>
      <c r="F128" s="379"/>
      <c r="G128" s="379"/>
      <c r="H128" s="379"/>
      <c r="I128" s="379"/>
      <c r="J128" s="379"/>
      <c r="K128" s="379"/>
      <c r="L128" s="380"/>
      <c r="M128" s="47" t="s">
        <v>258</v>
      </c>
      <c r="N128" s="379" t="str">
        <f>IF([1]p21!$I$366&lt;&gt;0,[1]p21!$I$366,"")</f>
        <v/>
      </c>
      <c r="O128" s="379"/>
      <c r="P128" s="379"/>
      <c r="Q128" s="380"/>
      <c r="R128" s="95" t="s">
        <v>261</v>
      </c>
      <c r="S128" s="96" t="str">
        <f>IF([1]p21!$L$366&lt;&gt;0,[1]p21!$L$366,"")</f>
        <v/>
      </c>
      <c r="T128" s="97"/>
      <c r="U128" s="2"/>
      <c r="V128" s="2"/>
    </row>
    <row r="129" spans="1:22" x14ac:dyDescent="0.2">
      <c r="A129" s="47" t="s">
        <v>262</v>
      </c>
      <c r="B129" s="379" t="str">
        <f>IF([1]p21!$A$367&lt;&gt;0,[1]p21!$A$367,"")</f>
        <v/>
      </c>
      <c r="C129" s="379"/>
      <c r="D129" s="379"/>
      <c r="E129" s="379"/>
      <c r="F129" s="379"/>
      <c r="G129" s="379"/>
      <c r="H129" s="379"/>
      <c r="I129" s="379"/>
      <c r="J129" s="379"/>
      <c r="K129" s="379"/>
      <c r="L129" s="380"/>
      <c r="M129" s="47" t="s">
        <v>258</v>
      </c>
      <c r="N129" s="379" t="str">
        <f>IF([1]p21!$I$367&lt;&gt;0,[1]p21!$I$367,"")</f>
        <v/>
      </c>
      <c r="O129" s="379"/>
      <c r="P129" s="379"/>
      <c r="Q129" s="380"/>
      <c r="R129" s="95" t="s">
        <v>261</v>
      </c>
      <c r="S129" s="96" t="str">
        <f>IF([1]p21!$L$367&lt;&gt;0,[1]p21!$L$367,"")</f>
        <v/>
      </c>
      <c r="T129" s="97"/>
      <c r="U129" s="2"/>
      <c r="V129" s="2"/>
    </row>
    <row r="130" spans="1:22" x14ac:dyDescent="0.2">
      <c r="A130" s="47" t="s">
        <v>262</v>
      </c>
      <c r="B130" s="379" t="str">
        <f>IF([1]p21!$A$368&lt;&gt;0,[1]p21!$A$368,"")</f>
        <v/>
      </c>
      <c r="C130" s="379"/>
      <c r="D130" s="379"/>
      <c r="E130" s="379"/>
      <c r="F130" s="379"/>
      <c r="G130" s="379"/>
      <c r="H130" s="379"/>
      <c r="I130" s="379"/>
      <c r="J130" s="379"/>
      <c r="K130" s="379"/>
      <c r="L130" s="380"/>
      <c r="M130" s="47" t="s">
        <v>258</v>
      </c>
      <c r="N130" s="379" t="str">
        <f>IF([1]p21!$I$368&lt;&gt;0,[1]p21!$I$368,"")</f>
        <v/>
      </c>
      <c r="O130" s="379"/>
      <c r="P130" s="379"/>
      <c r="Q130" s="380"/>
      <c r="R130" s="95" t="s">
        <v>261</v>
      </c>
      <c r="S130" s="96" t="str">
        <f>IF([1]p21!$L$368&lt;&gt;0,[1]p21!$L$368,"")</f>
        <v/>
      </c>
      <c r="T130" s="97"/>
      <c r="U130" s="2"/>
      <c r="V130" s="2"/>
    </row>
    <row r="131" spans="1:22" x14ac:dyDescent="0.2">
      <c r="A131" s="378"/>
      <c r="B131" s="378"/>
      <c r="C131" s="378"/>
      <c r="D131" s="378"/>
      <c r="E131" s="378"/>
      <c r="F131" s="378"/>
      <c r="G131" s="378"/>
      <c r="H131" s="378"/>
      <c r="I131" s="378"/>
      <c r="J131" s="378"/>
      <c r="K131" s="378"/>
      <c r="L131" s="378"/>
      <c r="M131" s="378"/>
      <c r="N131" s="378"/>
      <c r="O131" s="378"/>
      <c r="P131" s="378"/>
      <c r="Q131" s="378"/>
      <c r="R131" s="378"/>
      <c r="S131" s="378"/>
    </row>
    <row r="132" spans="1:22" s="32" customFormat="1" ht="13.5" customHeight="1" x14ac:dyDescent="0.2">
      <c r="A132" s="375" t="str">
        <f>T([1]p22!$C$13:$G$13)</f>
        <v>Leomaques Francisco Silva Bernardo</v>
      </c>
      <c r="B132" s="376"/>
      <c r="C132" s="376"/>
      <c r="D132" s="376"/>
      <c r="E132" s="376"/>
      <c r="F132" s="377"/>
      <c r="G132" s="383"/>
      <c r="H132" s="381"/>
      <c r="I132" s="381"/>
      <c r="J132" s="381"/>
      <c r="K132" s="381"/>
      <c r="L132" s="381"/>
      <c r="M132" s="381"/>
      <c r="N132" s="381"/>
      <c r="O132" s="381"/>
      <c r="P132" s="381"/>
      <c r="Q132" s="381"/>
      <c r="R132" s="381"/>
      <c r="S132" s="381"/>
    </row>
    <row r="133" spans="1:22" x14ac:dyDescent="0.2">
      <c r="A133" s="47" t="s">
        <v>262</v>
      </c>
      <c r="B133" s="379" t="str">
        <f>IF([1]p22!$A$365&lt;&gt;0,[1]p22!$A$365,"")</f>
        <v/>
      </c>
      <c r="C133" s="379"/>
      <c r="D133" s="379"/>
      <c r="E133" s="379"/>
      <c r="F133" s="379"/>
      <c r="G133" s="379"/>
      <c r="H133" s="379"/>
      <c r="I133" s="379"/>
      <c r="J133" s="379"/>
      <c r="K133" s="379"/>
      <c r="L133" s="380"/>
      <c r="M133" s="47" t="s">
        <v>258</v>
      </c>
      <c r="N133" s="379" t="str">
        <f>IF([1]p22!$I$365&lt;&gt;0,[1]p22!$I$365,"")</f>
        <v/>
      </c>
      <c r="O133" s="379"/>
      <c r="P133" s="379"/>
      <c r="Q133" s="380"/>
      <c r="R133" s="95" t="s">
        <v>261</v>
      </c>
      <c r="S133" s="96" t="str">
        <f>IF([1]p22!$L$365&lt;&gt;0,[1]p22!$L$365,"")</f>
        <v/>
      </c>
      <c r="T133" s="97"/>
      <c r="U133" s="2"/>
      <c r="V133" s="2"/>
    </row>
    <row r="134" spans="1:22" x14ac:dyDescent="0.2">
      <c r="A134" s="47" t="s">
        <v>262</v>
      </c>
      <c r="B134" s="379" t="str">
        <f>IF([1]p22!$A$366&lt;&gt;0,[1]p22!$A$366,"")</f>
        <v/>
      </c>
      <c r="C134" s="379"/>
      <c r="D134" s="379"/>
      <c r="E134" s="379"/>
      <c r="F134" s="379"/>
      <c r="G134" s="379"/>
      <c r="H134" s="379"/>
      <c r="I134" s="379"/>
      <c r="J134" s="379"/>
      <c r="K134" s="379"/>
      <c r="L134" s="380"/>
      <c r="M134" s="47" t="s">
        <v>258</v>
      </c>
      <c r="N134" s="379" t="str">
        <f>IF([1]p22!$I$366&lt;&gt;0,[1]p22!$I$366,"")</f>
        <v/>
      </c>
      <c r="O134" s="379"/>
      <c r="P134" s="379"/>
      <c r="Q134" s="380"/>
      <c r="R134" s="95" t="s">
        <v>261</v>
      </c>
      <c r="S134" s="96" t="str">
        <f>IF([1]p22!$L$366&lt;&gt;0,[1]p22!$L$366,"")</f>
        <v/>
      </c>
      <c r="T134" s="97"/>
      <c r="U134" s="2"/>
      <c r="V134" s="2"/>
    </row>
    <row r="135" spans="1:22" x14ac:dyDescent="0.2">
      <c r="A135" s="47" t="s">
        <v>262</v>
      </c>
      <c r="B135" s="379" t="str">
        <f>IF([1]p22!$A$367&lt;&gt;0,[1]p22!$A$367,"")</f>
        <v/>
      </c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  <c r="M135" s="47" t="s">
        <v>258</v>
      </c>
      <c r="N135" s="379" t="str">
        <f>IF([1]p22!$I$367&lt;&gt;0,[1]p22!$I$367,"")</f>
        <v/>
      </c>
      <c r="O135" s="379"/>
      <c r="P135" s="379"/>
      <c r="Q135" s="380"/>
      <c r="R135" s="95" t="s">
        <v>261</v>
      </c>
      <c r="S135" s="96" t="str">
        <f>IF([1]p22!$L$367&lt;&gt;0,[1]p22!$L$367,"")</f>
        <v/>
      </c>
      <c r="T135" s="97"/>
      <c r="U135" s="2"/>
      <c r="V135" s="2"/>
    </row>
    <row r="136" spans="1:22" x14ac:dyDescent="0.2">
      <c r="A136" s="47" t="s">
        <v>262</v>
      </c>
      <c r="B136" s="379" t="str">
        <f>IF([1]p22!$A$368&lt;&gt;0,[1]p22!$A$368,"")</f>
        <v/>
      </c>
      <c r="C136" s="379"/>
      <c r="D136" s="379"/>
      <c r="E136" s="379"/>
      <c r="F136" s="379"/>
      <c r="G136" s="379"/>
      <c r="H136" s="379"/>
      <c r="I136" s="379"/>
      <c r="J136" s="379"/>
      <c r="K136" s="379"/>
      <c r="L136" s="380"/>
      <c r="M136" s="47" t="s">
        <v>258</v>
      </c>
      <c r="N136" s="379" t="str">
        <f>IF([1]p22!$I$368&lt;&gt;0,[1]p22!$I$368,"")</f>
        <v/>
      </c>
      <c r="O136" s="379"/>
      <c r="P136" s="379"/>
      <c r="Q136" s="380"/>
      <c r="R136" s="95" t="s">
        <v>261</v>
      </c>
      <c r="S136" s="96" t="str">
        <f>IF([1]p22!$L$368&lt;&gt;0,[1]p22!$L$368,"")</f>
        <v/>
      </c>
      <c r="T136" s="97"/>
      <c r="U136" s="2"/>
      <c r="V136" s="2"/>
    </row>
    <row r="137" spans="1:22" x14ac:dyDescent="0.2">
      <c r="A137" s="378"/>
      <c r="B137" s="378"/>
      <c r="C137" s="378"/>
      <c r="D137" s="378"/>
      <c r="E137" s="378"/>
      <c r="F137" s="378"/>
      <c r="G137" s="378"/>
      <c r="H137" s="378"/>
      <c r="I137" s="378"/>
      <c r="J137" s="378"/>
      <c r="K137" s="378"/>
      <c r="L137" s="378"/>
      <c r="M137" s="378"/>
      <c r="N137" s="378"/>
      <c r="O137" s="378"/>
      <c r="P137" s="378"/>
      <c r="Q137" s="378"/>
      <c r="R137" s="378"/>
      <c r="S137" s="378"/>
    </row>
    <row r="138" spans="1:22" s="32" customFormat="1" ht="13.5" customHeight="1" x14ac:dyDescent="0.2">
      <c r="A138" s="375" t="str">
        <f>T([1]p23!$C$13:$G$13)</f>
        <v>José Luiz Neto</v>
      </c>
      <c r="B138" s="376"/>
      <c r="C138" s="376"/>
      <c r="D138" s="376"/>
      <c r="E138" s="376"/>
      <c r="F138" s="377"/>
      <c r="G138" s="383"/>
      <c r="H138" s="381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</row>
    <row r="139" spans="1:22" x14ac:dyDescent="0.2">
      <c r="A139" s="47" t="s">
        <v>262</v>
      </c>
      <c r="B139" s="379" t="str">
        <f>IF([1]p23!$A$365&lt;&gt;0,[1]p23!$A$365,"")</f>
        <v>Da Alfabetização ao Bacharelado em Matemática: uma história de dificuldades, insistência e persistência</v>
      </c>
      <c r="C139" s="379"/>
      <c r="D139" s="379"/>
      <c r="E139" s="379"/>
      <c r="F139" s="379"/>
      <c r="G139" s="379"/>
      <c r="H139" s="379"/>
      <c r="I139" s="379"/>
      <c r="J139" s="379"/>
      <c r="K139" s="379"/>
      <c r="L139" s="380"/>
      <c r="M139" s="47" t="s">
        <v>258</v>
      </c>
      <c r="N139" s="379" t="str">
        <f>IF([1]p23!$I$365&lt;&gt;0,[1]p23!$I$365,"")</f>
        <v>UAMat/CCT/UFCG</v>
      </c>
      <c r="O139" s="379"/>
      <c r="P139" s="379"/>
      <c r="Q139" s="380"/>
      <c r="R139" s="95" t="s">
        <v>261</v>
      </c>
      <c r="S139" s="96">
        <f>IF([1]p23!$L$365&lt;&gt;0,[1]p23!$L$365,"")</f>
        <v>45366</v>
      </c>
      <c r="T139" s="97"/>
      <c r="U139" s="2"/>
      <c r="V139" s="2"/>
    </row>
    <row r="140" spans="1:22" x14ac:dyDescent="0.2">
      <c r="A140" s="47" t="s">
        <v>262</v>
      </c>
      <c r="B140" s="379" t="str">
        <f>IF([1]p23!$A$366&lt;&gt;0,[1]p23!$A$366,"")</f>
        <v/>
      </c>
      <c r="C140" s="379"/>
      <c r="D140" s="379"/>
      <c r="E140" s="379"/>
      <c r="F140" s="379"/>
      <c r="G140" s="379"/>
      <c r="H140" s="379"/>
      <c r="I140" s="379"/>
      <c r="J140" s="379"/>
      <c r="K140" s="379"/>
      <c r="L140" s="380"/>
      <c r="M140" s="47" t="s">
        <v>258</v>
      </c>
      <c r="N140" s="379" t="str">
        <f>IF([1]p23!$I$366&lt;&gt;0,[1]p23!$I$366,"")</f>
        <v/>
      </c>
      <c r="O140" s="379"/>
      <c r="P140" s="379"/>
      <c r="Q140" s="380"/>
      <c r="R140" s="95" t="s">
        <v>261</v>
      </c>
      <c r="S140" s="96" t="str">
        <f>IF([1]p23!$L$366&lt;&gt;0,[1]p23!$L$366,"")</f>
        <v/>
      </c>
      <c r="T140" s="97"/>
      <c r="U140" s="2"/>
      <c r="V140" s="2"/>
    </row>
    <row r="141" spans="1:22" x14ac:dyDescent="0.2">
      <c r="A141" s="47" t="s">
        <v>262</v>
      </c>
      <c r="B141" s="379" t="str">
        <f>IF([1]p23!$A$367&lt;&gt;0,[1]p23!$A$367,"")</f>
        <v/>
      </c>
      <c r="C141" s="379"/>
      <c r="D141" s="379"/>
      <c r="E141" s="379"/>
      <c r="F141" s="379"/>
      <c r="G141" s="379"/>
      <c r="H141" s="379"/>
      <c r="I141" s="379"/>
      <c r="J141" s="379"/>
      <c r="K141" s="379"/>
      <c r="L141" s="380"/>
      <c r="M141" s="47" t="s">
        <v>258</v>
      </c>
      <c r="N141" s="379" t="str">
        <f>IF([1]p23!$I$367&lt;&gt;0,[1]p23!$I$367,"")</f>
        <v/>
      </c>
      <c r="O141" s="379"/>
      <c r="P141" s="379"/>
      <c r="Q141" s="380"/>
      <c r="R141" s="95" t="s">
        <v>261</v>
      </c>
      <c r="S141" s="96" t="str">
        <f>IF([1]p23!$L$367&lt;&gt;0,[1]p23!$L$367,"")</f>
        <v/>
      </c>
      <c r="T141" s="97"/>
      <c r="U141" s="2"/>
      <c r="V141" s="2"/>
    </row>
    <row r="142" spans="1:22" x14ac:dyDescent="0.2">
      <c r="A142" s="47" t="s">
        <v>262</v>
      </c>
      <c r="B142" s="379" t="str">
        <f>IF([1]p23!$A$368&lt;&gt;0,[1]p23!$A$368,"")</f>
        <v/>
      </c>
      <c r="C142" s="379"/>
      <c r="D142" s="379"/>
      <c r="E142" s="379"/>
      <c r="F142" s="379"/>
      <c r="G142" s="379"/>
      <c r="H142" s="379"/>
      <c r="I142" s="379"/>
      <c r="J142" s="379"/>
      <c r="K142" s="379"/>
      <c r="L142" s="380"/>
      <c r="M142" s="47" t="s">
        <v>258</v>
      </c>
      <c r="N142" s="379" t="str">
        <f>IF([1]p23!$I$368&lt;&gt;0,[1]p23!$I$368,"")</f>
        <v/>
      </c>
      <c r="O142" s="379"/>
      <c r="P142" s="379"/>
      <c r="Q142" s="380"/>
      <c r="R142" s="95" t="s">
        <v>261</v>
      </c>
      <c r="S142" s="96" t="str">
        <f>IF([1]p23!$L$368&lt;&gt;0,[1]p23!$L$368,"")</f>
        <v/>
      </c>
      <c r="T142" s="97"/>
      <c r="U142" s="2"/>
      <c r="V142" s="2"/>
    </row>
    <row r="143" spans="1:22" x14ac:dyDescent="0.2">
      <c r="A143" s="378"/>
      <c r="B143" s="378"/>
      <c r="C143" s="378"/>
      <c r="D143" s="378"/>
      <c r="E143" s="378"/>
      <c r="F143" s="378"/>
      <c r="G143" s="378"/>
      <c r="H143" s="378"/>
      <c r="I143" s="378"/>
      <c r="J143" s="378"/>
      <c r="K143" s="378"/>
      <c r="L143" s="378"/>
      <c r="M143" s="378"/>
      <c r="N143" s="378"/>
      <c r="O143" s="378"/>
      <c r="P143" s="378"/>
      <c r="Q143" s="378"/>
      <c r="R143" s="378"/>
      <c r="S143" s="378"/>
    </row>
    <row r="144" spans="1:22" s="32" customFormat="1" ht="13.5" customHeight="1" x14ac:dyDescent="0.2">
      <c r="A144" s="375" t="str">
        <f>T([1]p24!$C$13:$G$13)</f>
        <v>Marcelo Carvalho Ferreira</v>
      </c>
      <c r="B144" s="376"/>
      <c r="C144" s="376"/>
      <c r="D144" s="376"/>
      <c r="E144" s="376"/>
      <c r="F144" s="377"/>
      <c r="G144" s="383"/>
      <c r="H144" s="381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</row>
    <row r="145" spans="1:22" x14ac:dyDescent="0.2">
      <c r="A145" s="47" t="s">
        <v>262</v>
      </c>
      <c r="B145" s="379" t="str">
        <f>IF([1]p24!$A$365&lt;&gt;0,[1]p24!$A$365,"")</f>
        <v/>
      </c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M145" s="47" t="s">
        <v>258</v>
      </c>
      <c r="N145" s="379" t="str">
        <f>IF([1]p24!$I$365&lt;&gt;0,[1]p24!$I$365,"")</f>
        <v/>
      </c>
      <c r="O145" s="379"/>
      <c r="P145" s="379"/>
      <c r="Q145" s="380"/>
      <c r="R145" s="95" t="s">
        <v>261</v>
      </c>
      <c r="S145" s="96" t="str">
        <f>IF([1]p24!$L$365&lt;&gt;0,[1]p24!$L$365,"")</f>
        <v/>
      </c>
      <c r="T145" s="97"/>
      <c r="U145" s="2"/>
      <c r="V145" s="2"/>
    </row>
    <row r="146" spans="1:22" x14ac:dyDescent="0.2">
      <c r="A146" s="47" t="s">
        <v>262</v>
      </c>
      <c r="B146" s="379" t="str">
        <f>IF([1]p24!$A$366&lt;&gt;0,[1]p24!$A$366,"")</f>
        <v/>
      </c>
      <c r="C146" s="379"/>
      <c r="D146" s="379"/>
      <c r="E146" s="379"/>
      <c r="F146" s="379"/>
      <c r="G146" s="379"/>
      <c r="H146" s="379"/>
      <c r="I146" s="379"/>
      <c r="J146" s="379"/>
      <c r="K146" s="379"/>
      <c r="L146" s="380"/>
      <c r="M146" s="47" t="s">
        <v>258</v>
      </c>
      <c r="N146" s="379" t="str">
        <f>IF([1]p24!$I$366&lt;&gt;0,[1]p24!$I$366,"")</f>
        <v/>
      </c>
      <c r="O146" s="379"/>
      <c r="P146" s="379"/>
      <c r="Q146" s="380"/>
      <c r="R146" s="95" t="s">
        <v>261</v>
      </c>
      <c r="S146" s="96" t="str">
        <f>IF([1]p24!$L$366&lt;&gt;0,[1]p24!$L$366,"")</f>
        <v/>
      </c>
      <c r="T146" s="97"/>
      <c r="U146" s="2"/>
      <c r="V146" s="2"/>
    </row>
    <row r="147" spans="1:22" x14ac:dyDescent="0.2">
      <c r="A147" s="47" t="s">
        <v>262</v>
      </c>
      <c r="B147" s="379" t="str">
        <f>IF([1]p24!$A$367&lt;&gt;0,[1]p24!$A$367,"")</f>
        <v/>
      </c>
      <c r="C147" s="379"/>
      <c r="D147" s="379"/>
      <c r="E147" s="379"/>
      <c r="F147" s="379"/>
      <c r="G147" s="379"/>
      <c r="H147" s="379"/>
      <c r="I147" s="379"/>
      <c r="J147" s="379"/>
      <c r="K147" s="379"/>
      <c r="L147" s="380"/>
      <c r="M147" s="47" t="s">
        <v>258</v>
      </c>
      <c r="N147" s="379" t="str">
        <f>IF([1]p24!$I$367&lt;&gt;0,[1]p24!$I$367,"")</f>
        <v/>
      </c>
      <c r="O147" s="379"/>
      <c r="P147" s="379"/>
      <c r="Q147" s="380"/>
      <c r="R147" s="95" t="s">
        <v>261</v>
      </c>
      <c r="S147" s="96" t="str">
        <f>IF([1]p24!$L$367&lt;&gt;0,[1]p24!$L$367,"")</f>
        <v/>
      </c>
      <c r="T147" s="97"/>
      <c r="U147" s="2"/>
      <c r="V147" s="2"/>
    </row>
    <row r="148" spans="1:22" x14ac:dyDescent="0.2">
      <c r="A148" s="47" t="s">
        <v>262</v>
      </c>
      <c r="B148" s="379" t="str">
        <f>IF([1]p24!$A$368&lt;&gt;0,[1]p24!$A$368,"")</f>
        <v/>
      </c>
      <c r="C148" s="379"/>
      <c r="D148" s="379"/>
      <c r="E148" s="379"/>
      <c r="F148" s="379"/>
      <c r="G148" s="379"/>
      <c r="H148" s="379"/>
      <c r="I148" s="379"/>
      <c r="J148" s="379"/>
      <c r="K148" s="379"/>
      <c r="L148" s="380"/>
      <c r="M148" s="47" t="s">
        <v>258</v>
      </c>
      <c r="N148" s="379" t="str">
        <f>IF([1]p24!$I$368&lt;&gt;0,[1]p24!$I$368,"")</f>
        <v/>
      </c>
      <c r="O148" s="379"/>
      <c r="P148" s="379"/>
      <c r="Q148" s="380"/>
      <c r="R148" s="95" t="s">
        <v>261</v>
      </c>
      <c r="S148" s="96" t="str">
        <f>IF([1]p24!$L$368&lt;&gt;0,[1]p24!$L$368,"")</f>
        <v/>
      </c>
      <c r="T148" s="97"/>
      <c r="U148" s="2"/>
      <c r="V148" s="2"/>
    </row>
    <row r="149" spans="1:22" x14ac:dyDescent="0.2">
      <c r="A149" s="378"/>
      <c r="B149" s="378"/>
      <c r="C149" s="378"/>
      <c r="D149" s="378"/>
      <c r="E149" s="378"/>
      <c r="F149" s="378"/>
      <c r="G149" s="378"/>
      <c r="H149" s="378"/>
      <c r="I149" s="378"/>
      <c r="J149" s="378"/>
      <c r="K149" s="378"/>
      <c r="L149" s="378"/>
      <c r="M149" s="378"/>
      <c r="N149" s="378"/>
      <c r="O149" s="378"/>
      <c r="P149" s="378"/>
      <c r="Q149" s="378"/>
      <c r="R149" s="378"/>
      <c r="S149" s="378"/>
    </row>
    <row r="150" spans="1:22" s="32" customFormat="1" ht="13.5" customHeight="1" x14ac:dyDescent="0.2">
      <c r="A150" s="375" t="str">
        <f>T([1]p25!$C$13:$G$13)</f>
        <v>Marco Antonio Lázaro Velásquez</v>
      </c>
      <c r="B150" s="376"/>
      <c r="C150" s="376"/>
      <c r="D150" s="376"/>
      <c r="E150" s="376"/>
      <c r="F150" s="377"/>
      <c r="G150" s="383"/>
      <c r="H150" s="381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</row>
    <row r="151" spans="1:22" x14ac:dyDescent="0.2">
      <c r="A151" s="47" t="s">
        <v>262</v>
      </c>
      <c r="B151" s="379" t="str">
        <f>IF([1]p25!$A$365&lt;&gt;0,[1]p25!$A$365,"")</f>
        <v/>
      </c>
      <c r="C151" s="379"/>
      <c r="D151" s="379"/>
      <c r="E151" s="379"/>
      <c r="F151" s="379"/>
      <c r="G151" s="379"/>
      <c r="H151" s="379"/>
      <c r="I151" s="379"/>
      <c r="J151" s="379"/>
      <c r="K151" s="379"/>
      <c r="L151" s="380"/>
      <c r="M151" s="47" t="s">
        <v>258</v>
      </c>
      <c r="N151" s="379" t="str">
        <f>IF([1]p25!$I$365&lt;&gt;0,[1]p25!$I$365,"")</f>
        <v/>
      </c>
      <c r="O151" s="379"/>
      <c r="P151" s="379"/>
      <c r="Q151" s="380"/>
      <c r="R151" s="95" t="s">
        <v>261</v>
      </c>
      <c r="S151" s="96" t="str">
        <f>IF([1]p25!$L$365&lt;&gt;0,[1]p25!$L$365,"")</f>
        <v/>
      </c>
      <c r="T151" s="97"/>
      <c r="U151" s="2"/>
      <c r="V151" s="2"/>
    </row>
    <row r="152" spans="1:22" x14ac:dyDescent="0.2">
      <c r="A152" s="47" t="s">
        <v>262</v>
      </c>
      <c r="B152" s="379" t="str">
        <f>IF([1]p25!$A$366&lt;&gt;0,[1]p25!$A$366,"")</f>
        <v/>
      </c>
      <c r="C152" s="379"/>
      <c r="D152" s="379"/>
      <c r="E152" s="379"/>
      <c r="F152" s="379"/>
      <c r="G152" s="379"/>
      <c r="H152" s="379"/>
      <c r="I152" s="379"/>
      <c r="J152" s="379"/>
      <c r="K152" s="379"/>
      <c r="L152" s="380"/>
      <c r="M152" s="47" t="s">
        <v>258</v>
      </c>
      <c r="N152" s="379" t="str">
        <f>IF([1]p25!$I$366&lt;&gt;0,[1]p25!$I$366,"")</f>
        <v/>
      </c>
      <c r="O152" s="379"/>
      <c r="P152" s="379"/>
      <c r="Q152" s="380"/>
      <c r="R152" s="95" t="s">
        <v>261</v>
      </c>
      <c r="S152" s="96" t="str">
        <f>IF([1]p25!$L$366&lt;&gt;0,[1]p25!$L$366,"")</f>
        <v/>
      </c>
      <c r="T152" s="97"/>
      <c r="U152" s="2"/>
      <c r="V152" s="2"/>
    </row>
    <row r="153" spans="1:22" x14ac:dyDescent="0.2">
      <c r="A153" s="47" t="s">
        <v>262</v>
      </c>
      <c r="B153" s="379" t="str">
        <f>IF([1]p25!$A$367&lt;&gt;0,[1]p25!$A$367,"")</f>
        <v/>
      </c>
      <c r="C153" s="379"/>
      <c r="D153" s="379"/>
      <c r="E153" s="379"/>
      <c r="F153" s="379"/>
      <c r="G153" s="379"/>
      <c r="H153" s="379"/>
      <c r="I153" s="379"/>
      <c r="J153" s="379"/>
      <c r="K153" s="379"/>
      <c r="L153" s="380"/>
      <c r="M153" s="47" t="s">
        <v>258</v>
      </c>
      <c r="N153" s="379" t="str">
        <f>IF([1]p25!$I$367&lt;&gt;0,[1]p25!$I$367,"")</f>
        <v/>
      </c>
      <c r="O153" s="379"/>
      <c r="P153" s="379"/>
      <c r="Q153" s="380"/>
      <c r="R153" s="95" t="s">
        <v>261</v>
      </c>
      <c r="S153" s="96" t="str">
        <f>IF([1]p25!$L$367&lt;&gt;0,[1]p25!$L$367,"")</f>
        <v/>
      </c>
      <c r="T153" s="97"/>
      <c r="U153" s="2"/>
      <c r="V153" s="2"/>
    </row>
    <row r="154" spans="1:22" x14ac:dyDescent="0.2">
      <c r="A154" s="47" t="s">
        <v>262</v>
      </c>
      <c r="B154" s="379" t="str">
        <f>IF([1]p25!$A$368&lt;&gt;0,[1]p25!$A$368,"")</f>
        <v/>
      </c>
      <c r="C154" s="379"/>
      <c r="D154" s="379"/>
      <c r="E154" s="379"/>
      <c r="F154" s="379"/>
      <c r="G154" s="379"/>
      <c r="H154" s="379"/>
      <c r="I154" s="379"/>
      <c r="J154" s="379"/>
      <c r="K154" s="379"/>
      <c r="L154" s="380"/>
      <c r="M154" s="47" t="s">
        <v>258</v>
      </c>
      <c r="N154" s="379" t="str">
        <f>IF([1]p25!$I$368&lt;&gt;0,[1]p25!$I$368,"")</f>
        <v/>
      </c>
      <c r="O154" s="379"/>
      <c r="P154" s="379"/>
      <c r="Q154" s="380"/>
      <c r="R154" s="95" t="s">
        <v>261</v>
      </c>
      <c r="S154" s="96" t="str">
        <f>IF([1]p25!$L$368&lt;&gt;0,[1]p25!$L$368,"")</f>
        <v/>
      </c>
      <c r="T154" s="97"/>
      <c r="U154" s="2"/>
      <c r="V154" s="2"/>
    </row>
    <row r="155" spans="1:22" x14ac:dyDescent="0.2">
      <c r="A155" s="378"/>
      <c r="B155" s="378"/>
      <c r="C155" s="378"/>
      <c r="D155" s="378"/>
      <c r="E155" s="378"/>
      <c r="F155" s="378"/>
      <c r="G155" s="378"/>
      <c r="H155" s="378"/>
      <c r="I155" s="378"/>
      <c r="J155" s="378"/>
      <c r="K155" s="378"/>
      <c r="L155" s="378"/>
      <c r="M155" s="378"/>
      <c r="N155" s="378"/>
      <c r="O155" s="378"/>
      <c r="P155" s="378"/>
      <c r="Q155" s="378"/>
      <c r="R155" s="378"/>
      <c r="S155" s="378"/>
    </row>
    <row r="156" spans="1:22" s="32" customFormat="1" ht="13.5" customHeight="1" x14ac:dyDescent="0.2">
      <c r="A156" s="375" t="str">
        <f>T([1]p26!$C$13:$G$13)</f>
        <v>Marco Aurélio Soares Souto</v>
      </c>
      <c r="B156" s="376"/>
      <c r="C156" s="376"/>
      <c r="D156" s="376"/>
      <c r="E156" s="376"/>
      <c r="F156" s="377"/>
      <c r="G156" s="383"/>
      <c r="H156" s="381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</row>
    <row r="157" spans="1:22" x14ac:dyDescent="0.2">
      <c r="A157" s="47" t="s">
        <v>262</v>
      </c>
      <c r="B157" s="379" t="str">
        <f>IF([1]p26!$A$365&lt;&gt;0,[1]p26!$A$365,"")</f>
        <v/>
      </c>
      <c r="C157" s="379"/>
      <c r="D157" s="379"/>
      <c r="E157" s="379"/>
      <c r="F157" s="379"/>
      <c r="G157" s="379"/>
      <c r="H157" s="379"/>
      <c r="I157" s="379"/>
      <c r="J157" s="379"/>
      <c r="K157" s="379"/>
      <c r="L157" s="380"/>
      <c r="M157" s="47" t="s">
        <v>258</v>
      </c>
      <c r="N157" s="379" t="str">
        <f>IF([1]p26!$I$365&lt;&gt;0,[1]p26!$I$365,"")</f>
        <v/>
      </c>
      <c r="O157" s="379"/>
      <c r="P157" s="379"/>
      <c r="Q157" s="380"/>
      <c r="R157" s="95" t="s">
        <v>261</v>
      </c>
      <c r="S157" s="96" t="str">
        <f>IF([1]p26!$L$365&lt;&gt;0,[1]p26!$L$365,"")</f>
        <v/>
      </c>
      <c r="T157" s="97"/>
      <c r="U157" s="2"/>
      <c r="V157" s="2"/>
    </row>
    <row r="158" spans="1:22" x14ac:dyDescent="0.2">
      <c r="A158" s="47" t="s">
        <v>262</v>
      </c>
      <c r="B158" s="379" t="str">
        <f>IF([1]p26!$A$366&lt;&gt;0,[1]p26!$A$366,"")</f>
        <v/>
      </c>
      <c r="C158" s="379"/>
      <c r="D158" s="379"/>
      <c r="E158" s="379"/>
      <c r="F158" s="379"/>
      <c r="G158" s="379"/>
      <c r="H158" s="379"/>
      <c r="I158" s="379"/>
      <c r="J158" s="379"/>
      <c r="K158" s="379"/>
      <c r="L158" s="380"/>
      <c r="M158" s="47" t="s">
        <v>258</v>
      </c>
      <c r="N158" s="379" t="str">
        <f>IF([1]p26!$I$366&lt;&gt;0,[1]p26!$I$366,"")</f>
        <v/>
      </c>
      <c r="O158" s="379"/>
      <c r="P158" s="379"/>
      <c r="Q158" s="380"/>
      <c r="R158" s="95" t="s">
        <v>261</v>
      </c>
      <c r="S158" s="96" t="str">
        <f>IF([1]p26!$L$366&lt;&gt;0,[1]p26!$L$366,"")</f>
        <v/>
      </c>
      <c r="T158" s="97"/>
      <c r="U158" s="2"/>
      <c r="V158" s="2"/>
    </row>
    <row r="159" spans="1:22" x14ac:dyDescent="0.2">
      <c r="A159" s="47" t="s">
        <v>262</v>
      </c>
      <c r="B159" s="379" t="str">
        <f>IF([1]p26!$A$367&lt;&gt;0,[1]p26!$A$367,"")</f>
        <v/>
      </c>
      <c r="C159" s="379"/>
      <c r="D159" s="379"/>
      <c r="E159" s="379"/>
      <c r="F159" s="379"/>
      <c r="G159" s="379"/>
      <c r="H159" s="379"/>
      <c r="I159" s="379"/>
      <c r="J159" s="379"/>
      <c r="K159" s="379"/>
      <c r="L159" s="380"/>
      <c r="M159" s="47" t="s">
        <v>258</v>
      </c>
      <c r="N159" s="379" t="str">
        <f>IF([1]p26!$I$367&lt;&gt;0,[1]p26!$I$367,"")</f>
        <v/>
      </c>
      <c r="O159" s="379"/>
      <c r="P159" s="379"/>
      <c r="Q159" s="380"/>
      <c r="R159" s="95" t="s">
        <v>261</v>
      </c>
      <c r="S159" s="96" t="str">
        <f>IF([1]p26!$L$367&lt;&gt;0,[1]p26!$L$367,"")</f>
        <v/>
      </c>
      <c r="T159" s="97"/>
      <c r="U159" s="2"/>
      <c r="V159" s="2"/>
    </row>
    <row r="160" spans="1:22" x14ac:dyDescent="0.2">
      <c r="A160" s="47" t="s">
        <v>262</v>
      </c>
      <c r="B160" s="379" t="str">
        <f>IF([1]p26!$A$368&lt;&gt;0,[1]p26!$A$368,"")</f>
        <v/>
      </c>
      <c r="C160" s="379"/>
      <c r="D160" s="379"/>
      <c r="E160" s="379"/>
      <c r="F160" s="379"/>
      <c r="G160" s="379"/>
      <c r="H160" s="379"/>
      <c r="I160" s="379"/>
      <c r="J160" s="379"/>
      <c r="K160" s="379"/>
      <c r="L160" s="380"/>
      <c r="M160" s="47" t="s">
        <v>258</v>
      </c>
      <c r="N160" s="379" t="str">
        <f>IF([1]p26!$I$368&lt;&gt;0,[1]p26!$I$368,"")</f>
        <v/>
      </c>
      <c r="O160" s="379"/>
      <c r="P160" s="379"/>
      <c r="Q160" s="380"/>
      <c r="R160" s="95" t="s">
        <v>261</v>
      </c>
      <c r="S160" s="96" t="str">
        <f>IF([1]p26!$L$368&lt;&gt;0,[1]p26!$L$368,"")</f>
        <v/>
      </c>
      <c r="T160" s="97"/>
      <c r="U160" s="2"/>
      <c r="V160" s="2"/>
    </row>
    <row r="161" spans="1:22" x14ac:dyDescent="0.2">
      <c r="A161" s="378"/>
      <c r="B161" s="378"/>
      <c r="C161" s="378"/>
      <c r="D161" s="378"/>
      <c r="E161" s="378"/>
      <c r="F161" s="378"/>
      <c r="G161" s="378"/>
      <c r="H161" s="378"/>
      <c r="I161" s="378"/>
      <c r="J161" s="378"/>
      <c r="K161" s="378"/>
      <c r="L161" s="378"/>
      <c r="M161" s="378"/>
      <c r="N161" s="378"/>
      <c r="O161" s="378"/>
      <c r="P161" s="378"/>
      <c r="Q161" s="378"/>
      <c r="R161" s="378"/>
      <c r="S161" s="378"/>
    </row>
    <row r="162" spans="1:22" s="32" customFormat="1" ht="13.5" customHeight="1" x14ac:dyDescent="0.2">
      <c r="A162" s="375" t="str">
        <f>T([1]p27!$C$13:$G$13)</f>
        <v>Maria de Sousa Leite Filha</v>
      </c>
      <c r="B162" s="376"/>
      <c r="C162" s="376"/>
      <c r="D162" s="376"/>
      <c r="E162" s="376"/>
      <c r="F162" s="377"/>
      <c r="G162" s="383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22" x14ac:dyDescent="0.2">
      <c r="A163" s="47" t="s">
        <v>262</v>
      </c>
      <c r="B163" s="379" t="str">
        <f>IF([1]p27!$A$365&lt;&gt;0,[1]p27!$A$365,"")</f>
        <v/>
      </c>
      <c r="C163" s="379"/>
      <c r="D163" s="379"/>
      <c r="E163" s="379"/>
      <c r="F163" s="379"/>
      <c r="G163" s="379"/>
      <c r="H163" s="379"/>
      <c r="I163" s="379"/>
      <c r="J163" s="379"/>
      <c r="K163" s="379"/>
      <c r="L163" s="380"/>
      <c r="M163" s="47" t="s">
        <v>258</v>
      </c>
      <c r="N163" s="379" t="str">
        <f>IF([1]p27!$I$365&lt;&gt;0,[1]p27!$I$365,"")</f>
        <v/>
      </c>
      <c r="O163" s="379"/>
      <c r="P163" s="379"/>
      <c r="Q163" s="380"/>
      <c r="R163" s="95" t="s">
        <v>261</v>
      </c>
      <c r="S163" s="96" t="str">
        <f>IF([1]p27!$L$365&lt;&gt;0,[1]p27!$L$365,"")</f>
        <v/>
      </c>
      <c r="T163" s="97"/>
      <c r="U163" s="2"/>
      <c r="V163" s="2"/>
    </row>
    <row r="164" spans="1:22" x14ac:dyDescent="0.2">
      <c r="A164" s="47" t="s">
        <v>262</v>
      </c>
      <c r="B164" s="379" t="str">
        <f>IF([1]p27!$A$366&lt;&gt;0,[1]p27!$A$366,"")</f>
        <v/>
      </c>
      <c r="C164" s="379"/>
      <c r="D164" s="379"/>
      <c r="E164" s="379"/>
      <c r="F164" s="379"/>
      <c r="G164" s="379"/>
      <c r="H164" s="379"/>
      <c r="I164" s="379"/>
      <c r="J164" s="379"/>
      <c r="K164" s="379"/>
      <c r="L164" s="380"/>
      <c r="M164" s="47" t="s">
        <v>258</v>
      </c>
      <c r="N164" s="379" t="str">
        <f>IF([1]p27!$I$366&lt;&gt;0,[1]p27!$I$366,"")</f>
        <v/>
      </c>
      <c r="O164" s="379"/>
      <c r="P164" s="379"/>
      <c r="Q164" s="380"/>
      <c r="R164" s="95" t="s">
        <v>261</v>
      </c>
      <c r="S164" s="96" t="str">
        <f>IF([1]p27!$L$366&lt;&gt;0,[1]p27!$L$366,"")</f>
        <v/>
      </c>
      <c r="T164" s="97"/>
      <c r="U164" s="2"/>
      <c r="V164" s="2"/>
    </row>
    <row r="165" spans="1:22" x14ac:dyDescent="0.2">
      <c r="A165" s="47" t="s">
        <v>262</v>
      </c>
      <c r="B165" s="379" t="str">
        <f>IF([1]p27!$A$367&lt;&gt;0,[1]p27!$A$367,"")</f>
        <v/>
      </c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M165" s="47" t="s">
        <v>258</v>
      </c>
      <c r="N165" s="379" t="str">
        <f>IF([1]p27!$I$367&lt;&gt;0,[1]p27!$I$367,"")</f>
        <v/>
      </c>
      <c r="O165" s="379"/>
      <c r="P165" s="379"/>
      <c r="Q165" s="380"/>
      <c r="R165" s="95" t="s">
        <v>261</v>
      </c>
      <c r="S165" s="96" t="str">
        <f>IF([1]p27!$L$367&lt;&gt;0,[1]p27!$L$367,"")</f>
        <v/>
      </c>
      <c r="T165" s="97"/>
      <c r="U165" s="2"/>
      <c r="V165" s="2"/>
    </row>
    <row r="166" spans="1:22" x14ac:dyDescent="0.2">
      <c r="A166" s="47" t="s">
        <v>262</v>
      </c>
      <c r="B166" s="379" t="str">
        <f>IF([1]p27!$A$368&lt;&gt;0,[1]p27!$A$368,"")</f>
        <v/>
      </c>
      <c r="C166" s="379"/>
      <c r="D166" s="379"/>
      <c r="E166" s="379"/>
      <c r="F166" s="379"/>
      <c r="G166" s="379"/>
      <c r="H166" s="379"/>
      <c r="I166" s="379"/>
      <c r="J166" s="379"/>
      <c r="K166" s="379"/>
      <c r="L166" s="380"/>
      <c r="M166" s="47" t="s">
        <v>258</v>
      </c>
      <c r="N166" s="379" t="str">
        <f>IF([1]p27!$I$368&lt;&gt;0,[1]p27!$I$368,"")</f>
        <v/>
      </c>
      <c r="O166" s="379"/>
      <c r="P166" s="379"/>
      <c r="Q166" s="380"/>
      <c r="R166" s="95" t="s">
        <v>261</v>
      </c>
      <c r="S166" s="96" t="str">
        <f>IF([1]p27!$L$368&lt;&gt;0,[1]p27!$L$368,"")</f>
        <v/>
      </c>
      <c r="T166" s="97"/>
      <c r="U166" s="2"/>
      <c r="V166" s="2"/>
    </row>
    <row r="167" spans="1:22" x14ac:dyDescent="0.2">
      <c r="A167" s="378"/>
      <c r="B167" s="378"/>
      <c r="C167" s="378"/>
      <c r="D167" s="378"/>
      <c r="E167" s="378"/>
      <c r="F167" s="378"/>
      <c r="G167" s="378"/>
      <c r="H167" s="378"/>
      <c r="I167" s="378"/>
      <c r="J167" s="378"/>
      <c r="K167" s="378"/>
      <c r="L167" s="378"/>
      <c r="M167" s="378"/>
      <c r="N167" s="378"/>
      <c r="O167" s="378"/>
      <c r="P167" s="378"/>
      <c r="Q167" s="378"/>
      <c r="R167" s="378"/>
      <c r="S167" s="378"/>
    </row>
    <row r="168" spans="1:22" s="32" customFormat="1" ht="13.5" customHeight="1" x14ac:dyDescent="0.2">
      <c r="A168" s="375" t="str">
        <f>T([1]p28!$C$13:$G$13)</f>
        <v>Pammella Queiroz de Souza</v>
      </c>
      <c r="B168" s="376"/>
      <c r="C168" s="376"/>
      <c r="D168" s="376"/>
      <c r="E168" s="376"/>
      <c r="F168" s="377"/>
      <c r="G168" s="383"/>
      <c r="H168" s="381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</row>
    <row r="169" spans="1:22" x14ac:dyDescent="0.2">
      <c r="A169" s="47" t="s">
        <v>262</v>
      </c>
      <c r="B169" s="379" t="str">
        <f>IF([1]p28!$A$365&lt;&gt;0,[1]p28!$A$365,"")</f>
        <v/>
      </c>
      <c r="C169" s="379"/>
      <c r="D169" s="379"/>
      <c r="E169" s="379"/>
      <c r="F169" s="379"/>
      <c r="G169" s="379"/>
      <c r="H169" s="379"/>
      <c r="I169" s="379"/>
      <c r="J169" s="379"/>
      <c r="K169" s="379"/>
      <c r="L169" s="380"/>
      <c r="M169" s="47" t="s">
        <v>258</v>
      </c>
      <c r="N169" s="379" t="str">
        <f>IF([1]p28!$I$365&lt;&gt;0,[1]p28!$I$365,"")</f>
        <v/>
      </c>
      <c r="O169" s="379"/>
      <c r="P169" s="379"/>
      <c r="Q169" s="380"/>
      <c r="R169" s="95" t="s">
        <v>261</v>
      </c>
      <c r="S169" s="96" t="str">
        <f>IF([1]p28!$L$365&lt;&gt;0,[1]p28!$L$365,"")</f>
        <v/>
      </c>
      <c r="T169" s="97"/>
      <c r="U169" s="2"/>
      <c r="V169" s="2"/>
    </row>
    <row r="170" spans="1:22" x14ac:dyDescent="0.2">
      <c r="A170" s="47" t="s">
        <v>262</v>
      </c>
      <c r="B170" s="379" t="str">
        <f>IF([1]p28!$A$366&lt;&gt;0,[1]p28!$A$366,"")</f>
        <v/>
      </c>
      <c r="C170" s="379"/>
      <c r="D170" s="379"/>
      <c r="E170" s="379"/>
      <c r="F170" s="379"/>
      <c r="G170" s="379"/>
      <c r="H170" s="379"/>
      <c r="I170" s="379"/>
      <c r="J170" s="379"/>
      <c r="K170" s="379"/>
      <c r="L170" s="380"/>
      <c r="M170" s="47" t="s">
        <v>258</v>
      </c>
      <c r="N170" s="379" t="str">
        <f>IF([1]p28!$I$366&lt;&gt;0,[1]p28!$I$366,"")</f>
        <v/>
      </c>
      <c r="O170" s="379"/>
      <c r="P170" s="379"/>
      <c r="Q170" s="380"/>
      <c r="R170" s="95" t="s">
        <v>261</v>
      </c>
      <c r="S170" s="96" t="str">
        <f>IF([1]p28!$L$366&lt;&gt;0,[1]p28!$L$366,"")</f>
        <v/>
      </c>
      <c r="T170" s="97"/>
      <c r="U170" s="2"/>
      <c r="V170" s="2"/>
    </row>
    <row r="171" spans="1:22" x14ac:dyDescent="0.2">
      <c r="A171" s="47" t="s">
        <v>262</v>
      </c>
      <c r="B171" s="379" t="str">
        <f>IF([1]p28!$A$367&lt;&gt;0,[1]p28!$A$367,"")</f>
        <v/>
      </c>
      <c r="C171" s="379"/>
      <c r="D171" s="379"/>
      <c r="E171" s="379"/>
      <c r="F171" s="379"/>
      <c r="G171" s="379"/>
      <c r="H171" s="379"/>
      <c r="I171" s="379"/>
      <c r="J171" s="379"/>
      <c r="K171" s="379"/>
      <c r="L171" s="380"/>
      <c r="M171" s="47" t="s">
        <v>258</v>
      </c>
      <c r="N171" s="379" t="str">
        <f>IF([1]p28!$I$367&lt;&gt;0,[1]p28!$I$367,"")</f>
        <v/>
      </c>
      <c r="O171" s="379"/>
      <c r="P171" s="379"/>
      <c r="Q171" s="380"/>
      <c r="R171" s="95" t="s">
        <v>261</v>
      </c>
      <c r="S171" s="96" t="str">
        <f>IF([1]p28!$L$367&lt;&gt;0,[1]p28!$L$367,"")</f>
        <v/>
      </c>
      <c r="T171" s="97"/>
      <c r="U171" s="2"/>
      <c r="V171" s="2"/>
    </row>
    <row r="172" spans="1:22" x14ac:dyDescent="0.2">
      <c r="A172" s="47" t="s">
        <v>262</v>
      </c>
      <c r="B172" s="379" t="str">
        <f>IF([1]p28!$A$368&lt;&gt;0,[1]p28!$A$368,"")</f>
        <v/>
      </c>
      <c r="C172" s="379"/>
      <c r="D172" s="379"/>
      <c r="E172" s="379"/>
      <c r="F172" s="379"/>
      <c r="G172" s="379"/>
      <c r="H172" s="379"/>
      <c r="I172" s="379"/>
      <c r="J172" s="379"/>
      <c r="K172" s="379"/>
      <c r="L172" s="380"/>
      <c r="M172" s="47" t="s">
        <v>258</v>
      </c>
      <c r="N172" s="379" t="str">
        <f>IF([1]p28!$I$368&lt;&gt;0,[1]p28!$I$368,"")</f>
        <v/>
      </c>
      <c r="O172" s="379"/>
      <c r="P172" s="379"/>
      <c r="Q172" s="380"/>
      <c r="R172" s="95" t="s">
        <v>261</v>
      </c>
      <c r="S172" s="96" t="str">
        <f>IF([1]p28!$L$368&lt;&gt;0,[1]p28!$L$368,"")</f>
        <v/>
      </c>
      <c r="T172" s="97"/>
      <c r="U172" s="2"/>
      <c r="V172" s="2"/>
    </row>
    <row r="173" spans="1:22" x14ac:dyDescent="0.2">
      <c r="A173" s="378"/>
      <c r="B173" s="378"/>
      <c r="C173" s="378"/>
      <c r="D173" s="378"/>
      <c r="E173" s="378"/>
      <c r="F173" s="378"/>
      <c r="G173" s="378"/>
      <c r="H173" s="378"/>
      <c r="I173" s="378"/>
      <c r="J173" s="378"/>
      <c r="K173" s="378"/>
      <c r="L173" s="378"/>
      <c r="M173" s="378"/>
      <c r="N173" s="378"/>
      <c r="O173" s="378"/>
      <c r="P173" s="378"/>
      <c r="Q173" s="378"/>
      <c r="R173" s="378"/>
      <c r="S173" s="378"/>
    </row>
    <row r="174" spans="1:22" s="32" customFormat="1" ht="13.5" customHeight="1" x14ac:dyDescent="0.2">
      <c r="A174" s="375" t="str">
        <f>T([1]p29!$C$13:$G$13)</f>
        <v>Rodrigo Cohen Mota Nemer</v>
      </c>
      <c r="B174" s="376"/>
      <c r="C174" s="376"/>
      <c r="D174" s="376"/>
      <c r="E174" s="376"/>
      <c r="F174" s="377"/>
      <c r="G174" s="383"/>
      <c r="H174" s="381"/>
      <c r="I174" s="381"/>
      <c r="J174" s="381"/>
      <c r="K174" s="381"/>
      <c r="L174" s="381"/>
      <c r="M174" s="381"/>
      <c r="N174" s="381"/>
      <c r="O174" s="381"/>
      <c r="P174" s="381"/>
      <c r="Q174" s="381"/>
      <c r="R174" s="381"/>
      <c r="S174" s="381"/>
    </row>
    <row r="175" spans="1:22" x14ac:dyDescent="0.2">
      <c r="A175" s="47" t="s">
        <v>262</v>
      </c>
      <c r="B175" s="379" t="str">
        <f>IF([1]p29!$A$365&lt;&gt;0,[1]p29!$A$365,"")</f>
        <v/>
      </c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M175" s="47" t="s">
        <v>258</v>
      </c>
      <c r="N175" s="379" t="str">
        <f>IF([1]p29!$I$365&lt;&gt;0,[1]p29!$I$365,"")</f>
        <v/>
      </c>
      <c r="O175" s="379"/>
      <c r="P175" s="379"/>
      <c r="Q175" s="380"/>
      <c r="R175" s="95" t="s">
        <v>261</v>
      </c>
      <c r="S175" s="96" t="str">
        <f>IF([1]p29!$L$365&lt;&gt;0,[1]p29!$L$365,"")</f>
        <v/>
      </c>
      <c r="T175" s="97"/>
      <c r="U175" s="2"/>
      <c r="V175" s="2"/>
    </row>
    <row r="176" spans="1:22" x14ac:dyDescent="0.2">
      <c r="A176" s="47" t="s">
        <v>262</v>
      </c>
      <c r="B176" s="379" t="str">
        <f>IF([1]p29!$A$366&lt;&gt;0,[1]p29!$A$366,"")</f>
        <v/>
      </c>
      <c r="C176" s="379"/>
      <c r="D176" s="379"/>
      <c r="E176" s="379"/>
      <c r="F176" s="379"/>
      <c r="G176" s="379"/>
      <c r="H176" s="379"/>
      <c r="I176" s="379"/>
      <c r="J176" s="379"/>
      <c r="K176" s="379"/>
      <c r="L176" s="380"/>
      <c r="M176" s="47" t="s">
        <v>258</v>
      </c>
      <c r="N176" s="379" t="str">
        <f>IF([1]p29!$I$366&lt;&gt;0,[1]p29!$I$366,"")</f>
        <v/>
      </c>
      <c r="O176" s="379"/>
      <c r="P176" s="379"/>
      <c r="Q176" s="380"/>
      <c r="R176" s="95" t="s">
        <v>261</v>
      </c>
      <c r="S176" s="96" t="str">
        <f>IF([1]p29!$L$366&lt;&gt;0,[1]p29!$L$366,"")</f>
        <v/>
      </c>
      <c r="T176" s="97"/>
      <c r="U176" s="2"/>
      <c r="V176" s="2"/>
    </row>
    <row r="177" spans="1:22" x14ac:dyDescent="0.2">
      <c r="A177" s="47" t="s">
        <v>262</v>
      </c>
      <c r="B177" s="379" t="str">
        <f>IF([1]p29!$A$367&lt;&gt;0,[1]p29!$A$367,"")</f>
        <v/>
      </c>
      <c r="C177" s="379"/>
      <c r="D177" s="379"/>
      <c r="E177" s="379"/>
      <c r="F177" s="379"/>
      <c r="G177" s="379"/>
      <c r="H177" s="379"/>
      <c r="I177" s="379"/>
      <c r="J177" s="379"/>
      <c r="K177" s="379"/>
      <c r="L177" s="380"/>
      <c r="M177" s="47" t="s">
        <v>258</v>
      </c>
      <c r="N177" s="379" t="str">
        <f>IF([1]p29!$I$367&lt;&gt;0,[1]p29!$I$367,"")</f>
        <v/>
      </c>
      <c r="O177" s="379"/>
      <c r="P177" s="379"/>
      <c r="Q177" s="380"/>
      <c r="R177" s="95" t="s">
        <v>261</v>
      </c>
      <c r="S177" s="96" t="str">
        <f>IF([1]p29!$L$367&lt;&gt;0,[1]p29!$L$367,"")</f>
        <v/>
      </c>
      <c r="T177" s="97"/>
      <c r="U177" s="2"/>
      <c r="V177" s="2"/>
    </row>
    <row r="178" spans="1:22" x14ac:dyDescent="0.2">
      <c r="A178" s="47" t="s">
        <v>262</v>
      </c>
      <c r="B178" s="379" t="str">
        <f>IF([1]p29!$A$368&lt;&gt;0,[1]p29!$A$368,"")</f>
        <v/>
      </c>
      <c r="C178" s="379"/>
      <c r="D178" s="379"/>
      <c r="E178" s="379"/>
      <c r="F178" s="379"/>
      <c r="G178" s="379"/>
      <c r="H178" s="379"/>
      <c r="I178" s="379"/>
      <c r="J178" s="379"/>
      <c r="K178" s="379"/>
      <c r="L178" s="380"/>
      <c r="M178" s="47" t="s">
        <v>258</v>
      </c>
      <c r="N178" s="379" t="str">
        <f>IF([1]p29!$I$368&lt;&gt;0,[1]p29!$I$368,"")</f>
        <v/>
      </c>
      <c r="O178" s="379"/>
      <c r="P178" s="379"/>
      <c r="Q178" s="380"/>
      <c r="R178" s="95" t="s">
        <v>261</v>
      </c>
      <c r="S178" s="96" t="str">
        <f>IF([1]p29!$L$368&lt;&gt;0,[1]p29!$L$368,"")</f>
        <v/>
      </c>
      <c r="T178" s="97"/>
      <c r="U178" s="2"/>
      <c r="V178" s="2"/>
    </row>
    <row r="179" spans="1:22" x14ac:dyDescent="0.2">
      <c r="A179" s="378"/>
      <c r="B179" s="378"/>
      <c r="C179" s="378"/>
      <c r="D179" s="378"/>
      <c r="E179" s="378"/>
      <c r="F179" s="378"/>
      <c r="G179" s="378"/>
      <c r="H179" s="378"/>
      <c r="I179" s="378"/>
      <c r="J179" s="378"/>
      <c r="K179" s="378"/>
      <c r="L179" s="378"/>
      <c r="M179" s="378"/>
      <c r="N179" s="378"/>
      <c r="O179" s="378"/>
      <c r="P179" s="378"/>
      <c r="Q179" s="378"/>
      <c r="R179" s="378"/>
      <c r="S179" s="378"/>
    </row>
    <row r="180" spans="1:22" s="32" customFormat="1" ht="13.5" customHeight="1" x14ac:dyDescent="0.2">
      <c r="A180" s="375" t="str">
        <f>T([1]p30!$C$13:$G$13)</f>
        <v>Romildo Nascimento de Lima</v>
      </c>
      <c r="B180" s="376"/>
      <c r="C180" s="376"/>
      <c r="D180" s="376"/>
      <c r="E180" s="376"/>
      <c r="F180" s="377"/>
      <c r="G180" s="383"/>
      <c r="H180" s="381"/>
      <c r="I180" s="381"/>
      <c r="J180" s="381"/>
      <c r="K180" s="381"/>
      <c r="L180" s="381"/>
      <c r="M180" s="381"/>
      <c r="N180" s="381"/>
      <c r="O180" s="381"/>
      <c r="P180" s="381"/>
      <c r="Q180" s="381"/>
      <c r="R180" s="381"/>
      <c r="S180" s="381"/>
    </row>
    <row r="181" spans="1:22" x14ac:dyDescent="0.2">
      <c r="A181" s="47" t="s">
        <v>262</v>
      </c>
      <c r="B181" s="379" t="str">
        <f>IF([1]p30!$A$365&lt;&gt;0,[1]p30!$A$365,"")</f>
        <v/>
      </c>
      <c r="C181" s="379"/>
      <c r="D181" s="379"/>
      <c r="E181" s="379"/>
      <c r="F181" s="379"/>
      <c r="G181" s="379"/>
      <c r="H181" s="379"/>
      <c r="I181" s="379"/>
      <c r="J181" s="379"/>
      <c r="K181" s="379"/>
      <c r="L181" s="380"/>
      <c r="M181" s="47" t="s">
        <v>258</v>
      </c>
      <c r="N181" s="379" t="str">
        <f>IF([1]p30!$I$365&lt;&gt;0,[1]p30!$I$365,"")</f>
        <v/>
      </c>
      <c r="O181" s="379"/>
      <c r="P181" s="379"/>
      <c r="Q181" s="380"/>
      <c r="R181" s="95" t="s">
        <v>261</v>
      </c>
      <c r="S181" s="96" t="str">
        <f>IF([1]p30!$L$365&lt;&gt;0,[1]p30!$L$365,"")</f>
        <v/>
      </c>
      <c r="T181" s="97"/>
      <c r="U181" s="2"/>
      <c r="V181" s="2"/>
    </row>
    <row r="182" spans="1:22" x14ac:dyDescent="0.2">
      <c r="A182" s="47" t="s">
        <v>262</v>
      </c>
      <c r="B182" s="379" t="str">
        <f>IF([1]p30!$A$366&lt;&gt;0,[1]p30!$A$366,"")</f>
        <v/>
      </c>
      <c r="C182" s="379"/>
      <c r="D182" s="379"/>
      <c r="E182" s="379"/>
      <c r="F182" s="379"/>
      <c r="G182" s="379"/>
      <c r="H182" s="379"/>
      <c r="I182" s="379"/>
      <c r="J182" s="379"/>
      <c r="K182" s="379"/>
      <c r="L182" s="380"/>
      <c r="M182" s="47" t="s">
        <v>258</v>
      </c>
      <c r="N182" s="379" t="str">
        <f>IF([1]p30!$I$366&lt;&gt;0,[1]p30!$I$366,"")</f>
        <v/>
      </c>
      <c r="O182" s="379"/>
      <c r="P182" s="379"/>
      <c r="Q182" s="380"/>
      <c r="R182" s="95" t="s">
        <v>261</v>
      </c>
      <c r="S182" s="96" t="str">
        <f>IF([1]p30!$L$366&lt;&gt;0,[1]p30!$L$366,"")</f>
        <v/>
      </c>
      <c r="T182" s="97"/>
      <c r="U182" s="2"/>
      <c r="V182" s="2"/>
    </row>
    <row r="183" spans="1:22" x14ac:dyDescent="0.2">
      <c r="A183" s="47" t="s">
        <v>262</v>
      </c>
      <c r="B183" s="379" t="str">
        <f>IF([1]p30!$A$367&lt;&gt;0,[1]p30!$A$367,"")</f>
        <v/>
      </c>
      <c r="C183" s="379"/>
      <c r="D183" s="379"/>
      <c r="E183" s="379"/>
      <c r="F183" s="379"/>
      <c r="G183" s="379"/>
      <c r="H183" s="379"/>
      <c r="I183" s="379"/>
      <c r="J183" s="379"/>
      <c r="K183" s="379"/>
      <c r="L183" s="380"/>
      <c r="M183" s="47" t="s">
        <v>258</v>
      </c>
      <c r="N183" s="379" t="str">
        <f>IF([1]p30!$I$367&lt;&gt;0,[1]p30!$I$367,"")</f>
        <v/>
      </c>
      <c r="O183" s="379"/>
      <c r="P183" s="379"/>
      <c r="Q183" s="380"/>
      <c r="R183" s="95" t="s">
        <v>261</v>
      </c>
      <c r="S183" s="96" t="str">
        <f>IF([1]p30!$L$367&lt;&gt;0,[1]p30!$L$367,"")</f>
        <v/>
      </c>
      <c r="T183" s="97"/>
      <c r="U183" s="2"/>
      <c r="V183" s="2"/>
    </row>
    <row r="184" spans="1:22" x14ac:dyDescent="0.2">
      <c r="A184" s="47" t="s">
        <v>262</v>
      </c>
      <c r="B184" s="379" t="str">
        <f>IF([1]p30!$A$368&lt;&gt;0,[1]p30!$A$368,"")</f>
        <v/>
      </c>
      <c r="C184" s="379"/>
      <c r="D184" s="379"/>
      <c r="E184" s="379"/>
      <c r="F184" s="379"/>
      <c r="G184" s="379"/>
      <c r="H184" s="379"/>
      <c r="I184" s="379"/>
      <c r="J184" s="379"/>
      <c r="K184" s="379"/>
      <c r="L184" s="380"/>
      <c r="M184" s="47" t="s">
        <v>258</v>
      </c>
      <c r="N184" s="379" t="str">
        <f>IF([1]p30!$I$368&lt;&gt;0,[1]p30!$I$368,"")</f>
        <v/>
      </c>
      <c r="O184" s="379"/>
      <c r="P184" s="379"/>
      <c r="Q184" s="380"/>
      <c r="R184" s="95" t="s">
        <v>261</v>
      </c>
      <c r="S184" s="96" t="str">
        <f>IF([1]p30!$L$368&lt;&gt;0,[1]p30!$L$368,"")</f>
        <v/>
      </c>
      <c r="T184" s="97"/>
      <c r="U184" s="2"/>
      <c r="V184" s="2"/>
    </row>
    <row r="185" spans="1:22" x14ac:dyDescent="0.2">
      <c r="A185" s="378"/>
      <c r="B185" s="378"/>
      <c r="C185" s="378"/>
      <c r="D185" s="378"/>
      <c r="E185" s="378"/>
      <c r="F185" s="378"/>
      <c r="G185" s="378"/>
      <c r="H185" s="378"/>
      <c r="I185" s="378"/>
      <c r="J185" s="378"/>
      <c r="K185" s="378"/>
      <c r="L185" s="378"/>
      <c r="M185" s="378"/>
      <c r="N185" s="378"/>
      <c r="O185" s="378"/>
      <c r="P185" s="378"/>
      <c r="Q185" s="378"/>
      <c r="R185" s="378"/>
      <c r="S185" s="378"/>
    </row>
    <row r="186" spans="1:22" s="32" customFormat="1" ht="13.5" customHeight="1" x14ac:dyDescent="0.2">
      <c r="A186" s="375" t="str">
        <f>T([1]p31!$C$13:$G$13)</f>
        <v>Severino Horácio da Silva</v>
      </c>
      <c r="B186" s="376"/>
      <c r="C186" s="376"/>
      <c r="D186" s="376"/>
      <c r="E186" s="376"/>
      <c r="F186" s="377"/>
      <c r="G186" s="383"/>
      <c r="H186" s="381"/>
      <c r="I186" s="381"/>
      <c r="J186" s="381"/>
      <c r="K186" s="381"/>
      <c r="L186" s="381"/>
      <c r="M186" s="381"/>
      <c r="N186" s="381"/>
      <c r="O186" s="381"/>
      <c r="P186" s="381"/>
      <c r="Q186" s="381"/>
      <c r="R186" s="381"/>
      <c r="S186" s="381"/>
    </row>
    <row r="187" spans="1:22" x14ac:dyDescent="0.2">
      <c r="A187" s="47" t="s">
        <v>262</v>
      </c>
      <c r="B187" s="379" t="str">
        <f>IF([1]p31!$A$365&lt;&gt;0,[1]p31!$A$365,"")</f>
        <v>Palestra proferida no Encontro de Física Matemática</v>
      </c>
      <c r="C187" s="379"/>
      <c r="D187" s="379"/>
      <c r="E187" s="379"/>
      <c r="F187" s="379"/>
      <c r="G187" s="379"/>
      <c r="H187" s="379"/>
      <c r="I187" s="379"/>
      <c r="J187" s="379"/>
      <c r="K187" s="379"/>
      <c r="L187" s="380"/>
      <c r="M187" s="47" t="s">
        <v>258</v>
      </c>
      <c r="N187" s="379" t="str">
        <f>IF([1]p31!$I$365&lt;&gt;0,[1]p31!$I$365,"")</f>
        <v>UAF/UFCGF</v>
      </c>
      <c r="O187" s="379"/>
      <c r="P187" s="379"/>
      <c r="Q187" s="380"/>
      <c r="R187" s="95" t="s">
        <v>261</v>
      </c>
      <c r="S187" s="96">
        <f>IF([1]p31!$L$365&lt;&gt;0,[1]p31!$L$365,"")</f>
        <v>45343</v>
      </c>
      <c r="T187" s="97"/>
      <c r="U187" s="2"/>
      <c r="V187" s="2"/>
    </row>
    <row r="188" spans="1:22" x14ac:dyDescent="0.2">
      <c r="A188" s="47" t="s">
        <v>262</v>
      </c>
      <c r="B188" s="379" t="str">
        <f>IF([1]p31!$A$366&lt;&gt;0,[1]p31!$A$366,"")</f>
        <v>Entrevista para o Programa Divulgando Ciência da Da Rede Verbo Verbo</v>
      </c>
      <c r="C188" s="379"/>
      <c r="D188" s="379"/>
      <c r="E188" s="379"/>
      <c r="F188" s="379"/>
      <c r="G188" s="379"/>
      <c r="H188" s="379"/>
      <c r="I188" s="379"/>
      <c r="J188" s="379"/>
      <c r="K188" s="379"/>
      <c r="L188" s="380"/>
      <c r="M188" s="47" t="s">
        <v>258</v>
      </c>
      <c r="N188" s="379" t="str">
        <f>IF([1]p31!$I$366&lt;&gt;0,[1]p31!$I$366,"")</f>
        <v>UFERSA-Mossoró</v>
      </c>
      <c r="O188" s="379"/>
      <c r="P188" s="379"/>
      <c r="Q188" s="380"/>
      <c r="R188" s="95" t="s">
        <v>261</v>
      </c>
      <c r="S188" s="96">
        <f>IF([1]p31!$L$366&lt;&gt;0,[1]p31!$L$366,"")</f>
        <v>45400</v>
      </c>
      <c r="T188" s="97"/>
      <c r="U188" s="2"/>
      <c r="V188" s="2"/>
    </row>
    <row r="189" spans="1:22" x14ac:dyDescent="0.2">
      <c r="A189" s="47" t="s">
        <v>262</v>
      </c>
      <c r="B189" s="379" t="str">
        <f>IF([1]p31!$A$367&lt;&gt;0,[1]p31!$A$367,"")</f>
        <v/>
      </c>
      <c r="C189" s="379"/>
      <c r="D189" s="379"/>
      <c r="E189" s="379"/>
      <c r="F189" s="379"/>
      <c r="G189" s="379"/>
      <c r="H189" s="379"/>
      <c r="I189" s="379"/>
      <c r="J189" s="379"/>
      <c r="K189" s="379"/>
      <c r="L189" s="380"/>
      <c r="M189" s="47" t="s">
        <v>258</v>
      </c>
      <c r="N189" s="379" t="str">
        <f>IF([1]p31!$I$367&lt;&gt;0,[1]p31!$I$367,"")</f>
        <v/>
      </c>
      <c r="O189" s="379"/>
      <c r="P189" s="379"/>
      <c r="Q189" s="380"/>
      <c r="R189" s="95" t="s">
        <v>261</v>
      </c>
      <c r="S189" s="96" t="str">
        <f>IF([1]p31!$L$367&lt;&gt;0,[1]p31!$L$367,"")</f>
        <v/>
      </c>
      <c r="T189" s="97"/>
      <c r="U189" s="2"/>
      <c r="V189" s="2"/>
    </row>
    <row r="190" spans="1:22" x14ac:dyDescent="0.2">
      <c r="A190" s="47" t="s">
        <v>262</v>
      </c>
      <c r="B190" s="379" t="str">
        <f>IF([1]p31!$A$368&lt;&gt;0,[1]p31!$A$368,"")</f>
        <v/>
      </c>
      <c r="C190" s="379"/>
      <c r="D190" s="379"/>
      <c r="E190" s="379"/>
      <c r="F190" s="379"/>
      <c r="G190" s="379"/>
      <c r="H190" s="379"/>
      <c r="I190" s="379"/>
      <c r="J190" s="379"/>
      <c r="K190" s="379"/>
      <c r="L190" s="380"/>
      <c r="M190" s="47" t="s">
        <v>258</v>
      </c>
      <c r="N190" s="379" t="str">
        <f>IF([1]p31!$I$368&lt;&gt;0,[1]p31!$I$368,"")</f>
        <v/>
      </c>
      <c r="O190" s="379"/>
      <c r="P190" s="379"/>
      <c r="Q190" s="380"/>
      <c r="R190" s="95" t="s">
        <v>261</v>
      </c>
      <c r="S190" s="96" t="str">
        <f>IF([1]p31!$L$368&lt;&gt;0,[1]p31!$L$368,"")</f>
        <v/>
      </c>
      <c r="T190" s="97"/>
      <c r="U190" s="2"/>
      <c r="V190" s="2"/>
    </row>
    <row r="191" spans="1:22" x14ac:dyDescent="0.2">
      <c r="A191" s="378"/>
      <c r="B191" s="378"/>
      <c r="C191" s="378"/>
      <c r="D191" s="378"/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78"/>
      <c r="P191" s="378"/>
      <c r="Q191" s="378"/>
      <c r="R191" s="378"/>
      <c r="S191" s="378"/>
    </row>
    <row r="192" spans="1:22" s="32" customFormat="1" ht="13.5" customHeight="1" x14ac:dyDescent="0.2">
      <c r="A192" s="375" t="str">
        <f>T([1]p32!$C$13:$G$13)</f>
        <v>Wenia Valdevino Félix de Lima</v>
      </c>
      <c r="B192" s="376"/>
      <c r="C192" s="376"/>
      <c r="D192" s="376"/>
      <c r="E192" s="376"/>
      <c r="F192" s="377"/>
      <c r="G192" s="383"/>
      <c r="H192" s="381"/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</row>
    <row r="193" spans="1:22" x14ac:dyDescent="0.2">
      <c r="A193" s="47" t="s">
        <v>262</v>
      </c>
      <c r="B193" s="379" t="str">
        <f>IF([1]p32!$A$365&lt;&gt;0,[1]p32!$A$365,"")</f>
        <v/>
      </c>
      <c r="C193" s="379"/>
      <c r="D193" s="379"/>
      <c r="E193" s="379"/>
      <c r="F193" s="379"/>
      <c r="G193" s="379"/>
      <c r="H193" s="379"/>
      <c r="I193" s="379"/>
      <c r="J193" s="379"/>
      <c r="K193" s="379"/>
      <c r="L193" s="380"/>
      <c r="M193" s="47" t="s">
        <v>258</v>
      </c>
      <c r="N193" s="379" t="str">
        <f>IF([1]p32!$I$365&lt;&gt;0,[1]p32!$I$365,"")</f>
        <v/>
      </c>
      <c r="O193" s="379"/>
      <c r="P193" s="379"/>
      <c r="Q193" s="380"/>
      <c r="R193" s="95" t="s">
        <v>261</v>
      </c>
      <c r="S193" s="96" t="str">
        <f>IF([1]p32!$L$365&lt;&gt;0,[1]p32!$L$365,"")</f>
        <v/>
      </c>
      <c r="T193" s="97"/>
      <c r="U193" s="2"/>
      <c r="V193" s="2"/>
    </row>
    <row r="194" spans="1:22" x14ac:dyDescent="0.2">
      <c r="A194" s="47" t="s">
        <v>262</v>
      </c>
      <c r="B194" s="379" t="str">
        <f>IF([1]p32!$A$366&lt;&gt;0,[1]p32!$A$366,"")</f>
        <v/>
      </c>
      <c r="C194" s="379"/>
      <c r="D194" s="379"/>
      <c r="E194" s="379"/>
      <c r="F194" s="379"/>
      <c r="G194" s="379"/>
      <c r="H194" s="379"/>
      <c r="I194" s="379"/>
      <c r="J194" s="379"/>
      <c r="K194" s="379"/>
      <c r="L194" s="380"/>
      <c r="M194" s="47" t="s">
        <v>258</v>
      </c>
      <c r="N194" s="379" t="str">
        <f>IF([1]p32!$I$366&lt;&gt;0,[1]p32!$I$366,"")</f>
        <v/>
      </c>
      <c r="O194" s="379"/>
      <c r="P194" s="379"/>
      <c r="Q194" s="380"/>
      <c r="R194" s="95" t="s">
        <v>261</v>
      </c>
      <c r="S194" s="96" t="str">
        <f>IF([1]p32!$L$366&lt;&gt;0,[1]p32!$L$366,"")</f>
        <v/>
      </c>
      <c r="T194" s="97"/>
      <c r="U194" s="2"/>
      <c r="V194" s="2"/>
    </row>
    <row r="195" spans="1:22" x14ac:dyDescent="0.2">
      <c r="A195" s="47" t="s">
        <v>262</v>
      </c>
      <c r="B195" s="379" t="str">
        <f>IF([1]p32!$A$367&lt;&gt;0,[1]p32!$A$367,"")</f>
        <v/>
      </c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47" t="s">
        <v>258</v>
      </c>
      <c r="N195" s="379" t="str">
        <f>IF([1]p32!$I$367&lt;&gt;0,[1]p32!$I$367,"")</f>
        <v/>
      </c>
      <c r="O195" s="379"/>
      <c r="P195" s="379"/>
      <c r="Q195" s="380"/>
      <c r="R195" s="95" t="s">
        <v>261</v>
      </c>
      <c r="S195" s="96" t="str">
        <f>IF([1]p32!$L$367&lt;&gt;0,[1]p32!$L$367,"")</f>
        <v/>
      </c>
      <c r="T195" s="97"/>
      <c r="U195" s="2"/>
      <c r="V195" s="2"/>
    </row>
    <row r="196" spans="1:22" x14ac:dyDescent="0.2">
      <c r="A196" s="47" t="s">
        <v>262</v>
      </c>
      <c r="B196" s="379" t="str">
        <f>IF([1]p32!$A$368&lt;&gt;0,[1]p32!$A$368,"")</f>
        <v/>
      </c>
      <c r="C196" s="379"/>
      <c r="D196" s="379"/>
      <c r="E196" s="379"/>
      <c r="F196" s="379"/>
      <c r="G196" s="379"/>
      <c r="H196" s="379"/>
      <c r="I196" s="379"/>
      <c r="J196" s="379"/>
      <c r="K196" s="379"/>
      <c r="L196" s="380"/>
      <c r="M196" s="47" t="s">
        <v>258</v>
      </c>
      <c r="N196" s="379" t="str">
        <f>IF([1]p32!$I$368&lt;&gt;0,[1]p32!$I$368,"")</f>
        <v/>
      </c>
      <c r="O196" s="379"/>
      <c r="P196" s="379"/>
      <c r="Q196" s="380"/>
      <c r="R196" s="95" t="s">
        <v>261</v>
      </c>
      <c r="S196" s="96" t="str">
        <f>IF([1]p32!$L$368&lt;&gt;0,[1]p32!$L$368,"")</f>
        <v/>
      </c>
      <c r="T196" s="97"/>
      <c r="U196" s="2"/>
      <c r="V196" s="2"/>
    </row>
    <row r="197" spans="1:22" x14ac:dyDescent="0.2">
      <c r="A197" s="378"/>
      <c r="B197" s="378"/>
      <c r="C197" s="378"/>
      <c r="D197" s="378"/>
      <c r="E197" s="378"/>
      <c r="F197" s="378"/>
      <c r="G197" s="378"/>
      <c r="H197" s="378"/>
      <c r="I197" s="378"/>
      <c r="J197" s="378"/>
      <c r="K197" s="378"/>
      <c r="L197" s="378"/>
      <c r="M197" s="378"/>
      <c r="N197" s="378"/>
      <c r="O197" s="378"/>
      <c r="P197" s="378"/>
      <c r="Q197" s="378"/>
      <c r="R197" s="378"/>
      <c r="S197" s="378"/>
    </row>
    <row r="198" spans="1:22" s="32" customFormat="1" ht="13.5" customHeight="1" x14ac:dyDescent="0.2">
      <c r="A198" s="375" t="str">
        <f>T([1]p33!$C$13:$G$13)</f>
        <v>Lucas Siebra Rocha</v>
      </c>
      <c r="B198" s="376"/>
      <c r="C198" s="376"/>
      <c r="D198" s="376"/>
      <c r="E198" s="376"/>
      <c r="F198" s="377"/>
      <c r="G198" s="383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</row>
    <row r="199" spans="1:22" x14ac:dyDescent="0.2">
      <c r="A199" s="47" t="s">
        <v>262</v>
      </c>
      <c r="B199" s="379" t="str">
        <f>IF([1]p33!$A$365&lt;&gt;0,[1]p33!$A$365,"")</f>
        <v/>
      </c>
      <c r="C199" s="379"/>
      <c r="D199" s="379"/>
      <c r="E199" s="379"/>
      <c r="F199" s="379"/>
      <c r="G199" s="379"/>
      <c r="H199" s="379"/>
      <c r="I199" s="379"/>
      <c r="J199" s="379"/>
      <c r="K199" s="379"/>
      <c r="L199" s="380"/>
      <c r="M199" s="47" t="s">
        <v>258</v>
      </c>
      <c r="N199" s="379" t="str">
        <f>IF([1]p33!$I$365&lt;&gt;0,[1]p33!$I$365,"")</f>
        <v/>
      </c>
      <c r="O199" s="379"/>
      <c r="P199" s="379"/>
      <c r="Q199" s="380"/>
      <c r="R199" s="95" t="s">
        <v>261</v>
      </c>
      <c r="S199" s="96" t="str">
        <f>IF([1]p33!$L$365&lt;&gt;0,[1]p33!$L$365,"")</f>
        <v/>
      </c>
      <c r="T199" s="97"/>
      <c r="U199" s="2"/>
      <c r="V199" s="2"/>
    </row>
    <row r="200" spans="1:22" x14ac:dyDescent="0.2">
      <c r="A200" s="47" t="s">
        <v>262</v>
      </c>
      <c r="B200" s="379" t="str">
        <f>IF([1]p33!$A$366&lt;&gt;0,[1]p33!$A$366,"")</f>
        <v/>
      </c>
      <c r="C200" s="379"/>
      <c r="D200" s="379"/>
      <c r="E200" s="379"/>
      <c r="F200" s="379"/>
      <c r="G200" s="379"/>
      <c r="H200" s="379"/>
      <c r="I200" s="379"/>
      <c r="J200" s="379"/>
      <c r="K200" s="379"/>
      <c r="L200" s="380"/>
      <c r="M200" s="47" t="s">
        <v>258</v>
      </c>
      <c r="N200" s="379" t="str">
        <f>IF([1]p33!$I$366&lt;&gt;0,[1]p33!$I$366,"")</f>
        <v/>
      </c>
      <c r="O200" s="379"/>
      <c r="P200" s="379"/>
      <c r="Q200" s="380"/>
      <c r="R200" s="95" t="s">
        <v>261</v>
      </c>
      <c r="S200" s="96" t="str">
        <f>IF([1]p33!$L$366&lt;&gt;0,[1]p33!$L$366,"")</f>
        <v/>
      </c>
      <c r="T200" s="97"/>
      <c r="U200" s="2"/>
      <c r="V200" s="2"/>
    </row>
    <row r="201" spans="1:22" x14ac:dyDescent="0.2">
      <c r="A201" s="47" t="s">
        <v>262</v>
      </c>
      <c r="B201" s="379" t="str">
        <f>IF([1]p33!$A$367&lt;&gt;0,[1]p33!$A$367,"")</f>
        <v/>
      </c>
      <c r="C201" s="379"/>
      <c r="D201" s="379"/>
      <c r="E201" s="379"/>
      <c r="F201" s="379"/>
      <c r="G201" s="379"/>
      <c r="H201" s="379"/>
      <c r="I201" s="379"/>
      <c r="J201" s="379"/>
      <c r="K201" s="379"/>
      <c r="L201" s="380"/>
      <c r="M201" s="47" t="s">
        <v>258</v>
      </c>
      <c r="N201" s="379" t="str">
        <f>IF([1]p33!$I$367&lt;&gt;0,[1]p33!$I$367,"")</f>
        <v/>
      </c>
      <c r="O201" s="379"/>
      <c r="P201" s="379"/>
      <c r="Q201" s="380"/>
      <c r="R201" s="95" t="s">
        <v>261</v>
      </c>
      <c r="S201" s="96" t="str">
        <f>IF([1]p33!$L$367&lt;&gt;0,[1]p33!$L$367,"")</f>
        <v/>
      </c>
      <c r="T201" s="97"/>
      <c r="U201" s="2"/>
      <c r="V201" s="2"/>
    </row>
    <row r="202" spans="1:22" x14ac:dyDescent="0.2">
      <c r="A202" s="47" t="s">
        <v>262</v>
      </c>
      <c r="B202" s="379" t="str">
        <f>IF([1]p33!$A$368&lt;&gt;0,[1]p33!$A$368,"")</f>
        <v/>
      </c>
      <c r="C202" s="379"/>
      <c r="D202" s="379"/>
      <c r="E202" s="379"/>
      <c r="F202" s="379"/>
      <c r="G202" s="379"/>
      <c r="H202" s="379"/>
      <c r="I202" s="379"/>
      <c r="J202" s="379"/>
      <c r="K202" s="379"/>
      <c r="L202" s="380"/>
      <c r="M202" s="47" t="s">
        <v>258</v>
      </c>
      <c r="N202" s="379" t="str">
        <f>IF([1]p33!$I$368&lt;&gt;0,[1]p33!$I$368,"")</f>
        <v/>
      </c>
      <c r="O202" s="379"/>
      <c r="P202" s="379"/>
      <c r="Q202" s="380"/>
      <c r="R202" s="95" t="s">
        <v>261</v>
      </c>
      <c r="S202" s="96" t="str">
        <f>IF([1]p33!$L$368&lt;&gt;0,[1]p33!$L$368,"")</f>
        <v/>
      </c>
      <c r="T202" s="97"/>
      <c r="U202" s="2"/>
      <c r="V202" s="2"/>
    </row>
    <row r="203" spans="1:22" x14ac:dyDescent="0.2">
      <c r="A203" s="378"/>
      <c r="B203" s="378"/>
      <c r="C203" s="378"/>
      <c r="D203" s="378"/>
      <c r="E203" s="378"/>
      <c r="F203" s="378"/>
      <c r="G203" s="378"/>
      <c r="H203" s="378"/>
      <c r="I203" s="378"/>
      <c r="J203" s="378"/>
      <c r="K203" s="378"/>
      <c r="L203" s="378"/>
      <c r="M203" s="378"/>
      <c r="N203" s="378"/>
      <c r="O203" s="378"/>
      <c r="P203" s="378"/>
      <c r="Q203" s="378"/>
      <c r="R203" s="378"/>
      <c r="S203" s="378"/>
    </row>
    <row r="204" spans="1:22" s="32" customFormat="1" ht="13.5" customHeight="1" x14ac:dyDescent="0.2">
      <c r="A204" s="375" t="str">
        <f>T([1]p34!$C$13:$G$13)</f>
        <v/>
      </c>
      <c r="B204" s="376"/>
      <c r="C204" s="376"/>
      <c r="D204" s="376"/>
      <c r="E204" s="376"/>
      <c r="F204" s="377"/>
      <c r="G204" s="383"/>
      <c r="H204" s="381"/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</row>
    <row r="205" spans="1:22" x14ac:dyDescent="0.2">
      <c r="A205" s="47" t="s">
        <v>262</v>
      </c>
      <c r="B205" s="379" t="str">
        <f>IF([1]p34!$A$365&lt;&gt;0,[1]p34!$A$365,"")</f>
        <v/>
      </c>
      <c r="C205" s="379"/>
      <c r="D205" s="379"/>
      <c r="E205" s="379"/>
      <c r="F205" s="379"/>
      <c r="G205" s="379"/>
      <c r="H205" s="379"/>
      <c r="I205" s="379"/>
      <c r="J205" s="379"/>
      <c r="K205" s="379"/>
      <c r="L205" s="380"/>
      <c r="M205" s="47" t="s">
        <v>258</v>
      </c>
      <c r="N205" s="379" t="str">
        <f>IF([1]p34!$I$365&lt;&gt;0,[1]p34!$I$365,"")</f>
        <v/>
      </c>
      <c r="O205" s="379"/>
      <c r="P205" s="379"/>
      <c r="Q205" s="380"/>
      <c r="R205" s="95" t="s">
        <v>261</v>
      </c>
      <c r="S205" s="96" t="str">
        <f>IF([1]p34!$L$365&lt;&gt;0,[1]p34!$L$365,"")</f>
        <v/>
      </c>
      <c r="T205" s="97"/>
      <c r="U205" s="2"/>
      <c r="V205" s="2"/>
    </row>
    <row r="206" spans="1:22" x14ac:dyDescent="0.2">
      <c r="A206" s="47" t="s">
        <v>262</v>
      </c>
      <c r="B206" s="379" t="str">
        <f>IF([1]p34!$A$366&lt;&gt;0,[1]p34!$A$366,"")</f>
        <v/>
      </c>
      <c r="C206" s="379"/>
      <c r="D206" s="379"/>
      <c r="E206" s="379"/>
      <c r="F206" s="379"/>
      <c r="G206" s="379"/>
      <c r="H206" s="379"/>
      <c r="I206" s="379"/>
      <c r="J206" s="379"/>
      <c r="K206" s="379"/>
      <c r="L206" s="380"/>
      <c r="M206" s="47" t="s">
        <v>258</v>
      </c>
      <c r="N206" s="379" t="str">
        <f>IF([1]p34!$I$366&lt;&gt;0,[1]p34!$I$366,"")</f>
        <v/>
      </c>
      <c r="O206" s="379"/>
      <c r="P206" s="379"/>
      <c r="Q206" s="380"/>
      <c r="R206" s="95" t="s">
        <v>261</v>
      </c>
      <c r="S206" s="96" t="str">
        <f>IF([1]p34!$L$366&lt;&gt;0,[1]p34!$L$366,"")</f>
        <v/>
      </c>
      <c r="T206" s="97"/>
      <c r="U206" s="2"/>
      <c r="V206" s="2"/>
    </row>
    <row r="207" spans="1:22" x14ac:dyDescent="0.2">
      <c r="A207" s="47" t="s">
        <v>262</v>
      </c>
      <c r="B207" s="379" t="str">
        <f>IF([1]p34!$A$367&lt;&gt;0,[1]p34!$A$367,"")</f>
        <v/>
      </c>
      <c r="C207" s="379"/>
      <c r="D207" s="379"/>
      <c r="E207" s="379"/>
      <c r="F207" s="379"/>
      <c r="G207" s="379"/>
      <c r="H207" s="379"/>
      <c r="I207" s="379"/>
      <c r="J207" s="379"/>
      <c r="K207" s="379"/>
      <c r="L207" s="380"/>
      <c r="M207" s="47" t="s">
        <v>258</v>
      </c>
      <c r="N207" s="379" t="str">
        <f>IF([1]p34!$I$367&lt;&gt;0,[1]p34!$I$367,"")</f>
        <v/>
      </c>
      <c r="O207" s="379"/>
      <c r="P207" s="379"/>
      <c r="Q207" s="380"/>
      <c r="R207" s="95" t="s">
        <v>261</v>
      </c>
      <c r="S207" s="96" t="str">
        <f>IF([1]p34!$L$367&lt;&gt;0,[1]p34!$L$367,"")</f>
        <v/>
      </c>
      <c r="T207" s="97"/>
      <c r="U207" s="2"/>
      <c r="V207" s="2"/>
    </row>
    <row r="208" spans="1:22" x14ac:dyDescent="0.2">
      <c r="A208" s="47" t="s">
        <v>262</v>
      </c>
      <c r="B208" s="379" t="str">
        <f>IF([1]p34!$A$368&lt;&gt;0,[1]p34!$A$368,"")</f>
        <v/>
      </c>
      <c r="C208" s="379"/>
      <c r="D208" s="379"/>
      <c r="E208" s="379"/>
      <c r="F208" s="379"/>
      <c r="G208" s="379"/>
      <c r="H208" s="379"/>
      <c r="I208" s="379"/>
      <c r="J208" s="379"/>
      <c r="K208" s="379"/>
      <c r="L208" s="380"/>
      <c r="M208" s="47" t="s">
        <v>258</v>
      </c>
      <c r="N208" s="379" t="str">
        <f>IF([1]p34!$I$368&lt;&gt;0,[1]p34!$I$368,"")</f>
        <v/>
      </c>
      <c r="O208" s="379"/>
      <c r="P208" s="379"/>
      <c r="Q208" s="380"/>
      <c r="R208" s="95" t="s">
        <v>261</v>
      </c>
      <c r="S208" s="96" t="str">
        <f>IF([1]p34!$L$368&lt;&gt;0,[1]p34!$L$368,"")</f>
        <v/>
      </c>
      <c r="T208" s="97"/>
      <c r="U208" s="2"/>
      <c r="V208" s="2"/>
    </row>
    <row r="209" spans="1:22" x14ac:dyDescent="0.2">
      <c r="A209" s="378"/>
      <c r="B209" s="378"/>
      <c r="C209" s="378"/>
      <c r="D209" s="378"/>
      <c r="E209" s="378"/>
      <c r="F209" s="378"/>
      <c r="G209" s="378"/>
      <c r="H209" s="378"/>
      <c r="I209" s="378"/>
      <c r="J209" s="378"/>
      <c r="K209" s="378"/>
      <c r="L209" s="378"/>
      <c r="M209" s="378"/>
      <c r="N209" s="378"/>
      <c r="O209" s="378"/>
      <c r="P209" s="378"/>
      <c r="Q209" s="378"/>
      <c r="R209" s="378"/>
      <c r="S209" s="378"/>
    </row>
    <row r="210" spans="1:22" s="32" customFormat="1" ht="13.5" customHeight="1" x14ac:dyDescent="0.2">
      <c r="A210" s="375" t="str">
        <f>T([1]p35!$C$13:$G$13)</f>
        <v/>
      </c>
      <c r="B210" s="376"/>
      <c r="C210" s="376"/>
      <c r="D210" s="376"/>
      <c r="E210" s="376"/>
      <c r="F210" s="377"/>
      <c r="G210" s="383"/>
      <c r="H210" s="381"/>
      <c r="I210" s="381"/>
      <c r="J210" s="381"/>
      <c r="K210" s="381"/>
      <c r="L210" s="381"/>
      <c r="M210" s="381"/>
      <c r="N210" s="381"/>
      <c r="O210" s="381"/>
      <c r="P210" s="381"/>
      <c r="Q210" s="381"/>
      <c r="R210" s="381"/>
      <c r="S210" s="381"/>
    </row>
    <row r="211" spans="1:22" x14ac:dyDescent="0.2">
      <c r="A211" s="47" t="s">
        <v>262</v>
      </c>
      <c r="B211" s="379" t="str">
        <f>IF([1]p35!$A$365&lt;&gt;0,[1]p35!$A$365,"")</f>
        <v/>
      </c>
      <c r="C211" s="379"/>
      <c r="D211" s="379"/>
      <c r="E211" s="379"/>
      <c r="F211" s="379"/>
      <c r="G211" s="379"/>
      <c r="H211" s="379"/>
      <c r="I211" s="379"/>
      <c r="J211" s="379"/>
      <c r="K211" s="379"/>
      <c r="L211" s="380"/>
      <c r="M211" s="47" t="s">
        <v>258</v>
      </c>
      <c r="N211" s="379" t="str">
        <f>IF([1]p35!$I$365&lt;&gt;0,[1]p35!$I$365,"")</f>
        <v/>
      </c>
      <c r="O211" s="379"/>
      <c r="P211" s="379"/>
      <c r="Q211" s="380"/>
      <c r="R211" s="95" t="s">
        <v>261</v>
      </c>
      <c r="S211" s="96" t="str">
        <f>IF([1]p35!$L$365&lt;&gt;0,[1]p35!$L$365,"")</f>
        <v/>
      </c>
      <c r="T211" s="97"/>
      <c r="U211" s="2"/>
      <c r="V211" s="2"/>
    </row>
    <row r="212" spans="1:22" x14ac:dyDescent="0.2">
      <c r="A212" s="47" t="s">
        <v>262</v>
      </c>
      <c r="B212" s="379" t="str">
        <f>IF([1]p35!$A$366&lt;&gt;0,[1]p35!$A$366,"")</f>
        <v/>
      </c>
      <c r="C212" s="379"/>
      <c r="D212" s="379"/>
      <c r="E212" s="379"/>
      <c r="F212" s="379"/>
      <c r="G212" s="379"/>
      <c r="H212" s="379"/>
      <c r="I212" s="379"/>
      <c r="J212" s="379"/>
      <c r="K212" s="379"/>
      <c r="L212" s="380"/>
      <c r="M212" s="47" t="s">
        <v>258</v>
      </c>
      <c r="N212" s="379" t="str">
        <f>IF([1]p35!$I$366&lt;&gt;0,[1]p35!$I$366,"")</f>
        <v/>
      </c>
      <c r="O212" s="379"/>
      <c r="P212" s="379"/>
      <c r="Q212" s="380"/>
      <c r="R212" s="95" t="s">
        <v>261</v>
      </c>
      <c r="S212" s="96" t="str">
        <f>IF([1]p35!$L$366&lt;&gt;0,[1]p35!$L$366,"")</f>
        <v/>
      </c>
      <c r="T212" s="97"/>
      <c r="U212" s="2"/>
      <c r="V212" s="2"/>
    </row>
    <row r="213" spans="1:22" x14ac:dyDescent="0.2">
      <c r="A213" s="47" t="s">
        <v>262</v>
      </c>
      <c r="B213" s="379" t="str">
        <f>IF([1]p35!$A$367&lt;&gt;0,[1]p35!$A$367,"")</f>
        <v/>
      </c>
      <c r="C213" s="379"/>
      <c r="D213" s="379"/>
      <c r="E213" s="379"/>
      <c r="F213" s="379"/>
      <c r="G213" s="379"/>
      <c r="H213" s="379"/>
      <c r="I213" s="379"/>
      <c r="J213" s="379"/>
      <c r="K213" s="379"/>
      <c r="L213" s="380"/>
      <c r="M213" s="47" t="s">
        <v>258</v>
      </c>
      <c r="N213" s="379" t="str">
        <f>IF([1]p35!$I$367&lt;&gt;0,[1]p35!$I$367,"")</f>
        <v/>
      </c>
      <c r="O213" s="379"/>
      <c r="P213" s="379"/>
      <c r="Q213" s="380"/>
      <c r="R213" s="95" t="s">
        <v>261</v>
      </c>
      <c r="S213" s="96" t="str">
        <f>IF([1]p35!$L$367&lt;&gt;0,[1]p35!$L$367,"")</f>
        <v/>
      </c>
      <c r="T213" s="97"/>
      <c r="U213" s="2"/>
      <c r="V213" s="2"/>
    </row>
    <row r="214" spans="1:22" x14ac:dyDescent="0.2">
      <c r="A214" s="47" t="s">
        <v>262</v>
      </c>
      <c r="B214" s="379" t="str">
        <f>IF([1]p35!$A$368&lt;&gt;0,[1]p35!$A$368,"")</f>
        <v/>
      </c>
      <c r="C214" s="379"/>
      <c r="D214" s="379"/>
      <c r="E214" s="379"/>
      <c r="F214" s="379"/>
      <c r="G214" s="379"/>
      <c r="H214" s="379"/>
      <c r="I214" s="379"/>
      <c r="J214" s="379"/>
      <c r="K214" s="379"/>
      <c r="L214" s="380"/>
      <c r="M214" s="47" t="s">
        <v>258</v>
      </c>
      <c r="N214" s="379" t="str">
        <f>IF([1]p35!$I$368&lt;&gt;0,[1]p35!$I$368,"")</f>
        <v/>
      </c>
      <c r="O214" s="379"/>
      <c r="P214" s="379"/>
      <c r="Q214" s="380"/>
      <c r="R214" s="95" t="s">
        <v>261</v>
      </c>
      <c r="S214" s="96" t="str">
        <f>IF([1]p35!$L$368&lt;&gt;0,[1]p35!$L$368,"")</f>
        <v/>
      </c>
      <c r="T214" s="97"/>
      <c r="U214" s="2"/>
      <c r="V214" s="2"/>
    </row>
    <row r="215" spans="1:22" x14ac:dyDescent="0.2">
      <c r="A215" s="378"/>
      <c r="B215" s="378"/>
      <c r="C215" s="378"/>
      <c r="D215" s="378"/>
      <c r="E215" s="378"/>
      <c r="F215" s="378"/>
      <c r="G215" s="378"/>
      <c r="H215" s="378"/>
      <c r="I215" s="378"/>
      <c r="J215" s="378"/>
      <c r="K215" s="378"/>
      <c r="L215" s="378"/>
      <c r="M215" s="378"/>
      <c r="N215" s="378"/>
      <c r="O215" s="378"/>
      <c r="P215" s="378"/>
      <c r="Q215" s="378"/>
      <c r="R215" s="378"/>
      <c r="S215" s="378"/>
    </row>
    <row r="216" spans="1:22" s="32" customFormat="1" ht="13.5" customHeight="1" x14ac:dyDescent="0.2">
      <c r="A216" s="375" t="str">
        <f>T([1]p36!$C$13:$G$13)</f>
        <v/>
      </c>
      <c r="B216" s="376"/>
      <c r="C216" s="376"/>
      <c r="D216" s="376"/>
      <c r="E216" s="376"/>
      <c r="F216" s="377"/>
      <c r="G216" s="383"/>
      <c r="H216" s="381"/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</row>
    <row r="217" spans="1:22" x14ac:dyDescent="0.2">
      <c r="A217" s="47" t="s">
        <v>262</v>
      </c>
      <c r="B217" s="379" t="str">
        <f>IF([1]p36!$A$365&lt;&gt;0,[1]p36!$A$365,"")</f>
        <v/>
      </c>
      <c r="C217" s="379"/>
      <c r="D217" s="379"/>
      <c r="E217" s="379"/>
      <c r="F217" s="379"/>
      <c r="G217" s="379"/>
      <c r="H217" s="379"/>
      <c r="I217" s="379"/>
      <c r="J217" s="379"/>
      <c r="K217" s="379"/>
      <c r="L217" s="380"/>
      <c r="M217" s="47" t="s">
        <v>258</v>
      </c>
      <c r="N217" s="379" t="str">
        <f>IF([1]p36!$I$365&lt;&gt;0,[1]p36!$I$365,"")</f>
        <v/>
      </c>
      <c r="O217" s="379"/>
      <c r="P217" s="379"/>
      <c r="Q217" s="380"/>
      <c r="R217" s="95" t="s">
        <v>261</v>
      </c>
      <c r="S217" s="96" t="str">
        <f>IF([1]p36!$L$365&lt;&gt;0,[1]p36!$L$365,"")</f>
        <v/>
      </c>
      <c r="T217" s="97"/>
      <c r="U217" s="2"/>
      <c r="V217" s="2"/>
    </row>
    <row r="218" spans="1:22" x14ac:dyDescent="0.2">
      <c r="A218" s="47" t="s">
        <v>262</v>
      </c>
      <c r="B218" s="379" t="str">
        <f>IF([1]p36!$A$366&lt;&gt;0,[1]p36!$A$366,"")</f>
        <v/>
      </c>
      <c r="C218" s="379"/>
      <c r="D218" s="379"/>
      <c r="E218" s="379"/>
      <c r="F218" s="379"/>
      <c r="G218" s="379"/>
      <c r="H218" s="379"/>
      <c r="I218" s="379"/>
      <c r="J218" s="379"/>
      <c r="K218" s="379"/>
      <c r="L218" s="380"/>
      <c r="M218" s="47" t="s">
        <v>258</v>
      </c>
      <c r="N218" s="379" t="str">
        <f>IF([1]p36!$I$366&lt;&gt;0,[1]p36!$I$366,"")</f>
        <v/>
      </c>
      <c r="O218" s="379"/>
      <c r="P218" s="379"/>
      <c r="Q218" s="380"/>
      <c r="R218" s="95" t="s">
        <v>261</v>
      </c>
      <c r="S218" s="96" t="str">
        <f>IF([1]p36!$L$366&lt;&gt;0,[1]p36!$L$366,"")</f>
        <v/>
      </c>
      <c r="T218" s="97"/>
      <c r="U218" s="2"/>
      <c r="V218" s="2"/>
    </row>
    <row r="219" spans="1:22" x14ac:dyDescent="0.2">
      <c r="A219" s="47" t="s">
        <v>262</v>
      </c>
      <c r="B219" s="379" t="str">
        <f>IF([1]p36!$A$367&lt;&gt;0,[1]p36!$A$367,"")</f>
        <v/>
      </c>
      <c r="C219" s="379"/>
      <c r="D219" s="379"/>
      <c r="E219" s="379"/>
      <c r="F219" s="379"/>
      <c r="G219" s="379"/>
      <c r="H219" s="379"/>
      <c r="I219" s="379"/>
      <c r="J219" s="379"/>
      <c r="K219" s="379"/>
      <c r="L219" s="380"/>
      <c r="M219" s="47" t="s">
        <v>258</v>
      </c>
      <c r="N219" s="379" t="str">
        <f>IF([1]p36!$I$367&lt;&gt;0,[1]p36!$I$367,"")</f>
        <v/>
      </c>
      <c r="O219" s="379"/>
      <c r="P219" s="379"/>
      <c r="Q219" s="380"/>
      <c r="R219" s="95" t="s">
        <v>261</v>
      </c>
      <c r="S219" s="96" t="str">
        <f>IF([1]p36!$L$367&lt;&gt;0,[1]p36!$L$367,"")</f>
        <v/>
      </c>
      <c r="T219" s="97"/>
      <c r="U219" s="2"/>
      <c r="V219" s="2"/>
    </row>
    <row r="220" spans="1:22" x14ac:dyDescent="0.2">
      <c r="A220" s="47" t="s">
        <v>262</v>
      </c>
      <c r="B220" s="379" t="str">
        <f>IF([1]p36!$A$368&lt;&gt;0,[1]p36!$A$368,"")</f>
        <v/>
      </c>
      <c r="C220" s="379"/>
      <c r="D220" s="379"/>
      <c r="E220" s="379"/>
      <c r="F220" s="379"/>
      <c r="G220" s="379"/>
      <c r="H220" s="379"/>
      <c r="I220" s="379"/>
      <c r="J220" s="379"/>
      <c r="K220" s="379"/>
      <c r="L220" s="380"/>
      <c r="M220" s="47" t="s">
        <v>258</v>
      </c>
      <c r="N220" s="379" t="str">
        <f>IF([1]p36!$I$368&lt;&gt;0,[1]p36!$I$368,"")</f>
        <v/>
      </c>
      <c r="O220" s="379"/>
      <c r="P220" s="379"/>
      <c r="Q220" s="380"/>
      <c r="R220" s="95" t="s">
        <v>261</v>
      </c>
      <c r="S220" s="96" t="str">
        <f>IF([1]p36!$L$368&lt;&gt;0,[1]p36!$L$368,"")</f>
        <v/>
      </c>
      <c r="T220" s="97"/>
      <c r="U220" s="2"/>
      <c r="V220" s="2"/>
    </row>
    <row r="221" spans="1:22" x14ac:dyDescent="0.2">
      <c r="A221" s="378"/>
      <c r="B221" s="378"/>
      <c r="C221" s="378"/>
      <c r="D221" s="378"/>
      <c r="E221" s="378"/>
      <c r="F221" s="378"/>
      <c r="G221" s="378"/>
      <c r="H221" s="378"/>
      <c r="I221" s="378"/>
      <c r="J221" s="378"/>
      <c r="K221" s="378"/>
      <c r="L221" s="378"/>
      <c r="M221" s="378"/>
      <c r="N221" s="378"/>
      <c r="O221" s="378"/>
      <c r="P221" s="378"/>
      <c r="Q221" s="378"/>
      <c r="R221" s="378"/>
      <c r="S221" s="378"/>
    </row>
    <row r="222" spans="1:22" s="32" customFormat="1" ht="13.5" customHeight="1" x14ac:dyDescent="0.2">
      <c r="A222" s="375" t="str">
        <f>T([1]p37!$C$13:$G$13)</f>
        <v/>
      </c>
      <c r="B222" s="376"/>
      <c r="C222" s="376"/>
      <c r="D222" s="376"/>
      <c r="E222" s="376"/>
      <c r="F222" s="377"/>
      <c r="G222" s="383"/>
      <c r="H222" s="381"/>
      <c r="I222" s="381"/>
      <c r="J222" s="381"/>
      <c r="K222" s="381"/>
      <c r="L222" s="381"/>
      <c r="M222" s="381"/>
      <c r="N222" s="381"/>
      <c r="O222" s="381"/>
      <c r="P222" s="381"/>
      <c r="Q222" s="381"/>
      <c r="R222" s="381"/>
      <c r="S222" s="381"/>
    </row>
    <row r="223" spans="1:22" x14ac:dyDescent="0.2">
      <c r="A223" s="47" t="s">
        <v>262</v>
      </c>
      <c r="B223" s="379" t="str">
        <f>IF([1]p37!$A$365&lt;&gt;0,[1]p37!$A$365,"")</f>
        <v/>
      </c>
      <c r="C223" s="379"/>
      <c r="D223" s="379"/>
      <c r="E223" s="379"/>
      <c r="F223" s="379"/>
      <c r="G223" s="379"/>
      <c r="H223" s="379"/>
      <c r="I223" s="379"/>
      <c r="J223" s="379"/>
      <c r="K223" s="379"/>
      <c r="L223" s="380"/>
      <c r="M223" s="47" t="s">
        <v>258</v>
      </c>
      <c r="N223" s="379" t="str">
        <f>IF([1]p37!$I$365&lt;&gt;0,[1]p37!$I$365,"")</f>
        <v/>
      </c>
      <c r="O223" s="379"/>
      <c r="P223" s="379"/>
      <c r="Q223" s="380"/>
      <c r="R223" s="95" t="s">
        <v>261</v>
      </c>
      <c r="S223" s="96" t="str">
        <f>IF([1]p37!$L$365&lt;&gt;0,[1]p37!$L$365,"")</f>
        <v/>
      </c>
      <c r="T223" s="97"/>
      <c r="U223" s="2"/>
      <c r="V223" s="2"/>
    </row>
    <row r="224" spans="1:22" x14ac:dyDescent="0.2">
      <c r="A224" s="47" t="s">
        <v>262</v>
      </c>
      <c r="B224" s="379" t="str">
        <f>IF([1]p37!$A$366&lt;&gt;0,[1]p37!$A$366,"")</f>
        <v/>
      </c>
      <c r="C224" s="379"/>
      <c r="D224" s="379"/>
      <c r="E224" s="379"/>
      <c r="F224" s="379"/>
      <c r="G224" s="379"/>
      <c r="H224" s="379"/>
      <c r="I224" s="379"/>
      <c r="J224" s="379"/>
      <c r="K224" s="379"/>
      <c r="L224" s="380"/>
      <c r="M224" s="47" t="s">
        <v>258</v>
      </c>
      <c r="N224" s="379" t="str">
        <f>IF([1]p37!$I$366&lt;&gt;0,[1]p37!$I$366,"")</f>
        <v/>
      </c>
      <c r="O224" s="379"/>
      <c r="P224" s="379"/>
      <c r="Q224" s="380"/>
      <c r="R224" s="95" t="s">
        <v>261</v>
      </c>
      <c r="S224" s="96" t="str">
        <f>IF([1]p37!$L$366&lt;&gt;0,[1]p37!$L$366,"")</f>
        <v/>
      </c>
      <c r="T224" s="97"/>
      <c r="U224" s="2"/>
      <c r="V224" s="2"/>
    </row>
    <row r="225" spans="1:22" x14ac:dyDescent="0.2">
      <c r="A225" s="47" t="s">
        <v>262</v>
      </c>
      <c r="B225" s="379" t="str">
        <f>IF([1]p37!$A$367&lt;&gt;0,[1]p37!$A$367,"")</f>
        <v/>
      </c>
      <c r="C225" s="379"/>
      <c r="D225" s="379"/>
      <c r="E225" s="379"/>
      <c r="F225" s="379"/>
      <c r="G225" s="379"/>
      <c r="H225" s="379"/>
      <c r="I225" s="379"/>
      <c r="J225" s="379"/>
      <c r="K225" s="379"/>
      <c r="L225" s="380"/>
      <c r="M225" s="47" t="s">
        <v>258</v>
      </c>
      <c r="N225" s="379" t="str">
        <f>IF([1]p37!$I$367&lt;&gt;0,[1]p37!$I$367,"")</f>
        <v/>
      </c>
      <c r="O225" s="379"/>
      <c r="P225" s="379"/>
      <c r="Q225" s="380"/>
      <c r="R225" s="95" t="s">
        <v>261</v>
      </c>
      <c r="S225" s="96" t="str">
        <f>IF([1]p37!$L$367&lt;&gt;0,[1]p37!$L$367,"")</f>
        <v/>
      </c>
      <c r="T225" s="97"/>
      <c r="U225" s="2"/>
      <c r="V225" s="2"/>
    </row>
    <row r="226" spans="1:22" x14ac:dyDescent="0.2">
      <c r="A226" s="47" t="s">
        <v>262</v>
      </c>
      <c r="B226" s="379" t="str">
        <f>IF([1]p37!$A$368&lt;&gt;0,[1]p37!$A$368,"")</f>
        <v/>
      </c>
      <c r="C226" s="379"/>
      <c r="D226" s="379"/>
      <c r="E226" s="379"/>
      <c r="F226" s="379"/>
      <c r="G226" s="379"/>
      <c r="H226" s="379"/>
      <c r="I226" s="379"/>
      <c r="J226" s="379"/>
      <c r="K226" s="379"/>
      <c r="L226" s="380"/>
      <c r="M226" s="47" t="s">
        <v>258</v>
      </c>
      <c r="N226" s="379" t="str">
        <f>IF([1]p37!$I$368&lt;&gt;0,[1]p37!$I$368,"")</f>
        <v/>
      </c>
      <c r="O226" s="379"/>
      <c r="P226" s="379"/>
      <c r="Q226" s="380"/>
      <c r="R226" s="95" t="s">
        <v>261</v>
      </c>
      <c r="S226" s="96" t="str">
        <f>IF([1]p37!$L$368&lt;&gt;0,[1]p37!$L$368,"")</f>
        <v/>
      </c>
      <c r="T226" s="97"/>
      <c r="U226" s="2"/>
      <c r="V226" s="2"/>
    </row>
    <row r="227" spans="1:22" x14ac:dyDescent="0.2">
      <c r="A227" s="378"/>
      <c r="B227" s="378"/>
      <c r="C227" s="378"/>
      <c r="D227" s="378"/>
      <c r="E227" s="378"/>
      <c r="F227" s="378"/>
      <c r="G227" s="378"/>
      <c r="H227" s="378"/>
      <c r="I227" s="378"/>
      <c r="J227" s="378"/>
      <c r="K227" s="378"/>
      <c r="L227" s="378"/>
      <c r="M227" s="378"/>
      <c r="N227" s="378"/>
      <c r="O227" s="378"/>
      <c r="P227" s="378"/>
      <c r="Q227" s="378"/>
      <c r="R227" s="378"/>
      <c r="S227" s="378"/>
    </row>
    <row r="228" spans="1:22" s="32" customFormat="1" ht="13.5" customHeight="1" x14ac:dyDescent="0.2">
      <c r="A228" s="375" t="str">
        <f>T([1]p38!$C$13:$G$13)</f>
        <v/>
      </c>
      <c r="B228" s="376"/>
      <c r="C228" s="376"/>
      <c r="D228" s="376"/>
      <c r="E228" s="376"/>
      <c r="F228" s="377"/>
      <c r="G228" s="383"/>
      <c r="H228" s="381"/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</row>
    <row r="229" spans="1:22" x14ac:dyDescent="0.2">
      <c r="A229" s="47" t="s">
        <v>262</v>
      </c>
      <c r="B229" s="379" t="str">
        <f>IF([1]p38!$A$365&lt;&gt;0,[1]p38!$A$365,"")</f>
        <v/>
      </c>
      <c r="C229" s="379"/>
      <c r="D229" s="379"/>
      <c r="E229" s="379"/>
      <c r="F229" s="379"/>
      <c r="G229" s="379"/>
      <c r="H229" s="379"/>
      <c r="I229" s="379"/>
      <c r="J229" s="379"/>
      <c r="K229" s="379"/>
      <c r="L229" s="380"/>
      <c r="M229" s="47" t="s">
        <v>258</v>
      </c>
      <c r="N229" s="379" t="str">
        <f>IF([1]p38!$I$365&lt;&gt;0,[1]p38!$I$365,"")</f>
        <v/>
      </c>
      <c r="O229" s="379"/>
      <c r="P229" s="379"/>
      <c r="Q229" s="380"/>
      <c r="R229" s="95" t="s">
        <v>261</v>
      </c>
      <c r="S229" s="96" t="str">
        <f>IF([1]p38!$L$365&lt;&gt;0,[1]p38!$L$365,"")</f>
        <v/>
      </c>
      <c r="T229" s="97"/>
      <c r="U229" s="2"/>
      <c r="V229" s="2"/>
    </row>
    <row r="230" spans="1:22" x14ac:dyDescent="0.2">
      <c r="A230" s="47" t="s">
        <v>262</v>
      </c>
      <c r="B230" s="379" t="str">
        <f>IF([1]p38!$A$366&lt;&gt;0,[1]p38!$A$366,"")</f>
        <v/>
      </c>
      <c r="C230" s="379"/>
      <c r="D230" s="379"/>
      <c r="E230" s="379"/>
      <c r="F230" s="379"/>
      <c r="G230" s="379"/>
      <c r="H230" s="379"/>
      <c r="I230" s="379"/>
      <c r="J230" s="379"/>
      <c r="K230" s="379"/>
      <c r="L230" s="380"/>
      <c r="M230" s="47" t="s">
        <v>258</v>
      </c>
      <c r="N230" s="379" t="str">
        <f>IF([1]p38!$I$366&lt;&gt;0,[1]p38!$I$366,"")</f>
        <v/>
      </c>
      <c r="O230" s="379"/>
      <c r="P230" s="379"/>
      <c r="Q230" s="380"/>
      <c r="R230" s="95" t="s">
        <v>261</v>
      </c>
      <c r="S230" s="96" t="str">
        <f>IF([1]p38!$L$366&lt;&gt;0,[1]p38!$L$366,"")</f>
        <v/>
      </c>
      <c r="T230" s="97"/>
      <c r="U230" s="2"/>
      <c r="V230" s="2"/>
    </row>
    <row r="231" spans="1:22" x14ac:dyDescent="0.2">
      <c r="A231" s="47" t="s">
        <v>262</v>
      </c>
      <c r="B231" s="379" t="str">
        <f>IF([1]p38!$A$367&lt;&gt;0,[1]p38!$A$367,"")</f>
        <v/>
      </c>
      <c r="C231" s="379"/>
      <c r="D231" s="379"/>
      <c r="E231" s="379"/>
      <c r="F231" s="379"/>
      <c r="G231" s="379"/>
      <c r="H231" s="379"/>
      <c r="I231" s="379"/>
      <c r="J231" s="379"/>
      <c r="K231" s="379"/>
      <c r="L231" s="380"/>
      <c r="M231" s="47" t="s">
        <v>258</v>
      </c>
      <c r="N231" s="379" t="str">
        <f>IF([1]p38!$I$367&lt;&gt;0,[1]p38!$I$367,"")</f>
        <v/>
      </c>
      <c r="O231" s="379"/>
      <c r="P231" s="379"/>
      <c r="Q231" s="380"/>
      <c r="R231" s="95" t="s">
        <v>261</v>
      </c>
      <c r="S231" s="96" t="str">
        <f>IF([1]p38!$L$367&lt;&gt;0,[1]p38!$L$367,"")</f>
        <v/>
      </c>
      <c r="T231" s="97"/>
      <c r="U231" s="2"/>
      <c r="V231" s="2"/>
    </row>
    <row r="232" spans="1:22" x14ac:dyDescent="0.2">
      <c r="A232" s="47" t="s">
        <v>262</v>
      </c>
      <c r="B232" s="379" t="str">
        <f>IF([1]p38!$A$368&lt;&gt;0,[1]p38!$A$368,"")</f>
        <v/>
      </c>
      <c r="C232" s="379"/>
      <c r="D232" s="379"/>
      <c r="E232" s="379"/>
      <c r="F232" s="379"/>
      <c r="G232" s="379"/>
      <c r="H232" s="379"/>
      <c r="I232" s="379"/>
      <c r="J232" s="379"/>
      <c r="K232" s="379"/>
      <c r="L232" s="380"/>
      <c r="M232" s="47" t="s">
        <v>258</v>
      </c>
      <c r="N232" s="379" t="str">
        <f>IF([1]p38!$I$368&lt;&gt;0,[1]p38!$I$368,"")</f>
        <v/>
      </c>
      <c r="O232" s="379"/>
      <c r="P232" s="379"/>
      <c r="Q232" s="380"/>
      <c r="R232" s="95" t="s">
        <v>261</v>
      </c>
      <c r="S232" s="96" t="str">
        <f>IF([1]p38!$L$368&lt;&gt;0,[1]p38!$L$368,"")</f>
        <v/>
      </c>
      <c r="T232" s="97"/>
      <c r="U232" s="2"/>
      <c r="V232" s="2"/>
    </row>
    <row r="233" spans="1:22" x14ac:dyDescent="0.2">
      <c r="A233" s="378"/>
      <c r="B233" s="378"/>
      <c r="C233" s="378"/>
      <c r="D233" s="378"/>
      <c r="E233" s="378"/>
      <c r="F233" s="378"/>
      <c r="G233" s="378"/>
      <c r="H233" s="378"/>
      <c r="I233" s="378"/>
      <c r="J233" s="378"/>
      <c r="K233" s="378"/>
      <c r="L233" s="378"/>
      <c r="M233" s="378"/>
      <c r="N233" s="378"/>
      <c r="O233" s="378"/>
      <c r="P233" s="378"/>
      <c r="Q233" s="378"/>
      <c r="R233" s="378"/>
      <c r="S233" s="378"/>
    </row>
    <row r="234" spans="1:22" s="32" customFormat="1" ht="13.5" customHeight="1" x14ac:dyDescent="0.2">
      <c r="A234" s="375" t="str">
        <f>T([1]p39!$C$13:$G$13)</f>
        <v/>
      </c>
      <c r="B234" s="376"/>
      <c r="C234" s="376"/>
      <c r="D234" s="376"/>
      <c r="E234" s="376"/>
      <c r="F234" s="377"/>
      <c r="G234" s="383"/>
      <c r="H234" s="381"/>
      <c r="I234" s="381"/>
      <c r="J234" s="381"/>
      <c r="K234" s="381"/>
      <c r="L234" s="381"/>
      <c r="M234" s="381"/>
      <c r="N234" s="381"/>
      <c r="O234" s="381"/>
      <c r="P234" s="381"/>
      <c r="Q234" s="381"/>
      <c r="R234" s="381"/>
      <c r="S234" s="381"/>
    </row>
    <row r="235" spans="1:22" x14ac:dyDescent="0.2">
      <c r="A235" s="47" t="s">
        <v>262</v>
      </c>
      <c r="B235" s="379" t="str">
        <f>IF([1]p39!$A$365&lt;&gt;0,[1]p39!$A$365,"")</f>
        <v/>
      </c>
      <c r="C235" s="379"/>
      <c r="D235" s="379"/>
      <c r="E235" s="379"/>
      <c r="F235" s="379"/>
      <c r="G235" s="379"/>
      <c r="H235" s="379"/>
      <c r="I235" s="379"/>
      <c r="J235" s="379"/>
      <c r="K235" s="379"/>
      <c r="L235" s="380"/>
      <c r="M235" s="47" t="s">
        <v>258</v>
      </c>
      <c r="N235" s="379" t="str">
        <f>IF([1]p39!$I$365&lt;&gt;0,[1]p39!$I$365,"")</f>
        <v/>
      </c>
      <c r="O235" s="379"/>
      <c r="P235" s="379"/>
      <c r="Q235" s="380"/>
      <c r="R235" s="95" t="s">
        <v>261</v>
      </c>
      <c r="S235" s="96" t="str">
        <f>IF([1]p39!$L$365&lt;&gt;0,[1]p39!$L$365,"")</f>
        <v/>
      </c>
      <c r="T235" s="97"/>
      <c r="U235" s="2"/>
      <c r="V235" s="2"/>
    </row>
    <row r="236" spans="1:22" x14ac:dyDescent="0.2">
      <c r="A236" s="47" t="s">
        <v>262</v>
      </c>
      <c r="B236" s="379" t="str">
        <f>IF([1]p39!$A$366&lt;&gt;0,[1]p39!$A$366,"")</f>
        <v/>
      </c>
      <c r="C236" s="379"/>
      <c r="D236" s="379"/>
      <c r="E236" s="379"/>
      <c r="F236" s="379"/>
      <c r="G236" s="379"/>
      <c r="H236" s="379"/>
      <c r="I236" s="379"/>
      <c r="J236" s="379"/>
      <c r="K236" s="379"/>
      <c r="L236" s="380"/>
      <c r="M236" s="47" t="s">
        <v>258</v>
      </c>
      <c r="N236" s="379" t="str">
        <f>IF([1]p39!$I$366&lt;&gt;0,[1]p39!$I$366,"")</f>
        <v/>
      </c>
      <c r="O236" s="379"/>
      <c r="P236" s="379"/>
      <c r="Q236" s="380"/>
      <c r="R236" s="95" t="s">
        <v>261</v>
      </c>
      <c r="S236" s="96" t="str">
        <f>IF([1]p39!$L$366&lt;&gt;0,[1]p39!$L$366,"")</f>
        <v/>
      </c>
      <c r="T236" s="97"/>
      <c r="U236" s="2"/>
      <c r="V236" s="2"/>
    </row>
    <row r="237" spans="1:22" x14ac:dyDescent="0.2">
      <c r="A237" s="47" t="s">
        <v>262</v>
      </c>
      <c r="B237" s="379" t="str">
        <f>IF([1]p39!$A$367&lt;&gt;0,[1]p39!$A$367,"")</f>
        <v/>
      </c>
      <c r="C237" s="379"/>
      <c r="D237" s="379"/>
      <c r="E237" s="379"/>
      <c r="F237" s="379"/>
      <c r="G237" s="379"/>
      <c r="H237" s="379"/>
      <c r="I237" s="379"/>
      <c r="J237" s="379"/>
      <c r="K237" s="379"/>
      <c r="L237" s="380"/>
      <c r="M237" s="47" t="s">
        <v>258</v>
      </c>
      <c r="N237" s="379" t="str">
        <f>IF([1]p39!$I$367&lt;&gt;0,[1]p39!$I$367,"")</f>
        <v/>
      </c>
      <c r="O237" s="379"/>
      <c r="P237" s="379"/>
      <c r="Q237" s="380"/>
      <c r="R237" s="95" t="s">
        <v>261</v>
      </c>
      <c r="S237" s="96" t="str">
        <f>IF([1]p39!$L$367&lt;&gt;0,[1]p39!$L$367,"")</f>
        <v/>
      </c>
      <c r="T237" s="97"/>
      <c r="U237" s="2"/>
      <c r="V237" s="2"/>
    </row>
    <row r="238" spans="1:22" x14ac:dyDescent="0.2">
      <c r="A238" s="47" t="s">
        <v>262</v>
      </c>
      <c r="B238" s="379" t="str">
        <f>IF([1]p39!$A$368&lt;&gt;0,[1]p39!$A$368,"")</f>
        <v/>
      </c>
      <c r="C238" s="379"/>
      <c r="D238" s="379"/>
      <c r="E238" s="379"/>
      <c r="F238" s="379"/>
      <c r="G238" s="379"/>
      <c r="H238" s="379"/>
      <c r="I238" s="379"/>
      <c r="J238" s="379"/>
      <c r="K238" s="379"/>
      <c r="L238" s="380"/>
      <c r="M238" s="47" t="s">
        <v>258</v>
      </c>
      <c r="N238" s="379" t="str">
        <f>IF([1]p39!$I$368&lt;&gt;0,[1]p39!$I$368,"")</f>
        <v/>
      </c>
      <c r="O238" s="379"/>
      <c r="P238" s="379"/>
      <c r="Q238" s="380"/>
      <c r="R238" s="95" t="s">
        <v>261</v>
      </c>
      <c r="S238" s="96" t="str">
        <f>IF([1]p39!$L$368&lt;&gt;0,[1]p39!$L$368,"")</f>
        <v/>
      </c>
      <c r="T238" s="97"/>
      <c r="U238" s="2"/>
      <c r="V238" s="2"/>
    </row>
    <row r="239" spans="1:22" x14ac:dyDescent="0.2">
      <c r="A239" s="378"/>
      <c r="B239" s="378"/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</row>
    <row r="240" spans="1:22" s="32" customFormat="1" ht="13.5" customHeight="1" x14ac:dyDescent="0.2">
      <c r="A240" s="375" t="str">
        <f>T([1]p40!$C$13:$G$13)</f>
        <v/>
      </c>
      <c r="B240" s="376"/>
      <c r="C240" s="376"/>
      <c r="D240" s="376"/>
      <c r="E240" s="376"/>
      <c r="F240" s="377"/>
      <c r="G240" s="383"/>
      <c r="H240" s="381"/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</row>
    <row r="241" spans="1:22" x14ac:dyDescent="0.2">
      <c r="A241" s="47" t="s">
        <v>262</v>
      </c>
      <c r="B241" s="379" t="str">
        <f>IF([1]p40!$A$365&lt;&gt;0,[1]p40!$A$365,"")</f>
        <v/>
      </c>
      <c r="C241" s="379"/>
      <c r="D241" s="379"/>
      <c r="E241" s="379"/>
      <c r="F241" s="379"/>
      <c r="G241" s="379"/>
      <c r="H241" s="379"/>
      <c r="I241" s="379"/>
      <c r="J241" s="379"/>
      <c r="K241" s="379"/>
      <c r="L241" s="380"/>
      <c r="M241" s="47" t="s">
        <v>258</v>
      </c>
      <c r="N241" s="379" t="str">
        <f>IF([1]p40!$I$365&lt;&gt;0,[1]p40!$I$365,"")</f>
        <v/>
      </c>
      <c r="O241" s="379"/>
      <c r="P241" s="379"/>
      <c r="Q241" s="380"/>
      <c r="R241" s="95" t="s">
        <v>261</v>
      </c>
      <c r="S241" s="96" t="str">
        <f>IF([1]p40!$L$365&lt;&gt;0,[1]p40!$L$365,"")</f>
        <v/>
      </c>
      <c r="T241" s="97"/>
      <c r="U241" s="2"/>
      <c r="V241" s="2"/>
    </row>
    <row r="242" spans="1:22" x14ac:dyDescent="0.2">
      <c r="A242" s="47" t="s">
        <v>262</v>
      </c>
      <c r="B242" s="379" t="str">
        <f>IF([1]p40!$A$366&lt;&gt;0,[1]p40!$A$366,"")</f>
        <v/>
      </c>
      <c r="C242" s="379"/>
      <c r="D242" s="379"/>
      <c r="E242" s="379"/>
      <c r="F242" s="379"/>
      <c r="G242" s="379"/>
      <c r="H242" s="379"/>
      <c r="I242" s="379"/>
      <c r="J242" s="379"/>
      <c r="K242" s="379"/>
      <c r="L242" s="380"/>
      <c r="M242" s="47" t="s">
        <v>258</v>
      </c>
      <c r="N242" s="379" t="str">
        <f>IF([1]p40!$I$366&lt;&gt;0,[1]p40!$I$366,"")</f>
        <v/>
      </c>
      <c r="O242" s="379"/>
      <c r="P242" s="379"/>
      <c r="Q242" s="380"/>
      <c r="R242" s="95" t="s">
        <v>261</v>
      </c>
      <c r="S242" s="96" t="str">
        <f>IF([1]p40!$L$366&lt;&gt;0,[1]p40!$L$366,"")</f>
        <v/>
      </c>
      <c r="T242" s="97"/>
      <c r="U242" s="2"/>
      <c r="V242" s="2"/>
    </row>
    <row r="243" spans="1:22" x14ac:dyDescent="0.2">
      <c r="A243" s="47" t="s">
        <v>262</v>
      </c>
      <c r="B243" s="379" t="str">
        <f>IF([1]p40!$A$367&lt;&gt;0,[1]p40!$A$367,"")</f>
        <v/>
      </c>
      <c r="C243" s="379"/>
      <c r="D243" s="379"/>
      <c r="E243" s="379"/>
      <c r="F243" s="379"/>
      <c r="G243" s="379"/>
      <c r="H243" s="379"/>
      <c r="I243" s="379"/>
      <c r="J243" s="379"/>
      <c r="K243" s="379"/>
      <c r="L243" s="380"/>
      <c r="M243" s="47" t="s">
        <v>258</v>
      </c>
      <c r="N243" s="379" t="str">
        <f>IF([1]p40!$I$367&lt;&gt;0,[1]p40!$I$367,"")</f>
        <v/>
      </c>
      <c r="O243" s="379"/>
      <c r="P243" s="379"/>
      <c r="Q243" s="380"/>
      <c r="R243" s="95" t="s">
        <v>261</v>
      </c>
      <c r="S243" s="96" t="str">
        <f>IF([1]p40!$L$367&lt;&gt;0,[1]p40!$L$367,"")</f>
        <v/>
      </c>
      <c r="T243" s="97"/>
      <c r="U243" s="2"/>
      <c r="V243" s="2"/>
    </row>
    <row r="244" spans="1:22" x14ac:dyDescent="0.2">
      <c r="A244" s="47" t="s">
        <v>262</v>
      </c>
      <c r="B244" s="379" t="str">
        <f>IF([1]p40!$A$368&lt;&gt;0,[1]p40!$A$368,"")</f>
        <v/>
      </c>
      <c r="C244" s="379"/>
      <c r="D244" s="379"/>
      <c r="E244" s="379"/>
      <c r="F244" s="379"/>
      <c r="G244" s="379"/>
      <c r="H244" s="379"/>
      <c r="I244" s="379"/>
      <c r="J244" s="379"/>
      <c r="K244" s="379"/>
      <c r="L244" s="380"/>
      <c r="M244" s="47" t="s">
        <v>258</v>
      </c>
      <c r="N244" s="379" t="str">
        <f>IF([1]p40!$I$368&lt;&gt;0,[1]p40!$I$368,"")</f>
        <v/>
      </c>
      <c r="O244" s="379"/>
      <c r="P244" s="379"/>
      <c r="Q244" s="380"/>
      <c r="R244" s="95" t="s">
        <v>261</v>
      </c>
      <c r="S244" s="96" t="str">
        <f>IF([1]p40!$L$368&lt;&gt;0,[1]p40!$L$368,"")</f>
        <v/>
      </c>
      <c r="T244" s="97"/>
      <c r="U244" s="2"/>
      <c r="V244" s="2"/>
    </row>
    <row r="245" spans="1:22" x14ac:dyDescent="0.2">
      <c r="A245" s="378"/>
      <c r="B245" s="378"/>
      <c r="C245" s="378"/>
      <c r="D245" s="378"/>
      <c r="E245" s="378"/>
      <c r="F245" s="378"/>
      <c r="G245" s="378"/>
      <c r="H245" s="378"/>
      <c r="I245" s="378"/>
      <c r="J245" s="378"/>
      <c r="K245" s="378"/>
      <c r="L245" s="378"/>
      <c r="M245" s="378"/>
      <c r="N245" s="378"/>
      <c r="O245" s="378"/>
      <c r="P245" s="378"/>
      <c r="Q245" s="378"/>
      <c r="R245" s="378"/>
      <c r="S245" s="378"/>
    </row>
    <row r="246" spans="1:22" s="32" customFormat="1" ht="13.5" customHeight="1" x14ac:dyDescent="0.2">
      <c r="A246" s="375" t="str">
        <f>T([1]p41!$C$13:$G$13)</f>
        <v/>
      </c>
      <c r="B246" s="376"/>
      <c r="C246" s="376"/>
      <c r="D246" s="376"/>
      <c r="E246" s="376"/>
      <c r="F246" s="377"/>
      <c r="G246" s="383"/>
      <c r="H246" s="381"/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</row>
    <row r="247" spans="1:22" x14ac:dyDescent="0.2">
      <c r="A247" s="47" t="s">
        <v>262</v>
      </c>
      <c r="B247" s="379" t="str">
        <f>IF([1]p41!$A$365&lt;&gt;0,[1]p41!$A$365,"")</f>
        <v/>
      </c>
      <c r="C247" s="379"/>
      <c r="D247" s="379"/>
      <c r="E247" s="379"/>
      <c r="F247" s="379"/>
      <c r="G247" s="379"/>
      <c r="H247" s="379"/>
      <c r="I247" s="379"/>
      <c r="J247" s="379"/>
      <c r="K247" s="379"/>
      <c r="L247" s="380"/>
      <c r="M247" s="47" t="s">
        <v>258</v>
      </c>
      <c r="N247" s="379" t="str">
        <f>IF([1]p41!$I$365&lt;&gt;0,[1]p41!$I$365,"")</f>
        <v/>
      </c>
      <c r="O247" s="379"/>
      <c r="P247" s="379"/>
      <c r="Q247" s="380"/>
      <c r="R247" s="95" t="s">
        <v>261</v>
      </c>
      <c r="S247" s="96" t="str">
        <f>IF([1]p41!$L$365&lt;&gt;0,[1]p41!$L$365,"")</f>
        <v/>
      </c>
      <c r="T247" s="97"/>
      <c r="U247" s="2"/>
      <c r="V247" s="2"/>
    </row>
    <row r="248" spans="1:22" x14ac:dyDescent="0.2">
      <c r="A248" s="47" t="s">
        <v>262</v>
      </c>
      <c r="B248" s="379" t="str">
        <f>IF([1]p41!$A$366&lt;&gt;0,[1]p41!$A$366,"")</f>
        <v/>
      </c>
      <c r="C248" s="379"/>
      <c r="D248" s="379"/>
      <c r="E248" s="379"/>
      <c r="F248" s="379"/>
      <c r="G248" s="379"/>
      <c r="H248" s="379"/>
      <c r="I248" s="379"/>
      <c r="J248" s="379"/>
      <c r="K248" s="379"/>
      <c r="L248" s="380"/>
      <c r="M248" s="47" t="s">
        <v>258</v>
      </c>
      <c r="N248" s="379" t="str">
        <f>IF([1]p41!$I$366&lt;&gt;0,[1]p41!$I$366,"")</f>
        <v/>
      </c>
      <c r="O248" s="379"/>
      <c r="P248" s="379"/>
      <c r="Q248" s="380"/>
      <c r="R248" s="95" t="s">
        <v>261</v>
      </c>
      <c r="S248" s="96" t="str">
        <f>IF([1]p41!$L$366&lt;&gt;0,[1]p41!$L$366,"")</f>
        <v/>
      </c>
      <c r="T248" s="97"/>
      <c r="U248" s="2"/>
      <c r="V248" s="2"/>
    </row>
    <row r="249" spans="1:22" x14ac:dyDescent="0.2">
      <c r="A249" s="47" t="s">
        <v>262</v>
      </c>
      <c r="B249" s="379" t="str">
        <f>IF([1]p41!$A$367&lt;&gt;0,[1]p41!$A$367,"")</f>
        <v/>
      </c>
      <c r="C249" s="379"/>
      <c r="D249" s="379"/>
      <c r="E249" s="379"/>
      <c r="F249" s="379"/>
      <c r="G249" s="379"/>
      <c r="H249" s="379"/>
      <c r="I249" s="379"/>
      <c r="J249" s="379"/>
      <c r="K249" s="379"/>
      <c r="L249" s="380"/>
      <c r="M249" s="47" t="s">
        <v>258</v>
      </c>
      <c r="N249" s="379" t="str">
        <f>IF([1]p41!$I$367&lt;&gt;0,[1]p41!$I$367,"")</f>
        <v/>
      </c>
      <c r="O249" s="379"/>
      <c r="P249" s="379"/>
      <c r="Q249" s="380"/>
      <c r="R249" s="95" t="s">
        <v>261</v>
      </c>
      <c r="S249" s="96" t="str">
        <f>IF([1]p41!$L$367&lt;&gt;0,[1]p41!$L$367,"")</f>
        <v/>
      </c>
      <c r="T249" s="97"/>
      <c r="U249" s="2"/>
      <c r="V249" s="2"/>
    </row>
    <row r="250" spans="1:22" x14ac:dyDescent="0.2">
      <c r="A250" s="47" t="s">
        <v>262</v>
      </c>
      <c r="B250" s="379" t="str">
        <f>IF([1]p41!$A$368&lt;&gt;0,[1]p41!$A$368,"")</f>
        <v/>
      </c>
      <c r="C250" s="379"/>
      <c r="D250" s="379"/>
      <c r="E250" s="379"/>
      <c r="F250" s="379"/>
      <c r="G250" s="379"/>
      <c r="H250" s="379"/>
      <c r="I250" s="379"/>
      <c r="J250" s="379"/>
      <c r="K250" s="379"/>
      <c r="L250" s="380"/>
      <c r="M250" s="47" t="s">
        <v>258</v>
      </c>
      <c r="N250" s="379" t="str">
        <f>IF([1]p41!$I$368&lt;&gt;0,[1]p41!$I$368,"")</f>
        <v/>
      </c>
      <c r="O250" s="379"/>
      <c r="P250" s="379"/>
      <c r="Q250" s="380"/>
      <c r="R250" s="95" t="s">
        <v>261</v>
      </c>
      <c r="S250" s="96" t="str">
        <f>IF([1]p41!$L$368&lt;&gt;0,[1]p41!$L$368,"")</f>
        <v/>
      </c>
      <c r="T250" s="97"/>
      <c r="U250" s="2"/>
      <c r="V250" s="2"/>
    </row>
    <row r="251" spans="1:22" x14ac:dyDescent="0.2">
      <c r="A251" s="378"/>
      <c r="B251" s="378"/>
      <c r="C251" s="378"/>
      <c r="D251" s="378"/>
      <c r="E251" s="378"/>
      <c r="F251" s="378"/>
      <c r="G251" s="378"/>
      <c r="H251" s="378"/>
      <c r="I251" s="378"/>
      <c r="J251" s="378"/>
      <c r="K251" s="378"/>
      <c r="L251" s="378"/>
      <c r="M251" s="378"/>
      <c r="N251" s="378"/>
      <c r="O251" s="378"/>
      <c r="P251" s="378"/>
      <c r="Q251" s="378"/>
      <c r="R251" s="378"/>
      <c r="S251" s="378"/>
    </row>
    <row r="252" spans="1:22" s="32" customFormat="1" ht="13.5" customHeight="1" x14ac:dyDescent="0.2">
      <c r="A252" s="375" t="str">
        <f>T([1]p42!$C$13:$G$13)</f>
        <v/>
      </c>
      <c r="B252" s="376"/>
      <c r="C252" s="376"/>
      <c r="D252" s="376"/>
      <c r="E252" s="376"/>
      <c r="F252" s="377"/>
      <c r="G252" s="383"/>
      <c r="H252" s="381"/>
      <c r="I252" s="381"/>
      <c r="J252" s="381"/>
      <c r="K252" s="381"/>
      <c r="L252" s="381"/>
      <c r="M252" s="381"/>
      <c r="N252" s="381"/>
      <c r="O252" s="381"/>
      <c r="P252" s="381"/>
      <c r="Q252" s="381"/>
      <c r="R252" s="381"/>
      <c r="S252" s="381"/>
    </row>
    <row r="253" spans="1:22" x14ac:dyDescent="0.2">
      <c r="A253" s="47" t="s">
        <v>262</v>
      </c>
      <c r="B253" s="379" t="str">
        <f>IF([1]p42!$A$365&lt;&gt;0,[1]p42!$A$365,"")</f>
        <v/>
      </c>
      <c r="C253" s="379"/>
      <c r="D253" s="379"/>
      <c r="E253" s="379"/>
      <c r="F253" s="379"/>
      <c r="G253" s="379"/>
      <c r="H253" s="379"/>
      <c r="I253" s="379"/>
      <c r="J253" s="379"/>
      <c r="K253" s="379"/>
      <c r="L253" s="380"/>
      <c r="M253" s="47" t="s">
        <v>258</v>
      </c>
      <c r="N253" s="379" t="str">
        <f>IF([1]p42!$I$365&lt;&gt;0,[1]p42!$I$365,"")</f>
        <v/>
      </c>
      <c r="O253" s="379"/>
      <c r="P253" s="379"/>
      <c r="Q253" s="380"/>
      <c r="R253" s="95" t="s">
        <v>261</v>
      </c>
      <c r="S253" s="96" t="str">
        <f>IF([1]p42!$L$365&lt;&gt;0,[1]p42!$L$365,"")</f>
        <v/>
      </c>
      <c r="T253" s="97"/>
      <c r="U253" s="2"/>
      <c r="V253" s="2"/>
    </row>
    <row r="254" spans="1:22" x14ac:dyDescent="0.2">
      <c r="A254" s="47" t="s">
        <v>262</v>
      </c>
      <c r="B254" s="379" t="str">
        <f>IF([1]p42!$A$366&lt;&gt;0,[1]p42!$A$366,"")</f>
        <v/>
      </c>
      <c r="C254" s="379"/>
      <c r="D254" s="379"/>
      <c r="E254" s="379"/>
      <c r="F254" s="379"/>
      <c r="G254" s="379"/>
      <c r="H254" s="379"/>
      <c r="I254" s="379"/>
      <c r="J254" s="379"/>
      <c r="K254" s="379"/>
      <c r="L254" s="380"/>
      <c r="M254" s="47" t="s">
        <v>258</v>
      </c>
      <c r="N254" s="379" t="str">
        <f>IF([1]p42!$I$366&lt;&gt;0,[1]p42!$I$366,"")</f>
        <v/>
      </c>
      <c r="O254" s="379"/>
      <c r="P254" s="379"/>
      <c r="Q254" s="380"/>
      <c r="R254" s="95" t="s">
        <v>261</v>
      </c>
      <c r="S254" s="96" t="str">
        <f>IF([1]p42!$L$366&lt;&gt;0,[1]p42!$L$366,"")</f>
        <v/>
      </c>
      <c r="T254" s="97"/>
      <c r="U254" s="2"/>
      <c r="V254" s="2"/>
    </row>
    <row r="255" spans="1:22" x14ac:dyDescent="0.2">
      <c r="A255" s="47" t="s">
        <v>262</v>
      </c>
      <c r="B255" s="379" t="str">
        <f>IF([1]p42!$A$367&lt;&gt;0,[1]p42!$A$367,"")</f>
        <v/>
      </c>
      <c r="C255" s="379"/>
      <c r="D255" s="379"/>
      <c r="E255" s="379"/>
      <c r="F255" s="379"/>
      <c r="G255" s="379"/>
      <c r="H255" s="379"/>
      <c r="I255" s="379"/>
      <c r="J255" s="379"/>
      <c r="K255" s="379"/>
      <c r="L255" s="380"/>
      <c r="M255" s="47" t="s">
        <v>258</v>
      </c>
      <c r="N255" s="379" t="str">
        <f>IF([1]p42!$I$367&lt;&gt;0,[1]p42!$I$367,"")</f>
        <v/>
      </c>
      <c r="O255" s="379"/>
      <c r="P255" s="379"/>
      <c r="Q255" s="380"/>
      <c r="R255" s="95" t="s">
        <v>261</v>
      </c>
      <c r="S255" s="96" t="str">
        <f>IF([1]p42!$L$367&lt;&gt;0,[1]p42!$L$367,"")</f>
        <v/>
      </c>
      <c r="T255" s="97"/>
      <c r="U255" s="2"/>
      <c r="V255" s="2"/>
    </row>
    <row r="256" spans="1:22" x14ac:dyDescent="0.2">
      <c r="A256" s="47" t="s">
        <v>262</v>
      </c>
      <c r="B256" s="379" t="str">
        <f>IF([1]p42!$A$368&lt;&gt;0,[1]p42!$A$368,"")</f>
        <v/>
      </c>
      <c r="C256" s="379"/>
      <c r="D256" s="379"/>
      <c r="E256" s="379"/>
      <c r="F256" s="379"/>
      <c r="G256" s="379"/>
      <c r="H256" s="379"/>
      <c r="I256" s="379"/>
      <c r="J256" s="379"/>
      <c r="K256" s="379"/>
      <c r="L256" s="380"/>
      <c r="M256" s="47" t="s">
        <v>258</v>
      </c>
      <c r="N256" s="379" t="str">
        <f>IF([1]p42!$I$368&lt;&gt;0,[1]p42!$I$368,"")</f>
        <v/>
      </c>
      <c r="O256" s="379"/>
      <c r="P256" s="379"/>
      <c r="Q256" s="380"/>
      <c r="R256" s="95" t="s">
        <v>261</v>
      </c>
      <c r="S256" s="96" t="str">
        <f>IF([1]p42!$L$368&lt;&gt;0,[1]p42!$L$368,"")</f>
        <v/>
      </c>
      <c r="T256" s="97"/>
      <c r="U256" s="2"/>
      <c r="V256" s="2"/>
    </row>
    <row r="257" spans="1:22" x14ac:dyDescent="0.2">
      <c r="A257" s="378"/>
      <c r="B257" s="378"/>
      <c r="C257" s="378"/>
      <c r="D257" s="378"/>
      <c r="E257" s="378"/>
      <c r="F257" s="378"/>
      <c r="G257" s="378"/>
      <c r="H257" s="378"/>
      <c r="I257" s="378"/>
      <c r="J257" s="378"/>
      <c r="K257" s="378"/>
      <c r="L257" s="378"/>
      <c r="M257" s="378"/>
      <c r="N257" s="378"/>
      <c r="O257" s="378"/>
      <c r="P257" s="378"/>
      <c r="Q257" s="378"/>
      <c r="R257" s="378"/>
      <c r="S257" s="378"/>
    </row>
    <row r="258" spans="1:22" s="32" customFormat="1" ht="13.5" customHeight="1" x14ac:dyDescent="0.2">
      <c r="A258" s="375" t="str">
        <f>T([1]p43!$C$13:$G$13)</f>
        <v/>
      </c>
      <c r="B258" s="376"/>
      <c r="C258" s="376"/>
      <c r="D258" s="376"/>
      <c r="E258" s="376"/>
      <c r="F258" s="377"/>
      <c r="G258" s="383"/>
      <c r="H258" s="381"/>
      <c r="I258" s="381"/>
      <c r="J258" s="381"/>
      <c r="K258" s="381"/>
      <c r="L258" s="381"/>
      <c r="M258" s="381"/>
      <c r="N258" s="381"/>
      <c r="O258" s="381"/>
      <c r="P258" s="381"/>
      <c r="Q258" s="381"/>
      <c r="R258" s="381"/>
      <c r="S258" s="381"/>
    </row>
    <row r="259" spans="1:22" x14ac:dyDescent="0.2">
      <c r="A259" s="47" t="s">
        <v>262</v>
      </c>
      <c r="B259" s="379" t="str">
        <f>IF([1]p43!$A$365&lt;&gt;0,[1]p43!$A$365,"")</f>
        <v/>
      </c>
      <c r="C259" s="379"/>
      <c r="D259" s="379"/>
      <c r="E259" s="379"/>
      <c r="F259" s="379"/>
      <c r="G259" s="379"/>
      <c r="H259" s="379"/>
      <c r="I259" s="379"/>
      <c r="J259" s="379"/>
      <c r="K259" s="379"/>
      <c r="L259" s="380"/>
      <c r="M259" s="47" t="s">
        <v>258</v>
      </c>
      <c r="N259" s="379" t="str">
        <f>IF([1]p43!$I$365&lt;&gt;0,[1]p43!$I$365,"")</f>
        <v/>
      </c>
      <c r="O259" s="379"/>
      <c r="P259" s="379"/>
      <c r="Q259" s="380"/>
      <c r="R259" s="95" t="s">
        <v>261</v>
      </c>
      <c r="S259" s="96" t="str">
        <f>IF([1]p43!$L$365&lt;&gt;0,[1]p43!$L$365,"")</f>
        <v/>
      </c>
      <c r="T259" s="97"/>
      <c r="U259" s="2"/>
      <c r="V259" s="2"/>
    </row>
    <row r="260" spans="1:22" x14ac:dyDescent="0.2">
      <c r="A260" s="47" t="s">
        <v>262</v>
      </c>
      <c r="B260" s="379" t="str">
        <f>IF([1]p43!$A$366&lt;&gt;0,[1]p43!$A$366,"")</f>
        <v/>
      </c>
      <c r="C260" s="379"/>
      <c r="D260" s="379"/>
      <c r="E260" s="379"/>
      <c r="F260" s="379"/>
      <c r="G260" s="379"/>
      <c r="H260" s="379"/>
      <c r="I260" s="379"/>
      <c r="J260" s="379"/>
      <c r="K260" s="379"/>
      <c r="L260" s="380"/>
      <c r="M260" s="47" t="s">
        <v>258</v>
      </c>
      <c r="N260" s="379" t="str">
        <f>IF([1]p43!$I$366&lt;&gt;0,[1]p43!$I$366,"")</f>
        <v/>
      </c>
      <c r="O260" s="379"/>
      <c r="P260" s="379"/>
      <c r="Q260" s="380"/>
      <c r="R260" s="95" t="s">
        <v>261</v>
      </c>
      <c r="S260" s="96" t="str">
        <f>IF([1]p43!$L$366&lt;&gt;0,[1]p43!$L$366,"")</f>
        <v/>
      </c>
      <c r="T260" s="97"/>
      <c r="U260" s="2"/>
      <c r="V260" s="2"/>
    </row>
    <row r="261" spans="1:22" x14ac:dyDescent="0.2">
      <c r="A261" s="47" t="s">
        <v>262</v>
      </c>
      <c r="B261" s="379" t="str">
        <f>IF([1]p43!$A$367&lt;&gt;0,[1]p43!$A$367,"")</f>
        <v/>
      </c>
      <c r="C261" s="379"/>
      <c r="D261" s="379"/>
      <c r="E261" s="379"/>
      <c r="F261" s="379"/>
      <c r="G261" s="379"/>
      <c r="H261" s="379"/>
      <c r="I261" s="379"/>
      <c r="J261" s="379"/>
      <c r="K261" s="379"/>
      <c r="L261" s="380"/>
      <c r="M261" s="47" t="s">
        <v>258</v>
      </c>
      <c r="N261" s="379" t="str">
        <f>IF([1]p43!$I$367&lt;&gt;0,[1]p43!$I$367,"")</f>
        <v/>
      </c>
      <c r="O261" s="379"/>
      <c r="P261" s="379"/>
      <c r="Q261" s="380"/>
      <c r="R261" s="95" t="s">
        <v>261</v>
      </c>
      <c r="S261" s="96" t="str">
        <f>IF([1]p43!$L$367&lt;&gt;0,[1]p43!$L$367,"")</f>
        <v/>
      </c>
      <c r="T261" s="97"/>
      <c r="U261" s="2"/>
      <c r="V261" s="2"/>
    </row>
    <row r="262" spans="1:22" x14ac:dyDescent="0.2">
      <c r="A262" s="47" t="s">
        <v>262</v>
      </c>
      <c r="B262" s="379" t="str">
        <f>IF([1]p43!$A$368&lt;&gt;0,[1]p43!$A$368,"")</f>
        <v/>
      </c>
      <c r="C262" s="379"/>
      <c r="D262" s="379"/>
      <c r="E262" s="379"/>
      <c r="F262" s="379"/>
      <c r="G262" s="379"/>
      <c r="H262" s="379"/>
      <c r="I262" s="379"/>
      <c r="J262" s="379"/>
      <c r="K262" s="379"/>
      <c r="L262" s="380"/>
      <c r="M262" s="47" t="s">
        <v>258</v>
      </c>
      <c r="N262" s="379" t="str">
        <f>IF([1]p43!$I$368&lt;&gt;0,[1]p43!$I$368,"")</f>
        <v/>
      </c>
      <c r="O262" s="379"/>
      <c r="P262" s="379"/>
      <c r="Q262" s="380"/>
      <c r="R262" s="95" t="s">
        <v>261</v>
      </c>
      <c r="S262" s="96" t="str">
        <f>IF([1]p43!$L$368&lt;&gt;0,[1]p43!$L$368,"")</f>
        <v/>
      </c>
      <c r="T262" s="97"/>
      <c r="U262" s="2"/>
      <c r="V262" s="2"/>
    </row>
    <row r="263" spans="1:22" x14ac:dyDescent="0.2">
      <c r="A263" s="378"/>
      <c r="B263" s="378"/>
      <c r="C263" s="378"/>
      <c r="D263" s="378"/>
      <c r="E263" s="378"/>
      <c r="F263" s="378"/>
      <c r="G263" s="378"/>
      <c r="H263" s="378"/>
      <c r="I263" s="378"/>
      <c r="J263" s="378"/>
      <c r="K263" s="378"/>
      <c r="L263" s="378"/>
      <c r="M263" s="378"/>
      <c r="N263" s="378"/>
      <c r="O263" s="378"/>
      <c r="P263" s="378"/>
      <c r="Q263" s="378"/>
      <c r="R263" s="378"/>
      <c r="S263" s="378"/>
    </row>
    <row r="264" spans="1:22" s="32" customFormat="1" ht="13.5" customHeight="1" x14ac:dyDescent="0.2">
      <c r="A264" s="375" t="str">
        <f>T([1]p44!$C$13:$G$13)</f>
        <v/>
      </c>
      <c r="B264" s="376"/>
      <c r="C264" s="376"/>
      <c r="D264" s="376"/>
      <c r="E264" s="376"/>
      <c r="F264" s="377"/>
      <c r="G264" s="383"/>
      <c r="H264" s="381"/>
      <c r="I264" s="381"/>
      <c r="J264" s="381"/>
      <c r="K264" s="381"/>
      <c r="L264" s="381"/>
      <c r="M264" s="381"/>
      <c r="N264" s="381"/>
      <c r="O264" s="381"/>
      <c r="P264" s="381"/>
      <c r="Q264" s="381"/>
      <c r="R264" s="381"/>
      <c r="S264" s="381"/>
    </row>
    <row r="265" spans="1:22" x14ac:dyDescent="0.2">
      <c r="A265" s="47" t="s">
        <v>262</v>
      </c>
      <c r="B265" s="379" t="str">
        <f>IF([1]p44!$A$365&lt;&gt;0,[1]p44!$A$365,"")</f>
        <v/>
      </c>
      <c r="C265" s="379"/>
      <c r="D265" s="379"/>
      <c r="E265" s="379"/>
      <c r="F265" s="379"/>
      <c r="G265" s="379"/>
      <c r="H265" s="379"/>
      <c r="I265" s="379"/>
      <c r="J265" s="379"/>
      <c r="K265" s="379"/>
      <c r="L265" s="380"/>
      <c r="M265" s="47" t="s">
        <v>258</v>
      </c>
      <c r="N265" s="379" t="str">
        <f>IF([1]p44!$I$365&lt;&gt;0,[1]p44!$I$365,"")</f>
        <v/>
      </c>
      <c r="O265" s="379"/>
      <c r="P265" s="379"/>
      <c r="Q265" s="380"/>
      <c r="R265" s="95" t="s">
        <v>261</v>
      </c>
      <c r="S265" s="96" t="str">
        <f>IF([1]p44!$L$365&lt;&gt;0,[1]p44!$L$365,"")</f>
        <v/>
      </c>
      <c r="T265" s="97"/>
      <c r="U265" s="2"/>
      <c r="V265" s="2"/>
    </row>
    <row r="266" spans="1:22" x14ac:dyDescent="0.2">
      <c r="A266" s="47" t="s">
        <v>262</v>
      </c>
      <c r="B266" s="379" t="str">
        <f>IF([1]p44!$A$366&lt;&gt;0,[1]p44!$A$366,"")</f>
        <v/>
      </c>
      <c r="C266" s="379"/>
      <c r="D266" s="379"/>
      <c r="E266" s="379"/>
      <c r="F266" s="379"/>
      <c r="G266" s="379"/>
      <c r="H266" s="379"/>
      <c r="I266" s="379"/>
      <c r="J266" s="379"/>
      <c r="K266" s="379"/>
      <c r="L266" s="380"/>
      <c r="M266" s="47" t="s">
        <v>258</v>
      </c>
      <c r="N266" s="379" t="str">
        <f>IF([1]p44!$I$366&lt;&gt;0,[1]p44!$I$366,"")</f>
        <v/>
      </c>
      <c r="O266" s="379"/>
      <c r="P266" s="379"/>
      <c r="Q266" s="380"/>
      <c r="R266" s="95" t="s">
        <v>261</v>
      </c>
      <c r="S266" s="96" t="str">
        <f>IF([1]p44!$L$366&lt;&gt;0,[1]p44!$L$366,"")</f>
        <v/>
      </c>
      <c r="T266" s="97"/>
      <c r="U266" s="2"/>
      <c r="V266" s="2"/>
    </row>
    <row r="267" spans="1:22" x14ac:dyDescent="0.2">
      <c r="A267" s="47" t="s">
        <v>262</v>
      </c>
      <c r="B267" s="379" t="str">
        <f>IF([1]p44!$A$367&lt;&gt;0,[1]p44!$A$367,"")</f>
        <v/>
      </c>
      <c r="C267" s="379"/>
      <c r="D267" s="379"/>
      <c r="E267" s="379"/>
      <c r="F267" s="379"/>
      <c r="G267" s="379"/>
      <c r="H267" s="379"/>
      <c r="I267" s="379"/>
      <c r="J267" s="379"/>
      <c r="K267" s="379"/>
      <c r="L267" s="380"/>
      <c r="M267" s="47" t="s">
        <v>258</v>
      </c>
      <c r="N267" s="379" t="str">
        <f>IF([1]p44!$I$367&lt;&gt;0,[1]p44!$I$367,"")</f>
        <v/>
      </c>
      <c r="O267" s="379"/>
      <c r="P267" s="379"/>
      <c r="Q267" s="380"/>
      <c r="R267" s="95" t="s">
        <v>261</v>
      </c>
      <c r="S267" s="96" t="str">
        <f>IF([1]p44!$L$367&lt;&gt;0,[1]p44!$L$367,"")</f>
        <v/>
      </c>
      <c r="T267" s="97"/>
      <c r="U267" s="2"/>
      <c r="V267" s="2"/>
    </row>
    <row r="268" spans="1:22" x14ac:dyDescent="0.2">
      <c r="A268" s="47" t="s">
        <v>262</v>
      </c>
      <c r="B268" s="379" t="str">
        <f>IF([1]p44!$A$368&lt;&gt;0,[1]p44!$A$368,"")</f>
        <v/>
      </c>
      <c r="C268" s="379"/>
      <c r="D268" s="379"/>
      <c r="E268" s="379"/>
      <c r="F268" s="379"/>
      <c r="G268" s="379"/>
      <c r="H268" s="379"/>
      <c r="I268" s="379"/>
      <c r="J268" s="379"/>
      <c r="K268" s="379"/>
      <c r="L268" s="380"/>
      <c r="M268" s="47" t="s">
        <v>258</v>
      </c>
      <c r="N268" s="379" t="str">
        <f>IF([1]p44!$I$368&lt;&gt;0,[1]p44!$I$368,"")</f>
        <v/>
      </c>
      <c r="O268" s="379"/>
      <c r="P268" s="379"/>
      <c r="Q268" s="380"/>
      <c r="R268" s="95" t="s">
        <v>261</v>
      </c>
      <c r="S268" s="96" t="str">
        <f>IF([1]p44!$L$368&lt;&gt;0,[1]p44!$L$368,"")</f>
        <v/>
      </c>
      <c r="T268" s="97"/>
      <c r="U268" s="2"/>
      <c r="V268" s="2"/>
    </row>
    <row r="269" spans="1:22" x14ac:dyDescent="0.2">
      <c r="A269" s="378"/>
      <c r="B269" s="378"/>
      <c r="C269" s="378"/>
      <c r="D269" s="378"/>
      <c r="E269" s="378"/>
      <c r="F269" s="378"/>
      <c r="G269" s="378"/>
      <c r="H269" s="378"/>
      <c r="I269" s="378"/>
      <c r="J269" s="378"/>
      <c r="K269" s="378"/>
      <c r="L269" s="378"/>
      <c r="M269" s="378"/>
      <c r="N269" s="378"/>
      <c r="O269" s="378"/>
      <c r="P269" s="378"/>
      <c r="Q269" s="378"/>
      <c r="R269" s="378"/>
      <c r="S269" s="378"/>
    </row>
    <row r="270" spans="1:22" s="32" customFormat="1" ht="13.5" customHeight="1" x14ac:dyDescent="0.2">
      <c r="A270" s="375" t="str">
        <f>T([1]p45!$C$13:$G$13)</f>
        <v/>
      </c>
      <c r="B270" s="376"/>
      <c r="C270" s="376"/>
      <c r="D270" s="376"/>
      <c r="E270" s="376"/>
      <c r="F270" s="377"/>
      <c r="G270" s="383"/>
      <c r="H270" s="381"/>
      <c r="I270" s="381"/>
      <c r="J270" s="381"/>
      <c r="K270" s="381"/>
      <c r="L270" s="381"/>
      <c r="M270" s="381"/>
      <c r="N270" s="381"/>
      <c r="O270" s="381"/>
      <c r="P270" s="381"/>
      <c r="Q270" s="381"/>
      <c r="R270" s="381"/>
      <c r="S270" s="381"/>
    </row>
    <row r="271" spans="1:22" x14ac:dyDescent="0.2">
      <c r="A271" s="47" t="s">
        <v>262</v>
      </c>
      <c r="B271" s="379" t="str">
        <f>IF([1]p45!$A$365&lt;&gt;0,[1]p45!$A$365,"")</f>
        <v/>
      </c>
      <c r="C271" s="379"/>
      <c r="D271" s="379"/>
      <c r="E271" s="379"/>
      <c r="F271" s="379"/>
      <c r="G271" s="379"/>
      <c r="H271" s="379"/>
      <c r="I271" s="379"/>
      <c r="J271" s="379"/>
      <c r="K271" s="379"/>
      <c r="L271" s="380"/>
      <c r="M271" s="47" t="s">
        <v>258</v>
      </c>
      <c r="N271" s="379" t="str">
        <f>IF([1]p45!$I$365&lt;&gt;0,[1]p45!$I$365,"")</f>
        <v/>
      </c>
      <c r="O271" s="379"/>
      <c r="P271" s="379"/>
      <c r="Q271" s="380"/>
      <c r="R271" s="95" t="s">
        <v>261</v>
      </c>
      <c r="S271" s="96" t="str">
        <f>IF([1]p45!$L$365&lt;&gt;0,[1]p45!$L$365,"")</f>
        <v/>
      </c>
      <c r="T271" s="97"/>
      <c r="U271" s="2"/>
      <c r="V271" s="2"/>
    </row>
    <row r="272" spans="1:22" x14ac:dyDescent="0.2">
      <c r="A272" s="47" t="s">
        <v>262</v>
      </c>
      <c r="B272" s="379" t="str">
        <f>IF([1]p45!$A$366&lt;&gt;0,[1]p45!$A$366,"")</f>
        <v/>
      </c>
      <c r="C272" s="379"/>
      <c r="D272" s="379"/>
      <c r="E272" s="379"/>
      <c r="F272" s="379"/>
      <c r="G272" s="379"/>
      <c r="H272" s="379"/>
      <c r="I272" s="379"/>
      <c r="J272" s="379"/>
      <c r="K272" s="379"/>
      <c r="L272" s="380"/>
      <c r="M272" s="47" t="s">
        <v>258</v>
      </c>
      <c r="N272" s="379" t="str">
        <f>IF([1]p45!$I$366&lt;&gt;0,[1]p45!$I$366,"")</f>
        <v/>
      </c>
      <c r="O272" s="379"/>
      <c r="P272" s="379"/>
      <c r="Q272" s="380"/>
      <c r="R272" s="95" t="s">
        <v>261</v>
      </c>
      <c r="S272" s="96" t="str">
        <f>IF([1]p45!$L$366&lt;&gt;0,[1]p45!$L$366,"")</f>
        <v/>
      </c>
      <c r="T272" s="97"/>
      <c r="U272" s="2"/>
      <c r="V272" s="2"/>
    </row>
    <row r="273" spans="1:22" x14ac:dyDescent="0.2">
      <c r="A273" s="47" t="s">
        <v>262</v>
      </c>
      <c r="B273" s="379" t="str">
        <f>IF([1]p45!$A$367&lt;&gt;0,[1]p45!$A$367,"")</f>
        <v/>
      </c>
      <c r="C273" s="379"/>
      <c r="D273" s="379"/>
      <c r="E273" s="379"/>
      <c r="F273" s="379"/>
      <c r="G273" s="379"/>
      <c r="H273" s="379"/>
      <c r="I273" s="379"/>
      <c r="J273" s="379"/>
      <c r="K273" s="379"/>
      <c r="L273" s="380"/>
      <c r="M273" s="47" t="s">
        <v>258</v>
      </c>
      <c r="N273" s="379" t="str">
        <f>IF([1]p45!$I$367&lt;&gt;0,[1]p45!$I$367,"")</f>
        <v/>
      </c>
      <c r="O273" s="379"/>
      <c r="P273" s="379"/>
      <c r="Q273" s="380"/>
      <c r="R273" s="95" t="s">
        <v>261</v>
      </c>
      <c r="S273" s="96" t="str">
        <f>IF([1]p45!$L$367&lt;&gt;0,[1]p45!$L$367,"")</f>
        <v/>
      </c>
      <c r="T273" s="97"/>
      <c r="U273" s="2"/>
      <c r="V273" s="2"/>
    </row>
    <row r="274" spans="1:22" x14ac:dyDescent="0.2">
      <c r="A274" s="47" t="s">
        <v>262</v>
      </c>
      <c r="B274" s="379" t="str">
        <f>IF([1]p45!$A$368&lt;&gt;0,[1]p45!$A$368,"")</f>
        <v/>
      </c>
      <c r="C274" s="379"/>
      <c r="D274" s="379"/>
      <c r="E274" s="379"/>
      <c r="F274" s="379"/>
      <c r="G274" s="379"/>
      <c r="H274" s="379"/>
      <c r="I274" s="379"/>
      <c r="J274" s="379"/>
      <c r="K274" s="379"/>
      <c r="L274" s="380"/>
      <c r="M274" s="47" t="s">
        <v>258</v>
      </c>
      <c r="N274" s="379" t="str">
        <f>IF([1]p45!$I$368&lt;&gt;0,[1]p45!$I$368,"")</f>
        <v/>
      </c>
      <c r="O274" s="379"/>
      <c r="P274" s="379"/>
      <c r="Q274" s="380"/>
      <c r="R274" s="95" t="s">
        <v>261</v>
      </c>
      <c r="S274" s="96" t="str">
        <f>IF([1]p45!$L$368&lt;&gt;0,[1]p45!$L$368,"")</f>
        <v/>
      </c>
      <c r="T274" s="97"/>
      <c r="U274" s="2"/>
      <c r="V274" s="2"/>
    </row>
    <row r="275" spans="1:22" x14ac:dyDescent="0.2">
      <c r="A275" s="378"/>
      <c r="B275" s="378"/>
      <c r="C275" s="378"/>
      <c r="D275" s="378"/>
      <c r="E275" s="378"/>
      <c r="F275" s="378"/>
      <c r="G275" s="378"/>
      <c r="H275" s="378"/>
      <c r="I275" s="378"/>
      <c r="J275" s="378"/>
      <c r="K275" s="378"/>
      <c r="L275" s="378"/>
      <c r="M275" s="378"/>
      <c r="N275" s="378"/>
      <c r="O275" s="378"/>
      <c r="P275" s="378"/>
      <c r="Q275" s="378"/>
      <c r="R275" s="378"/>
      <c r="S275" s="378"/>
    </row>
    <row r="276" spans="1:22" s="32" customFormat="1" ht="13.5" customHeight="1" x14ac:dyDescent="0.2">
      <c r="A276" s="375" t="str">
        <f>T([1]p46!$C$13:$G$13)</f>
        <v/>
      </c>
      <c r="B276" s="376"/>
      <c r="C276" s="376"/>
      <c r="D276" s="376"/>
      <c r="E276" s="376"/>
      <c r="F276" s="377"/>
      <c r="G276" s="383"/>
      <c r="H276" s="381"/>
      <c r="I276" s="381"/>
      <c r="J276" s="381"/>
      <c r="K276" s="381"/>
      <c r="L276" s="381"/>
      <c r="M276" s="381"/>
      <c r="N276" s="381"/>
      <c r="O276" s="381"/>
      <c r="P276" s="381"/>
      <c r="Q276" s="381"/>
      <c r="R276" s="381"/>
      <c r="S276" s="381"/>
    </row>
    <row r="277" spans="1:22" x14ac:dyDescent="0.2">
      <c r="A277" s="47" t="s">
        <v>262</v>
      </c>
      <c r="B277" s="379" t="str">
        <f>IF([1]p46!$A$365&lt;&gt;0,[1]p46!$A$365,"")</f>
        <v/>
      </c>
      <c r="C277" s="379"/>
      <c r="D277" s="379"/>
      <c r="E277" s="379"/>
      <c r="F277" s="379"/>
      <c r="G277" s="379"/>
      <c r="H277" s="379"/>
      <c r="I277" s="379"/>
      <c r="J277" s="379"/>
      <c r="K277" s="379"/>
      <c r="L277" s="380"/>
      <c r="M277" s="47" t="s">
        <v>258</v>
      </c>
      <c r="N277" s="379" t="str">
        <f>IF([1]p46!$I$365&lt;&gt;0,[1]p46!$I$365,"")</f>
        <v/>
      </c>
      <c r="O277" s="379"/>
      <c r="P277" s="379"/>
      <c r="Q277" s="380"/>
      <c r="R277" s="95" t="s">
        <v>261</v>
      </c>
      <c r="S277" s="96" t="str">
        <f>IF([1]p46!$L$365&lt;&gt;0,[1]p46!$L$365,"")</f>
        <v/>
      </c>
      <c r="T277" s="97"/>
      <c r="U277" s="2"/>
      <c r="V277" s="2"/>
    </row>
    <row r="278" spans="1:22" x14ac:dyDescent="0.2">
      <c r="A278" s="47" t="s">
        <v>262</v>
      </c>
      <c r="B278" s="379" t="str">
        <f>IF([1]p46!$A$366&lt;&gt;0,[1]p46!$A$366,"")</f>
        <v/>
      </c>
      <c r="C278" s="379"/>
      <c r="D278" s="379"/>
      <c r="E278" s="379"/>
      <c r="F278" s="379"/>
      <c r="G278" s="379"/>
      <c r="H278" s="379"/>
      <c r="I278" s="379"/>
      <c r="J278" s="379"/>
      <c r="K278" s="379"/>
      <c r="L278" s="380"/>
      <c r="M278" s="47" t="s">
        <v>258</v>
      </c>
      <c r="N278" s="379" t="str">
        <f>IF([1]p46!$I$366&lt;&gt;0,[1]p46!$I$366,"")</f>
        <v/>
      </c>
      <c r="O278" s="379"/>
      <c r="P278" s="379"/>
      <c r="Q278" s="380"/>
      <c r="R278" s="95" t="s">
        <v>261</v>
      </c>
      <c r="S278" s="96" t="str">
        <f>IF([1]p46!$L$366&lt;&gt;0,[1]p46!$L$366,"")</f>
        <v/>
      </c>
      <c r="T278" s="97"/>
      <c r="U278" s="2"/>
      <c r="V278" s="2"/>
    </row>
    <row r="279" spans="1:22" x14ac:dyDescent="0.2">
      <c r="A279" s="47" t="s">
        <v>262</v>
      </c>
      <c r="B279" s="379" t="str">
        <f>IF([1]p46!$A$367&lt;&gt;0,[1]p46!$A$367,"")</f>
        <v/>
      </c>
      <c r="C279" s="379"/>
      <c r="D279" s="379"/>
      <c r="E279" s="379"/>
      <c r="F279" s="379"/>
      <c r="G279" s="379"/>
      <c r="H279" s="379"/>
      <c r="I279" s="379"/>
      <c r="J279" s="379"/>
      <c r="K279" s="379"/>
      <c r="L279" s="380"/>
      <c r="M279" s="47" t="s">
        <v>258</v>
      </c>
      <c r="N279" s="379" t="str">
        <f>IF([1]p46!$I$367&lt;&gt;0,[1]p46!$I$367,"")</f>
        <v/>
      </c>
      <c r="O279" s="379"/>
      <c r="P279" s="379"/>
      <c r="Q279" s="380"/>
      <c r="R279" s="95" t="s">
        <v>261</v>
      </c>
      <c r="S279" s="96" t="str">
        <f>IF([1]p46!$L$367&lt;&gt;0,[1]p46!$L$367,"")</f>
        <v/>
      </c>
      <c r="T279" s="97"/>
      <c r="U279" s="2"/>
      <c r="V279" s="2"/>
    </row>
    <row r="280" spans="1:22" x14ac:dyDescent="0.2">
      <c r="A280" s="47" t="s">
        <v>262</v>
      </c>
      <c r="B280" s="379" t="str">
        <f>IF([1]p46!$A$368&lt;&gt;0,[1]p46!$A$368,"")</f>
        <v/>
      </c>
      <c r="C280" s="379"/>
      <c r="D280" s="379"/>
      <c r="E280" s="379"/>
      <c r="F280" s="379"/>
      <c r="G280" s="379"/>
      <c r="H280" s="379"/>
      <c r="I280" s="379"/>
      <c r="J280" s="379"/>
      <c r="K280" s="379"/>
      <c r="L280" s="380"/>
      <c r="M280" s="47" t="s">
        <v>258</v>
      </c>
      <c r="N280" s="379" t="str">
        <f>IF([1]p46!$I$368&lt;&gt;0,[1]p46!$I$368,"")</f>
        <v/>
      </c>
      <c r="O280" s="379"/>
      <c r="P280" s="379"/>
      <c r="Q280" s="380"/>
      <c r="R280" s="95" t="s">
        <v>261</v>
      </c>
      <c r="S280" s="96" t="str">
        <f>IF([1]p46!$L$368&lt;&gt;0,[1]p46!$L$368,"")</f>
        <v/>
      </c>
      <c r="T280" s="97"/>
      <c r="U280" s="2"/>
      <c r="V280" s="2"/>
    </row>
    <row r="281" spans="1:22" x14ac:dyDescent="0.2">
      <c r="A281" s="378"/>
      <c r="B281" s="378"/>
      <c r="C281" s="378"/>
      <c r="D281" s="378"/>
      <c r="E281" s="378"/>
      <c r="F281" s="378"/>
      <c r="G281" s="378"/>
      <c r="H281" s="378"/>
      <c r="I281" s="378"/>
      <c r="J281" s="378"/>
      <c r="K281" s="378"/>
      <c r="L281" s="378"/>
      <c r="M281" s="378"/>
      <c r="N281" s="378"/>
      <c r="O281" s="378"/>
      <c r="P281" s="378"/>
      <c r="Q281" s="378"/>
      <c r="R281" s="378"/>
      <c r="S281" s="378"/>
    </row>
    <row r="282" spans="1:22" s="32" customFormat="1" ht="13.5" customHeight="1" x14ac:dyDescent="0.2">
      <c r="A282" s="375" t="str">
        <f>T([1]p47!$C$13:$G$13)</f>
        <v/>
      </c>
      <c r="B282" s="376"/>
      <c r="C282" s="376"/>
      <c r="D282" s="376"/>
      <c r="E282" s="376"/>
      <c r="F282" s="377"/>
      <c r="G282" s="383"/>
      <c r="H282" s="381"/>
      <c r="I282" s="381"/>
      <c r="J282" s="381"/>
      <c r="K282" s="381"/>
      <c r="L282" s="381"/>
      <c r="M282" s="381"/>
      <c r="N282" s="381"/>
      <c r="O282" s="381"/>
      <c r="P282" s="381"/>
      <c r="Q282" s="381"/>
      <c r="R282" s="381"/>
      <c r="S282" s="381"/>
    </row>
    <row r="283" spans="1:22" x14ac:dyDescent="0.2">
      <c r="A283" s="47" t="s">
        <v>262</v>
      </c>
      <c r="B283" s="379" t="str">
        <f>IF([1]p47!$A$365&lt;&gt;0,[1]p47!$A$365,"")</f>
        <v/>
      </c>
      <c r="C283" s="379"/>
      <c r="D283" s="379"/>
      <c r="E283" s="379"/>
      <c r="F283" s="379"/>
      <c r="G283" s="379"/>
      <c r="H283" s="379"/>
      <c r="I283" s="379"/>
      <c r="J283" s="379"/>
      <c r="K283" s="379"/>
      <c r="L283" s="380"/>
      <c r="M283" s="47" t="s">
        <v>258</v>
      </c>
      <c r="N283" s="379" t="str">
        <f>IF([1]p47!$I$365&lt;&gt;0,[1]p47!$I$365,"")</f>
        <v/>
      </c>
      <c r="O283" s="379"/>
      <c r="P283" s="379"/>
      <c r="Q283" s="380"/>
      <c r="R283" s="95" t="s">
        <v>261</v>
      </c>
      <c r="S283" s="96" t="str">
        <f>IF([1]p47!$L$365&lt;&gt;0,[1]p47!$L$365,"")</f>
        <v/>
      </c>
      <c r="T283" s="97"/>
      <c r="U283" s="2"/>
      <c r="V283" s="2"/>
    </row>
    <row r="284" spans="1:22" x14ac:dyDescent="0.2">
      <c r="A284" s="47" t="s">
        <v>262</v>
      </c>
      <c r="B284" s="379" t="str">
        <f>IF([1]p47!$A$366&lt;&gt;0,[1]p47!$A$366,"")</f>
        <v/>
      </c>
      <c r="C284" s="379"/>
      <c r="D284" s="379"/>
      <c r="E284" s="379"/>
      <c r="F284" s="379"/>
      <c r="G284" s="379"/>
      <c r="H284" s="379"/>
      <c r="I284" s="379"/>
      <c r="J284" s="379"/>
      <c r="K284" s="379"/>
      <c r="L284" s="380"/>
      <c r="M284" s="47" t="s">
        <v>258</v>
      </c>
      <c r="N284" s="379" t="str">
        <f>IF([1]p47!$I$366&lt;&gt;0,[1]p47!$I$366,"")</f>
        <v/>
      </c>
      <c r="O284" s="379"/>
      <c r="P284" s="379"/>
      <c r="Q284" s="380"/>
      <c r="R284" s="95" t="s">
        <v>261</v>
      </c>
      <c r="S284" s="96" t="str">
        <f>IF([1]p47!$L$366&lt;&gt;0,[1]p47!$L$366,"")</f>
        <v/>
      </c>
      <c r="T284" s="97"/>
      <c r="U284" s="2"/>
      <c r="V284" s="2"/>
    </row>
    <row r="285" spans="1:22" x14ac:dyDescent="0.2">
      <c r="A285" s="47" t="s">
        <v>262</v>
      </c>
      <c r="B285" s="379" t="str">
        <f>IF([1]p47!$A$367&lt;&gt;0,[1]p47!$A$367,"")</f>
        <v/>
      </c>
      <c r="C285" s="379"/>
      <c r="D285" s="379"/>
      <c r="E285" s="379"/>
      <c r="F285" s="379"/>
      <c r="G285" s="379"/>
      <c r="H285" s="379"/>
      <c r="I285" s="379"/>
      <c r="J285" s="379"/>
      <c r="K285" s="379"/>
      <c r="L285" s="380"/>
      <c r="M285" s="47" t="s">
        <v>258</v>
      </c>
      <c r="N285" s="379" t="str">
        <f>IF([1]p47!$I$367&lt;&gt;0,[1]p47!$I$367,"")</f>
        <v/>
      </c>
      <c r="O285" s="379"/>
      <c r="P285" s="379"/>
      <c r="Q285" s="380"/>
      <c r="R285" s="95" t="s">
        <v>261</v>
      </c>
      <c r="S285" s="96" t="str">
        <f>IF([1]p47!$L$367&lt;&gt;0,[1]p47!$L$367,"")</f>
        <v/>
      </c>
      <c r="T285" s="97"/>
      <c r="U285" s="2"/>
      <c r="V285" s="2"/>
    </row>
    <row r="286" spans="1:22" x14ac:dyDescent="0.2">
      <c r="A286" s="47" t="s">
        <v>262</v>
      </c>
      <c r="B286" s="379" t="str">
        <f>IF([1]p47!$A$368&lt;&gt;0,[1]p47!$A$368,"")</f>
        <v/>
      </c>
      <c r="C286" s="379"/>
      <c r="D286" s="379"/>
      <c r="E286" s="379"/>
      <c r="F286" s="379"/>
      <c r="G286" s="379"/>
      <c r="H286" s="379"/>
      <c r="I286" s="379"/>
      <c r="J286" s="379"/>
      <c r="K286" s="379"/>
      <c r="L286" s="380"/>
      <c r="M286" s="47" t="s">
        <v>258</v>
      </c>
      <c r="N286" s="379" t="str">
        <f>IF([1]p47!$I$368&lt;&gt;0,[1]p47!$I$368,"")</f>
        <v/>
      </c>
      <c r="O286" s="379"/>
      <c r="P286" s="379"/>
      <c r="Q286" s="380"/>
      <c r="R286" s="95" t="s">
        <v>261</v>
      </c>
      <c r="S286" s="96" t="str">
        <f>IF([1]p47!$L$368&lt;&gt;0,[1]p47!$L$368,"")</f>
        <v/>
      </c>
      <c r="T286" s="97"/>
      <c r="U286" s="2"/>
      <c r="V286" s="2"/>
    </row>
    <row r="287" spans="1:22" x14ac:dyDescent="0.2">
      <c r="A287" s="378"/>
      <c r="B287" s="378"/>
      <c r="C287" s="378"/>
      <c r="D287" s="378"/>
      <c r="E287" s="378"/>
      <c r="F287" s="378"/>
      <c r="G287" s="378"/>
      <c r="H287" s="378"/>
      <c r="I287" s="378"/>
      <c r="J287" s="378"/>
      <c r="K287" s="378"/>
      <c r="L287" s="378"/>
      <c r="M287" s="378"/>
      <c r="N287" s="378"/>
      <c r="O287" s="378"/>
      <c r="P287" s="378"/>
      <c r="Q287" s="378"/>
      <c r="R287" s="378"/>
      <c r="S287" s="378"/>
    </row>
    <row r="288" spans="1:22" s="32" customFormat="1" ht="13.5" customHeight="1" x14ac:dyDescent="0.2">
      <c r="A288" s="375" t="str">
        <f>T([1]p48!$C$13:$G$13)</f>
        <v/>
      </c>
      <c r="B288" s="376"/>
      <c r="C288" s="376"/>
      <c r="D288" s="376"/>
      <c r="E288" s="376"/>
      <c r="F288" s="377"/>
      <c r="G288" s="383"/>
      <c r="H288" s="381"/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</row>
    <row r="289" spans="1:22" x14ac:dyDescent="0.2">
      <c r="A289" s="47" t="s">
        <v>262</v>
      </c>
      <c r="B289" s="379" t="str">
        <f>IF([1]p48!$A$365&lt;&gt;0,[1]p48!$A$365,"")</f>
        <v/>
      </c>
      <c r="C289" s="379"/>
      <c r="D289" s="379"/>
      <c r="E289" s="379"/>
      <c r="F289" s="379"/>
      <c r="G289" s="379"/>
      <c r="H289" s="379"/>
      <c r="I289" s="379"/>
      <c r="J289" s="379"/>
      <c r="K289" s="379"/>
      <c r="L289" s="380"/>
      <c r="M289" s="47" t="s">
        <v>258</v>
      </c>
      <c r="N289" s="379" t="str">
        <f>IF([1]p48!$I$365&lt;&gt;0,[1]p48!$I$365,"")</f>
        <v/>
      </c>
      <c r="O289" s="379"/>
      <c r="P289" s="379"/>
      <c r="Q289" s="380"/>
      <c r="R289" s="95" t="s">
        <v>261</v>
      </c>
      <c r="S289" s="96" t="str">
        <f>IF([1]p48!$L$365&lt;&gt;0,[1]p48!$L$365,"")</f>
        <v/>
      </c>
      <c r="T289" s="97"/>
      <c r="U289" s="2"/>
      <c r="V289" s="2"/>
    </row>
    <row r="290" spans="1:22" x14ac:dyDescent="0.2">
      <c r="A290" s="47" t="s">
        <v>262</v>
      </c>
      <c r="B290" s="379" t="str">
        <f>IF([1]p48!$A$366&lt;&gt;0,[1]p48!$A$366,"")</f>
        <v/>
      </c>
      <c r="C290" s="379"/>
      <c r="D290" s="379"/>
      <c r="E290" s="379"/>
      <c r="F290" s="379"/>
      <c r="G290" s="379"/>
      <c r="H290" s="379"/>
      <c r="I290" s="379"/>
      <c r="J290" s="379"/>
      <c r="K290" s="379"/>
      <c r="L290" s="380"/>
      <c r="M290" s="47" t="s">
        <v>258</v>
      </c>
      <c r="N290" s="379" t="str">
        <f>IF([1]p48!$I$366&lt;&gt;0,[1]p48!$I$366,"")</f>
        <v/>
      </c>
      <c r="O290" s="379"/>
      <c r="P290" s="379"/>
      <c r="Q290" s="380"/>
      <c r="R290" s="95" t="s">
        <v>261</v>
      </c>
      <c r="S290" s="96" t="str">
        <f>IF([1]p48!$L$366&lt;&gt;0,[1]p48!$L$366,"")</f>
        <v/>
      </c>
      <c r="T290" s="97"/>
      <c r="U290" s="2"/>
      <c r="V290" s="2"/>
    </row>
    <row r="291" spans="1:22" x14ac:dyDescent="0.2">
      <c r="A291" s="47" t="s">
        <v>262</v>
      </c>
      <c r="B291" s="379" t="str">
        <f>IF([1]p48!$A$367&lt;&gt;0,[1]p48!$A$367,"")</f>
        <v/>
      </c>
      <c r="C291" s="379"/>
      <c r="D291" s="379"/>
      <c r="E291" s="379"/>
      <c r="F291" s="379"/>
      <c r="G291" s="379"/>
      <c r="H291" s="379"/>
      <c r="I291" s="379"/>
      <c r="J291" s="379"/>
      <c r="K291" s="379"/>
      <c r="L291" s="380"/>
      <c r="M291" s="47" t="s">
        <v>258</v>
      </c>
      <c r="N291" s="379" t="str">
        <f>IF([1]p48!$I$367&lt;&gt;0,[1]p48!$I$367,"")</f>
        <v/>
      </c>
      <c r="O291" s="379"/>
      <c r="P291" s="379"/>
      <c r="Q291" s="380"/>
      <c r="R291" s="95" t="s">
        <v>261</v>
      </c>
      <c r="S291" s="96" t="str">
        <f>IF([1]p48!$L$367&lt;&gt;0,[1]p48!$L$367,"")</f>
        <v/>
      </c>
      <c r="T291" s="97"/>
      <c r="U291" s="2"/>
      <c r="V291" s="2"/>
    </row>
    <row r="292" spans="1:22" x14ac:dyDescent="0.2">
      <c r="A292" s="47" t="s">
        <v>262</v>
      </c>
      <c r="B292" s="379" t="str">
        <f>IF([1]p48!$A$368&lt;&gt;0,[1]p48!$A$368,"")</f>
        <v/>
      </c>
      <c r="C292" s="379"/>
      <c r="D292" s="379"/>
      <c r="E292" s="379"/>
      <c r="F292" s="379"/>
      <c r="G292" s="379"/>
      <c r="H292" s="379"/>
      <c r="I292" s="379"/>
      <c r="J292" s="379"/>
      <c r="K292" s="379"/>
      <c r="L292" s="380"/>
      <c r="M292" s="47" t="s">
        <v>258</v>
      </c>
      <c r="N292" s="379" t="str">
        <f>IF([1]p48!$I$368&lt;&gt;0,[1]p48!$I$368,"")</f>
        <v/>
      </c>
      <c r="O292" s="379"/>
      <c r="P292" s="379"/>
      <c r="Q292" s="380"/>
      <c r="R292" s="95" t="s">
        <v>261</v>
      </c>
      <c r="S292" s="96" t="str">
        <f>IF([1]p48!$L$368&lt;&gt;0,[1]p48!$L$368,"")</f>
        <v/>
      </c>
      <c r="T292" s="97"/>
      <c r="U292" s="2"/>
      <c r="V292" s="2"/>
    </row>
    <row r="293" spans="1:22" x14ac:dyDescent="0.2">
      <c r="A293" s="378"/>
      <c r="B293" s="378"/>
      <c r="C293" s="378"/>
      <c r="D293" s="378"/>
      <c r="E293" s="378"/>
      <c r="F293" s="378"/>
      <c r="G293" s="378"/>
      <c r="H293" s="378"/>
      <c r="I293" s="378"/>
      <c r="J293" s="378"/>
      <c r="K293" s="378"/>
      <c r="L293" s="378"/>
      <c r="M293" s="378"/>
      <c r="N293" s="378"/>
      <c r="O293" s="378"/>
      <c r="P293" s="378"/>
      <c r="Q293" s="378"/>
      <c r="R293" s="378"/>
      <c r="S293" s="378"/>
    </row>
    <row r="294" spans="1:22" s="32" customFormat="1" ht="13.5" customHeight="1" x14ac:dyDescent="0.2">
      <c r="A294" s="375" t="str">
        <f>T([1]p49!$C$13:$G$13)</f>
        <v/>
      </c>
      <c r="B294" s="376"/>
      <c r="C294" s="376"/>
      <c r="D294" s="376"/>
      <c r="E294" s="376"/>
      <c r="F294" s="377"/>
      <c r="G294" s="383"/>
      <c r="H294" s="381"/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</row>
    <row r="295" spans="1:22" x14ac:dyDescent="0.2">
      <c r="A295" s="47" t="s">
        <v>262</v>
      </c>
      <c r="B295" s="379" t="str">
        <f>IF([1]p49!$A$365&lt;&gt;0,[1]p49!$A$365,"")</f>
        <v/>
      </c>
      <c r="C295" s="379"/>
      <c r="D295" s="379"/>
      <c r="E295" s="379"/>
      <c r="F295" s="379"/>
      <c r="G295" s="379"/>
      <c r="H295" s="379"/>
      <c r="I295" s="379"/>
      <c r="J295" s="379"/>
      <c r="K295" s="379"/>
      <c r="L295" s="380"/>
      <c r="M295" s="47" t="s">
        <v>258</v>
      </c>
      <c r="N295" s="379" t="str">
        <f>IF([1]p49!$I$365&lt;&gt;0,[1]p49!$I$365,"")</f>
        <v/>
      </c>
      <c r="O295" s="379"/>
      <c r="P295" s="379"/>
      <c r="Q295" s="380"/>
      <c r="R295" s="95" t="s">
        <v>261</v>
      </c>
      <c r="S295" s="96" t="str">
        <f>IF([1]p49!$L$365&lt;&gt;0,[1]p49!$L$365,"")</f>
        <v/>
      </c>
      <c r="T295" s="97"/>
      <c r="U295" s="2"/>
      <c r="V295" s="2"/>
    </row>
    <row r="296" spans="1:22" x14ac:dyDescent="0.2">
      <c r="A296" s="47" t="s">
        <v>262</v>
      </c>
      <c r="B296" s="379" t="str">
        <f>IF([1]p49!$A$366&lt;&gt;0,[1]p49!$A$366,"")</f>
        <v/>
      </c>
      <c r="C296" s="379"/>
      <c r="D296" s="379"/>
      <c r="E296" s="379"/>
      <c r="F296" s="379"/>
      <c r="G296" s="379"/>
      <c r="H296" s="379"/>
      <c r="I296" s="379"/>
      <c r="J296" s="379"/>
      <c r="K296" s="379"/>
      <c r="L296" s="380"/>
      <c r="M296" s="47" t="s">
        <v>258</v>
      </c>
      <c r="N296" s="379" t="str">
        <f>IF([1]p49!$I$366&lt;&gt;0,[1]p49!$I$366,"")</f>
        <v/>
      </c>
      <c r="O296" s="379"/>
      <c r="P296" s="379"/>
      <c r="Q296" s="380"/>
      <c r="R296" s="95" t="s">
        <v>261</v>
      </c>
      <c r="S296" s="96" t="str">
        <f>IF([1]p49!$L$366&lt;&gt;0,[1]p49!$L$366,"")</f>
        <v/>
      </c>
      <c r="T296" s="97"/>
      <c r="U296" s="2"/>
      <c r="V296" s="2"/>
    </row>
    <row r="297" spans="1:22" x14ac:dyDescent="0.2">
      <c r="A297" s="47" t="s">
        <v>262</v>
      </c>
      <c r="B297" s="379" t="str">
        <f>IF([1]p49!$A$367&lt;&gt;0,[1]p49!$A$367,"")</f>
        <v/>
      </c>
      <c r="C297" s="379"/>
      <c r="D297" s="379"/>
      <c r="E297" s="379"/>
      <c r="F297" s="379"/>
      <c r="G297" s="379"/>
      <c r="H297" s="379"/>
      <c r="I297" s="379"/>
      <c r="J297" s="379"/>
      <c r="K297" s="379"/>
      <c r="L297" s="380"/>
      <c r="M297" s="47" t="s">
        <v>258</v>
      </c>
      <c r="N297" s="379" t="str">
        <f>IF([1]p49!$I$367&lt;&gt;0,[1]p49!$I$367,"")</f>
        <v/>
      </c>
      <c r="O297" s="379"/>
      <c r="P297" s="379"/>
      <c r="Q297" s="380"/>
      <c r="R297" s="95" t="s">
        <v>261</v>
      </c>
      <c r="S297" s="96" t="str">
        <f>IF([1]p49!$L$367&lt;&gt;0,[1]p49!$L$367,"")</f>
        <v/>
      </c>
      <c r="T297" s="97"/>
      <c r="U297" s="2"/>
      <c r="V297" s="2"/>
    </row>
    <row r="298" spans="1:22" x14ac:dyDescent="0.2">
      <c r="A298" s="47" t="s">
        <v>262</v>
      </c>
      <c r="B298" s="379" t="str">
        <f>IF([1]p49!$A$368&lt;&gt;0,[1]p49!$A$368,"")</f>
        <v/>
      </c>
      <c r="C298" s="379"/>
      <c r="D298" s="379"/>
      <c r="E298" s="379"/>
      <c r="F298" s="379"/>
      <c r="G298" s="379"/>
      <c r="H298" s="379"/>
      <c r="I298" s="379"/>
      <c r="J298" s="379"/>
      <c r="K298" s="379"/>
      <c r="L298" s="380"/>
      <c r="M298" s="47" t="s">
        <v>258</v>
      </c>
      <c r="N298" s="379" t="str">
        <f>IF([1]p49!$I$368&lt;&gt;0,[1]p49!$I$368,"")</f>
        <v/>
      </c>
      <c r="O298" s="379"/>
      <c r="P298" s="379"/>
      <c r="Q298" s="380"/>
      <c r="R298" s="95" t="s">
        <v>261</v>
      </c>
      <c r="S298" s="96" t="str">
        <f>IF([1]p49!$L$368&lt;&gt;0,[1]p49!$L$368,"")</f>
        <v/>
      </c>
      <c r="T298" s="97"/>
      <c r="U298" s="2"/>
      <c r="V298" s="2"/>
    </row>
    <row r="299" spans="1:22" x14ac:dyDescent="0.2">
      <c r="A299" s="378"/>
      <c r="B299" s="378"/>
      <c r="C299" s="378"/>
      <c r="D299" s="378"/>
      <c r="E299" s="378"/>
      <c r="F299" s="378"/>
      <c r="G299" s="378"/>
      <c r="H299" s="378"/>
      <c r="I299" s="378"/>
      <c r="J299" s="378"/>
      <c r="K299" s="378"/>
      <c r="L299" s="378"/>
      <c r="M299" s="378"/>
      <c r="N299" s="378"/>
      <c r="O299" s="378"/>
      <c r="P299" s="378"/>
      <c r="Q299" s="378"/>
      <c r="R299" s="378"/>
      <c r="S299" s="378"/>
    </row>
    <row r="300" spans="1:22" s="32" customFormat="1" ht="13.5" customHeight="1" x14ac:dyDescent="0.2">
      <c r="A300" s="375" t="str">
        <f>T([1]p50!$C$13:$G$13)</f>
        <v/>
      </c>
      <c r="B300" s="376"/>
      <c r="C300" s="376"/>
      <c r="D300" s="376"/>
      <c r="E300" s="376"/>
      <c r="F300" s="377"/>
      <c r="G300" s="383"/>
      <c r="H300" s="381"/>
      <c r="I300" s="381"/>
      <c r="J300" s="381"/>
      <c r="K300" s="381"/>
      <c r="L300" s="381"/>
      <c r="M300" s="381"/>
      <c r="N300" s="381"/>
      <c r="O300" s="381"/>
      <c r="P300" s="381"/>
      <c r="Q300" s="381"/>
      <c r="R300" s="381"/>
      <c r="S300" s="381"/>
    </row>
    <row r="301" spans="1:22" x14ac:dyDescent="0.2">
      <c r="A301" s="47" t="s">
        <v>262</v>
      </c>
      <c r="B301" s="379" t="str">
        <f>IF([1]p50!$A$365&lt;&gt;0,[1]p50!$A$365,"")</f>
        <v/>
      </c>
      <c r="C301" s="379"/>
      <c r="D301" s="379"/>
      <c r="E301" s="379"/>
      <c r="F301" s="379"/>
      <c r="G301" s="379"/>
      <c r="H301" s="379"/>
      <c r="I301" s="379"/>
      <c r="J301" s="379"/>
      <c r="K301" s="379"/>
      <c r="L301" s="380"/>
      <c r="M301" s="47" t="s">
        <v>258</v>
      </c>
      <c r="N301" s="379" t="str">
        <f>IF([1]p50!$I$365&lt;&gt;0,[1]p50!$I$365,"")</f>
        <v/>
      </c>
      <c r="O301" s="379"/>
      <c r="P301" s="379"/>
      <c r="Q301" s="380"/>
      <c r="R301" s="95" t="s">
        <v>261</v>
      </c>
      <c r="S301" s="96" t="str">
        <f>IF([1]p50!$L$365&lt;&gt;0,[1]p50!$L$365,"")</f>
        <v/>
      </c>
      <c r="T301" s="97"/>
      <c r="U301" s="2"/>
      <c r="V301" s="2"/>
    </row>
    <row r="302" spans="1:22" x14ac:dyDescent="0.2">
      <c r="A302" s="47" t="s">
        <v>262</v>
      </c>
      <c r="B302" s="379" t="str">
        <f>IF([1]p50!$A$366&lt;&gt;0,[1]p50!$A$366,"")</f>
        <v/>
      </c>
      <c r="C302" s="379"/>
      <c r="D302" s="379"/>
      <c r="E302" s="379"/>
      <c r="F302" s="379"/>
      <c r="G302" s="379"/>
      <c r="H302" s="379"/>
      <c r="I302" s="379"/>
      <c r="J302" s="379"/>
      <c r="K302" s="379"/>
      <c r="L302" s="380"/>
      <c r="M302" s="47" t="s">
        <v>258</v>
      </c>
      <c r="N302" s="379" t="str">
        <f>IF([1]p50!$I$366&lt;&gt;0,[1]p50!$I$366,"")</f>
        <v/>
      </c>
      <c r="O302" s="379"/>
      <c r="P302" s="379"/>
      <c r="Q302" s="380"/>
      <c r="R302" s="95" t="s">
        <v>261</v>
      </c>
      <c r="S302" s="96" t="str">
        <f>IF([1]p50!$L$366&lt;&gt;0,[1]p50!$L$366,"")</f>
        <v/>
      </c>
      <c r="T302" s="97"/>
      <c r="U302" s="2"/>
      <c r="V302" s="2"/>
    </row>
    <row r="303" spans="1:22" x14ac:dyDescent="0.2">
      <c r="A303" s="47" t="s">
        <v>262</v>
      </c>
      <c r="B303" s="379" t="str">
        <f>IF([1]p50!$A$367&lt;&gt;0,[1]p50!$A$367,"")</f>
        <v/>
      </c>
      <c r="C303" s="379"/>
      <c r="D303" s="379"/>
      <c r="E303" s="379"/>
      <c r="F303" s="379"/>
      <c r="G303" s="379"/>
      <c r="H303" s="379"/>
      <c r="I303" s="379"/>
      <c r="J303" s="379"/>
      <c r="K303" s="379"/>
      <c r="L303" s="380"/>
      <c r="M303" s="47" t="s">
        <v>258</v>
      </c>
      <c r="N303" s="379" t="str">
        <f>IF([1]p50!$I$367&lt;&gt;0,[1]p50!$I$367,"")</f>
        <v/>
      </c>
      <c r="O303" s="379"/>
      <c r="P303" s="379"/>
      <c r="Q303" s="380"/>
      <c r="R303" s="95" t="s">
        <v>261</v>
      </c>
      <c r="S303" s="96" t="str">
        <f>IF([1]p50!$L$367&lt;&gt;0,[1]p50!$L$367,"")</f>
        <v/>
      </c>
      <c r="T303" s="97"/>
      <c r="U303" s="2"/>
      <c r="V303" s="2"/>
    </row>
    <row r="304" spans="1:22" x14ac:dyDescent="0.2">
      <c r="A304" s="47" t="s">
        <v>262</v>
      </c>
      <c r="B304" s="379" t="str">
        <f>IF([1]p50!$A$368&lt;&gt;0,[1]p50!$A$368,"")</f>
        <v/>
      </c>
      <c r="C304" s="379"/>
      <c r="D304" s="379"/>
      <c r="E304" s="379"/>
      <c r="F304" s="379"/>
      <c r="G304" s="379"/>
      <c r="H304" s="379"/>
      <c r="I304" s="379"/>
      <c r="J304" s="379"/>
      <c r="K304" s="379"/>
      <c r="L304" s="380"/>
      <c r="M304" s="47" t="s">
        <v>258</v>
      </c>
      <c r="N304" s="379" t="str">
        <f>IF([1]p50!$I$368&lt;&gt;0,[1]p50!$I$368,"")</f>
        <v/>
      </c>
      <c r="O304" s="379"/>
      <c r="P304" s="379"/>
      <c r="Q304" s="380"/>
      <c r="R304" s="95" t="s">
        <v>261</v>
      </c>
      <c r="S304" s="96" t="str">
        <f>IF([1]p50!$L$368&lt;&gt;0,[1]p50!$L$368,"")</f>
        <v/>
      </c>
      <c r="T304" s="97"/>
      <c r="U304" s="2"/>
      <c r="V304" s="2"/>
    </row>
    <row r="305" spans="1:19" x14ac:dyDescent="0.2">
      <c r="A305" s="378"/>
      <c r="B305" s="378"/>
      <c r="C305" s="378"/>
      <c r="D305" s="378"/>
      <c r="E305" s="378"/>
      <c r="F305" s="378"/>
      <c r="G305" s="378"/>
      <c r="H305" s="378"/>
      <c r="I305" s="378"/>
      <c r="J305" s="378"/>
      <c r="K305" s="378"/>
      <c r="L305" s="378"/>
      <c r="M305" s="378"/>
      <c r="N305" s="378"/>
      <c r="O305" s="378"/>
      <c r="P305" s="378"/>
      <c r="Q305" s="378"/>
      <c r="R305" s="378"/>
      <c r="S305" s="378"/>
    </row>
  </sheetData>
  <mergeCells count="556">
    <mergeCell ref="B304:L304"/>
    <mergeCell ref="N304:Q304"/>
    <mergeCell ref="A305:S305"/>
    <mergeCell ref="A77:S77"/>
    <mergeCell ref="A137:S137"/>
    <mergeCell ref="A197:S197"/>
    <mergeCell ref="A257:S257"/>
    <mergeCell ref="B302:L302"/>
    <mergeCell ref="N302:Q302"/>
    <mergeCell ref="B303:L303"/>
    <mergeCell ref="N303:Q303"/>
    <mergeCell ref="A299:S299"/>
    <mergeCell ref="A300:F300"/>
    <mergeCell ref="G300:S300"/>
    <mergeCell ref="B301:L301"/>
    <mergeCell ref="N301:Q301"/>
    <mergeCell ref="B295:L295"/>
    <mergeCell ref="N295:Q295"/>
    <mergeCell ref="B296:L296"/>
    <mergeCell ref="N296:Q296"/>
    <mergeCell ref="B297:L297"/>
    <mergeCell ref="N297:Q297"/>
    <mergeCell ref="N289:Q289"/>
    <mergeCell ref="B290:L290"/>
    <mergeCell ref="N290:Q290"/>
    <mergeCell ref="B298:L298"/>
    <mergeCell ref="N298:Q298"/>
    <mergeCell ref="B292:L292"/>
    <mergeCell ref="N292:Q292"/>
    <mergeCell ref="A293:S293"/>
    <mergeCell ref="A294:F294"/>
    <mergeCell ref="G294:S294"/>
    <mergeCell ref="B291:L291"/>
    <mergeCell ref="N291:Q291"/>
    <mergeCell ref="B285:L285"/>
    <mergeCell ref="N285:Q285"/>
    <mergeCell ref="B286:L286"/>
    <mergeCell ref="N286:Q286"/>
    <mergeCell ref="A287:S287"/>
    <mergeCell ref="A288:F288"/>
    <mergeCell ref="G288:S288"/>
    <mergeCell ref="B289:L289"/>
    <mergeCell ref="N280:Q280"/>
    <mergeCell ref="A281:S281"/>
    <mergeCell ref="A282:F282"/>
    <mergeCell ref="G282:S282"/>
    <mergeCell ref="B283:L283"/>
    <mergeCell ref="N283:Q283"/>
    <mergeCell ref="B284:L284"/>
    <mergeCell ref="N284:Q284"/>
    <mergeCell ref="B266:L266"/>
    <mergeCell ref="B278:L278"/>
    <mergeCell ref="N278:Q278"/>
    <mergeCell ref="B279:L279"/>
    <mergeCell ref="N279:Q279"/>
    <mergeCell ref="B280:L280"/>
    <mergeCell ref="B277:L277"/>
    <mergeCell ref="N277:Q277"/>
    <mergeCell ref="B273:L273"/>
    <mergeCell ref="N273:Q273"/>
    <mergeCell ref="B274:L274"/>
    <mergeCell ref="N274:Q274"/>
    <mergeCell ref="N255:Q255"/>
    <mergeCell ref="A270:F270"/>
    <mergeCell ref="G270:S270"/>
    <mergeCell ref="A275:S275"/>
    <mergeCell ref="A276:F276"/>
    <mergeCell ref="G276:S276"/>
    <mergeCell ref="N259:Q259"/>
    <mergeCell ref="B260:L260"/>
    <mergeCell ref="N260:Q260"/>
    <mergeCell ref="B261:L261"/>
    <mergeCell ref="N261:Q261"/>
    <mergeCell ref="B271:L271"/>
    <mergeCell ref="N271:Q271"/>
    <mergeCell ref="B272:L272"/>
    <mergeCell ref="N272:Q272"/>
    <mergeCell ref="A269:S269"/>
    <mergeCell ref="N267:Q267"/>
    <mergeCell ref="B268:L268"/>
    <mergeCell ref="N268:Q268"/>
    <mergeCell ref="A263:S263"/>
    <mergeCell ref="A264:F264"/>
    <mergeCell ref="G264:S264"/>
    <mergeCell ref="B265:L265"/>
    <mergeCell ref="N265:Q265"/>
    <mergeCell ref="A239:S239"/>
    <mergeCell ref="A240:F240"/>
    <mergeCell ref="G240:S240"/>
    <mergeCell ref="N266:Q266"/>
    <mergeCell ref="B267:L267"/>
    <mergeCell ref="B249:L249"/>
    <mergeCell ref="N249:Q249"/>
    <mergeCell ref="B250:L250"/>
    <mergeCell ref="N250:Q250"/>
    <mergeCell ref="A251:S251"/>
    <mergeCell ref="A252:F252"/>
    <mergeCell ref="G252:S252"/>
    <mergeCell ref="B253:L253"/>
    <mergeCell ref="N253:Q253"/>
    <mergeCell ref="B254:L254"/>
    <mergeCell ref="N254:Q254"/>
    <mergeCell ref="B262:L262"/>
    <mergeCell ref="N262:Q262"/>
    <mergeCell ref="B256:L256"/>
    <mergeCell ref="N256:Q256"/>
    <mergeCell ref="A258:F258"/>
    <mergeCell ref="G258:S258"/>
    <mergeCell ref="B259:L259"/>
    <mergeCell ref="B255:L255"/>
    <mergeCell ref="B248:L248"/>
    <mergeCell ref="N248:Q248"/>
    <mergeCell ref="B242:L242"/>
    <mergeCell ref="N242:Q242"/>
    <mergeCell ref="B243:L243"/>
    <mergeCell ref="N243:Q243"/>
    <mergeCell ref="B244:L244"/>
    <mergeCell ref="B241:L241"/>
    <mergeCell ref="N241:Q241"/>
    <mergeCell ref="N244:Q244"/>
    <mergeCell ref="A245:S245"/>
    <mergeCell ref="A246:F246"/>
    <mergeCell ref="G246:S246"/>
    <mergeCell ref="B247:L247"/>
    <mergeCell ref="N247:Q247"/>
    <mergeCell ref="B235:L235"/>
    <mergeCell ref="N235:Q235"/>
    <mergeCell ref="B236:L236"/>
    <mergeCell ref="N236:Q236"/>
    <mergeCell ref="B237:L237"/>
    <mergeCell ref="N237:Q237"/>
    <mergeCell ref="B238:L238"/>
    <mergeCell ref="N238:Q238"/>
    <mergeCell ref="N229:Q229"/>
    <mergeCell ref="B230:L230"/>
    <mergeCell ref="N230:Q230"/>
    <mergeCell ref="B231:L231"/>
    <mergeCell ref="N231:Q231"/>
    <mergeCell ref="B232:L232"/>
    <mergeCell ref="N232:Q232"/>
    <mergeCell ref="B225:L225"/>
    <mergeCell ref="N225:Q225"/>
    <mergeCell ref="A233:S233"/>
    <mergeCell ref="A234:F234"/>
    <mergeCell ref="G234:S234"/>
    <mergeCell ref="A227:S227"/>
    <mergeCell ref="A228:F228"/>
    <mergeCell ref="G228:S228"/>
    <mergeCell ref="B229:L229"/>
    <mergeCell ref="B226:L226"/>
    <mergeCell ref="N226:Q226"/>
    <mergeCell ref="B220:L220"/>
    <mergeCell ref="N220:Q220"/>
    <mergeCell ref="A221:S221"/>
    <mergeCell ref="A222:F222"/>
    <mergeCell ref="G222:S222"/>
    <mergeCell ref="B223:L223"/>
    <mergeCell ref="N223:Q223"/>
    <mergeCell ref="B224:L224"/>
    <mergeCell ref="A216:F216"/>
    <mergeCell ref="G216:S216"/>
    <mergeCell ref="B217:L217"/>
    <mergeCell ref="N217:Q217"/>
    <mergeCell ref="B218:L218"/>
    <mergeCell ref="N218:Q218"/>
    <mergeCell ref="N224:Q224"/>
    <mergeCell ref="B211:L211"/>
    <mergeCell ref="N211:Q211"/>
    <mergeCell ref="B219:L219"/>
    <mergeCell ref="N219:Q219"/>
    <mergeCell ref="B213:L213"/>
    <mergeCell ref="N213:Q213"/>
    <mergeCell ref="B214:L214"/>
    <mergeCell ref="N214:Q214"/>
    <mergeCell ref="A215:S215"/>
    <mergeCell ref="B212:L212"/>
    <mergeCell ref="N212:Q212"/>
    <mergeCell ref="B206:L206"/>
    <mergeCell ref="N206:Q206"/>
    <mergeCell ref="B207:L207"/>
    <mergeCell ref="N207:Q207"/>
    <mergeCell ref="B208:L208"/>
    <mergeCell ref="N208:Q208"/>
    <mergeCell ref="A209:S209"/>
    <mergeCell ref="A210:F210"/>
    <mergeCell ref="N201:Q201"/>
    <mergeCell ref="B202:L202"/>
    <mergeCell ref="N202:Q202"/>
    <mergeCell ref="A203:S203"/>
    <mergeCell ref="A204:F204"/>
    <mergeCell ref="G204:S204"/>
    <mergeCell ref="G210:S210"/>
    <mergeCell ref="B196:L196"/>
    <mergeCell ref="N196:Q196"/>
    <mergeCell ref="B205:L205"/>
    <mergeCell ref="N205:Q205"/>
    <mergeCell ref="B199:L199"/>
    <mergeCell ref="N199:Q199"/>
    <mergeCell ref="B200:L200"/>
    <mergeCell ref="N200:Q200"/>
    <mergeCell ref="B201:L201"/>
    <mergeCell ref="A198:F198"/>
    <mergeCell ref="G198:S198"/>
    <mergeCell ref="A191:S191"/>
    <mergeCell ref="A192:F192"/>
    <mergeCell ref="G192:S192"/>
    <mergeCell ref="B193:L193"/>
    <mergeCell ref="N193:Q193"/>
    <mergeCell ref="B194:L194"/>
    <mergeCell ref="N194:Q194"/>
    <mergeCell ref="B195:L195"/>
    <mergeCell ref="B187:L187"/>
    <mergeCell ref="N187:Q187"/>
    <mergeCell ref="B188:L188"/>
    <mergeCell ref="N188:Q188"/>
    <mergeCell ref="B189:L189"/>
    <mergeCell ref="N189:Q189"/>
    <mergeCell ref="N195:Q195"/>
    <mergeCell ref="B182:L182"/>
    <mergeCell ref="N182:Q182"/>
    <mergeCell ref="B190:L190"/>
    <mergeCell ref="N190:Q190"/>
    <mergeCell ref="B184:L184"/>
    <mergeCell ref="N184:Q184"/>
    <mergeCell ref="A185:S185"/>
    <mergeCell ref="A186:F186"/>
    <mergeCell ref="G186:S186"/>
    <mergeCell ref="B183:L183"/>
    <mergeCell ref="N183:Q183"/>
    <mergeCell ref="B177:L177"/>
    <mergeCell ref="N177:Q177"/>
    <mergeCell ref="B178:L178"/>
    <mergeCell ref="N178:Q178"/>
    <mergeCell ref="A179:S179"/>
    <mergeCell ref="A180:F180"/>
    <mergeCell ref="G180:S180"/>
    <mergeCell ref="B181:L181"/>
    <mergeCell ref="N172:Q172"/>
    <mergeCell ref="A173:S173"/>
    <mergeCell ref="A174:F174"/>
    <mergeCell ref="G174:S174"/>
    <mergeCell ref="B175:L175"/>
    <mergeCell ref="N175:Q175"/>
    <mergeCell ref="N181:Q181"/>
    <mergeCell ref="A167:S167"/>
    <mergeCell ref="A168:F168"/>
    <mergeCell ref="G168:S168"/>
    <mergeCell ref="B176:L176"/>
    <mergeCell ref="N176:Q176"/>
    <mergeCell ref="B170:L170"/>
    <mergeCell ref="N170:Q170"/>
    <mergeCell ref="B171:L171"/>
    <mergeCell ref="N171:Q171"/>
    <mergeCell ref="B172:L172"/>
    <mergeCell ref="B169:L169"/>
    <mergeCell ref="N169:Q169"/>
    <mergeCell ref="B163:L163"/>
    <mergeCell ref="N163:Q163"/>
    <mergeCell ref="B164:L164"/>
    <mergeCell ref="N164:Q164"/>
    <mergeCell ref="B165:L165"/>
    <mergeCell ref="N165:Q165"/>
    <mergeCell ref="B166:L166"/>
    <mergeCell ref="N166:Q166"/>
    <mergeCell ref="B158:L158"/>
    <mergeCell ref="N158:Q158"/>
    <mergeCell ref="B159:L159"/>
    <mergeCell ref="N159:Q159"/>
    <mergeCell ref="B160:L160"/>
    <mergeCell ref="N160:Q160"/>
    <mergeCell ref="B153:L153"/>
    <mergeCell ref="N153:Q153"/>
    <mergeCell ref="A161:S161"/>
    <mergeCell ref="A162:F162"/>
    <mergeCell ref="G162:S162"/>
    <mergeCell ref="A155:S155"/>
    <mergeCell ref="A156:F156"/>
    <mergeCell ref="G156:S156"/>
    <mergeCell ref="B157:L157"/>
    <mergeCell ref="N157:Q157"/>
    <mergeCell ref="B154:L154"/>
    <mergeCell ref="N154:Q154"/>
    <mergeCell ref="A150:F150"/>
    <mergeCell ref="G150:S150"/>
    <mergeCell ref="B151:L151"/>
    <mergeCell ref="N151:Q151"/>
    <mergeCell ref="B152:L152"/>
    <mergeCell ref="N152:Q152"/>
    <mergeCell ref="G144:S144"/>
    <mergeCell ref="B145:L145"/>
    <mergeCell ref="N145:Q145"/>
    <mergeCell ref="B146:L146"/>
    <mergeCell ref="N146:Q146"/>
    <mergeCell ref="B148:L148"/>
    <mergeCell ref="N148:Q148"/>
    <mergeCell ref="A149:S149"/>
    <mergeCell ref="B139:L139"/>
    <mergeCell ref="N139:Q139"/>
    <mergeCell ref="B147:L147"/>
    <mergeCell ref="N147:Q147"/>
    <mergeCell ref="B141:L141"/>
    <mergeCell ref="N141:Q141"/>
    <mergeCell ref="B142:L142"/>
    <mergeCell ref="N142:Q142"/>
    <mergeCell ref="A143:S143"/>
    <mergeCell ref="A144:F144"/>
    <mergeCell ref="B140:L140"/>
    <mergeCell ref="N140:Q140"/>
    <mergeCell ref="B134:L134"/>
    <mergeCell ref="N134:Q134"/>
    <mergeCell ref="B135:L135"/>
    <mergeCell ref="N135:Q135"/>
    <mergeCell ref="B136:L136"/>
    <mergeCell ref="N136:Q136"/>
    <mergeCell ref="A138:F138"/>
    <mergeCell ref="G138:S138"/>
    <mergeCell ref="B129:L129"/>
    <mergeCell ref="N129:Q129"/>
    <mergeCell ref="B130:L130"/>
    <mergeCell ref="N130:Q130"/>
    <mergeCell ref="A131:S131"/>
    <mergeCell ref="A132:F132"/>
    <mergeCell ref="G132:S132"/>
    <mergeCell ref="B123:L123"/>
    <mergeCell ref="N123:Q123"/>
    <mergeCell ref="B124:L124"/>
    <mergeCell ref="N124:Q124"/>
    <mergeCell ref="B133:L133"/>
    <mergeCell ref="N133:Q133"/>
    <mergeCell ref="B127:L127"/>
    <mergeCell ref="N127:Q127"/>
    <mergeCell ref="B128:L128"/>
    <mergeCell ref="N128:Q128"/>
    <mergeCell ref="A125:S125"/>
    <mergeCell ref="A126:F126"/>
    <mergeCell ref="G126:S126"/>
    <mergeCell ref="A119:S119"/>
    <mergeCell ref="A120:F120"/>
    <mergeCell ref="G120:S120"/>
    <mergeCell ref="B121:L121"/>
    <mergeCell ref="N121:Q121"/>
    <mergeCell ref="B122:L122"/>
    <mergeCell ref="N122:Q122"/>
    <mergeCell ref="B115:L115"/>
    <mergeCell ref="N115:Q115"/>
    <mergeCell ref="B116:L116"/>
    <mergeCell ref="N116:Q116"/>
    <mergeCell ref="B117:L117"/>
    <mergeCell ref="N117:Q117"/>
    <mergeCell ref="B110:L110"/>
    <mergeCell ref="N110:Q110"/>
    <mergeCell ref="B118:L118"/>
    <mergeCell ref="N118:Q118"/>
    <mergeCell ref="B112:L112"/>
    <mergeCell ref="N112:Q112"/>
    <mergeCell ref="A113:S113"/>
    <mergeCell ref="A114:F114"/>
    <mergeCell ref="G114:S114"/>
    <mergeCell ref="B111:L111"/>
    <mergeCell ref="N111:Q111"/>
    <mergeCell ref="B105:L105"/>
    <mergeCell ref="N105:Q105"/>
    <mergeCell ref="B106:L106"/>
    <mergeCell ref="N106:Q106"/>
    <mergeCell ref="A107:S107"/>
    <mergeCell ref="A108:F108"/>
    <mergeCell ref="G108:S108"/>
    <mergeCell ref="B109:L109"/>
    <mergeCell ref="N100:Q100"/>
    <mergeCell ref="A101:S101"/>
    <mergeCell ref="A102:F102"/>
    <mergeCell ref="G102:S102"/>
    <mergeCell ref="B103:L103"/>
    <mergeCell ref="N103:Q103"/>
    <mergeCell ref="N109:Q109"/>
    <mergeCell ref="B104:L104"/>
    <mergeCell ref="N104:Q104"/>
    <mergeCell ref="B86:L86"/>
    <mergeCell ref="B98:L98"/>
    <mergeCell ref="N98:Q98"/>
    <mergeCell ref="B99:L99"/>
    <mergeCell ref="N99:Q99"/>
    <mergeCell ref="B100:L100"/>
    <mergeCell ref="B97:L97"/>
    <mergeCell ref="N97:Q97"/>
    <mergeCell ref="B93:L93"/>
    <mergeCell ref="N93:Q93"/>
    <mergeCell ref="B94:L94"/>
    <mergeCell ref="N94:Q94"/>
    <mergeCell ref="N75:Q75"/>
    <mergeCell ref="A90:F90"/>
    <mergeCell ref="G90:S90"/>
    <mergeCell ref="A95:S95"/>
    <mergeCell ref="A96:F96"/>
    <mergeCell ref="G96:S96"/>
    <mergeCell ref="N79:Q79"/>
    <mergeCell ref="B80:L80"/>
    <mergeCell ref="N80:Q80"/>
    <mergeCell ref="B81:L81"/>
    <mergeCell ref="N81:Q81"/>
    <mergeCell ref="B91:L91"/>
    <mergeCell ref="N91:Q91"/>
    <mergeCell ref="B92:L92"/>
    <mergeCell ref="N92:Q92"/>
    <mergeCell ref="A89:S89"/>
    <mergeCell ref="N87:Q87"/>
    <mergeCell ref="B88:L88"/>
    <mergeCell ref="N88:Q88"/>
    <mergeCell ref="A83:S83"/>
    <mergeCell ref="A84:F84"/>
    <mergeCell ref="G84:S84"/>
    <mergeCell ref="B85:L85"/>
    <mergeCell ref="N85:Q85"/>
    <mergeCell ref="A59:S59"/>
    <mergeCell ref="A60:F60"/>
    <mergeCell ref="G60:S60"/>
    <mergeCell ref="N86:Q86"/>
    <mergeCell ref="B87:L87"/>
    <mergeCell ref="B69:L69"/>
    <mergeCell ref="N69:Q69"/>
    <mergeCell ref="B70:L70"/>
    <mergeCell ref="N70:Q70"/>
    <mergeCell ref="A71:S71"/>
    <mergeCell ref="A72:F72"/>
    <mergeCell ref="G72:S72"/>
    <mergeCell ref="B73:L73"/>
    <mergeCell ref="N73:Q73"/>
    <mergeCell ref="B74:L74"/>
    <mergeCell ref="N74:Q74"/>
    <mergeCell ref="B82:L82"/>
    <mergeCell ref="N82:Q82"/>
    <mergeCell ref="B76:L76"/>
    <mergeCell ref="N76:Q76"/>
    <mergeCell ref="A78:F78"/>
    <mergeCell ref="G78:S78"/>
    <mergeCell ref="B79:L79"/>
    <mergeCell ref="B75:L75"/>
    <mergeCell ref="B68:L68"/>
    <mergeCell ref="N68:Q68"/>
    <mergeCell ref="B62:L62"/>
    <mergeCell ref="N62:Q62"/>
    <mergeCell ref="B63:L63"/>
    <mergeCell ref="N63:Q63"/>
    <mergeCell ref="B64:L64"/>
    <mergeCell ref="B61:L61"/>
    <mergeCell ref="N61:Q61"/>
    <mergeCell ref="N64:Q64"/>
    <mergeCell ref="A65:S65"/>
    <mergeCell ref="A66:F66"/>
    <mergeCell ref="G66:S66"/>
    <mergeCell ref="B67:L67"/>
    <mergeCell ref="N67:Q67"/>
    <mergeCell ref="B55:L55"/>
    <mergeCell ref="N55:Q55"/>
    <mergeCell ref="B56:L56"/>
    <mergeCell ref="N56:Q56"/>
    <mergeCell ref="B57:L57"/>
    <mergeCell ref="N57:Q57"/>
    <mergeCell ref="B58:L58"/>
    <mergeCell ref="N58:Q58"/>
    <mergeCell ref="N49:Q49"/>
    <mergeCell ref="B50:L50"/>
    <mergeCell ref="N50:Q50"/>
    <mergeCell ref="B51:L51"/>
    <mergeCell ref="N51:Q51"/>
    <mergeCell ref="B52:L52"/>
    <mergeCell ref="N52:Q52"/>
    <mergeCell ref="B45:L45"/>
    <mergeCell ref="N45:Q45"/>
    <mergeCell ref="A53:S53"/>
    <mergeCell ref="A54:F54"/>
    <mergeCell ref="G54:S54"/>
    <mergeCell ref="A47:S47"/>
    <mergeCell ref="A48:F48"/>
    <mergeCell ref="G48:S48"/>
    <mergeCell ref="B49:L49"/>
    <mergeCell ref="B46:L46"/>
    <mergeCell ref="N46:Q46"/>
    <mergeCell ref="B40:L40"/>
    <mergeCell ref="N40:Q40"/>
    <mergeCell ref="A41:S41"/>
    <mergeCell ref="A42:F42"/>
    <mergeCell ref="G42:S42"/>
    <mergeCell ref="B43:L43"/>
    <mergeCell ref="N43:Q43"/>
    <mergeCell ref="B44:L44"/>
    <mergeCell ref="A36:F36"/>
    <mergeCell ref="G36:S36"/>
    <mergeCell ref="B37:L37"/>
    <mergeCell ref="N37:Q37"/>
    <mergeCell ref="B38:L38"/>
    <mergeCell ref="N38:Q38"/>
    <mergeCell ref="N44:Q44"/>
    <mergeCell ref="B31:L31"/>
    <mergeCell ref="N31:Q31"/>
    <mergeCell ref="B39:L39"/>
    <mergeCell ref="N39:Q39"/>
    <mergeCell ref="B33:L33"/>
    <mergeCell ref="N33:Q33"/>
    <mergeCell ref="B34:L34"/>
    <mergeCell ref="N34:Q34"/>
    <mergeCell ref="A35:S35"/>
    <mergeCell ref="B32:L32"/>
    <mergeCell ref="N32:Q32"/>
    <mergeCell ref="B26:L26"/>
    <mergeCell ref="N26:Q26"/>
    <mergeCell ref="B27:L27"/>
    <mergeCell ref="N27:Q27"/>
    <mergeCell ref="B28:L28"/>
    <mergeCell ref="N28:Q28"/>
    <mergeCell ref="A29:S29"/>
    <mergeCell ref="A30:F30"/>
    <mergeCell ref="N21:Q21"/>
    <mergeCell ref="B22:L22"/>
    <mergeCell ref="N22:Q22"/>
    <mergeCell ref="A23:S23"/>
    <mergeCell ref="A24:F24"/>
    <mergeCell ref="G24:S24"/>
    <mergeCell ref="G30:S30"/>
    <mergeCell ref="B16:L16"/>
    <mergeCell ref="N16:Q16"/>
    <mergeCell ref="B25:L25"/>
    <mergeCell ref="N25:Q25"/>
    <mergeCell ref="B19:L19"/>
    <mergeCell ref="N19:Q19"/>
    <mergeCell ref="B20:L20"/>
    <mergeCell ref="N20:Q20"/>
    <mergeCell ref="B21:L21"/>
    <mergeCell ref="A17:S17"/>
    <mergeCell ref="A18:F18"/>
    <mergeCell ref="G18:S18"/>
    <mergeCell ref="A12:F12"/>
    <mergeCell ref="G12:S12"/>
    <mergeCell ref="B13:L13"/>
    <mergeCell ref="N13:Q13"/>
    <mergeCell ref="B14:L14"/>
    <mergeCell ref="N14:Q14"/>
    <mergeCell ref="B15:L15"/>
    <mergeCell ref="A11:S11"/>
    <mergeCell ref="N9:Q9"/>
    <mergeCell ref="B10:L10"/>
    <mergeCell ref="N10:Q10"/>
    <mergeCell ref="B9:L9"/>
    <mergeCell ref="N15:Q15"/>
    <mergeCell ref="A1:S1"/>
    <mergeCell ref="A2:S2"/>
    <mergeCell ref="A3:D3"/>
    <mergeCell ref="Q3:R3"/>
    <mergeCell ref="E3:P3"/>
    <mergeCell ref="B8:L8"/>
    <mergeCell ref="N8:Q8"/>
    <mergeCell ref="A4:S5"/>
    <mergeCell ref="A6:F6"/>
    <mergeCell ref="G6:S6"/>
    <mergeCell ref="N7:Q7"/>
    <mergeCell ref="B7:L7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B07E-D295-41ED-986B-CD9F0EBAF4E5}">
  <dimension ref="A1:V668"/>
  <sheetViews>
    <sheetView workbookViewId="0">
      <selection activeCell="E3" sqref="E3:P3"/>
    </sheetView>
  </sheetViews>
  <sheetFormatPr defaultRowHeight="12.75" x14ac:dyDescent="0.2"/>
  <cols>
    <col min="1" max="1" width="6.5703125" customWidth="1"/>
    <col min="2" max="2" width="2.85546875" customWidth="1"/>
    <col min="3" max="3" width="6.7109375" customWidth="1"/>
    <col min="4" max="4" width="7.140625" customWidth="1"/>
    <col min="5" max="5" width="6.85546875" customWidth="1"/>
    <col min="6" max="6" width="5.7109375" customWidth="1"/>
    <col min="7" max="7" width="6.42578125" customWidth="1"/>
    <col min="8" max="8" width="9.28515625" customWidth="1"/>
    <col min="9" max="9" width="5.28515625" customWidth="1"/>
    <col min="10" max="10" width="4.28515625" customWidth="1"/>
    <col min="11" max="11" width="5.42578125" customWidth="1"/>
    <col min="12" max="13" width="7.7109375" customWidth="1"/>
    <col min="14" max="14" width="8.42578125" customWidth="1"/>
    <col min="15" max="15" width="4.5703125" customWidth="1"/>
    <col min="16" max="16" width="6.7109375" customWidth="1"/>
    <col min="17" max="17" width="7.140625" customWidth="1"/>
    <col min="18" max="18" width="8.28515625" customWidth="1"/>
    <col min="19" max="19" width="7.140625" customWidth="1"/>
    <col min="20" max="20" width="5.28515625" customWidth="1"/>
  </cols>
  <sheetData>
    <row r="1" spans="1:22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22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22" ht="13.5" thickBot="1" x14ac:dyDescent="0.25">
      <c r="A3" s="185" t="s">
        <v>256</v>
      </c>
      <c r="B3" s="186"/>
      <c r="C3" s="186"/>
      <c r="D3" s="336"/>
      <c r="E3" s="371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82"/>
      <c r="Q3" s="369" t="s">
        <v>80</v>
      </c>
      <c r="R3" s="370"/>
      <c r="S3" s="21" t="str">
        <f>[1]p1!$H$4</f>
        <v>2023.2</v>
      </c>
    </row>
    <row r="4" spans="1:22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22" x14ac:dyDescent="0.2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22" s="32" customFormat="1" ht="13.5" customHeight="1" x14ac:dyDescent="0.2">
      <c r="A6" s="375" t="str">
        <f>T([1]p1!$C$13:$G$13)</f>
        <v>Alânnio Barbosa Nóbrega</v>
      </c>
      <c r="B6" s="376"/>
      <c r="C6" s="376"/>
      <c r="D6" s="376"/>
      <c r="E6" s="376"/>
      <c r="F6" s="377"/>
      <c r="G6" s="383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</row>
    <row r="7" spans="1:22" x14ac:dyDescent="0.2">
      <c r="A7" s="47" t="s">
        <v>257</v>
      </c>
      <c r="B7" s="379" t="str">
        <f>IF([1]p1!$A$358&lt;&gt;0,[1]p1!$A$358,"")</f>
        <v>ICMC Summer Metting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80"/>
      <c r="T7" s="97"/>
      <c r="U7" s="2"/>
      <c r="V7" s="2"/>
    </row>
    <row r="8" spans="1:22" x14ac:dyDescent="0.2">
      <c r="A8" s="385" t="s">
        <v>170</v>
      </c>
      <c r="B8" s="386"/>
      <c r="C8" s="378" t="str">
        <f>IF([1]p1!$K$358&lt;&gt;0,[1]p1!$K$358,"")</f>
        <v>ICMC-USP</v>
      </c>
      <c r="D8" s="378"/>
      <c r="E8" s="378"/>
      <c r="F8" s="378"/>
      <c r="G8" s="378"/>
      <c r="H8" s="378"/>
      <c r="I8" s="378"/>
      <c r="J8" s="378"/>
      <c r="K8" s="94" t="s">
        <v>74</v>
      </c>
      <c r="L8" s="98">
        <f>IF([1]p1!$I$358&lt;&gt;0,[1]p1!$I$358,"")</f>
        <v>45320</v>
      </c>
      <c r="M8" s="99" t="s">
        <v>75</v>
      </c>
      <c r="N8" s="100">
        <f>IF([1]p1!$J$358&lt;&gt;0,[1]p1!$J$358,"")</f>
        <v>45322</v>
      </c>
      <c r="O8" s="385" t="s">
        <v>259</v>
      </c>
      <c r="P8" s="386"/>
      <c r="Q8" s="378" t="str">
        <f>IF([1]p1!$L$358&lt;&gt;0,[1]p1!$L$358,"")</f>
        <v>Internacional</v>
      </c>
      <c r="R8" s="378"/>
      <c r="S8" s="387"/>
    </row>
    <row r="9" spans="1:22" x14ac:dyDescent="0.2">
      <c r="A9" s="384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</row>
    <row r="10" spans="1:22" x14ac:dyDescent="0.2">
      <c r="A10" s="47" t="s">
        <v>257</v>
      </c>
      <c r="B10" s="379" t="str">
        <f>IF([1]p1!$A$359&lt;&gt;0,[1]p1!$A$359,"")</f>
        <v>Mini-Simposio de Matemática(XXXVII Programa de Verão do PPGM)</v>
      </c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80"/>
      <c r="T10" s="97"/>
      <c r="U10" s="2"/>
      <c r="V10" s="2"/>
    </row>
    <row r="11" spans="1:22" x14ac:dyDescent="0.2">
      <c r="A11" s="385" t="s">
        <v>170</v>
      </c>
      <c r="B11" s="386"/>
      <c r="C11" s="378" t="str">
        <f>IF([1]p1!$K$359&lt;&gt;0,[1]p1!$K$359,"")</f>
        <v>UFSCAR</v>
      </c>
      <c r="D11" s="378"/>
      <c r="E11" s="378"/>
      <c r="F11" s="378"/>
      <c r="G11" s="378"/>
      <c r="H11" s="378"/>
      <c r="I11" s="378"/>
      <c r="J11" s="378"/>
      <c r="K11" s="94" t="s">
        <v>74</v>
      </c>
      <c r="L11" s="98">
        <f>IF([1]p1!$I$359&lt;&gt;0,[1]p1!$I$359,"")</f>
        <v>45315</v>
      </c>
      <c r="M11" s="99" t="s">
        <v>75</v>
      </c>
      <c r="N11" s="100">
        <f>IF([1]p1!$J$359&lt;&gt;0,[1]p1!$J$359,"")</f>
        <v>45315</v>
      </c>
      <c r="O11" s="385" t="s">
        <v>259</v>
      </c>
      <c r="P11" s="386"/>
      <c r="Q11" s="378" t="str">
        <f>IF([1]p1!$L$359&lt;&gt;0,[1]p1!$L$359,"")</f>
        <v>Nacional</v>
      </c>
      <c r="R11" s="378"/>
      <c r="S11" s="387"/>
    </row>
    <row r="12" spans="1:22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</row>
    <row r="13" spans="1:22" x14ac:dyDescent="0.2">
      <c r="A13" s="47" t="s">
        <v>257</v>
      </c>
      <c r="B13" s="379" t="str">
        <f>IF([1]p1!$A$360&lt;&gt;0,[1]p1!$A$360,"")</f>
        <v/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80"/>
      <c r="T13" s="97"/>
      <c r="U13" s="2"/>
      <c r="V13" s="2"/>
    </row>
    <row r="14" spans="1:22" x14ac:dyDescent="0.2">
      <c r="A14" s="385" t="s">
        <v>170</v>
      </c>
      <c r="B14" s="386"/>
      <c r="C14" s="378" t="str">
        <f>IF([1]p1!$K$360&lt;&gt;0,[1]p1!$K$360,"")</f>
        <v/>
      </c>
      <c r="D14" s="378"/>
      <c r="E14" s="378"/>
      <c r="F14" s="378"/>
      <c r="G14" s="378"/>
      <c r="H14" s="378"/>
      <c r="I14" s="378"/>
      <c r="J14" s="378"/>
      <c r="K14" s="94" t="s">
        <v>74</v>
      </c>
      <c r="L14" s="98" t="str">
        <f>IF([1]p1!$I$360&lt;&gt;0,[1]p1!$I$360,"")</f>
        <v/>
      </c>
      <c r="M14" s="99" t="s">
        <v>75</v>
      </c>
      <c r="N14" s="100" t="str">
        <f>IF([1]p1!$J$360&lt;&gt;0,[1]p1!$J$360,"")</f>
        <v/>
      </c>
      <c r="O14" s="385" t="s">
        <v>259</v>
      </c>
      <c r="P14" s="386"/>
      <c r="Q14" s="378" t="str">
        <f>IF([1]p1!$L$360&lt;&gt;0,[1]p1!$L$360,"")</f>
        <v/>
      </c>
      <c r="R14" s="378"/>
      <c r="S14" s="387"/>
    </row>
    <row r="15" spans="1:22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</row>
    <row r="16" spans="1:22" x14ac:dyDescent="0.2">
      <c r="A16" s="47" t="s">
        <v>257</v>
      </c>
      <c r="B16" s="379" t="str">
        <f>IF([1]p1!$A$361&lt;&gt;0,[1]p1!$A$361,"")</f>
        <v/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80"/>
      <c r="T16" s="97"/>
      <c r="U16" s="2"/>
      <c r="V16" s="2"/>
    </row>
    <row r="17" spans="1:22" x14ac:dyDescent="0.2">
      <c r="A17" s="385" t="s">
        <v>170</v>
      </c>
      <c r="B17" s="386"/>
      <c r="C17" s="378" t="str">
        <f>IF([1]p1!$K$361&lt;&gt;0,[1]p1!$K$361,"")</f>
        <v/>
      </c>
      <c r="D17" s="378"/>
      <c r="E17" s="378"/>
      <c r="F17" s="378"/>
      <c r="G17" s="378"/>
      <c r="H17" s="378"/>
      <c r="I17" s="378"/>
      <c r="J17" s="378"/>
      <c r="K17" s="94" t="s">
        <v>74</v>
      </c>
      <c r="L17" s="98" t="str">
        <f>IF([1]p1!$I$361&lt;&gt;0,[1]p1!$I$361,"")</f>
        <v/>
      </c>
      <c r="M17" s="99" t="s">
        <v>75</v>
      </c>
      <c r="N17" s="100" t="str">
        <f>IF([1]p1!$J$361&lt;&gt;0,[1]p1!$J$361,"")</f>
        <v/>
      </c>
      <c r="O17" s="385" t="s">
        <v>259</v>
      </c>
      <c r="P17" s="386"/>
      <c r="Q17" s="378" t="str">
        <f>IF([1]p1!$L$361&lt;&gt;0,[1]p1!$L$361,"")</f>
        <v/>
      </c>
      <c r="R17" s="378"/>
      <c r="S17" s="387"/>
    </row>
    <row r="18" spans="1:22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</row>
    <row r="19" spans="1:22" s="32" customFormat="1" ht="13.5" customHeight="1" x14ac:dyDescent="0.2">
      <c r="A19" s="375" t="str">
        <f>T([1]p2!$C$13:$G$13)</f>
        <v>Angelo Roncalli Furtado de Holanda</v>
      </c>
      <c r="B19" s="376"/>
      <c r="C19" s="376"/>
      <c r="D19" s="376"/>
      <c r="E19" s="376"/>
      <c r="F19" s="377"/>
      <c r="G19" s="383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</row>
    <row r="20" spans="1:22" x14ac:dyDescent="0.2">
      <c r="A20" s="47" t="s">
        <v>257</v>
      </c>
      <c r="B20" s="379" t="str">
        <f>IF([1]p2!$A$358&lt;&gt;0,[1]p2!$A$358,"")</f>
        <v/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80"/>
      <c r="T20" s="97"/>
      <c r="U20" s="2"/>
      <c r="V20" s="2"/>
    </row>
    <row r="21" spans="1:22" x14ac:dyDescent="0.2">
      <c r="A21" s="385" t="s">
        <v>170</v>
      </c>
      <c r="B21" s="386"/>
      <c r="C21" s="378" t="str">
        <f>IF([1]p2!$K$358&lt;&gt;0,[1]p2!$K$358,"")</f>
        <v/>
      </c>
      <c r="D21" s="378"/>
      <c r="E21" s="378"/>
      <c r="F21" s="378"/>
      <c r="G21" s="378"/>
      <c r="H21" s="378"/>
      <c r="I21" s="378"/>
      <c r="J21" s="378"/>
      <c r="K21" s="94" t="s">
        <v>74</v>
      </c>
      <c r="L21" s="98" t="str">
        <f>IF([1]p2!$I$358&lt;&gt;0,[1]p2!$I$358,"")</f>
        <v/>
      </c>
      <c r="M21" s="99" t="s">
        <v>75</v>
      </c>
      <c r="N21" s="100" t="str">
        <f>IF([1]p2!$J$358&lt;&gt;0,[1]p2!$J$358,"")</f>
        <v/>
      </c>
      <c r="O21" s="385" t="s">
        <v>259</v>
      </c>
      <c r="P21" s="386"/>
      <c r="Q21" s="378" t="str">
        <f>IF([1]p2!$L$358&lt;&gt;0,[1]p2!$L$358,"")</f>
        <v/>
      </c>
      <c r="R21" s="378"/>
      <c r="S21" s="387"/>
    </row>
    <row r="22" spans="1:22" x14ac:dyDescent="0.2">
      <c r="A22" s="384"/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</row>
    <row r="23" spans="1:22" x14ac:dyDescent="0.2">
      <c r="A23" s="47" t="s">
        <v>257</v>
      </c>
      <c r="B23" s="379" t="str">
        <f>IF([1]p2!$A$359&lt;&gt;0,[1]p2!$A$359,"")</f>
        <v/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80"/>
      <c r="T23" s="97"/>
      <c r="U23" s="2"/>
      <c r="V23" s="2"/>
    </row>
    <row r="24" spans="1:22" x14ac:dyDescent="0.2">
      <c r="A24" s="385" t="s">
        <v>170</v>
      </c>
      <c r="B24" s="386"/>
      <c r="C24" s="378" t="str">
        <f>IF([1]p2!$K$359&lt;&gt;0,[1]p2!$K$359,"")</f>
        <v/>
      </c>
      <c r="D24" s="378"/>
      <c r="E24" s="378"/>
      <c r="F24" s="378"/>
      <c r="G24" s="378"/>
      <c r="H24" s="378"/>
      <c r="I24" s="378"/>
      <c r="J24" s="378"/>
      <c r="K24" s="94" t="s">
        <v>74</v>
      </c>
      <c r="L24" s="98" t="str">
        <f>IF([1]p2!$I$359&lt;&gt;0,[1]p2!$I$359,"")</f>
        <v/>
      </c>
      <c r="M24" s="99" t="s">
        <v>75</v>
      </c>
      <c r="N24" s="100" t="str">
        <f>IF([1]p2!$J$359&lt;&gt;0,[1]p2!$J$359,"")</f>
        <v/>
      </c>
      <c r="O24" s="385" t="s">
        <v>259</v>
      </c>
      <c r="P24" s="386"/>
      <c r="Q24" s="378" t="str">
        <f>IF([1]p2!$L$359&lt;&gt;0,[1]p2!$L$359,"")</f>
        <v/>
      </c>
      <c r="R24" s="378"/>
      <c r="S24" s="387"/>
    </row>
    <row r="25" spans="1:22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</row>
    <row r="26" spans="1:22" x14ac:dyDescent="0.2">
      <c r="A26" s="47" t="s">
        <v>257</v>
      </c>
      <c r="B26" s="379" t="str">
        <f>IF([1]p2!$A$360&lt;&gt;0,[1]p2!$A$360,"")</f>
        <v/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80"/>
      <c r="T26" s="97"/>
      <c r="U26" s="2"/>
      <c r="V26" s="2"/>
    </row>
    <row r="27" spans="1:22" x14ac:dyDescent="0.2">
      <c r="A27" s="385" t="s">
        <v>170</v>
      </c>
      <c r="B27" s="386"/>
      <c r="C27" s="378" t="str">
        <f>IF([1]p2!$K$360&lt;&gt;0,[1]p2!$K$360,"")</f>
        <v/>
      </c>
      <c r="D27" s="378"/>
      <c r="E27" s="378"/>
      <c r="F27" s="378"/>
      <c r="G27" s="378"/>
      <c r="H27" s="378"/>
      <c r="I27" s="378"/>
      <c r="J27" s="378"/>
      <c r="K27" s="94" t="s">
        <v>74</v>
      </c>
      <c r="L27" s="98" t="str">
        <f>IF([1]p2!$I$360&lt;&gt;0,[1]p2!$I$360,"")</f>
        <v/>
      </c>
      <c r="M27" s="99" t="s">
        <v>75</v>
      </c>
      <c r="N27" s="100" t="str">
        <f>IF([1]p2!$J$360&lt;&gt;0,[1]p2!$J$360,"")</f>
        <v/>
      </c>
      <c r="O27" s="385" t="s">
        <v>259</v>
      </c>
      <c r="P27" s="386"/>
      <c r="Q27" s="378" t="str">
        <f>IF([1]p2!$L$360&lt;&gt;0,[1]p2!$L$360,"")</f>
        <v/>
      </c>
      <c r="R27" s="378"/>
      <c r="S27" s="387"/>
    </row>
    <row r="28" spans="1:22" x14ac:dyDescent="0.2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</row>
    <row r="29" spans="1:22" x14ac:dyDescent="0.2">
      <c r="A29" s="47" t="s">
        <v>257</v>
      </c>
      <c r="B29" s="379" t="str">
        <f>IF([1]p2!$A$361&lt;&gt;0,[1]p2!$A$361,"")</f>
        <v/>
      </c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80"/>
      <c r="T29" s="97"/>
      <c r="U29" s="2"/>
      <c r="V29" s="2"/>
    </row>
    <row r="30" spans="1:22" x14ac:dyDescent="0.2">
      <c r="A30" s="385" t="s">
        <v>170</v>
      </c>
      <c r="B30" s="386"/>
      <c r="C30" s="378" t="str">
        <f>IF([1]p2!$K$361&lt;&gt;0,[1]p2!$K$361,"")</f>
        <v/>
      </c>
      <c r="D30" s="378"/>
      <c r="E30" s="378"/>
      <c r="F30" s="378"/>
      <c r="G30" s="378"/>
      <c r="H30" s="378"/>
      <c r="I30" s="378"/>
      <c r="J30" s="378"/>
      <c r="K30" s="94" t="s">
        <v>74</v>
      </c>
      <c r="L30" s="98" t="str">
        <f>IF([1]p2!$I$361&lt;&gt;0,[1]p2!$I$361,"")</f>
        <v/>
      </c>
      <c r="M30" s="99" t="s">
        <v>75</v>
      </c>
      <c r="N30" s="100" t="str">
        <f>IF([1]p2!$J$361&lt;&gt;0,[1]p2!$J$361,"")</f>
        <v/>
      </c>
      <c r="O30" s="385" t="s">
        <v>259</v>
      </c>
      <c r="P30" s="386"/>
      <c r="Q30" s="378" t="str">
        <f>IF([1]p2!$L$361&lt;&gt;0,[1]p2!$L$361,"")</f>
        <v/>
      </c>
      <c r="R30" s="378"/>
      <c r="S30" s="387"/>
    </row>
    <row r="31" spans="1:22" x14ac:dyDescent="0.2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</row>
    <row r="32" spans="1:22" s="32" customFormat="1" ht="13.5" customHeight="1" x14ac:dyDescent="0.2">
      <c r="A32" s="375" t="str">
        <f>T([1]p3!$C$13:$G$13)</f>
        <v>Antônio Pereira Brandão Júnior</v>
      </c>
      <c r="B32" s="376"/>
      <c r="C32" s="376"/>
      <c r="D32" s="376"/>
      <c r="E32" s="376"/>
      <c r="F32" s="377"/>
      <c r="G32" s="383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</row>
    <row r="33" spans="1:22" x14ac:dyDescent="0.2">
      <c r="A33" s="47" t="s">
        <v>257</v>
      </c>
      <c r="B33" s="379" t="str">
        <f>IF([1]p3!$A$358&lt;&gt;0,[1]p3!$A$358,"")</f>
        <v/>
      </c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80"/>
      <c r="T33" s="97"/>
      <c r="U33" s="2"/>
      <c r="V33" s="2"/>
    </row>
    <row r="34" spans="1:22" x14ac:dyDescent="0.2">
      <c r="A34" s="385" t="s">
        <v>170</v>
      </c>
      <c r="B34" s="386"/>
      <c r="C34" s="378" t="str">
        <f>IF([1]p3!$K$358&lt;&gt;0,[1]p3!$K$358,"")</f>
        <v/>
      </c>
      <c r="D34" s="378"/>
      <c r="E34" s="378"/>
      <c r="F34" s="378"/>
      <c r="G34" s="378"/>
      <c r="H34" s="378"/>
      <c r="I34" s="378"/>
      <c r="J34" s="378"/>
      <c r="K34" s="94" t="s">
        <v>74</v>
      </c>
      <c r="L34" s="98" t="str">
        <f>IF([1]p3!$I$358&lt;&gt;0,[1]p3!$I$358,"")</f>
        <v/>
      </c>
      <c r="M34" s="99" t="s">
        <v>75</v>
      </c>
      <c r="N34" s="100" t="str">
        <f>IF([1]p3!$J$358&lt;&gt;0,[1]p3!$J$358,"")</f>
        <v/>
      </c>
      <c r="O34" s="385" t="s">
        <v>259</v>
      </c>
      <c r="P34" s="386"/>
      <c r="Q34" s="378" t="str">
        <f>IF([1]p3!$L$358&lt;&gt;0,[1]p3!$L$358,"")</f>
        <v/>
      </c>
      <c r="R34" s="378"/>
      <c r="S34" s="387"/>
    </row>
    <row r="35" spans="1:22" x14ac:dyDescent="0.2">
      <c r="A35" s="384"/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R35" s="384"/>
      <c r="S35" s="384"/>
    </row>
    <row r="36" spans="1:22" x14ac:dyDescent="0.2">
      <c r="A36" s="47" t="s">
        <v>257</v>
      </c>
      <c r="B36" s="379" t="str">
        <f>IF([1]p3!$A$359&lt;&gt;0,[1]p3!$A$359,"")</f>
        <v/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80"/>
      <c r="T36" s="97"/>
      <c r="U36" s="2"/>
      <c r="V36" s="2"/>
    </row>
    <row r="37" spans="1:22" x14ac:dyDescent="0.2">
      <c r="A37" s="385" t="s">
        <v>170</v>
      </c>
      <c r="B37" s="386"/>
      <c r="C37" s="378" t="str">
        <f>IF([1]p3!$K$359&lt;&gt;0,[1]p3!$K$359,"")</f>
        <v/>
      </c>
      <c r="D37" s="378"/>
      <c r="E37" s="378"/>
      <c r="F37" s="378"/>
      <c r="G37" s="378"/>
      <c r="H37" s="378"/>
      <c r="I37" s="378"/>
      <c r="J37" s="378"/>
      <c r="K37" s="94" t="s">
        <v>74</v>
      </c>
      <c r="L37" s="98" t="str">
        <f>IF([1]p3!$I$359&lt;&gt;0,[1]p3!$I$359,"")</f>
        <v/>
      </c>
      <c r="M37" s="99" t="s">
        <v>75</v>
      </c>
      <c r="N37" s="100" t="str">
        <f>IF([1]p3!$J$359&lt;&gt;0,[1]p3!$J$359,"")</f>
        <v/>
      </c>
      <c r="O37" s="385" t="s">
        <v>259</v>
      </c>
      <c r="P37" s="386"/>
      <c r="Q37" s="378" t="str">
        <f>IF([1]p3!$L$359&lt;&gt;0,[1]p3!$L$359,"")</f>
        <v/>
      </c>
      <c r="R37" s="378"/>
      <c r="S37" s="387"/>
    </row>
    <row r="38" spans="1:22" x14ac:dyDescent="0.2">
      <c r="A38" s="378"/>
      <c r="B38" s="378"/>
      <c r="C38" s="378"/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</row>
    <row r="39" spans="1:22" x14ac:dyDescent="0.2">
      <c r="A39" s="47" t="s">
        <v>257</v>
      </c>
      <c r="B39" s="379" t="str">
        <f>IF([1]p3!$A$360&lt;&gt;0,[1]p3!$A$360,"")</f>
        <v/>
      </c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80"/>
      <c r="T39" s="97"/>
      <c r="U39" s="2"/>
      <c r="V39" s="2"/>
    </row>
    <row r="40" spans="1:22" x14ac:dyDescent="0.2">
      <c r="A40" s="385" t="s">
        <v>170</v>
      </c>
      <c r="B40" s="386"/>
      <c r="C40" s="378" t="str">
        <f>IF([1]p3!$K$360&lt;&gt;0,[1]p3!$K$360,"")</f>
        <v/>
      </c>
      <c r="D40" s="378"/>
      <c r="E40" s="378"/>
      <c r="F40" s="378"/>
      <c r="G40" s="378"/>
      <c r="H40" s="378"/>
      <c r="I40" s="378"/>
      <c r="J40" s="378"/>
      <c r="K40" s="94" t="s">
        <v>74</v>
      </c>
      <c r="L40" s="98" t="str">
        <f>IF([1]p3!$I$360&lt;&gt;0,[1]p3!$I$360,"")</f>
        <v/>
      </c>
      <c r="M40" s="99" t="s">
        <v>75</v>
      </c>
      <c r="N40" s="100" t="str">
        <f>IF([1]p3!$J$360&lt;&gt;0,[1]p3!$J$360,"")</f>
        <v/>
      </c>
      <c r="O40" s="385" t="s">
        <v>259</v>
      </c>
      <c r="P40" s="386"/>
      <c r="Q40" s="378" t="str">
        <f>IF([1]p3!$L$360&lt;&gt;0,[1]p3!$L$360,"")</f>
        <v/>
      </c>
      <c r="R40" s="378"/>
      <c r="S40" s="387"/>
    </row>
    <row r="41" spans="1:22" x14ac:dyDescent="0.2">
      <c r="A41" s="384"/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</row>
    <row r="42" spans="1:22" x14ac:dyDescent="0.2">
      <c r="A42" s="47" t="s">
        <v>257</v>
      </c>
      <c r="B42" s="379" t="str">
        <f>IF([1]p3!$A$361&lt;&gt;0,[1]p3!$A$361,"")</f>
        <v/>
      </c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80"/>
      <c r="T42" s="97"/>
      <c r="U42" s="2"/>
      <c r="V42" s="2"/>
    </row>
    <row r="43" spans="1:22" x14ac:dyDescent="0.2">
      <c r="A43" s="385" t="s">
        <v>170</v>
      </c>
      <c r="B43" s="386"/>
      <c r="C43" s="378" t="str">
        <f>IF([1]p3!$K$361&lt;&gt;0,[1]p3!$K$361,"")</f>
        <v/>
      </c>
      <c r="D43" s="378"/>
      <c r="E43" s="378"/>
      <c r="F43" s="378"/>
      <c r="G43" s="378"/>
      <c r="H43" s="378"/>
      <c r="I43" s="378"/>
      <c r="J43" s="378"/>
      <c r="K43" s="94" t="s">
        <v>74</v>
      </c>
      <c r="L43" s="98" t="str">
        <f>IF([1]p3!$I$361&lt;&gt;0,[1]p3!$I$361,"")</f>
        <v/>
      </c>
      <c r="M43" s="99" t="s">
        <v>75</v>
      </c>
      <c r="N43" s="100" t="str">
        <f>IF([1]p3!$J$361&lt;&gt;0,[1]p3!$J$361,"")</f>
        <v/>
      </c>
      <c r="O43" s="385" t="s">
        <v>259</v>
      </c>
      <c r="P43" s="386"/>
      <c r="Q43" s="378" t="str">
        <f>IF([1]p3!$L$361&lt;&gt;0,[1]p3!$L$361,"")</f>
        <v/>
      </c>
      <c r="R43" s="378"/>
      <c r="S43" s="387"/>
    </row>
    <row r="44" spans="1:22" x14ac:dyDescent="0.2">
      <c r="A44" s="378"/>
      <c r="B44" s="378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</row>
    <row r="45" spans="1:22" s="32" customFormat="1" ht="13.5" customHeight="1" x14ac:dyDescent="0.2">
      <c r="A45" s="375" t="str">
        <f>T([1]p4!$C$13:$G$13)</f>
        <v>Bruno Sérgio Vasconcelos de Araújo</v>
      </c>
      <c r="B45" s="376"/>
      <c r="C45" s="376"/>
      <c r="D45" s="376"/>
      <c r="E45" s="376"/>
      <c r="F45" s="377"/>
      <c r="G45" s="383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</row>
    <row r="46" spans="1:22" x14ac:dyDescent="0.2">
      <c r="A46" s="47" t="s">
        <v>257</v>
      </c>
      <c r="B46" s="379" t="str">
        <f>IF([1]p4!$A$358&lt;&gt;0,[1]p4!$A$358,"")</f>
        <v/>
      </c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  <c r="S46" s="380"/>
      <c r="T46" s="97"/>
      <c r="U46" s="2"/>
      <c r="V46" s="2"/>
    </row>
    <row r="47" spans="1:22" x14ac:dyDescent="0.2">
      <c r="A47" s="385" t="s">
        <v>170</v>
      </c>
      <c r="B47" s="386"/>
      <c r="C47" s="378" t="str">
        <f>IF([1]p4!$K$358&lt;&gt;0,[1]p4!$K$358,"")</f>
        <v/>
      </c>
      <c r="D47" s="378"/>
      <c r="E47" s="378"/>
      <c r="F47" s="378"/>
      <c r="G47" s="378"/>
      <c r="H47" s="378"/>
      <c r="I47" s="378"/>
      <c r="J47" s="378"/>
      <c r="K47" s="94" t="s">
        <v>74</v>
      </c>
      <c r="L47" s="98" t="str">
        <f>IF([1]p4!$I$358&lt;&gt;0,[1]p4!$I$358,"")</f>
        <v/>
      </c>
      <c r="M47" s="99" t="s">
        <v>75</v>
      </c>
      <c r="N47" s="100" t="str">
        <f>IF([1]p4!$J$358&lt;&gt;0,[1]p4!$J$358,"")</f>
        <v/>
      </c>
      <c r="O47" s="385" t="s">
        <v>259</v>
      </c>
      <c r="P47" s="386"/>
      <c r="Q47" s="378" t="str">
        <f>IF([1]p4!$L$358&lt;&gt;0,[1]p4!$L$358,"")</f>
        <v/>
      </c>
      <c r="R47" s="378"/>
      <c r="S47" s="387"/>
    </row>
    <row r="48" spans="1:22" x14ac:dyDescent="0.2">
      <c r="A48" s="384"/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</row>
    <row r="49" spans="1:22" x14ac:dyDescent="0.2">
      <c r="A49" s="47" t="s">
        <v>257</v>
      </c>
      <c r="B49" s="379" t="str">
        <f>IF([1]p4!$A$359&lt;&gt;0,[1]p4!$A$359,"")</f>
        <v/>
      </c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80"/>
      <c r="T49" s="97"/>
      <c r="U49" s="2"/>
      <c r="V49" s="2"/>
    </row>
    <row r="50" spans="1:22" x14ac:dyDescent="0.2">
      <c r="A50" s="385" t="s">
        <v>170</v>
      </c>
      <c r="B50" s="386"/>
      <c r="C50" s="378" t="str">
        <f>IF([1]p4!$K$359&lt;&gt;0,[1]p4!$K$359,"")</f>
        <v/>
      </c>
      <c r="D50" s="378"/>
      <c r="E50" s="378"/>
      <c r="F50" s="378"/>
      <c r="G50" s="378"/>
      <c r="H50" s="378"/>
      <c r="I50" s="378"/>
      <c r="J50" s="378"/>
      <c r="K50" s="94" t="s">
        <v>74</v>
      </c>
      <c r="L50" s="98" t="str">
        <f>IF([1]p4!$I$359&lt;&gt;0,[1]p4!$I$359,"")</f>
        <v/>
      </c>
      <c r="M50" s="99" t="s">
        <v>75</v>
      </c>
      <c r="N50" s="100" t="str">
        <f>IF([1]p4!$J$359&lt;&gt;0,[1]p4!$J$359,"")</f>
        <v/>
      </c>
      <c r="O50" s="385" t="s">
        <v>259</v>
      </c>
      <c r="P50" s="386"/>
      <c r="Q50" s="378" t="str">
        <f>IF([1]p4!$L$359&lt;&gt;0,[1]p4!$L$359,"")</f>
        <v/>
      </c>
      <c r="R50" s="378"/>
      <c r="S50" s="387"/>
    </row>
    <row r="51" spans="1:22" x14ac:dyDescent="0.2">
      <c r="A51" s="378"/>
      <c r="B51" s="378"/>
      <c r="C51" s="378"/>
      <c r="D51" s="378"/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</row>
    <row r="52" spans="1:22" x14ac:dyDescent="0.2">
      <c r="A52" s="47" t="s">
        <v>257</v>
      </c>
      <c r="B52" s="379" t="str">
        <f>IF([1]p4!$A$360&lt;&gt;0,[1]p4!$A$360,"")</f>
        <v/>
      </c>
      <c r="C52" s="379"/>
      <c r="D52" s="379"/>
      <c r="E52" s="379"/>
      <c r="F52" s="379"/>
      <c r="G52" s="379"/>
      <c r="H52" s="379"/>
      <c r="I52" s="379"/>
      <c r="J52" s="379"/>
      <c r="K52" s="379"/>
      <c r="L52" s="379"/>
      <c r="M52" s="379"/>
      <c r="N52" s="379"/>
      <c r="O52" s="379"/>
      <c r="P52" s="379"/>
      <c r="Q52" s="379"/>
      <c r="R52" s="379"/>
      <c r="S52" s="380"/>
      <c r="T52" s="97"/>
      <c r="U52" s="2"/>
      <c r="V52" s="2"/>
    </row>
    <row r="53" spans="1:22" x14ac:dyDescent="0.2">
      <c r="A53" s="385" t="s">
        <v>170</v>
      </c>
      <c r="B53" s="386"/>
      <c r="C53" s="378" t="str">
        <f>IF([1]p4!$K$360&lt;&gt;0,[1]p4!$K$360,"")</f>
        <v/>
      </c>
      <c r="D53" s="378"/>
      <c r="E53" s="378"/>
      <c r="F53" s="378"/>
      <c r="G53" s="378"/>
      <c r="H53" s="378"/>
      <c r="I53" s="378"/>
      <c r="J53" s="378"/>
      <c r="K53" s="94" t="s">
        <v>74</v>
      </c>
      <c r="L53" s="98" t="str">
        <f>IF([1]p4!$I$360&lt;&gt;0,[1]p4!$I$360,"")</f>
        <v/>
      </c>
      <c r="M53" s="99" t="s">
        <v>75</v>
      </c>
      <c r="N53" s="100" t="str">
        <f>IF([1]p4!$J$360&lt;&gt;0,[1]p4!$J$360,"")</f>
        <v/>
      </c>
      <c r="O53" s="385" t="s">
        <v>259</v>
      </c>
      <c r="P53" s="386"/>
      <c r="Q53" s="378" t="str">
        <f>IF([1]p4!$L$360&lt;&gt;0,[1]p4!$L$360,"")</f>
        <v/>
      </c>
      <c r="R53" s="378"/>
      <c r="S53" s="387"/>
    </row>
    <row r="54" spans="1:22" x14ac:dyDescent="0.2">
      <c r="A54" s="384"/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</row>
    <row r="55" spans="1:22" x14ac:dyDescent="0.2">
      <c r="A55" s="47" t="s">
        <v>257</v>
      </c>
      <c r="B55" s="379" t="str">
        <f>IF([1]p4!$A$361&lt;&gt;0,[1]p4!$A$361,"")</f>
        <v/>
      </c>
      <c r="C55" s="379"/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Q55" s="379"/>
      <c r="R55" s="379"/>
      <c r="S55" s="380"/>
      <c r="T55" s="97"/>
      <c r="U55" s="2"/>
      <c r="V55" s="2"/>
    </row>
    <row r="56" spans="1:22" x14ac:dyDescent="0.2">
      <c r="A56" s="385" t="s">
        <v>170</v>
      </c>
      <c r="B56" s="386"/>
      <c r="C56" s="378" t="str">
        <f>IF([1]p4!$K$361&lt;&gt;0,[1]p4!$K$361,"")</f>
        <v/>
      </c>
      <c r="D56" s="378"/>
      <c r="E56" s="378"/>
      <c r="F56" s="378"/>
      <c r="G56" s="378"/>
      <c r="H56" s="378"/>
      <c r="I56" s="378"/>
      <c r="J56" s="378"/>
      <c r="K56" s="94" t="s">
        <v>74</v>
      </c>
      <c r="L56" s="98" t="str">
        <f>IF([1]p4!$I$361&lt;&gt;0,[1]p4!$I$361,"")</f>
        <v/>
      </c>
      <c r="M56" s="99" t="s">
        <v>75</v>
      </c>
      <c r="N56" s="100" t="str">
        <f>IF([1]p4!$J$361&lt;&gt;0,[1]p4!$J$361,"")</f>
        <v/>
      </c>
      <c r="O56" s="385" t="s">
        <v>259</v>
      </c>
      <c r="P56" s="386"/>
      <c r="Q56" s="378" t="str">
        <f>IF([1]p4!$L$361&lt;&gt;0,[1]p4!$L$361,"")</f>
        <v/>
      </c>
      <c r="R56" s="378"/>
      <c r="S56" s="387"/>
    </row>
    <row r="57" spans="1:22" x14ac:dyDescent="0.2">
      <c r="A57" s="378"/>
      <c r="B57" s="378"/>
      <c r="C57" s="378"/>
      <c r="D57" s="378"/>
      <c r="E57" s="378"/>
      <c r="F57" s="378"/>
      <c r="G57" s="378"/>
      <c r="H57" s="378"/>
      <c r="I57" s="378"/>
      <c r="J57" s="378"/>
      <c r="K57" s="378"/>
      <c r="L57" s="378"/>
      <c r="M57" s="378"/>
      <c r="N57" s="378"/>
      <c r="O57" s="378"/>
      <c r="P57" s="378"/>
      <c r="Q57" s="378"/>
      <c r="R57" s="378"/>
      <c r="S57" s="378"/>
    </row>
    <row r="58" spans="1:22" s="32" customFormat="1" ht="13.5" customHeight="1" x14ac:dyDescent="0.2">
      <c r="A58" s="375" t="str">
        <f>T([1]p4!$C$13:$G$13)</f>
        <v>Bruno Sérgio Vasconcelos de Araújo</v>
      </c>
      <c r="B58" s="376"/>
      <c r="C58" s="376"/>
      <c r="D58" s="376"/>
      <c r="E58" s="376"/>
      <c r="F58" s="377"/>
      <c r="G58" s="383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1:22" x14ac:dyDescent="0.2">
      <c r="A59" s="47" t="s">
        <v>257</v>
      </c>
      <c r="B59" s="379" t="str">
        <f>IF([1]p4!$A$358&lt;&gt;0,[1]p4!$A$358,"")</f>
        <v/>
      </c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79"/>
      <c r="P59" s="379"/>
      <c r="Q59" s="379"/>
      <c r="R59" s="379"/>
      <c r="S59" s="380"/>
      <c r="T59" s="97"/>
      <c r="U59" s="2"/>
      <c r="V59" s="2"/>
    </row>
    <row r="60" spans="1:22" x14ac:dyDescent="0.2">
      <c r="A60" s="385" t="s">
        <v>170</v>
      </c>
      <c r="B60" s="386"/>
      <c r="C60" s="378" t="str">
        <f>IF([1]p4!$K$358&lt;&gt;0,[1]p4!$K$358,"")</f>
        <v/>
      </c>
      <c r="D60" s="378"/>
      <c r="E60" s="378"/>
      <c r="F60" s="378"/>
      <c r="G60" s="378"/>
      <c r="H60" s="378"/>
      <c r="I60" s="378"/>
      <c r="J60" s="378"/>
      <c r="K60" s="94" t="s">
        <v>74</v>
      </c>
      <c r="L60" s="98" t="str">
        <f>IF([1]p4!$I$358&lt;&gt;0,[1]p4!$I$358,"")</f>
        <v/>
      </c>
      <c r="M60" s="99" t="s">
        <v>75</v>
      </c>
      <c r="N60" s="100" t="str">
        <f>IF([1]p4!$J$358&lt;&gt;0,[1]p4!$J$358,"")</f>
        <v/>
      </c>
      <c r="O60" s="385" t="s">
        <v>259</v>
      </c>
      <c r="P60" s="386"/>
      <c r="Q60" s="378" t="str">
        <f>IF([1]p4!$L$358&lt;&gt;0,[1]p4!$L$358,"")</f>
        <v/>
      </c>
      <c r="R60" s="378"/>
      <c r="S60" s="387"/>
    </row>
    <row r="61" spans="1:22" x14ac:dyDescent="0.2">
      <c r="A61" s="384"/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</row>
    <row r="62" spans="1:22" x14ac:dyDescent="0.2">
      <c r="A62" s="47" t="s">
        <v>257</v>
      </c>
      <c r="B62" s="379" t="str">
        <f>IF([1]p4!$A$359&lt;&gt;0,[1]p4!$A$359,"")</f>
        <v/>
      </c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80"/>
      <c r="T62" s="97"/>
      <c r="U62" s="2"/>
      <c r="V62" s="2"/>
    </row>
    <row r="63" spans="1:22" x14ac:dyDescent="0.2">
      <c r="A63" s="385" t="s">
        <v>170</v>
      </c>
      <c r="B63" s="386"/>
      <c r="C63" s="378" t="str">
        <f>IF([1]p4!$K$359&lt;&gt;0,[1]p4!$K$359,"")</f>
        <v/>
      </c>
      <c r="D63" s="378"/>
      <c r="E63" s="378"/>
      <c r="F63" s="378"/>
      <c r="G63" s="378"/>
      <c r="H63" s="378"/>
      <c r="I63" s="378"/>
      <c r="J63" s="378"/>
      <c r="K63" s="94" t="s">
        <v>74</v>
      </c>
      <c r="L63" s="98" t="str">
        <f>IF([1]p4!$I$359&lt;&gt;0,[1]p4!$I$359,"")</f>
        <v/>
      </c>
      <c r="M63" s="99" t="s">
        <v>75</v>
      </c>
      <c r="N63" s="100" t="str">
        <f>IF([1]p4!$J$359&lt;&gt;0,[1]p4!$J$359,"")</f>
        <v/>
      </c>
      <c r="O63" s="385" t="s">
        <v>259</v>
      </c>
      <c r="P63" s="386"/>
      <c r="Q63" s="378" t="str">
        <f>IF([1]p4!$L$359&lt;&gt;0,[1]p4!$L$359,"")</f>
        <v/>
      </c>
      <c r="R63" s="378"/>
      <c r="S63" s="387"/>
    </row>
    <row r="64" spans="1:22" x14ac:dyDescent="0.2">
      <c r="A64" s="378"/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</row>
    <row r="65" spans="1:22" x14ac:dyDescent="0.2">
      <c r="A65" s="47" t="s">
        <v>257</v>
      </c>
      <c r="B65" s="379" t="str">
        <f>IF([1]p4!$A$360&lt;&gt;0,[1]p4!$A$360,"")</f>
        <v/>
      </c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Q65" s="379"/>
      <c r="R65" s="379"/>
      <c r="S65" s="380"/>
      <c r="T65" s="97"/>
      <c r="U65" s="2"/>
      <c r="V65" s="2"/>
    </row>
    <row r="66" spans="1:22" x14ac:dyDescent="0.2">
      <c r="A66" s="385" t="s">
        <v>170</v>
      </c>
      <c r="B66" s="386"/>
      <c r="C66" s="378" t="str">
        <f>IF([1]p4!$K$360&lt;&gt;0,[1]p4!$K$360,"")</f>
        <v/>
      </c>
      <c r="D66" s="378"/>
      <c r="E66" s="378"/>
      <c r="F66" s="378"/>
      <c r="G66" s="378"/>
      <c r="H66" s="378"/>
      <c r="I66" s="378"/>
      <c r="J66" s="378"/>
      <c r="K66" s="94" t="s">
        <v>74</v>
      </c>
      <c r="L66" s="98" t="str">
        <f>IF([1]p4!$I$360&lt;&gt;0,[1]p4!$I$360,"")</f>
        <v/>
      </c>
      <c r="M66" s="99" t="s">
        <v>75</v>
      </c>
      <c r="N66" s="100" t="str">
        <f>IF([1]p4!$J$360&lt;&gt;0,[1]p4!$J$360,"")</f>
        <v/>
      </c>
      <c r="O66" s="385" t="s">
        <v>259</v>
      </c>
      <c r="P66" s="386"/>
      <c r="Q66" s="378" t="str">
        <f>IF([1]p4!$L$360&lt;&gt;0,[1]p4!$L$360,"")</f>
        <v/>
      </c>
      <c r="R66" s="378"/>
      <c r="S66" s="387"/>
    </row>
    <row r="67" spans="1:22" x14ac:dyDescent="0.2">
      <c r="A67" s="384"/>
      <c r="B67" s="384"/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384"/>
      <c r="Q67" s="384"/>
      <c r="R67" s="384"/>
      <c r="S67" s="384"/>
    </row>
    <row r="68" spans="1:22" x14ac:dyDescent="0.2">
      <c r="A68" s="47" t="s">
        <v>257</v>
      </c>
      <c r="B68" s="379" t="str">
        <f>IF([1]p4!$A$361&lt;&gt;0,[1]p4!$A$361,"")</f>
        <v/>
      </c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80"/>
      <c r="T68" s="97"/>
      <c r="U68" s="2"/>
      <c r="V68" s="2"/>
    </row>
    <row r="69" spans="1:22" x14ac:dyDescent="0.2">
      <c r="A69" s="385" t="s">
        <v>170</v>
      </c>
      <c r="B69" s="386"/>
      <c r="C69" s="378" t="str">
        <f>IF([1]p4!$K$361&lt;&gt;0,[1]p4!$K$361,"")</f>
        <v/>
      </c>
      <c r="D69" s="378"/>
      <c r="E69" s="378"/>
      <c r="F69" s="378"/>
      <c r="G69" s="378"/>
      <c r="H69" s="378"/>
      <c r="I69" s="378"/>
      <c r="J69" s="378"/>
      <c r="K69" s="94" t="s">
        <v>74</v>
      </c>
      <c r="L69" s="98" t="str">
        <f>IF([1]p4!$I$361&lt;&gt;0,[1]p4!$I$361,"")</f>
        <v/>
      </c>
      <c r="M69" s="99" t="s">
        <v>75</v>
      </c>
      <c r="N69" s="100" t="str">
        <f>IF([1]p4!$J$361&lt;&gt;0,[1]p4!$J$361,"")</f>
        <v/>
      </c>
      <c r="O69" s="385" t="s">
        <v>259</v>
      </c>
      <c r="P69" s="386"/>
      <c r="Q69" s="378" t="str">
        <f>IF([1]p4!$L$361&lt;&gt;0,[1]p4!$L$361,"")</f>
        <v/>
      </c>
      <c r="R69" s="378"/>
      <c r="S69" s="387"/>
    </row>
    <row r="70" spans="1:22" x14ac:dyDescent="0.2">
      <c r="A70" s="378"/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</row>
    <row r="71" spans="1:22" s="32" customFormat="1" ht="13.5" customHeight="1" x14ac:dyDescent="0.2">
      <c r="A71" s="375" t="str">
        <f>T([1]p5!$C$13:$G$13)</f>
        <v>Claudianor Oliveira Alves</v>
      </c>
      <c r="B71" s="376"/>
      <c r="C71" s="376"/>
      <c r="D71" s="376"/>
      <c r="E71" s="376"/>
      <c r="F71" s="377"/>
      <c r="G71" s="383"/>
      <c r="H71" s="381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1:22" x14ac:dyDescent="0.2">
      <c r="A72" s="47" t="s">
        <v>257</v>
      </c>
      <c r="B72" s="379" t="str">
        <f>IF([1]p5!$A$358&lt;&gt;0,[1]p5!$A$358,"")</f>
        <v/>
      </c>
      <c r="C72" s="379"/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80"/>
      <c r="T72" s="97"/>
      <c r="U72" s="2"/>
      <c r="V72" s="2"/>
    </row>
    <row r="73" spans="1:22" x14ac:dyDescent="0.2">
      <c r="A73" s="385" t="s">
        <v>170</v>
      </c>
      <c r="B73" s="386"/>
      <c r="C73" s="378" t="str">
        <f>IF([1]p5!$K$358&lt;&gt;0,[1]p5!$K$358,"")</f>
        <v/>
      </c>
      <c r="D73" s="378"/>
      <c r="E73" s="378"/>
      <c r="F73" s="378"/>
      <c r="G73" s="378"/>
      <c r="H73" s="378"/>
      <c r="I73" s="378"/>
      <c r="J73" s="378"/>
      <c r="K73" s="94" t="s">
        <v>74</v>
      </c>
      <c r="L73" s="98" t="str">
        <f>IF([1]p5!$I$358&lt;&gt;0,[1]p5!$I$358,"")</f>
        <v/>
      </c>
      <c r="M73" s="99" t="s">
        <v>75</v>
      </c>
      <c r="N73" s="100" t="str">
        <f>IF([1]p5!$J$358&lt;&gt;0,[1]p5!$J$358,"")</f>
        <v/>
      </c>
      <c r="O73" s="385" t="s">
        <v>259</v>
      </c>
      <c r="P73" s="386"/>
      <c r="Q73" s="378" t="str">
        <f>IF([1]p5!$L$358&lt;&gt;0,[1]p5!$L$358,"")</f>
        <v/>
      </c>
      <c r="R73" s="378"/>
      <c r="S73" s="387"/>
    </row>
    <row r="74" spans="1:22" x14ac:dyDescent="0.2">
      <c r="A74" s="384"/>
      <c r="B74" s="384"/>
      <c r="C74" s="384"/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4"/>
      <c r="P74" s="384"/>
      <c r="Q74" s="384"/>
      <c r="R74" s="384"/>
      <c r="S74" s="384"/>
    </row>
    <row r="75" spans="1:22" x14ac:dyDescent="0.2">
      <c r="A75" s="47" t="s">
        <v>257</v>
      </c>
      <c r="B75" s="379" t="str">
        <f>IF([1]p5!$A$359&lt;&gt;0,[1]p5!$A$359,"")</f>
        <v/>
      </c>
      <c r="C75" s="379"/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Q75" s="379"/>
      <c r="R75" s="379"/>
      <c r="S75" s="380"/>
      <c r="T75" s="97"/>
      <c r="U75" s="2"/>
      <c r="V75" s="2"/>
    </row>
    <row r="76" spans="1:22" x14ac:dyDescent="0.2">
      <c r="A76" s="385" t="s">
        <v>170</v>
      </c>
      <c r="B76" s="386"/>
      <c r="C76" s="378" t="str">
        <f>IF([1]p5!$K$359&lt;&gt;0,[1]p5!$K$359,"")</f>
        <v/>
      </c>
      <c r="D76" s="378"/>
      <c r="E76" s="378"/>
      <c r="F76" s="378"/>
      <c r="G76" s="378"/>
      <c r="H76" s="378"/>
      <c r="I76" s="378"/>
      <c r="J76" s="378"/>
      <c r="K76" s="94" t="s">
        <v>74</v>
      </c>
      <c r="L76" s="98" t="str">
        <f>IF([1]p5!$I$359&lt;&gt;0,[1]p5!$I$359,"")</f>
        <v/>
      </c>
      <c r="M76" s="99" t="s">
        <v>75</v>
      </c>
      <c r="N76" s="100" t="str">
        <f>IF([1]p5!$J$359&lt;&gt;0,[1]p5!$J$359,"")</f>
        <v/>
      </c>
      <c r="O76" s="385" t="s">
        <v>259</v>
      </c>
      <c r="P76" s="386"/>
      <c r="Q76" s="378" t="str">
        <f>IF([1]p5!$L$359&lt;&gt;0,[1]p5!$L$359,"")</f>
        <v/>
      </c>
      <c r="R76" s="378"/>
      <c r="S76" s="387"/>
    </row>
    <row r="77" spans="1:22" x14ac:dyDescent="0.2">
      <c r="A77" s="378"/>
      <c r="B77" s="378"/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8"/>
      <c r="S77" s="378"/>
    </row>
    <row r="78" spans="1:22" x14ac:dyDescent="0.2">
      <c r="A78" s="47" t="s">
        <v>257</v>
      </c>
      <c r="B78" s="379" t="str">
        <f>IF([1]p5!$A$360&lt;&gt;0,[1]p5!$A$360,"")</f>
        <v/>
      </c>
      <c r="C78" s="379"/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Q78" s="379"/>
      <c r="R78" s="379"/>
      <c r="S78" s="380"/>
      <c r="T78" s="97"/>
      <c r="U78" s="2"/>
      <c r="V78" s="2"/>
    </row>
    <row r="79" spans="1:22" x14ac:dyDescent="0.2">
      <c r="A79" s="385" t="s">
        <v>170</v>
      </c>
      <c r="B79" s="386"/>
      <c r="C79" s="378" t="str">
        <f>IF([1]p5!$K$360&lt;&gt;0,[1]p5!$K$360,"")</f>
        <v/>
      </c>
      <c r="D79" s="378"/>
      <c r="E79" s="378"/>
      <c r="F79" s="378"/>
      <c r="G79" s="378"/>
      <c r="H79" s="378"/>
      <c r="I79" s="378"/>
      <c r="J79" s="378"/>
      <c r="K79" s="94" t="s">
        <v>74</v>
      </c>
      <c r="L79" s="98" t="str">
        <f>IF([1]p5!$I$360&lt;&gt;0,[1]p5!$I$360,"")</f>
        <v/>
      </c>
      <c r="M79" s="99" t="s">
        <v>75</v>
      </c>
      <c r="N79" s="100" t="str">
        <f>IF([1]p5!$J$360&lt;&gt;0,[1]p5!$J$360,"")</f>
        <v/>
      </c>
      <c r="O79" s="385" t="s">
        <v>259</v>
      </c>
      <c r="P79" s="386"/>
      <c r="Q79" s="378" t="str">
        <f>IF([1]p5!$L$360&lt;&gt;0,[1]p5!$L$360,"")</f>
        <v/>
      </c>
      <c r="R79" s="378"/>
      <c r="S79" s="387"/>
    </row>
    <row r="80" spans="1:22" x14ac:dyDescent="0.2">
      <c r="A80" s="384"/>
      <c r="B80" s="384"/>
      <c r="C80" s="384"/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384"/>
      <c r="R80" s="384"/>
      <c r="S80" s="384"/>
    </row>
    <row r="81" spans="1:22" x14ac:dyDescent="0.2">
      <c r="A81" s="47" t="s">
        <v>257</v>
      </c>
      <c r="B81" s="379" t="str">
        <f>IF([1]p5!$A$361&lt;&gt;0,[1]p5!$A$361,"")</f>
        <v/>
      </c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79"/>
      <c r="P81" s="379"/>
      <c r="Q81" s="379"/>
      <c r="R81" s="379"/>
      <c r="S81" s="380"/>
      <c r="T81" s="97"/>
      <c r="U81" s="2"/>
      <c r="V81" s="2"/>
    </row>
    <row r="82" spans="1:22" x14ac:dyDescent="0.2">
      <c r="A82" s="385" t="s">
        <v>170</v>
      </c>
      <c r="B82" s="386"/>
      <c r="C82" s="378" t="str">
        <f>IF([1]p5!$K$361&lt;&gt;0,[1]p5!$K$361,"")</f>
        <v/>
      </c>
      <c r="D82" s="378"/>
      <c r="E82" s="378"/>
      <c r="F82" s="378"/>
      <c r="G82" s="378"/>
      <c r="H82" s="378"/>
      <c r="I82" s="378"/>
      <c r="J82" s="378"/>
      <c r="K82" s="94" t="s">
        <v>74</v>
      </c>
      <c r="L82" s="98" t="str">
        <f>IF([1]p5!$I$361&lt;&gt;0,[1]p5!$I$361,"")</f>
        <v/>
      </c>
      <c r="M82" s="99" t="s">
        <v>75</v>
      </c>
      <c r="N82" s="100" t="str">
        <f>IF([1]p5!$J$361&lt;&gt;0,[1]p5!$J$361,"")</f>
        <v/>
      </c>
      <c r="O82" s="385" t="s">
        <v>259</v>
      </c>
      <c r="P82" s="386"/>
      <c r="Q82" s="378" t="str">
        <f>IF([1]p5!$L$361&lt;&gt;0,[1]p5!$L$361,"")</f>
        <v/>
      </c>
      <c r="R82" s="378"/>
      <c r="S82" s="387"/>
    </row>
    <row r="83" spans="1:22" x14ac:dyDescent="0.2">
      <c r="A83" s="378"/>
      <c r="B83" s="378"/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8"/>
      <c r="Q83" s="378"/>
      <c r="R83" s="378"/>
      <c r="S83" s="378"/>
    </row>
    <row r="84" spans="1:22" s="32" customFormat="1" ht="13.5" customHeight="1" x14ac:dyDescent="0.2">
      <c r="A84" s="375" t="str">
        <f>T([1]p6!$C$13:$G$13)</f>
        <v>Daniel Cordeiro de Morais Filho</v>
      </c>
      <c r="B84" s="376"/>
      <c r="C84" s="376"/>
      <c r="D84" s="376"/>
      <c r="E84" s="376"/>
      <c r="F84" s="377"/>
      <c r="G84" s="383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1:22" x14ac:dyDescent="0.2">
      <c r="A85" s="47" t="s">
        <v>257</v>
      </c>
      <c r="B85" s="379" t="str">
        <f>IF([1]p6!$A$358&lt;&gt;0,[1]p6!$A$358,"")</f>
        <v/>
      </c>
      <c r="C85" s="379"/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79"/>
      <c r="R85" s="379"/>
      <c r="S85" s="380"/>
      <c r="T85" s="97"/>
      <c r="U85" s="2"/>
      <c r="V85" s="2"/>
    </row>
    <row r="86" spans="1:22" x14ac:dyDescent="0.2">
      <c r="A86" s="385" t="s">
        <v>170</v>
      </c>
      <c r="B86" s="386"/>
      <c r="C86" s="378" t="str">
        <f>IF([1]p6!$K$358&lt;&gt;0,[1]p6!$K$358,"")</f>
        <v/>
      </c>
      <c r="D86" s="378"/>
      <c r="E86" s="378"/>
      <c r="F86" s="378"/>
      <c r="G86" s="378"/>
      <c r="H86" s="378"/>
      <c r="I86" s="378"/>
      <c r="J86" s="378"/>
      <c r="K86" s="94" t="s">
        <v>74</v>
      </c>
      <c r="L86" s="98" t="str">
        <f>IF([1]p6!$I$358&lt;&gt;0,[1]p6!$I$358,"")</f>
        <v/>
      </c>
      <c r="M86" s="99" t="s">
        <v>75</v>
      </c>
      <c r="N86" s="100" t="str">
        <f>IF([1]p6!$J$358&lt;&gt;0,[1]p6!$J$358,"")</f>
        <v/>
      </c>
      <c r="O86" s="385" t="s">
        <v>259</v>
      </c>
      <c r="P86" s="386"/>
      <c r="Q86" s="378" t="str">
        <f>IF([1]p6!$L$358&lt;&gt;0,[1]p6!$L$358,"")</f>
        <v/>
      </c>
      <c r="R86" s="378"/>
      <c r="S86" s="387"/>
    </row>
    <row r="87" spans="1:22" x14ac:dyDescent="0.2">
      <c r="A87" s="384"/>
      <c r="B87" s="384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384"/>
    </row>
    <row r="88" spans="1:22" x14ac:dyDescent="0.2">
      <c r="A88" s="47" t="s">
        <v>257</v>
      </c>
      <c r="B88" s="379" t="str">
        <f>IF([1]p6!$A$359&lt;&gt;0,[1]p6!$A$359,"")</f>
        <v/>
      </c>
      <c r="C88" s="379"/>
      <c r="D88" s="379"/>
      <c r="E88" s="379"/>
      <c r="F88" s="379"/>
      <c r="G88" s="379"/>
      <c r="H88" s="379"/>
      <c r="I88" s="379"/>
      <c r="J88" s="379"/>
      <c r="K88" s="379"/>
      <c r="L88" s="379"/>
      <c r="M88" s="379"/>
      <c r="N88" s="379"/>
      <c r="O88" s="379"/>
      <c r="P88" s="379"/>
      <c r="Q88" s="379"/>
      <c r="R88" s="379"/>
      <c r="S88" s="380"/>
      <c r="T88" s="97"/>
      <c r="U88" s="2"/>
      <c r="V88" s="2"/>
    </row>
    <row r="89" spans="1:22" x14ac:dyDescent="0.2">
      <c r="A89" s="385" t="s">
        <v>170</v>
      </c>
      <c r="B89" s="386"/>
      <c r="C89" s="378" t="str">
        <f>IF([1]p6!$K$359&lt;&gt;0,[1]p6!$K$359,"")</f>
        <v/>
      </c>
      <c r="D89" s="378"/>
      <c r="E89" s="378"/>
      <c r="F89" s="378"/>
      <c r="G89" s="378"/>
      <c r="H89" s="378"/>
      <c r="I89" s="378"/>
      <c r="J89" s="378"/>
      <c r="K89" s="94" t="s">
        <v>74</v>
      </c>
      <c r="L89" s="98" t="str">
        <f>IF([1]p6!$I$359&lt;&gt;0,[1]p6!$I$359,"")</f>
        <v/>
      </c>
      <c r="M89" s="99" t="s">
        <v>75</v>
      </c>
      <c r="N89" s="100" t="str">
        <f>IF([1]p6!$J$359&lt;&gt;0,[1]p6!$J$359,"")</f>
        <v/>
      </c>
      <c r="O89" s="385" t="s">
        <v>259</v>
      </c>
      <c r="P89" s="386"/>
      <c r="Q89" s="378" t="str">
        <f>IF([1]p6!$L$359&lt;&gt;0,[1]p6!$L$359,"")</f>
        <v/>
      </c>
      <c r="R89" s="378"/>
      <c r="S89" s="387"/>
    </row>
    <row r="90" spans="1:22" x14ac:dyDescent="0.2">
      <c r="A90" s="378"/>
      <c r="B90" s="378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378"/>
      <c r="S90" s="378"/>
    </row>
    <row r="91" spans="1:22" x14ac:dyDescent="0.2">
      <c r="A91" s="47" t="s">
        <v>257</v>
      </c>
      <c r="B91" s="379" t="str">
        <f>IF([1]p6!$A$360&lt;&gt;0,[1]p6!$A$360,"")</f>
        <v/>
      </c>
      <c r="C91" s="379"/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79"/>
      <c r="Q91" s="379"/>
      <c r="R91" s="379"/>
      <c r="S91" s="380"/>
      <c r="T91" s="97"/>
      <c r="U91" s="2"/>
      <c r="V91" s="2"/>
    </row>
    <row r="92" spans="1:22" x14ac:dyDescent="0.2">
      <c r="A92" s="385" t="s">
        <v>170</v>
      </c>
      <c r="B92" s="386"/>
      <c r="C92" s="378" t="str">
        <f>IF([1]p6!$K$360&lt;&gt;0,[1]p6!$K$360,"")</f>
        <v/>
      </c>
      <c r="D92" s="378"/>
      <c r="E92" s="378"/>
      <c r="F92" s="378"/>
      <c r="G92" s="378"/>
      <c r="H92" s="378"/>
      <c r="I92" s="378"/>
      <c r="J92" s="378"/>
      <c r="K92" s="94" t="s">
        <v>74</v>
      </c>
      <c r="L92" s="98" t="str">
        <f>IF([1]p6!$I$360&lt;&gt;0,[1]p6!$I$360,"")</f>
        <v/>
      </c>
      <c r="M92" s="99" t="s">
        <v>75</v>
      </c>
      <c r="N92" s="100" t="str">
        <f>IF([1]p6!$J$360&lt;&gt;0,[1]p6!$J$360,"")</f>
        <v/>
      </c>
      <c r="O92" s="385" t="s">
        <v>259</v>
      </c>
      <c r="P92" s="386"/>
      <c r="Q92" s="378" t="str">
        <f>IF([1]p6!$L$360&lt;&gt;0,[1]p6!$L$360,"")</f>
        <v/>
      </c>
      <c r="R92" s="378"/>
      <c r="S92" s="387"/>
    </row>
    <row r="93" spans="1:22" x14ac:dyDescent="0.2">
      <c r="A93" s="384"/>
      <c r="B93" s="384"/>
      <c r="C93" s="384"/>
      <c r="D93" s="384"/>
      <c r="E93" s="384"/>
      <c r="F93" s="384"/>
      <c r="G93" s="384"/>
      <c r="H93" s="384"/>
      <c r="I93" s="384"/>
      <c r="J93" s="384"/>
      <c r="K93" s="384"/>
      <c r="L93" s="384"/>
      <c r="M93" s="384"/>
      <c r="N93" s="384"/>
      <c r="O93" s="384"/>
      <c r="P93" s="384"/>
      <c r="Q93" s="384"/>
      <c r="R93" s="384"/>
      <c r="S93" s="384"/>
    </row>
    <row r="94" spans="1:22" x14ac:dyDescent="0.2">
      <c r="A94" s="47" t="s">
        <v>257</v>
      </c>
      <c r="B94" s="379" t="str">
        <f>IF([1]p6!$A$361&lt;&gt;0,[1]p6!$A$361,"")</f>
        <v/>
      </c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79"/>
      <c r="R94" s="379"/>
      <c r="S94" s="380"/>
      <c r="T94" s="97"/>
      <c r="U94" s="2"/>
      <c r="V94" s="2"/>
    </row>
    <row r="95" spans="1:22" x14ac:dyDescent="0.2">
      <c r="A95" s="385" t="s">
        <v>170</v>
      </c>
      <c r="B95" s="386"/>
      <c r="C95" s="378" t="str">
        <f>IF([1]p6!$K$361&lt;&gt;0,[1]p6!$K$361,"")</f>
        <v/>
      </c>
      <c r="D95" s="378"/>
      <c r="E95" s="378"/>
      <c r="F95" s="378"/>
      <c r="G95" s="378"/>
      <c r="H95" s="378"/>
      <c r="I95" s="378"/>
      <c r="J95" s="378"/>
      <c r="K95" s="94" t="s">
        <v>74</v>
      </c>
      <c r="L95" s="98" t="str">
        <f>IF([1]p6!$I$361&lt;&gt;0,[1]p6!$I$361,"")</f>
        <v/>
      </c>
      <c r="M95" s="99" t="s">
        <v>75</v>
      </c>
      <c r="N95" s="100" t="str">
        <f>IF([1]p6!$J$361&lt;&gt;0,[1]p6!$J$361,"")</f>
        <v/>
      </c>
      <c r="O95" s="385" t="s">
        <v>259</v>
      </c>
      <c r="P95" s="386"/>
      <c r="Q95" s="378" t="str">
        <f>IF([1]p6!$L$361&lt;&gt;0,[1]p6!$L$361,"")</f>
        <v/>
      </c>
      <c r="R95" s="378"/>
      <c r="S95" s="387"/>
    </row>
    <row r="96" spans="1:22" x14ac:dyDescent="0.2">
      <c r="A96" s="378"/>
      <c r="B96" s="378"/>
      <c r="C96" s="378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378"/>
      <c r="S96" s="378"/>
    </row>
    <row r="97" spans="1:22" s="32" customFormat="1" ht="13.5" customHeight="1" x14ac:dyDescent="0.2">
      <c r="A97" s="375" t="str">
        <f>T([1]p7!$C$13:$G$13)</f>
        <v>Deise Mara Barbosa de Almeida</v>
      </c>
      <c r="B97" s="376"/>
      <c r="C97" s="376"/>
      <c r="D97" s="376"/>
      <c r="E97" s="376"/>
      <c r="F97" s="377"/>
      <c r="G97" s="383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</row>
    <row r="98" spans="1:22" x14ac:dyDescent="0.2">
      <c r="A98" s="47" t="s">
        <v>257</v>
      </c>
      <c r="B98" s="379" t="str">
        <f>IF([1]p7!$A$358&lt;&gt;0,[1]p7!$A$358,"")</f>
        <v>XII Semana de Matemática do CCT/UFCG</v>
      </c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79"/>
      <c r="Q98" s="379"/>
      <c r="R98" s="379"/>
      <c r="S98" s="380"/>
      <c r="T98" s="97"/>
      <c r="U98" s="2"/>
      <c r="V98" s="2"/>
    </row>
    <row r="99" spans="1:22" x14ac:dyDescent="0.2">
      <c r="A99" s="385" t="s">
        <v>170</v>
      </c>
      <c r="B99" s="386"/>
      <c r="C99" s="378" t="str">
        <f>IF([1]p7!$K$358&lt;&gt;0,[1]p7!$K$358,"")</f>
        <v>UFCG</v>
      </c>
      <c r="D99" s="378"/>
      <c r="E99" s="378"/>
      <c r="F99" s="378"/>
      <c r="G99" s="378"/>
      <c r="H99" s="378"/>
      <c r="I99" s="378"/>
      <c r="J99" s="378"/>
      <c r="K99" s="94" t="s">
        <v>74</v>
      </c>
      <c r="L99" s="98" t="str">
        <f>IF([1]p7!$I$358&lt;&gt;0,[1]p7!$I$358,"")</f>
        <v/>
      </c>
      <c r="M99" s="99" t="s">
        <v>75</v>
      </c>
      <c r="N99" s="100" t="str">
        <f>IF([1]p7!$J$358&lt;&gt;0,[1]p7!$J$358,"")</f>
        <v/>
      </c>
      <c r="O99" s="385" t="s">
        <v>259</v>
      </c>
      <c r="P99" s="386"/>
      <c r="Q99" s="378" t="str">
        <f>IF([1]p7!$L$358&lt;&gt;0,[1]p7!$L$358,"")</f>
        <v>Regional</v>
      </c>
      <c r="R99" s="378"/>
      <c r="S99" s="387"/>
    </row>
    <row r="100" spans="1:22" x14ac:dyDescent="0.2">
      <c r="A100" s="384"/>
      <c r="B100" s="384"/>
      <c r="C100" s="384"/>
      <c r="D100" s="384"/>
      <c r="E100" s="384"/>
      <c r="F100" s="384"/>
      <c r="G100" s="384"/>
      <c r="H100" s="384"/>
      <c r="I100" s="384"/>
      <c r="J100" s="384"/>
      <c r="K100" s="384"/>
      <c r="L100" s="384"/>
      <c r="M100" s="384"/>
      <c r="N100" s="384"/>
      <c r="O100" s="384"/>
      <c r="P100" s="384"/>
      <c r="Q100" s="384"/>
      <c r="R100" s="384"/>
      <c r="S100" s="384"/>
    </row>
    <row r="101" spans="1:22" x14ac:dyDescent="0.2">
      <c r="A101" s="47" t="s">
        <v>257</v>
      </c>
      <c r="B101" s="379" t="str">
        <f>IF([1]p7!$A$359&lt;&gt;0,[1]p7!$A$359,"")</f>
        <v>V Encontro Campinense do PROFMAT</v>
      </c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79"/>
      <c r="Q101" s="379"/>
      <c r="R101" s="379"/>
      <c r="S101" s="380"/>
      <c r="T101" s="97"/>
      <c r="U101" s="2"/>
      <c r="V101" s="2"/>
    </row>
    <row r="102" spans="1:22" x14ac:dyDescent="0.2">
      <c r="A102" s="385" t="s">
        <v>170</v>
      </c>
      <c r="B102" s="386"/>
      <c r="C102" s="378" t="str">
        <f>IF([1]p7!$K$359&lt;&gt;0,[1]p7!$K$359,"")</f>
        <v>EEPB</v>
      </c>
      <c r="D102" s="378"/>
      <c r="E102" s="378"/>
      <c r="F102" s="378"/>
      <c r="G102" s="378"/>
      <c r="H102" s="378"/>
      <c r="I102" s="378"/>
      <c r="J102" s="378"/>
      <c r="K102" s="94" t="s">
        <v>74</v>
      </c>
      <c r="L102" s="98" t="str">
        <f>IF([1]p7!$I$359&lt;&gt;0,[1]p7!$I$359,"")</f>
        <v/>
      </c>
      <c r="M102" s="99" t="s">
        <v>75</v>
      </c>
      <c r="N102" s="100" t="str">
        <f>IF([1]p7!$J$359&lt;&gt;0,[1]p7!$J$359,"")</f>
        <v/>
      </c>
      <c r="O102" s="385" t="s">
        <v>259</v>
      </c>
      <c r="P102" s="386"/>
      <c r="Q102" s="378" t="str">
        <f>IF([1]p7!$L$359&lt;&gt;0,[1]p7!$L$359,"")</f>
        <v>Regional</v>
      </c>
      <c r="R102" s="378"/>
      <c r="S102" s="387"/>
    </row>
    <row r="103" spans="1:22" x14ac:dyDescent="0.2">
      <c r="A103" s="378"/>
      <c r="B103" s="378"/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8"/>
      <c r="O103" s="378"/>
      <c r="P103" s="378"/>
      <c r="Q103" s="378"/>
      <c r="R103" s="378"/>
      <c r="S103" s="378"/>
    </row>
    <row r="104" spans="1:22" x14ac:dyDescent="0.2">
      <c r="A104" s="47" t="s">
        <v>257</v>
      </c>
      <c r="B104" s="379" t="str">
        <f>IF([1]p7!$A$360&lt;&gt;0,[1]p7!$A$360,"")</f>
        <v/>
      </c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79"/>
      <c r="Q104" s="379"/>
      <c r="R104" s="379"/>
      <c r="S104" s="380"/>
      <c r="T104" s="97"/>
      <c r="U104" s="2"/>
      <c r="V104" s="2"/>
    </row>
    <row r="105" spans="1:22" x14ac:dyDescent="0.2">
      <c r="A105" s="385" t="s">
        <v>170</v>
      </c>
      <c r="B105" s="386"/>
      <c r="C105" s="378" t="str">
        <f>IF([1]p7!$K$360&lt;&gt;0,[1]p7!$K$360,"")</f>
        <v/>
      </c>
      <c r="D105" s="378"/>
      <c r="E105" s="378"/>
      <c r="F105" s="378"/>
      <c r="G105" s="378"/>
      <c r="H105" s="378"/>
      <c r="I105" s="378"/>
      <c r="J105" s="378"/>
      <c r="K105" s="94" t="s">
        <v>74</v>
      </c>
      <c r="L105" s="98" t="str">
        <f>IF([1]p7!$I$360&lt;&gt;0,[1]p7!$I$360,"")</f>
        <v/>
      </c>
      <c r="M105" s="99" t="s">
        <v>75</v>
      </c>
      <c r="N105" s="100" t="str">
        <f>IF([1]p7!$J$360&lt;&gt;0,[1]p7!$J$360,"")</f>
        <v/>
      </c>
      <c r="O105" s="385" t="s">
        <v>259</v>
      </c>
      <c r="P105" s="386"/>
      <c r="Q105" s="378" t="str">
        <f>IF([1]p7!$L$360&lt;&gt;0,[1]p7!$L$360,"")</f>
        <v/>
      </c>
      <c r="R105" s="378"/>
      <c r="S105" s="387"/>
    </row>
    <row r="106" spans="1:22" x14ac:dyDescent="0.2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</row>
    <row r="107" spans="1:22" x14ac:dyDescent="0.2">
      <c r="A107" s="47" t="s">
        <v>257</v>
      </c>
      <c r="B107" s="379" t="str">
        <f>IF([1]p7!$A$361&lt;&gt;0,[1]p7!$A$361,"")</f>
        <v/>
      </c>
      <c r="C107" s="379"/>
      <c r="D107" s="379"/>
      <c r="E107" s="379"/>
      <c r="F107" s="379"/>
      <c r="G107" s="379"/>
      <c r="H107" s="379"/>
      <c r="I107" s="379"/>
      <c r="J107" s="379"/>
      <c r="K107" s="379"/>
      <c r="L107" s="379"/>
      <c r="M107" s="379"/>
      <c r="N107" s="379"/>
      <c r="O107" s="379"/>
      <c r="P107" s="379"/>
      <c r="Q107" s="379"/>
      <c r="R107" s="379"/>
      <c r="S107" s="380"/>
      <c r="T107" s="97"/>
      <c r="U107" s="2"/>
      <c r="V107" s="2"/>
    </row>
    <row r="108" spans="1:22" x14ac:dyDescent="0.2">
      <c r="A108" s="385" t="s">
        <v>170</v>
      </c>
      <c r="B108" s="386"/>
      <c r="C108" s="378" t="str">
        <f>IF([1]p7!$K$361&lt;&gt;0,[1]p7!$K$361,"")</f>
        <v/>
      </c>
      <c r="D108" s="378"/>
      <c r="E108" s="378"/>
      <c r="F108" s="378"/>
      <c r="G108" s="378"/>
      <c r="H108" s="378"/>
      <c r="I108" s="378"/>
      <c r="J108" s="378"/>
      <c r="K108" s="94" t="s">
        <v>74</v>
      </c>
      <c r="L108" s="98" t="str">
        <f>IF([1]p7!$I$361&lt;&gt;0,[1]p7!$I$361,"")</f>
        <v/>
      </c>
      <c r="M108" s="99" t="s">
        <v>75</v>
      </c>
      <c r="N108" s="100" t="str">
        <f>IF([1]p7!$J$361&lt;&gt;0,[1]p7!$J$361,"")</f>
        <v/>
      </c>
      <c r="O108" s="385" t="s">
        <v>259</v>
      </c>
      <c r="P108" s="386"/>
      <c r="Q108" s="378" t="str">
        <f>IF([1]p7!$L$361&lt;&gt;0,[1]p7!$L$361,"")</f>
        <v/>
      </c>
      <c r="R108" s="378"/>
      <c r="S108" s="387"/>
    </row>
    <row r="109" spans="1:22" x14ac:dyDescent="0.2">
      <c r="A109" s="378"/>
      <c r="B109" s="378"/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8"/>
      <c r="P109" s="378"/>
      <c r="Q109" s="378"/>
      <c r="R109" s="378"/>
      <c r="S109" s="378"/>
    </row>
    <row r="110" spans="1:22" s="32" customFormat="1" ht="13.5" customHeight="1" x14ac:dyDescent="0.2">
      <c r="A110" s="375" t="str">
        <f>T([1]p8!$C$13:$G$13)</f>
        <v>Denilson da Silva Pereira</v>
      </c>
      <c r="B110" s="376"/>
      <c r="C110" s="376"/>
      <c r="D110" s="376"/>
      <c r="E110" s="376"/>
      <c r="F110" s="377"/>
      <c r="G110" s="383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</row>
    <row r="111" spans="1:22" x14ac:dyDescent="0.2">
      <c r="A111" s="47" t="s">
        <v>257</v>
      </c>
      <c r="B111" s="379" t="str">
        <f>IF([1]p8!$A$358&lt;&gt;0,[1]p8!$A$358,"")</f>
        <v/>
      </c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  <c r="Q111" s="379"/>
      <c r="R111" s="379"/>
      <c r="S111" s="380"/>
      <c r="T111" s="97"/>
      <c r="U111" s="2"/>
      <c r="V111" s="2"/>
    </row>
    <row r="112" spans="1:22" x14ac:dyDescent="0.2">
      <c r="A112" s="385" t="s">
        <v>170</v>
      </c>
      <c r="B112" s="386"/>
      <c r="C112" s="378" t="str">
        <f>IF([1]p8!$K$358&lt;&gt;0,[1]p8!$K$358,"")</f>
        <v/>
      </c>
      <c r="D112" s="378"/>
      <c r="E112" s="378"/>
      <c r="F112" s="378"/>
      <c r="G112" s="378"/>
      <c r="H112" s="378"/>
      <c r="I112" s="378"/>
      <c r="J112" s="378"/>
      <c r="K112" s="94" t="s">
        <v>74</v>
      </c>
      <c r="L112" s="98" t="str">
        <f>IF([1]p8!$I$358&lt;&gt;0,[1]p8!$I$358,"")</f>
        <v/>
      </c>
      <c r="M112" s="99" t="s">
        <v>75</v>
      </c>
      <c r="N112" s="100" t="str">
        <f>IF([1]p8!$J$358&lt;&gt;0,[1]p8!$J$358,"")</f>
        <v/>
      </c>
      <c r="O112" s="385" t="s">
        <v>259</v>
      </c>
      <c r="P112" s="386"/>
      <c r="Q112" s="378" t="str">
        <f>IF([1]p8!$L$358&lt;&gt;0,[1]p8!$L$358,"")</f>
        <v/>
      </c>
      <c r="R112" s="378"/>
      <c r="S112" s="387"/>
    </row>
    <row r="113" spans="1:22" x14ac:dyDescent="0.2">
      <c r="A113" s="384"/>
      <c r="B113" s="384"/>
      <c r="C113" s="384"/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384"/>
      <c r="S113" s="384"/>
    </row>
    <row r="114" spans="1:22" x14ac:dyDescent="0.2">
      <c r="A114" s="47" t="s">
        <v>257</v>
      </c>
      <c r="B114" s="379" t="str">
        <f>IF([1]p8!$A$359&lt;&gt;0,[1]p8!$A$359,"")</f>
        <v/>
      </c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79"/>
      <c r="O114" s="379"/>
      <c r="P114" s="379"/>
      <c r="Q114" s="379"/>
      <c r="R114" s="379"/>
      <c r="S114" s="380"/>
      <c r="T114" s="97"/>
      <c r="U114" s="2"/>
      <c r="V114" s="2"/>
    </row>
    <row r="115" spans="1:22" x14ac:dyDescent="0.2">
      <c r="A115" s="385" t="s">
        <v>170</v>
      </c>
      <c r="B115" s="386"/>
      <c r="C115" s="378" t="str">
        <f>IF([1]p8!$K$359&lt;&gt;0,[1]p8!$K$359,"")</f>
        <v/>
      </c>
      <c r="D115" s="378"/>
      <c r="E115" s="378"/>
      <c r="F115" s="378"/>
      <c r="G115" s="378"/>
      <c r="H115" s="378"/>
      <c r="I115" s="378"/>
      <c r="J115" s="378"/>
      <c r="K115" s="94" t="s">
        <v>74</v>
      </c>
      <c r="L115" s="98" t="str">
        <f>IF([1]p8!$I$359&lt;&gt;0,[1]p8!$I$359,"")</f>
        <v/>
      </c>
      <c r="M115" s="99" t="s">
        <v>75</v>
      </c>
      <c r="N115" s="100" t="str">
        <f>IF([1]p8!$J$359&lt;&gt;0,[1]p8!$J$359,"")</f>
        <v/>
      </c>
      <c r="O115" s="385" t="s">
        <v>259</v>
      </c>
      <c r="P115" s="386"/>
      <c r="Q115" s="378" t="str">
        <f>IF([1]p8!$L$359&lt;&gt;0,[1]p8!$L$359,"")</f>
        <v/>
      </c>
      <c r="R115" s="378"/>
      <c r="S115" s="387"/>
    </row>
    <row r="116" spans="1:22" x14ac:dyDescent="0.2">
      <c r="A116" s="378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  <c r="Q116" s="378"/>
      <c r="R116" s="378"/>
      <c r="S116" s="378"/>
    </row>
    <row r="117" spans="1:22" x14ac:dyDescent="0.2">
      <c r="A117" s="47" t="s">
        <v>257</v>
      </c>
      <c r="B117" s="379" t="str">
        <f>IF([1]p8!$A$360&lt;&gt;0,[1]p8!$A$360,"")</f>
        <v/>
      </c>
      <c r="C117" s="379"/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79"/>
      <c r="O117" s="379"/>
      <c r="P117" s="379"/>
      <c r="Q117" s="379"/>
      <c r="R117" s="379"/>
      <c r="S117" s="380"/>
      <c r="T117" s="97"/>
      <c r="U117" s="2"/>
      <c r="V117" s="2"/>
    </row>
    <row r="118" spans="1:22" x14ac:dyDescent="0.2">
      <c r="A118" s="385" t="s">
        <v>170</v>
      </c>
      <c r="B118" s="386"/>
      <c r="C118" s="378" t="str">
        <f>IF([1]p8!$K$360&lt;&gt;0,[1]p8!$K$360,"")</f>
        <v/>
      </c>
      <c r="D118" s="378"/>
      <c r="E118" s="378"/>
      <c r="F118" s="378"/>
      <c r="G118" s="378"/>
      <c r="H118" s="378"/>
      <c r="I118" s="378"/>
      <c r="J118" s="378"/>
      <c r="K118" s="94" t="s">
        <v>74</v>
      </c>
      <c r="L118" s="98" t="str">
        <f>IF([1]p8!$I$360&lt;&gt;0,[1]p8!$I$360,"")</f>
        <v/>
      </c>
      <c r="M118" s="99" t="s">
        <v>75</v>
      </c>
      <c r="N118" s="100" t="str">
        <f>IF([1]p8!$J$360&lt;&gt;0,[1]p8!$J$360,"")</f>
        <v/>
      </c>
      <c r="O118" s="385" t="s">
        <v>259</v>
      </c>
      <c r="P118" s="386"/>
      <c r="Q118" s="378" t="str">
        <f>IF([1]p8!$L$360&lt;&gt;0,[1]p8!$L$360,"")</f>
        <v/>
      </c>
      <c r="R118" s="378"/>
      <c r="S118" s="387"/>
    </row>
    <row r="119" spans="1:22" x14ac:dyDescent="0.2">
      <c r="A119" s="384"/>
      <c r="B119" s="384"/>
      <c r="C119" s="384"/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  <c r="N119" s="384"/>
      <c r="O119" s="384"/>
      <c r="P119" s="384"/>
      <c r="Q119" s="384"/>
      <c r="R119" s="384"/>
      <c r="S119" s="384"/>
    </row>
    <row r="120" spans="1:22" x14ac:dyDescent="0.2">
      <c r="A120" s="47" t="s">
        <v>257</v>
      </c>
      <c r="B120" s="379" t="str">
        <f>IF([1]p8!$A$361&lt;&gt;0,[1]p8!$A$361,"")</f>
        <v/>
      </c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79"/>
      <c r="O120" s="379"/>
      <c r="P120" s="379"/>
      <c r="Q120" s="379"/>
      <c r="R120" s="379"/>
      <c r="S120" s="380"/>
      <c r="T120" s="97"/>
      <c r="U120" s="2"/>
      <c r="V120" s="2"/>
    </row>
    <row r="121" spans="1:22" x14ac:dyDescent="0.2">
      <c r="A121" s="385" t="s">
        <v>170</v>
      </c>
      <c r="B121" s="386"/>
      <c r="C121" s="378" t="str">
        <f>IF([1]p8!$K$361&lt;&gt;0,[1]p8!$K$361,"")</f>
        <v/>
      </c>
      <c r="D121" s="378"/>
      <c r="E121" s="378"/>
      <c r="F121" s="378"/>
      <c r="G121" s="378"/>
      <c r="H121" s="378"/>
      <c r="I121" s="378"/>
      <c r="J121" s="378"/>
      <c r="K121" s="94" t="s">
        <v>74</v>
      </c>
      <c r="L121" s="98" t="str">
        <f>IF([1]p8!$I$361&lt;&gt;0,[1]p8!$I$361,"")</f>
        <v/>
      </c>
      <c r="M121" s="99" t="s">
        <v>75</v>
      </c>
      <c r="N121" s="100" t="str">
        <f>IF([1]p8!$J$361&lt;&gt;0,[1]p8!$J$361,"")</f>
        <v/>
      </c>
      <c r="O121" s="385" t="s">
        <v>259</v>
      </c>
      <c r="P121" s="386"/>
      <c r="Q121" s="378" t="str">
        <f>IF([1]p8!$L$361&lt;&gt;0,[1]p8!$L$361,"")</f>
        <v/>
      </c>
      <c r="R121" s="378"/>
      <c r="S121" s="387"/>
    </row>
    <row r="122" spans="1:22" x14ac:dyDescent="0.2">
      <c r="A122" s="378"/>
      <c r="B122" s="378"/>
      <c r="C122" s="378"/>
      <c r="D122" s="378"/>
      <c r="E122" s="378"/>
      <c r="F122" s="378"/>
      <c r="G122" s="378"/>
      <c r="H122" s="378"/>
      <c r="I122" s="378"/>
      <c r="J122" s="378"/>
      <c r="K122" s="378"/>
      <c r="L122" s="378"/>
      <c r="M122" s="378"/>
      <c r="N122" s="378"/>
      <c r="O122" s="378"/>
      <c r="P122" s="378"/>
      <c r="Q122" s="378"/>
      <c r="R122" s="378"/>
      <c r="S122" s="378"/>
    </row>
    <row r="123" spans="1:22" s="32" customFormat="1" ht="13.5" customHeight="1" x14ac:dyDescent="0.2">
      <c r="A123" s="375" t="str">
        <f>T([1]p9!$C$13:$G$13)</f>
        <v>Diogo de Santana Germano</v>
      </c>
      <c r="B123" s="376"/>
      <c r="C123" s="376"/>
      <c r="D123" s="376"/>
      <c r="E123" s="376"/>
      <c r="F123" s="377"/>
      <c r="G123" s="383"/>
      <c r="H123" s="381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1:22" x14ac:dyDescent="0.2">
      <c r="A124" s="47" t="s">
        <v>257</v>
      </c>
      <c r="B124" s="379" t="str">
        <f>IF([1]p9!$A$358&lt;&gt;0,[1]p9!$A$358,"")</f>
        <v/>
      </c>
      <c r="C124" s="379"/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79"/>
      <c r="O124" s="379"/>
      <c r="P124" s="379"/>
      <c r="Q124" s="379"/>
      <c r="R124" s="379"/>
      <c r="S124" s="380"/>
      <c r="T124" s="97"/>
      <c r="U124" s="2"/>
      <c r="V124" s="2"/>
    </row>
    <row r="125" spans="1:22" x14ac:dyDescent="0.2">
      <c r="A125" s="385" t="s">
        <v>170</v>
      </c>
      <c r="B125" s="386"/>
      <c r="C125" s="378" t="str">
        <f>IF([1]p9!$K$358&lt;&gt;0,[1]p9!$K$358,"")</f>
        <v/>
      </c>
      <c r="D125" s="378"/>
      <c r="E125" s="378"/>
      <c r="F125" s="378"/>
      <c r="G125" s="378"/>
      <c r="H125" s="378"/>
      <c r="I125" s="378"/>
      <c r="J125" s="378"/>
      <c r="K125" s="94" t="s">
        <v>74</v>
      </c>
      <c r="L125" s="98" t="str">
        <f>IF([1]p9!$I$358&lt;&gt;0,[1]p9!$I$358,"")</f>
        <v/>
      </c>
      <c r="M125" s="99" t="s">
        <v>75</v>
      </c>
      <c r="N125" s="100" t="str">
        <f>IF([1]p9!$J$358&lt;&gt;0,[1]p9!$J$358,"")</f>
        <v/>
      </c>
      <c r="O125" s="385" t="s">
        <v>259</v>
      </c>
      <c r="P125" s="386"/>
      <c r="Q125" s="378" t="str">
        <f>IF([1]p9!$L$358&lt;&gt;0,[1]p9!$L$358,"")</f>
        <v/>
      </c>
      <c r="R125" s="378"/>
      <c r="S125" s="387"/>
    </row>
    <row r="126" spans="1:22" x14ac:dyDescent="0.2">
      <c r="A126" s="384"/>
      <c r="B126" s="384"/>
      <c r="C126" s="384"/>
      <c r="D126" s="384"/>
      <c r="E126" s="384"/>
      <c r="F126" s="384"/>
      <c r="G126" s="384"/>
      <c r="H126" s="384"/>
      <c r="I126" s="384"/>
      <c r="J126" s="384"/>
      <c r="K126" s="384"/>
      <c r="L126" s="384"/>
      <c r="M126" s="384"/>
      <c r="N126" s="384"/>
      <c r="O126" s="384"/>
      <c r="P126" s="384"/>
      <c r="Q126" s="384"/>
      <c r="R126" s="384"/>
      <c r="S126" s="384"/>
    </row>
    <row r="127" spans="1:22" x14ac:dyDescent="0.2">
      <c r="A127" s="47" t="s">
        <v>257</v>
      </c>
      <c r="B127" s="379" t="str">
        <f>IF([1]p9!$A$359&lt;&gt;0,[1]p9!$A$359,"")</f>
        <v/>
      </c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79"/>
      <c r="R127" s="379"/>
      <c r="S127" s="380"/>
      <c r="T127" s="97"/>
      <c r="U127" s="2"/>
      <c r="V127" s="2"/>
    </row>
    <row r="128" spans="1:22" x14ac:dyDescent="0.2">
      <c r="A128" s="385" t="s">
        <v>170</v>
      </c>
      <c r="B128" s="386"/>
      <c r="C128" s="378" t="str">
        <f>IF([1]p9!$K$359&lt;&gt;0,[1]p9!$K$359,"")</f>
        <v/>
      </c>
      <c r="D128" s="378"/>
      <c r="E128" s="378"/>
      <c r="F128" s="378"/>
      <c r="G128" s="378"/>
      <c r="H128" s="378"/>
      <c r="I128" s="378"/>
      <c r="J128" s="378"/>
      <c r="K128" s="94" t="s">
        <v>74</v>
      </c>
      <c r="L128" s="98" t="str">
        <f>IF([1]p9!$I$359&lt;&gt;0,[1]p9!$I$359,"")</f>
        <v/>
      </c>
      <c r="M128" s="99" t="s">
        <v>75</v>
      </c>
      <c r="N128" s="100" t="str">
        <f>IF([1]p9!$J$359&lt;&gt;0,[1]p9!$J$359,"")</f>
        <v/>
      </c>
      <c r="O128" s="385" t="s">
        <v>259</v>
      </c>
      <c r="P128" s="386"/>
      <c r="Q128" s="378" t="str">
        <f>IF([1]p9!$L$359&lt;&gt;0,[1]p9!$L$359,"")</f>
        <v/>
      </c>
      <c r="R128" s="378"/>
      <c r="S128" s="387"/>
    </row>
    <row r="129" spans="1:22" x14ac:dyDescent="0.2">
      <c r="A129" s="378"/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8"/>
      <c r="P129" s="378"/>
      <c r="Q129" s="378"/>
      <c r="R129" s="378"/>
      <c r="S129" s="378"/>
    </row>
    <row r="130" spans="1:22" x14ac:dyDescent="0.2">
      <c r="A130" s="47" t="s">
        <v>257</v>
      </c>
      <c r="B130" s="379" t="str">
        <f>IF([1]p9!$A$360&lt;&gt;0,[1]p9!$A$360,"")</f>
        <v/>
      </c>
      <c r="C130" s="379"/>
      <c r="D130" s="379"/>
      <c r="E130" s="379"/>
      <c r="F130" s="379"/>
      <c r="G130" s="379"/>
      <c r="H130" s="379"/>
      <c r="I130" s="379"/>
      <c r="J130" s="379"/>
      <c r="K130" s="379"/>
      <c r="L130" s="379"/>
      <c r="M130" s="379"/>
      <c r="N130" s="379"/>
      <c r="O130" s="379"/>
      <c r="P130" s="379"/>
      <c r="Q130" s="379"/>
      <c r="R130" s="379"/>
      <c r="S130" s="380"/>
      <c r="T130" s="97"/>
      <c r="U130" s="2"/>
      <c r="V130" s="2"/>
    </row>
    <row r="131" spans="1:22" x14ac:dyDescent="0.2">
      <c r="A131" s="385" t="s">
        <v>170</v>
      </c>
      <c r="B131" s="386"/>
      <c r="C131" s="378" t="str">
        <f>IF([1]p9!$K$360&lt;&gt;0,[1]p9!$K$360,"")</f>
        <v/>
      </c>
      <c r="D131" s="378"/>
      <c r="E131" s="378"/>
      <c r="F131" s="378"/>
      <c r="G131" s="378"/>
      <c r="H131" s="378"/>
      <c r="I131" s="378"/>
      <c r="J131" s="378"/>
      <c r="K131" s="94" t="s">
        <v>74</v>
      </c>
      <c r="L131" s="98" t="str">
        <f>IF([1]p9!$I$360&lt;&gt;0,[1]p9!$I$360,"")</f>
        <v/>
      </c>
      <c r="M131" s="99" t="s">
        <v>75</v>
      </c>
      <c r="N131" s="100" t="str">
        <f>IF([1]p9!$J$360&lt;&gt;0,[1]p9!$J$360,"")</f>
        <v/>
      </c>
      <c r="O131" s="385" t="s">
        <v>259</v>
      </c>
      <c r="P131" s="386"/>
      <c r="Q131" s="378" t="str">
        <f>IF([1]p9!$L$360&lt;&gt;0,[1]p9!$L$360,"")</f>
        <v/>
      </c>
      <c r="R131" s="378"/>
      <c r="S131" s="387"/>
    </row>
    <row r="132" spans="1:22" x14ac:dyDescent="0.2">
      <c r="A132" s="384"/>
      <c r="B132" s="384"/>
      <c r="C132" s="384"/>
      <c r="D132" s="384"/>
      <c r="E132" s="384"/>
      <c r="F132" s="384"/>
      <c r="G132" s="384"/>
      <c r="H132" s="384"/>
      <c r="I132" s="384"/>
      <c r="J132" s="384"/>
      <c r="K132" s="384"/>
      <c r="L132" s="384"/>
      <c r="M132" s="384"/>
      <c r="N132" s="384"/>
      <c r="O132" s="384"/>
      <c r="P132" s="384"/>
      <c r="Q132" s="384"/>
      <c r="R132" s="384"/>
      <c r="S132" s="384"/>
    </row>
    <row r="133" spans="1:22" x14ac:dyDescent="0.2">
      <c r="A133" s="47" t="s">
        <v>257</v>
      </c>
      <c r="B133" s="379" t="str">
        <f>IF([1]p9!$A$361&lt;&gt;0,[1]p9!$A$361,"")</f>
        <v/>
      </c>
      <c r="C133" s="379"/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79"/>
      <c r="O133" s="379"/>
      <c r="P133" s="379"/>
      <c r="Q133" s="379"/>
      <c r="R133" s="379"/>
      <c r="S133" s="380"/>
      <c r="T133" s="97"/>
      <c r="U133" s="2"/>
      <c r="V133" s="2"/>
    </row>
    <row r="134" spans="1:22" x14ac:dyDescent="0.2">
      <c r="A134" s="385" t="s">
        <v>170</v>
      </c>
      <c r="B134" s="386"/>
      <c r="C134" s="378" t="str">
        <f>IF([1]p9!$K$361&lt;&gt;0,[1]p9!$K$361,"")</f>
        <v/>
      </c>
      <c r="D134" s="378"/>
      <c r="E134" s="378"/>
      <c r="F134" s="378"/>
      <c r="G134" s="378"/>
      <c r="H134" s="378"/>
      <c r="I134" s="378"/>
      <c r="J134" s="378"/>
      <c r="K134" s="94" t="s">
        <v>74</v>
      </c>
      <c r="L134" s="98" t="str">
        <f>IF([1]p9!$I$361&lt;&gt;0,[1]p9!$I$361,"")</f>
        <v/>
      </c>
      <c r="M134" s="99" t="s">
        <v>75</v>
      </c>
      <c r="N134" s="100" t="str">
        <f>IF([1]p9!$J$361&lt;&gt;0,[1]p9!$J$361,"")</f>
        <v/>
      </c>
      <c r="O134" s="385" t="s">
        <v>259</v>
      </c>
      <c r="P134" s="386"/>
      <c r="Q134" s="378" t="str">
        <f>IF([1]p9!$L$361&lt;&gt;0,[1]p9!$L$361,"")</f>
        <v/>
      </c>
      <c r="R134" s="378"/>
      <c r="S134" s="387"/>
    </row>
    <row r="135" spans="1:22" x14ac:dyDescent="0.2">
      <c r="A135" s="378"/>
      <c r="B135" s="378"/>
      <c r="C135" s="378"/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</row>
    <row r="136" spans="1:22" s="32" customFormat="1" ht="13.5" customHeight="1" x14ac:dyDescent="0.2">
      <c r="A136" s="375" t="str">
        <f>T([1]p10!$C$13:$G$13)</f>
        <v>Diogo Diniz Pereira da Silva e Silva</v>
      </c>
      <c r="B136" s="376"/>
      <c r="C136" s="376"/>
      <c r="D136" s="376"/>
      <c r="E136" s="376"/>
      <c r="F136" s="377"/>
      <c r="G136" s="383"/>
      <c r="H136" s="381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</row>
    <row r="137" spans="1:22" x14ac:dyDescent="0.2">
      <c r="A137" s="47" t="s">
        <v>257</v>
      </c>
      <c r="B137" s="379" t="str">
        <f>IF([1]p10!$A$358&lt;&gt;0,[1]p10!$A$358,"")</f>
        <v xml:space="preserve">I Workshop de PI-Álgebras e Temas Relacionados </v>
      </c>
      <c r="C137" s="379"/>
      <c r="D137" s="379"/>
      <c r="E137" s="379"/>
      <c r="F137" s="379"/>
      <c r="G137" s="379"/>
      <c r="H137" s="379"/>
      <c r="I137" s="379"/>
      <c r="J137" s="379"/>
      <c r="K137" s="379"/>
      <c r="L137" s="379"/>
      <c r="M137" s="379"/>
      <c r="N137" s="379"/>
      <c r="O137" s="379"/>
      <c r="P137" s="379"/>
      <c r="Q137" s="379"/>
      <c r="R137" s="379"/>
      <c r="S137" s="380"/>
      <c r="T137" s="97"/>
      <c r="U137" s="2"/>
      <c r="V137" s="2"/>
    </row>
    <row r="138" spans="1:22" x14ac:dyDescent="0.2">
      <c r="A138" s="385" t="s">
        <v>170</v>
      </c>
      <c r="B138" s="386"/>
      <c r="C138" s="378" t="str">
        <f>IF([1]p10!$K$358&lt;&gt;0,[1]p10!$K$358,"")</f>
        <v>UNICAMP</v>
      </c>
      <c r="D138" s="378"/>
      <c r="E138" s="378"/>
      <c r="F138" s="378"/>
      <c r="G138" s="378"/>
      <c r="H138" s="378"/>
      <c r="I138" s="378"/>
      <c r="J138" s="378"/>
      <c r="K138" s="94" t="s">
        <v>74</v>
      </c>
      <c r="L138" s="98">
        <f>IF([1]p10!$I$358&lt;&gt;0,[1]p10!$I$358,"")</f>
        <v>45313</v>
      </c>
      <c r="M138" s="99" t="s">
        <v>75</v>
      </c>
      <c r="N138" s="100">
        <f>IF([1]p10!$J$358&lt;&gt;0,[1]p10!$J$358,"")</f>
        <v>45315</v>
      </c>
      <c r="O138" s="385" t="s">
        <v>259</v>
      </c>
      <c r="P138" s="386"/>
      <c r="Q138" s="378" t="str">
        <f>IF([1]p10!$L$358&lt;&gt;0,[1]p10!$L$358,"")</f>
        <v>Nacional</v>
      </c>
      <c r="R138" s="378"/>
      <c r="S138" s="387"/>
    </row>
    <row r="139" spans="1:22" x14ac:dyDescent="0.2">
      <c r="A139" s="384"/>
      <c r="B139" s="384"/>
      <c r="C139" s="384"/>
      <c r="D139" s="384"/>
      <c r="E139" s="384"/>
      <c r="F139" s="384"/>
      <c r="G139" s="384"/>
      <c r="H139" s="384"/>
      <c r="I139" s="384"/>
      <c r="J139" s="384"/>
      <c r="K139" s="384"/>
      <c r="L139" s="384"/>
      <c r="M139" s="384"/>
      <c r="N139" s="384"/>
      <c r="O139" s="384"/>
      <c r="P139" s="384"/>
      <c r="Q139" s="384"/>
      <c r="R139" s="384"/>
      <c r="S139" s="384"/>
    </row>
    <row r="140" spans="1:22" x14ac:dyDescent="0.2">
      <c r="A140" s="47" t="s">
        <v>257</v>
      </c>
      <c r="B140" s="379" t="str">
        <f>IF([1]p10!$A$359&lt;&gt;0,[1]p10!$A$359,"")</f>
        <v>Duas Tardes de PI-Teoria e Graduações em Álgebras</v>
      </c>
      <c r="C140" s="379"/>
      <c r="D140" s="379"/>
      <c r="E140" s="379"/>
      <c r="F140" s="379"/>
      <c r="G140" s="379"/>
      <c r="H140" s="379"/>
      <c r="I140" s="379"/>
      <c r="J140" s="379"/>
      <c r="K140" s="379"/>
      <c r="L140" s="379"/>
      <c r="M140" s="379"/>
      <c r="N140" s="379"/>
      <c r="O140" s="379"/>
      <c r="P140" s="379"/>
      <c r="Q140" s="379"/>
      <c r="R140" s="379"/>
      <c r="S140" s="380"/>
      <c r="T140" s="97"/>
      <c r="U140" s="2"/>
      <c r="V140" s="2"/>
    </row>
    <row r="141" spans="1:22" x14ac:dyDescent="0.2">
      <c r="A141" s="385" t="s">
        <v>170</v>
      </c>
      <c r="B141" s="386"/>
      <c r="C141" s="378" t="str">
        <f>IF([1]p10!$K$359&lt;&gt;0,[1]p10!$K$359,"")</f>
        <v>UFCG</v>
      </c>
      <c r="D141" s="378"/>
      <c r="E141" s="378"/>
      <c r="F141" s="378"/>
      <c r="G141" s="378"/>
      <c r="H141" s="378"/>
      <c r="I141" s="378"/>
      <c r="J141" s="378"/>
      <c r="K141" s="94" t="s">
        <v>74</v>
      </c>
      <c r="L141" s="98">
        <f>IF([1]p10!$I$359&lt;&gt;0,[1]p10!$I$359,"")</f>
        <v>45440</v>
      </c>
      <c r="M141" s="99" t="s">
        <v>75</v>
      </c>
      <c r="N141" s="100">
        <f>IF([1]p10!$J$359&lt;&gt;0,[1]p10!$J$359,"")</f>
        <v>45441</v>
      </c>
      <c r="O141" s="385" t="s">
        <v>259</v>
      </c>
      <c r="P141" s="386"/>
      <c r="Q141" s="378" t="str">
        <f>IF([1]p10!$L$359&lt;&gt;0,[1]p10!$L$359,"")</f>
        <v>Regional</v>
      </c>
      <c r="R141" s="378"/>
      <c r="S141" s="387"/>
    </row>
    <row r="142" spans="1:22" x14ac:dyDescent="0.2">
      <c r="A142" s="378"/>
      <c r="B142" s="378"/>
      <c r="C142" s="378"/>
      <c r="D142" s="378"/>
      <c r="E142" s="378"/>
      <c r="F142" s="378"/>
      <c r="G142" s="378"/>
      <c r="H142" s="378"/>
      <c r="I142" s="378"/>
      <c r="J142" s="378"/>
      <c r="K142" s="378"/>
      <c r="L142" s="378"/>
      <c r="M142" s="378"/>
      <c r="N142" s="378"/>
      <c r="O142" s="378"/>
      <c r="P142" s="378"/>
      <c r="Q142" s="378"/>
      <c r="R142" s="378"/>
      <c r="S142" s="378"/>
    </row>
    <row r="143" spans="1:22" x14ac:dyDescent="0.2">
      <c r="A143" s="47" t="s">
        <v>257</v>
      </c>
      <c r="B143" s="379" t="str">
        <f>IF([1]p10!$A$360&lt;&gt;0,[1]p10!$A$360,"")</f>
        <v/>
      </c>
      <c r="C143" s="379"/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79"/>
      <c r="O143" s="379"/>
      <c r="P143" s="379"/>
      <c r="Q143" s="379"/>
      <c r="R143" s="379"/>
      <c r="S143" s="380"/>
      <c r="T143" s="97"/>
      <c r="U143" s="2"/>
      <c r="V143" s="2"/>
    </row>
    <row r="144" spans="1:22" x14ac:dyDescent="0.2">
      <c r="A144" s="385" t="s">
        <v>170</v>
      </c>
      <c r="B144" s="386"/>
      <c r="C144" s="378" t="str">
        <f>IF([1]p10!$K$360&lt;&gt;0,[1]p10!$K$360,"")</f>
        <v/>
      </c>
      <c r="D144" s="378"/>
      <c r="E144" s="378"/>
      <c r="F144" s="378"/>
      <c r="G144" s="378"/>
      <c r="H144" s="378"/>
      <c r="I144" s="378"/>
      <c r="J144" s="378"/>
      <c r="K144" s="94" t="s">
        <v>74</v>
      </c>
      <c r="L144" s="98" t="str">
        <f>IF([1]p10!$I$360&lt;&gt;0,[1]p10!$I$360,"")</f>
        <v/>
      </c>
      <c r="M144" s="99" t="s">
        <v>75</v>
      </c>
      <c r="N144" s="100" t="str">
        <f>IF([1]p10!$J$360&lt;&gt;0,[1]p10!$J$360,"")</f>
        <v/>
      </c>
      <c r="O144" s="385" t="s">
        <v>259</v>
      </c>
      <c r="P144" s="386"/>
      <c r="Q144" s="378" t="str">
        <f>IF([1]p10!$L$360&lt;&gt;0,[1]p10!$L$360,"")</f>
        <v/>
      </c>
      <c r="R144" s="378"/>
      <c r="S144" s="387"/>
    </row>
    <row r="145" spans="1:22" x14ac:dyDescent="0.2">
      <c r="A145" s="384"/>
      <c r="B145" s="384"/>
      <c r="C145" s="384"/>
      <c r="D145" s="384"/>
      <c r="E145" s="384"/>
      <c r="F145" s="384"/>
      <c r="G145" s="384"/>
      <c r="H145" s="384"/>
      <c r="I145" s="384"/>
      <c r="J145" s="384"/>
      <c r="K145" s="384"/>
      <c r="L145" s="384"/>
      <c r="M145" s="384"/>
      <c r="N145" s="384"/>
      <c r="O145" s="384"/>
      <c r="P145" s="384"/>
      <c r="Q145" s="384"/>
      <c r="R145" s="384"/>
      <c r="S145" s="384"/>
    </row>
    <row r="146" spans="1:22" x14ac:dyDescent="0.2">
      <c r="A146" s="47" t="s">
        <v>257</v>
      </c>
      <c r="B146" s="379" t="str">
        <f>IF([1]p10!$A$361&lt;&gt;0,[1]p10!$A$361,"")</f>
        <v/>
      </c>
      <c r="C146" s="379"/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79"/>
      <c r="O146" s="379"/>
      <c r="P146" s="379"/>
      <c r="Q146" s="379"/>
      <c r="R146" s="379"/>
      <c r="S146" s="380"/>
      <c r="T146" s="97"/>
      <c r="U146" s="2"/>
      <c r="V146" s="2"/>
    </row>
    <row r="147" spans="1:22" x14ac:dyDescent="0.2">
      <c r="A147" s="385" t="s">
        <v>170</v>
      </c>
      <c r="B147" s="386"/>
      <c r="C147" s="378" t="str">
        <f>IF([1]p10!$K$361&lt;&gt;0,[1]p10!$K$361,"")</f>
        <v/>
      </c>
      <c r="D147" s="378"/>
      <c r="E147" s="378"/>
      <c r="F147" s="378"/>
      <c r="G147" s="378"/>
      <c r="H147" s="378"/>
      <c r="I147" s="378"/>
      <c r="J147" s="378"/>
      <c r="K147" s="94" t="s">
        <v>74</v>
      </c>
      <c r="L147" s="98" t="str">
        <f>IF([1]p10!$I$361&lt;&gt;0,[1]p10!$I$361,"")</f>
        <v/>
      </c>
      <c r="M147" s="99" t="s">
        <v>75</v>
      </c>
      <c r="N147" s="100" t="str">
        <f>IF([1]p10!$J$361&lt;&gt;0,[1]p10!$J$361,"")</f>
        <v/>
      </c>
      <c r="O147" s="385" t="s">
        <v>259</v>
      </c>
      <c r="P147" s="386"/>
      <c r="Q147" s="378" t="str">
        <f>IF([1]p10!$L$361&lt;&gt;0,[1]p10!$L$361,"")</f>
        <v/>
      </c>
      <c r="R147" s="378"/>
      <c r="S147" s="387"/>
    </row>
    <row r="148" spans="1:22" x14ac:dyDescent="0.2">
      <c r="A148" s="378"/>
      <c r="B148" s="378"/>
      <c r="C148" s="378"/>
      <c r="D148" s="378"/>
      <c r="E148" s="378"/>
      <c r="F148" s="378"/>
      <c r="G148" s="378"/>
      <c r="H148" s="378"/>
      <c r="I148" s="378"/>
      <c r="J148" s="378"/>
      <c r="K148" s="378"/>
      <c r="L148" s="378"/>
      <c r="M148" s="378"/>
      <c r="N148" s="378"/>
      <c r="O148" s="378"/>
      <c r="P148" s="378"/>
      <c r="Q148" s="378"/>
      <c r="R148" s="378"/>
      <c r="S148" s="378"/>
    </row>
    <row r="149" spans="1:22" s="32" customFormat="1" ht="13.5" customHeight="1" x14ac:dyDescent="0.2">
      <c r="A149" s="375" t="str">
        <f>T([1]p11!$C$13:$G$13)</f>
        <v>Henrique Fernandes de Lima</v>
      </c>
      <c r="B149" s="376"/>
      <c r="C149" s="376"/>
      <c r="D149" s="376"/>
      <c r="E149" s="376"/>
      <c r="F149" s="377"/>
      <c r="G149" s="383"/>
      <c r="H149" s="381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</row>
    <row r="150" spans="1:22" x14ac:dyDescent="0.2">
      <c r="A150" s="47" t="s">
        <v>257</v>
      </c>
      <c r="B150" s="379" t="str">
        <f>IF([1]p11!$A$358&lt;&gt;0,[1]p11!$A$358,"")</f>
        <v/>
      </c>
      <c r="C150" s="379"/>
      <c r="D150" s="379"/>
      <c r="E150" s="379"/>
      <c r="F150" s="379"/>
      <c r="G150" s="379"/>
      <c r="H150" s="379"/>
      <c r="I150" s="379"/>
      <c r="J150" s="379"/>
      <c r="K150" s="379"/>
      <c r="L150" s="379"/>
      <c r="M150" s="379"/>
      <c r="N150" s="379"/>
      <c r="O150" s="379"/>
      <c r="P150" s="379"/>
      <c r="Q150" s="379"/>
      <c r="R150" s="379"/>
      <c r="S150" s="380"/>
      <c r="T150" s="97"/>
      <c r="U150" s="2"/>
      <c r="V150" s="2"/>
    </row>
    <row r="151" spans="1:22" x14ac:dyDescent="0.2">
      <c r="A151" s="385" t="s">
        <v>170</v>
      </c>
      <c r="B151" s="386"/>
      <c r="C151" s="378" t="str">
        <f>IF([1]p11!$K$358&lt;&gt;0,[1]p11!$K$358,"")</f>
        <v/>
      </c>
      <c r="D151" s="378"/>
      <c r="E151" s="378"/>
      <c r="F151" s="378"/>
      <c r="G151" s="378"/>
      <c r="H151" s="378"/>
      <c r="I151" s="378"/>
      <c r="J151" s="378"/>
      <c r="K151" s="94" t="s">
        <v>74</v>
      </c>
      <c r="L151" s="98" t="str">
        <f>IF([1]p11!$I$358&lt;&gt;0,[1]p11!$I$358,"")</f>
        <v/>
      </c>
      <c r="M151" s="99" t="s">
        <v>75</v>
      </c>
      <c r="N151" s="100" t="str">
        <f>IF([1]p11!$J$358&lt;&gt;0,[1]p11!$J$358,"")</f>
        <v/>
      </c>
      <c r="O151" s="385" t="s">
        <v>259</v>
      </c>
      <c r="P151" s="386"/>
      <c r="Q151" s="378" t="str">
        <f>IF([1]p11!$L$358&lt;&gt;0,[1]p11!$L$358,"")</f>
        <v/>
      </c>
      <c r="R151" s="378"/>
      <c r="S151" s="387"/>
    </row>
    <row r="152" spans="1:22" x14ac:dyDescent="0.2">
      <c r="A152" s="384"/>
      <c r="B152" s="384"/>
      <c r="C152" s="384"/>
      <c r="D152" s="384"/>
      <c r="E152" s="384"/>
      <c r="F152" s="384"/>
      <c r="G152" s="384"/>
      <c r="H152" s="384"/>
      <c r="I152" s="384"/>
      <c r="J152" s="384"/>
      <c r="K152" s="384"/>
      <c r="L152" s="384"/>
      <c r="M152" s="384"/>
      <c r="N152" s="384"/>
      <c r="O152" s="384"/>
      <c r="P152" s="384"/>
      <c r="Q152" s="384"/>
      <c r="R152" s="384"/>
      <c r="S152" s="384"/>
    </row>
    <row r="153" spans="1:22" x14ac:dyDescent="0.2">
      <c r="A153" s="47" t="s">
        <v>257</v>
      </c>
      <c r="B153" s="379" t="str">
        <f>IF([1]p11!$A$359&lt;&gt;0,[1]p11!$A$359,"")</f>
        <v/>
      </c>
      <c r="C153" s="379"/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79"/>
      <c r="O153" s="379"/>
      <c r="P153" s="379"/>
      <c r="Q153" s="379"/>
      <c r="R153" s="379"/>
      <c r="S153" s="380"/>
      <c r="T153" s="97"/>
      <c r="U153" s="2"/>
      <c r="V153" s="2"/>
    </row>
    <row r="154" spans="1:22" x14ac:dyDescent="0.2">
      <c r="A154" s="385" t="s">
        <v>170</v>
      </c>
      <c r="B154" s="386"/>
      <c r="C154" s="378" t="str">
        <f>IF([1]p11!$K$359&lt;&gt;0,[1]p11!$K$359,"")</f>
        <v/>
      </c>
      <c r="D154" s="378"/>
      <c r="E154" s="378"/>
      <c r="F154" s="378"/>
      <c r="G154" s="378"/>
      <c r="H154" s="378"/>
      <c r="I154" s="378"/>
      <c r="J154" s="378"/>
      <c r="K154" s="94" t="s">
        <v>74</v>
      </c>
      <c r="L154" s="98" t="str">
        <f>IF([1]p11!$I$359&lt;&gt;0,[1]p11!$I$359,"")</f>
        <v/>
      </c>
      <c r="M154" s="99" t="s">
        <v>75</v>
      </c>
      <c r="N154" s="100" t="str">
        <f>IF([1]p11!$J$359&lt;&gt;0,[1]p11!$J$359,"")</f>
        <v/>
      </c>
      <c r="O154" s="385" t="s">
        <v>259</v>
      </c>
      <c r="P154" s="386"/>
      <c r="Q154" s="378" t="str">
        <f>IF([1]p11!$L$359&lt;&gt;0,[1]p11!$L$359,"")</f>
        <v/>
      </c>
      <c r="R154" s="378"/>
      <c r="S154" s="387"/>
    </row>
    <row r="155" spans="1:22" x14ac:dyDescent="0.2">
      <c r="A155" s="378"/>
      <c r="B155" s="378"/>
      <c r="C155" s="378"/>
      <c r="D155" s="378"/>
      <c r="E155" s="378"/>
      <c r="F155" s="378"/>
      <c r="G155" s="378"/>
      <c r="H155" s="378"/>
      <c r="I155" s="378"/>
      <c r="J155" s="378"/>
      <c r="K155" s="378"/>
      <c r="L155" s="378"/>
      <c r="M155" s="378"/>
      <c r="N155" s="378"/>
      <c r="O155" s="378"/>
      <c r="P155" s="378"/>
      <c r="Q155" s="378"/>
      <c r="R155" s="378"/>
      <c r="S155" s="378"/>
    </row>
    <row r="156" spans="1:22" x14ac:dyDescent="0.2">
      <c r="A156" s="47" t="s">
        <v>257</v>
      </c>
      <c r="B156" s="379" t="str">
        <f>IF([1]p11!$A$360&lt;&gt;0,[1]p11!$A$360,"")</f>
        <v/>
      </c>
      <c r="C156" s="379"/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79"/>
      <c r="O156" s="379"/>
      <c r="P156" s="379"/>
      <c r="Q156" s="379"/>
      <c r="R156" s="379"/>
      <c r="S156" s="380"/>
      <c r="T156" s="97"/>
      <c r="U156" s="2"/>
      <c r="V156" s="2"/>
    </row>
    <row r="157" spans="1:22" x14ac:dyDescent="0.2">
      <c r="A157" s="385" t="s">
        <v>170</v>
      </c>
      <c r="B157" s="386"/>
      <c r="C157" s="378" t="str">
        <f>IF([1]p11!$K$360&lt;&gt;0,[1]p11!$K$360,"")</f>
        <v/>
      </c>
      <c r="D157" s="378"/>
      <c r="E157" s="378"/>
      <c r="F157" s="378"/>
      <c r="G157" s="378"/>
      <c r="H157" s="378"/>
      <c r="I157" s="378"/>
      <c r="J157" s="378"/>
      <c r="K157" s="94" t="s">
        <v>74</v>
      </c>
      <c r="L157" s="98" t="str">
        <f>IF([1]p11!$I$360&lt;&gt;0,[1]p11!$I$360,"")</f>
        <v/>
      </c>
      <c r="M157" s="99" t="s">
        <v>75</v>
      </c>
      <c r="N157" s="100" t="str">
        <f>IF([1]p11!$J$360&lt;&gt;0,[1]p11!$J$360,"")</f>
        <v/>
      </c>
      <c r="O157" s="385" t="s">
        <v>259</v>
      </c>
      <c r="P157" s="386"/>
      <c r="Q157" s="378" t="str">
        <f>IF([1]p11!$L$360&lt;&gt;0,[1]p11!$L$360,"")</f>
        <v/>
      </c>
      <c r="R157" s="378"/>
      <c r="S157" s="387"/>
    </row>
    <row r="158" spans="1:22" x14ac:dyDescent="0.2">
      <c r="A158" s="384"/>
      <c r="B158" s="384"/>
      <c r="C158" s="384"/>
      <c r="D158" s="384"/>
      <c r="E158" s="384"/>
      <c r="F158" s="384"/>
      <c r="G158" s="384"/>
      <c r="H158" s="384"/>
      <c r="I158" s="384"/>
      <c r="J158" s="384"/>
      <c r="K158" s="384"/>
      <c r="L158" s="384"/>
      <c r="M158" s="384"/>
      <c r="N158" s="384"/>
      <c r="O158" s="384"/>
      <c r="P158" s="384"/>
      <c r="Q158" s="384"/>
      <c r="R158" s="384"/>
      <c r="S158" s="384"/>
    </row>
    <row r="159" spans="1:22" x14ac:dyDescent="0.2">
      <c r="A159" s="47" t="s">
        <v>257</v>
      </c>
      <c r="B159" s="379" t="str">
        <f>IF([1]p11!$A$361&lt;&gt;0,[1]p11!$A$361,"")</f>
        <v/>
      </c>
      <c r="C159" s="379"/>
      <c r="D159" s="379"/>
      <c r="E159" s="379"/>
      <c r="F159" s="379"/>
      <c r="G159" s="379"/>
      <c r="H159" s="379"/>
      <c r="I159" s="379"/>
      <c r="J159" s="379"/>
      <c r="K159" s="379"/>
      <c r="L159" s="379"/>
      <c r="M159" s="379"/>
      <c r="N159" s="379"/>
      <c r="O159" s="379"/>
      <c r="P159" s="379"/>
      <c r="Q159" s="379"/>
      <c r="R159" s="379"/>
      <c r="S159" s="380"/>
      <c r="T159" s="97"/>
      <c r="U159" s="2"/>
      <c r="V159" s="2"/>
    </row>
    <row r="160" spans="1:22" x14ac:dyDescent="0.2">
      <c r="A160" s="385" t="s">
        <v>170</v>
      </c>
      <c r="B160" s="386"/>
      <c r="C160" s="378" t="str">
        <f>IF([1]p11!$K$361&lt;&gt;0,[1]p11!$K$361,"")</f>
        <v/>
      </c>
      <c r="D160" s="378"/>
      <c r="E160" s="378"/>
      <c r="F160" s="378"/>
      <c r="G160" s="378"/>
      <c r="H160" s="378"/>
      <c r="I160" s="378"/>
      <c r="J160" s="378"/>
      <c r="K160" s="94" t="s">
        <v>74</v>
      </c>
      <c r="L160" s="98" t="str">
        <f>IF([1]p11!$I$361&lt;&gt;0,[1]p11!$I$361,"")</f>
        <v/>
      </c>
      <c r="M160" s="99" t="s">
        <v>75</v>
      </c>
      <c r="N160" s="100" t="str">
        <f>IF([1]p11!$J$361&lt;&gt;0,[1]p11!$J$361,"")</f>
        <v/>
      </c>
      <c r="O160" s="385" t="s">
        <v>259</v>
      </c>
      <c r="P160" s="386"/>
      <c r="Q160" s="378" t="str">
        <f>IF([1]p11!$L$361&lt;&gt;0,[1]p11!$L$361,"")</f>
        <v/>
      </c>
      <c r="R160" s="378"/>
      <c r="S160" s="387"/>
    </row>
    <row r="161" spans="1:22" x14ac:dyDescent="0.2">
      <c r="A161" s="378"/>
      <c r="B161" s="378"/>
      <c r="C161" s="378"/>
      <c r="D161" s="378"/>
      <c r="E161" s="378"/>
      <c r="F161" s="378"/>
      <c r="G161" s="378"/>
      <c r="H161" s="378"/>
      <c r="I161" s="378"/>
      <c r="J161" s="378"/>
      <c r="K161" s="378"/>
      <c r="L161" s="378"/>
      <c r="M161" s="378"/>
      <c r="N161" s="378"/>
      <c r="O161" s="378"/>
      <c r="P161" s="378"/>
      <c r="Q161" s="378"/>
      <c r="R161" s="378"/>
      <c r="S161" s="378"/>
    </row>
    <row r="162" spans="1:22" s="32" customFormat="1" ht="13.5" customHeight="1" x14ac:dyDescent="0.2">
      <c r="A162" s="375" t="str">
        <f>T([1]p12!$C$13:$G$13)</f>
        <v>Jacqueline Félix de Brito Diniz</v>
      </c>
      <c r="B162" s="376"/>
      <c r="C162" s="376"/>
      <c r="D162" s="376"/>
      <c r="E162" s="376"/>
      <c r="F162" s="377"/>
      <c r="G162" s="383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1:22" x14ac:dyDescent="0.2">
      <c r="A163" s="47" t="s">
        <v>257</v>
      </c>
      <c r="B163" s="379" t="str">
        <f>IF([1]p12!$A$358&lt;&gt;0,[1]p12!$A$358,"")</f>
        <v/>
      </c>
      <c r="C163" s="379"/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79"/>
      <c r="O163" s="379"/>
      <c r="P163" s="379"/>
      <c r="Q163" s="379"/>
      <c r="R163" s="379"/>
      <c r="S163" s="380"/>
      <c r="T163" s="97"/>
      <c r="U163" s="2"/>
      <c r="V163" s="2"/>
    </row>
    <row r="164" spans="1:22" x14ac:dyDescent="0.2">
      <c r="A164" s="385" t="s">
        <v>170</v>
      </c>
      <c r="B164" s="386"/>
      <c r="C164" s="378" t="str">
        <f>IF([1]p12!$K$358&lt;&gt;0,[1]p12!$K$358,"")</f>
        <v/>
      </c>
      <c r="D164" s="378"/>
      <c r="E164" s="378"/>
      <c r="F164" s="378"/>
      <c r="G164" s="378"/>
      <c r="H164" s="378"/>
      <c r="I164" s="378"/>
      <c r="J164" s="378"/>
      <c r="K164" s="94" t="s">
        <v>74</v>
      </c>
      <c r="L164" s="98" t="str">
        <f>IF([1]p12!$I$358&lt;&gt;0,[1]p12!$I$358,"")</f>
        <v/>
      </c>
      <c r="M164" s="99" t="s">
        <v>75</v>
      </c>
      <c r="N164" s="100" t="str">
        <f>IF([1]p12!$J$358&lt;&gt;0,[1]p12!$J$358,"")</f>
        <v/>
      </c>
      <c r="O164" s="385" t="s">
        <v>259</v>
      </c>
      <c r="P164" s="386"/>
      <c r="Q164" s="378" t="str">
        <f>IF([1]p12!$L$358&lt;&gt;0,[1]p12!$L$358,"")</f>
        <v/>
      </c>
      <c r="R164" s="378"/>
      <c r="S164" s="387"/>
    </row>
    <row r="165" spans="1:22" x14ac:dyDescent="0.2">
      <c r="A165" s="384"/>
      <c r="B165" s="384"/>
      <c r="C165" s="384"/>
      <c r="D165" s="384"/>
      <c r="E165" s="384"/>
      <c r="F165" s="384"/>
      <c r="G165" s="384"/>
      <c r="H165" s="384"/>
      <c r="I165" s="384"/>
      <c r="J165" s="384"/>
      <c r="K165" s="384"/>
      <c r="L165" s="384"/>
      <c r="M165" s="384"/>
      <c r="N165" s="384"/>
      <c r="O165" s="384"/>
      <c r="P165" s="384"/>
      <c r="Q165" s="384"/>
      <c r="R165" s="384"/>
      <c r="S165" s="384"/>
    </row>
    <row r="166" spans="1:22" x14ac:dyDescent="0.2">
      <c r="A166" s="47" t="s">
        <v>257</v>
      </c>
      <c r="B166" s="379" t="str">
        <f>IF([1]p12!$A$359&lt;&gt;0,[1]p12!$A$359,"")</f>
        <v/>
      </c>
      <c r="C166" s="379"/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79"/>
      <c r="O166" s="379"/>
      <c r="P166" s="379"/>
      <c r="Q166" s="379"/>
      <c r="R166" s="379"/>
      <c r="S166" s="380"/>
      <c r="T166" s="97"/>
      <c r="U166" s="2"/>
      <c r="V166" s="2"/>
    </row>
    <row r="167" spans="1:22" x14ac:dyDescent="0.2">
      <c r="A167" s="385" t="s">
        <v>170</v>
      </c>
      <c r="B167" s="386"/>
      <c r="C167" s="378" t="str">
        <f>IF([1]p12!$K$359&lt;&gt;0,[1]p12!$K$359,"")</f>
        <v/>
      </c>
      <c r="D167" s="378"/>
      <c r="E167" s="378"/>
      <c r="F167" s="378"/>
      <c r="G167" s="378"/>
      <c r="H167" s="378"/>
      <c r="I167" s="378"/>
      <c r="J167" s="378"/>
      <c r="K167" s="94" t="s">
        <v>74</v>
      </c>
      <c r="L167" s="98" t="str">
        <f>IF([1]p12!$I$359&lt;&gt;0,[1]p12!$I$359,"")</f>
        <v/>
      </c>
      <c r="M167" s="99" t="s">
        <v>75</v>
      </c>
      <c r="N167" s="100" t="str">
        <f>IF([1]p12!$J$359&lt;&gt;0,[1]p12!$J$359,"")</f>
        <v/>
      </c>
      <c r="O167" s="385" t="s">
        <v>259</v>
      </c>
      <c r="P167" s="386"/>
      <c r="Q167" s="378" t="str">
        <f>IF([1]p12!$L$359&lt;&gt;0,[1]p12!$L$359,"")</f>
        <v/>
      </c>
      <c r="R167" s="378"/>
      <c r="S167" s="387"/>
    </row>
    <row r="168" spans="1:22" x14ac:dyDescent="0.2">
      <c r="A168" s="378"/>
      <c r="B168" s="378"/>
      <c r="C168" s="378"/>
      <c r="D168" s="378"/>
      <c r="E168" s="378"/>
      <c r="F168" s="378"/>
      <c r="G168" s="378"/>
      <c r="H168" s="378"/>
      <c r="I168" s="378"/>
      <c r="J168" s="378"/>
      <c r="K168" s="378"/>
      <c r="L168" s="378"/>
      <c r="M168" s="378"/>
      <c r="N168" s="378"/>
      <c r="O168" s="378"/>
      <c r="P168" s="378"/>
      <c r="Q168" s="378"/>
      <c r="R168" s="378"/>
      <c r="S168" s="378"/>
    </row>
    <row r="169" spans="1:22" x14ac:dyDescent="0.2">
      <c r="A169" s="47" t="s">
        <v>257</v>
      </c>
      <c r="B169" s="379" t="str">
        <f>IF([1]p12!$A$360&lt;&gt;0,[1]p12!$A$360,"")</f>
        <v/>
      </c>
      <c r="C169" s="379"/>
      <c r="D169" s="379"/>
      <c r="E169" s="379"/>
      <c r="F169" s="379"/>
      <c r="G169" s="379"/>
      <c r="H169" s="379"/>
      <c r="I169" s="379"/>
      <c r="J169" s="379"/>
      <c r="K169" s="379"/>
      <c r="L169" s="379"/>
      <c r="M169" s="379"/>
      <c r="N169" s="379"/>
      <c r="O169" s="379"/>
      <c r="P169" s="379"/>
      <c r="Q169" s="379"/>
      <c r="R169" s="379"/>
      <c r="S169" s="380"/>
      <c r="T169" s="97"/>
      <c r="U169" s="2"/>
      <c r="V169" s="2"/>
    </row>
    <row r="170" spans="1:22" x14ac:dyDescent="0.2">
      <c r="A170" s="385" t="s">
        <v>170</v>
      </c>
      <c r="B170" s="386"/>
      <c r="C170" s="378" t="str">
        <f>IF([1]p12!$K$360&lt;&gt;0,[1]p12!$K$360,"")</f>
        <v/>
      </c>
      <c r="D170" s="378"/>
      <c r="E170" s="378"/>
      <c r="F170" s="378"/>
      <c r="G170" s="378"/>
      <c r="H170" s="378"/>
      <c r="I170" s="378"/>
      <c r="J170" s="378"/>
      <c r="K170" s="94" t="s">
        <v>74</v>
      </c>
      <c r="L170" s="98" t="str">
        <f>IF([1]p12!$I$360&lt;&gt;0,[1]p12!$I$360,"")</f>
        <v/>
      </c>
      <c r="M170" s="99" t="s">
        <v>75</v>
      </c>
      <c r="N170" s="100" t="str">
        <f>IF([1]p12!$J$360&lt;&gt;0,[1]p12!$J$360,"")</f>
        <v/>
      </c>
      <c r="O170" s="385" t="s">
        <v>259</v>
      </c>
      <c r="P170" s="386"/>
      <c r="Q170" s="378" t="str">
        <f>IF([1]p12!$L$360&lt;&gt;0,[1]p12!$L$360,"")</f>
        <v/>
      </c>
      <c r="R170" s="378"/>
      <c r="S170" s="387"/>
    </row>
    <row r="171" spans="1:22" x14ac:dyDescent="0.2">
      <c r="A171" s="384"/>
      <c r="B171" s="384"/>
      <c r="C171" s="384"/>
      <c r="D171" s="384"/>
      <c r="E171" s="384"/>
      <c r="F171" s="384"/>
      <c r="G171" s="384"/>
      <c r="H171" s="384"/>
      <c r="I171" s="384"/>
      <c r="J171" s="384"/>
      <c r="K171" s="384"/>
      <c r="L171" s="384"/>
      <c r="M171" s="384"/>
      <c r="N171" s="384"/>
      <c r="O171" s="384"/>
      <c r="P171" s="384"/>
      <c r="Q171" s="384"/>
      <c r="R171" s="384"/>
      <c r="S171" s="384"/>
    </row>
    <row r="172" spans="1:22" x14ac:dyDescent="0.2">
      <c r="A172" s="47" t="s">
        <v>257</v>
      </c>
      <c r="B172" s="379" t="str">
        <f>IF([1]p12!$A$361&lt;&gt;0,[1]p12!$A$361,"")</f>
        <v/>
      </c>
      <c r="C172" s="379"/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79"/>
      <c r="O172" s="379"/>
      <c r="P172" s="379"/>
      <c r="Q172" s="379"/>
      <c r="R172" s="379"/>
      <c r="S172" s="380"/>
      <c r="T172" s="97"/>
      <c r="U172" s="2"/>
      <c r="V172" s="2"/>
    </row>
    <row r="173" spans="1:22" x14ac:dyDescent="0.2">
      <c r="A173" s="385" t="s">
        <v>170</v>
      </c>
      <c r="B173" s="386"/>
      <c r="C173" s="378" t="str">
        <f>IF([1]p12!$K$361&lt;&gt;0,[1]p12!$K$361,"")</f>
        <v/>
      </c>
      <c r="D173" s="378"/>
      <c r="E173" s="378"/>
      <c r="F173" s="378"/>
      <c r="G173" s="378"/>
      <c r="H173" s="378"/>
      <c r="I173" s="378"/>
      <c r="J173" s="378"/>
      <c r="K173" s="94" t="s">
        <v>74</v>
      </c>
      <c r="L173" s="98" t="str">
        <f>IF([1]p12!$I$361&lt;&gt;0,[1]p12!$I$361,"")</f>
        <v/>
      </c>
      <c r="M173" s="99" t="s">
        <v>75</v>
      </c>
      <c r="N173" s="100" t="str">
        <f>IF([1]p12!$J$361&lt;&gt;0,[1]p12!$J$361,"")</f>
        <v/>
      </c>
      <c r="O173" s="385" t="s">
        <v>259</v>
      </c>
      <c r="P173" s="386"/>
      <c r="Q173" s="378" t="str">
        <f>IF([1]p12!$L$361&lt;&gt;0,[1]p12!$L$361,"")</f>
        <v/>
      </c>
      <c r="R173" s="378"/>
      <c r="S173" s="387"/>
    </row>
    <row r="174" spans="1:22" x14ac:dyDescent="0.2">
      <c r="A174" s="378"/>
      <c r="B174" s="378"/>
      <c r="C174" s="378"/>
      <c r="D174" s="378"/>
      <c r="E174" s="378"/>
      <c r="F174" s="378"/>
      <c r="G174" s="378"/>
      <c r="H174" s="378"/>
      <c r="I174" s="378"/>
      <c r="J174" s="378"/>
      <c r="K174" s="378"/>
      <c r="L174" s="378"/>
      <c r="M174" s="378"/>
      <c r="N174" s="378"/>
      <c r="O174" s="378"/>
      <c r="P174" s="378"/>
      <c r="Q174" s="378"/>
      <c r="R174" s="378"/>
      <c r="S174" s="378"/>
    </row>
    <row r="175" spans="1:22" s="32" customFormat="1" ht="13.5" customHeight="1" x14ac:dyDescent="0.2">
      <c r="A175" s="375" t="str">
        <f>T([1]p13!$C$13:$G$13)</f>
        <v>Jaime Alves Barbosa Sobrinho</v>
      </c>
      <c r="B175" s="376"/>
      <c r="C175" s="376"/>
      <c r="D175" s="376"/>
      <c r="E175" s="376"/>
      <c r="F175" s="377"/>
      <c r="G175" s="383"/>
      <c r="H175" s="381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</row>
    <row r="176" spans="1:22" x14ac:dyDescent="0.2">
      <c r="A176" s="47" t="s">
        <v>257</v>
      </c>
      <c r="B176" s="379" t="str">
        <f>IF([1]p13!$A$358&lt;&gt;0,[1]p13!$A$358,"")</f>
        <v/>
      </c>
      <c r="C176" s="379"/>
      <c r="D176" s="379"/>
      <c r="E176" s="379"/>
      <c r="F176" s="379"/>
      <c r="G176" s="379"/>
      <c r="H176" s="379"/>
      <c r="I176" s="379"/>
      <c r="J176" s="379"/>
      <c r="K176" s="379"/>
      <c r="L176" s="379"/>
      <c r="M176" s="379"/>
      <c r="N176" s="379"/>
      <c r="O176" s="379"/>
      <c r="P176" s="379"/>
      <c r="Q176" s="379"/>
      <c r="R176" s="379"/>
      <c r="S176" s="380"/>
      <c r="T176" s="97"/>
      <c r="U176" s="2"/>
      <c r="V176" s="2"/>
    </row>
    <row r="177" spans="1:22" x14ac:dyDescent="0.2">
      <c r="A177" s="385" t="s">
        <v>170</v>
      </c>
      <c r="B177" s="386"/>
      <c r="C177" s="378" t="str">
        <f>IF([1]p13!$K$358&lt;&gt;0,[1]p13!$K$358,"")</f>
        <v/>
      </c>
      <c r="D177" s="378"/>
      <c r="E177" s="378"/>
      <c r="F177" s="378"/>
      <c r="G177" s="378"/>
      <c r="H177" s="378"/>
      <c r="I177" s="378"/>
      <c r="J177" s="378"/>
      <c r="K177" s="94" t="s">
        <v>74</v>
      </c>
      <c r="L177" s="98" t="str">
        <f>IF([1]p13!$I$358&lt;&gt;0,[1]p13!$I$358,"")</f>
        <v/>
      </c>
      <c r="M177" s="99" t="s">
        <v>75</v>
      </c>
      <c r="N177" s="100" t="str">
        <f>IF([1]p13!$J$358&lt;&gt;0,[1]p13!$J$358,"")</f>
        <v/>
      </c>
      <c r="O177" s="385" t="s">
        <v>259</v>
      </c>
      <c r="P177" s="386"/>
      <c r="Q177" s="378" t="str">
        <f>IF([1]p13!$L$358&lt;&gt;0,[1]p13!$L$358,"")</f>
        <v/>
      </c>
      <c r="R177" s="378"/>
      <c r="S177" s="387"/>
    </row>
    <row r="178" spans="1:22" x14ac:dyDescent="0.2">
      <c r="A178" s="384"/>
      <c r="B178" s="384"/>
      <c r="C178" s="384"/>
      <c r="D178" s="384"/>
      <c r="E178" s="384"/>
      <c r="F178" s="384"/>
      <c r="G178" s="384"/>
      <c r="H178" s="384"/>
      <c r="I178" s="384"/>
      <c r="J178" s="384"/>
      <c r="K178" s="384"/>
      <c r="L178" s="384"/>
      <c r="M178" s="384"/>
      <c r="N178" s="384"/>
      <c r="O178" s="384"/>
      <c r="P178" s="384"/>
      <c r="Q178" s="384"/>
      <c r="R178" s="384"/>
      <c r="S178" s="384"/>
    </row>
    <row r="179" spans="1:22" x14ac:dyDescent="0.2">
      <c r="A179" s="47" t="s">
        <v>257</v>
      </c>
      <c r="B179" s="379" t="str">
        <f>IF([1]p13!$A$359&lt;&gt;0,[1]p13!$A$359,"")</f>
        <v/>
      </c>
      <c r="C179" s="379"/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79"/>
      <c r="O179" s="379"/>
      <c r="P179" s="379"/>
      <c r="Q179" s="379"/>
      <c r="R179" s="379"/>
      <c r="S179" s="380"/>
      <c r="T179" s="97"/>
      <c r="U179" s="2"/>
      <c r="V179" s="2"/>
    </row>
    <row r="180" spans="1:22" x14ac:dyDescent="0.2">
      <c r="A180" s="385" t="s">
        <v>170</v>
      </c>
      <c r="B180" s="386"/>
      <c r="C180" s="378" t="str">
        <f>IF([1]p13!$K$359&lt;&gt;0,[1]p13!$K$359,"")</f>
        <v/>
      </c>
      <c r="D180" s="378"/>
      <c r="E180" s="378"/>
      <c r="F180" s="378"/>
      <c r="G180" s="378"/>
      <c r="H180" s="378"/>
      <c r="I180" s="378"/>
      <c r="J180" s="378"/>
      <c r="K180" s="94" t="s">
        <v>74</v>
      </c>
      <c r="L180" s="98" t="str">
        <f>IF([1]p13!$I$359&lt;&gt;0,[1]p13!$I$359,"")</f>
        <v/>
      </c>
      <c r="M180" s="99" t="s">
        <v>75</v>
      </c>
      <c r="N180" s="100" t="str">
        <f>IF([1]p13!$J$359&lt;&gt;0,[1]p13!$J$359,"")</f>
        <v/>
      </c>
      <c r="O180" s="385" t="s">
        <v>259</v>
      </c>
      <c r="P180" s="386"/>
      <c r="Q180" s="378" t="str">
        <f>IF([1]p13!$L$359&lt;&gt;0,[1]p13!$L$359,"")</f>
        <v/>
      </c>
      <c r="R180" s="378"/>
      <c r="S180" s="387"/>
    </row>
    <row r="181" spans="1:22" x14ac:dyDescent="0.2">
      <c r="A181" s="378"/>
      <c r="B181" s="378"/>
      <c r="C181" s="378"/>
      <c r="D181" s="378"/>
      <c r="E181" s="378"/>
      <c r="F181" s="378"/>
      <c r="G181" s="378"/>
      <c r="H181" s="378"/>
      <c r="I181" s="378"/>
      <c r="J181" s="378"/>
      <c r="K181" s="378"/>
      <c r="L181" s="378"/>
      <c r="M181" s="378"/>
      <c r="N181" s="378"/>
      <c r="O181" s="378"/>
      <c r="P181" s="378"/>
      <c r="Q181" s="378"/>
      <c r="R181" s="378"/>
      <c r="S181" s="378"/>
    </row>
    <row r="182" spans="1:22" x14ac:dyDescent="0.2">
      <c r="A182" s="47" t="s">
        <v>257</v>
      </c>
      <c r="B182" s="379" t="str">
        <f>IF([1]p13!$A$360&lt;&gt;0,[1]p13!$A$360,"")</f>
        <v/>
      </c>
      <c r="C182" s="379"/>
      <c r="D182" s="379"/>
      <c r="E182" s="379"/>
      <c r="F182" s="379"/>
      <c r="G182" s="379"/>
      <c r="H182" s="379"/>
      <c r="I182" s="379"/>
      <c r="J182" s="379"/>
      <c r="K182" s="379"/>
      <c r="L182" s="379"/>
      <c r="M182" s="379"/>
      <c r="N182" s="379"/>
      <c r="O182" s="379"/>
      <c r="P182" s="379"/>
      <c r="Q182" s="379"/>
      <c r="R182" s="379"/>
      <c r="S182" s="380"/>
      <c r="T182" s="97"/>
      <c r="U182" s="2"/>
      <c r="V182" s="2"/>
    </row>
    <row r="183" spans="1:22" x14ac:dyDescent="0.2">
      <c r="A183" s="385" t="s">
        <v>170</v>
      </c>
      <c r="B183" s="386"/>
      <c r="C183" s="378" t="str">
        <f>IF([1]p13!$K$360&lt;&gt;0,[1]p13!$K$360,"")</f>
        <v/>
      </c>
      <c r="D183" s="378"/>
      <c r="E183" s="378"/>
      <c r="F183" s="378"/>
      <c r="G183" s="378"/>
      <c r="H183" s="378"/>
      <c r="I183" s="378"/>
      <c r="J183" s="378"/>
      <c r="K183" s="94" t="s">
        <v>74</v>
      </c>
      <c r="L183" s="98" t="str">
        <f>IF([1]p13!$I$360&lt;&gt;0,[1]p13!$I$360,"")</f>
        <v/>
      </c>
      <c r="M183" s="99" t="s">
        <v>75</v>
      </c>
      <c r="N183" s="100" t="str">
        <f>IF([1]p13!$J$360&lt;&gt;0,[1]p13!$J$360,"")</f>
        <v/>
      </c>
      <c r="O183" s="385" t="s">
        <v>259</v>
      </c>
      <c r="P183" s="386"/>
      <c r="Q183" s="378" t="str">
        <f>IF([1]p13!$L$360&lt;&gt;0,[1]p13!$L$360,"")</f>
        <v/>
      </c>
      <c r="R183" s="378"/>
      <c r="S183" s="387"/>
    </row>
    <row r="184" spans="1:22" x14ac:dyDescent="0.2">
      <c r="A184" s="384"/>
      <c r="B184" s="384"/>
      <c r="C184" s="384"/>
      <c r="D184" s="384"/>
      <c r="E184" s="384"/>
      <c r="F184" s="384"/>
      <c r="G184" s="384"/>
      <c r="H184" s="384"/>
      <c r="I184" s="384"/>
      <c r="J184" s="384"/>
      <c r="K184" s="384"/>
      <c r="L184" s="384"/>
      <c r="M184" s="384"/>
      <c r="N184" s="384"/>
      <c r="O184" s="384"/>
      <c r="P184" s="384"/>
      <c r="Q184" s="384"/>
      <c r="R184" s="384"/>
      <c r="S184" s="384"/>
    </row>
    <row r="185" spans="1:22" x14ac:dyDescent="0.2">
      <c r="A185" s="47" t="s">
        <v>257</v>
      </c>
      <c r="B185" s="379" t="str">
        <f>IF([1]p13!$A$361&lt;&gt;0,[1]p13!$A$361,"")</f>
        <v/>
      </c>
      <c r="C185" s="379"/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79"/>
      <c r="O185" s="379"/>
      <c r="P185" s="379"/>
      <c r="Q185" s="379"/>
      <c r="R185" s="379"/>
      <c r="S185" s="380"/>
      <c r="T185" s="97"/>
      <c r="U185" s="2"/>
      <c r="V185" s="2"/>
    </row>
    <row r="186" spans="1:22" x14ac:dyDescent="0.2">
      <c r="A186" s="385" t="s">
        <v>170</v>
      </c>
      <c r="B186" s="386"/>
      <c r="C186" s="378" t="str">
        <f>IF([1]p13!$K$361&lt;&gt;0,[1]p13!$K$361,"")</f>
        <v/>
      </c>
      <c r="D186" s="378"/>
      <c r="E186" s="378"/>
      <c r="F186" s="378"/>
      <c r="G186" s="378"/>
      <c r="H186" s="378"/>
      <c r="I186" s="378"/>
      <c r="J186" s="378"/>
      <c r="K186" s="94" t="s">
        <v>74</v>
      </c>
      <c r="L186" s="98" t="str">
        <f>IF([1]p13!$I$361&lt;&gt;0,[1]p13!$I$361,"")</f>
        <v/>
      </c>
      <c r="M186" s="99" t="s">
        <v>75</v>
      </c>
      <c r="N186" s="100" t="str">
        <f>IF([1]p13!$J$361&lt;&gt;0,[1]p13!$J$361,"")</f>
        <v/>
      </c>
      <c r="O186" s="385" t="s">
        <v>259</v>
      </c>
      <c r="P186" s="386"/>
      <c r="Q186" s="378" t="str">
        <f>IF([1]p13!$L$361&lt;&gt;0,[1]p13!$L$361,"")</f>
        <v/>
      </c>
      <c r="R186" s="378"/>
      <c r="S186" s="387"/>
    </row>
    <row r="187" spans="1:22" x14ac:dyDescent="0.2">
      <c r="A187" s="378"/>
      <c r="B187" s="378"/>
      <c r="C187" s="378"/>
      <c r="D187" s="378"/>
      <c r="E187" s="378"/>
      <c r="F187" s="378"/>
      <c r="G187" s="378"/>
      <c r="H187" s="378"/>
      <c r="I187" s="378"/>
      <c r="J187" s="378"/>
      <c r="K187" s="378"/>
      <c r="L187" s="378"/>
      <c r="M187" s="378"/>
      <c r="N187" s="378"/>
      <c r="O187" s="378"/>
      <c r="P187" s="378"/>
      <c r="Q187" s="378"/>
      <c r="R187" s="378"/>
      <c r="S187" s="378"/>
    </row>
    <row r="188" spans="1:22" s="32" customFormat="1" ht="13.5" customHeight="1" x14ac:dyDescent="0.2">
      <c r="A188" s="375" t="str">
        <f>T([1]p14!$C$13:$G$13)</f>
        <v>Jefferson Abrantes dos Santos</v>
      </c>
      <c r="B188" s="376"/>
      <c r="C188" s="376"/>
      <c r="D188" s="376"/>
      <c r="E188" s="376"/>
      <c r="F188" s="377"/>
      <c r="G188" s="383"/>
      <c r="H188" s="381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</row>
    <row r="189" spans="1:22" x14ac:dyDescent="0.2">
      <c r="A189" s="47" t="s">
        <v>257</v>
      </c>
      <c r="B189" s="379" t="str">
        <f>IF([1]p14!$A$358&lt;&gt;0,[1]p14!$A$358,"")</f>
        <v/>
      </c>
      <c r="C189" s="379"/>
      <c r="D189" s="379"/>
      <c r="E189" s="379"/>
      <c r="F189" s="379"/>
      <c r="G189" s="379"/>
      <c r="H189" s="379"/>
      <c r="I189" s="379"/>
      <c r="J189" s="379"/>
      <c r="K189" s="379"/>
      <c r="L189" s="379"/>
      <c r="M189" s="379"/>
      <c r="N189" s="379"/>
      <c r="O189" s="379"/>
      <c r="P189" s="379"/>
      <c r="Q189" s="379"/>
      <c r="R189" s="379"/>
      <c r="S189" s="380"/>
      <c r="T189" s="97"/>
      <c r="U189" s="2"/>
      <c r="V189" s="2"/>
    </row>
    <row r="190" spans="1:22" x14ac:dyDescent="0.2">
      <c r="A190" s="385" t="s">
        <v>170</v>
      </c>
      <c r="B190" s="386"/>
      <c r="C190" s="378" t="str">
        <f>IF([1]p14!$K$358&lt;&gt;0,[1]p14!$K$358,"")</f>
        <v/>
      </c>
      <c r="D190" s="378"/>
      <c r="E190" s="378"/>
      <c r="F190" s="378"/>
      <c r="G190" s="378"/>
      <c r="H190" s="378"/>
      <c r="I190" s="378"/>
      <c r="J190" s="378"/>
      <c r="K190" s="94" t="s">
        <v>74</v>
      </c>
      <c r="L190" s="98" t="str">
        <f>IF([1]p14!$I$358&lt;&gt;0,[1]p14!$I$358,"")</f>
        <v/>
      </c>
      <c r="M190" s="99" t="s">
        <v>75</v>
      </c>
      <c r="N190" s="100" t="str">
        <f>IF([1]p14!$J$358&lt;&gt;0,[1]p14!$J$358,"")</f>
        <v/>
      </c>
      <c r="O190" s="385" t="s">
        <v>259</v>
      </c>
      <c r="P190" s="386"/>
      <c r="Q190" s="378" t="str">
        <f>IF([1]p14!$L$358&lt;&gt;0,[1]p14!$L$358,"")</f>
        <v/>
      </c>
      <c r="R190" s="378"/>
      <c r="S190" s="387"/>
    </row>
    <row r="191" spans="1:22" x14ac:dyDescent="0.2">
      <c r="A191" s="384"/>
      <c r="B191" s="384"/>
      <c r="C191" s="384"/>
      <c r="D191" s="384"/>
      <c r="E191" s="384"/>
      <c r="F191" s="384"/>
      <c r="G191" s="384"/>
      <c r="H191" s="384"/>
      <c r="I191" s="384"/>
      <c r="J191" s="384"/>
      <c r="K191" s="384"/>
      <c r="L191" s="384"/>
      <c r="M191" s="384"/>
      <c r="N191" s="384"/>
      <c r="O191" s="384"/>
      <c r="P191" s="384"/>
      <c r="Q191" s="384"/>
      <c r="R191" s="384"/>
      <c r="S191" s="384"/>
    </row>
    <row r="192" spans="1:22" x14ac:dyDescent="0.2">
      <c r="A192" s="47" t="s">
        <v>257</v>
      </c>
      <c r="B192" s="379" t="str">
        <f>IF([1]p14!$A$359&lt;&gt;0,[1]p14!$A$359,"")</f>
        <v/>
      </c>
      <c r="C192" s="379"/>
      <c r="D192" s="379"/>
      <c r="E192" s="379"/>
      <c r="F192" s="379"/>
      <c r="G192" s="379"/>
      <c r="H192" s="379"/>
      <c r="I192" s="379"/>
      <c r="J192" s="379"/>
      <c r="K192" s="379"/>
      <c r="L192" s="379"/>
      <c r="M192" s="379"/>
      <c r="N192" s="379"/>
      <c r="O192" s="379"/>
      <c r="P192" s="379"/>
      <c r="Q192" s="379"/>
      <c r="R192" s="379"/>
      <c r="S192" s="380"/>
      <c r="T192" s="97"/>
      <c r="U192" s="2"/>
      <c r="V192" s="2"/>
    </row>
    <row r="193" spans="1:22" x14ac:dyDescent="0.2">
      <c r="A193" s="385" t="s">
        <v>170</v>
      </c>
      <c r="B193" s="386"/>
      <c r="C193" s="378" t="str">
        <f>IF([1]p14!$K$359&lt;&gt;0,[1]p14!$K$359,"")</f>
        <v/>
      </c>
      <c r="D193" s="378"/>
      <c r="E193" s="378"/>
      <c r="F193" s="378"/>
      <c r="G193" s="378"/>
      <c r="H193" s="378"/>
      <c r="I193" s="378"/>
      <c r="J193" s="378"/>
      <c r="K193" s="94" t="s">
        <v>74</v>
      </c>
      <c r="L193" s="98" t="str">
        <f>IF([1]p14!$I$359&lt;&gt;0,[1]p14!$I$359,"")</f>
        <v/>
      </c>
      <c r="M193" s="99" t="s">
        <v>75</v>
      </c>
      <c r="N193" s="100" t="str">
        <f>IF([1]p14!$J$359&lt;&gt;0,[1]p14!$J$359,"")</f>
        <v/>
      </c>
      <c r="O193" s="385" t="s">
        <v>259</v>
      </c>
      <c r="P193" s="386"/>
      <c r="Q193" s="378" t="str">
        <f>IF([1]p14!$L$359&lt;&gt;0,[1]p14!$L$359,"")</f>
        <v/>
      </c>
      <c r="R193" s="378"/>
      <c r="S193" s="387"/>
    </row>
    <row r="194" spans="1:22" x14ac:dyDescent="0.2">
      <c r="A194" s="378"/>
      <c r="B194" s="378"/>
      <c r="C194" s="378"/>
      <c r="D194" s="378"/>
      <c r="E194" s="378"/>
      <c r="F194" s="378"/>
      <c r="G194" s="378"/>
      <c r="H194" s="378"/>
      <c r="I194" s="378"/>
      <c r="J194" s="378"/>
      <c r="K194" s="378"/>
      <c r="L194" s="378"/>
      <c r="M194" s="378"/>
      <c r="N194" s="378"/>
      <c r="O194" s="378"/>
      <c r="P194" s="378"/>
      <c r="Q194" s="378"/>
      <c r="R194" s="378"/>
      <c r="S194" s="378"/>
    </row>
    <row r="195" spans="1:22" x14ac:dyDescent="0.2">
      <c r="A195" s="47" t="s">
        <v>257</v>
      </c>
      <c r="B195" s="379" t="str">
        <f>IF([1]p14!$A$360&lt;&gt;0,[1]p14!$A$360,"")</f>
        <v/>
      </c>
      <c r="C195" s="379"/>
      <c r="D195" s="379"/>
      <c r="E195" s="379"/>
      <c r="F195" s="379"/>
      <c r="G195" s="379"/>
      <c r="H195" s="379"/>
      <c r="I195" s="379"/>
      <c r="J195" s="379"/>
      <c r="K195" s="379"/>
      <c r="L195" s="379"/>
      <c r="M195" s="379"/>
      <c r="N195" s="379"/>
      <c r="O195" s="379"/>
      <c r="P195" s="379"/>
      <c r="Q195" s="379"/>
      <c r="R195" s="379"/>
      <c r="S195" s="380"/>
      <c r="T195" s="97"/>
      <c r="U195" s="2"/>
      <c r="V195" s="2"/>
    </row>
    <row r="196" spans="1:22" x14ac:dyDescent="0.2">
      <c r="A196" s="385" t="s">
        <v>170</v>
      </c>
      <c r="B196" s="386"/>
      <c r="C196" s="378" t="str">
        <f>IF([1]p14!$K$360&lt;&gt;0,[1]p14!$K$360,"")</f>
        <v/>
      </c>
      <c r="D196" s="378"/>
      <c r="E196" s="378"/>
      <c r="F196" s="378"/>
      <c r="G196" s="378"/>
      <c r="H196" s="378"/>
      <c r="I196" s="378"/>
      <c r="J196" s="378"/>
      <c r="K196" s="94" t="s">
        <v>74</v>
      </c>
      <c r="L196" s="98" t="str">
        <f>IF([1]p14!$I$360&lt;&gt;0,[1]p14!$I$360,"")</f>
        <v/>
      </c>
      <c r="M196" s="99" t="s">
        <v>75</v>
      </c>
      <c r="N196" s="100" t="str">
        <f>IF([1]p14!$J$360&lt;&gt;0,[1]p14!$J$360,"")</f>
        <v/>
      </c>
      <c r="O196" s="385" t="s">
        <v>259</v>
      </c>
      <c r="P196" s="386"/>
      <c r="Q196" s="378" t="str">
        <f>IF([1]p14!$L$360&lt;&gt;0,[1]p14!$L$360,"")</f>
        <v/>
      </c>
      <c r="R196" s="378"/>
      <c r="S196" s="387"/>
    </row>
    <row r="197" spans="1:22" x14ac:dyDescent="0.2">
      <c r="A197" s="384"/>
      <c r="B197" s="384"/>
      <c r="C197" s="384"/>
      <c r="D197" s="384"/>
      <c r="E197" s="384"/>
      <c r="F197" s="384"/>
      <c r="G197" s="384"/>
      <c r="H197" s="384"/>
      <c r="I197" s="384"/>
      <c r="J197" s="384"/>
      <c r="K197" s="384"/>
      <c r="L197" s="384"/>
      <c r="M197" s="384"/>
      <c r="N197" s="384"/>
      <c r="O197" s="384"/>
      <c r="P197" s="384"/>
      <c r="Q197" s="384"/>
      <c r="R197" s="384"/>
      <c r="S197" s="384"/>
    </row>
    <row r="198" spans="1:22" x14ac:dyDescent="0.2">
      <c r="A198" s="47" t="s">
        <v>257</v>
      </c>
      <c r="B198" s="379" t="str">
        <f>IF([1]p14!$A$361&lt;&gt;0,[1]p14!$A$361,"")</f>
        <v/>
      </c>
      <c r="C198" s="379"/>
      <c r="D198" s="379"/>
      <c r="E198" s="379"/>
      <c r="F198" s="379"/>
      <c r="G198" s="379"/>
      <c r="H198" s="379"/>
      <c r="I198" s="379"/>
      <c r="J198" s="379"/>
      <c r="K198" s="379"/>
      <c r="L198" s="379"/>
      <c r="M198" s="379"/>
      <c r="N198" s="379"/>
      <c r="O198" s="379"/>
      <c r="P198" s="379"/>
      <c r="Q198" s="379"/>
      <c r="R198" s="379"/>
      <c r="S198" s="380"/>
      <c r="T198" s="97"/>
      <c r="U198" s="2"/>
      <c r="V198" s="2"/>
    </row>
    <row r="199" spans="1:22" x14ac:dyDescent="0.2">
      <c r="A199" s="385" t="s">
        <v>170</v>
      </c>
      <c r="B199" s="386"/>
      <c r="C199" s="378" t="str">
        <f>IF([1]p14!$K$361&lt;&gt;0,[1]p14!$K$361,"")</f>
        <v/>
      </c>
      <c r="D199" s="378"/>
      <c r="E199" s="378"/>
      <c r="F199" s="378"/>
      <c r="G199" s="378"/>
      <c r="H199" s="378"/>
      <c r="I199" s="378"/>
      <c r="J199" s="378"/>
      <c r="K199" s="94" t="s">
        <v>74</v>
      </c>
      <c r="L199" s="98" t="str">
        <f>IF([1]p14!$I$361&lt;&gt;0,[1]p14!$I$361,"")</f>
        <v/>
      </c>
      <c r="M199" s="99" t="s">
        <v>75</v>
      </c>
      <c r="N199" s="100" t="str">
        <f>IF([1]p14!$J$361&lt;&gt;0,[1]p14!$J$361,"")</f>
        <v/>
      </c>
      <c r="O199" s="385" t="s">
        <v>259</v>
      </c>
      <c r="P199" s="386"/>
      <c r="Q199" s="378" t="str">
        <f>IF([1]p14!$L$361&lt;&gt;0,[1]p14!$L$361,"")</f>
        <v/>
      </c>
      <c r="R199" s="378"/>
      <c r="S199" s="387"/>
    </row>
    <row r="200" spans="1:22" x14ac:dyDescent="0.2">
      <c r="A200" s="378"/>
      <c r="B200" s="378"/>
      <c r="C200" s="378"/>
      <c r="D200" s="378"/>
      <c r="E200" s="378"/>
      <c r="F200" s="378"/>
      <c r="G200" s="378"/>
      <c r="H200" s="378"/>
      <c r="I200" s="378"/>
      <c r="J200" s="378"/>
      <c r="K200" s="378"/>
      <c r="L200" s="378"/>
      <c r="M200" s="378"/>
      <c r="N200" s="378"/>
      <c r="O200" s="378"/>
      <c r="P200" s="378"/>
      <c r="Q200" s="378"/>
      <c r="R200" s="378"/>
      <c r="S200" s="378"/>
    </row>
    <row r="201" spans="1:22" s="32" customFormat="1" ht="13.5" customHeight="1" x14ac:dyDescent="0.2">
      <c r="A201" s="375" t="str">
        <f>T([1]p15!$C$13:$G$13)</f>
        <v>José de Arimatéia Fernandes</v>
      </c>
      <c r="B201" s="376"/>
      <c r="C201" s="376"/>
      <c r="D201" s="376"/>
      <c r="E201" s="376"/>
      <c r="F201" s="377"/>
      <c r="G201" s="383"/>
      <c r="H201" s="381"/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</row>
    <row r="202" spans="1:22" x14ac:dyDescent="0.2">
      <c r="A202" s="47" t="s">
        <v>257</v>
      </c>
      <c r="B202" s="379" t="str">
        <f>IF([1]p15!$A$358&lt;&gt;0,[1]p15!$A$358,"")</f>
        <v/>
      </c>
      <c r="C202" s="379"/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79"/>
      <c r="O202" s="379"/>
      <c r="P202" s="379"/>
      <c r="Q202" s="379"/>
      <c r="R202" s="379"/>
      <c r="S202" s="380"/>
      <c r="T202" s="97"/>
      <c r="U202" s="2"/>
      <c r="V202" s="2"/>
    </row>
    <row r="203" spans="1:22" x14ac:dyDescent="0.2">
      <c r="A203" s="385" t="s">
        <v>170</v>
      </c>
      <c r="B203" s="386"/>
      <c r="C203" s="378" t="str">
        <f>IF([1]p15!$K$358&lt;&gt;0,[1]p15!$K$358,"")</f>
        <v/>
      </c>
      <c r="D203" s="378"/>
      <c r="E203" s="378"/>
      <c r="F203" s="378"/>
      <c r="G203" s="378"/>
      <c r="H203" s="378"/>
      <c r="I203" s="378"/>
      <c r="J203" s="378"/>
      <c r="K203" s="94" t="s">
        <v>74</v>
      </c>
      <c r="L203" s="98" t="str">
        <f>IF([1]p15!$I$358&lt;&gt;0,[1]p15!$I$358,"")</f>
        <v/>
      </c>
      <c r="M203" s="99" t="s">
        <v>75</v>
      </c>
      <c r="N203" s="100" t="str">
        <f>IF([1]p15!$J$358&lt;&gt;0,[1]p15!$J$358,"")</f>
        <v/>
      </c>
      <c r="O203" s="385" t="s">
        <v>259</v>
      </c>
      <c r="P203" s="386"/>
      <c r="Q203" s="378" t="str">
        <f>IF([1]p15!$L$358&lt;&gt;0,[1]p15!$L$358,"")</f>
        <v/>
      </c>
      <c r="R203" s="378"/>
      <c r="S203" s="387"/>
    </row>
    <row r="204" spans="1:22" x14ac:dyDescent="0.2">
      <c r="A204" s="384"/>
      <c r="B204" s="384"/>
      <c r="C204" s="384"/>
      <c r="D204" s="384"/>
      <c r="E204" s="384"/>
      <c r="F204" s="384"/>
      <c r="G204" s="384"/>
      <c r="H204" s="384"/>
      <c r="I204" s="384"/>
      <c r="J204" s="384"/>
      <c r="K204" s="384"/>
      <c r="L204" s="384"/>
      <c r="M204" s="384"/>
      <c r="N204" s="384"/>
      <c r="O204" s="384"/>
      <c r="P204" s="384"/>
      <c r="Q204" s="384"/>
      <c r="R204" s="384"/>
      <c r="S204" s="384"/>
    </row>
    <row r="205" spans="1:22" x14ac:dyDescent="0.2">
      <c r="A205" s="47" t="s">
        <v>257</v>
      </c>
      <c r="B205" s="379" t="str">
        <f>IF([1]p15!$A$359&lt;&gt;0,[1]p15!$A$359,"")</f>
        <v/>
      </c>
      <c r="C205" s="379"/>
      <c r="D205" s="379"/>
      <c r="E205" s="379"/>
      <c r="F205" s="379"/>
      <c r="G205" s="379"/>
      <c r="H205" s="379"/>
      <c r="I205" s="379"/>
      <c r="J205" s="379"/>
      <c r="K205" s="379"/>
      <c r="L205" s="379"/>
      <c r="M205" s="379"/>
      <c r="N205" s="379"/>
      <c r="O205" s="379"/>
      <c r="P205" s="379"/>
      <c r="Q205" s="379"/>
      <c r="R205" s="379"/>
      <c r="S205" s="380"/>
      <c r="T205" s="97"/>
      <c r="U205" s="2"/>
      <c r="V205" s="2"/>
    </row>
    <row r="206" spans="1:22" x14ac:dyDescent="0.2">
      <c r="A206" s="385" t="s">
        <v>170</v>
      </c>
      <c r="B206" s="386"/>
      <c r="C206" s="378" t="str">
        <f>IF([1]p15!$K$359&lt;&gt;0,[1]p15!$K$359,"")</f>
        <v/>
      </c>
      <c r="D206" s="378"/>
      <c r="E206" s="378"/>
      <c r="F206" s="378"/>
      <c r="G206" s="378"/>
      <c r="H206" s="378"/>
      <c r="I206" s="378"/>
      <c r="J206" s="378"/>
      <c r="K206" s="94" t="s">
        <v>74</v>
      </c>
      <c r="L206" s="98" t="str">
        <f>IF([1]p15!$I$359&lt;&gt;0,[1]p15!$I$359,"")</f>
        <v/>
      </c>
      <c r="M206" s="99" t="s">
        <v>75</v>
      </c>
      <c r="N206" s="100" t="str">
        <f>IF([1]p15!$J$359&lt;&gt;0,[1]p15!$J$359,"")</f>
        <v/>
      </c>
      <c r="O206" s="385" t="s">
        <v>259</v>
      </c>
      <c r="P206" s="386"/>
      <c r="Q206" s="378" t="str">
        <f>IF([1]p15!$L$359&lt;&gt;0,[1]p15!$L$359,"")</f>
        <v/>
      </c>
      <c r="R206" s="378"/>
      <c r="S206" s="387"/>
    </row>
    <row r="207" spans="1:22" x14ac:dyDescent="0.2">
      <c r="A207" s="378"/>
      <c r="B207" s="378"/>
      <c r="C207" s="378"/>
      <c r="D207" s="378"/>
      <c r="E207" s="378"/>
      <c r="F207" s="378"/>
      <c r="G207" s="378"/>
      <c r="H207" s="378"/>
      <c r="I207" s="378"/>
      <c r="J207" s="378"/>
      <c r="K207" s="378"/>
      <c r="L207" s="378"/>
      <c r="M207" s="378"/>
      <c r="N207" s="378"/>
      <c r="O207" s="378"/>
      <c r="P207" s="378"/>
      <c r="Q207" s="378"/>
      <c r="R207" s="378"/>
      <c r="S207" s="378"/>
    </row>
    <row r="208" spans="1:22" x14ac:dyDescent="0.2">
      <c r="A208" s="47" t="s">
        <v>257</v>
      </c>
      <c r="B208" s="379" t="str">
        <f>IF([1]p15!$A$360&lt;&gt;0,[1]p15!$A$360,"")</f>
        <v/>
      </c>
      <c r="C208" s="379"/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79"/>
      <c r="O208" s="379"/>
      <c r="P208" s="379"/>
      <c r="Q208" s="379"/>
      <c r="R208" s="379"/>
      <c r="S208" s="380"/>
      <c r="T208" s="97"/>
      <c r="U208" s="2"/>
      <c r="V208" s="2"/>
    </row>
    <row r="209" spans="1:22" x14ac:dyDescent="0.2">
      <c r="A209" s="385" t="s">
        <v>170</v>
      </c>
      <c r="B209" s="386"/>
      <c r="C209" s="378" t="str">
        <f>IF([1]p15!$K$360&lt;&gt;0,[1]p15!$K$360,"")</f>
        <v/>
      </c>
      <c r="D209" s="378"/>
      <c r="E209" s="378"/>
      <c r="F209" s="378"/>
      <c r="G209" s="378"/>
      <c r="H209" s="378"/>
      <c r="I209" s="378"/>
      <c r="J209" s="378"/>
      <c r="K209" s="94" t="s">
        <v>74</v>
      </c>
      <c r="L209" s="98" t="str">
        <f>IF([1]p15!$I$360&lt;&gt;0,[1]p15!$I$360,"")</f>
        <v/>
      </c>
      <c r="M209" s="99" t="s">
        <v>75</v>
      </c>
      <c r="N209" s="100" t="str">
        <f>IF([1]p15!$J$360&lt;&gt;0,[1]p15!$J$360,"")</f>
        <v/>
      </c>
      <c r="O209" s="385" t="s">
        <v>259</v>
      </c>
      <c r="P209" s="386"/>
      <c r="Q209" s="378" t="str">
        <f>IF([1]p15!$L$360&lt;&gt;0,[1]p15!$L$360,"")</f>
        <v/>
      </c>
      <c r="R209" s="378"/>
      <c r="S209" s="387"/>
    </row>
    <row r="210" spans="1:22" x14ac:dyDescent="0.2">
      <c r="A210" s="384"/>
      <c r="B210" s="384"/>
      <c r="C210" s="384"/>
      <c r="D210" s="384"/>
      <c r="E210" s="384"/>
      <c r="F210" s="384"/>
      <c r="G210" s="384"/>
      <c r="H210" s="384"/>
      <c r="I210" s="384"/>
      <c r="J210" s="384"/>
      <c r="K210" s="384"/>
      <c r="L210" s="384"/>
      <c r="M210" s="384"/>
      <c r="N210" s="384"/>
      <c r="O210" s="384"/>
      <c r="P210" s="384"/>
      <c r="Q210" s="384"/>
      <c r="R210" s="384"/>
      <c r="S210" s="384"/>
    </row>
    <row r="211" spans="1:22" x14ac:dyDescent="0.2">
      <c r="A211" s="47" t="s">
        <v>257</v>
      </c>
      <c r="B211" s="379" t="str">
        <f>IF([1]p15!$A$361&lt;&gt;0,[1]p15!$A$361,"")</f>
        <v/>
      </c>
      <c r="C211" s="379"/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79"/>
      <c r="O211" s="379"/>
      <c r="P211" s="379"/>
      <c r="Q211" s="379"/>
      <c r="R211" s="379"/>
      <c r="S211" s="380"/>
      <c r="T211" s="97"/>
      <c r="U211" s="2"/>
      <c r="V211" s="2"/>
    </row>
    <row r="212" spans="1:22" x14ac:dyDescent="0.2">
      <c r="A212" s="385" t="s">
        <v>170</v>
      </c>
      <c r="B212" s="386"/>
      <c r="C212" s="378" t="str">
        <f>IF([1]p15!$K$361&lt;&gt;0,[1]p15!$K$361,"")</f>
        <v/>
      </c>
      <c r="D212" s="378"/>
      <c r="E212" s="378"/>
      <c r="F212" s="378"/>
      <c r="G212" s="378"/>
      <c r="H212" s="378"/>
      <c r="I212" s="378"/>
      <c r="J212" s="378"/>
      <c r="K212" s="94" t="s">
        <v>74</v>
      </c>
      <c r="L212" s="98" t="str">
        <f>IF([1]p15!$I$361&lt;&gt;0,[1]p15!$I$361,"")</f>
        <v/>
      </c>
      <c r="M212" s="99" t="s">
        <v>75</v>
      </c>
      <c r="N212" s="100" t="str">
        <f>IF([1]p15!$J$361&lt;&gt;0,[1]p15!$J$361,"")</f>
        <v/>
      </c>
      <c r="O212" s="385" t="s">
        <v>259</v>
      </c>
      <c r="P212" s="386"/>
      <c r="Q212" s="378" t="str">
        <f>IF([1]p15!$L$361&lt;&gt;0,[1]p15!$L$361,"")</f>
        <v/>
      </c>
      <c r="R212" s="378"/>
      <c r="S212" s="387"/>
    </row>
    <row r="213" spans="1:22" x14ac:dyDescent="0.2">
      <c r="A213" s="378"/>
      <c r="B213" s="378"/>
      <c r="C213" s="378"/>
      <c r="D213" s="378"/>
      <c r="E213" s="378"/>
      <c r="F213" s="378"/>
      <c r="G213" s="378"/>
      <c r="H213" s="378"/>
      <c r="I213" s="378"/>
      <c r="J213" s="378"/>
      <c r="K213" s="378"/>
      <c r="L213" s="378"/>
      <c r="M213" s="378"/>
      <c r="N213" s="378"/>
      <c r="O213" s="378"/>
      <c r="P213" s="378"/>
      <c r="Q213" s="378"/>
      <c r="R213" s="378"/>
      <c r="S213" s="378"/>
    </row>
    <row r="214" spans="1:22" s="32" customFormat="1" ht="13.5" customHeight="1" x14ac:dyDescent="0.2">
      <c r="A214" s="375" t="str">
        <f>T([1]p16!$C$13:$G$13)</f>
        <v>Josefa Itailma da Rocha</v>
      </c>
      <c r="B214" s="376"/>
      <c r="C214" s="376"/>
      <c r="D214" s="376"/>
      <c r="E214" s="376"/>
      <c r="F214" s="377"/>
      <c r="G214" s="383"/>
      <c r="H214" s="381"/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</row>
    <row r="215" spans="1:22" x14ac:dyDescent="0.2">
      <c r="A215" s="47" t="s">
        <v>257</v>
      </c>
      <c r="B215" s="379" t="str">
        <f>IF([1]p16!$A$358&lt;&gt;0,[1]p16!$A$358,"")</f>
        <v/>
      </c>
      <c r="C215" s="379"/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79"/>
      <c r="O215" s="379"/>
      <c r="P215" s="379"/>
      <c r="Q215" s="379"/>
      <c r="R215" s="379"/>
      <c r="S215" s="380"/>
      <c r="T215" s="97"/>
      <c r="U215" s="2"/>
      <c r="V215" s="2"/>
    </row>
    <row r="216" spans="1:22" x14ac:dyDescent="0.2">
      <c r="A216" s="385" t="s">
        <v>170</v>
      </c>
      <c r="B216" s="386"/>
      <c r="C216" s="378" t="str">
        <f>IF([1]p16!$K$358&lt;&gt;0,[1]p16!$K$358,"")</f>
        <v/>
      </c>
      <c r="D216" s="378"/>
      <c r="E216" s="378"/>
      <c r="F216" s="378"/>
      <c r="G216" s="378"/>
      <c r="H216" s="378"/>
      <c r="I216" s="378"/>
      <c r="J216" s="378"/>
      <c r="K216" s="94" t="s">
        <v>74</v>
      </c>
      <c r="L216" s="98" t="str">
        <f>IF([1]p16!$I$358&lt;&gt;0,[1]p16!$I$358,"")</f>
        <v/>
      </c>
      <c r="M216" s="99" t="s">
        <v>75</v>
      </c>
      <c r="N216" s="100" t="str">
        <f>IF([1]p16!$J$358&lt;&gt;0,[1]p16!$J$358,"")</f>
        <v/>
      </c>
      <c r="O216" s="385" t="s">
        <v>259</v>
      </c>
      <c r="P216" s="386"/>
      <c r="Q216" s="378" t="str">
        <f>IF([1]p16!$L$358&lt;&gt;0,[1]p16!$L$358,"")</f>
        <v/>
      </c>
      <c r="R216" s="378"/>
      <c r="S216" s="387"/>
    </row>
    <row r="217" spans="1:22" x14ac:dyDescent="0.2">
      <c r="A217" s="384"/>
      <c r="B217" s="384"/>
      <c r="C217" s="384"/>
      <c r="D217" s="384"/>
      <c r="E217" s="384"/>
      <c r="F217" s="384"/>
      <c r="G217" s="384"/>
      <c r="H217" s="384"/>
      <c r="I217" s="384"/>
      <c r="J217" s="384"/>
      <c r="K217" s="384"/>
      <c r="L217" s="384"/>
      <c r="M217" s="384"/>
      <c r="N217" s="384"/>
      <c r="O217" s="384"/>
      <c r="P217" s="384"/>
      <c r="Q217" s="384"/>
      <c r="R217" s="384"/>
      <c r="S217" s="384"/>
    </row>
    <row r="218" spans="1:22" x14ac:dyDescent="0.2">
      <c r="A218" s="47" t="s">
        <v>257</v>
      </c>
      <c r="B218" s="379" t="str">
        <f>IF([1]p16!$A$359&lt;&gt;0,[1]p16!$A$359,"")</f>
        <v/>
      </c>
      <c r="C218" s="379"/>
      <c r="D218" s="379"/>
      <c r="E218" s="379"/>
      <c r="F218" s="379"/>
      <c r="G218" s="379"/>
      <c r="H218" s="379"/>
      <c r="I218" s="379"/>
      <c r="J218" s="379"/>
      <c r="K218" s="379"/>
      <c r="L218" s="379"/>
      <c r="M218" s="379"/>
      <c r="N218" s="379"/>
      <c r="O218" s="379"/>
      <c r="P218" s="379"/>
      <c r="Q218" s="379"/>
      <c r="R218" s="379"/>
      <c r="S218" s="380"/>
      <c r="T218" s="97"/>
      <c r="U218" s="2"/>
      <c r="V218" s="2"/>
    </row>
    <row r="219" spans="1:22" x14ac:dyDescent="0.2">
      <c r="A219" s="385" t="s">
        <v>170</v>
      </c>
      <c r="B219" s="386"/>
      <c r="C219" s="378" t="str">
        <f>IF([1]p16!$K$359&lt;&gt;0,[1]p16!$K$359,"")</f>
        <v/>
      </c>
      <c r="D219" s="378"/>
      <c r="E219" s="378"/>
      <c r="F219" s="378"/>
      <c r="G219" s="378"/>
      <c r="H219" s="378"/>
      <c r="I219" s="378"/>
      <c r="J219" s="378"/>
      <c r="K219" s="94" t="s">
        <v>74</v>
      </c>
      <c r="L219" s="98" t="str">
        <f>IF([1]p16!$I$359&lt;&gt;0,[1]p16!$I$359,"")</f>
        <v/>
      </c>
      <c r="M219" s="99" t="s">
        <v>75</v>
      </c>
      <c r="N219" s="100" t="str">
        <f>IF([1]p16!$J$359&lt;&gt;0,[1]p16!$J$359,"")</f>
        <v/>
      </c>
      <c r="O219" s="385" t="s">
        <v>259</v>
      </c>
      <c r="P219" s="386"/>
      <c r="Q219" s="378" t="str">
        <f>IF([1]p16!$L$359&lt;&gt;0,[1]p16!$L$359,"")</f>
        <v/>
      </c>
      <c r="R219" s="378"/>
      <c r="S219" s="387"/>
    </row>
    <row r="220" spans="1:22" x14ac:dyDescent="0.2">
      <c r="A220" s="378"/>
      <c r="B220" s="378"/>
      <c r="C220" s="378"/>
      <c r="D220" s="378"/>
      <c r="E220" s="378"/>
      <c r="F220" s="378"/>
      <c r="G220" s="378"/>
      <c r="H220" s="378"/>
      <c r="I220" s="378"/>
      <c r="J220" s="378"/>
      <c r="K220" s="378"/>
      <c r="L220" s="378"/>
      <c r="M220" s="378"/>
      <c r="N220" s="378"/>
      <c r="O220" s="378"/>
      <c r="P220" s="378"/>
      <c r="Q220" s="378"/>
      <c r="R220" s="378"/>
      <c r="S220" s="378"/>
    </row>
    <row r="221" spans="1:22" x14ac:dyDescent="0.2">
      <c r="A221" s="47" t="s">
        <v>257</v>
      </c>
      <c r="B221" s="379" t="str">
        <f>IF([1]p16!$A$360&lt;&gt;0,[1]p16!$A$360,"")</f>
        <v/>
      </c>
      <c r="C221" s="379"/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79"/>
      <c r="O221" s="379"/>
      <c r="P221" s="379"/>
      <c r="Q221" s="379"/>
      <c r="R221" s="379"/>
      <c r="S221" s="380"/>
      <c r="T221" s="97"/>
      <c r="U221" s="2"/>
      <c r="V221" s="2"/>
    </row>
    <row r="222" spans="1:22" x14ac:dyDescent="0.2">
      <c r="A222" s="385" t="s">
        <v>170</v>
      </c>
      <c r="B222" s="386"/>
      <c r="C222" s="378" t="str">
        <f>IF([1]p16!$K$360&lt;&gt;0,[1]p16!$K$360,"")</f>
        <v/>
      </c>
      <c r="D222" s="378"/>
      <c r="E222" s="378"/>
      <c r="F222" s="378"/>
      <c r="G222" s="378"/>
      <c r="H222" s="378"/>
      <c r="I222" s="378"/>
      <c r="J222" s="378"/>
      <c r="K222" s="94" t="s">
        <v>74</v>
      </c>
      <c r="L222" s="98" t="str">
        <f>IF([1]p16!$I$360&lt;&gt;0,[1]p16!$I$360,"")</f>
        <v/>
      </c>
      <c r="M222" s="99" t="s">
        <v>75</v>
      </c>
      <c r="N222" s="100" t="str">
        <f>IF([1]p16!$J$360&lt;&gt;0,[1]p16!$J$360,"")</f>
        <v/>
      </c>
      <c r="O222" s="385" t="s">
        <v>259</v>
      </c>
      <c r="P222" s="386"/>
      <c r="Q222" s="378" t="str">
        <f>IF([1]p16!$L$360&lt;&gt;0,[1]p16!$L$360,"")</f>
        <v/>
      </c>
      <c r="R222" s="378"/>
      <c r="S222" s="387"/>
    </row>
    <row r="223" spans="1:22" x14ac:dyDescent="0.2">
      <c r="A223" s="384"/>
      <c r="B223" s="384"/>
      <c r="C223" s="384"/>
      <c r="D223" s="384"/>
      <c r="E223" s="384"/>
      <c r="F223" s="384"/>
      <c r="G223" s="384"/>
      <c r="H223" s="384"/>
      <c r="I223" s="384"/>
      <c r="J223" s="384"/>
      <c r="K223" s="384"/>
      <c r="L223" s="384"/>
      <c r="M223" s="384"/>
      <c r="N223" s="384"/>
      <c r="O223" s="384"/>
      <c r="P223" s="384"/>
      <c r="Q223" s="384"/>
      <c r="R223" s="384"/>
      <c r="S223" s="384"/>
    </row>
    <row r="224" spans="1:22" x14ac:dyDescent="0.2">
      <c r="A224" s="47" t="s">
        <v>257</v>
      </c>
      <c r="B224" s="379" t="str">
        <f>IF([1]p16!$A$361&lt;&gt;0,[1]p16!$A$361,"")</f>
        <v/>
      </c>
      <c r="C224" s="379"/>
      <c r="D224" s="379"/>
      <c r="E224" s="379"/>
      <c r="F224" s="379"/>
      <c r="G224" s="379"/>
      <c r="H224" s="379"/>
      <c r="I224" s="379"/>
      <c r="J224" s="379"/>
      <c r="K224" s="379"/>
      <c r="L224" s="379"/>
      <c r="M224" s="379"/>
      <c r="N224" s="379"/>
      <c r="O224" s="379"/>
      <c r="P224" s="379"/>
      <c r="Q224" s="379"/>
      <c r="R224" s="379"/>
      <c r="S224" s="380"/>
      <c r="T224" s="97"/>
      <c r="U224" s="2"/>
      <c r="V224" s="2"/>
    </row>
    <row r="225" spans="1:22" x14ac:dyDescent="0.2">
      <c r="A225" s="385" t="s">
        <v>170</v>
      </c>
      <c r="B225" s="386"/>
      <c r="C225" s="378" t="str">
        <f>IF([1]p16!$K$361&lt;&gt;0,[1]p16!$K$361,"")</f>
        <v/>
      </c>
      <c r="D225" s="378"/>
      <c r="E225" s="378"/>
      <c r="F225" s="378"/>
      <c r="G225" s="378"/>
      <c r="H225" s="378"/>
      <c r="I225" s="378"/>
      <c r="J225" s="378"/>
      <c r="K225" s="94" t="s">
        <v>74</v>
      </c>
      <c r="L225" s="98" t="str">
        <f>IF([1]p16!$I$361&lt;&gt;0,[1]p16!$I$361,"")</f>
        <v/>
      </c>
      <c r="M225" s="99" t="s">
        <v>75</v>
      </c>
      <c r="N225" s="100" t="str">
        <f>IF([1]p16!$J$361&lt;&gt;0,[1]p16!$J$361,"")</f>
        <v/>
      </c>
      <c r="O225" s="385" t="s">
        <v>259</v>
      </c>
      <c r="P225" s="386"/>
      <c r="Q225" s="378" t="str">
        <f>IF([1]p16!$L$361&lt;&gt;0,[1]p16!$L$361,"")</f>
        <v/>
      </c>
      <c r="R225" s="378"/>
      <c r="S225" s="387"/>
    </row>
    <row r="226" spans="1:22" x14ac:dyDescent="0.2">
      <c r="A226" s="378"/>
      <c r="B226" s="378"/>
      <c r="C226" s="378"/>
      <c r="D226" s="378"/>
      <c r="E226" s="378"/>
      <c r="F226" s="378"/>
      <c r="G226" s="378"/>
      <c r="H226" s="378"/>
      <c r="I226" s="378"/>
      <c r="J226" s="378"/>
      <c r="K226" s="378"/>
      <c r="L226" s="378"/>
      <c r="M226" s="378"/>
      <c r="N226" s="378"/>
      <c r="O226" s="378"/>
      <c r="P226" s="378"/>
      <c r="Q226" s="378"/>
      <c r="R226" s="378"/>
      <c r="S226" s="378"/>
    </row>
    <row r="227" spans="1:22" s="32" customFormat="1" ht="13.5" customHeight="1" x14ac:dyDescent="0.2">
      <c r="A227" s="375" t="str">
        <f>T([1]p17!$C$13:$G$13)</f>
        <v>José Fernando Leite Aires</v>
      </c>
      <c r="B227" s="376"/>
      <c r="C227" s="376"/>
      <c r="D227" s="376"/>
      <c r="E227" s="376"/>
      <c r="F227" s="377"/>
      <c r="G227" s="383"/>
      <c r="H227" s="381"/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</row>
    <row r="228" spans="1:22" x14ac:dyDescent="0.2">
      <c r="A228" s="47" t="s">
        <v>257</v>
      </c>
      <c r="B228" s="379" t="str">
        <f>IF([1]p17!$A$358&lt;&gt;0,[1]p17!$A$358,"")</f>
        <v/>
      </c>
      <c r="C228" s="379"/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79"/>
      <c r="O228" s="379"/>
      <c r="P228" s="379"/>
      <c r="Q228" s="379"/>
      <c r="R228" s="379"/>
      <c r="S228" s="380"/>
      <c r="T228" s="97"/>
      <c r="U228" s="2"/>
      <c r="V228" s="2"/>
    </row>
    <row r="229" spans="1:22" x14ac:dyDescent="0.2">
      <c r="A229" s="385" t="s">
        <v>170</v>
      </c>
      <c r="B229" s="386"/>
      <c r="C229" s="378" t="str">
        <f>IF([1]p17!$K$358&lt;&gt;0,[1]p17!$K$358,"")</f>
        <v/>
      </c>
      <c r="D229" s="378"/>
      <c r="E229" s="378"/>
      <c r="F229" s="378"/>
      <c r="G229" s="378"/>
      <c r="H229" s="378"/>
      <c r="I229" s="378"/>
      <c r="J229" s="378"/>
      <c r="K229" s="94" t="s">
        <v>74</v>
      </c>
      <c r="L229" s="98" t="str">
        <f>IF([1]p17!$I$358&lt;&gt;0,[1]p17!$I$358,"")</f>
        <v/>
      </c>
      <c r="M229" s="99" t="s">
        <v>75</v>
      </c>
      <c r="N229" s="100" t="str">
        <f>IF([1]p17!$J$358&lt;&gt;0,[1]p17!$J$358,"")</f>
        <v/>
      </c>
      <c r="O229" s="385" t="s">
        <v>259</v>
      </c>
      <c r="P229" s="386"/>
      <c r="Q229" s="378" t="str">
        <f>IF([1]p17!$L$358&lt;&gt;0,[1]p17!$L$358,"")</f>
        <v/>
      </c>
      <c r="R229" s="378"/>
      <c r="S229" s="387"/>
    </row>
    <row r="230" spans="1:22" x14ac:dyDescent="0.2">
      <c r="A230" s="384"/>
      <c r="B230" s="384"/>
      <c r="C230" s="384"/>
      <c r="D230" s="384"/>
      <c r="E230" s="384"/>
      <c r="F230" s="384"/>
      <c r="G230" s="384"/>
      <c r="H230" s="384"/>
      <c r="I230" s="384"/>
      <c r="J230" s="384"/>
      <c r="K230" s="384"/>
      <c r="L230" s="384"/>
      <c r="M230" s="384"/>
      <c r="N230" s="384"/>
      <c r="O230" s="384"/>
      <c r="P230" s="384"/>
      <c r="Q230" s="384"/>
      <c r="R230" s="384"/>
      <c r="S230" s="384"/>
    </row>
    <row r="231" spans="1:22" x14ac:dyDescent="0.2">
      <c r="A231" s="47" t="s">
        <v>257</v>
      </c>
      <c r="B231" s="379" t="str">
        <f>IF([1]p17!$A$359&lt;&gt;0,[1]p17!$A$359,"")</f>
        <v/>
      </c>
      <c r="C231" s="379"/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79"/>
      <c r="O231" s="379"/>
      <c r="P231" s="379"/>
      <c r="Q231" s="379"/>
      <c r="R231" s="379"/>
      <c r="S231" s="380"/>
      <c r="T231" s="97"/>
      <c r="U231" s="2"/>
      <c r="V231" s="2"/>
    </row>
    <row r="232" spans="1:22" x14ac:dyDescent="0.2">
      <c r="A232" s="385" t="s">
        <v>170</v>
      </c>
      <c r="B232" s="386"/>
      <c r="C232" s="378" t="str">
        <f>IF([1]p17!$K$359&lt;&gt;0,[1]p17!$K$359,"")</f>
        <v/>
      </c>
      <c r="D232" s="378"/>
      <c r="E232" s="378"/>
      <c r="F232" s="378"/>
      <c r="G232" s="378"/>
      <c r="H232" s="378"/>
      <c r="I232" s="378"/>
      <c r="J232" s="378"/>
      <c r="K232" s="94" t="s">
        <v>74</v>
      </c>
      <c r="L232" s="98" t="str">
        <f>IF([1]p17!$I$359&lt;&gt;0,[1]p17!$I$359,"")</f>
        <v/>
      </c>
      <c r="M232" s="99" t="s">
        <v>75</v>
      </c>
      <c r="N232" s="100" t="str">
        <f>IF([1]p17!$J$359&lt;&gt;0,[1]p17!$J$359,"")</f>
        <v/>
      </c>
      <c r="O232" s="385" t="s">
        <v>259</v>
      </c>
      <c r="P232" s="386"/>
      <c r="Q232" s="378" t="str">
        <f>IF([1]p17!$L$359&lt;&gt;0,[1]p17!$L$359,"")</f>
        <v/>
      </c>
      <c r="R232" s="378"/>
      <c r="S232" s="387"/>
    </row>
    <row r="233" spans="1:22" x14ac:dyDescent="0.2">
      <c r="A233" s="378"/>
      <c r="B233" s="378"/>
      <c r="C233" s="378"/>
      <c r="D233" s="378"/>
      <c r="E233" s="378"/>
      <c r="F233" s="378"/>
      <c r="G233" s="378"/>
      <c r="H233" s="378"/>
      <c r="I233" s="378"/>
      <c r="J233" s="378"/>
      <c r="K233" s="378"/>
      <c r="L233" s="378"/>
      <c r="M233" s="378"/>
      <c r="N233" s="378"/>
      <c r="O233" s="378"/>
      <c r="P233" s="378"/>
      <c r="Q233" s="378"/>
      <c r="R233" s="378"/>
      <c r="S233" s="378"/>
    </row>
    <row r="234" spans="1:22" x14ac:dyDescent="0.2">
      <c r="A234" s="47" t="s">
        <v>257</v>
      </c>
      <c r="B234" s="379" t="str">
        <f>IF([1]p17!$A$360&lt;&gt;0,[1]p17!$A$360,"")</f>
        <v/>
      </c>
      <c r="C234" s="379"/>
      <c r="D234" s="379"/>
      <c r="E234" s="379"/>
      <c r="F234" s="379"/>
      <c r="G234" s="379"/>
      <c r="H234" s="379"/>
      <c r="I234" s="379"/>
      <c r="J234" s="379"/>
      <c r="K234" s="379"/>
      <c r="L234" s="379"/>
      <c r="M234" s="379"/>
      <c r="N234" s="379"/>
      <c r="O234" s="379"/>
      <c r="P234" s="379"/>
      <c r="Q234" s="379"/>
      <c r="R234" s="379"/>
      <c r="S234" s="380"/>
      <c r="T234" s="97"/>
      <c r="U234" s="2"/>
      <c r="V234" s="2"/>
    </row>
    <row r="235" spans="1:22" x14ac:dyDescent="0.2">
      <c r="A235" s="385" t="s">
        <v>170</v>
      </c>
      <c r="B235" s="386"/>
      <c r="C235" s="378" t="str">
        <f>IF([1]p17!$K$360&lt;&gt;0,[1]p17!$K$360,"")</f>
        <v/>
      </c>
      <c r="D235" s="378"/>
      <c r="E235" s="378"/>
      <c r="F235" s="378"/>
      <c r="G235" s="378"/>
      <c r="H235" s="378"/>
      <c r="I235" s="378"/>
      <c r="J235" s="378"/>
      <c r="K235" s="94" t="s">
        <v>74</v>
      </c>
      <c r="L235" s="98" t="str">
        <f>IF([1]p17!$I$360&lt;&gt;0,[1]p17!$I$360,"")</f>
        <v/>
      </c>
      <c r="M235" s="99" t="s">
        <v>75</v>
      </c>
      <c r="N235" s="100" t="str">
        <f>IF([1]p17!$J$360&lt;&gt;0,[1]p17!$J$360,"")</f>
        <v/>
      </c>
      <c r="O235" s="385" t="s">
        <v>259</v>
      </c>
      <c r="P235" s="386"/>
      <c r="Q235" s="378" t="str">
        <f>IF([1]p17!$L$360&lt;&gt;0,[1]p17!$L$360,"")</f>
        <v/>
      </c>
      <c r="R235" s="378"/>
      <c r="S235" s="387"/>
    </row>
    <row r="236" spans="1:22" x14ac:dyDescent="0.2">
      <c r="A236" s="384"/>
      <c r="B236" s="384"/>
      <c r="C236" s="384"/>
      <c r="D236" s="384"/>
      <c r="E236" s="384"/>
      <c r="F236" s="384"/>
      <c r="G236" s="384"/>
      <c r="H236" s="384"/>
      <c r="I236" s="384"/>
      <c r="J236" s="384"/>
      <c r="K236" s="384"/>
      <c r="L236" s="384"/>
      <c r="M236" s="384"/>
      <c r="N236" s="384"/>
      <c r="O236" s="384"/>
      <c r="P236" s="384"/>
      <c r="Q236" s="384"/>
      <c r="R236" s="384"/>
      <c r="S236" s="384"/>
    </row>
    <row r="237" spans="1:22" x14ac:dyDescent="0.2">
      <c r="A237" s="47" t="s">
        <v>257</v>
      </c>
      <c r="B237" s="379" t="str">
        <f>IF([1]p17!$A$361&lt;&gt;0,[1]p17!$A$361,"")</f>
        <v/>
      </c>
      <c r="C237" s="379"/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79"/>
      <c r="O237" s="379"/>
      <c r="P237" s="379"/>
      <c r="Q237" s="379"/>
      <c r="R237" s="379"/>
      <c r="S237" s="380"/>
      <c r="T237" s="97"/>
      <c r="U237" s="2"/>
      <c r="V237" s="2"/>
    </row>
    <row r="238" spans="1:22" x14ac:dyDescent="0.2">
      <c r="A238" s="385" t="s">
        <v>170</v>
      </c>
      <c r="B238" s="386"/>
      <c r="C238" s="378" t="str">
        <f>IF([1]p17!$K$361&lt;&gt;0,[1]p17!$K$361,"")</f>
        <v/>
      </c>
      <c r="D238" s="378"/>
      <c r="E238" s="378"/>
      <c r="F238" s="378"/>
      <c r="G238" s="378"/>
      <c r="H238" s="378"/>
      <c r="I238" s="378"/>
      <c r="J238" s="378"/>
      <c r="K238" s="94" t="s">
        <v>74</v>
      </c>
      <c r="L238" s="98" t="str">
        <f>IF([1]p17!$I$361&lt;&gt;0,[1]p17!$I$361,"")</f>
        <v/>
      </c>
      <c r="M238" s="99" t="s">
        <v>75</v>
      </c>
      <c r="N238" s="100" t="str">
        <f>IF([1]p17!$J$361&lt;&gt;0,[1]p17!$J$361,"")</f>
        <v/>
      </c>
      <c r="O238" s="385" t="s">
        <v>259</v>
      </c>
      <c r="P238" s="386"/>
      <c r="Q238" s="378" t="str">
        <f>IF([1]p17!$L$361&lt;&gt;0,[1]p17!$L$361,"")</f>
        <v/>
      </c>
      <c r="R238" s="378"/>
      <c r="S238" s="387"/>
    </row>
    <row r="239" spans="1:22" x14ac:dyDescent="0.2">
      <c r="A239" s="378"/>
      <c r="B239" s="378"/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</row>
    <row r="240" spans="1:22" s="32" customFormat="1" ht="13.5" customHeight="1" x14ac:dyDescent="0.2">
      <c r="A240" s="375" t="str">
        <f>T([1]p18!$C$13:$G$13)</f>
        <v>Joseilson Raimundo de Lima</v>
      </c>
      <c r="B240" s="376"/>
      <c r="C240" s="376"/>
      <c r="D240" s="376"/>
      <c r="E240" s="376"/>
      <c r="F240" s="377"/>
      <c r="G240" s="383"/>
      <c r="H240" s="381"/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</row>
    <row r="241" spans="1:22" x14ac:dyDescent="0.2">
      <c r="A241" s="47" t="s">
        <v>257</v>
      </c>
      <c r="B241" s="379" t="str">
        <f>IF([1]p18!$A$358&lt;&gt;0,[1]p18!$A$358,"")</f>
        <v/>
      </c>
      <c r="C241" s="379"/>
      <c r="D241" s="379"/>
      <c r="E241" s="379"/>
      <c r="F241" s="379"/>
      <c r="G241" s="379"/>
      <c r="H241" s="379"/>
      <c r="I241" s="379"/>
      <c r="J241" s="379"/>
      <c r="K241" s="379"/>
      <c r="L241" s="379"/>
      <c r="M241" s="379"/>
      <c r="N241" s="379"/>
      <c r="O241" s="379"/>
      <c r="P241" s="379"/>
      <c r="Q241" s="379"/>
      <c r="R241" s="379"/>
      <c r="S241" s="380"/>
      <c r="T241" s="97"/>
      <c r="U241" s="2"/>
      <c r="V241" s="2"/>
    </row>
    <row r="242" spans="1:22" x14ac:dyDescent="0.2">
      <c r="A242" s="385" t="s">
        <v>170</v>
      </c>
      <c r="B242" s="386"/>
      <c r="C242" s="378" t="str">
        <f>IF([1]p18!$K$358&lt;&gt;0,[1]p18!$K$358,"")</f>
        <v/>
      </c>
      <c r="D242" s="378"/>
      <c r="E242" s="378"/>
      <c r="F242" s="378"/>
      <c r="G242" s="378"/>
      <c r="H242" s="378"/>
      <c r="I242" s="378"/>
      <c r="J242" s="378"/>
      <c r="K242" s="94" t="s">
        <v>74</v>
      </c>
      <c r="L242" s="98" t="str">
        <f>IF([1]p18!$I$358&lt;&gt;0,[1]p18!$I$358,"")</f>
        <v/>
      </c>
      <c r="M242" s="99" t="s">
        <v>75</v>
      </c>
      <c r="N242" s="100" t="str">
        <f>IF([1]p18!$J$358&lt;&gt;0,[1]p18!$J$358,"")</f>
        <v/>
      </c>
      <c r="O242" s="385" t="s">
        <v>259</v>
      </c>
      <c r="P242" s="386"/>
      <c r="Q242" s="378" t="str">
        <f>IF([1]p18!$L$358&lt;&gt;0,[1]p18!$L$358,"")</f>
        <v/>
      </c>
      <c r="R242" s="378"/>
      <c r="S242" s="387"/>
    </row>
    <row r="243" spans="1:22" x14ac:dyDescent="0.2">
      <c r="A243" s="384"/>
      <c r="B243" s="384"/>
      <c r="C243" s="384"/>
      <c r="D243" s="384"/>
      <c r="E243" s="384"/>
      <c r="F243" s="384"/>
      <c r="G243" s="384"/>
      <c r="H243" s="384"/>
      <c r="I243" s="384"/>
      <c r="J243" s="384"/>
      <c r="K243" s="384"/>
      <c r="L243" s="384"/>
      <c r="M243" s="384"/>
      <c r="N243" s="384"/>
      <c r="O243" s="384"/>
      <c r="P243" s="384"/>
      <c r="Q243" s="384"/>
      <c r="R243" s="384"/>
      <c r="S243" s="384"/>
    </row>
    <row r="244" spans="1:22" x14ac:dyDescent="0.2">
      <c r="A244" s="47" t="s">
        <v>257</v>
      </c>
      <c r="B244" s="379" t="str">
        <f>IF([1]p18!$A$359&lt;&gt;0,[1]p18!$A$359,"")</f>
        <v/>
      </c>
      <c r="C244" s="379"/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379"/>
      <c r="O244" s="379"/>
      <c r="P244" s="379"/>
      <c r="Q244" s="379"/>
      <c r="R244" s="379"/>
      <c r="S244" s="380"/>
      <c r="T244" s="97"/>
      <c r="U244" s="2"/>
      <c r="V244" s="2"/>
    </row>
    <row r="245" spans="1:22" x14ac:dyDescent="0.2">
      <c r="A245" s="385" t="s">
        <v>170</v>
      </c>
      <c r="B245" s="386"/>
      <c r="C245" s="378" t="str">
        <f>IF([1]p18!$K$359&lt;&gt;0,[1]p18!$K$359,"")</f>
        <v/>
      </c>
      <c r="D245" s="378"/>
      <c r="E245" s="378"/>
      <c r="F245" s="378"/>
      <c r="G245" s="378"/>
      <c r="H245" s="378"/>
      <c r="I245" s="378"/>
      <c r="J245" s="378"/>
      <c r="K245" s="94" t="s">
        <v>74</v>
      </c>
      <c r="L245" s="98" t="str">
        <f>IF([1]p18!$I$359&lt;&gt;0,[1]p18!$I$359,"")</f>
        <v/>
      </c>
      <c r="M245" s="99" t="s">
        <v>75</v>
      </c>
      <c r="N245" s="100" t="str">
        <f>IF([1]p18!$J$359&lt;&gt;0,[1]p18!$J$359,"")</f>
        <v/>
      </c>
      <c r="O245" s="385" t="s">
        <v>259</v>
      </c>
      <c r="P245" s="386"/>
      <c r="Q245" s="378" t="str">
        <f>IF([1]p18!$L$359&lt;&gt;0,[1]p18!$L$359,"")</f>
        <v/>
      </c>
      <c r="R245" s="378"/>
      <c r="S245" s="387"/>
    </row>
    <row r="246" spans="1:22" x14ac:dyDescent="0.2">
      <c r="A246" s="378"/>
      <c r="B246" s="378"/>
      <c r="C246" s="378"/>
      <c r="D246" s="378"/>
      <c r="E246" s="378"/>
      <c r="F246" s="378"/>
      <c r="G246" s="378"/>
      <c r="H246" s="378"/>
      <c r="I246" s="378"/>
      <c r="J246" s="378"/>
      <c r="K246" s="378"/>
      <c r="L246" s="378"/>
      <c r="M246" s="378"/>
      <c r="N246" s="378"/>
      <c r="O246" s="378"/>
      <c r="P246" s="378"/>
      <c r="Q246" s="378"/>
      <c r="R246" s="378"/>
      <c r="S246" s="378"/>
    </row>
    <row r="247" spans="1:22" x14ac:dyDescent="0.2">
      <c r="A247" s="47" t="s">
        <v>257</v>
      </c>
      <c r="B247" s="379" t="str">
        <f>IF([1]p18!$A$360&lt;&gt;0,[1]p18!$A$360,"")</f>
        <v/>
      </c>
      <c r="C247" s="379"/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79"/>
      <c r="O247" s="379"/>
      <c r="P247" s="379"/>
      <c r="Q247" s="379"/>
      <c r="R247" s="379"/>
      <c r="S247" s="380"/>
      <c r="T247" s="97"/>
      <c r="U247" s="2"/>
      <c r="V247" s="2"/>
    </row>
    <row r="248" spans="1:22" x14ac:dyDescent="0.2">
      <c r="A248" s="385" t="s">
        <v>170</v>
      </c>
      <c r="B248" s="386"/>
      <c r="C248" s="378" t="str">
        <f>IF([1]p18!$K$360&lt;&gt;0,[1]p18!$K$360,"")</f>
        <v/>
      </c>
      <c r="D248" s="378"/>
      <c r="E248" s="378"/>
      <c r="F248" s="378"/>
      <c r="G248" s="378"/>
      <c r="H248" s="378"/>
      <c r="I248" s="378"/>
      <c r="J248" s="378"/>
      <c r="K248" s="94" t="s">
        <v>74</v>
      </c>
      <c r="L248" s="98" t="str">
        <f>IF([1]p18!$I$360&lt;&gt;0,[1]p18!$I$360,"")</f>
        <v/>
      </c>
      <c r="M248" s="99" t="s">
        <v>75</v>
      </c>
      <c r="N248" s="100" t="str">
        <f>IF([1]p18!$J$360&lt;&gt;0,[1]p18!$J$360,"")</f>
        <v/>
      </c>
      <c r="O248" s="385" t="s">
        <v>259</v>
      </c>
      <c r="P248" s="386"/>
      <c r="Q248" s="378" t="str">
        <f>IF([1]p18!$L$360&lt;&gt;0,[1]p18!$L$360,"")</f>
        <v/>
      </c>
      <c r="R248" s="378"/>
      <c r="S248" s="387"/>
    </row>
    <row r="249" spans="1:22" x14ac:dyDescent="0.2">
      <c r="A249" s="384"/>
      <c r="B249" s="384"/>
      <c r="C249" s="384"/>
      <c r="D249" s="384"/>
      <c r="E249" s="384"/>
      <c r="F249" s="384"/>
      <c r="G249" s="384"/>
      <c r="H249" s="384"/>
      <c r="I249" s="384"/>
      <c r="J249" s="384"/>
      <c r="K249" s="384"/>
      <c r="L249" s="384"/>
      <c r="M249" s="384"/>
      <c r="N249" s="384"/>
      <c r="O249" s="384"/>
      <c r="P249" s="384"/>
      <c r="Q249" s="384"/>
      <c r="R249" s="384"/>
      <c r="S249" s="384"/>
    </row>
    <row r="250" spans="1:22" x14ac:dyDescent="0.2">
      <c r="A250" s="47" t="s">
        <v>257</v>
      </c>
      <c r="B250" s="379" t="str">
        <f>IF([1]p18!$A$361&lt;&gt;0,[1]p18!$A$361,"")</f>
        <v/>
      </c>
      <c r="C250" s="379"/>
      <c r="D250" s="379"/>
      <c r="E250" s="379"/>
      <c r="F250" s="379"/>
      <c r="G250" s="379"/>
      <c r="H250" s="379"/>
      <c r="I250" s="379"/>
      <c r="J250" s="379"/>
      <c r="K250" s="379"/>
      <c r="L250" s="379"/>
      <c r="M250" s="379"/>
      <c r="N250" s="379"/>
      <c r="O250" s="379"/>
      <c r="P250" s="379"/>
      <c r="Q250" s="379"/>
      <c r="R250" s="379"/>
      <c r="S250" s="380"/>
      <c r="T250" s="97"/>
      <c r="U250" s="2"/>
      <c r="V250" s="2"/>
    </row>
    <row r="251" spans="1:22" x14ac:dyDescent="0.2">
      <c r="A251" s="385" t="s">
        <v>170</v>
      </c>
      <c r="B251" s="386"/>
      <c r="C251" s="378" t="str">
        <f>IF([1]p18!$K$361&lt;&gt;0,[1]p18!$K$361,"")</f>
        <v/>
      </c>
      <c r="D251" s="378"/>
      <c r="E251" s="378"/>
      <c r="F251" s="378"/>
      <c r="G251" s="378"/>
      <c r="H251" s="378"/>
      <c r="I251" s="378"/>
      <c r="J251" s="378"/>
      <c r="K251" s="94" t="s">
        <v>74</v>
      </c>
      <c r="L251" s="98" t="str">
        <f>IF([1]p18!$I$361&lt;&gt;0,[1]p18!$I$361,"")</f>
        <v/>
      </c>
      <c r="M251" s="99" t="s">
        <v>75</v>
      </c>
      <c r="N251" s="100" t="str">
        <f>IF([1]p18!$J$361&lt;&gt;0,[1]p18!$J$361,"")</f>
        <v/>
      </c>
      <c r="O251" s="385" t="s">
        <v>259</v>
      </c>
      <c r="P251" s="386"/>
      <c r="Q251" s="378" t="str">
        <f>IF([1]p18!$L$361&lt;&gt;0,[1]p18!$L$361,"")</f>
        <v/>
      </c>
      <c r="R251" s="378"/>
      <c r="S251" s="387"/>
    </row>
    <row r="252" spans="1:22" x14ac:dyDescent="0.2">
      <c r="A252" s="378"/>
      <c r="B252" s="378"/>
      <c r="C252" s="378"/>
      <c r="D252" s="378"/>
      <c r="E252" s="378"/>
      <c r="F252" s="378"/>
      <c r="G252" s="378"/>
      <c r="H252" s="378"/>
      <c r="I252" s="378"/>
      <c r="J252" s="378"/>
      <c r="K252" s="378"/>
      <c r="L252" s="378"/>
      <c r="M252" s="378"/>
      <c r="N252" s="378"/>
      <c r="O252" s="378"/>
      <c r="P252" s="378"/>
      <c r="Q252" s="378"/>
      <c r="R252" s="378"/>
      <c r="S252" s="378"/>
    </row>
    <row r="253" spans="1:22" s="32" customFormat="1" ht="13.5" customHeight="1" x14ac:dyDescent="0.2">
      <c r="A253" s="375" t="str">
        <f>T([1]p19!$C$13:$G$13)</f>
        <v>José Lindomberg Possiano Barreiro</v>
      </c>
      <c r="B253" s="376"/>
      <c r="C253" s="376"/>
      <c r="D253" s="376"/>
      <c r="E253" s="376"/>
      <c r="F253" s="377"/>
      <c r="G253" s="383"/>
      <c r="H253" s="381"/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</row>
    <row r="254" spans="1:22" x14ac:dyDescent="0.2">
      <c r="A254" s="47" t="s">
        <v>257</v>
      </c>
      <c r="B254" s="379" t="str">
        <f>IF([1]p19!$A$358&lt;&gt;0,[1]p19!$A$358,"")</f>
        <v/>
      </c>
      <c r="C254" s="379"/>
      <c r="D254" s="379"/>
      <c r="E254" s="379"/>
      <c r="F254" s="379"/>
      <c r="G254" s="379"/>
      <c r="H254" s="379"/>
      <c r="I254" s="379"/>
      <c r="J254" s="379"/>
      <c r="K254" s="379"/>
      <c r="L254" s="379"/>
      <c r="M254" s="379"/>
      <c r="N254" s="379"/>
      <c r="O254" s="379"/>
      <c r="P254" s="379"/>
      <c r="Q254" s="379"/>
      <c r="R254" s="379"/>
      <c r="S254" s="380"/>
      <c r="T254" s="97"/>
      <c r="U254" s="2"/>
      <c r="V254" s="2"/>
    </row>
    <row r="255" spans="1:22" x14ac:dyDescent="0.2">
      <c r="A255" s="385" t="s">
        <v>170</v>
      </c>
      <c r="B255" s="386"/>
      <c r="C255" s="378" t="str">
        <f>IF([1]p19!$K$358&lt;&gt;0,[1]p19!$K$358,"")</f>
        <v/>
      </c>
      <c r="D255" s="378"/>
      <c r="E255" s="378"/>
      <c r="F255" s="378"/>
      <c r="G255" s="378"/>
      <c r="H255" s="378"/>
      <c r="I255" s="378"/>
      <c r="J255" s="378"/>
      <c r="K255" s="94" t="s">
        <v>74</v>
      </c>
      <c r="L255" s="98" t="str">
        <f>IF([1]p19!$I$358&lt;&gt;0,[1]p19!$I$358,"")</f>
        <v/>
      </c>
      <c r="M255" s="99" t="s">
        <v>75</v>
      </c>
      <c r="N255" s="100" t="str">
        <f>IF([1]p19!$J$358&lt;&gt;0,[1]p19!$J$358,"")</f>
        <v/>
      </c>
      <c r="O255" s="385" t="s">
        <v>259</v>
      </c>
      <c r="P255" s="386"/>
      <c r="Q255" s="378" t="str">
        <f>IF([1]p19!$L$358&lt;&gt;0,[1]p19!$L$358,"")</f>
        <v/>
      </c>
      <c r="R255" s="378"/>
      <c r="S255" s="387"/>
    </row>
    <row r="256" spans="1:22" x14ac:dyDescent="0.2">
      <c r="A256" s="384"/>
      <c r="B256" s="384"/>
      <c r="C256" s="384"/>
      <c r="D256" s="384"/>
      <c r="E256" s="384"/>
      <c r="F256" s="384"/>
      <c r="G256" s="384"/>
      <c r="H256" s="384"/>
      <c r="I256" s="384"/>
      <c r="J256" s="384"/>
      <c r="K256" s="384"/>
      <c r="L256" s="384"/>
      <c r="M256" s="384"/>
      <c r="N256" s="384"/>
      <c r="O256" s="384"/>
      <c r="P256" s="384"/>
      <c r="Q256" s="384"/>
      <c r="R256" s="384"/>
      <c r="S256" s="384"/>
    </row>
    <row r="257" spans="1:22" x14ac:dyDescent="0.2">
      <c r="A257" s="47" t="s">
        <v>257</v>
      </c>
      <c r="B257" s="379" t="str">
        <f>IF([1]p19!$A$359&lt;&gt;0,[1]p19!$A$359,"")</f>
        <v/>
      </c>
      <c r="C257" s="379"/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79"/>
      <c r="O257" s="379"/>
      <c r="P257" s="379"/>
      <c r="Q257" s="379"/>
      <c r="R257" s="379"/>
      <c r="S257" s="380"/>
      <c r="T257" s="97"/>
      <c r="U257" s="2"/>
      <c r="V257" s="2"/>
    </row>
    <row r="258" spans="1:22" x14ac:dyDescent="0.2">
      <c r="A258" s="385" t="s">
        <v>170</v>
      </c>
      <c r="B258" s="386"/>
      <c r="C258" s="378" t="str">
        <f>IF([1]p19!$K$359&lt;&gt;0,[1]p19!$K$359,"")</f>
        <v/>
      </c>
      <c r="D258" s="378"/>
      <c r="E258" s="378"/>
      <c r="F258" s="378"/>
      <c r="G258" s="378"/>
      <c r="H258" s="378"/>
      <c r="I258" s="378"/>
      <c r="J258" s="378"/>
      <c r="K258" s="94" t="s">
        <v>74</v>
      </c>
      <c r="L258" s="98" t="str">
        <f>IF([1]p19!$I$359&lt;&gt;0,[1]p19!$I$359,"")</f>
        <v/>
      </c>
      <c r="M258" s="99" t="s">
        <v>75</v>
      </c>
      <c r="N258" s="100" t="str">
        <f>IF([1]p19!$J$359&lt;&gt;0,[1]p19!$J$359,"")</f>
        <v/>
      </c>
      <c r="O258" s="385" t="s">
        <v>259</v>
      </c>
      <c r="P258" s="386"/>
      <c r="Q258" s="378" t="str">
        <f>IF([1]p19!$L$359&lt;&gt;0,[1]p19!$L$359,"")</f>
        <v/>
      </c>
      <c r="R258" s="378"/>
      <c r="S258" s="387"/>
    </row>
    <row r="259" spans="1:22" x14ac:dyDescent="0.2">
      <c r="A259" s="378"/>
      <c r="B259" s="378"/>
      <c r="C259" s="378"/>
      <c r="D259" s="378"/>
      <c r="E259" s="378"/>
      <c r="F259" s="378"/>
      <c r="G259" s="378"/>
      <c r="H259" s="378"/>
      <c r="I259" s="378"/>
      <c r="J259" s="378"/>
      <c r="K259" s="378"/>
      <c r="L259" s="378"/>
      <c r="M259" s="378"/>
      <c r="N259" s="378"/>
      <c r="O259" s="378"/>
      <c r="P259" s="378"/>
      <c r="Q259" s="378"/>
      <c r="R259" s="378"/>
      <c r="S259" s="378"/>
    </row>
    <row r="260" spans="1:22" x14ac:dyDescent="0.2">
      <c r="A260" s="47" t="s">
        <v>257</v>
      </c>
      <c r="B260" s="379" t="str">
        <f>IF([1]p19!$A$360&lt;&gt;0,[1]p19!$A$360,"")</f>
        <v/>
      </c>
      <c r="C260" s="379"/>
      <c r="D260" s="379"/>
      <c r="E260" s="379"/>
      <c r="F260" s="379"/>
      <c r="G260" s="379"/>
      <c r="H260" s="379"/>
      <c r="I260" s="379"/>
      <c r="J260" s="379"/>
      <c r="K260" s="379"/>
      <c r="L260" s="379"/>
      <c r="M260" s="379"/>
      <c r="N260" s="379"/>
      <c r="O260" s="379"/>
      <c r="P260" s="379"/>
      <c r="Q260" s="379"/>
      <c r="R260" s="379"/>
      <c r="S260" s="380"/>
      <c r="T260" s="97"/>
      <c r="U260" s="2"/>
      <c r="V260" s="2"/>
    </row>
    <row r="261" spans="1:22" x14ac:dyDescent="0.2">
      <c r="A261" s="385" t="s">
        <v>170</v>
      </c>
      <c r="B261" s="386"/>
      <c r="C261" s="378" t="str">
        <f>IF([1]p19!$K$360&lt;&gt;0,[1]p19!$K$360,"")</f>
        <v/>
      </c>
      <c r="D261" s="378"/>
      <c r="E261" s="378"/>
      <c r="F261" s="378"/>
      <c r="G261" s="378"/>
      <c r="H261" s="378"/>
      <c r="I261" s="378"/>
      <c r="J261" s="378"/>
      <c r="K261" s="94" t="s">
        <v>74</v>
      </c>
      <c r="L261" s="98" t="str">
        <f>IF([1]p19!$I$360&lt;&gt;0,[1]p19!$I$360,"")</f>
        <v/>
      </c>
      <c r="M261" s="99" t="s">
        <v>75</v>
      </c>
      <c r="N261" s="100" t="str">
        <f>IF([1]p19!$J$360&lt;&gt;0,[1]p19!$J$360,"")</f>
        <v/>
      </c>
      <c r="O261" s="385" t="s">
        <v>259</v>
      </c>
      <c r="P261" s="386"/>
      <c r="Q261" s="378" t="str">
        <f>IF([1]p19!$L$360&lt;&gt;0,[1]p19!$L$360,"")</f>
        <v/>
      </c>
      <c r="R261" s="378"/>
      <c r="S261" s="387"/>
    </row>
    <row r="262" spans="1:22" x14ac:dyDescent="0.2">
      <c r="A262" s="384"/>
      <c r="B262" s="384"/>
      <c r="C262" s="384"/>
      <c r="D262" s="384"/>
      <c r="E262" s="384"/>
      <c r="F262" s="384"/>
      <c r="G262" s="384"/>
      <c r="H262" s="384"/>
      <c r="I262" s="384"/>
      <c r="J262" s="384"/>
      <c r="K262" s="384"/>
      <c r="L262" s="384"/>
      <c r="M262" s="384"/>
      <c r="N262" s="384"/>
      <c r="O262" s="384"/>
      <c r="P262" s="384"/>
      <c r="Q262" s="384"/>
      <c r="R262" s="384"/>
      <c r="S262" s="384"/>
    </row>
    <row r="263" spans="1:22" x14ac:dyDescent="0.2">
      <c r="A263" s="47" t="s">
        <v>257</v>
      </c>
      <c r="B263" s="379" t="str">
        <f>IF([1]p19!$A$361&lt;&gt;0,[1]p19!$A$361,"")</f>
        <v/>
      </c>
      <c r="C263" s="379"/>
      <c r="D263" s="379"/>
      <c r="E263" s="379"/>
      <c r="F263" s="379"/>
      <c r="G263" s="379"/>
      <c r="H263" s="379"/>
      <c r="I263" s="379"/>
      <c r="J263" s="379"/>
      <c r="K263" s="379"/>
      <c r="L263" s="379"/>
      <c r="M263" s="379"/>
      <c r="N263" s="379"/>
      <c r="O263" s="379"/>
      <c r="P263" s="379"/>
      <c r="Q263" s="379"/>
      <c r="R263" s="379"/>
      <c r="S263" s="380"/>
      <c r="T263" s="97"/>
      <c r="U263" s="2"/>
      <c r="V263" s="2"/>
    </row>
    <row r="264" spans="1:22" x14ac:dyDescent="0.2">
      <c r="A264" s="385" t="s">
        <v>170</v>
      </c>
      <c r="B264" s="386"/>
      <c r="C264" s="378" t="str">
        <f>IF([1]p19!$K$361&lt;&gt;0,[1]p19!$K$361,"")</f>
        <v/>
      </c>
      <c r="D264" s="378"/>
      <c r="E264" s="378"/>
      <c r="F264" s="378"/>
      <c r="G264" s="378"/>
      <c r="H264" s="378"/>
      <c r="I264" s="378"/>
      <c r="J264" s="378"/>
      <c r="K264" s="94" t="s">
        <v>74</v>
      </c>
      <c r="L264" s="98" t="str">
        <f>IF([1]p19!$I$361&lt;&gt;0,[1]p19!$I$361,"")</f>
        <v/>
      </c>
      <c r="M264" s="99" t="s">
        <v>75</v>
      </c>
      <c r="N264" s="100" t="str">
        <f>IF([1]p19!$J$361&lt;&gt;0,[1]p19!$J$361,"")</f>
        <v/>
      </c>
      <c r="O264" s="385" t="s">
        <v>259</v>
      </c>
      <c r="P264" s="386"/>
      <c r="Q264" s="378" t="str">
        <f>IF([1]p19!$L$361&lt;&gt;0,[1]p19!$L$361,"")</f>
        <v/>
      </c>
      <c r="R264" s="378"/>
      <c r="S264" s="387"/>
    </row>
    <row r="265" spans="1:22" x14ac:dyDescent="0.2">
      <c r="A265" s="378"/>
      <c r="B265" s="378"/>
      <c r="C265" s="378"/>
      <c r="D265" s="378"/>
      <c r="E265" s="378"/>
      <c r="F265" s="378"/>
      <c r="G265" s="378"/>
      <c r="H265" s="378"/>
      <c r="I265" s="378"/>
      <c r="J265" s="378"/>
      <c r="K265" s="378"/>
      <c r="L265" s="378"/>
      <c r="M265" s="378"/>
      <c r="N265" s="378"/>
      <c r="O265" s="378"/>
      <c r="P265" s="378"/>
      <c r="Q265" s="378"/>
      <c r="R265" s="378"/>
      <c r="S265" s="378"/>
    </row>
    <row r="266" spans="1:22" s="32" customFormat="1" ht="13.5" customHeight="1" x14ac:dyDescent="0.2">
      <c r="A266" s="375" t="str">
        <f>T([1]p20!$C$13:$G$13)</f>
        <v>José Luiz Neto</v>
      </c>
      <c r="B266" s="376"/>
      <c r="C266" s="376"/>
      <c r="D266" s="376"/>
      <c r="E266" s="376"/>
      <c r="F266" s="377"/>
      <c r="G266" s="383"/>
      <c r="H266" s="381"/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</row>
    <row r="267" spans="1:22" x14ac:dyDescent="0.2">
      <c r="A267" s="47" t="s">
        <v>257</v>
      </c>
      <c r="B267" s="379" t="str">
        <f>IF([1]p20!$A$358&lt;&gt;0,[1]p20!$A$358,"")</f>
        <v/>
      </c>
      <c r="C267" s="379"/>
      <c r="D267" s="379"/>
      <c r="E267" s="379"/>
      <c r="F267" s="379"/>
      <c r="G267" s="379"/>
      <c r="H267" s="379"/>
      <c r="I267" s="379"/>
      <c r="J267" s="379"/>
      <c r="K267" s="379"/>
      <c r="L267" s="379"/>
      <c r="M267" s="379"/>
      <c r="N267" s="379"/>
      <c r="O267" s="379"/>
      <c r="P267" s="379"/>
      <c r="Q267" s="379"/>
      <c r="R267" s="379"/>
      <c r="S267" s="380"/>
      <c r="T267" s="97"/>
      <c r="U267" s="2"/>
      <c r="V267" s="2"/>
    </row>
    <row r="268" spans="1:22" x14ac:dyDescent="0.2">
      <c r="A268" s="385" t="s">
        <v>170</v>
      </c>
      <c r="B268" s="386"/>
      <c r="C268" s="378" t="str">
        <f>IF([1]p20!$K$358&lt;&gt;0,[1]p20!$K$358,"")</f>
        <v/>
      </c>
      <c r="D268" s="378"/>
      <c r="E268" s="378"/>
      <c r="F268" s="378"/>
      <c r="G268" s="378"/>
      <c r="H268" s="378"/>
      <c r="I268" s="378"/>
      <c r="J268" s="378"/>
      <c r="K268" s="94" t="s">
        <v>74</v>
      </c>
      <c r="L268" s="98" t="str">
        <f>IF([1]p20!$I$358&lt;&gt;0,[1]p20!$I$358,"")</f>
        <v/>
      </c>
      <c r="M268" s="99" t="s">
        <v>75</v>
      </c>
      <c r="N268" s="100" t="str">
        <f>IF([1]p20!$J$358&lt;&gt;0,[1]p20!$J$358,"")</f>
        <v/>
      </c>
      <c r="O268" s="385" t="s">
        <v>259</v>
      </c>
      <c r="P268" s="386"/>
      <c r="Q268" s="378" t="str">
        <f>IF([1]p20!$L$358&lt;&gt;0,[1]p20!$L$358,"")</f>
        <v/>
      </c>
      <c r="R268" s="378"/>
      <c r="S268" s="387"/>
    </row>
    <row r="269" spans="1:22" x14ac:dyDescent="0.2">
      <c r="A269" s="384"/>
      <c r="B269" s="384"/>
      <c r="C269" s="384"/>
      <c r="D269" s="384"/>
      <c r="E269" s="384"/>
      <c r="F269" s="384"/>
      <c r="G269" s="384"/>
      <c r="H269" s="384"/>
      <c r="I269" s="384"/>
      <c r="J269" s="384"/>
      <c r="K269" s="384"/>
      <c r="L269" s="384"/>
      <c r="M269" s="384"/>
      <c r="N269" s="384"/>
      <c r="O269" s="384"/>
      <c r="P269" s="384"/>
      <c r="Q269" s="384"/>
      <c r="R269" s="384"/>
      <c r="S269" s="384"/>
    </row>
    <row r="270" spans="1:22" x14ac:dyDescent="0.2">
      <c r="A270" s="47" t="s">
        <v>257</v>
      </c>
      <c r="B270" s="379" t="str">
        <f>IF([1]p20!$A$359&lt;&gt;0,[1]p20!$A$359,"")</f>
        <v/>
      </c>
      <c r="C270" s="379"/>
      <c r="D270" s="379"/>
      <c r="E270" s="379"/>
      <c r="F270" s="379"/>
      <c r="G270" s="379"/>
      <c r="H270" s="379"/>
      <c r="I270" s="379"/>
      <c r="J270" s="379"/>
      <c r="K270" s="379"/>
      <c r="L270" s="379"/>
      <c r="M270" s="379"/>
      <c r="N270" s="379"/>
      <c r="O270" s="379"/>
      <c r="P270" s="379"/>
      <c r="Q270" s="379"/>
      <c r="R270" s="379"/>
      <c r="S270" s="380"/>
      <c r="T270" s="97"/>
      <c r="U270" s="2"/>
      <c r="V270" s="2"/>
    </row>
    <row r="271" spans="1:22" x14ac:dyDescent="0.2">
      <c r="A271" s="385" t="s">
        <v>170</v>
      </c>
      <c r="B271" s="386"/>
      <c r="C271" s="378" t="str">
        <f>IF([1]p20!$K$359&lt;&gt;0,[1]p20!$K$359,"")</f>
        <v/>
      </c>
      <c r="D271" s="378"/>
      <c r="E271" s="378"/>
      <c r="F271" s="378"/>
      <c r="G271" s="378"/>
      <c r="H271" s="378"/>
      <c r="I271" s="378"/>
      <c r="J271" s="378"/>
      <c r="K271" s="94" t="s">
        <v>74</v>
      </c>
      <c r="L271" s="98" t="str">
        <f>IF([1]p20!$I$359&lt;&gt;0,[1]p20!$I$359,"")</f>
        <v/>
      </c>
      <c r="M271" s="99" t="s">
        <v>75</v>
      </c>
      <c r="N271" s="100" t="str">
        <f>IF([1]p20!$J$359&lt;&gt;0,[1]p20!$J$359,"")</f>
        <v/>
      </c>
      <c r="O271" s="385" t="s">
        <v>259</v>
      </c>
      <c r="P271" s="386"/>
      <c r="Q271" s="378" t="str">
        <f>IF([1]p20!$L$359&lt;&gt;0,[1]p20!$L$359,"")</f>
        <v/>
      </c>
      <c r="R271" s="378"/>
      <c r="S271" s="387"/>
    </row>
    <row r="272" spans="1:22" x14ac:dyDescent="0.2">
      <c r="A272" s="378"/>
      <c r="B272" s="378"/>
      <c r="C272" s="378"/>
      <c r="D272" s="378"/>
      <c r="E272" s="378"/>
      <c r="F272" s="378"/>
      <c r="G272" s="378"/>
      <c r="H272" s="378"/>
      <c r="I272" s="378"/>
      <c r="J272" s="378"/>
      <c r="K272" s="378"/>
      <c r="L272" s="378"/>
      <c r="M272" s="378"/>
      <c r="N272" s="378"/>
      <c r="O272" s="378"/>
      <c r="P272" s="378"/>
      <c r="Q272" s="378"/>
      <c r="R272" s="378"/>
      <c r="S272" s="378"/>
    </row>
    <row r="273" spans="1:22" x14ac:dyDescent="0.2">
      <c r="A273" s="47" t="s">
        <v>257</v>
      </c>
      <c r="B273" s="379" t="str">
        <f>IF([1]p20!$A$360&lt;&gt;0,[1]p20!$A$360,"")</f>
        <v/>
      </c>
      <c r="C273" s="379"/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79"/>
      <c r="O273" s="379"/>
      <c r="P273" s="379"/>
      <c r="Q273" s="379"/>
      <c r="R273" s="379"/>
      <c r="S273" s="380"/>
      <c r="T273" s="97"/>
      <c r="U273" s="2"/>
      <c r="V273" s="2"/>
    </row>
    <row r="274" spans="1:22" x14ac:dyDescent="0.2">
      <c r="A274" s="385" t="s">
        <v>170</v>
      </c>
      <c r="B274" s="386"/>
      <c r="C274" s="378" t="str">
        <f>IF([1]p20!$K$360&lt;&gt;0,[1]p20!$K$360,"")</f>
        <v/>
      </c>
      <c r="D274" s="378"/>
      <c r="E274" s="378"/>
      <c r="F274" s="378"/>
      <c r="G274" s="378"/>
      <c r="H274" s="378"/>
      <c r="I274" s="378"/>
      <c r="J274" s="378"/>
      <c r="K274" s="94" t="s">
        <v>74</v>
      </c>
      <c r="L274" s="98" t="str">
        <f>IF([1]p20!$I$360&lt;&gt;0,[1]p20!$I$360,"")</f>
        <v/>
      </c>
      <c r="M274" s="99" t="s">
        <v>75</v>
      </c>
      <c r="N274" s="100" t="str">
        <f>IF([1]p20!$J$360&lt;&gt;0,[1]p20!$J$360,"")</f>
        <v/>
      </c>
      <c r="O274" s="385" t="s">
        <v>259</v>
      </c>
      <c r="P274" s="386"/>
      <c r="Q274" s="378" t="str">
        <f>IF([1]p20!$L$360&lt;&gt;0,[1]p20!$L$360,"")</f>
        <v/>
      </c>
      <c r="R274" s="378"/>
      <c r="S274" s="387"/>
    </row>
    <row r="275" spans="1:22" x14ac:dyDescent="0.2">
      <c r="A275" s="384"/>
      <c r="B275" s="384"/>
      <c r="C275" s="384"/>
      <c r="D275" s="384"/>
      <c r="E275" s="384"/>
      <c r="F275" s="384"/>
      <c r="G275" s="384"/>
      <c r="H275" s="384"/>
      <c r="I275" s="384"/>
      <c r="J275" s="384"/>
      <c r="K275" s="384"/>
      <c r="L275" s="384"/>
      <c r="M275" s="384"/>
      <c r="N275" s="384"/>
      <c r="O275" s="384"/>
      <c r="P275" s="384"/>
      <c r="Q275" s="384"/>
      <c r="R275" s="384"/>
      <c r="S275" s="384"/>
    </row>
    <row r="276" spans="1:22" x14ac:dyDescent="0.2">
      <c r="A276" s="47" t="s">
        <v>257</v>
      </c>
      <c r="B276" s="379" t="str">
        <f>IF([1]p20!$A$361&lt;&gt;0,[1]p20!$A$361,"")</f>
        <v/>
      </c>
      <c r="C276" s="379"/>
      <c r="D276" s="379"/>
      <c r="E276" s="379"/>
      <c r="F276" s="379"/>
      <c r="G276" s="379"/>
      <c r="H276" s="379"/>
      <c r="I276" s="379"/>
      <c r="J276" s="379"/>
      <c r="K276" s="379"/>
      <c r="L276" s="379"/>
      <c r="M276" s="379"/>
      <c r="N276" s="379"/>
      <c r="O276" s="379"/>
      <c r="P276" s="379"/>
      <c r="Q276" s="379"/>
      <c r="R276" s="379"/>
      <c r="S276" s="380"/>
      <c r="T276" s="97"/>
      <c r="U276" s="2"/>
      <c r="V276" s="2"/>
    </row>
    <row r="277" spans="1:22" x14ac:dyDescent="0.2">
      <c r="A277" s="385" t="s">
        <v>170</v>
      </c>
      <c r="B277" s="386"/>
      <c r="C277" s="378" t="str">
        <f>IF([1]p20!$K$361&lt;&gt;0,[1]p20!$K$361,"")</f>
        <v/>
      </c>
      <c r="D277" s="378"/>
      <c r="E277" s="378"/>
      <c r="F277" s="378"/>
      <c r="G277" s="378"/>
      <c r="H277" s="378"/>
      <c r="I277" s="378"/>
      <c r="J277" s="378"/>
      <c r="K277" s="94" t="s">
        <v>74</v>
      </c>
      <c r="L277" s="98" t="str">
        <f>IF([1]p20!$I$361&lt;&gt;0,[1]p20!$I$361,"")</f>
        <v/>
      </c>
      <c r="M277" s="99" t="s">
        <v>75</v>
      </c>
      <c r="N277" s="100" t="str">
        <f>IF([1]p20!$J$361&lt;&gt;0,[1]p20!$J$361,"")</f>
        <v/>
      </c>
      <c r="O277" s="385" t="s">
        <v>259</v>
      </c>
      <c r="P277" s="386"/>
      <c r="Q277" s="378" t="str">
        <f>IF([1]p20!$L$361&lt;&gt;0,[1]p20!$L$361,"")</f>
        <v/>
      </c>
      <c r="R277" s="378"/>
      <c r="S277" s="387"/>
    </row>
    <row r="278" spans="1:22" x14ac:dyDescent="0.2">
      <c r="A278" s="378"/>
      <c r="B278" s="378"/>
      <c r="C278" s="378"/>
      <c r="D278" s="378"/>
      <c r="E278" s="378"/>
      <c r="F278" s="378"/>
      <c r="G278" s="378"/>
      <c r="H278" s="378"/>
      <c r="I278" s="378"/>
      <c r="J278" s="378"/>
      <c r="K278" s="378"/>
      <c r="L278" s="378"/>
      <c r="M278" s="378"/>
      <c r="N278" s="378"/>
      <c r="O278" s="378"/>
      <c r="P278" s="378"/>
      <c r="Q278" s="378"/>
      <c r="R278" s="378"/>
      <c r="S278" s="378"/>
    </row>
    <row r="279" spans="1:22" s="32" customFormat="1" ht="13.5" customHeight="1" x14ac:dyDescent="0.2">
      <c r="A279" s="375" t="str">
        <f>T([1]p21!$C$13:$G$13)</f>
        <v>Kennerson  Nascimento de Sousa Lima</v>
      </c>
      <c r="B279" s="376"/>
      <c r="C279" s="376"/>
      <c r="D279" s="376"/>
      <c r="E279" s="376"/>
      <c r="F279" s="377"/>
      <c r="G279" s="383"/>
      <c r="H279" s="381"/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</row>
    <row r="280" spans="1:22" x14ac:dyDescent="0.2">
      <c r="A280" s="47" t="s">
        <v>257</v>
      </c>
      <c r="B280" s="379" t="str">
        <f>IF([1]p21!$A$358&lt;&gt;0,[1]p21!$A$358,"")</f>
        <v/>
      </c>
      <c r="C280" s="379"/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79"/>
      <c r="O280" s="379"/>
      <c r="P280" s="379"/>
      <c r="Q280" s="379"/>
      <c r="R280" s="379"/>
      <c r="S280" s="380"/>
      <c r="T280" s="97"/>
      <c r="U280" s="2"/>
      <c r="V280" s="2"/>
    </row>
    <row r="281" spans="1:22" x14ac:dyDescent="0.2">
      <c r="A281" s="385" t="s">
        <v>170</v>
      </c>
      <c r="B281" s="386"/>
      <c r="C281" s="378" t="str">
        <f>IF([1]p21!$K$358&lt;&gt;0,[1]p21!$K$358,"")</f>
        <v/>
      </c>
      <c r="D281" s="378"/>
      <c r="E281" s="378"/>
      <c r="F281" s="378"/>
      <c r="G281" s="378"/>
      <c r="H281" s="378"/>
      <c r="I281" s="378"/>
      <c r="J281" s="378"/>
      <c r="K281" s="94" t="s">
        <v>74</v>
      </c>
      <c r="L281" s="98" t="str">
        <f>IF([1]p21!$I$358&lt;&gt;0,[1]p21!$I$358,"")</f>
        <v/>
      </c>
      <c r="M281" s="99" t="s">
        <v>75</v>
      </c>
      <c r="N281" s="100" t="str">
        <f>IF([1]p21!$J$358&lt;&gt;0,[1]p21!$J$358,"")</f>
        <v/>
      </c>
      <c r="O281" s="385" t="s">
        <v>259</v>
      </c>
      <c r="P281" s="386"/>
      <c r="Q281" s="378" t="str">
        <f>IF([1]p21!$L$358&lt;&gt;0,[1]p21!$L$358,"")</f>
        <v/>
      </c>
      <c r="R281" s="378"/>
      <c r="S281" s="387"/>
    </row>
    <row r="282" spans="1:22" x14ac:dyDescent="0.2">
      <c r="A282" s="384"/>
      <c r="B282" s="384"/>
      <c r="C282" s="384"/>
      <c r="D282" s="384"/>
      <c r="E282" s="384"/>
      <c r="F282" s="384"/>
      <c r="G282" s="384"/>
      <c r="H282" s="384"/>
      <c r="I282" s="384"/>
      <c r="J282" s="384"/>
      <c r="K282" s="384"/>
      <c r="L282" s="384"/>
      <c r="M282" s="384"/>
      <c r="N282" s="384"/>
      <c r="O282" s="384"/>
      <c r="P282" s="384"/>
      <c r="Q282" s="384"/>
      <c r="R282" s="384"/>
      <c r="S282" s="384"/>
    </row>
    <row r="283" spans="1:22" x14ac:dyDescent="0.2">
      <c r="A283" s="47" t="s">
        <v>257</v>
      </c>
      <c r="B283" s="379" t="str">
        <f>IF([1]p21!$A$359&lt;&gt;0,[1]p21!$A$359,"")</f>
        <v/>
      </c>
      <c r="C283" s="379"/>
      <c r="D283" s="379"/>
      <c r="E283" s="379"/>
      <c r="F283" s="379"/>
      <c r="G283" s="379"/>
      <c r="H283" s="379"/>
      <c r="I283" s="379"/>
      <c r="J283" s="379"/>
      <c r="K283" s="379"/>
      <c r="L283" s="379"/>
      <c r="M283" s="379"/>
      <c r="N283" s="379"/>
      <c r="O283" s="379"/>
      <c r="P283" s="379"/>
      <c r="Q283" s="379"/>
      <c r="R283" s="379"/>
      <c r="S283" s="380"/>
      <c r="T283" s="97"/>
      <c r="U283" s="2"/>
      <c r="V283" s="2"/>
    </row>
    <row r="284" spans="1:22" x14ac:dyDescent="0.2">
      <c r="A284" s="385" t="s">
        <v>170</v>
      </c>
      <c r="B284" s="386"/>
      <c r="C284" s="378" t="str">
        <f>IF([1]p21!$K$359&lt;&gt;0,[1]p21!$K$359,"")</f>
        <v/>
      </c>
      <c r="D284" s="378"/>
      <c r="E284" s="378"/>
      <c r="F284" s="378"/>
      <c r="G284" s="378"/>
      <c r="H284" s="378"/>
      <c r="I284" s="378"/>
      <c r="J284" s="378"/>
      <c r="K284" s="94" t="s">
        <v>74</v>
      </c>
      <c r="L284" s="98" t="str">
        <f>IF([1]p21!$I$359&lt;&gt;0,[1]p21!$I$359,"")</f>
        <v/>
      </c>
      <c r="M284" s="99" t="s">
        <v>75</v>
      </c>
      <c r="N284" s="100" t="str">
        <f>IF([1]p21!$J$359&lt;&gt;0,[1]p21!$J$359,"")</f>
        <v/>
      </c>
      <c r="O284" s="385" t="s">
        <v>259</v>
      </c>
      <c r="P284" s="386"/>
      <c r="Q284" s="378" t="str">
        <f>IF([1]p21!$L$359&lt;&gt;0,[1]p21!$L$359,"")</f>
        <v/>
      </c>
      <c r="R284" s="378"/>
      <c r="S284" s="387"/>
    </row>
    <row r="285" spans="1:22" x14ac:dyDescent="0.2">
      <c r="A285" s="378"/>
      <c r="B285" s="378"/>
      <c r="C285" s="378"/>
      <c r="D285" s="378"/>
      <c r="E285" s="378"/>
      <c r="F285" s="378"/>
      <c r="G285" s="378"/>
      <c r="H285" s="378"/>
      <c r="I285" s="378"/>
      <c r="J285" s="378"/>
      <c r="K285" s="378"/>
      <c r="L285" s="378"/>
      <c r="M285" s="378"/>
      <c r="N285" s="378"/>
      <c r="O285" s="378"/>
      <c r="P285" s="378"/>
      <c r="Q285" s="378"/>
      <c r="R285" s="378"/>
      <c r="S285" s="378"/>
    </row>
    <row r="286" spans="1:22" x14ac:dyDescent="0.2">
      <c r="A286" s="47" t="s">
        <v>257</v>
      </c>
      <c r="B286" s="379" t="str">
        <f>IF([1]p21!$A$360&lt;&gt;0,[1]p21!$A$360,"")</f>
        <v/>
      </c>
      <c r="C286" s="379"/>
      <c r="D286" s="379"/>
      <c r="E286" s="379"/>
      <c r="F286" s="379"/>
      <c r="G286" s="379"/>
      <c r="H286" s="379"/>
      <c r="I286" s="379"/>
      <c r="J286" s="379"/>
      <c r="K286" s="379"/>
      <c r="L286" s="379"/>
      <c r="M286" s="379"/>
      <c r="N286" s="379"/>
      <c r="O286" s="379"/>
      <c r="P286" s="379"/>
      <c r="Q286" s="379"/>
      <c r="R286" s="379"/>
      <c r="S286" s="380"/>
      <c r="T286" s="97"/>
      <c r="U286" s="2"/>
      <c r="V286" s="2"/>
    </row>
    <row r="287" spans="1:22" x14ac:dyDescent="0.2">
      <c r="A287" s="385" t="s">
        <v>170</v>
      </c>
      <c r="B287" s="386"/>
      <c r="C287" s="378" t="str">
        <f>IF([1]p21!$K$360&lt;&gt;0,[1]p21!$K$360,"")</f>
        <v/>
      </c>
      <c r="D287" s="378"/>
      <c r="E287" s="378"/>
      <c r="F287" s="378"/>
      <c r="G287" s="378"/>
      <c r="H287" s="378"/>
      <c r="I287" s="378"/>
      <c r="J287" s="378"/>
      <c r="K287" s="94" t="s">
        <v>74</v>
      </c>
      <c r="L287" s="98" t="str">
        <f>IF([1]p21!$I$360&lt;&gt;0,[1]p21!$I$360,"")</f>
        <v/>
      </c>
      <c r="M287" s="99" t="s">
        <v>75</v>
      </c>
      <c r="N287" s="100" t="str">
        <f>IF([1]p21!$J$360&lt;&gt;0,[1]p21!$J$360,"")</f>
        <v/>
      </c>
      <c r="O287" s="385" t="s">
        <v>259</v>
      </c>
      <c r="P287" s="386"/>
      <c r="Q287" s="378" t="str">
        <f>IF([1]p21!$L$360&lt;&gt;0,[1]p21!$L$360,"")</f>
        <v/>
      </c>
      <c r="R287" s="378"/>
      <c r="S287" s="387"/>
    </row>
    <row r="288" spans="1:22" x14ac:dyDescent="0.2">
      <c r="A288" s="384"/>
      <c r="B288" s="384"/>
      <c r="C288" s="384"/>
      <c r="D288" s="384"/>
      <c r="E288" s="384"/>
      <c r="F288" s="384"/>
      <c r="G288" s="384"/>
      <c r="H288" s="384"/>
      <c r="I288" s="384"/>
      <c r="J288" s="384"/>
      <c r="K288" s="384"/>
      <c r="L288" s="384"/>
      <c r="M288" s="384"/>
      <c r="N288" s="384"/>
      <c r="O288" s="384"/>
      <c r="P288" s="384"/>
      <c r="Q288" s="384"/>
      <c r="R288" s="384"/>
      <c r="S288" s="384"/>
    </row>
    <row r="289" spans="1:22" x14ac:dyDescent="0.2">
      <c r="A289" s="47" t="s">
        <v>257</v>
      </c>
      <c r="B289" s="379" t="str">
        <f>IF([1]p21!$A$361&lt;&gt;0,[1]p21!$A$361,"")</f>
        <v/>
      </c>
      <c r="C289" s="379"/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79"/>
      <c r="O289" s="379"/>
      <c r="P289" s="379"/>
      <c r="Q289" s="379"/>
      <c r="R289" s="379"/>
      <c r="S289" s="380"/>
      <c r="T289" s="97"/>
      <c r="U289" s="2"/>
      <c r="V289" s="2"/>
    </row>
    <row r="290" spans="1:22" x14ac:dyDescent="0.2">
      <c r="A290" s="385" t="s">
        <v>170</v>
      </c>
      <c r="B290" s="386"/>
      <c r="C290" s="378" t="str">
        <f>IF([1]p21!$K$361&lt;&gt;0,[1]p21!$K$361,"")</f>
        <v/>
      </c>
      <c r="D290" s="378"/>
      <c r="E290" s="378"/>
      <c r="F290" s="378"/>
      <c r="G290" s="378"/>
      <c r="H290" s="378"/>
      <c r="I290" s="378"/>
      <c r="J290" s="378"/>
      <c r="K290" s="94" t="s">
        <v>74</v>
      </c>
      <c r="L290" s="98" t="str">
        <f>IF([1]p21!$I$361&lt;&gt;0,[1]p21!$I$361,"")</f>
        <v/>
      </c>
      <c r="M290" s="99" t="s">
        <v>75</v>
      </c>
      <c r="N290" s="100" t="str">
        <f>IF([1]p21!$J$361&lt;&gt;0,[1]p21!$J$361,"")</f>
        <v/>
      </c>
      <c r="O290" s="385" t="s">
        <v>259</v>
      </c>
      <c r="P290" s="386"/>
      <c r="Q290" s="378" t="str">
        <f>IF([1]p21!$L$361&lt;&gt;0,[1]p21!$L$361,"")</f>
        <v/>
      </c>
      <c r="R290" s="378"/>
      <c r="S290" s="387"/>
    </row>
    <row r="291" spans="1:22" x14ac:dyDescent="0.2">
      <c r="A291" s="378"/>
      <c r="B291" s="378"/>
      <c r="C291" s="378"/>
      <c r="D291" s="378"/>
      <c r="E291" s="378"/>
      <c r="F291" s="378"/>
      <c r="G291" s="378"/>
      <c r="H291" s="378"/>
      <c r="I291" s="378"/>
      <c r="J291" s="378"/>
      <c r="K291" s="378"/>
      <c r="L291" s="378"/>
      <c r="M291" s="378"/>
      <c r="N291" s="378"/>
      <c r="O291" s="378"/>
      <c r="P291" s="378"/>
      <c r="Q291" s="378"/>
      <c r="R291" s="378"/>
      <c r="S291" s="378"/>
    </row>
    <row r="292" spans="1:22" s="32" customFormat="1" ht="13.5" customHeight="1" x14ac:dyDescent="0.2">
      <c r="A292" s="375" t="str">
        <f>T([1]p22!$C$13:$G$13)</f>
        <v>Leomaques Francisco Silva Bernardo</v>
      </c>
      <c r="B292" s="376"/>
      <c r="C292" s="376"/>
      <c r="D292" s="376"/>
      <c r="E292" s="376"/>
      <c r="F292" s="377"/>
      <c r="G292" s="383"/>
      <c r="H292" s="381"/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</row>
    <row r="293" spans="1:22" x14ac:dyDescent="0.2">
      <c r="A293" s="47" t="s">
        <v>257</v>
      </c>
      <c r="B293" s="379" t="str">
        <f>IF([1]p22!$A$358&lt;&gt;0,[1]p22!$A$358,"")</f>
        <v/>
      </c>
      <c r="C293" s="379"/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79"/>
      <c r="O293" s="379"/>
      <c r="P293" s="379"/>
      <c r="Q293" s="379"/>
      <c r="R293" s="379"/>
      <c r="S293" s="380"/>
      <c r="T293" s="97"/>
      <c r="U293" s="2"/>
      <c r="V293" s="2"/>
    </row>
    <row r="294" spans="1:22" x14ac:dyDescent="0.2">
      <c r="A294" s="385" t="s">
        <v>170</v>
      </c>
      <c r="B294" s="386"/>
      <c r="C294" s="378" t="str">
        <f>IF([1]p22!$K$358&lt;&gt;0,[1]p22!$K$358,"")</f>
        <v/>
      </c>
      <c r="D294" s="378"/>
      <c r="E294" s="378"/>
      <c r="F294" s="378"/>
      <c r="G294" s="378"/>
      <c r="H294" s="378"/>
      <c r="I294" s="378"/>
      <c r="J294" s="378"/>
      <c r="K294" s="94" t="s">
        <v>74</v>
      </c>
      <c r="L294" s="98" t="str">
        <f>IF([1]p22!$I$358&lt;&gt;0,[1]p22!$I$358,"")</f>
        <v/>
      </c>
      <c r="M294" s="99" t="s">
        <v>75</v>
      </c>
      <c r="N294" s="100" t="str">
        <f>IF([1]p22!$J$358&lt;&gt;0,[1]p22!$J$358,"")</f>
        <v/>
      </c>
      <c r="O294" s="385" t="s">
        <v>259</v>
      </c>
      <c r="P294" s="386"/>
      <c r="Q294" s="378" t="str">
        <f>IF([1]p22!$L$358&lt;&gt;0,[1]p22!$L$358,"")</f>
        <v/>
      </c>
      <c r="R294" s="378"/>
      <c r="S294" s="387"/>
    </row>
    <row r="295" spans="1:22" x14ac:dyDescent="0.2">
      <c r="A295" s="384"/>
      <c r="B295" s="384"/>
      <c r="C295" s="384"/>
      <c r="D295" s="384"/>
      <c r="E295" s="384"/>
      <c r="F295" s="384"/>
      <c r="G295" s="384"/>
      <c r="H295" s="384"/>
      <c r="I295" s="384"/>
      <c r="J295" s="384"/>
      <c r="K295" s="384"/>
      <c r="L295" s="384"/>
      <c r="M295" s="384"/>
      <c r="N295" s="384"/>
      <c r="O295" s="384"/>
      <c r="P295" s="384"/>
      <c r="Q295" s="384"/>
      <c r="R295" s="384"/>
      <c r="S295" s="384"/>
    </row>
    <row r="296" spans="1:22" x14ac:dyDescent="0.2">
      <c r="A296" s="47" t="s">
        <v>257</v>
      </c>
      <c r="B296" s="379" t="str">
        <f>IF([1]p22!$A$359&lt;&gt;0,[1]p22!$A$359,"")</f>
        <v/>
      </c>
      <c r="C296" s="379"/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79"/>
      <c r="O296" s="379"/>
      <c r="P296" s="379"/>
      <c r="Q296" s="379"/>
      <c r="R296" s="379"/>
      <c r="S296" s="380"/>
      <c r="T296" s="97"/>
      <c r="U296" s="2"/>
      <c r="V296" s="2"/>
    </row>
    <row r="297" spans="1:22" x14ac:dyDescent="0.2">
      <c r="A297" s="385" t="s">
        <v>170</v>
      </c>
      <c r="B297" s="386"/>
      <c r="C297" s="378" t="str">
        <f>IF([1]p22!$K$359&lt;&gt;0,[1]p22!$K$359,"")</f>
        <v/>
      </c>
      <c r="D297" s="378"/>
      <c r="E297" s="378"/>
      <c r="F297" s="378"/>
      <c r="G297" s="378"/>
      <c r="H297" s="378"/>
      <c r="I297" s="378"/>
      <c r="J297" s="378"/>
      <c r="K297" s="94" t="s">
        <v>74</v>
      </c>
      <c r="L297" s="98" t="str">
        <f>IF([1]p22!$I$359&lt;&gt;0,[1]p22!$I$359,"")</f>
        <v/>
      </c>
      <c r="M297" s="99" t="s">
        <v>75</v>
      </c>
      <c r="N297" s="100" t="str">
        <f>IF([1]p22!$J$359&lt;&gt;0,[1]p22!$J$359,"")</f>
        <v/>
      </c>
      <c r="O297" s="385" t="s">
        <v>259</v>
      </c>
      <c r="P297" s="386"/>
      <c r="Q297" s="378" t="str">
        <f>IF([1]p22!$L$359&lt;&gt;0,[1]p22!$L$359,"")</f>
        <v/>
      </c>
      <c r="R297" s="378"/>
      <c r="S297" s="387"/>
    </row>
    <row r="298" spans="1:22" x14ac:dyDescent="0.2">
      <c r="A298" s="378"/>
      <c r="B298" s="378"/>
      <c r="C298" s="378"/>
      <c r="D298" s="378"/>
      <c r="E298" s="378"/>
      <c r="F298" s="378"/>
      <c r="G298" s="378"/>
      <c r="H298" s="378"/>
      <c r="I298" s="378"/>
      <c r="J298" s="378"/>
      <c r="K298" s="378"/>
      <c r="L298" s="378"/>
      <c r="M298" s="378"/>
      <c r="N298" s="378"/>
      <c r="O298" s="378"/>
      <c r="P298" s="378"/>
      <c r="Q298" s="378"/>
      <c r="R298" s="378"/>
      <c r="S298" s="378"/>
    </row>
    <row r="299" spans="1:22" x14ac:dyDescent="0.2">
      <c r="A299" s="47" t="s">
        <v>257</v>
      </c>
      <c r="B299" s="379" t="str">
        <f>IF([1]p22!$A$360&lt;&gt;0,[1]p22!$A$360,"")</f>
        <v/>
      </c>
      <c r="C299" s="379"/>
      <c r="D299" s="379"/>
      <c r="E299" s="379"/>
      <c r="F299" s="379"/>
      <c r="G299" s="379"/>
      <c r="H299" s="379"/>
      <c r="I299" s="379"/>
      <c r="J299" s="379"/>
      <c r="K299" s="379"/>
      <c r="L299" s="379"/>
      <c r="M299" s="379"/>
      <c r="N299" s="379"/>
      <c r="O299" s="379"/>
      <c r="P299" s="379"/>
      <c r="Q299" s="379"/>
      <c r="R299" s="379"/>
      <c r="S299" s="380"/>
      <c r="T299" s="97"/>
      <c r="U299" s="2"/>
      <c r="V299" s="2"/>
    </row>
    <row r="300" spans="1:22" x14ac:dyDescent="0.2">
      <c r="A300" s="385" t="s">
        <v>170</v>
      </c>
      <c r="B300" s="386"/>
      <c r="C300" s="378" t="str">
        <f>IF([1]p22!$K$360&lt;&gt;0,[1]p22!$K$360,"")</f>
        <v/>
      </c>
      <c r="D300" s="378"/>
      <c r="E300" s="378"/>
      <c r="F300" s="378"/>
      <c r="G300" s="378"/>
      <c r="H300" s="378"/>
      <c r="I300" s="378"/>
      <c r="J300" s="378"/>
      <c r="K300" s="94" t="s">
        <v>74</v>
      </c>
      <c r="L300" s="98" t="str">
        <f>IF([1]p22!$I$360&lt;&gt;0,[1]p22!$I$360,"")</f>
        <v/>
      </c>
      <c r="M300" s="99" t="s">
        <v>75</v>
      </c>
      <c r="N300" s="100" t="str">
        <f>IF([1]p22!$J$360&lt;&gt;0,[1]p22!$J$360,"")</f>
        <v/>
      </c>
      <c r="O300" s="385" t="s">
        <v>259</v>
      </c>
      <c r="P300" s="386"/>
      <c r="Q300" s="378" t="str">
        <f>IF([1]p22!$L$360&lt;&gt;0,[1]p22!$L$360,"")</f>
        <v/>
      </c>
      <c r="R300" s="378"/>
      <c r="S300" s="387"/>
    </row>
    <row r="301" spans="1:22" x14ac:dyDescent="0.2">
      <c r="A301" s="384"/>
      <c r="B301" s="384"/>
      <c r="C301" s="384"/>
      <c r="D301" s="384"/>
      <c r="E301" s="384"/>
      <c r="F301" s="384"/>
      <c r="G301" s="384"/>
      <c r="H301" s="384"/>
      <c r="I301" s="384"/>
      <c r="J301" s="384"/>
      <c r="K301" s="384"/>
      <c r="L301" s="384"/>
      <c r="M301" s="384"/>
      <c r="N301" s="384"/>
      <c r="O301" s="384"/>
      <c r="P301" s="384"/>
      <c r="Q301" s="384"/>
      <c r="R301" s="384"/>
      <c r="S301" s="384"/>
    </row>
    <row r="302" spans="1:22" x14ac:dyDescent="0.2">
      <c r="A302" s="47" t="s">
        <v>257</v>
      </c>
      <c r="B302" s="379" t="str">
        <f>IF([1]p22!$A$361&lt;&gt;0,[1]p22!$A$361,"")</f>
        <v/>
      </c>
      <c r="C302" s="379"/>
      <c r="D302" s="379"/>
      <c r="E302" s="379"/>
      <c r="F302" s="379"/>
      <c r="G302" s="379"/>
      <c r="H302" s="379"/>
      <c r="I302" s="379"/>
      <c r="J302" s="379"/>
      <c r="K302" s="379"/>
      <c r="L302" s="379"/>
      <c r="M302" s="379"/>
      <c r="N302" s="379"/>
      <c r="O302" s="379"/>
      <c r="P302" s="379"/>
      <c r="Q302" s="379"/>
      <c r="R302" s="379"/>
      <c r="S302" s="380"/>
      <c r="T302" s="97"/>
      <c r="U302" s="2"/>
      <c r="V302" s="2"/>
    </row>
    <row r="303" spans="1:22" x14ac:dyDescent="0.2">
      <c r="A303" s="385" t="s">
        <v>170</v>
      </c>
      <c r="B303" s="386"/>
      <c r="C303" s="378" t="str">
        <f>IF([1]p22!$K$361&lt;&gt;0,[1]p22!$K$361,"")</f>
        <v/>
      </c>
      <c r="D303" s="378"/>
      <c r="E303" s="378"/>
      <c r="F303" s="378"/>
      <c r="G303" s="378"/>
      <c r="H303" s="378"/>
      <c r="I303" s="378"/>
      <c r="J303" s="378"/>
      <c r="K303" s="94" t="s">
        <v>74</v>
      </c>
      <c r="L303" s="98" t="str">
        <f>IF([1]p22!$I$361&lt;&gt;0,[1]p22!$I$361,"")</f>
        <v/>
      </c>
      <c r="M303" s="99" t="s">
        <v>75</v>
      </c>
      <c r="N303" s="100" t="str">
        <f>IF([1]p22!$J$361&lt;&gt;0,[1]p22!$J$361,"")</f>
        <v/>
      </c>
      <c r="O303" s="385" t="s">
        <v>259</v>
      </c>
      <c r="P303" s="386"/>
      <c r="Q303" s="378" t="str">
        <f>IF([1]p22!$L$361&lt;&gt;0,[1]p22!$L$361,"")</f>
        <v/>
      </c>
      <c r="R303" s="378"/>
      <c r="S303" s="387"/>
    </row>
    <row r="304" spans="1:22" x14ac:dyDescent="0.2">
      <c r="A304" s="378"/>
      <c r="B304" s="378"/>
      <c r="C304" s="378"/>
      <c r="D304" s="378"/>
      <c r="E304" s="378"/>
      <c r="F304" s="378"/>
      <c r="G304" s="378"/>
      <c r="H304" s="378"/>
      <c r="I304" s="378"/>
      <c r="J304" s="378"/>
      <c r="K304" s="378"/>
      <c r="L304" s="378"/>
      <c r="M304" s="378"/>
      <c r="N304" s="378"/>
      <c r="O304" s="378"/>
      <c r="P304" s="378"/>
      <c r="Q304" s="378"/>
      <c r="R304" s="378"/>
      <c r="S304" s="378"/>
    </row>
    <row r="305" spans="1:22" s="32" customFormat="1" ht="13.5" customHeight="1" x14ac:dyDescent="0.2">
      <c r="A305" s="375" t="str">
        <f>T([1]p23!$C$13:$G$13)</f>
        <v>José Luiz Neto</v>
      </c>
      <c r="B305" s="376"/>
      <c r="C305" s="376"/>
      <c r="D305" s="376"/>
      <c r="E305" s="376"/>
      <c r="F305" s="377"/>
      <c r="G305" s="383"/>
      <c r="H305" s="381"/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</row>
    <row r="306" spans="1:22" x14ac:dyDescent="0.2">
      <c r="A306" s="47" t="s">
        <v>257</v>
      </c>
      <c r="B306" s="379" t="str">
        <f>IF([1]p23!$A$358&lt;&gt;0,[1]p23!$A$358,"")</f>
        <v/>
      </c>
      <c r="C306" s="379"/>
      <c r="D306" s="379"/>
      <c r="E306" s="379"/>
      <c r="F306" s="379"/>
      <c r="G306" s="379"/>
      <c r="H306" s="379"/>
      <c r="I306" s="379"/>
      <c r="J306" s="379"/>
      <c r="K306" s="379"/>
      <c r="L306" s="379"/>
      <c r="M306" s="379"/>
      <c r="N306" s="379"/>
      <c r="O306" s="379"/>
      <c r="P306" s="379"/>
      <c r="Q306" s="379"/>
      <c r="R306" s="379"/>
      <c r="S306" s="380"/>
      <c r="T306" s="97"/>
      <c r="U306" s="2"/>
      <c r="V306" s="2"/>
    </row>
    <row r="307" spans="1:22" x14ac:dyDescent="0.2">
      <c r="A307" s="385" t="s">
        <v>170</v>
      </c>
      <c r="B307" s="386"/>
      <c r="C307" s="378" t="str">
        <f>IF([1]p23!$K$358&lt;&gt;0,[1]p23!$K$358,"")</f>
        <v/>
      </c>
      <c r="D307" s="378"/>
      <c r="E307" s="378"/>
      <c r="F307" s="378"/>
      <c r="G307" s="378"/>
      <c r="H307" s="378"/>
      <c r="I307" s="378"/>
      <c r="J307" s="378"/>
      <c r="K307" s="94" t="s">
        <v>74</v>
      </c>
      <c r="L307" s="98" t="str">
        <f>IF([1]p23!$I$358&lt;&gt;0,[1]p23!$I$358,"")</f>
        <v/>
      </c>
      <c r="M307" s="99" t="s">
        <v>75</v>
      </c>
      <c r="N307" s="100" t="str">
        <f>IF([1]p23!$J$358&lt;&gt;0,[1]p23!$J$358,"")</f>
        <v/>
      </c>
      <c r="O307" s="385" t="s">
        <v>259</v>
      </c>
      <c r="P307" s="386"/>
      <c r="Q307" s="378" t="str">
        <f>IF([1]p23!$L$358&lt;&gt;0,[1]p23!$L$358,"")</f>
        <v/>
      </c>
      <c r="R307" s="378"/>
      <c r="S307" s="387"/>
    </row>
    <row r="308" spans="1:22" x14ac:dyDescent="0.2">
      <c r="A308" s="384"/>
      <c r="B308" s="384"/>
      <c r="C308" s="384"/>
      <c r="D308" s="384"/>
      <c r="E308" s="384"/>
      <c r="F308" s="384"/>
      <c r="G308" s="384"/>
      <c r="H308" s="384"/>
      <c r="I308" s="384"/>
      <c r="J308" s="384"/>
      <c r="K308" s="384"/>
      <c r="L308" s="384"/>
      <c r="M308" s="384"/>
      <c r="N308" s="384"/>
      <c r="O308" s="384"/>
      <c r="P308" s="384"/>
      <c r="Q308" s="384"/>
      <c r="R308" s="384"/>
      <c r="S308" s="384"/>
    </row>
    <row r="309" spans="1:22" x14ac:dyDescent="0.2">
      <c r="A309" s="47" t="s">
        <v>257</v>
      </c>
      <c r="B309" s="379" t="str">
        <f>IF([1]p23!$A$359&lt;&gt;0,[1]p23!$A$359,"")</f>
        <v/>
      </c>
      <c r="C309" s="379"/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79"/>
      <c r="O309" s="379"/>
      <c r="P309" s="379"/>
      <c r="Q309" s="379"/>
      <c r="R309" s="379"/>
      <c r="S309" s="380"/>
      <c r="T309" s="97"/>
      <c r="U309" s="2"/>
      <c r="V309" s="2"/>
    </row>
    <row r="310" spans="1:22" x14ac:dyDescent="0.2">
      <c r="A310" s="385" t="s">
        <v>170</v>
      </c>
      <c r="B310" s="386"/>
      <c r="C310" s="378" t="str">
        <f>IF([1]p23!$K$359&lt;&gt;0,[1]p23!$K$359,"")</f>
        <v/>
      </c>
      <c r="D310" s="378"/>
      <c r="E310" s="378"/>
      <c r="F310" s="378"/>
      <c r="G310" s="378"/>
      <c r="H310" s="378"/>
      <c r="I310" s="378"/>
      <c r="J310" s="378"/>
      <c r="K310" s="94" t="s">
        <v>74</v>
      </c>
      <c r="L310" s="98" t="str">
        <f>IF([1]p23!$I$359&lt;&gt;0,[1]p23!$I$359,"")</f>
        <v/>
      </c>
      <c r="M310" s="99" t="s">
        <v>75</v>
      </c>
      <c r="N310" s="100" t="str">
        <f>IF([1]p23!$J$359&lt;&gt;0,[1]p23!$J$359,"")</f>
        <v/>
      </c>
      <c r="O310" s="385" t="s">
        <v>259</v>
      </c>
      <c r="P310" s="386"/>
      <c r="Q310" s="378" t="str">
        <f>IF([1]p23!$L$359&lt;&gt;0,[1]p23!$L$359,"")</f>
        <v/>
      </c>
      <c r="R310" s="378"/>
      <c r="S310" s="387"/>
    </row>
    <row r="311" spans="1:22" x14ac:dyDescent="0.2">
      <c r="A311" s="378"/>
      <c r="B311" s="378"/>
      <c r="C311" s="378"/>
      <c r="D311" s="378"/>
      <c r="E311" s="378"/>
      <c r="F311" s="378"/>
      <c r="G311" s="378"/>
      <c r="H311" s="378"/>
      <c r="I311" s="378"/>
      <c r="J311" s="378"/>
      <c r="K311" s="378"/>
      <c r="L311" s="378"/>
      <c r="M311" s="378"/>
      <c r="N311" s="378"/>
      <c r="O311" s="378"/>
      <c r="P311" s="378"/>
      <c r="Q311" s="378"/>
      <c r="R311" s="378"/>
      <c r="S311" s="378"/>
    </row>
    <row r="312" spans="1:22" x14ac:dyDescent="0.2">
      <c r="A312" s="47" t="s">
        <v>257</v>
      </c>
      <c r="B312" s="379" t="str">
        <f>IF([1]p23!$A$360&lt;&gt;0,[1]p23!$A$360,"")</f>
        <v/>
      </c>
      <c r="C312" s="379"/>
      <c r="D312" s="379"/>
      <c r="E312" s="379"/>
      <c r="F312" s="379"/>
      <c r="G312" s="379"/>
      <c r="H312" s="379"/>
      <c r="I312" s="379"/>
      <c r="J312" s="379"/>
      <c r="K312" s="379"/>
      <c r="L312" s="379"/>
      <c r="M312" s="379"/>
      <c r="N312" s="379"/>
      <c r="O312" s="379"/>
      <c r="P312" s="379"/>
      <c r="Q312" s="379"/>
      <c r="R312" s="379"/>
      <c r="S312" s="380"/>
      <c r="T312" s="97"/>
      <c r="U312" s="2"/>
      <c r="V312" s="2"/>
    </row>
    <row r="313" spans="1:22" x14ac:dyDescent="0.2">
      <c r="A313" s="385" t="s">
        <v>170</v>
      </c>
      <c r="B313" s="386"/>
      <c r="C313" s="378" t="str">
        <f>IF([1]p23!$K$360&lt;&gt;0,[1]p23!$K$360,"")</f>
        <v/>
      </c>
      <c r="D313" s="378"/>
      <c r="E313" s="378"/>
      <c r="F313" s="378"/>
      <c r="G313" s="378"/>
      <c r="H313" s="378"/>
      <c r="I313" s="378"/>
      <c r="J313" s="378"/>
      <c r="K313" s="94" t="s">
        <v>74</v>
      </c>
      <c r="L313" s="98" t="str">
        <f>IF([1]p23!$I$360&lt;&gt;0,[1]p23!$I$360,"")</f>
        <v/>
      </c>
      <c r="M313" s="99" t="s">
        <v>75</v>
      </c>
      <c r="N313" s="100" t="str">
        <f>IF([1]p23!$J$360&lt;&gt;0,[1]p23!$J$360,"")</f>
        <v/>
      </c>
      <c r="O313" s="385" t="s">
        <v>259</v>
      </c>
      <c r="P313" s="386"/>
      <c r="Q313" s="378" t="str">
        <f>IF([1]p23!$L$360&lt;&gt;0,[1]p23!$L$360,"")</f>
        <v/>
      </c>
      <c r="R313" s="378"/>
      <c r="S313" s="387"/>
    </row>
    <row r="314" spans="1:22" x14ac:dyDescent="0.2">
      <c r="A314" s="384"/>
      <c r="B314" s="384"/>
      <c r="C314" s="384"/>
      <c r="D314" s="384"/>
      <c r="E314" s="384"/>
      <c r="F314" s="384"/>
      <c r="G314" s="384"/>
      <c r="H314" s="384"/>
      <c r="I314" s="384"/>
      <c r="J314" s="384"/>
      <c r="K314" s="384"/>
      <c r="L314" s="384"/>
      <c r="M314" s="384"/>
      <c r="N314" s="384"/>
      <c r="O314" s="384"/>
      <c r="P314" s="384"/>
      <c r="Q314" s="384"/>
      <c r="R314" s="384"/>
      <c r="S314" s="384"/>
    </row>
    <row r="315" spans="1:22" x14ac:dyDescent="0.2">
      <c r="A315" s="47" t="s">
        <v>257</v>
      </c>
      <c r="B315" s="379" t="str">
        <f>IF([1]p23!$A$361&lt;&gt;0,[1]p23!$A$361,"")</f>
        <v/>
      </c>
      <c r="C315" s="379"/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79"/>
      <c r="O315" s="379"/>
      <c r="P315" s="379"/>
      <c r="Q315" s="379"/>
      <c r="R315" s="379"/>
      <c r="S315" s="380"/>
      <c r="T315" s="97"/>
      <c r="U315" s="2"/>
      <c r="V315" s="2"/>
    </row>
    <row r="316" spans="1:22" x14ac:dyDescent="0.2">
      <c r="A316" s="385" t="s">
        <v>170</v>
      </c>
      <c r="B316" s="386"/>
      <c r="C316" s="378" t="str">
        <f>IF([1]p23!$K$361&lt;&gt;0,[1]p23!$K$361,"")</f>
        <v/>
      </c>
      <c r="D316" s="378"/>
      <c r="E316" s="378"/>
      <c r="F316" s="378"/>
      <c r="G316" s="378"/>
      <c r="H316" s="378"/>
      <c r="I316" s="378"/>
      <c r="J316" s="378"/>
      <c r="K316" s="94" t="s">
        <v>74</v>
      </c>
      <c r="L316" s="98" t="str">
        <f>IF([1]p23!$I$361&lt;&gt;0,[1]p23!$I$361,"")</f>
        <v/>
      </c>
      <c r="M316" s="99" t="s">
        <v>75</v>
      </c>
      <c r="N316" s="100" t="str">
        <f>IF([1]p23!$J$361&lt;&gt;0,[1]p23!$J$361,"")</f>
        <v/>
      </c>
      <c r="O316" s="385" t="s">
        <v>259</v>
      </c>
      <c r="P316" s="386"/>
      <c r="Q316" s="378" t="str">
        <f>IF([1]p23!$L$361&lt;&gt;0,[1]p23!$L$361,"")</f>
        <v/>
      </c>
      <c r="R316" s="378"/>
      <c r="S316" s="387"/>
    </row>
    <row r="317" spans="1:22" x14ac:dyDescent="0.2">
      <c r="A317" s="378"/>
      <c r="B317" s="378"/>
      <c r="C317" s="378"/>
      <c r="D317" s="378"/>
      <c r="E317" s="378"/>
      <c r="F317" s="378"/>
      <c r="G317" s="378"/>
      <c r="H317" s="378"/>
      <c r="I317" s="378"/>
      <c r="J317" s="378"/>
      <c r="K317" s="378"/>
      <c r="L317" s="378"/>
      <c r="M317" s="378"/>
      <c r="N317" s="378"/>
      <c r="O317" s="378"/>
      <c r="P317" s="378"/>
      <c r="Q317" s="378"/>
      <c r="R317" s="378"/>
      <c r="S317" s="378"/>
    </row>
    <row r="318" spans="1:22" s="32" customFormat="1" ht="13.5" customHeight="1" x14ac:dyDescent="0.2">
      <c r="A318" s="375" t="str">
        <f>T([1]p24!$C$13:$G$13)</f>
        <v>Marcelo Carvalho Ferreira</v>
      </c>
      <c r="B318" s="376"/>
      <c r="C318" s="376"/>
      <c r="D318" s="376"/>
      <c r="E318" s="376"/>
      <c r="F318" s="377"/>
      <c r="G318" s="383"/>
      <c r="H318" s="381"/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</row>
    <row r="319" spans="1:22" x14ac:dyDescent="0.2">
      <c r="A319" s="47" t="s">
        <v>257</v>
      </c>
      <c r="B319" s="379" t="str">
        <f>IF([1]p24!$A$358&lt;&gt;0,[1]p24!$A$358,"")</f>
        <v/>
      </c>
      <c r="C319" s="379"/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79"/>
      <c r="O319" s="379"/>
      <c r="P319" s="379"/>
      <c r="Q319" s="379"/>
      <c r="R319" s="379"/>
      <c r="S319" s="380"/>
      <c r="T319" s="97"/>
      <c r="U319" s="2"/>
      <c r="V319" s="2"/>
    </row>
    <row r="320" spans="1:22" x14ac:dyDescent="0.2">
      <c r="A320" s="385" t="s">
        <v>170</v>
      </c>
      <c r="B320" s="386"/>
      <c r="C320" s="378" t="str">
        <f>IF([1]p24!$K$358&lt;&gt;0,[1]p24!$K$358,"")</f>
        <v/>
      </c>
      <c r="D320" s="378"/>
      <c r="E320" s="378"/>
      <c r="F320" s="378"/>
      <c r="G320" s="378"/>
      <c r="H320" s="378"/>
      <c r="I320" s="378"/>
      <c r="J320" s="378"/>
      <c r="K320" s="94" t="s">
        <v>74</v>
      </c>
      <c r="L320" s="98" t="str">
        <f>IF([1]p24!$I$358&lt;&gt;0,[1]p24!$I$358,"")</f>
        <v/>
      </c>
      <c r="M320" s="99" t="s">
        <v>75</v>
      </c>
      <c r="N320" s="100" t="str">
        <f>IF([1]p24!$J$358&lt;&gt;0,[1]p24!$J$358,"")</f>
        <v/>
      </c>
      <c r="O320" s="385" t="s">
        <v>259</v>
      </c>
      <c r="P320" s="386"/>
      <c r="Q320" s="378" t="str">
        <f>IF([1]p24!$L$358&lt;&gt;0,[1]p24!$L$358,"")</f>
        <v/>
      </c>
      <c r="R320" s="378"/>
      <c r="S320" s="387"/>
    </row>
    <row r="321" spans="1:22" x14ac:dyDescent="0.2">
      <c r="A321" s="384"/>
      <c r="B321" s="384"/>
      <c r="C321" s="384"/>
      <c r="D321" s="384"/>
      <c r="E321" s="384"/>
      <c r="F321" s="384"/>
      <c r="G321" s="384"/>
      <c r="H321" s="384"/>
      <c r="I321" s="384"/>
      <c r="J321" s="384"/>
      <c r="K321" s="384"/>
      <c r="L321" s="384"/>
      <c r="M321" s="384"/>
      <c r="N321" s="384"/>
      <c r="O321" s="384"/>
      <c r="P321" s="384"/>
      <c r="Q321" s="384"/>
      <c r="R321" s="384"/>
      <c r="S321" s="384"/>
    </row>
    <row r="322" spans="1:22" x14ac:dyDescent="0.2">
      <c r="A322" s="47" t="s">
        <v>257</v>
      </c>
      <c r="B322" s="379" t="str">
        <f>IF([1]p24!$A$359&lt;&gt;0,[1]p24!$A$359,"")</f>
        <v/>
      </c>
      <c r="C322" s="379"/>
      <c r="D322" s="379"/>
      <c r="E322" s="379"/>
      <c r="F322" s="379"/>
      <c r="G322" s="379"/>
      <c r="H322" s="379"/>
      <c r="I322" s="379"/>
      <c r="J322" s="379"/>
      <c r="K322" s="379"/>
      <c r="L322" s="379"/>
      <c r="M322" s="379"/>
      <c r="N322" s="379"/>
      <c r="O322" s="379"/>
      <c r="P322" s="379"/>
      <c r="Q322" s="379"/>
      <c r="R322" s="379"/>
      <c r="S322" s="380"/>
      <c r="T322" s="97"/>
      <c r="U322" s="2"/>
      <c r="V322" s="2"/>
    </row>
    <row r="323" spans="1:22" x14ac:dyDescent="0.2">
      <c r="A323" s="385" t="s">
        <v>170</v>
      </c>
      <c r="B323" s="386"/>
      <c r="C323" s="378" t="str">
        <f>IF([1]p24!$K$359&lt;&gt;0,[1]p24!$K$359,"")</f>
        <v/>
      </c>
      <c r="D323" s="378"/>
      <c r="E323" s="378"/>
      <c r="F323" s="378"/>
      <c r="G323" s="378"/>
      <c r="H323" s="378"/>
      <c r="I323" s="378"/>
      <c r="J323" s="378"/>
      <c r="K323" s="94" t="s">
        <v>74</v>
      </c>
      <c r="L323" s="98" t="str">
        <f>IF([1]p24!$I$359&lt;&gt;0,[1]p24!$I$359,"")</f>
        <v/>
      </c>
      <c r="M323" s="99" t="s">
        <v>75</v>
      </c>
      <c r="N323" s="100" t="str">
        <f>IF([1]p24!$J$359&lt;&gt;0,[1]p24!$J$359,"")</f>
        <v/>
      </c>
      <c r="O323" s="385" t="s">
        <v>259</v>
      </c>
      <c r="P323" s="386"/>
      <c r="Q323" s="378" t="str">
        <f>IF([1]p24!$L$359&lt;&gt;0,[1]p24!$L$359,"")</f>
        <v/>
      </c>
      <c r="R323" s="378"/>
      <c r="S323" s="387"/>
    </row>
    <row r="324" spans="1:22" x14ac:dyDescent="0.2">
      <c r="A324" s="378"/>
      <c r="B324" s="378"/>
      <c r="C324" s="378"/>
      <c r="D324" s="378"/>
      <c r="E324" s="378"/>
      <c r="F324" s="378"/>
      <c r="G324" s="378"/>
      <c r="H324" s="378"/>
      <c r="I324" s="378"/>
      <c r="J324" s="378"/>
      <c r="K324" s="378"/>
      <c r="L324" s="378"/>
      <c r="M324" s="378"/>
      <c r="N324" s="378"/>
      <c r="O324" s="378"/>
      <c r="P324" s="378"/>
      <c r="Q324" s="378"/>
      <c r="R324" s="378"/>
      <c r="S324" s="378"/>
    </row>
    <row r="325" spans="1:22" x14ac:dyDescent="0.2">
      <c r="A325" s="47" t="s">
        <v>257</v>
      </c>
      <c r="B325" s="379" t="str">
        <f>IF([1]p24!$A$360&lt;&gt;0,[1]p24!$A$360,"")</f>
        <v/>
      </c>
      <c r="C325" s="379"/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79"/>
      <c r="O325" s="379"/>
      <c r="P325" s="379"/>
      <c r="Q325" s="379"/>
      <c r="R325" s="379"/>
      <c r="S325" s="380"/>
      <c r="T325" s="97"/>
      <c r="U325" s="2"/>
      <c r="V325" s="2"/>
    </row>
    <row r="326" spans="1:22" x14ac:dyDescent="0.2">
      <c r="A326" s="385" t="s">
        <v>170</v>
      </c>
      <c r="B326" s="386"/>
      <c r="C326" s="378" t="str">
        <f>IF([1]p24!$K$360&lt;&gt;0,[1]p24!$K$360,"")</f>
        <v/>
      </c>
      <c r="D326" s="378"/>
      <c r="E326" s="378"/>
      <c r="F326" s="378"/>
      <c r="G326" s="378"/>
      <c r="H326" s="378"/>
      <c r="I326" s="378"/>
      <c r="J326" s="378"/>
      <c r="K326" s="94" t="s">
        <v>74</v>
      </c>
      <c r="L326" s="98" t="str">
        <f>IF([1]p24!$I$360&lt;&gt;0,[1]p24!$I$360,"")</f>
        <v/>
      </c>
      <c r="M326" s="99" t="s">
        <v>75</v>
      </c>
      <c r="N326" s="100" t="str">
        <f>IF([1]p24!$J$360&lt;&gt;0,[1]p24!$J$360,"")</f>
        <v/>
      </c>
      <c r="O326" s="385" t="s">
        <v>259</v>
      </c>
      <c r="P326" s="386"/>
      <c r="Q326" s="378" t="str">
        <f>IF([1]p24!$L$360&lt;&gt;0,[1]p24!$L$360,"")</f>
        <v/>
      </c>
      <c r="R326" s="378"/>
      <c r="S326" s="387"/>
    </row>
    <row r="327" spans="1:22" x14ac:dyDescent="0.2">
      <c r="A327" s="384"/>
      <c r="B327" s="384"/>
      <c r="C327" s="384"/>
      <c r="D327" s="384"/>
      <c r="E327" s="384"/>
      <c r="F327" s="384"/>
      <c r="G327" s="384"/>
      <c r="H327" s="384"/>
      <c r="I327" s="384"/>
      <c r="J327" s="384"/>
      <c r="K327" s="384"/>
      <c r="L327" s="384"/>
      <c r="M327" s="384"/>
      <c r="N327" s="384"/>
      <c r="O327" s="384"/>
      <c r="P327" s="384"/>
      <c r="Q327" s="384"/>
      <c r="R327" s="384"/>
      <c r="S327" s="384"/>
    </row>
    <row r="328" spans="1:22" x14ac:dyDescent="0.2">
      <c r="A328" s="47" t="s">
        <v>257</v>
      </c>
      <c r="B328" s="379" t="str">
        <f>IF([1]p24!$A$361&lt;&gt;0,[1]p24!$A$361,"")</f>
        <v/>
      </c>
      <c r="C328" s="379"/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79"/>
      <c r="O328" s="379"/>
      <c r="P328" s="379"/>
      <c r="Q328" s="379"/>
      <c r="R328" s="379"/>
      <c r="S328" s="380"/>
      <c r="T328" s="97"/>
      <c r="U328" s="2"/>
      <c r="V328" s="2"/>
    </row>
    <row r="329" spans="1:22" x14ac:dyDescent="0.2">
      <c r="A329" s="385" t="s">
        <v>170</v>
      </c>
      <c r="B329" s="386"/>
      <c r="C329" s="378" t="str">
        <f>IF([1]p24!$K$361&lt;&gt;0,[1]p24!$K$361,"")</f>
        <v/>
      </c>
      <c r="D329" s="378"/>
      <c r="E329" s="378"/>
      <c r="F329" s="378"/>
      <c r="G329" s="378"/>
      <c r="H329" s="378"/>
      <c r="I329" s="378"/>
      <c r="J329" s="378"/>
      <c r="K329" s="94" t="s">
        <v>74</v>
      </c>
      <c r="L329" s="98" t="str">
        <f>IF([1]p24!$I$361&lt;&gt;0,[1]p24!$I$361,"")</f>
        <v/>
      </c>
      <c r="M329" s="99" t="s">
        <v>75</v>
      </c>
      <c r="N329" s="100" t="str">
        <f>IF([1]p24!$J$361&lt;&gt;0,[1]p24!$J$361,"")</f>
        <v/>
      </c>
      <c r="O329" s="385" t="s">
        <v>259</v>
      </c>
      <c r="P329" s="386"/>
      <c r="Q329" s="378" t="str">
        <f>IF([1]p24!$L$361&lt;&gt;0,[1]p24!$L$361,"")</f>
        <v/>
      </c>
      <c r="R329" s="378"/>
      <c r="S329" s="387"/>
    </row>
    <row r="330" spans="1:22" x14ac:dyDescent="0.2">
      <c r="A330" s="378"/>
      <c r="B330" s="378"/>
      <c r="C330" s="378"/>
      <c r="D330" s="378"/>
      <c r="E330" s="378"/>
      <c r="F330" s="378"/>
      <c r="G330" s="378"/>
      <c r="H330" s="378"/>
      <c r="I330" s="378"/>
      <c r="J330" s="378"/>
      <c r="K330" s="378"/>
      <c r="L330" s="378"/>
      <c r="M330" s="378"/>
      <c r="N330" s="378"/>
      <c r="O330" s="378"/>
      <c r="P330" s="378"/>
      <c r="Q330" s="378"/>
      <c r="R330" s="378"/>
      <c r="S330" s="378"/>
    </row>
    <row r="331" spans="1:22" s="32" customFormat="1" ht="13.5" customHeight="1" x14ac:dyDescent="0.2">
      <c r="A331" s="375" t="str">
        <f>T([1]p25!$C$13:$G$13)</f>
        <v>Marco Antonio Lázaro Velásquez</v>
      </c>
      <c r="B331" s="376"/>
      <c r="C331" s="376"/>
      <c r="D331" s="376"/>
      <c r="E331" s="376"/>
      <c r="F331" s="377"/>
      <c r="G331" s="383"/>
      <c r="H331" s="381"/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</row>
    <row r="332" spans="1:22" x14ac:dyDescent="0.2">
      <c r="A332" s="47" t="s">
        <v>257</v>
      </c>
      <c r="B332" s="379" t="str">
        <f>IF([1]p25!$A$358&lt;&gt;0,[1]p25!$A$358,"")</f>
        <v/>
      </c>
      <c r="C332" s="379"/>
      <c r="D332" s="379"/>
      <c r="E332" s="379"/>
      <c r="F332" s="379"/>
      <c r="G332" s="379"/>
      <c r="H332" s="379"/>
      <c r="I332" s="379"/>
      <c r="J332" s="379"/>
      <c r="K332" s="379"/>
      <c r="L332" s="379"/>
      <c r="M332" s="379"/>
      <c r="N332" s="379"/>
      <c r="O332" s="379"/>
      <c r="P332" s="379"/>
      <c r="Q332" s="379"/>
      <c r="R332" s="379"/>
      <c r="S332" s="380"/>
      <c r="T332" s="97"/>
      <c r="U332" s="2"/>
      <c r="V332" s="2"/>
    </row>
    <row r="333" spans="1:22" x14ac:dyDescent="0.2">
      <c r="A333" s="385" t="s">
        <v>170</v>
      </c>
      <c r="B333" s="386"/>
      <c r="C333" s="378" t="str">
        <f>IF([1]p25!$K$358&lt;&gt;0,[1]p25!$K$358,"")</f>
        <v/>
      </c>
      <c r="D333" s="378"/>
      <c r="E333" s="378"/>
      <c r="F333" s="378"/>
      <c r="G333" s="378"/>
      <c r="H333" s="378"/>
      <c r="I333" s="378"/>
      <c r="J333" s="378"/>
      <c r="K333" s="94" t="s">
        <v>74</v>
      </c>
      <c r="L333" s="98" t="str">
        <f>IF([1]p25!$I$358&lt;&gt;0,[1]p25!$I$358,"")</f>
        <v/>
      </c>
      <c r="M333" s="99" t="s">
        <v>75</v>
      </c>
      <c r="N333" s="100" t="str">
        <f>IF([1]p25!$J$358&lt;&gt;0,[1]p25!$J$358,"")</f>
        <v/>
      </c>
      <c r="O333" s="385" t="s">
        <v>259</v>
      </c>
      <c r="P333" s="386"/>
      <c r="Q333" s="378" t="str">
        <f>IF([1]p25!$L$358&lt;&gt;0,[1]p25!$L$358,"")</f>
        <v/>
      </c>
      <c r="R333" s="378"/>
      <c r="S333" s="387"/>
    </row>
    <row r="334" spans="1:22" x14ac:dyDescent="0.2">
      <c r="A334" s="384"/>
      <c r="B334" s="384"/>
      <c r="C334" s="384"/>
      <c r="D334" s="384"/>
      <c r="E334" s="384"/>
      <c r="F334" s="384"/>
      <c r="G334" s="384"/>
      <c r="H334" s="384"/>
      <c r="I334" s="384"/>
      <c r="J334" s="384"/>
      <c r="K334" s="384"/>
      <c r="L334" s="384"/>
      <c r="M334" s="384"/>
      <c r="N334" s="384"/>
      <c r="O334" s="384"/>
      <c r="P334" s="384"/>
      <c r="Q334" s="384"/>
      <c r="R334" s="384"/>
      <c r="S334" s="384"/>
    </row>
    <row r="335" spans="1:22" x14ac:dyDescent="0.2">
      <c r="A335" s="47" t="s">
        <v>257</v>
      </c>
      <c r="B335" s="379" t="str">
        <f>IF([1]p25!$A$359&lt;&gt;0,[1]p25!$A$359,"")</f>
        <v/>
      </c>
      <c r="C335" s="379"/>
      <c r="D335" s="379"/>
      <c r="E335" s="379"/>
      <c r="F335" s="379"/>
      <c r="G335" s="379"/>
      <c r="H335" s="379"/>
      <c r="I335" s="379"/>
      <c r="J335" s="379"/>
      <c r="K335" s="379"/>
      <c r="L335" s="379"/>
      <c r="M335" s="379"/>
      <c r="N335" s="379"/>
      <c r="O335" s="379"/>
      <c r="P335" s="379"/>
      <c r="Q335" s="379"/>
      <c r="R335" s="379"/>
      <c r="S335" s="380"/>
      <c r="T335" s="97"/>
      <c r="U335" s="2"/>
      <c r="V335" s="2"/>
    </row>
    <row r="336" spans="1:22" x14ac:dyDescent="0.2">
      <c r="A336" s="385" t="s">
        <v>170</v>
      </c>
      <c r="B336" s="386"/>
      <c r="C336" s="378" t="str">
        <f>IF([1]p25!$K$359&lt;&gt;0,[1]p25!$K$359,"")</f>
        <v/>
      </c>
      <c r="D336" s="378"/>
      <c r="E336" s="378"/>
      <c r="F336" s="378"/>
      <c r="G336" s="378"/>
      <c r="H336" s="378"/>
      <c r="I336" s="378"/>
      <c r="J336" s="378"/>
      <c r="K336" s="94" t="s">
        <v>74</v>
      </c>
      <c r="L336" s="98" t="str">
        <f>IF([1]p25!$I$359&lt;&gt;0,[1]p25!$I$359,"")</f>
        <v/>
      </c>
      <c r="M336" s="99" t="s">
        <v>75</v>
      </c>
      <c r="N336" s="100" t="str">
        <f>IF([1]p25!$J$359&lt;&gt;0,[1]p25!$J$359,"")</f>
        <v/>
      </c>
      <c r="O336" s="385" t="s">
        <v>259</v>
      </c>
      <c r="P336" s="386"/>
      <c r="Q336" s="378" t="str">
        <f>IF([1]p25!$L$359&lt;&gt;0,[1]p25!$L$359,"")</f>
        <v/>
      </c>
      <c r="R336" s="378"/>
      <c r="S336" s="387"/>
    </row>
    <row r="337" spans="1:22" x14ac:dyDescent="0.2">
      <c r="A337" s="378"/>
      <c r="B337" s="378"/>
      <c r="C337" s="378"/>
      <c r="D337" s="378"/>
      <c r="E337" s="378"/>
      <c r="F337" s="378"/>
      <c r="G337" s="378"/>
      <c r="H337" s="378"/>
      <c r="I337" s="378"/>
      <c r="J337" s="378"/>
      <c r="K337" s="378"/>
      <c r="L337" s="378"/>
      <c r="M337" s="378"/>
      <c r="N337" s="378"/>
      <c r="O337" s="378"/>
      <c r="P337" s="378"/>
      <c r="Q337" s="378"/>
      <c r="R337" s="378"/>
      <c r="S337" s="378"/>
    </row>
    <row r="338" spans="1:22" x14ac:dyDescent="0.2">
      <c r="A338" s="47" t="s">
        <v>257</v>
      </c>
      <c r="B338" s="379" t="str">
        <f>IF([1]p25!$A$360&lt;&gt;0,[1]p25!$A$360,"")</f>
        <v/>
      </c>
      <c r="C338" s="379"/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79"/>
      <c r="O338" s="379"/>
      <c r="P338" s="379"/>
      <c r="Q338" s="379"/>
      <c r="R338" s="379"/>
      <c r="S338" s="380"/>
      <c r="T338" s="97"/>
      <c r="U338" s="2"/>
      <c r="V338" s="2"/>
    </row>
    <row r="339" spans="1:22" x14ac:dyDescent="0.2">
      <c r="A339" s="385" t="s">
        <v>170</v>
      </c>
      <c r="B339" s="386"/>
      <c r="C339" s="378" t="str">
        <f>IF([1]p25!$K$360&lt;&gt;0,[1]p25!$K$360,"")</f>
        <v/>
      </c>
      <c r="D339" s="378"/>
      <c r="E339" s="378"/>
      <c r="F339" s="378"/>
      <c r="G339" s="378"/>
      <c r="H339" s="378"/>
      <c r="I339" s="378"/>
      <c r="J339" s="378"/>
      <c r="K339" s="94" t="s">
        <v>74</v>
      </c>
      <c r="L339" s="98" t="str">
        <f>IF([1]p25!$I$360&lt;&gt;0,[1]p25!$I$360,"")</f>
        <v/>
      </c>
      <c r="M339" s="99" t="s">
        <v>75</v>
      </c>
      <c r="N339" s="100" t="str">
        <f>IF([1]p25!$J$360&lt;&gt;0,[1]p25!$J$360,"")</f>
        <v/>
      </c>
      <c r="O339" s="385" t="s">
        <v>259</v>
      </c>
      <c r="P339" s="386"/>
      <c r="Q339" s="378" t="str">
        <f>IF([1]p25!$L$360&lt;&gt;0,[1]p25!$L$360,"")</f>
        <v/>
      </c>
      <c r="R339" s="378"/>
      <c r="S339" s="387"/>
    </row>
    <row r="340" spans="1:22" x14ac:dyDescent="0.2">
      <c r="A340" s="384"/>
      <c r="B340" s="384"/>
      <c r="C340" s="384"/>
      <c r="D340" s="384"/>
      <c r="E340" s="384"/>
      <c r="F340" s="384"/>
      <c r="G340" s="384"/>
      <c r="H340" s="384"/>
      <c r="I340" s="384"/>
      <c r="J340" s="384"/>
      <c r="K340" s="384"/>
      <c r="L340" s="384"/>
      <c r="M340" s="384"/>
      <c r="N340" s="384"/>
      <c r="O340" s="384"/>
      <c r="P340" s="384"/>
      <c r="Q340" s="384"/>
      <c r="R340" s="384"/>
      <c r="S340" s="384"/>
    </row>
    <row r="341" spans="1:22" x14ac:dyDescent="0.2">
      <c r="A341" s="47" t="s">
        <v>257</v>
      </c>
      <c r="B341" s="379" t="str">
        <f>IF([1]p25!$A$361&lt;&gt;0,[1]p25!$A$361,"")</f>
        <v/>
      </c>
      <c r="C341" s="379"/>
      <c r="D341" s="379"/>
      <c r="E341" s="379"/>
      <c r="F341" s="379"/>
      <c r="G341" s="379"/>
      <c r="H341" s="379"/>
      <c r="I341" s="379"/>
      <c r="J341" s="379"/>
      <c r="K341" s="379"/>
      <c r="L341" s="379"/>
      <c r="M341" s="379"/>
      <c r="N341" s="379"/>
      <c r="O341" s="379"/>
      <c r="P341" s="379"/>
      <c r="Q341" s="379"/>
      <c r="R341" s="379"/>
      <c r="S341" s="380"/>
      <c r="T341" s="97"/>
      <c r="U341" s="2"/>
      <c r="V341" s="2"/>
    </row>
    <row r="342" spans="1:22" x14ac:dyDescent="0.2">
      <c r="A342" s="385" t="s">
        <v>170</v>
      </c>
      <c r="B342" s="386"/>
      <c r="C342" s="378" t="str">
        <f>IF([1]p25!$K$361&lt;&gt;0,[1]p25!$K$361,"")</f>
        <v/>
      </c>
      <c r="D342" s="378"/>
      <c r="E342" s="378"/>
      <c r="F342" s="378"/>
      <c r="G342" s="378"/>
      <c r="H342" s="378"/>
      <c r="I342" s="378"/>
      <c r="J342" s="378"/>
      <c r="K342" s="94" t="s">
        <v>74</v>
      </c>
      <c r="L342" s="98" t="str">
        <f>IF([1]p25!$I$361&lt;&gt;0,[1]p25!$I$361,"")</f>
        <v/>
      </c>
      <c r="M342" s="99" t="s">
        <v>75</v>
      </c>
      <c r="N342" s="100" t="str">
        <f>IF([1]p25!$J$361&lt;&gt;0,[1]p25!$J$361,"")</f>
        <v/>
      </c>
      <c r="O342" s="385" t="s">
        <v>259</v>
      </c>
      <c r="P342" s="386"/>
      <c r="Q342" s="378" t="str">
        <f>IF([1]p25!$L$361&lt;&gt;0,[1]p25!$L$361,"")</f>
        <v/>
      </c>
      <c r="R342" s="378"/>
      <c r="S342" s="387"/>
    </row>
    <row r="343" spans="1:22" x14ac:dyDescent="0.2">
      <c r="A343" s="378"/>
      <c r="B343" s="378"/>
      <c r="C343" s="378"/>
      <c r="D343" s="378"/>
      <c r="E343" s="378"/>
      <c r="F343" s="378"/>
      <c r="G343" s="378"/>
      <c r="H343" s="378"/>
      <c r="I343" s="378"/>
      <c r="J343" s="378"/>
      <c r="K343" s="378"/>
      <c r="L343" s="378"/>
      <c r="M343" s="378"/>
      <c r="N343" s="378"/>
      <c r="O343" s="378"/>
      <c r="P343" s="378"/>
      <c r="Q343" s="378"/>
      <c r="R343" s="378"/>
      <c r="S343" s="378"/>
    </row>
    <row r="344" spans="1:22" s="32" customFormat="1" ht="13.5" customHeight="1" x14ac:dyDescent="0.2">
      <c r="A344" s="375" t="str">
        <f>T([1]p26!$C$13:$G$13)</f>
        <v>Marco Aurélio Soares Souto</v>
      </c>
      <c r="B344" s="376"/>
      <c r="C344" s="376"/>
      <c r="D344" s="376"/>
      <c r="E344" s="376"/>
      <c r="F344" s="377"/>
      <c r="G344" s="383"/>
      <c r="H344" s="381"/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</row>
    <row r="345" spans="1:22" x14ac:dyDescent="0.2">
      <c r="A345" s="47" t="s">
        <v>257</v>
      </c>
      <c r="B345" s="379" t="str">
        <f>IF([1]p26!$A$358&lt;&gt;0,[1]p26!$A$358,"")</f>
        <v/>
      </c>
      <c r="C345" s="379"/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79"/>
      <c r="O345" s="379"/>
      <c r="P345" s="379"/>
      <c r="Q345" s="379"/>
      <c r="R345" s="379"/>
      <c r="S345" s="380"/>
      <c r="T345" s="97"/>
      <c r="U345" s="2"/>
      <c r="V345" s="2"/>
    </row>
    <row r="346" spans="1:22" x14ac:dyDescent="0.2">
      <c r="A346" s="385" t="s">
        <v>170</v>
      </c>
      <c r="B346" s="386"/>
      <c r="C346" s="378" t="str">
        <f>IF([1]p26!$K$358&lt;&gt;0,[1]p26!$K$358,"")</f>
        <v/>
      </c>
      <c r="D346" s="378"/>
      <c r="E346" s="378"/>
      <c r="F346" s="378"/>
      <c r="G346" s="378"/>
      <c r="H346" s="378"/>
      <c r="I346" s="378"/>
      <c r="J346" s="378"/>
      <c r="K346" s="94" t="s">
        <v>74</v>
      </c>
      <c r="L346" s="98" t="str">
        <f>IF([1]p26!$I$358&lt;&gt;0,[1]p26!$I$358,"")</f>
        <v/>
      </c>
      <c r="M346" s="99" t="s">
        <v>75</v>
      </c>
      <c r="N346" s="100" t="str">
        <f>IF([1]p26!$J$358&lt;&gt;0,[1]p26!$J$358,"")</f>
        <v/>
      </c>
      <c r="O346" s="385" t="s">
        <v>259</v>
      </c>
      <c r="P346" s="386"/>
      <c r="Q346" s="378" t="str">
        <f>IF([1]p26!$L$358&lt;&gt;0,[1]p26!$L$358,"")</f>
        <v/>
      </c>
      <c r="R346" s="378"/>
      <c r="S346" s="387"/>
    </row>
    <row r="347" spans="1:22" x14ac:dyDescent="0.2">
      <c r="A347" s="384"/>
      <c r="B347" s="384"/>
      <c r="C347" s="384"/>
      <c r="D347" s="384"/>
      <c r="E347" s="384"/>
      <c r="F347" s="384"/>
      <c r="G347" s="384"/>
      <c r="H347" s="384"/>
      <c r="I347" s="384"/>
      <c r="J347" s="384"/>
      <c r="K347" s="384"/>
      <c r="L347" s="384"/>
      <c r="M347" s="384"/>
      <c r="N347" s="384"/>
      <c r="O347" s="384"/>
      <c r="P347" s="384"/>
      <c r="Q347" s="384"/>
      <c r="R347" s="384"/>
      <c r="S347" s="384"/>
    </row>
    <row r="348" spans="1:22" x14ac:dyDescent="0.2">
      <c r="A348" s="47" t="s">
        <v>257</v>
      </c>
      <c r="B348" s="379" t="str">
        <f>IF([1]p26!$A$359&lt;&gt;0,[1]p26!$A$359,"")</f>
        <v/>
      </c>
      <c r="C348" s="379"/>
      <c r="D348" s="379"/>
      <c r="E348" s="379"/>
      <c r="F348" s="379"/>
      <c r="G348" s="379"/>
      <c r="H348" s="379"/>
      <c r="I348" s="379"/>
      <c r="J348" s="379"/>
      <c r="K348" s="379"/>
      <c r="L348" s="379"/>
      <c r="M348" s="379"/>
      <c r="N348" s="379"/>
      <c r="O348" s="379"/>
      <c r="P348" s="379"/>
      <c r="Q348" s="379"/>
      <c r="R348" s="379"/>
      <c r="S348" s="380"/>
      <c r="T348" s="97"/>
      <c r="U348" s="2"/>
      <c r="V348" s="2"/>
    </row>
    <row r="349" spans="1:22" x14ac:dyDescent="0.2">
      <c r="A349" s="385" t="s">
        <v>170</v>
      </c>
      <c r="B349" s="386"/>
      <c r="C349" s="378" t="str">
        <f>IF([1]p26!$K$359&lt;&gt;0,[1]p26!$K$359,"")</f>
        <v/>
      </c>
      <c r="D349" s="378"/>
      <c r="E349" s="378"/>
      <c r="F349" s="378"/>
      <c r="G349" s="378"/>
      <c r="H349" s="378"/>
      <c r="I349" s="378"/>
      <c r="J349" s="378"/>
      <c r="K349" s="94" t="s">
        <v>74</v>
      </c>
      <c r="L349" s="98" t="str">
        <f>IF([1]p26!$I$359&lt;&gt;0,[1]p26!$I$359,"")</f>
        <v/>
      </c>
      <c r="M349" s="99" t="s">
        <v>75</v>
      </c>
      <c r="N349" s="100" t="str">
        <f>IF([1]p26!$J$359&lt;&gt;0,[1]p26!$J$359,"")</f>
        <v/>
      </c>
      <c r="O349" s="385" t="s">
        <v>259</v>
      </c>
      <c r="P349" s="386"/>
      <c r="Q349" s="378" t="str">
        <f>IF([1]p26!$L$359&lt;&gt;0,[1]p26!$L$359,"")</f>
        <v/>
      </c>
      <c r="R349" s="378"/>
      <c r="S349" s="387"/>
    </row>
    <row r="350" spans="1:22" x14ac:dyDescent="0.2">
      <c r="A350" s="378"/>
      <c r="B350" s="378"/>
      <c r="C350" s="378"/>
      <c r="D350" s="378"/>
      <c r="E350" s="378"/>
      <c r="F350" s="378"/>
      <c r="G350" s="378"/>
      <c r="H350" s="378"/>
      <c r="I350" s="378"/>
      <c r="J350" s="378"/>
      <c r="K350" s="378"/>
      <c r="L350" s="378"/>
      <c r="M350" s="378"/>
      <c r="N350" s="378"/>
      <c r="O350" s="378"/>
      <c r="P350" s="378"/>
      <c r="Q350" s="378"/>
      <c r="R350" s="378"/>
      <c r="S350" s="378"/>
    </row>
    <row r="351" spans="1:22" x14ac:dyDescent="0.2">
      <c r="A351" s="47" t="s">
        <v>257</v>
      </c>
      <c r="B351" s="379" t="str">
        <f>IF([1]p26!$A$360&lt;&gt;0,[1]p26!$A$360,"")</f>
        <v/>
      </c>
      <c r="C351" s="379"/>
      <c r="D351" s="379"/>
      <c r="E351" s="379"/>
      <c r="F351" s="379"/>
      <c r="G351" s="379"/>
      <c r="H351" s="379"/>
      <c r="I351" s="379"/>
      <c r="J351" s="379"/>
      <c r="K351" s="379"/>
      <c r="L351" s="379"/>
      <c r="M351" s="379"/>
      <c r="N351" s="379"/>
      <c r="O351" s="379"/>
      <c r="P351" s="379"/>
      <c r="Q351" s="379"/>
      <c r="R351" s="379"/>
      <c r="S351" s="380"/>
      <c r="T351" s="97"/>
      <c r="U351" s="2"/>
      <c r="V351" s="2"/>
    </row>
    <row r="352" spans="1:22" x14ac:dyDescent="0.2">
      <c r="A352" s="385" t="s">
        <v>170</v>
      </c>
      <c r="B352" s="386"/>
      <c r="C352" s="378" t="str">
        <f>IF([1]p26!$K$360&lt;&gt;0,[1]p26!$K$360,"")</f>
        <v/>
      </c>
      <c r="D352" s="378"/>
      <c r="E352" s="378"/>
      <c r="F352" s="378"/>
      <c r="G352" s="378"/>
      <c r="H352" s="378"/>
      <c r="I352" s="378"/>
      <c r="J352" s="378"/>
      <c r="K352" s="94" t="s">
        <v>74</v>
      </c>
      <c r="L352" s="98" t="str">
        <f>IF([1]p26!$I$360&lt;&gt;0,[1]p26!$I$360,"")</f>
        <v/>
      </c>
      <c r="M352" s="99" t="s">
        <v>75</v>
      </c>
      <c r="N352" s="100" t="str">
        <f>IF([1]p26!$J$360&lt;&gt;0,[1]p26!$J$360,"")</f>
        <v/>
      </c>
      <c r="O352" s="385" t="s">
        <v>259</v>
      </c>
      <c r="P352" s="386"/>
      <c r="Q352" s="378" t="str">
        <f>IF([1]p26!$L$360&lt;&gt;0,[1]p26!$L$360,"")</f>
        <v/>
      </c>
      <c r="R352" s="378"/>
      <c r="S352" s="387"/>
    </row>
    <row r="353" spans="1:22" x14ac:dyDescent="0.2">
      <c r="A353" s="384"/>
      <c r="B353" s="384"/>
      <c r="C353" s="384"/>
      <c r="D353" s="384"/>
      <c r="E353" s="384"/>
      <c r="F353" s="384"/>
      <c r="G353" s="384"/>
      <c r="H353" s="384"/>
      <c r="I353" s="384"/>
      <c r="J353" s="384"/>
      <c r="K353" s="384"/>
      <c r="L353" s="384"/>
      <c r="M353" s="384"/>
      <c r="N353" s="384"/>
      <c r="O353" s="384"/>
      <c r="P353" s="384"/>
      <c r="Q353" s="384"/>
      <c r="R353" s="384"/>
      <c r="S353" s="384"/>
    </row>
    <row r="354" spans="1:22" x14ac:dyDescent="0.2">
      <c r="A354" s="47" t="s">
        <v>257</v>
      </c>
      <c r="B354" s="379" t="str">
        <f>IF([1]p26!$A$361&lt;&gt;0,[1]p26!$A$361,"")</f>
        <v/>
      </c>
      <c r="C354" s="379"/>
      <c r="D354" s="379"/>
      <c r="E354" s="379"/>
      <c r="F354" s="379"/>
      <c r="G354" s="379"/>
      <c r="H354" s="379"/>
      <c r="I354" s="379"/>
      <c r="J354" s="379"/>
      <c r="K354" s="379"/>
      <c r="L354" s="379"/>
      <c r="M354" s="379"/>
      <c r="N354" s="379"/>
      <c r="O354" s="379"/>
      <c r="P354" s="379"/>
      <c r="Q354" s="379"/>
      <c r="R354" s="379"/>
      <c r="S354" s="380"/>
      <c r="T354" s="97"/>
      <c r="U354" s="2"/>
      <c r="V354" s="2"/>
    </row>
    <row r="355" spans="1:22" x14ac:dyDescent="0.2">
      <c r="A355" s="385" t="s">
        <v>170</v>
      </c>
      <c r="B355" s="386"/>
      <c r="C355" s="378" t="str">
        <f>IF([1]p26!$K$361&lt;&gt;0,[1]p26!$K$361,"")</f>
        <v/>
      </c>
      <c r="D355" s="378"/>
      <c r="E355" s="378"/>
      <c r="F355" s="378"/>
      <c r="G355" s="378"/>
      <c r="H355" s="378"/>
      <c r="I355" s="378"/>
      <c r="J355" s="378"/>
      <c r="K355" s="94" t="s">
        <v>74</v>
      </c>
      <c r="L355" s="98" t="str">
        <f>IF([1]p26!$I$361&lt;&gt;0,[1]p26!$I$361,"")</f>
        <v/>
      </c>
      <c r="M355" s="99" t="s">
        <v>75</v>
      </c>
      <c r="N355" s="100" t="str">
        <f>IF([1]p26!$J$361&lt;&gt;0,[1]p26!$J$361,"")</f>
        <v/>
      </c>
      <c r="O355" s="385" t="s">
        <v>259</v>
      </c>
      <c r="P355" s="386"/>
      <c r="Q355" s="378" t="str">
        <f>IF([1]p26!$L$361&lt;&gt;0,[1]p26!$L$361,"")</f>
        <v/>
      </c>
      <c r="R355" s="378"/>
      <c r="S355" s="387"/>
    </row>
    <row r="356" spans="1:22" x14ac:dyDescent="0.2">
      <c r="A356" s="378"/>
      <c r="B356" s="378"/>
      <c r="C356" s="378"/>
      <c r="D356" s="378"/>
      <c r="E356" s="378"/>
      <c r="F356" s="378"/>
      <c r="G356" s="378"/>
      <c r="H356" s="378"/>
      <c r="I356" s="378"/>
      <c r="J356" s="378"/>
      <c r="K356" s="378"/>
      <c r="L356" s="378"/>
      <c r="M356" s="378"/>
      <c r="N356" s="378"/>
      <c r="O356" s="378"/>
      <c r="P356" s="378"/>
      <c r="Q356" s="378"/>
      <c r="R356" s="378"/>
      <c r="S356" s="378"/>
    </row>
    <row r="357" spans="1:22" s="32" customFormat="1" ht="13.5" customHeight="1" x14ac:dyDescent="0.2">
      <c r="A357" s="375" t="str">
        <f>T([1]p27!$C$13:$G$13)</f>
        <v>Maria de Sousa Leite Filha</v>
      </c>
      <c r="B357" s="376"/>
      <c r="C357" s="376"/>
      <c r="D357" s="376"/>
      <c r="E357" s="376"/>
      <c r="F357" s="377"/>
      <c r="G357" s="383"/>
      <c r="H357" s="381"/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</row>
    <row r="358" spans="1:22" x14ac:dyDescent="0.2">
      <c r="A358" s="47" t="s">
        <v>257</v>
      </c>
      <c r="B358" s="379" t="str">
        <f>IF([1]p27!$A$358&lt;&gt;0,[1]p27!$A$358,"")</f>
        <v/>
      </c>
      <c r="C358" s="379"/>
      <c r="D358" s="379"/>
      <c r="E358" s="379"/>
      <c r="F358" s="379"/>
      <c r="G358" s="379"/>
      <c r="H358" s="379"/>
      <c r="I358" s="379"/>
      <c r="J358" s="379"/>
      <c r="K358" s="379"/>
      <c r="L358" s="379"/>
      <c r="M358" s="379"/>
      <c r="N358" s="379"/>
      <c r="O358" s="379"/>
      <c r="P358" s="379"/>
      <c r="Q358" s="379"/>
      <c r="R358" s="379"/>
      <c r="S358" s="380"/>
      <c r="T358" s="97"/>
      <c r="U358" s="2"/>
      <c r="V358" s="2"/>
    </row>
    <row r="359" spans="1:22" x14ac:dyDescent="0.2">
      <c r="A359" s="385" t="s">
        <v>170</v>
      </c>
      <c r="B359" s="386"/>
      <c r="C359" s="378" t="str">
        <f>IF([1]p27!$K$358&lt;&gt;0,[1]p27!$K$358,"")</f>
        <v/>
      </c>
      <c r="D359" s="378"/>
      <c r="E359" s="378"/>
      <c r="F359" s="378"/>
      <c r="G359" s="378"/>
      <c r="H359" s="378"/>
      <c r="I359" s="378"/>
      <c r="J359" s="378"/>
      <c r="K359" s="94" t="s">
        <v>74</v>
      </c>
      <c r="L359" s="98" t="str">
        <f>IF([1]p27!$I$358&lt;&gt;0,[1]p27!$I$358,"")</f>
        <v/>
      </c>
      <c r="M359" s="99" t="s">
        <v>75</v>
      </c>
      <c r="N359" s="100" t="str">
        <f>IF([1]p27!$J$358&lt;&gt;0,[1]p27!$J$358,"")</f>
        <v/>
      </c>
      <c r="O359" s="385" t="s">
        <v>259</v>
      </c>
      <c r="P359" s="386"/>
      <c r="Q359" s="378" t="str">
        <f>IF([1]p27!$L$358&lt;&gt;0,[1]p27!$L$358,"")</f>
        <v/>
      </c>
      <c r="R359" s="378"/>
      <c r="S359" s="387"/>
    </row>
    <row r="360" spans="1:22" x14ac:dyDescent="0.2">
      <c r="A360" s="384"/>
      <c r="B360" s="384"/>
      <c r="C360" s="384"/>
      <c r="D360" s="384"/>
      <c r="E360" s="384"/>
      <c r="F360" s="384"/>
      <c r="G360" s="384"/>
      <c r="H360" s="384"/>
      <c r="I360" s="384"/>
      <c r="J360" s="384"/>
      <c r="K360" s="384"/>
      <c r="L360" s="384"/>
      <c r="M360" s="384"/>
      <c r="N360" s="384"/>
      <c r="O360" s="384"/>
      <c r="P360" s="384"/>
      <c r="Q360" s="384"/>
      <c r="R360" s="384"/>
      <c r="S360" s="384"/>
    </row>
    <row r="361" spans="1:22" x14ac:dyDescent="0.2">
      <c r="A361" s="47" t="s">
        <v>257</v>
      </c>
      <c r="B361" s="379" t="str">
        <f>IF([1]p27!$A$359&lt;&gt;0,[1]p27!$A$359,"")</f>
        <v/>
      </c>
      <c r="C361" s="379"/>
      <c r="D361" s="379"/>
      <c r="E361" s="379"/>
      <c r="F361" s="379"/>
      <c r="G361" s="379"/>
      <c r="H361" s="379"/>
      <c r="I361" s="379"/>
      <c r="J361" s="379"/>
      <c r="K361" s="379"/>
      <c r="L361" s="379"/>
      <c r="M361" s="379"/>
      <c r="N361" s="379"/>
      <c r="O361" s="379"/>
      <c r="P361" s="379"/>
      <c r="Q361" s="379"/>
      <c r="R361" s="379"/>
      <c r="S361" s="380"/>
      <c r="T361" s="97"/>
      <c r="U361" s="2"/>
      <c r="V361" s="2"/>
    </row>
    <row r="362" spans="1:22" x14ac:dyDescent="0.2">
      <c r="A362" s="385" t="s">
        <v>170</v>
      </c>
      <c r="B362" s="386"/>
      <c r="C362" s="378" t="str">
        <f>IF([1]p27!$K$359&lt;&gt;0,[1]p27!$K$359,"")</f>
        <v/>
      </c>
      <c r="D362" s="378"/>
      <c r="E362" s="378"/>
      <c r="F362" s="378"/>
      <c r="G362" s="378"/>
      <c r="H362" s="378"/>
      <c r="I362" s="378"/>
      <c r="J362" s="378"/>
      <c r="K362" s="94" t="s">
        <v>74</v>
      </c>
      <c r="L362" s="98" t="str">
        <f>IF([1]p27!$I$359&lt;&gt;0,[1]p27!$I$359,"")</f>
        <v/>
      </c>
      <c r="M362" s="99" t="s">
        <v>75</v>
      </c>
      <c r="N362" s="100" t="str">
        <f>IF([1]p27!$J$359&lt;&gt;0,[1]p27!$J$359,"")</f>
        <v/>
      </c>
      <c r="O362" s="385" t="s">
        <v>259</v>
      </c>
      <c r="P362" s="386"/>
      <c r="Q362" s="378" t="str">
        <f>IF([1]p27!$L$359&lt;&gt;0,[1]p27!$L$359,"")</f>
        <v/>
      </c>
      <c r="R362" s="378"/>
      <c r="S362" s="387"/>
    </row>
    <row r="363" spans="1:22" x14ac:dyDescent="0.2">
      <c r="A363" s="378"/>
      <c r="B363" s="378"/>
      <c r="C363" s="378"/>
      <c r="D363" s="378"/>
      <c r="E363" s="378"/>
      <c r="F363" s="378"/>
      <c r="G363" s="378"/>
      <c r="H363" s="378"/>
      <c r="I363" s="378"/>
      <c r="J363" s="378"/>
      <c r="K363" s="378"/>
      <c r="L363" s="378"/>
      <c r="M363" s="378"/>
      <c r="N363" s="378"/>
      <c r="O363" s="378"/>
      <c r="P363" s="378"/>
      <c r="Q363" s="378"/>
      <c r="R363" s="378"/>
      <c r="S363" s="378"/>
    </row>
    <row r="364" spans="1:22" x14ac:dyDescent="0.2">
      <c r="A364" s="47" t="s">
        <v>257</v>
      </c>
      <c r="B364" s="379" t="str">
        <f>IF([1]p27!$A$360&lt;&gt;0,[1]p27!$A$360,"")</f>
        <v/>
      </c>
      <c r="C364" s="379"/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79"/>
      <c r="O364" s="379"/>
      <c r="P364" s="379"/>
      <c r="Q364" s="379"/>
      <c r="R364" s="379"/>
      <c r="S364" s="380"/>
      <c r="T364" s="97"/>
      <c r="U364" s="2"/>
      <c r="V364" s="2"/>
    </row>
    <row r="365" spans="1:22" x14ac:dyDescent="0.2">
      <c r="A365" s="385" t="s">
        <v>170</v>
      </c>
      <c r="B365" s="386"/>
      <c r="C365" s="378" t="str">
        <f>IF([1]p27!$K$360&lt;&gt;0,[1]p27!$K$360,"")</f>
        <v/>
      </c>
      <c r="D365" s="378"/>
      <c r="E365" s="378"/>
      <c r="F365" s="378"/>
      <c r="G365" s="378"/>
      <c r="H365" s="378"/>
      <c r="I365" s="378"/>
      <c r="J365" s="378"/>
      <c r="K365" s="94" t="s">
        <v>74</v>
      </c>
      <c r="L365" s="98" t="str">
        <f>IF([1]p27!$I$360&lt;&gt;0,[1]p27!$I$360,"")</f>
        <v/>
      </c>
      <c r="M365" s="99" t="s">
        <v>75</v>
      </c>
      <c r="N365" s="100" t="str">
        <f>IF([1]p27!$J$360&lt;&gt;0,[1]p27!$J$360,"")</f>
        <v/>
      </c>
      <c r="O365" s="385" t="s">
        <v>259</v>
      </c>
      <c r="P365" s="386"/>
      <c r="Q365" s="378" t="str">
        <f>IF([1]p27!$L$360&lt;&gt;0,[1]p27!$L$360,"")</f>
        <v/>
      </c>
      <c r="R365" s="378"/>
      <c r="S365" s="387"/>
    </row>
    <row r="366" spans="1:22" x14ac:dyDescent="0.2">
      <c r="A366" s="384"/>
      <c r="B366" s="384"/>
      <c r="C366" s="384"/>
      <c r="D366" s="384"/>
      <c r="E366" s="384"/>
      <c r="F366" s="384"/>
      <c r="G366" s="384"/>
      <c r="H366" s="384"/>
      <c r="I366" s="384"/>
      <c r="J366" s="384"/>
      <c r="K366" s="384"/>
      <c r="L366" s="384"/>
      <c r="M366" s="384"/>
      <c r="N366" s="384"/>
      <c r="O366" s="384"/>
      <c r="P366" s="384"/>
      <c r="Q366" s="384"/>
      <c r="R366" s="384"/>
      <c r="S366" s="384"/>
    </row>
    <row r="367" spans="1:22" x14ac:dyDescent="0.2">
      <c r="A367" s="47" t="s">
        <v>257</v>
      </c>
      <c r="B367" s="379" t="str">
        <f>IF([1]p27!$A$361&lt;&gt;0,[1]p27!$A$361,"")</f>
        <v/>
      </c>
      <c r="C367" s="379"/>
      <c r="D367" s="379"/>
      <c r="E367" s="379"/>
      <c r="F367" s="379"/>
      <c r="G367" s="379"/>
      <c r="H367" s="379"/>
      <c r="I367" s="379"/>
      <c r="J367" s="379"/>
      <c r="K367" s="379"/>
      <c r="L367" s="379"/>
      <c r="M367" s="379"/>
      <c r="N367" s="379"/>
      <c r="O367" s="379"/>
      <c r="P367" s="379"/>
      <c r="Q367" s="379"/>
      <c r="R367" s="379"/>
      <c r="S367" s="380"/>
      <c r="T367" s="97"/>
      <c r="U367" s="2"/>
      <c r="V367" s="2"/>
    </row>
    <row r="368" spans="1:22" x14ac:dyDescent="0.2">
      <c r="A368" s="385" t="s">
        <v>170</v>
      </c>
      <c r="B368" s="386"/>
      <c r="C368" s="378" t="str">
        <f>IF([1]p27!$K$361&lt;&gt;0,[1]p27!$K$361,"")</f>
        <v/>
      </c>
      <c r="D368" s="378"/>
      <c r="E368" s="378"/>
      <c r="F368" s="378"/>
      <c r="G368" s="378"/>
      <c r="H368" s="378"/>
      <c r="I368" s="378"/>
      <c r="J368" s="378"/>
      <c r="K368" s="94" t="s">
        <v>74</v>
      </c>
      <c r="L368" s="98" t="str">
        <f>IF([1]p27!$I$361&lt;&gt;0,[1]p27!$I$361,"")</f>
        <v/>
      </c>
      <c r="M368" s="99" t="s">
        <v>75</v>
      </c>
      <c r="N368" s="100" t="str">
        <f>IF([1]p27!$J$361&lt;&gt;0,[1]p27!$J$361,"")</f>
        <v/>
      </c>
      <c r="O368" s="385" t="s">
        <v>259</v>
      </c>
      <c r="P368" s="386"/>
      <c r="Q368" s="378" t="str">
        <f>IF([1]p27!$L$361&lt;&gt;0,[1]p27!$L$361,"")</f>
        <v/>
      </c>
      <c r="R368" s="378"/>
      <c r="S368" s="387"/>
    </row>
    <row r="369" spans="1:22" x14ac:dyDescent="0.2">
      <c r="A369" s="378"/>
      <c r="B369" s="378"/>
      <c r="C369" s="378"/>
      <c r="D369" s="378"/>
      <c r="E369" s="378"/>
      <c r="F369" s="378"/>
      <c r="G369" s="378"/>
      <c r="H369" s="378"/>
      <c r="I369" s="378"/>
      <c r="J369" s="378"/>
      <c r="K369" s="378"/>
      <c r="L369" s="378"/>
      <c r="M369" s="378"/>
      <c r="N369" s="378"/>
      <c r="O369" s="378"/>
      <c r="P369" s="378"/>
      <c r="Q369" s="378"/>
      <c r="R369" s="378"/>
      <c r="S369" s="378"/>
    </row>
    <row r="370" spans="1:22" s="32" customFormat="1" ht="13.5" customHeight="1" x14ac:dyDescent="0.2">
      <c r="A370" s="375" t="str">
        <f>T([1]p28!$C$13:$G$13)</f>
        <v>Pammella Queiroz de Souza</v>
      </c>
      <c r="B370" s="376"/>
      <c r="C370" s="376"/>
      <c r="D370" s="376"/>
      <c r="E370" s="376"/>
      <c r="F370" s="377"/>
      <c r="G370" s="383"/>
      <c r="H370" s="381"/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</row>
    <row r="371" spans="1:22" x14ac:dyDescent="0.2">
      <c r="A371" s="47" t="s">
        <v>257</v>
      </c>
      <c r="B371" s="379" t="str">
        <f>IF([1]p28!$A$358&lt;&gt;0,[1]p28!$A$358,"")</f>
        <v/>
      </c>
      <c r="C371" s="379"/>
      <c r="D371" s="379"/>
      <c r="E371" s="379"/>
      <c r="F371" s="379"/>
      <c r="G371" s="379"/>
      <c r="H371" s="379"/>
      <c r="I371" s="379"/>
      <c r="J371" s="379"/>
      <c r="K371" s="379"/>
      <c r="L371" s="379"/>
      <c r="M371" s="379"/>
      <c r="N371" s="379"/>
      <c r="O371" s="379"/>
      <c r="P371" s="379"/>
      <c r="Q371" s="379"/>
      <c r="R371" s="379"/>
      <c r="S371" s="380"/>
      <c r="T371" s="97"/>
      <c r="U371" s="2"/>
      <c r="V371" s="2"/>
    </row>
    <row r="372" spans="1:22" x14ac:dyDescent="0.2">
      <c r="A372" s="385" t="s">
        <v>170</v>
      </c>
      <c r="B372" s="386"/>
      <c r="C372" s="378" t="str">
        <f>IF([1]p28!$K$358&lt;&gt;0,[1]p28!$K$358,"")</f>
        <v/>
      </c>
      <c r="D372" s="378"/>
      <c r="E372" s="378"/>
      <c r="F372" s="378"/>
      <c r="G372" s="378"/>
      <c r="H372" s="378"/>
      <c r="I372" s="378"/>
      <c r="J372" s="378"/>
      <c r="K372" s="94" t="s">
        <v>74</v>
      </c>
      <c r="L372" s="98" t="str">
        <f>IF([1]p28!$I$358&lt;&gt;0,[1]p28!$I$358,"")</f>
        <v/>
      </c>
      <c r="M372" s="99" t="s">
        <v>75</v>
      </c>
      <c r="N372" s="100" t="str">
        <f>IF([1]p28!$J$358&lt;&gt;0,[1]p28!$J$358,"")</f>
        <v/>
      </c>
      <c r="O372" s="385" t="s">
        <v>259</v>
      </c>
      <c r="P372" s="386"/>
      <c r="Q372" s="378" t="str">
        <f>IF([1]p28!$L$358&lt;&gt;0,[1]p28!$L$358,"")</f>
        <v/>
      </c>
      <c r="R372" s="378"/>
      <c r="S372" s="387"/>
    </row>
    <row r="373" spans="1:22" x14ac:dyDescent="0.2">
      <c r="A373" s="384"/>
      <c r="B373" s="384"/>
      <c r="C373" s="384"/>
      <c r="D373" s="384"/>
      <c r="E373" s="384"/>
      <c r="F373" s="384"/>
      <c r="G373" s="384"/>
      <c r="H373" s="384"/>
      <c r="I373" s="384"/>
      <c r="J373" s="384"/>
      <c r="K373" s="384"/>
      <c r="L373" s="384"/>
      <c r="M373" s="384"/>
      <c r="N373" s="384"/>
      <c r="O373" s="384"/>
      <c r="P373" s="384"/>
      <c r="Q373" s="384"/>
      <c r="R373" s="384"/>
      <c r="S373" s="384"/>
    </row>
    <row r="374" spans="1:22" x14ac:dyDescent="0.2">
      <c r="A374" s="47" t="s">
        <v>257</v>
      </c>
      <c r="B374" s="379" t="str">
        <f>IF([1]p28!$A$359&lt;&gt;0,[1]p28!$A$359,"")</f>
        <v/>
      </c>
      <c r="C374" s="379"/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79"/>
      <c r="O374" s="379"/>
      <c r="P374" s="379"/>
      <c r="Q374" s="379"/>
      <c r="R374" s="379"/>
      <c r="S374" s="380"/>
      <c r="T374" s="97"/>
      <c r="U374" s="2"/>
      <c r="V374" s="2"/>
    </row>
    <row r="375" spans="1:22" x14ac:dyDescent="0.2">
      <c r="A375" s="385" t="s">
        <v>170</v>
      </c>
      <c r="B375" s="386"/>
      <c r="C375" s="378" t="str">
        <f>IF([1]p28!$K$359&lt;&gt;0,[1]p28!$K$359,"")</f>
        <v/>
      </c>
      <c r="D375" s="378"/>
      <c r="E375" s="378"/>
      <c r="F375" s="378"/>
      <c r="G375" s="378"/>
      <c r="H375" s="378"/>
      <c r="I375" s="378"/>
      <c r="J375" s="378"/>
      <c r="K375" s="94" t="s">
        <v>74</v>
      </c>
      <c r="L375" s="98" t="str">
        <f>IF([1]p28!$I$359&lt;&gt;0,[1]p28!$I$359,"")</f>
        <v/>
      </c>
      <c r="M375" s="99" t="s">
        <v>75</v>
      </c>
      <c r="N375" s="100" t="str">
        <f>IF([1]p28!$J$359&lt;&gt;0,[1]p28!$J$359,"")</f>
        <v/>
      </c>
      <c r="O375" s="385" t="s">
        <v>259</v>
      </c>
      <c r="P375" s="386"/>
      <c r="Q375" s="378" t="str">
        <f>IF([1]p28!$L$359&lt;&gt;0,[1]p28!$L$359,"")</f>
        <v/>
      </c>
      <c r="R375" s="378"/>
      <c r="S375" s="387"/>
    </row>
    <row r="376" spans="1:22" x14ac:dyDescent="0.2">
      <c r="A376" s="378"/>
      <c r="B376" s="378"/>
      <c r="C376" s="378"/>
      <c r="D376" s="378"/>
      <c r="E376" s="378"/>
      <c r="F376" s="378"/>
      <c r="G376" s="378"/>
      <c r="H376" s="378"/>
      <c r="I376" s="378"/>
      <c r="J376" s="378"/>
      <c r="K376" s="378"/>
      <c r="L376" s="378"/>
      <c r="M376" s="378"/>
      <c r="N376" s="378"/>
      <c r="O376" s="378"/>
      <c r="P376" s="378"/>
      <c r="Q376" s="378"/>
      <c r="R376" s="378"/>
      <c r="S376" s="378"/>
    </row>
    <row r="377" spans="1:22" x14ac:dyDescent="0.2">
      <c r="A377" s="47" t="s">
        <v>257</v>
      </c>
      <c r="B377" s="379" t="str">
        <f>IF([1]p28!$A$360&lt;&gt;0,[1]p28!$A$360,"")</f>
        <v/>
      </c>
      <c r="C377" s="379"/>
      <c r="D377" s="379"/>
      <c r="E377" s="379"/>
      <c r="F377" s="379"/>
      <c r="G377" s="379"/>
      <c r="H377" s="379"/>
      <c r="I377" s="379"/>
      <c r="J377" s="379"/>
      <c r="K377" s="379"/>
      <c r="L377" s="379"/>
      <c r="M377" s="379"/>
      <c r="N377" s="379"/>
      <c r="O377" s="379"/>
      <c r="P377" s="379"/>
      <c r="Q377" s="379"/>
      <c r="R377" s="379"/>
      <c r="S377" s="380"/>
      <c r="T377" s="97"/>
      <c r="U377" s="2"/>
      <c r="V377" s="2"/>
    </row>
    <row r="378" spans="1:22" x14ac:dyDescent="0.2">
      <c r="A378" s="385" t="s">
        <v>170</v>
      </c>
      <c r="B378" s="386"/>
      <c r="C378" s="378" t="str">
        <f>IF([1]p28!$K$360&lt;&gt;0,[1]p28!$K$360,"")</f>
        <v/>
      </c>
      <c r="D378" s="378"/>
      <c r="E378" s="378"/>
      <c r="F378" s="378"/>
      <c r="G378" s="378"/>
      <c r="H378" s="378"/>
      <c r="I378" s="378"/>
      <c r="J378" s="378"/>
      <c r="K378" s="94" t="s">
        <v>74</v>
      </c>
      <c r="L378" s="98" t="str">
        <f>IF([1]p28!$I$360&lt;&gt;0,[1]p28!$I$360,"")</f>
        <v/>
      </c>
      <c r="M378" s="99" t="s">
        <v>75</v>
      </c>
      <c r="N378" s="100" t="str">
        <f>IF([1]p28!$J$360&lt;&gt;0,[1]p28!$J$360,"")</f>
        <v/>
      </c>
      <c r="O378" s="385" t="s">
        <v>259</v>
      </c>
      <c r="P378" s="386"/>
      <c r="Q378" s="378" t="str">
        <f>IF([1]p28!$L$360&lt;&gt;0,[1]p28!$L$360,"")</f>
        <v/>
      </c>
      <c r="R378" s="378"/>
      <c r="S378" s="387"/>
    </row>
    <row r="379" spans="1:22" x14ac:dyDescent="0.2">
      <c r="A379" s="384"/>
      <c r="B379" s="384"/>
      <c r="C379" s="384"/>
      <c r="D379" s="384"/>
      <c r="E379" s="384"/>
      <c r="F379" s="384"/>
      <c r="G379" s="384"/>
      <c r="H379" s="384"/>
      <c r="I379" s="384"/>
      <c r="J379" s="384"/>
      <c r="K379" s="384"/>
      <c r="L379" s="384"/>
      <c r="M379" s="384"/>
      <c r="N379" s="384"/>
      <c r="O379" s="384"/>
      <c r="P379" s="384"/>
      <c r="Q379" s="384"/>
      <c r="R379" s="384"/>
      <c r="S379" s="384"/>
    </row>
    <row r="380" spans="1:22" x14ac:dyDescent="0.2">
      <c r="A380" s="47" t="s">
        <v>257</v>
      </c>
      <c r="B380" s="379" t="str">
        <f>IF([1]p28!$A$361&lt;&gt;0,[1]p28!$A$361,"")</f>
        <v/>
      </c>
      <c r="C380" s="379"/>
      <c r="D380" s="379"/>
      <c r="E380" s="379"/>
      <c r="F380" s="379"/>
      <c r="G380" s="379"/>
      <c r="H380" s="379"/>
      <c r="I380" s="379"/>
      <c r="J380" s="379"/>
      <c r="K380" s="379"/>
      <c r="L380" s="379"/>
      <c r="M380" s="379"/>
      <c r="N380" s="379"/>
      <c r="O380" s="379"/>
      <c r="P380" s="379"/>
      <c r="Q380" s="379"/>
      <c r="R380" s="379"/>
      <c r="S380" s="380"/>
      <c r="T380" s="97"/>
      <c r="U380" s="2"/>
      <c r="V380" s="2"/>
    </row>
    <row r="381" spans="1:22" x14ac:dyDescent="0.2">
      <c r="A381" s="385" t="s">
        <v>170</v>
      </c>
      <c r="B381" s="386"/>
      <c r="C381" s="378" t="str">
        <f>IF([1]p28!$K$361&lt;&gt;0,[1]p28!$K$361,"")</f>
        <v/>
      </c>
      <c r="D381" s="378"/>
      <c r="E381" s="378"/>
      <c r="F381" s="378"/>
      <c r="G381" s="378"/>
      <c r="H381" s="378"/>
      <c r="I381" s="378"/>
      <c r="J381" s="378"/>
      <c r="K381" s="94" t="s">
        <v>74</v>
      </c>
      <c r="L381" s="98" t="str">
        <f>IF([1]p28!$I$361&lt;&gt;0,[1]p28!$I$361,"")</f>
        <v/>
      </c>
      <c r="M381" s="99" t="s">
        <v>75</v>
      </c>
      <c r="N381" s="100" t="str">
        <f>IF([1]p28!$J$361&lt;&gt;0,[1]p28!$J$361,"")</f>
        <v/>
      </c>
      <c r="O381" s="385" t="s">
        <v>259</v>
      </c>
      <c r="P381" s="386"/>
      <c r="Q381" s="378" t="str">
        <f>IF([1]p28!$L$361&lt;&gt;0,[1]p28!$L$361,"")</f>
        <v/>
      </c>
      <c r="R381" s="378"/>
      <c r="S381" s="387"/>
    </row>
    <row r="382" spans="1:22" x14ac:dyDescent="0.2">
      <c r="A382" s="378"/>
      <c r="B382" s="378"/>
      <c r="C382" s="378"/>
      <c r="D382" s="378"/>
      <c r="E382" s="378"/>
      <c r="F382" s="378"/>
      <c r="G382" s="378"/>
      <c r="H382" s="378"/>
      <c r="I382" s="378"/>
      <c r="J382" s="378"/>
      <c r="K382" s="378"/>
      <c r="L382" s="378"/>
      <c r="M382" s="378"/>
      <c r="N382" s="378"/>
      <c r="O382" s="378"/>
      <c r="P382" s="378"/>
      <c r="Q382" s="378"/>
      <c r="R382" s="378"/>
      <c r="S382" s="378"/>
    </row>
    <row r="383" spans="1:22" s="32" customFormat="1" ht="13.5" customHeight="1" x14ac:dyDescent="0.2">
      <c r="A383" s="375" t="str">
        <f>T([1]p29!$C$13:$G$13)</f>
        <v>Rodrigo Cohen Mota Nemer</v>
      </c>
      <c r="B383" s="376"/>
      <c r="C383" s="376"/>
      <c r="D383" s="376"/>
      <c r="E383" s="376"/>
      <c r="F383" s="377"/>
      <c r="G383" s="383"/>
      <c r="H383" s="381"/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</row>
    <row r="384" spans="1:22" x14ac:dyDescent="0.2">
      <c r="A384" s="47" t="s">
        <v>257</v>
      </c>
      <c r="B384" s="379" t="str">
        <f>IF([1]p29!$A$358&lt;&gt;0,[1]p29!$A$358,"")</f>
        <v/>
      </c>
      <c r="C384" s="379"/>
      <c r="D384" s="379"/>
      <c r="E384" s="379"/>
      <c r="F384" s="379"/>
      <c r="G384" s="379"/>
      <c r="H384" s="379"/>
      <c r="I384" s="379"/>
      <c r="J384" s="379"/>
      <c r="K384" s="379"/>
      <c r="L384" s="379"/>
      <c r="M384" s="379"/>
      <c r="N384" s="379"/>
      <c r="O384" s="379"/>
      <c r="P384" s="379"/>
      <c r="Q384" s="379"/>
      <c r="R384" s="379"/>
      <c r="S384" s="380"/>
      <c r="T384" s="97"/>
      <c r="U384" s="2"/>
      <c r="V384" s="2"/>
    </row>
    <row r="385" spans="1:22" x14ac:dyDescent="0.2">
      <c r="A385" s="385" t="s">
        <v>170</v>
      </c>
      <c r="B385" s="386"/>
      <c r="C385" s="378" t="str">
        <f>IF([1]p29!$K$358&lt;&gt;0,[1]p29!$K$358,"")</f>
        <v/>
      </c>
      <c r="D385" s="378"/>
      <c r="E385" s="378"/>
      <c r="F385" s="378"/>
      <c r="G385" s="378"/>
      <c r="H385" s="378"/>
      <c r="I385" s="378"/>
      <c r="J385" s="378"/>
      <c r="K385" s="94" t="s">
        <v>74</v>
      </c>
      <c r="L385" s="98" t="str">
        <f>IF([1]p29!$I$358&lt;&gt;0,[1]p29!$I$358,"")</f>
        <v/>
      </c>
      <c r="M385" s="99" t="s">
        <v>75</v>
      </c>
      <c r="N385" s="100" t="str">
        <f>IF([1]p29!$J$358&lt;&gt;0,[1]p29!$J$358,"")</f>
        <v/>
      </c>
      <c r="O385" s="385" t="s">
        <v>259</v>
      </c>
      <c r="P385" s="386"/>
      <c r="Q385" s="378" t="str">
        <f>IF([1]p29!$L$358&lt;&gt;0,[1]p29!$L$358,"")</f>
        <v/>
      </c>
      <c r="R385" s="378"/>
      <c r="S385" s="387"/>
    </row>
    <row r="386" spans="1:22" x14ac:dyDescent="0.2">
      <c r="A386" s="384"/>
      <c r="B386" s="384"/>
      <c r="C386" s="384"/>
      <c r="D386" s="384"/>
      <c r="E386" s="384"/>
      <c r="F386" s="384"/>
      <c r="G386" s="384"/>
      <c r="H386" s="384"/>
      <c r="I386" s="384"/>
      <c r="J386" s="384"/>
      <c r="K386" s="384"/>
      <c r="L386" s="384"/>
      <c r="M386" s="384"/>
      <c r="N386" s="384"/>
      <c r="O386" s="384"/>
      <c r="P386" s="384"/>
      <c r="Q386" s="384"/>
      <c r="R386" s="384"/>
      <c r="S386" s="384"/>
    </row>
    <row r="387" spans="1:22" x14ac:dyDescent="0.2">
      <c r="A387" s="47" t="s">
        <v>257</v>
      </c>
      <c r="B387" s="379" t="str">
        <f>IF([1]p29!$A$359&lt;&gt;0,[1]p29!$A$359,"")</f>
        <v/>
      </c>
      <c r="C387" s="379"/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79"/>
      <c r="O387" s="379"/>
      <c r="P387" s="379"/>
      <c r="Q387" s="379"/>
      <c r="R387" s="379"/>
      <c r="S387" s="380"/>
      <c r="T387" s="97"/>
      <c r="U387" s="2"/>
      <c r="V387" s="2"/>
    </row>
    <row r="388" spans="1:22" x14ac:dyDescent="0.2">
      <c r="A388" s="385" t="s">
        <v>170</v>
      </c>
      <c r="B388" s="386"/>
      <c r="C388" s="378" t="str">
        <f>IF([1]p29!$K$359&lt;&gt;0,[1]p29!$K$359,"")</f>
        <v/>
      </c>
      <c r="D388" s="378"/>
      <c r="E388" s="378"/>
      <c r="F388" s="378"/>
      <c r="G388" s="378"/>
      <c r="H388" s="378"/>
      <c r="I388" s="378"/>
      <c r="J388" s="378"/>
      <c r="K388" s="94" t="s">
        <v>74</v>
      </c>
      <c r="L388" s="98" t="str">
        <f>IF([1]p29!$I$359&lt;&gt;0,[1]p29!$I$359,"")</f>
        <v/>
      </c>
      <c r="M388" s="99" t="s">
        <v>75</v>
      </c>
      <c r="N388" s="100" t="str">
        <f>IF([1]p29!$J$359&lt;&gt;0,[1]p29!$J$359,"")</f>
        <v/>
      </c>
      <c r="O388" s="385" t="s">
        <v>259</v>
      </c>
      <c r="P388" s="386"/>
      <c r="Q388" s="378" t="str">
        <f>IF([1]p29!$L$359&lt;&gt;0,[1]p29!$L$359,"")</f>
        <v/>
      </c>
      <c r="R388" s="378"/>
      <c r="S388" s="387"/>
    </row>
    <row r="389" spans="1:22" x14ac:dyDescent="0.2">
      <c r="A389" s="378"/>
      <c r="B389" s="378"/>
      <c r="C389" s="378"/>
      <c r="D389" s="378"/>
      <c r="E389" s="378"/>
      <c r="F389" s="378"/>
      <c r="G389" s="378"/>
      <c r="H389" s="378"/>
      <c r="I389" s="378"/>
      <c r="J389" s="378"/>
      <c r="K389" s="378"/>
      <c r="L389" s="378"/>
      <c r="M389" s="378"/>
      <c r="N389" s="378"/>
      <c r="O389" s="378"/>
      <c r="P389" s="378"/>
      <c r="Q389" s="378"/>
      <c r="R389" s="378"/>
      <c r="S389" s="378"/>
    </row>
    <row r="390" spans="1:22" x14ac:dyDescent="0.2">
      <c r="A390" s="47" t="s">
        <v>257</v>
      </c>
      <c r="B390" s="379" t="str">
        <f>IF([1]p29!$A$360&lt;&gt;0,[1]p29!$A$360,"")</f>
        <v/>
      </c>
      <c r="C390" s="379"/>
      <c r="D390" s="379"/>
      <c r="E390" s="379"/>
      <c r="F390" s="379"/>
      <c r="G390" s="379"/>
      <c r="H390" s="379"/>
      <c r="I390" s="379"/>
      <c r="J390" s="379"/>
      <c r="K390" s="379"/>
      <c r="L390" s="379"/>
      <c r="M390" s="379"/>
      <c r="N390" s="379"/>
      <c r="O390" s="379"/>
      <c r="P390" s="379"/>
      <c r="Q390" s="379"/>
      <c r="R390" s="379"/>
      <c r="S390" s="380"/>
      <c r="T390" s="97"/>
      <c r="U390" s="2"/>
      <c r="V390" s="2"/>
    </row>
    <row r="391" spans="1:22" x14ac:dyDescent="0.2">
      <c r="A391" s="385" t="s">
        <v>170</v>
      </c>
      <c r="B391" s="386"/>
      <c r="C391" s="378" t="str">
        <f>IF([1]p29!$K$360&lt;&gt;0,[1]p29!$K$360,"")</f>
        <v/>
      </c>
      <c r="D391" s="378"/>
      <c r="E391" s="378"/>
      <c r="F391" s="378"/>
      <c r="G391" s="378"/>
      <c r="H391" s="378"/>
      <c r="I391" s="378"/>
      <c r="J391" s="378"/>
      <c r="K391" s="94" t="s">
        <v>74</v>
      </c>
      <c r="L391" s="98" t="str">
        <f>IF([1]p29!$I$360&lt;&gt;0,[1]p29!$I$360,"")</f>
        <v/>
      </c>
      <c r="M391" s="99" t="s">
        <v>75</v>
      </c>
      <c r="N391" s="100" t="str">
        <f>IF([1]p29!$J$360&lt;&gt;0,[1]p29!$J$360,"")</f>
        <v/>
      </c>
      <c r="O391" s="385" t="s">
        <v>259</v>
      </c>
      <c r="P391" s="386"/>
      <c r="Q391" s="378" t="str">
        <f>IF([1]p29!$L$360&lt;&gt;0,[1]p29!$L$360,"")</f>
        <v/>
      </c>
      <c r="R391" s="378"/>
      <c r="S391" s="387"/>
    </row>
    <row r="392" spans="1:22" x14ac:dyDescent="0.2">
      <c r="A392" s="384"/>
      <c r="B392" s="384"/>
      <c r="C392" s="384"/>
      <c r="D392" s="384"/>
      <c r="E392" s="384"/>
      <c r="F392" s="384"/>
      <c r="G392" s="384"/>
      <c r="H392" s="384"/>
      <c r="I392" s="384"/>
      <c r="J392" s="384"/>
      <c r="K392" s="384"/>
      <c r="L392" s="384"/>
      <c r="M392" s="384"/>
      <c r="N392" s="384"/>
      <c r="O392" s="384"/>
      <c r="P392" s="384"/>
      <c r="Q392" s="384"/>
      <c r="R392" s="384"/>
      <c r="S392" s="384"/>
    </row>
    <row r="393" spans="1:22" x14ac:dyDescent="0.2">
      <c r="A393" s="47" t="s">
        <v>257</v>
      </c>
      <c r="B393" s="379" t="str">
        <f>IF([1]p29!$A$361&lt;&gt;0,[1]p29!$A$361,"")</f>
        <v/>
      </c>
      <c r="C393" s="379"/>
      <c r="D393" s="379"/>
      <c r="E393" s="379"/>
      <c r="F393" s="379"/>
      <c r="G393" s="379"/>
      <c r="H393" s="379"/>
      <c r="I393" s="379"/>
      <c r="J393" s="379"/>
      <c r="K393" s="379"/>
      <c r="L393" s="379"/>
      <c r="M393" s="379"/>
      <c r="N393" s="379"/>
      <c r="O393" s="379"/>
      <c r="P393" s="379"/>
      <c r="Q393" s="379"/>
      <c r="R393" s="379"/>
      <c r="S393" s="380"/>
      <c r="T393" s="97"/>
      <c r="U393" s="2"/>
      <c r="V393" s="2"/>
    </row>
    <row r="394" spans="1:22" x14ac:dyDescent="0.2">
      <c r="A394" s="385" t="s">
        <v>170</v>
      </c>
      <c r="B394" s="386"/>
      <c r="C394" s="378" t="str">
        <f>IF([1]p29!$K$361&lt;&gt;0,[1]p29!$K$361,"")</f>
        <v/>
      </c>
      <c r="D394" s="378"/>
      <c r="E394" s="378"/>
      <c r="F394" s="378"/>
      <c r="G394" s="378"/>
      <c r="H394" s="378"/>
      <c r="I394" s="378"/>
      <c r="J394" s="378"/>
      <c r="K394" s="94" t="s">
        <v>74</v>
      </c>
      <c r="L394" s="98" t="str">
        <f>IF([1]p29!$I$361&lt;&gt;0,[1]p29!$I$361,"")</f>
        <v/>
      </c>
      <c r="M394" s="99" t="s">
        <v>75</v>
      </c>
      <c r="N394" s="100" t="str">
        <f>IF([1]p29!$J$361&lt;&gt;0,[1]p29!$J$361,"")</f>
        <v/>
      </c>
      <c r="O394" s="385" t="s">
        <v>259</v>
      </c>
      <c r="P394" s="386"/>
      <c r="Q394" s="378" t="str">
        <f>IF([1]p29!$L$361&lt;&gt;0,[1]p29!$L$361,"")</f>
        <v/>
      </c>
      <c r="R394" s="378"/>
      <c r="S394" s="387"/>
    </row>
    <row r="395" spans="1:22" x14ac:dyDescent="0.2">
      <c r="A395" s="378"/>
      <c r="B395" s="378"/>
      <c r="C395" s="378"/>
      <c r="D395" s="378"/>
      <c r="E395" s="378"/>
      <c r="F395" s="378"/>
      <c r="G395" s="378"/>
      <c r="H395" s="378"/>
      <c r="I395" s="378"/>
      <c r="J395" s="378"/>
      <c r="K395" s="378"/>
      <c r="L395" s="378"/>
      <c r="M395" s="378"/>
      <c r="N395" s="378"/>
      <c r="O395" s="378"/>
      <c r="P395" s="378"/>
      <c r="Q395" s="378"/>
      <c r="R395" s="378"/>
      <c r="S395" s="378"/>
    </row>
    <row r="396" spans="1:22" s="32" customFormat="1" ht="13.5" customHeight="1" x14ac:dyDescent="0.2">
      <c r="A396" s="375" t="str">
        <f>T([1]p30!$C$13:$G$13)</f>
        <v>Romildo Nascimento de Lima</v>
      </c>
      <c r="B396" s="376"/>
      <c r="C396" s="376"/>
      <c r="D396" s="376"/>
      <c r="E396" s="376"/>
      <c r="F396" s="377"/>
      <c r="G396" s="383"/>
      <c r="H396" s="381"/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</row>
    <row r="397" spans="1:22" x14ac:dyDescent="0.2">
      <c r="A397" s="47" t="s">
        <v>257</v>
      </c>
      <c r="B397" s="379" t="str">
        <f>IF([1]p30!$A$358&lt;&gt;0,[1]p30!$A$358,"")</f>
        <v/>
      </c>
      <c r="C397" s="379"/>
      <c r="D397" s="379"/>
      <c r="E397" s="379"/>
      <c r="F397" s="379"/>
      <c r="G397" s="379"/>
      <c r="H397" s="379"/>
      <c r="I397" s="379"/>
      <c r="J397" s="379"/>
      <c r="K397" s="379"/>
      <c r="L397" s="379"/>
      <c r="M397" s="379"/>
      <c r="N397" s="379"/>
      <c r="O397" s="379"/>
      <c r="P397" s="379"/>
      <c r="Q397" s="379"/>
      <c r="R397" s="379"/>
      <c r="S397" s="380"/>
      <c r="T397" s="97"/>
      <c r="U397" s="2"/>
      <c r="V397" s="2"/>
    </row>
    <row r="398" spans="1:22" x14ac:dyDescent="0.2">
      <c r="A398" s="385" t="s">
        <v>170</v>
      </c>
      <c r="B398" s="386"/>
      <c r="C398" s="378" t="str">
        <f>IF([1]p30!$K$358&lt;&gt;0,[1]p30!$K$358,"")</f>
        <v/>
      </c>
      <c r="D398" s="378"/>
      <c r="E398" s="378"/>
      <c r="F398" s="378"/>
      <c r="G398" s="378"/>
      <c r="H398" s="378"/>
      <c r="I398" s="378"/>
      <c r="J398" s="378"/>
      <c r="K398" s="94" t="s">
        <v>74</v>
      </c>
      <c r="L398" s="98" t="str">
        <f>IF([1]p30!$I$358&lt;&gt;0,[1]p30!$I$358,"")</f>
        <v/>
      </c>
      <c r="M398" s="99" t="s">
        <v>75</v>
      </c>
      <c r="N398" s="100" t="str">
        <f>IF([1]p30!$J$358&lt;&gt;0,[1]p30!$J$358,"")</f>
        <v/>
      </c>
      <c r="O398" s="385" t="s">
        <v>259</v>
      </c>
      <c r="P398" s="386"/>
      <c r="Q398" s="378" t="str">
        <f>IF([1]p30!$L$358&lt;&gt;0,[1]p30!$L$358,"")</f>
        <v/>
      </c>
      <c r="R398" s="378"/>
      <c r="S398" s="387"/>
    </row>
    <row r="399" spans="1:22" x14ac:dyDescent="0.2">
      <c r="A399" s="384"/>
      <c r="B399" s="384"/>
      <c r="C399" s="384"/>
      <c r="D399" s="384"/>
      <c r="E399" s="384"/>
      <c r="F399" s="384"/>
      <c r="G399" s="384"/>
      <c r="H399" s="384"/>
      <c r="I399" s="384"/>
      <c r="J399" s="384"/>
      <c r="K399" s="384"/>
      <c r="L399" s="384"/>
      <c r="M399" s="384"/>
      <c r="N399" s="384"/>
      <c r="O399" s="384"/>
      <c r="P399" s="384"/>
      <c r="Q399" s="384"/>
      <c r="R399" s="384"/>
      <c r="S399" s="384"/>
    </row>
    <row r="400" spans="1:22" x14ac:dyDescent="0.2">
      <c r="A400" s="47" t="s">
        <v>257</v>
      </c>
      <c r="B400" s="379" t="str">
        <f>IF([1]p30!$A$359&lt;&gt;0,[1]p30!$A$359,"")</f>
        <v/>
      </c>
      <c r="C400" s="379"/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79"/>
      <c r="O400" s="379"/>
      <c r="P400" s="379"/>
      <c r="Q400" s="379"/>
      <c r="R400" s="379"/>
      <c r="S400" s="380"/>
      <c r="T400" s="97"/>
      <c r="U400" s="2"/>
      <c r="V400" s="2"/>
    </row>
    <row r="401" spans="1:22" x14ac:dyDescent="0.2">
      <c r="A401" s="385" t="s">
        <v>170</v>
      </c>
      <c r="B401" s="386"/>
      <c r="C401" s="378" t="str">
        <f>IF([1]p30!$K$359&lt;&gt;0,[1]p30!$K$359,"")</f>
        <v/>
      </c>
      <c r="D401" s="378"/>
      <c r="E401" s="378"/>
      <c r="F401" s="378"/>
      <c r="G401" s="378"/>
      <c r="H401" s="378"/>
      <c r="I401" s="378"/>
      <c r="J401" s="378"/>
      <c r="K401" s="94" t="s">
        <v>74</v>
      </c>
      <c r="L401" s="98" t="str">
        <f>IF([1]p30!$I$359&lt;&gt;0,[1]p30!$I$359,"")</f>
        <v/>
      </c>
      <c r="M401" s="99" t="s">
        <v>75</v>
      </c>
      <c r="N401" s="100" t="str">
        <f>IF([1]p30!$J$359&lt;&gt;0,[1]p30!$J$359,"")</f>
        <v/>
      </c>
      <c r="O401" s="385" t="s">
        <v>259</v>
      </c>
      <c r="P401" s="386"/>
      <c r="Q401" s="378" t="str">
        <f>IF([1]p30!$L$359&lt;&gt;0,[1]p30!$L$359,"")</f>
        <v/>
      </c>
      <c r="R401" s="378"/>
      <c r="S401" s="387"/>
    </row>
    <row r="402" spans="1:22" x14ac:dyDescent="0.2">
      <c r="A402" s="378"/>
      <c r="B402" s="378"/>
      <c r="C402" s="378"/>
      <c r="D402" s="378"/>
      <c r="E402" s="378"/>
      <c r="F402" s="378"/>
      <c r="G402" s="378"/>
      <c r="H402" s="378"/>
      <c r="I402" s="378"/>
      <c r="J402" s="378"/>
      <c r="K402" s="378"/>
      <c r="L402" s="378"/>
      <c r="M402" s="378"/>
      <c r="N402" s="378"/>
      <c r="O402" s="378"/>
      <c r="P402" s="378"/>
      <c r="Q402" s="378"/>
      <c r="R402" s="378"/>
      <c r="S402" s="378"/>
    </row>
    <row r="403" spans="1:22" x14ac:dyDescent="0.2">
      <c r="A403" s="47" t="s">
        <v>257</v>
      </c>
      <c r="B403" s="379" t="str">
        <f>IF([1]p30!$A$360&lt;&gt;0,[1]p30!$A$360,"")</f>
        <v/>
      </c>
      <c r="C403" s="379"/>
      <c r="D403" s="379"/>
      <c r="E403" s="379"/>
      <c r="F403" s="379"/>
      <c r="G403" s="379"/>
      <c r="H403" s="379"/>
      <c r="I403" s="379"/>
      <c r="J403" s="379"/>
      <c r="K403" s="379"/>
      <c r="L403" s="379"/>
      <c r="M403" s="379"/>
      <c r="N403" s="379"/>
      <c r="O403" s="379"/>
      <c r="P403" s="379"/>
      <c r="Q403" s="379"/>
      <c r="R403" s="379"/>
      <c r="S403" s="380"/>
      <c r="T403" s="97"/>
      <c r="U403" s="2"/>
      <c r="V403" s="2"/>
    </row>
    <row r="404" spans="1:22" x14ac:dyDescent="0.2">
      <c r="A404" s="385" t="s">
        <v>170</v>
      </c>
      <c r="B404" s="386"/>
      <c r="C404" s="378" t="str">
        <f>IF([1]p30!$K$360&lt;&gt;0,[1]p30!$K$360,"")</f>
        <v/>
      </c>
      <c r="D404" s="378"/>
      <c r="E404" s="378"/>
      <c r="F404" s="378"/>
      <c r="G404" s="378"/>
      <c r="H404" s="378"/>
      <c r="I404" s="378"/>
      <c r="J404" s="378"/>
      <c r="K404" s="94" t="s">
        <v>74</v>
      </c>
      <c r="L404" s="98" t="str">
        <f>IF([1]p30!$I$360&lt;&gt;0,[1]p30!$I$360,"")</f>
        <v/>
      </c>
      <c r="M404" s="99" t="s">
        <v>75</v>
      </c>
      <c r="N404" s="100" t="str">
        <f>IF([1]p30!$J$360&lt;&gt;0,[1]p30!$J$360,"")</f>
        <v/>
      </c>
      <c r="O404" s="385" t="s">
        <v>259</v>
      </c>
      <c r="P404" s="386"/>
      <c r="Q404" s="378" t="str">
        <f>IF([1]p30!$L$360&lt;&gt;0,[1]p30!$L$360,"")</f>
        <v/>
      </c>
      <c r="R404" s="378"/>
      <c r="S404" s="387"/>
    </row>
    <row r="405" spans="1:22" x14ac:dyDescent="0.2">
      <c r="A405" s="384"/>
      <c r="B405" s="384"/>
      <c r="C405" s="384"/>
      <c r="D405" s="384"/>
      <c r="E405" s="384"/>
      <c r="F405" s="384"/>
      <c r="G405" s="384"/>
      <c r="H405" s="384"/>
      <c r="I405" s="384"/>
      <c r="J405" s="384"/>
      <c r="K405" s="384"/>
      <c r="L405" s="384"/>
      <c r="M405" s="384"/>
      <c r="N405" s="384"/>
      <c r="O405" s="384"/>
      <c r="P405" s="384"/>
      <c r="Q405" s="384"/>
      <c r="R405" s="384"/>
      <c r="S405" s="384"/>
    </row>
    <row r="406" spans="1:22" x14ac:dyDescent="0.2">
      <c r="A406" s="47" t="s">
        <v>257</v>
      </c>
      <c r="B406" s="379" t="str">
        <f>IF([1]p30!$A$361&lt;&gt;0,[1]p30!$A$361,"")</f>
        <v/>
      </c>
      <c r="C406" s="379"/>
      <c r="D406" s="379"/>
      <c r="E406" s="379"/>
      <c r="F406" s="379"/>
      <c r="G406" s="379"/>
      <c r="H406" s="379"/>
      <c r="I406" s="379"/>
      <c r="J406" s="379"/>
      <c r="K406" s="379"/>
      <c r="L406" s="379"/>
      <c r="M406" s="379"/>
      <c r="N406" s="379"/>
      <c r="O406" s="379"/>
      <c r="P406" s="379"/>
      <c r="Q406" s="379"/>
      <c r="R406" s="379"/>
      <c r="S406" s="380"/>
      <c r="T406" s="97"/>
      <c r="U406" s="2"/>
      <c r="V406" s="2"/>
    </row>
    <row r="407" spans="1:22" x14ac:dyDescent="0.2">
      <c r="A407" s="385" t="s">
        <v>170</v>
      </c>
      <c r="B407" s="386"/>
      <c r="C407" s="378" t="str">
        <f>IF([1]p30!$K$361&lt;&gt;0,[1]p30!$K$361,"")</f>
        <v/>
      </c>
      <c r="D407" s="378"/>
      <c r="E407" s="378"/>
      <c r="F407" s="378"/>
      <c r="G407" s="378"/>
      <c r="H407" s="378"/>
      <c r="I407" s="378"/>
      <c r="J407" s="378"/>
      <c r="K407" s="94" t="s">
        <v>74</v>
      </c>
      <c r="L407" s="98" t="str">
        <f>IF([1]p30!$I$361&lt;&gt;0,[1]p30!$I$361,"")</f>
        <v/>
      </c>
      <c r="M407" s="99" t="s">
        <v>75</v>
      </c>
      <c r="N407" s="100" t="str">
        <f>IF([1]p30!$J$361&lt;&gt;0,[1]p30!$J$361,"")</f>
        <v/>
      </c>
      <c r="O407" s="385" t="s">
        <v>259</v>
      </c>
      <c r="P407" s="386"/>
      <c r="Q407" s="378" t="str">
        <f>IF([1]p30!$L$361&lt;&gt;0,[1]p30!$L$361,"")</f>
        <v/>
      </c>
      <c r="R407" s="378"/>
      <c r="S407" s="387"/>
    </row>
    <row r="408" spans="1:22" x14ac:dyDescent="0.2">
      <c r="A408" s="378"/>
      <c r="B408" s="378"/>
      <c r="C408" s="378"/>
      <c r="D408" s="378"/>
      <c r="E408" s="378"/>
      <c r="F408" s="378"/>
      <c r="G408" s="378"/>
      <c r="H408" s="378"/>
      <c r="I408" s="378"/>
      <c r="J408" s="378"/>
      <c r="K408" s="378"/>
      <c r="L408" s="378"/>
      <c r="M408" s="378"/>
      <c r="N408" s="378"/>
      <c r="O408" s="378"/>
      <c r="P408" s="378"/>
      <c r="Q408" s="378"/>
      <c r="R408" s="378"/>
      <c r="S408" s="378"/>
    </row>
    <row r="409" spans="1:22" s="32" customFormat="1" ht="13.5" customHeight="1" x14ac:dyDescent="0.2">
      <c r="A409" s="375" t="str">
        <f>T([1]p31!$C$13:$G$13)</f>
        <v>Severino Horácio da Silva</v>
      </c>
      <c r="B409" s="376"/>
      <c r="C409" s="376"/>
      <c r="D409" s="376"/>
      <c r="E409" s="376"/>
      <c r="F409" s="377"/>
      <c r="G409" s="383"/>
      <c r="H409" s="381"/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</row>
    <row r="410" spans="1:22" x14ac:dyDescent="0.2">
      <c r="A410" s="47" t="s">
        <v>257</v>
      </c>
      <c r="B410" s="379" t="str">
        <f>IF([1]p31!$A$358&lt;&gt;0,[1]p31!$A$358,"")</f>
        <v>Encontro de Física Matemática</v>
      </c>
      <c r="C410" s="379"/>
      <c r="D410" s="379"/>
      <c r="E410" s="379"/>
      <c r="F410" s="379"/>
      <c r="G410" s="379"/>
      <c r="H410" s="379"/>
      <c r="I410" s="379"/>
      <c r="J410" s="379"/>
      <c r="K410" s="379"/>
      <c r="L410" s="379"/>
      <c r="M410" s="379"/>
      <c r="N410" s="379"/>
      <c r="O410" s="379"/>
      <c r="P410" s="379"/>
      <c r="Q410" s="379"/>
      <c r="R410" s="379"/>
      <c r="S410" s="380"/>
      <c r="T410" s="97"/>
      <c r="U410" s="2"/>
      <c r="V410" s="2"/>
    </row>
    <row r="411" spans="1:22" x14ac:dyDescent="0.2">
      <c r="A411" s="385" t="s">
        <v>170</v>
      </c>
      <c r="B411" s="386"/>
      <c r="C411" s="378" t="str">
        <f>IF([1]p31!$K$358&lt;&gt;0,[1]p31!$K$358,"")</f>
        <v>UAF/UFCG</v>
      </c>
      <c r="D411" s="378"/>
      <c r="E411" s="378"/>
      <c r="F411" s="378"/>
      <c r="G411" s="378"/>
      <c r="H411" s="378"/>
      <c r="I411" s="378"/>
      <c r="J411" s="378"/>
      <c r="K411" s="94" t="s">
        <v>74</v>
      </c>
      <c r="L411" s="98">
        <f>IF([1]p31!$I$358&lt;&gt;0,[1]p31!$I$358,"")</f>
        <v>45343</v>
      </c>
      <c r="M411" s="99" t="s">
        <v>75</v>
      </c>
      <c r="N411" s="100">
        <f>IF([1]p31!$J$358&lt;&gt;0,[1]p31!$J$358,"")</f>
        <v>45344</v>
      </c>
      <c r="O411" s="385" t="s">
        <v>259</v>
      </c>
      <c r="P411" s="386"/>
      <c r="Q411" s="378" t="str">
        <f>IF([1]p31!$L$358&lt;&gt;0,[1]p31!$L$358,"")</f>
        <v>Local</v>
      </c>
      <c r="R411" s="378"/>
      <c r="S411" s="387"/>
    </row>
    <row r="412" spans="1:22" x14ac:dyDescent="0.2">
      <c r="A412" s="384"/>
      <c r="B412" s="384"/>
      <c r="C412" s="384"/>
      <c r="D412" s="384"/>
      <c r="E412" s="384"/>
      <c r="F412" s="384"/>
      <c r="G412" s="384"/>
      <c r="H412" s="384"/>
      <c r="I412" s="384"/>
      <c r="J412" s="384"/>
      <c r="K412" s="384"/>
      <c r="L412" s="384"/>
      <c r="M412" s="384"/>
      <c r="N412" s="384"/>
      <c r="O412" s="384"/>
      <c r="P412" s="384"/>
      <c r="Q412" s="384"/>
      <c r="R412" s="384"/>
      <c r="S412" s="384"/>
    </row>
    <row r="413" spans="1:22" x14ac:dyDescent="0.2">
      <c r="A413" s="47" t="s">
        <v>257</v>
      </c>
      <c r="B413" s="379" t="str">
        <f>IF([1]p31!$A$359&lt;&gt;0,[1]p31!$A$359,"")</f>
        <v>Sessão de Análise: EDP de Evolução no Verão 2024 da UAMat</v>
      </c>
      <c r="C413" s="379"/>
      <c r="D413" s="379"/>
      <c r="E413" s="379"/>
      <c r="F413" s="379"/>
      <c r="G413" s="379"/>
      <c r="H413" s="379"/>
      <c r="I413" s="379"/>
      <c r="J413" s="379"/>
      <c r="K413" s="379"/>
      <c r="L413" s="379"/>
      <c r="M413" s="379"/>
      <c r="N413" s="379"/>
      <c r="O413" s="379"/>
      <c r="P413" s="379"/>
      <c r="Q413" s="379"/>
      <c r="R413" s="379"/>
      <c r="S413" s="380"/>
      <c r="T413" s="97"/>
      <c r="U413" s="2"/>
      <c r="V413" s="2"/>
    </row>
    <row r="414" spans="1:22" x14ac:dyDescent="0.2">
      <c r="A414" s="385" t="s">
        <v>170</v>
      </c>
      <c r="B414" s="386"/>
      <c r="C414" s="378" t="str">
        <f>IF([1]p31!$K$359&lt;&gt;0,[1]p31!$K$359,"")</f>
        <v>UFCG</v>
      </c>
      <c r="D414" s="378"/>
      <c r="E414" s="378"/>
      <c r="F414" s="378"/>
      <c r="G414" s="378"/>
      <c r="H414" s="378"/>
      <c r="I414" s="378"/>
      <c r="J414" s="378"/>
      <c r="K414" s="94" t="s">
        <v>74</v>
      </c>
      <c r="L414" s="98">
        <f>IF([1]p31!$I$359&lt;&gt;0,[1]p31!$I$359,"")</f>
        <v>45348</v>
      </c>
      <c r="M414" s="99" t="s">
        <v>75</v>
      </c>
      <c r="N414" s="100">
        <f>IF([1]p31!$J$359&lt;&gt;0,[1]p31!$J$359,"")</f>
        <v>45349</v>
      </c>
      <c r="O414" s="385" t="s">
        <v>259</v>
      </c>
      <c r="P414" s="386"/>
      <c r="Q414" s="378" t="str">
        <f>IF([1]p31!$L$359&lt;&gt;0,[1]p31!$L$359,"")</f>
        <v>Local</v>
      </c>
      <c r="R414" s="378"/>
      <c r="S414" s="387"/>
    </row>
    <row r="415" spans="1:22" x14ac:dyDescent="0.2">
      <c r="A415" s="378"/>
      <c r="B415" s="378"/>
      <c r="C415" s="378"/>
      <c r="D415" s="378"/>
      <c r="E415" s="378"/>
      <c r="F415" s="378"/>
      <c r="G415" s="378"/>
      <c r="H415" s="378"/>
      <c r="I415" s="378"/>
      <c r="J415" s="378"/>
      <c r="K415" s="378"/>
      <c r="L415" s="378"/>
      <c r="M415" s="378"/>
      <c r="N415" s="378"/>
      <c r="O415" s="378"/>
      <c r="P415" s="378"/>
      <c r="Q415" s="378"/>
      <c r="R415" s="378"/>
      <c r="S415" s="378"/>
    </row>
    <row r="416" spans="1:22" x14ac:dyDescent="0.2">
      <c r="A416" s="47" t="s">
        <v>257</v>
      </c>
      <c r="B416" s="379" t="str">
        <f>IF([1]p31!$A$360&lt;&gt;0,[1]p31!$A$360,"")</f>
        <v/>
      </c>
      <c r="C416" s="379"/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79"/>
      <c r="O416" s="379"/>
      <c r="P416" s="379"/>
      <c r="Q416" s="379"/>
      <c r="R416" s="379"/>
      <c r="S416" s="380"/>
      <c r="T416" s="97"/>
      <c r="U416" s="2"/>
      <c r="V416" s="2"/>
    </row>
    <row r="417" spans="1:22" x14ac:dyDescent="0.2">
      <c r="A417" s="385" t="s">
        <v>170</v>
      </c>
      <c r="B417" s="386"/>
      <c r="C417" s="378" t="str">
        <f>IF([1]p31!$K$360&lt;&gt;0,[1]p31!$K$360,"")</f>
        <v/>
      </c>
      <c r="D417" s="378"/>
      <c r="E417" s="378"/>
      <c r="F417" s="378"/>
      <c r="G417" s="378"/>
      <c r="H417" s="378"/>
      <c r="I417" s="378"/>
      <c r="J417" s="378"/>
      <c r="K417" s="94" t="s">
        <v>74</v>
      </c>
      <c r="L417" s="98" t="str">
        <f>IF([1]p31!$I$360&lt;&gt;0,[1]p31!$I$360,"")</f>
        <v/>
      </c>
      <c r="M417" s="99" t="s">
        <v>75</v>
      </c>
      <c r="N417" s="100" t="str">
        <f>IF([1]p31!$J$360&lt;&gt;0,[1]p31!$J$360,"")</f>
        <v/>
      </c>
      <c r="O417" s="385" t="s">
        <v>259</v>
      </c>
      <c r="P417" s="386"/>
      <c r="Q417" s="378" t="str">
        <f>IF([1]p31!$L$360&lt;&gt;0,[1]p31!$L$360,"")</f>
        <v/>
      </c>
      <c r="R417" s="378"/>
      <c r="S417" s="387"/>
    </row>
    <row r="418" spans="1:22" x14ac:dyDescent="0.2">
      <c r="A418" s="384"/>
      <c r="B418" s="384"/>
      <c r="C418" s="384"/>
      <c r="D418" s="384"/>
      <c r="E418" s="384"/>
      <c r="F418" s="384"/>
      <c r="G418" s="384"/>
      <c r="H418" s="384"/>
      <c r="I418" s="384"/>
      <c r="J418" s="384"/>
      <c r="K418" s="384"/>
      <c r="L418" s="384"/>
      <c r="M418" s="384"/>
      <c r="N418" s="384"/>
      <c r="O418" s="384"/>
      <c r="P418" s="384"/>
      <c r="Q418" s="384"/>
      <c r="R418" s="384"/>
      <c r="S418" s="384"/>
    </row>
    <row r="419" spans="1:22" x14ac:dyDescent="0.2">
      <c r="A419" s="47" t="s">
        <v>257</v>
      </c>
      <c r="B419" s="379" t="str">
        <f>IF([1]p31!$A$361&lt;&gt;0,[1]p31!$A$361,"")</f>
        <v/>
      </c>
      <c r="C419" s="379"/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79"/>
      <c r="O419" s="379"/>
      <c r="P419" s="379"/>
      <c r="Q419" s="379"/>
      <c r="R419" s="379"/>
      <c r="S419" s="380"/>
      <c r="T419" s="97"/>
      <c r="U419" s="2"/>
      <c r="V419" s="2"/>
    </row>
    <row r="420" spans="1:22" x14ac:dyDescent="0.2">
      <c r="A420" s="385" t="s">
        <v>170</v>
      </c>
      <c r="B420" s="386"/>
      <c r="C420" s="378" t="str">
        <f>IF([1]p31!$K$361&lt;&gt;0,[1]p31!$K$361,"")</f>
        <v/>
      </c>
      <c r="D420" s="378"/>
      <c r="E420" s="378"/>
      <c r="F420" s="378"/>
      <c r="G420" s="378"/>
      <c r="H420" s="378"/>
      <c r="I420" s="378"/>
      <c r="J420" s="378"/>
      <c r="K420" s="94" t="s">
        <v>74</v>
      </c>
      <c r="L420" s="98" t="str">
        <f>IF([1]p31!$I$361&lt;&gt;0,[1]p31!$I$361,"")</f>
        <v/>
      </c>
      <c r="M420" s="99" t="s">
        <v>75</v>
      </c>
      <c r="N420" s="100" t="str">
        <f>IF([1]p31!$J$361&lt;&gt;0,[1]p31!$J$361,"")</f>
        <v/>
      </c>
      <c r="O420" s="385" t="s">
        <v>259</v>
      </c>
      <c r="P420" s="386"/>
      <c r="Q420" s="378" t="str">
        <f>IF([1]p31!$L$361&lt;&gt;0,[1]p31!$L$361,"")</f>
        <v/>
      </c>
      <c r="R420" s="378"/>
      <c r="S420" s="387"/>
    </row>
    <row r="421" spans="1:22" x14ac:dyDescent="0.2">
      <c r="A421" s="378"/>
      <c r="B421" s="378"/>
      <c r="C421" s="378"/>
      <c r="D421" s="378"/>
      <c r="E421" s="378"/>
      <c r="F421" s="378"/>
      <c r="G421" s="378"/>
      <c r="H421" s="378"/>
      <c r="I421" s="378"/>
      <c r="J421" s="378"/>
      <c r="K421" s="378"/>
      <c r="L421" s="378"/>
      <c r="M421" s="378"/>
      <c r="N421" s="378"/>
      <c r="O421" s="378"/>
      <c r="P421" s="378"/>
      <c r="Q421" s="378"/>
      <c r="R421" s="378"/>
      <c r="S421" s="378"/>
    </row>
    <row r="422" spans="1:22" s="32" customFormat="1" ht="13.5" customHeight="1" x14ac:dyDescent="0.2">
      <c r="A422" s="375" t="str">
        <f>T([1]p32!$C$13:$G$13)</f>
        <v>Wenia Valdevino Félix de Lima</v>
      </c>
      <c r="B422" s="376"/>
      <c r="C422" s="376"/>
      <c r="D422" s="376"/>
      <c r="E422" s="376"/>
      <c r="F422" s="377"/>
      <c r="G422" s="383"/>
      <c r="H422" s="381"/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</row>
    <row r="423" spans="1:22" x14ac:dyDescent="0.2">
      <c r="A423" s="47" t="s">
        <v>257</v>
      </c>
      <c r="B423" s="379" t="str">
        <f>IF([1]p32!$A$358&lt;&gt;0,[1]p32!$A$358,"")</f>
        <v/>
      </c>
      <c r="C423" s="379"/>
      <c r="D423" s="379"/>
      <c r="E423" s="379"/>
      <c r="F423" s="379"/>
      <c r="G423" s="379"/>
      <c r="H423" s="379"/>
      <c r="I423" s="379"/>
      <c r="J423" s="379"/>
      <c r="K423" s="379"/>
      <c r="L423" s="379"/>
      <c r="M423" s="379"/>
      <c r="N423" s="379"/>
      <c r="O423" s="379"/>
      <c r="P423" s="379"/>
      <c r="Q423" s="379"/>
      <c r="R423" s="379"/>
      <c r="S423" s="380"/>
      <c r="T423" s="97"/>
      <c r="U423" s="2"/>
      <c r="V423" s="2"/>
    </row>
    <row r="424" spans="1:22" x14ac:dyDescent="0.2">
      <c r="A424" s="385" t="s">
        <v>170</v>
      </c>
      <c r="B424" s="386"/>
      <c r="C424" s="378" t="str">
        <f>IF([1]p32!$K$358&lt;&gt;0,[1]p32!$K$358,"")</f>
        <v/>
      </c>
      <c r="D424" s="378"/>
      <c r="E424" s="378"/>
      <c r="F424" s="378"/>
      <c r="G424" s="378"/>
      <c r="H424" s="378"/>
      <c r="I424" s="378"/>
      <c r="J424" s="378"/>
      <c r="K424" s="94" t="s">
        <v>74</v>
      </c>
      <c r="L424" s="98" t="str">
        <f>IF([1]p32!$I$358&lt;&gt;0,[1]p32!$I$358,"")</f>
        <v/>
      </c>
      <c r="M424" s="99" t="s">
        <v>75</v>
      </c>
      <c r="N424" s="100" t="str">
        <f>IF([1]p32!$J$358&lt;&gt;0,[1]p32!$J$358,"")</f>
        <v/>
      </c>
      <c r="O424" s="385" t="s">
        <v>259</v>
      </c>
      <c r="P424" s="386"/>
      <c r="Q424" s="378" t="str">
        <f>IF([1]p32!$L$358&lt;&gt;0,[1]p32!$L$358,"")</f>
        <v/>
      </c>
      <c r="R424" s="378"/>
      <c r="S424" s="387"/>
    </row>
    <row r="425" spans="1:22" x14ac:dyDescent="0.2">
      <c r="A425" s="384"/>
      <c r="B425" s="384"/>
      <c r="C425" s="384"/>
      <c r="D425" s="384"/>
      <c r="E425" s="384"/>
      <c r="F425" s="384"/>
      <c r="G425" s="384"/>
      <c r="H425" s="384"/>
      <c r="I425" s="384"/>
      <c r="J425" s="384"/>
      <c r="K425" s="384"/>
      <c r="L425" s="384"/>
      <c r="M425" s="384"/>
      <c r="N425" s="384"/>
      <c r="O425" s="384"/>
      <c r="P425" s="384"/>
      <c r="Q425" s="384"/>
      <c r="R425" s="384"/>
      <c r="S425" s="384"/>
    </row>
    <row r="426" spans="1:22" x14ac:dyDescent="0.2">
      <c r="A426" s="47" t="s">
        <v>257</v>
      </c>
      <c r="B426" s="379" t="str">
        <f>IF([1]p32!$A$359&lt;&gt;0,[1]p32!$A$359,"")</f>
        <v/>
      </c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80"/>
      <c r="T426" s="97"/>
      <c r="U426" s="2"/>
      <c r="V426" s="2"/>
    </row>
    <row r="427" spans="1:22" x14ac:dyDescent="0.2">
      <c r="A427" s="385" t="s">
        <v>170</v>
      </c>
      <c r="B427" s="386"/>
      <c r="C427" s="378" t="str">
        <f>IF([1]p32!$K$359&lt;&gt;0,[1]p32!$K$359,"")</f>
        <v/>
      </c>
      <c r="D427" s="378"/>
      <c r="E427" s="378"/>
      <c r="F427" s="378"/>
      <c r="G427" s="378"/>
      <c r="H427" s="378"/>
      <c r="I427" s="378"/>
      <c r="J427" s="378"/>
      <c r="K427" s="94" t="s">
        <v>74</v>
      </c>
      <c r="L427" s="98" t="str">
        <f>IF([1]p32!$I$359&lt;&gt;0,[1]p32!$I$359,"")</f>
        <v/>
      </c>
      <c r="M427" s="99" t="s">
        <v>75</v>
      </c>
      <c r="N427" s="100" t="str">
        <f>IF([1]p32!$J$359&lt;&gt;0,[1]p32!$J$359,"")</f>
        <v/>
      </c>
      <c r="O427" s="385" t="s">
        <v>259</v>
      </c>
      <c r="P427" s="386"/>
      <c r="Q427" s="378" t="str">
        <f>IF([1]p32!$L$359&lt;&gt;0,[1]p32!$L$359,"")</f>
        <v/>
      </c>
      <c r="R427" s="378"/>
      <c r="S427" s="387"/>
    </row>
    <row r="428" spans="1:22" x14ac:dyDescent="0.2">
      <c r="A428" s="378"/>
      <c r="B428" s="378"/>
      <c r="C428" s="378"/>
      <c r="D428" s="378"/>
      <c r="E428" s="378"/>
      <c r="F428" s="378"/>
      <c r="G428" s="378"/>
      <c r="H428" s="378"/>
      <c r="I428" s="378"/>
      <c r="J428" s="378"/>
      <c r="K428" s="378"/>
      <c r="L428" s="378"/>
      <c r="M428" s="378"/>
      <c r="N428" s="378"/>
      <c r="O428" s="378"/>
      <c r="P428" s="378"/>
      <c r="Q428" s="378"/>
      <c r="R428" s="378"/>
      <c r="S428" s="378"/>
    </row>
    <row r="429" spans="1:22" x14ac:dyDescent="0.2">
      <c r="A429" s="47" t="s">
        <v>257</v>
      </c>
      <c r="B429" s="379" t="str">
        <f>IF([1]p32!$A$360&lt;&gt;0,[1]p32!$A$360,"")</f>
        <v/>
      </c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80"/>
      <c r="T429" s="97"/>
      <c r="U429" s="2"/>
      <c r="V429" s="2"/>
    </row>
    <row r="430" spans="1:22" x14ac:dyDescent="0.2">
      <c r="A430" s="385" t="s">
        <v>170</v>
      </c>
      <c r="B430" s="386"/>
      <c r="C430" s="378" t="str">
        <f>IF([1]p32!$K$360&lt;&gt;0,[1]p32!$K$360,"")</f>
        <v/>
      </c>
      <c r="D430" s="378"/>
      <c r="E430" s="378"/>
      <c r="F430" s="378"/>
      <c r="G430" s="378"/>
      <c r="H430" s="378"/>
      <c r="I430" s="378"/>
      <c r="J430" s="378"/>
      <c r="K430" s="94" t="s">
        <v>74</v>
      </c>
      <c r="L430" s="98" t="str">
        <f>IF([1]p32!$I$360&lt;&gt;0,[1]p32!$I$360,"")</f>
        <v/>
      </c>
      <c r="M430" s="99" t="s">
        <v>75</v>
      </c>
      <c r="N430" s="100" t="str">
        <f>IF([1]p32!$J$360&lt;&gt;0,[1]p32!$J$360,"")</f>
        <v/>
      </c>
      <c r="O430" s="385" t="s">
        <v>259</v>
      </c>
      <c r="P430" s="386"/>
      <c r="Q430" s="378" t="str">
        <f>IF([1]p32!$L$360&lt;&gt;0,[1]p32!$L$360,"")</f>
        <v/>
      </c>
      <c r="R430" s="378"/>
      <c r="S430" s="387"/>
    </row>
    <row r="431" spans="1:22" x14ac:dyDescent="0.2">
      <c r="A431" s="384"/>
      <c r="B431" s="384"/>
      <c r="C431" s="384"/>
      <c r="D431" s="384"/>
      <c r="E431" s="384"/>
      <c r="F431" s="384"/>
      <c r="G431" s="384"/>
      <c r="H431" s="384"/>
      <c r="I431" s="384"/>
      <c r="J431" s="384"/>
      <c r="K431" s="384"/>
      <c r="L431" s="384"/>
      <c r="M431" s="384"/>
      <c r="N431" s="384"/>
      <c r="O431" s="384"/>
      <c r="P431" s="384"/>
      <c r="Q431" s="384"/>
      <c r="R431" s="384"/>
      <c r="S431" s="384"/>
    </row>
    <row r="432" spans="1:22" x14ac:dyDescent="0.2">
      <c r="A432" s="47" t="s">
        <v>257</v>
      </c>
      <c r="B432" s="379" t="str">
        <f>IF([1]p32!$A$361&lt;&gt;0,[1]p32!$A$361,"")</f>
        <v/>
      </c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80"/>
      <c r="T432" s="97"/>
      <c r="U432" s="2"/>
      <c r="V432" s="2"/>
    </row>
    <row r="433" spans="1:22" x14ac:dyDescent="0.2">
      <c r="A433" s="385" t="s">
        <v>170</v>
      </c>
      <c r="B433" s="386"/>
      <c r="C433" s="378" t="str">
        <f>IF([1]p32!$K$361&lt;&gt;0,[1]p32!$K$361,"")</f>
        <v/>
      </c>
      <c r="D433" s="378"/>
      <c r="E433" s="378"/>
      <c r="F433" s="378"/>
      <c r="G433" s="378"/>
      <c r="H433" s="378"/>
      <c r="I433" s="378"/>
      <c r="J433" s="378"/>
      <c r="K433" s="94" t="s">
        <v>74</v>
      </c>
      <c r="L433" s="98" t="str">
        <f>IF([1]p32!$I$361&lt;&gt;0,[1]p32!$I$361,"")</f>
        <v/>
      </c>
      <c r="M433" s="99" t="s">
        <v>75</v>
      </c>
      <c r="N433" s="100" t="str">
        <f>IF([1]p32!$J$361&lt;&gt;0,[1]p32!$J$361,"")</f>
        <v/>
      </c>
      <c r="O433" s="385" t="s">
        <v>259</v>
      </c>
      <c r="P433" s="386"/>
      <c r="Q433" s="378" t="str">
        <f>IF([1]p32!$L$361&lt;&gt;0,[1]p32!$L$361,"")</f>
        <v/>
      </c>
      <c r="R433" s="378"/>
      <c r="S433" s="387"/>
    </row>
    <row r="434" spans="1:22" x14ac:dyDescent="0.2">
      <c r="A434" s="378"/>
      <c r="B434" s="378"/>
      <c r="C434" s="378"/>
      <c r="D434" s="378"/>
      <c r="E434" s="378"/>
      <c r="F434" s="378"/>
      <c r="G434" s="378"/>
      <c r="H434" s="378"/>
      <c r="I434" s="378"/>
      <c r="J434" s="378"/>
      <c r="K434" s="378"/>
      <c r="L434" s="378"/>
      <c r="M434" s="378"/>
      <c r="N434" s="378"/>
      <c r="O434" s="378"/>
      <c r="P434" s="378"/>
      <c r="Q434" s="378"/>
      <c r="R434" s="378"/>
      <c r="S434" s="378"/>
    </row>
    <row r="435" spans="1:22" s="32" customFormat="1" ht="13.5" customHeight="1" x14ac:dyDescent="0.2">
      <c r="A435" s="375" t="str">
        <f>T([1]p33!$C$13:$G$13)</f>
        <v>Lucas Siebra Rocha</v>
      </c>
      <c r="B435" s="376"/>
      <c r="C435" s="376"/>
      <c r="D435" s="376"/>
      <c r="E435" s="376"/>
      <c r="F435" s="377"/>
      <c r="G435" s="383"/>
      <c r="H435" s="381"/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</row>
    <row r="436" spans="1:22" x14ac:dyDescent="0.2">
      <c r="A436" s="47" t="s">
        <v>257</v>
      </c>
      <c r="B436" s="379" t="str">
        <f>IF([1]p33!$A$358&lt;&gt;0,[1]p33!$A$358,"")</f>
        <v/>
      </c>
      <c r="C436" s="379"/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79"/>
      <c r="O436" s="379"/>
      <c r="P436" s="379"/>
      <c r="Q436" s="379"/>
      <c r="R436" s="379"/>
      <c r="S436" s="380"/>
      <c r="T436" s="97"/>
      <c r="U436" s="2"/>
      <c r="V436" s="2"/>
    </row>
    <row r="437" spans="1:22" x14ac:dyDescent="0.2">
      <c r="A437" s="385" t="s">
        <v>170</v>
      </c>
      <c r="B437" s="386"/>
      <c r="C437" s="378" t="str">
        <f>IF([1]p33!$K$358&lt;&gt;0,[1]p33!$K$358,"")</f>
        <v/>
      </c>
      <c r="D437" s="378"/>
      <c r="E437" s="378"/>
      <c r="F437" s="378"/>
      <c r="G437" s="378"/>
      <c r="H437" s="378"/>
      <c r="I437" s="378"/>
      <c r="J437" s="378"/>
      <c r="K437" s="94" t="s">
        <v>74</v>
      </c>
      <c r="L437" s="98" t="str">
        <f>IF([1]p33!$I$358&lt;&gt;0,[1]p33!$I$358,"")</f>
        <v/>
      </c>
      <c r="M437" s="99" t="s">
        <v>75</v>
      </c>
      <c r="N437" s="100" t="str">
        <f>IF([1]p33!$J$358&lt;&gt;0,[1]p33!$J$358,"")</f>
        <v/>
      </c>
      <c r="O437" s="385" t="s">
        <v>259</v>
      </c>
      <c r="P437" s="386"/>
      <c r="Q437" s="378" t="str">
        <f>IF([1]p33!$L$358&lt;&gt;0,[1]p33!$L$358,"")</f>
        <v/>
      </c>
      <c r="R437" s="378"/>
      <c r="S437" s="387"/>
    </row>
    <row r="438" spans="1:22" x14ac:dyDescent="0.2">
      <c r="A438" s="384"/>
      <c r="B438" s="384"/>
      <c r="C438" s="384"/>
      <c r="D438" s="384"/>
      <c r="E438" s="384"/>
      <c r="F438" s="384"/>
      <c r="G438" s="384"/>
      <c r="H438" s="384"/>
      <c r="I438" s="384"/>
      <c r="J438" s="384"/>
      <c r="K438" s="384"/>
      <c r="L438" s="384"/>
      <c r="M438" s="384"/>
      <c r="N438" s="384"/>
      <c r="O438" s="384"/>
      <c r="P438" s="384"/>
      <c r="Q438" s="384"/>
      <c r="R438" s="384"/>
      <c r="S438" s="384"/>
    </row>
    <row r="439" spans="1:22" x14ac:dyDescent="0.2">
      <c r="A439" s="47" t="s">
        <v>257</v>
      </c>
      <c r="B439" s="379" t="str">
        <f>IF([1]p33!$A$359&lt;&gt;0,[1]p33!$A$359,"")</f>
        <v/>
      </c>
      <c r="C439" s="379"/>
      <c r="D439" s="379"/>
      <c r="E439" s="379"/>
      <c r="F439" s="379"/>
      <c r="G439" s="379"/>
      <c r="H439" s="379"/>
      <c r="I439" s="379"/>
      <c r="J439" s="379"/>
      <c r="K439" s="379"/>
      <c r="L439" s="379"/>
      <c r="M439" s="379"/>
      <c r="N439" s="379"/>
      <c r="O439" s="379"/>
      <c r="P439" s="379"/>
      <c r="Q439" s="379"/>
      <c r="R439" s="379"/>
      <c r="S439" s="380"/>
      <c r="T439" s="97"/>
      <c r="U439" s="2"/>
      <c r="V439" s="2"/>
    </row>
    <row r="440" spans="1:22" x14ac:dyDescent="0.2">
      <c r="A440" s="385" t="s">
        <v>170</v>
      </c>
      <c r="B440" s="386"/>
      <c r="C440" s="378" t="str">
        <f>IF([1]p33!$K$359&lt;&gt;0,[1]p33!$K$359,"")</f>
        <v/>
      </c>
      <c r="D440" s="378"/>
      <c r="E440" s="378"/>
      <c r="F440" s="378"/>
      <c r="G440" s="378"/>
      <c r="H440" s="378"/>
      <c r="I440" s="378"/>
      <c r="J440" s="378"/>
      <c r="K440" s="94" t="s">
        <v>74</v>
      </c>
      <c r="L440" s="98" t="str">
        <f>IF([1]p33!$I$359&lt;&gt;0,[1]p33!$I$359,"")</f>
        <v/>
      </c>
      <c r="M440" s="99" t="s">
        <v>75</v>
      </c>
      <c r="N440" s="100" t="str">
        <f>IF([1]p33!$J$359&lt;&gt;0,[1]p33!$J$359,"")</f>
        <v/>
      </c>
      <c r="O440" s="385" t="s">
        <v>259</v>
      </c>
      <c r="P440" s="386"/>
      <c r="Q440" s="378" t="str">
        <f>IF([1]p33!$L$359&lt;&gt;0,[1]p33!$L$359,"")</f>
        <v/>
      </c>
      <c r="R440" s="378"/>
      <c r="S440" s="387"/>
    </row>
    <row r="441" spans="1:22" x14ac:dyDescent="0.2">
      <c r="A441" s="378"/>
      <c r="B441" s="378"/>
      <c r="C441" s="378"/>
      <c r="D441" s="378"/>
      <c r="E441" s="378"/>
      <c r="F441" s="378"/>
      <c r="G441" s="378"/>
      <c r="H441" s="378"/>
      <c r="I441" s="378"/>
      <c r="J441" s="378"/>
      <c r="K441" s="378"/>
      <c r="L441" s="378"/>
      <c r="M441" s="378"/>
      <c r="N441" s="378"/>
      <c r="O441" s="378"/>
      <c r="P441" s="378"/>
      <c r="Q441" s="378"/>
      <c r="R441" s="378"/>
      <c r="S441" s="378"/>
    </row>
    <row r="442" spans="1:22" x14ac:dyDescent="0.2">
      <c r="A442" s="47" t="s">
        <v>257</v>
      </c>
      <c r="B442" s="379" t="str">
        <f>IF([1]p33!$A$360&lt;&gt;0,[1]p33!$A$360,"")</f>
        <v/>
      </c>
      <c r="C442" s="379"/>
      <c r="D442" s="379"/>
      <c r="E442" s="379"/>
      <c r="F442" s="379"/>
      <c r="G442" s="379"/>
      <c r="H442" s="379"/>
      <c r="I442" s="379"/>
      <c r="J442" s="379"/>
      <c r="K442" s="379"/>
      <c r="L442" s="379"/>
      <c r="M442" s="379"/>
      <c r="N442" s="379"/>
      <c r="O442" s="379"/>
      <c r="P442" s="379"/>
      <c r="Q442" s="379"/>
      <c r="R442" s="379"/>
      <c r="S442" s="380"/>
      <c r="T442" s="97"/>
      <c r="U442" s="2"/>
      <c r="V442" s="2"/>
    </row>
    <row r="443" spans="1:22" x14ac:dyDescent="0.2">
      <c r="A443" s="385" t="s">
        <v>170</v>
      </c>
      <c r="B443" s="386"/>
      <c r="C443" s="378" t="str">
        <f>IF([1]p33!$K$360&lt;&gt;0,[1]p33!$K$360,"")</f>
        <v/>
      </c>
      <c r="D443" s="378"/>
      <c r="E443" s="378"/>
      <c r="F443" s="378"/>
      <c r="G443" s="378"/>
      <c r="H443" s="378"/>
      <c r="I443" s="378"/>
      <c r="J443" s="378"/>
      <c r="K443" s="94" t="s">
        <v>74</v>
      </c>
      <c r="L443" s="98" t="str">
        <f>IF([1]p33!$I$360&lt;&gt;0,[1]p33!$I$360,"")</f>
        <v/>
      </c>
      <c r="M443" s="99" t="s">
        <v>75</v>
      </c>
      <c r="N443" s="100" t="str">
        <f>IF([1]p33!$J$360&lt;&gt;0,[1]p33!$J$360,"")</f>
        <v/>
      </c>
      <c r="O443" s="385" t="s">
        <v>259</v>
      </c>
      <c r="P443" s="386"/>
      <c r="Q443" s="378" t="str">
        <f>IF([1]p33!$L$360&lt;&gt;0,[1]p33!$L$360,"")</f>
        <v/>
      </c>
      <c r="R443" s="378"/>
      <c r="S443" s="387"/>
    </row>
    <row r="444" spans="1:22" x14ac:dyDescent="0.2">
      <c r="A444" s="384"/>
      <c r="B444" s="384"/>
      <c r="C444" s="384"/>
      <c r="D444" s="384"/>
      <c r="E444" s="384"/>
      <c r="F444" s="384"/>
      <c r="G444" s="384"/>
      <c r="H444" s="384"/>
      <c r="I444" s="384"/>
      <c r="J444" s="384"/>
      <c r="K444" s="384"/>
      <c r="L444" s="384"/>
      <c r="M444" s="384"/>
      <c r="N444" s="384"/>
      <c r="O444" s="384"/>
      <c r="P444" s="384"/>
      <c r="Q444" s="384"/>
      <c r="R444" s="384"/>
      <c r="S444" s="384"/>
    </row>
    <row r="445" spans="1:22" x14ac:dyDescent="0.2">
      <c r="A445" s="47" t="s">
        <v>257</v>
      </c>
      <c r="B445" s="379" t="str">
        <f>IF([1]p33!$A$361&lt;&gt;0,[1]p33!$A$361,"")</f>
        <v/>
      </c>
      <c r="C445" s="379"/>
      <c r="D445" s="379"/>
      <c r="E445" s="379"/>
      <c r="F445" s="379"/>
      <c r="G445" s="379"/>
      <c r="H445" s="379"/>
      <c r="I445" s="379"/>
      <c r="J445" s="379"/>
      <c r="K445" s="379"/>
      <c r="L445" s="379"/>
      <c r="M445" s="379"/>
      <c r="N445" s="379"/>
      <c r="O445" s="379"/>
      <c r="P445" s="379"/>
      <c r="Q445" s="379"/>
      <c r="R445" s="379"/>
      <c r="S445" s="380"/>
      <c r="T445" s="97"/>
      <c r="U445" s="2"/>
      <c r="V445" s="2"/>
    </row>
    <row r="446" spans="1:22" x14ac:dyDescent="0.2">
      <c r="A446" s="385" t="s">
        <v>170</v>
      </c>
      <c r="B446" s="386"/>
      <c r="C446" s="378" t="str">
        <f>IF([1]p33!$K$361&lt;&gt;0,[1]p33!$K$361,"")</f>
        <v/>
      </c>
      <c r="D446" s="378"/>
      <c r="E446" s="378"/>
      <c r="F446" s="378"/>
      <c r="G446" s="378"/>
      <c r="H446" s="378"/>
      <c r="I446" s="378"/>
      <c r="J446" s="378"/>
      <c r="K446" s="94" t="s">
        <v>74</v>
      </c>
      <c r="L446" s="98" t="str">
        <f>IF([1]p33!$I$361&lt;&gt;0,[1]p33!$I$361,"")</f>
        <v/>
      </c>
      <c r="M446" s="99" t="s">
        <v>75</v>
      </c>
      <c r="N446" s="100" t="str">
        <f>IF([1]p33!$J$361&lt;&gt;0,[1]p33!$J$361,"")</f>
        <v/>
      </c>
      <c r="O446" s="385" t="s">
        <v>259</v>
      </c>
      <c r="P446" s="386"/>
      <c r="Q446" s="378" t="str">
        <f>IF([1]p33!$L$361&lt;&gt;0,[1]p33!$L$361,"")</f>
        <v/>
      </c>
      <c r="R446" s="378"/>
      <c r="S446" s="387"/>
    </row>
    <row r="447" spans="1:22" x14ac:dyDescent="0.2">
      <c r="A447" s="378"/>
      <c r="B447" s="378"/>
      <c r="C447" s="378"/>
      <c r="D447" s="378"/>
      <c r="E447" s="378"/>
      <c r="F447" s="378"/>
      <c r="G447" s="378"/>
      <c r="H447" s="378"/>
      <c r="I447" s="378"/>
      <c r="J447" s="378"/>
      <c r="K447" s="378"/>
      <c r="L447" s="378"/>
      <c r="M447" s="378"/>
      <c r="N447" s="378"/>
      <c r="O447" s="378"/>
      <c r="P447" s="378"/>
      <c r="Q447" s="378"/>
      <c r="R447" s="378"/>
      <c r="S447" s="378"/>
    </row>
    <row r="448" spans="1:22" s="32" customFormat="1" ht="13.5" customHeight="1" x14ac:dyDescent="0.2">
      <c r="A448" s="375" t="str">
        <f>T([1]p34!$C$13:$G$13)</f>
        <v/>
      </c>
      <c r="B448" s="376"/>
      <c r="C448" s="376"/>
      <c r="D448" s="376"/>
      <c r="E448" s="376"/>
      <c r="F448" s="377"/>
      <c r="G448" s="383"/>
      <c r="H448" s="381"/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</row>
    <row r="449" spans="1:22" x14ac:dyDescent="0.2">
      <c r="A449" s="47" t="s">
        <v>257</v>
      </c>
      <c r="B449" s="379" t="str">
        <f>IF([1]p34!$A$358&lt;&gt;0,[1]p34!$A$358,"")</f>
        <v/>
      </c>
      <c r="C449" s="379"/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79"/>
      <c r="O449" s="379"/>
      <c r="P449" s="379"/>
      <c r="Q449" s="379"/>
      <c r="R449" s="379"/>
      <c r="S449" s="380"/>
      <c r="T449" s="97"/>
      <c r="U449" s="2"/>
      <c r="V449" s="2"/>
    </row>
    <row r="450" spans="1:22" x14ac:dyDescent="0.2">
      <c r="A450" s="385" t="s">
        <v>170</v>
      </c>
      <c r="B450" s="386"/>
      <c r="C450" s="378" t="str">
        <f>IF([1]p34!$K$358&lt;&gt;0,[1]p34!$K$358,"")</f>
        <v/>
      </c>
      <c r="D450" s="378"/>
      <c r="E450" s="378"/>
      <c r="F450" s="378"/>
      <c r="G450" s="378"/>
      <c r="H450" s="378"/>
      <c r="I450" s="378"/>
      <c r="J450" s="378"/>
      <c r="K450" s="94" t="s">
        <v>74</v>
      </c>
      <c r="L450" s="98" t="str">
        <f>IF([1]p34!$I$358&lt;&gt;0,[1]p34!$I$358,"")</f>
        <v/>
      </c>
      <c r="M450" s="99" t="s">
        <v>75</v>
      </c>
      <c r="N450" s="100" t="str">
        <f>IF([1]p34!$J$358&lt;&gt;0,[1]p34!$J$358,"")</f>
        <v/>
      </c>
      <c r="O450" s="385" t="s">
        <v>259</v>
      </c>
      <c r="P450" s="386"/>
      <c r="Q450" s="378" t="str">
        <f>IF([1]p34!$L$358&lt;&gt;0,[1]p34!$L$358,"")</f>
        <v/>
      </c>
      <c r="R450" s="378"/>
      <c r="S450" s="387"/>
    </row>
    <row r="451" spans="1:22" x14ac:dyDescent="0.2">
      <c r="A451" s="384"/>
      <c r="B451" s="384"/>
      <c r="C451" s="384"/>
      <c r="D451" s="384"/>
      <c r="E451" s="384"/>
      <c r="F451" s="384"/>
      <c r="G451" s="384"/>
      <c r="H451" s="384"/>
      <c r="I451" s="384"/>
      <c r="J451" s="384"/>
      <c r="K451" s="384"/>
      <c r="L451" s="384"/>
      <c r="M451" s="384"/>
      <c r="N451" s="384"/>
      <c r="O451" s="384"/>
      <c r="P451" s="384"/>
      <c r="Q451" s="384"/>
      <c r="R451" s="384"/>
      <c r="S451" s="384"/>
    </row>
    <row r="452" spans="1:22" x14ac:dyDescent="0.2">
      <c r="A452" s="47" t="s">
        <v>257</v>
      </c>
      <c r="B452" s="379" t="str">
        <f>IF([1]p34!$A$359&lt;&gt;0,[1]p34!$A$359,"")</f>
        <v/>
      </c>
      <c r="C452" s="379"/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79"/>
      <c r="O452" s="379"/>
      <c r="P452" s="379"/>
      <c r="Q452" s="379"/>
      <c r="R452" s="379"/>
      <c r="S452" s="380"/>
      <c r="T452" s="97"/>
      <c r="U452" s="2"/>
      <c r="V452" s="2"/>
    </row>
    <row r="453" spans="1:22" x14ac:dyDescent="0.2">
      <c r="A453" s="385" t="s">
        <v>170</v>
      </c>
      <c r="B453" s="386"/>
      <c r="C453" s="378" t="str">
        <f>IF([1]p34!$K$359&lt;&gt;0,[1]p34!$K$359,"")</f>
        <v/>
      </c>
      <c r="D453" s="378"/>
      <c r="E453" s="378"/>
      <c r="F453" s="378"/>
      <c r="G453" s="378"/>
      <c r="H453" s="378"/>
      <c r="I453" s="378"/>
      <c r="J453" s="378"/>
      <c r="K453" s="94" t="s">
        <v>74</v>
      </c>
      <c r="L453" s="98" t="str">
        <f>IF([1]p34!$I$359&lt;&gt;0,[1]p34!$I$359,"")</f>
        <v/>
      </c>
      <c r="M453" s="99" t="s">
        <v>75</v>
      </c>
      <c r="N453" s="100" t="str">
        <f>IF([1]p34!$J$359&lt;&gt;0,[1]p34!$J$359,"")</f>
        <v/>
      </c>
      <c r="O453" s="385" t="s">
        <v>259</v>
      </c>
      <c r="P453" s="386"/>
      <c r="Q453" s="378" t="str">
        <f>IF([1]p34!$L$359&lt;&gt;0,[1]p34!$L$359,"")</f>
        <v/>
      </c>
      <c r="R453" s="378"/>
      <c r="S453" s="387"/>
    </row>
    <row r="454" spans="1:22" x14ac:dyDescent="0.2">
      <c r="A454" s="378"/>
      <c r="B454" s="378"/>
      <c r="C454" s="378"/>
      <c r="D454" s="378"/>
      <c r="E454" s="378"/>
      <c r="F454" s="378"/>
      <c r="G454" s="378"/>
      <c r="H454" s="378"/>
      <c r="I454" s="378"/>
      <c r="J454" s="378"/>
      <c r="K454" s="378"/>
      <c r="L454" s="378"/>
      <c r="M454" s="378"/>
      <c r="N454" s="378"/>
      <c r="O454" s="378"/>
      <c r="P454" s="378"/>
      <c r="Q454" s="378"/>
      <c r="R454" s="378"/>
      <c r="S454" s="378"/>
    </row>
    <row r="455" spans="1:22" x14ac:dyDescent="0.2">
      <c r="A455" s="47" t="s">
        <v>257</v>
      </c>
      <c r="B455" s="379" t="str">
        <f>IF([1]p34!$A$360&lt;&gt;0,[1]p34!$A$360,"")</f>
        <v/>
      </c>
      <c r="C455" s="379"/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79"/>
      <c r="O455" s="379"/>
      <c r="P455" s="379"/>
      <c r="Q455" s="379"/>
      <c r="R455" s="379"/>
      <c r="S455" s="380"/>
      <c r="T455" s="97"/>
      <c r="U455" s="2"/>
      <c r="V455" s="2"/>
    </row>
    <row r="456" spans="1:22" x14ac:dyDescent="0.2">
      <c r="A456" s="385" t="s">
        <v>170</v>
      </c>
      <c r="B456" s="386"/>
      <c r="C456" s="378" t="str">
        <f>IF([1]p34!$K$360&lt;&gt;0,[1]p34!$K$360,"")</f>
        <v/>
      </c>
      <c r="D456" s="378"/>
      <c r="E456" s="378"/>
      <c r="F456" s="378"/>
      <c r="G456" s="378"/>
      <c r="H456" s="378"/>
      <c r="I456" s="378"/>
      <c r="J456" s="378"/>
      <c r="K456" s="94" t="s">
        <v>74</v>
      </c>
      <c r="L456" s="98" t="str">
        <f>IF([1]p34!$I$360&lt;&gt;0,[1]p34!$I$360,"")</f>
        <v/>
      </c>
      <c r="M456" s="99" t="s">
        <v>75</v>
      </c>
      <c r="N456" s="100" t="str">
        <f>IF([1]p34!$J$360&lt;&gt;0,[1]p34!$J$360,"")</f>
        <v/>
      </c>
      <c r="O456" s="385" t="s">
        <v>259</v>
      </c>
      <c r="P456" s="386"/>
      <c r="Q456" s="378" t="str">
        <f>IF([1]p34!$L$360&lt;&gt;0,[1]p34!$L$360,"")</f>
        <v/>
      </c>
      <c r="R456" s="378"/>
      <c r="S456" s="387"/>
    </row>
    <row r="457" spans="1:22" x14ac:dyDescent="0.2">
      <c r="A457" s="384"/>
      <c r="B457" s="384"/>
      <c r="C457" s="384"/>
      <c r="D457" s="384"/>
      <c r="E457" s="384"/>
      <c r="F457" s="384"/>
      <c r="G457" s="384"/>
      <c r="H457" s="384"/>
      <c r="I457" s="384"/>
      <c r="J457" s="384"/>
      <c r="K457" s="384"/>
      <c r="L457" s="384"/>
      <c r="M457" s="384"/>
      <c r="N457" s="384"/>
      <c r="O457" s="384"/>
      <c r="P457" s="384"/>
      <c r="Q457" s="384"/>
      <c r="R457" s="384"/>
      <c r="S457" s="384"/>
    </row>
    <row r="458" spans="1:22" x14ac:dyDescent="0.2">
      <c r="A458" s="47" t="s">
        <v>257</v>
      </c>
      <c r="B458" s="379" t="str">
        <f>IF([1]p34!$A$361&lt;&gt;0,[1]p34!$A$361,"")</f>
        <v/>
      </c>
      <c r="C458" s="379"/>
      <c r="D458" s="379"/>
      <c r="E458" s="379"/>
      <c r="F458" s="379"/>
      <c r="G458" s="379"/>
      <c r="H458" s="379"/>
      <c r="I458" s="379"/>
      <c r="J458" s="379"/>
      <c r="K458" s="379"/>
      <c r="L458" s="379"/>
      <c r="M458" s="379"/>
      <c r="N458" s="379"/>
      <c r="O458" s="379"/>
      <c r="P458" s="379"/>
      <c r="Q458" s="379"/>
      <c r="R458" s="379"/>
      <c r="S458" s="380"/>
      <c r="T458" s="97"/>
      <c r="U458" s="2"/>
      <c r="V458" s="2"/>
    </row>
    <row r="459" spans="1:22" x14ac:dyDescent="0.2">
      <c r="A459" s="385" t="s">
        <v>170</v>
      </c>
      <c r="B459" s="386"/>
      <c r="C459" s="378" t="str">
        <f>IF([1]p34!$K$361&lt;&gt;0,[1]p34!$K$361,"")</f>
        <v/>
      </c>
      <c r="D459" s="378"/>
      <c r="E459" s="378"/>
      <c r="F459" s="378"/>
      <c r="G459" s="378"/>
      <c r="H459" s="378"/>
      <c r="I459" s="378"/>
      <c r="J459" s="378"/>
      <c r="K459" s="94" t="s">
        <v>74</v>
      </c>
      <c r="L459" s="98" t="str">
        <f>IF([1]p34!$I$361&lt;&gt;0,[1]p34!$I$361,"")</f>
        <v/>
      </c>
      <c r="M459" s="99" t="s">
        <v>75</v>
      </c>
      <c r="N459" s="100" t="str">
        <f>IF([1]p34!$J$361&lt;&gt;0,[1]p34!$J$361,"")</f>
        <v/>
      </c>
      <c r="O459" s="385" t="s">
        <v>259</v>
      </c>
      <c r="P459" s="386"/>
      <c r="Q459" s="378" t="str">
        <f>IF([1]p34!$L$361&lt;&gt;0,[1]p34!$L$361,"")</f>
        <v/>
      </c>
      <c r="R459" s="378"/>
      <c r="S459" s="387"/>
    </row>
    <row r="460" spans="1:22" x14ac:dyDescent="0.2">
      <c r="A460" s="378"/>
      <c r="B460" s="378"/>
      <c r="C460" s="378"/>
      <c r="D460" s="378"/>
      <c r="E460" s="378"/>
      <c r="F460" s="378"/>
      <c r="G460" s="378"/>
      <c r="H460" s="378"/>
      <c r="I460" s="378"/>
      <c r="J460" s="378"/>
      <c r="K460" s="378"/>
      <c r="L460" s="378"/>
      <c r="M460" s="378"/>
      <c r="N460" s="378"/>
      <c r="O460" s="378"/>
      <c r="P460" s="378"/>
      <c r="Q460" s="378"/>
      <c r="R460" s="378"/>
      <c r="S460" s="378"/>
    </row>
    <row r="461" spans="1:22" s="32" customFormat="1" ht="13.5" customHeight="1" x14ac:dyDescent="0.2">
      <c r="A461" s="375" t="str">
        <f>T([1]p35!$C$13:$G$13)</f>
        <v/>
      </c>
      <c r="B461" s="376"/>
      <c r="C461" s="376"/>
      <c r="D461" s="376"/>
      <c r="E461" s="376"/>
      <c r="F461" s="377"/>
      <c r="G461" s="383"/>
      <c r="H461" s="381"/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</row>
    <row r="462" spans="1:22" x14ac:dyDescent="0.2">
      <c r="A462" s="47" t="s">
        <v>257</v>
      </c>
      <c r="B462" s="379" t="str">
        <f>IF([1]p35!$A$358&lt;&gt;0,[1]p35!$A$358,"")</f>
        <v/>
      </c>
      <c r="C462" s="379"/>
      <c r="D462" s="379"/>
      <c r="E462" s="379"/>
      <c r="F462" s="379"/>
      <c r="G462" s="379"/>
      <c r="H462" s="379"/>
      <c r="I462" s="379"/>
      <c r="J462" s="379"/>
      <c r="K462" s="379"/>
      <c r="L462" s="379"/>
      <c r="M462" s="379"/>
      <c r="N462" s="379"/>
      <c r="O462" s="379"/>
      <c r="P462" s="379"/>
      <c r="Q462" s="379"/>
      <c r="R462" s="379"/>
      <c r="S462" s="380"/>
      <c r="T462" s="97"/>
      <c r="U462" s="2"/>
      <c r="V462" s="2"/>
    </row>
    <row r="463" spans="1:22" x14ac:dyDescent="0.2">
      <c r="A463" s="385" t="s">
        <v>170</v>
      </c>
      <c r="B463" s="386"/>
      <c r="C463" s="378" t="str">
        <f>IF([1]p35!$K$358&lt;&gt;0,[1]p35!$K$358,"")</f>
        <v/>
      </c>
      <c r="D463" s="378"/>
      <c r="E463" s="378"/>
      <c r="F463" s="378"/>
      <c r="G463" s="378"/>
      <c r="H463" s="378"/>
      <c r="I463" s="378"/>
      <c r="J463" s="378"/>
      <c r="K463" s="94" t="s">
        <v>74</v>
      </c>
      <c r="L463" s="98" t="str">
        <f>IF([1]p35!$I$358&lt;&gt;0,[1]p35!$I$358,"")</f>
        <v/>
      </c>
      <c r="M463" s="99" t="s">
        <v>75</v>
      </c>
      <c r="N463" s="100" t="str">
        <f>IF([1]p35!$J$358&lt;&gt;0,[1]p35!$J$358,"")</f>
        <v/>
      </c>
      <c r="O463" s="385" t="s">
        <v>259</v>
      </c>
      <c r="P463" s="386"/>
      <c r="Q463" s="378" t="str">
        <f>IF([1]p35!$L$358&lt;&gt;0,[1]p35!$L$358,"")</f>
        <v/>
      </c>
      <c r="R463" s="378"/>
      <c r="S463" s="387"/>
    </row>
    <row r="464" spans="1:22" x14ac:dyDescent="0.2">
      <c r="A464" s="384"/>
      <c r="B464" s="384"/>
      <c r="C464" s="384"/>
      <c r="D464" s="384"/>
      <c r="E464" s="384"/>
      <c r="F464" s="384"/>
      <c r="G464" s="384"/>
      <c r="H464" s="384"/>
      <c r="I464" s="384"/>
      <c r="J464" s="384"/>
      <c r="K464" s="384"/>
      <c r="L464" s="384"/>
      <c r="M464" s="384"/>
      <c r="N464" s="384"/>
      <c r="O464" s="384"/>
      <c r="P464" s="384"/>
      <c r="Q464" s="384"/>
      <c r="R464" s="384"/>
      <c r="S464" s="384"/>
    </row>
    <row r="465" spans="1:22" x14ac:dyDescent="0.2">
      <c r="A465" s="47" t="s">
        <v>257</v>
      </c>
      <c r="B465" s="379" t="str">
        <f>IF([1]p35!$A$359&lt;&gt;0,[1]p35!$A$359,"")</f>
        <v/>
      </c>
      <c r="C465" s="379"/>
      <c r="D465" s="379"/>
      <c r="E465" s="379"/>
      <c r="F465" s="379"/>
      <c r="G465" s="379"/>
      <c r="H465" s="379"/>
      <c r="I465" s="379"/>
      <c r="J465" s="379"/>
      <c r="K465" s="379"/>
      <c r="L465" s="379"/>
      <c r="M465" s="379"/>
      <c r="N465" s="379"/>
      <c r="O465" s="379"/>
      <c r="P465" s="379"/>
      <c r="Q465" s="379"/>
      <c r="R465" s="379"/>
      <c r="S465" s="380"/>
      <c r="T465" s="97"/>
      <c r="U465" s="2"/>
      <c r="V465" s="2"/>
    </row>
    <row r="466" spans="1:22" x14ac:dyDescent="0.2">
      <c r="A466" s="385" t="s">
        <v>170</v>
      </c>
      <c r="B466" s="386"/>
      <c r="C466" s="378" t="str">
        <f>IF([1]p35!$K$359&lt;&gt;0,[1]p35!$K$359,"")</f>
        <v/>
      </c>
      <c r="D466" s="378"/>
      <c r="E466" s="378"/>
      <c r="F466" s="378"/>
      <c r="G466" s="378"/>
      <c r="H466" s="378"/>
      <c r="I466" s="378"/>
      <c r="J466" s="378"/>
      <c r="K466" s="94" t="s">
        <v>74</v>
      </c>
      <c r="L466" s="98" t="str">
        <f>IF([1]p35!$I$359&lt;&gt;0,[1]p35!$I$359,"")</f>
        <v/>
      </c>
      <c r="M466" s="99" t="s">
        <v>75</v>
      </c>
      <c r="N466" s="100" t="str">
        <f>IF([1]p35!$J$359&lt;&gt;0,[1]p35!$J$359,"")</f>
        <v/>
      </c>
      <c r="O466" s="385" t="s">
        <v>259</v>
      </c>
      <c r="P466" s="386"/>
      <c r="Q466" s="378" t="str">
        <f>IF([1]p35!$L$359&lt;&gt;0,[1]p35!$L$359,"")</f>
        <v/>
      </c>
      <c r="R466" s="378"/>
      <c r="S466" s="387"/>
    </row>
    <row r="467" spans="1:22" x14ac:dyDescent="0.2">
      <c r="A467" s="378"/>
      <c r="B467" s="378"/>
      <c r="C467" s="378"/>
      <c r="D467" s="378"/>
      <c r="E467" s="378"/>
      <c r="F467" s="378"/>
      <c r="G467" s="378"/>
      <c r="H467" s="378"/>
      <c r="I467" s="378"/>
      <c r="J467" s="378"/>
      <c r="K467" s="378"/>
      <c r="L467" s="378"/>
      <c r="M467" s="378"/>
      <c r="N467" s="378"/>
      <c r="O467" s="378"/>
      <c r="P467" s="378"/>
      <c r="Q467" s="378"/>
      <c r="R467" s="378"/>
      <c r="S467" s="378"/>
    </row>
    <row r="468" spans="1:22" x14ac:dyDescent="0.2">
      <c r="A468" s="47" t="s">
        <v>257</v>
      </c>
      <c r="B468" s="379" t="str">
        <f>IF([1]p35!$A$360&lt;&gt;0,[1]p35!$A$360,"")</f>
        <v/>
      </c>
      <c r="C468" s="379"/>
      <c r="D468" s="379"/>
      <c r="E468" s="379"/>
      <c r="F468" s="379"/>
      <c r="G468" s="379"/>
      <c r="H468" s="379"/>
      <c r="I468" s="379"/>
      <c r="J468" s="379"/>
      <c r="K468" s="379"/>
      <c r="L468" s="379"/>
      <c r="M468" s="379"/>
      <c r="N468" s="379"/>
      <c r="O468" s="379"/>
      <c r="P468" s="379"/>
      <c r="Q468" s="379"/>
      <c r="R468" s="379"/>
      <c r="S468" s="380"/>
      <c r="T468" s="97"/>
      <c r="U468" s="2"/>
      <c r="V468" s="2"/>
    </row>
    <row r="469" spans="1:22" x14ac:dyDescent="0.2">
      <c r="A469" s="385" t="s">
        <v>170</v>
      </c>
      <c r="B469" s="386"/>
      <c r="C469" s="378" t="str">
        <f>IF([1]p35!$K$360&lt;&gt;0,[1]p35!$K$360,"")</f>
        <v/>
      </c>
      <c r="D469" s="378"/>
      <c r="E469" s="378"/>
      <c r="F469" s="378"/>
      <c r="G469" s="378"/>
      <c r="H469" s="378"/>
      <c r="I469" s="378"/>
      <c r="J469" s="378"/>
      <c r="K469" s="94" t="s">
        <v>74</v>
      </c>
      <c r="L469" s="98" t="str">
        <f>IF([1]p35!$I$360&lt;&gt;0,[1]p35!$I$360,"")</f>
        <v/>
      </c>
      <c r="M469" s="99" t="s">
        <v>75</v>
      </c>
      <c r="N469" s="100" t="str">
        <f>IF([1]p35!$J$360&lt;&gt;0,[1]p35!$J$360,"")</f>
        <v/>
      </c>
      <c r="O469" s="385" t="s">
        <v>259</v>
      </c>
      <c r="P469" s="386"/>
      <c r="Q469" s="378" t="str">
        <f>IF([1]p35!$L$360&lt;&gt;0,[1]p35!$L$360,"")</f>
        <v/>
      </c>
      <c r="R469" s="378"/>
      <c r="S469" s="387"/>
    </row>
    <row r="470" spans="1:22" x14ac:dyDescent="0.2">
      <c r="A470" s="384"/>
      <c r="B470" s="384"/>
      <c r="C470" s="384"/>
      <c r="D470" s="384"/>
      <c r="E470" s="384"/>
      <c r="F470" s="384"/>
      <c r="G470" s="384"/>
      <c r="H470" s="384"/>
      <c r="I470" s="384"/>
      <c r="J470" s="384"/>
      <c r="K470" s="384"/>
      <c r="L470" s="384"/>
      <c r="M470" s="384"/>
      <c r="N470" s="384"/>
      <c r="O470" s="384"/>
      <c r="P470" s="384"/>
      <c r="Q470" s="384"/>
      <c r="R470" s="384"/>
      <c r="S470" s="384"/>
    </row>
    <row r="471" spans="1:22" x14ac:dyDescent="0.2">
      <c r="A471" s="47" t="s">
        <v>257</v>
      </c>
      <c r="B471" s="379" t="str">
        <f>IF([1]p35!$A$361&lt;&gt;0,[1]p35!$A$361,"")</f>
        <v/>
      </c>
      <c r="C471" s="379"/>
      <c r="D471" s="379"/>
      <c r="E471" s="379"/>
      <c r="F471" s="379"/>
      <c r="G471" s="379"/>
      <c r="H471" s="379"/>
      <c r="I471" s="379"/>
      <c r="J471" s="379"/>
      <c r="K471" s="379"/>
      <c r="L471" s="379"/>
      <c r="M471" s="379"/>
      <c r="N471" s="379"/>
      <c r="O471" s="379"/>
      <c r="P471" s="379"/>
      <c r="Q471" s="379"/>
      <c r="R471" s="379"/>
      <c r="S471" s="380"/>
      <c r="T471" s="97"/>
      <c r="U471" s="2"/>
      <c r="V471" s="2"/>
    </row>
    <row r="472" spans="1:22" x14ac:dyDescent="0.2">
      <c r="A472" s="385" t="s">
        <v>170</v>
      </c>
      <c r="B472" s="386"/>
      <c r="C472" s="378" t="str">
        <f>IF([1]p35!$K$361&lt;&gt;0,[1]p35!$K$361,"")</f>
        <v/>
      </c>
      <c r="D472" s="378"/>
      <c r="E472" s="378"/>
      <c r="F472" s="378"/>
      <c r="G472" s="378"/>
      <c r="H472" s="378"/>
      <c r="I472" s="378"/>
      <c r="J472" s="378"/>
      <c r="K472" s="94" t="s">
        <v>74</v>
      </c>
      <c r="L472" s="98" t="str">
        <f>IF([1]p35!$I$361&lt;&gt;0,[1]p35!$I$361,"")</f>
        <v/>
      </c>
      <c r="M472" s="99" t="s">
        <v>75</v>
      </c>
      <c r="N472" s="100" t="str">
        <f>IF([1]p35!$J$361&lt;&gt;0,[1]p35!$J$361,"")</f>
        <v/>
      </c>
      <c r="O472" s="385" t="s">
        <v>259</v>
      </c>
      <c r="P472" s="386"/>
      <c r="Q472" s="378" t="str">
        <f>IF([1]p35!$L$361&lt;&gt;0,[1]p35!$L$361,"")</f>
        <v/>
      </c>
      <c r="R472" s="378"/>
      <c r="S472" s="387"/>
    </row>
    <row r="473" spans="1:22" x14ac:dyDescent="0.2">
      <c r="A473" s="378"/>
      <c r="B473" s="378"/>
      <c r="C473" s="378"/>
      <c r="D473" s="378"/>
      <c r="E473" s="378"/>
      <c r="F473" s="378"/>
      <c r="G473" s="378"/>
      <c r="H473" s="378"/>
      <c r="I473" s="378"/>
      <c r="J473" s="378"/>
      <c r="K473" s="378"/>
      <c r="L473" s="378"/>
      <c r="M473" s="378"/>
      <c r="N473" s="378"/>
      <c r="O473" s="378"/>
      <c r="P473" s="378"/>
      <c r="Q473" s="378"/>
      <c r="R473" s="378"/>
      <c r="S473" s="378"/>
    </row>
    <row r="474" spans="1:22" s="32" customFormat="1" ht="13.5" customHeight="1" x14ac:dyDescent="0.2">
      <c r="A474" s="375" t="str">
        <f>T([1]p36!$C$13:$G$13)</f>
        <v/>
      </c>
      <c r="B474" s="376"/>
      <c r="C474" s="376"/>
      <c r="D474" s="376"/>
      <c r="E474" s="376"/>
      <c r="F474" s="377"/>
      <c r="G474" s="383"/>
      <c r="H474" s="381"/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</row>
    <row r="475" spans="1:22" x14ac:dyDescent="0.2">
      <c r="A475" s="47" t="s">
        <v>257</v>
      </c>
      <c r="B475" s="379" t="str">
        <f>IF([1]p36!$A$358&lt;&gt;0,[1]p36!$A$358,"")</f>
        <v/>
      </c>
      <c r="C475" s="379"/>
      <c r="D475" s="379"/>
      <c r="E475" s="379"/>
      <c r="F475" s="379"/>
      <c r="G475" s="379"/>
      <c r="H475" s="379"/>
      <c r="I475" s="379"/>
      <c r="J475" s="379"/>
      <c r="K475" s="379"/>
      <c r="L475" s="379"/>
      <c r="M475" s="379"/>
      <c r="N475" s="379"/>
      <c r="O475" s="379"/>
      <c r="P475" s="379"/>
      <c r="Q475" s="379"/>
      <c r="R475" s="379"/>
      <c r="S475" s="380"/>
      <c r="T475" s="97"/>
      <c r="U475" s="2"/>
      <c r="V475" s="2"/>
    </row>
    <row r="476" spans="1:22" x14ac:dyDescent="0.2">
      <c r="A476" s="385" t="s">
        <v>170</v>
      </c>
      <c r="B476" s="386"/>
      <c r="C476" s="378" t="str">
        <f>IF([1]p36!$K$358&lt;&gt;0,[1]p36!$K$358,"")</f>
        <v/>
      </c>
      <c r="D476" s="378"/>
      <c r="E476" s="378"/>
      <c r="F476" s="378"/>
      <c r="G476" s="378"/>
      <c r="H476" s="378"/>
      <c r="I476" s="378"/>
      <c r="J476" s="378"/>
      <c r="K476" s="94" t="s">
        <v>74</v>
      </c>
      <c r="L476" s="98" t="str">
        <f>IF([1]p36!$I$358&lt;&gt;0,[1]p36!$I$358,"")</f>
        <v/>
      </c>
      <c r="M476" s="99" t="s">
        <v>75</v>
      </c>
      <c r="N476" s="100" t="str">
        <f>IF([1]p36!$J$358&lt;&gt;0,[1]p36!$J$358,"")</f>
        <v/>
      </c>
      <c r="O476" s="385" t="s">
        <v>259</v>
      </c>
      <c r="P476" s="386"/>
      <c r="Q476" s="378" t="str">
        <f>IF([1]p36!$L$358&lt;&gt;0,[1]p36!$L$358,"")</f>
        <v/>
      </c>
      <c r="R476" s="378"/>
      <c r="S476" s="387"/>
    </row>
    <row r="477" spans="1:22" x14ac:dyDescent="0.2">
      <c r="A477" s="384"/>
      <c r="B477" s="384"/>
      <c r="C477" s="384"/>
      <c r="D477" s="384"/>
      <c r="E477" s="384"/>
      <c r="F477" s="384"/>
      <c r="G477" s="384"/>
      <c r="H477" s="384"/>
      <c r="I477" s="384"/>
      <c r="J477" s="384"/>
      <c r="K477" s="384"/>
      <c r="L477" s="384"/>
      <c r="M477" s="384"/>
      <c r="N477" s="384"/>
      <c r="O477" s="384"/>
      <c r="P477" s="384"/>
      <c r="Q477" s="384"/>
      <c r="R477" s="384"/>
      <c r="S477" s="384"/>
    </row>
    <row r="478" spans="1:22" x14ac:dyDescent="0.2">
      <c r="A478" s="47" t="s">
        <v>257</v>
      </c>
      <c r="B478" s="379" t="str">
        <f>IF([1]p36!$A$359&lt;&gt;0,[1]p36!$A$359,"")</f>
        <v/>
      </c>
      <c r="C478" s="379"/>
      <c r="D478" s="379"/>
      <c r="E478" s="379"/>
      <c r="F478" s="379"/>
      <c r="G478" s="379"/>
      <c r="H478" s="379"/>
      <c r="I478" s="379"/>
      <c r="J478" s="379"/>
      <c r="K478" s="379"/>
      <c r="L478" s="379"/>
      <c r="M478" s="379"/>
      <c r="N478" s="379"/>
      <c r="O478" s="379"/>
      <c r="P478" s="379"/>
      <c r="Q478" s="379"/>
      <c r="R478" s="379"/>
      <c r="S478" s="380"/>
      <c r="T478" s="97"/>
      <c r="U478" s="2"/>
      <c r="V478" s="2"/>
    </row>
    <row r="479" spans="1:22" x14ac:dyDescent="0.2">
      <c r="A479" s="385" t="s">
        <v>170</v>
      </c>
      <c r="B479" s="386"/>
      <c r="C479" s="378" t="str">
        <f>IF([1]p36!$K$359&lt;&gt;0,[1]p36!$K$359,"")</f>
        <v/>
      </c>
      <c r="D479" s="378"/>
      <c r="E479" s="378"/>
      <c r="F479" s="378"/>
      <c r="G479" s="378"/>
      <c r="H479" s="378"/>
      <c r="I479" s="378"/>
      <c r="J479" s="378"/>
      <c r="K479" s="94" t="s">
        <v>74</v>
      </c>
      <c r="L479" s="98" t="str">
        <f>IF([1]p36!$I$359&lt;&gt;0,[1]p36!$I$359,"")</f>
        <v/>
      </c>
      <c r="M479" s="99" t="s">
        <v>75</v>
      </c>
      <c r="N479" s="100" t="str">
        <f>IF([1]p36!$J$359&lt;&gt;0,[1]p36!$J$359,"")</f>
        <v/>
      </c>
      <c r="O479" s="385" t="s">
        <v>259</v>
      </c>
      <c r="P479" s="386"/>
      <c r="Q479" s="378" t="str">
        <f>IF([1]p36!$L$359&lt;&gt;0,[1]p36!$L$359,"")</f>
        <v/>
      </c>
      <c r="R479" s="378"/>
      <c r="S479" s="387"/>
    </row>
    <row r="480" spans="1:22" x14ac:dyDescent="0.2">
      <c r="A480" s="378"/>
      <c r="B480" s="378"/>
      <c r="C480" s="378"/>
      <c r="D480" s="378"/>
      <c r="E480" s="378"/>
      <c r="F480" s="378"/>
      <c r="G480" s="378"/>
      <c r="H480" s="378"/>
      <c r="I480" s="378"/>
      <c r="J480" s="378"/>
      <c r="K480" s="378"/>
      <c r="L480" s="378"/>
      <c r="M480" s="378"/>
      <c r="N480" s="378"/>
      <c r="O480" s="378"/>
      <c r="P480" s="378"/>
      <c r="Q480" s="378"/>
      <c r="R480" s="378"/>
      <c r="S480" s="378"/>
    </row>
    <row r="481" spans="1:22" x14ac:dyDescent="0.2">
      <c r="A481" s="47" t="s">
        <v>257</v>
      </c>
      <c r="B481" s="379" t="str">
        <f>IF([1]p36!$A$360&lt;&gt;0,[1]p36!$A$360,"")</f>
        <v/>
      </c>
      <c r="C481" s="379"/>
      <c r="D481" s="379"/>
      <c r="E481" s="379"/>
      <c r="F481" s="379"/>
      <c r="G481" s="379"/>
      <c r="H481" s="379"/>
      <c r="I481" s="379"/>
      <c r="J481" s="379"/>
      <c r="K481" s="379"/>
      <c r="L481" s="379"/>
      <c r="M481" s="379"/>
      <c r="N481" s="379"/>
      <c r="O481" s="379"/>
      <c r="P481" s="379"/>
      <c r="Q481" s="379"/>
      <c r="R481" s="379"/>
      <c r="S481" s="380"/>
      <c r="T481" s="97"/>
      <c r="U481" s="2"/>
      <c r="V481" s="2"/>
    </row>
    <row r="482" spans="1:22" x14ac:dyDescent="0.2">
      <c r="A482" s="385" t="s">
        <v>170</v>
      </c>
      <c r="B482" s="386"/>
      <c r="C482" s="378" t="str">
        <f>IF([1]p36!$K$360&lt;&gt;0,[1]p36!$K$360,"")</f>
        <v/>
      </c>
      <c r="D482" s="378"/>
      <c r="E482" s="378"/>
      <c r="F482" s="378"/>
      <c r="G482" s="378"/>
      <c r="H482" s="378"/>
      <c r="I482" s="378"/>
      <c r="J482" s="378"/>
      <c r="K482" s="94" t="s">
        <v>74</v>
      </c>
      <c r="L482" s="98" t="str">
        <f>IF([1]p36!$I$360&lt;&gt;0,[1]p36!$I$360,"")</f>
        <v/>
      </c>
      <c r="M482" s="99" t="s">
        <v>75</v>
      </c>
      <c r="N482" s="100" t="str">
        <f>IF([1]p36!$J$360&lt;&gt;0,[1]p36!$J$360,"")</f>
        <v/>
      </c>
      <c r="O482" s="385" t="s">
        <v>259</v>
      </c>
      <c r="P482" s="386"/>
      <c r="Q482" s="378" t="str">
        <f>IF([1]p36!$L$360&lt;&gt;0,[1]p36!$L$360,"")</f>
        <v/>
      </c>
      <c r="R482" s="378"/>
      <c r="S482" s="387"/>
    </row>
    <row r="483" spans="1:22" x14ac:dyDescent="0.2">
      <c r="A483" s="384"/>
      <c r="B483" s="384"/>
      <c r="C483" s="384"/>
      <c r="D483" s="384"/>
      <c r="E483" s="384"/>
      <c r="F483" s="384"/>
      <c r="G483" s="384"/>
      <c r="H483" s="384"/>
      <c r="I483" s="384"/>
      <c r="J483" s="384"/>
      <c r="K483" s="384"/>
      <c r="L483" s="384"/>
      <c r="M483" s="384"/>
      <c r="N483" s="384"/>
      <c r="O483" s="384"/>
      <c r="P483" s="384"/>
      <c r="Q483" s="384"/>
      <c r="R483" s="384"/>
      <c r="S483" s="384"/>
    </row>
    <row r="484" spans="1:22" x14ac:dyDescent="0.2">
      <c r="A484" s="47" t="s">
        <v>257</v>
      </c>
      <c r="B484" s="379" t="str">
        <f>IF([1]p36!$A$361&lt;&gt;0,[1]p36!$A$361,"")</f>
        <v/>
      </c>
      <c r="C484" s="379"/>
      <c r="D484" s="379"/>
      <c r="E484" s="379"/>
      <c r="F484" s="379"/>
      <c r="G484" s="379"/>
      <c r="H484" s="379"/>
      <c r="I484" s="379"/>
      <c r="J484" s="379"/>
      <c r="K484" s="379"/>
      <c r="L484" s="379"/>
      <c r="M484" s="379"/>
      <c r="N484" s="379"/>
      <c r="O484" s="379"/>
      <c r="P484" s="379"/>
      <c r="Q484" s="379"/>
      <c r="R484" s="379"/>
      <c r="S484" s="380"/>
      <c r="T484" s="97"/>
      <c r="U484" s="2"/>
      <c r="V484" s="2"/>
    </row>
    <row r="485" spans="1:22" x14ac:dyDescent="0.2">
      <c r="A485" s="385" t="s">
        <v>170</v>
      </c>
      <c r="B485" s="386"/>
      <c r="C485" s="378" t="str">
        <f>IF([1]p36!$K$361&lt;&gt;0,[1]p36!$K$361,"")</f>
        <v/>
      </c>
      <c r="D485" s="378"/>
      <c r="E485" s="378"/>
      <c r="F485" s="378"/>
      <c r="G485" s="378"/>
      <c r="H485" s="378"/>
      <c r="I485" s="378"/>
      <c r="J485" s="378"/>
      <c r="K485" s="94" t="s">
        <v>74</v>
      </c>
      <c r="L485" s="98" t="str">
        <f>IF([1]p36!$I$361&lt;&gt;0,[1]p36!$I$361,"")</f>
        <v/>
      </c>
      <c r="M485" s="99" t="s">
        <v>75</v>
      </c>
      <c r="N485" s="100" t="str">
        <f>IF([1]p36!$J$361&lt;&gt;0,[1]p36!$J$361,"")</f>
        <v/>
      </c>
      <c r="O485" s="385" t="s">
        <v>259</v>
      </c>
      <c r="P485" s="386"/>
      <c r="Q485" s="378" t="str">
        <f>IF([1]p36!$L$361&lt;&gt;0,[1]p36!$L$361,"")</f>
        <v/>
      </c>
      <c r="R485" s="378"/>
      <c r="S485" s="387"/>
    </row>
    <row r="486" spans="1:22" x14ac:dyDescent="0.2">
      <c r="A486" s="378"/>
      <c r="B486" s="378"/>
      <c r="C486" s="378"/>
      <c r="D486" s="378"/>
      <c r="E486" s="378"/>
      <c r="F486" s="378"/>
      <c r="G486" s="378"/>
      <c r="H486" s="378"/>
      <c r="I486" s="378"/>
      <c r="J486" s="378"/>
      <c r="K486" s="378"/>
      <c r="L486" s="378"/>
      <c r="M486" s="378"/>
      <c r="N486" s="378"/>
      <c r="O486" s="378"/>
      <c r="P486" s="378"/>
      <c r="Q486" s="378"/>
      <c r="R486" s="378"/>
      <c r="S486" s="378"/>
    </row>
    <row r="487" spans="1:22" s="32" customFormat="1" ht="13.5" customHeight="1" x14ac:dyDescent="0.2">
      <c r="A487" s="375" t="str">
        <f>T([1]p37!$C$13:$G$13)</f>
        <v/>
      </c>
      <c r="B487" s="376"/>
      <c r="C487" s="376"/>
      <c r="D487" s="376"/>
      <c r="E487" s="376"/>
      <c r="F487" s="377"/>
      <c r="G487" s="383"/>
      <c r="H487" s="381"/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</row>
    <row r="488" spans="1:22" x14ac:dyDescent="0.2">
      <c r="A488" s="47" t="s">
        <v>257</v>
      </c>
      <c r="B488" s="379" t="str">
        <f>IF([1]p37!$A$358&lt;&gt;0,[1]p37!$A$358,"")</f>
        <v/>
      </c>
      <c r="C488" s="379"/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79"/>
      <c r="O488" s="379"/>
      <c r="P488" s="379"/>
      <c r="Q488" s="379"/>
      <c r="R488" s="379"/>
      <c r="S488" s="380"/>
      <c r="T488" s="97"/>
      <c r="U488" s="2"/>
      <c r="V488" s="2"/>
    </row>
    <row r="489" spans="1:22" x14ac:dyDescent="0.2">
      <c r="A489" s="385" t="s">
        <v>170</v>
      </c>
      <c r="B489" s="386"/>
      <c r="C489" s="378" t="str">
        <f>IF([1]p37!$K$358&lt;&gt;0,[1]p37!$K$358,"")</f>
        <v/>
      </c>
      <c r="D489" s="378"/>
      <c r="E489" s="378"/>
      <c r="F489" s="378"/>
      <c r="G489" s="378"/>
      <c r="H489" s="378"/>
      <c r="I489" s="378"/>
      <c r="J489" s="378"/>
      <c r="K489" s="94" t="s">
        <v>74</v>
      </c>
      <c r="L489" s="98" t="str">
        <f>IF([1]p37!$I$358&lt;&gt;0,[1]p37!$I$358,"")</f>
        <v/>
      </c>
      <c r="M489" s="99" t="s">
        <v>75</v>
      </c>
      <c r="N489" s="100" t="str">
        <f>IF([1]p37!$J$358&lt;&gt;0,[1]p37!$J$358,"")</f>
        <v/>
      </c>
      <c r="O489" s="385" t="s">
        <v>259</v>
      </c>
      <c r="P489" s="386"/>
      <c r="Q489" s="378" t="str">
        <f>IF([1]p37!$L$358&lt;&gt;0,[1]p37!$L$358,"")</f>
        <v/>
      </c>
      <c r="R489" s="378"/>
      <c r="S489" s="387"/>
    </row>
    <row r="490" spans="1:22" x14ac:dyDescent="0.2">
      <c r="A490" s="384"/>
      <c r="B490" s="384"/>
      <c r="C490" s="384"/>
      <c r="D490" s="384"/>
      <c r="E490" s="384"/>
      <c r="F490" s="384"/>
      <c r="G490" s="384"/>
      <c r="H490" s="384"/>
      <c r="I490" s="384"/>
      <c r="J490" s="384"/>
      <c r="K490" s="384"/>
      <c r="L490" s="384"/>
      <c r="M490" s="384"/>
      <c r="N490" s="384"/>
      <c r="O490" s="384"/>
      <c r="P490" s="384"/>
      <c r="Q490" s="384"/>
      <c r="R490" s="384"/>
      <c r="S490" s="384"/>
    </row>
    <row r="491" spans="1:22" x14ac:dyDescent="0.2">
      <c r="A491" s="47" t="s">
        <v>257</v>
      </c>
      <c r="B491" s="379" t="str">
        <f>IF([1]p37!$A$359&lt;&gt;0,[1]p37!$A$359,"")</f>
        <v/>
      </c>
      <c r="C491" s="379"/>
      <c r="D491" s="379"/>
      <c r="E491" s="379"/>
      <c r="F491" s="379"/>
      <c r="G491" s="379"/>
      <c r="H491" s="379"/>
      <c r="I491" s="379"/>
      <c r="J491" s="379"/>
      <c r="K491" s="379"/>
      <c r="L491" s="379"/>
      <c r="M491" s="379"/>
      <c r="N491" s="379"/>
      <c r="O491" s="379"/>
      <c r="P491" s="379"/>
      <c r="Q491" s="379"/>
      <c r="R491" s="379"/>
      <c r="S491" s="380"/>
      <c r="T491" s="97"/>
      <c r="U491" s="2"/>
      <c r="V491" s="2"/>
    </row>
    <row r="492" spans="1:22" x14ac:dyDescent="0.2">
      <c r="A492" s="385" t="s">
        <v>170</v>
      </c>
      <c r="B492" s="386"/>
      <c r="C492" s="378" t="str">
        <f>IF([1]p37!$K$359&lt;&gt;0,[1]p37!$K$359,"")</f>
        <v/>
      </c>
      <c r="D492" s="378"/>
      <c r="E492" s="378"/>
      <c r="F492" s="378"/>
      <c r="G492" s="378"/>
      <c r="H492" s="378"/>
      <c r="I492" s="378"/>
      <c r="J492" s="378"/>
      <c r="K492" s="94" t="s">
        <v>74</v>
      </c>
      <c r="L492" s="98" t="str">
        <f>IF([1]p37!$I$359&lt;&gt;0,[1]p37!$I$359,"")</f>
        <v/>
      </c>
      <c r="M492" s="99" t="s">
        <v>75</v>
      </c>
      <c r="N492" s="100" t="str">
        <f>IF([1]p37!$J$359&lt;&gt;0,[1]p37!$J$359,"")</f>
        <v/>
      </c>
      <c r="O492" s="385" t="s">
        <v>259</v>
      </c>
      <c r="P492" s="386"/>
      <c r="Q492" s="378" t="str">
        <f>IF([1]p37!$L$359&lt;&gt;0,[1]p37!$L$359,"")</f>
        <v/>
      </c>
      <c r="R492" s="378"/>
      <c r="S492" s="387"/>
    </row>
    <row r="493" spans="1:22" x14ac:dyDescent="0.2">
      <c r="A493" s="378"/>
      <c r="B493" s="378"/>
      <c r="C493" s="378"/>
      <c r="D493" s="378"/>
      <c r="E493" s="378"/>
      <c r="F493" s="378"/>
      <c r="G493" s="378"/>
      <c r="H493" s="378"/>
      <c r="I493" s="378"/>
      <c r="J493" s="378"/>
      <c r="K493" s="378"/>
      <c r="L493" s="378"/>
      <c r="M493" s="378"/>
      <c r="N493" s="378"/>
      <c r="O493" s="378"/>
      <c r="P493" s="378"/>
      <c r="Q493" s="378"/>
      <c r="R493" s="378"/>
      <c r="S493" s="378"/>
    </row>
    <row r="494" spans="1:22" x14ac:dyDescent="0.2">
      <c r="A494" s="47" t="s">
        <v>257</v>
      </c>
      <c r="B494" s="379" t="str">
        <f>IF([1]p37!$A$360&lt;&gt;0,[1]p37!$A$360,"")</f>
        <v/>
      </c>
      <c r="C494" s="379"/>
      <c r="D494" s="379"/>
      <c r="E494" s="379"/>
      <c r="F494" s="379"/>
      <c r="G494" s="379"/>
      <c r="H494" s="379"/>
      <c r="I494" s="379"/>
      <c r="J494" s="379"/>
      <c r="K494" s="379"/>
      <c r="L494" s="379"/>
      <c r="M494" s="379"/>
      <c r="N494" s="379"/>
      <c r="O494" s="379"/>
      <c r="P494" s="379"/>
      <c r="Q494" s="379"/>
      <c r="R494" s="379"/>
      <c r="S494" s="380"/>
      <c r="T494" s="97"/>
      <c r="U494" s="2"/>
      <c r="V494" s="2"/>
    </row>
    <row r="495" spans="1:22" x14ac:dyDescent="0.2">
      <c r="A495" s="385" t="s">
        <v>170</v>
      </c>
      <c r="B495" s="386"/>
      <c r="C495" s="378" t="str">
        <f>IF([1]p37!$K$360&lt;&gt;0,[1]p37!$K$360,"")</f>
        <v/>
      </c>
      <c r="D495" s="378"/>
      <c r="E495" s="378"/>
      <c r="F495" s="378"/>
      <c r="G495" s="378"/>
      <c r="H495" s="378"/>
      <c r="I495" s="378"/>
      <c r="J495" s="378"/>
      <c r="K495" s="94" t="s">
        <v>74</v>
      </c>
      <c r="L495" s="98" t="str">
        <f>IF([1]p37!$I$360&lt;&gt;0,[1]p37!$I$360,"")</f>
        <v/>
      </c>
      <c r="M495" s="99" t="s">
        <v>75</v>
      </c>
      <c r="N495" s="100" t="str">
        <f>IF([1]p37!$J$360&lt;&gt;0,[1]p37!$J$360,"")</f>
        <v/>
      </c>
      <c r="O495" s="385" t="s">
        <v>259</v>
      </c>
      <c r="P495" s="386"/>
      <c r="Q495" s="378" t="str">
        <f>IF([1]p37!$L$360&lt;&gt;0,[1]p37!$L$360,"")</f>
        <v/>
      </c>
      <c r="R495" s="378"/>
      <c r="S495" s="387"/>
    </row>
    <row r="496" spans="1:22" x14ac:dyDescent="0.2">
      <c r="A496" s="384"/>
      <c r="B496" s="384"/>
      <c r="C496" s="384"/>
      <c r="D496" s="384"/>
      <c r="E496" s="384"/>
      <c r="F496" s="384"/>
      <c r="G496" s="384"/>
      <c r="H496" s="384"/>
      <c r="I496" s="384"/>
      <c r="J496" s="384"/>
      <c r="K496" s="384"/>
      <c r="L496" s="384"/>
      <c r="M496" s="384"/>
      <c r="N496" s="384"/>
      <c r="O496" s="384"/>
      <c r="P496" s="384"/>
      <c r="Q496" s="384"/>
      <c r="R496" s="384"/>
      <c r="S496" s="384"/>
    </row>
    <row r="497" spans="1:22" x14ac:dyDescent="0.2">
      <c r="A497" s="47" t="s">
        <v>257</v>
      </c>
      <c r="B497" s="379" t="str">
        <f>IF([1]p37!$A$361&lt;&gt;0,[1]p37!$A$361,"")</f>
        <v/>
      </c>
      <c r="C497" s="379"/>
      <c r="D497" s="379"/>
      <c r="E497" s="379"/>
      <c r="F497" s="379"/>
      <c r="G497" s="379"/>
      <c r="H497" s="379"/>
      <c r="I497" s="379"/>
      <c r="J497" s="379"/>
      <c r="K497" s="379"/>
      <c r="L497" s="379"/>
      <c r="M497" s="379"/>
      <c r="N497" s="379"/>
      <c r="O497" s="379"/>
      <c r="P497" s="379"/>
      <c r="Q497" s="379"/>
      <c r="R497" s="379"/>
      <c r="S497" s="380"/>
      <c r="T497" s="97"/>
      <c r="U497" s="2"/>
      <c r="V497" s="2"/>
    </row>
    <row r="498" spans="1:22" x14ac:dyDescent="0.2">
      <c r="A498" s="385" t="s">
        <v>170</v>
      </c>
      <c r="B498" s="386"/>
      <c r="C498" s="378" t="str">
        <f>IF([1]p37!$K$361&lt;&gt;0,[1]p37!$K$361,"")</f>
        <v/>
      </c>
      <c r="D498" s="378"/>
      <c r="E498" s="378"/>
      <c r="F498" s="378"/>
      <c r="G498" s="378"/>
      <c r="H498" s="378"/>
      <c r="I498" s="378"/>
      <c r="J498" s="378"/>
      <c r="K498" s="94" t="s">
        <v>74</v>
      </c>
      <c r="L498" s="98" t="str">
        <f>IF([1]p37!$I$361&lt;&gt;0,[1]p37!$I$361,"")</f>
        <v/>
      </c>
      <c r="M498" s="99" t="s">
        <v>75</v>
      </c>
      <c r="N498" s="100" t="str">
        <f>IF([1]p37!$J$361&lt;&gt;0,[1]p37!$J$361,"")</f>
        <v/>
      </c>
      <c r="O498" s="385" t="s">
        <v>259</v>
      </c>
      <c r="P498" s="386"/>
      <c r="Q498" s="378" t="str">
        <f>IF([1]p37!$L$361&lt;&gt;0,[1]p37!$L$361,"")</f>
        <v/>
      </c>
      <c r="R498" s="378"/>
      <c r="S498" s="387"/>
    </row>
    <row r="499" spans="1:22" x14ac:dyDescent="0.2">
      <c r="A499" s="378"/>
      <c r="B499" s="378"/>
      <c r="C499" s="378"/>
      <c r="D499" s="378"/>
      <c r="E499" s="378"/>
      <c r="F499" s="378"/>
      <c r="G499" s="378"/>
      <c r="H499" s="378"/>
      <c r="I499" s="378"/>
      <c r="J499" s="378"/>
      <c r="K499" s="378"/>
      <c r="L499" s="378"/>
      <c r="M499" s="378"/>
      <c r="N499" s="378"/>
      <c r="O499" s="378"/>
      <c r="P499" s="378"/>
      <c r="Q499" s="378"/>
      <c r="R499" s="378"/>
      <c r="S499" s="378"/>
    </row>
    <row r="500" spans="1:22" s="32" customFormat="1" ht="13.5" customHeight="1" x14ac:dyDescent="0.2">
      <c r="A500" s="375" t="str">
        <f>T([1]p38!$C$13:$G$13)</f>
        <v/>
      </c>
      <c r="B500" s="376"/>
      <c r="C500" s="376"/>
      <c r="D500" s="376"/>
      <c r="E500" s="376"/>
      <c r="F500" s="377"/>
      <c r="G500" s="383"/>
      <c r="H500" s="381"/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</row>
    <row r="501" spans="1:22" x14ac:dyDescent="0.2">
      <c r="A501" s="47" t="s">
        <v>257</v>
      </c>
      <c r="B501" s="379" t="str">
        <f>IF([1]p38!$A$358&lt;&gt;0,[1]p38!$A$358,"")</f>
        <v/>
      </c>
      <c r="C501" s="379"/>
      <c r="D501" s="379"/>
      <c r="E501" s="379"/>
      <c r="F501" s="379"/>
      <c r="G501" s="379"/>
      <c r="H501" s="379"/>
      <c r="I501" s="379"/>
      <c r="J501" s="379"/>
      <c r="K501" s="379"/>
      <c r="L501" s="379"/>
      <c r="M501" s="379"/>
      <c r="N501" s="379"/>
      <c r="O501" s="379"/>
      <c r="P501" s="379"/>
      <c r="Q501" s="379"/>
      <c r="R501" s="379"/>
      <c r="S501" s="380"/>
      <c r="T501" s="97"/>
      <c r="U501" s="2"/>
      <c r="V501" s="2"/>
    </row>
    <row r="502" spans="1:22" x14ac:dyDescent="0.2">
      <c r="A502" s="385" t="s">
        <v>170</v>
      </c>
      <c r="B502" s="386"/>
      <c r="C502" s="378" t="str">
        <f>IF([1]p38!$K$358&lt;&gt;0,[1]p38!$K$358,"")</f>
        <v/>
      </c>
      <c r="D502" s="378"/>
      <c r="E502" s="378"/>
      <c r="F502" s="378"/>
      <c r="G502" s="378"/>
      <c r="H502" s="378"/>
      <c r="I502" s="378"/>
      <c r="J502" s="378"/>
      <c r="K502" s="94" t="s">
        <v>74</v>
      </c>
      <c r="L502" s="98" t="str">
        <f>IF([1]p38!$I$358&lt;&gt;0,[1]p38!$I$358,"")</f>
        <v/>
      </c>
      <c r="M502" s="99" t="s">
        <v>75</v>
      </c>
      <c r="N502" s="100" t="str">
        <f>IF([1]p38!$J$358&lt;&gt;0,[1]p38!$J$358,"")</f>
        <v/>
      </c>
      <c r="O502" s="385" t="s">
        <v>259</v>
      </c>
      <c r="P502" s="386"/>
      <c r="Q502" s="378" t="str">
        <f>IF([1]p38!$L$358&lt;&gt;0,[1]p38!$L$358,"")</f>
        <v/>
      </c>
      <c r="R502" s="378"/>
      <c r="S502" s="387"/>
    </row>
    <row r="503" spans="1:22" x14ac:dyDescent="0.2">
      <c r="A503" s="384"/>
      <c r="B503" s="384"/>
      <c r="C503" s="384"/>
      <c r="D503" s="384"/>
      <c r="E503" s="384"/>
      <c r="F503" s="384"/>
      <c r="G503" s="384"/>
      <c r="H503" s="384"/>
      <c r="I503" s="384"/>
      <c r="J503" s="384"/>
      <c r="K503" s="384"/>
      <c r="L503" s="384"/>
      <c r="M503" s="384"/>
      <c r="N503" s="384"/>
      <c r="O503" s="384"/>
      <c r="P503" s="384"/>
      <c r="Q503" s="384"/>
      <c r="R503" s="384"/>
      <c r="S503" s="384"/>
    </row>
    <row r="504" spans="1:22" x14ac:dyDescent="0.2">
      <c r="A504" s="47" t="s">
        <v>257</v>
      </c>
      <c r="B504" s="379" t="str">
        <f>IF([1]p38!$A$359&lt;&gt;0,[1]p38!$A$359,"")</f>
        <v/>
      </c>
      <c r="C504" s="379"/>
      <c r="D504" s="379"/>
      <c r="E504" s="379"/>
      <c r="F504" s="379"/>
      <c r="G504" s="379"/>
      <c r="H504" s="379"/>
      <c r="I504" s="379"/>
      <c r="J504" s="379"/>
      <c r="K504" s="379"/>
      <c r="L504" s="379"/>
      <c r="M504" s="379"/>
      <c r="N504" s="379"/>
      <c r="O504" s="379"/>
      <c r="P504" s="379"/>
      <c r="Q504" s="379"/>
      <c r="R504" s="379"/>
      <c r="S504" s="380"/>
      <c r="T504" s="97"/>
      <c r="U504" s="2"/>
      <c r="V504" s="2"/>
    </row>
    <row r="505" spans="1:22" x14ac:dyDescent="0.2">
      <c r="A505" s="385" t="s">
        <v>170</v>
      </c>
      <c r="B505" s="386"/>
      <c r="C505" s="378" t="str">
        <f>IF([1]p38!$K$359&lt;&gt;0,[1]p38!$K$359,"")</f>
        <v/>
      </c>
      <c r="D505" s="378"/>
      <c r="E505" s="378"/>
      <c r="F505" s="378"/>
      <c r="G505" s="378"/>
      <c r="H505" s="378"/>
      <c r="I505" s="378"/>
      <c r="J505" s="378"/>
      <c r="K505" s="94" t="s">
        <v>74</v>
      </c>
      <c r="L505" s="98" t="str">
        <f>IF([1]p38!$I$359&lt;&gt;0,[1]p38!$I$359,"")</f>
        <v/>
      </c>
      <c r="M505" s="99" t="s">
        <v>75</v>
      </c>
      <c r="N505" s="100" t="str">
        <f>IF([1]p38!$J$359&lt;&gt;0,[1]p38!$J$359,"")</f>
        <v/>
      </c>
      <c r="O505" s="385" t="s">
        <v>259</v>
      </c>
      <c r="P505" s="386"/>
      <c r="Q505" s="378" t="str">
        <f>IF([1]p38!$L$359&lt;&gt;0,[1]p38!$L$359,"")</f>
        <v/>
      </c>
      <c r="R505" s="378"/>
      <c r="S505" s="387"/>
    </row>
    <row r="506" spans="1:22" x14ac:dyDescent="0.2">
      <c r="A506" s="378"/>
      <c r="B506" s="378"/>
      <c r="C506" s="378"/>
      <c r="D506" s="378"/>
      <c r="E506" s="378"/>
      <c r="F506" s="378"/>
      <c r="G506" s="378"/>
      <c r="H506" s="378"/>
      <c r="I506" s="378"/>
      <c r="J506" s="378"/>
      <c r="K506" s="378"/>
      <c r="L506" s="378"/>
      <c r="M506" s="378"/>
      <c r="N506" s="378"/>
      <c r="O506" s="378"/>
      <c r="P506" s="378"/>
      <c r="Q506" s="378"/>
      <c r="R506" s="378"/>
      <c r="S506" s="378"/>
    </row>
    <row r="507" spans="1:22" x14ac:dyDescent="0.2">
      <c r="A507" s="47" t="s">
        <v>257</v>
      </c>
      <c r="B507" s="379" t="str">
        <f>IF([1]p38!$A$360&lt;&gt;0,[1]p38!$A$360,"")</f>
        <v/>
      </c>
      <c r="C507" s="379"/>
      <c r="D507" s="379"/>
      <c r="E507" s="379"/>
      <c r="F507" s="379"/>
      <c r="G507" s="379"/>
      <c r="H507" s="379"/>
      <c r="I507" s="379"/>
      <c r="J507" s="379"/>
      <c r="K507" s="379"/>
      <c r="L507" s="379"/>
      <c r="M507" s="379"/>
      <c r="N507" s="379"/>
      <c r="O507" s="379"/>
      <c r="P507" s="379"/>
      <c r="Q507" s="379"/>
      <c r="R507" s="379"/>
      <c r="S507" s="380"/>
      <c r="T507" s="97"/>
      <c r="U507" s="2"/>
      <c r="V507" s="2"/>
    </row>
    <row r="508" spans="1:22" x14ac:dyDescent="0.2">
      <c r="A508" s="385" t="s">
        <v>170</v>
      </c>
      <c r="B508" s="386"/>
      <c r="C508" s="378" t="str">
        <f>IF([1]p38!$K$360&lt;&gt;0,[1]p38!$K$360,"")</f>
        <v/>
      </c>
      <c r="D508" s="378"/>
      <c r="E508" s="378"/>
      <c r="F508" s="378"/>
      <c r="G508" s="378"/>
      <c r="H508" s="378"/>
      <c r="I508" s="378"/>
      <c r="J508" s="378"/>
      <c r="K508" s="94" t="s">
        <v>74</v>
      </c>
      <c r="L508" s="98" t="str">
        <f>IF([1]p38!$I$360&lt;&gt;0,[1]p38!$I$360,"")</f>
        <v/>
      </c>
      <c r="M508" s="99" t="s">
        <v>75</v>
      </c>
      <c r="N508" s="100" t="str">
        <f>IF([1]p38!$J$360&lt;&gt;0,[1]p38!$J$360,"")</f>
        <v/>
      </c>
      <c r="O508" s="385" t="s">
        <v>259</v>
      </c>
      <c r="P508" s="386"/>
      <c r="Q508" s="378" t="str">
        <f>IF([1]p38!$L$360&lt;&gt;0,[1]p38!$L$360,"")</f>
        <v/>
      </c>
      <c r="R508" s="378"/>
      <c r="S508" s="387"/>
    </row>
    <row r="509" spans="1:22" x14ac:dyDescent="0.2">
      <c r="A509" s="384"/>
      <c r="B509" s="384"/>
      <c r="C509" s="384"/>
      <c r="D509" s="384"/>
      <c r="E509" s="384"/>
      <c r="F509" s="384"/>
      <c r="G509" s="384"/>
      <c r="H509" s="384"/>
      <c r="I509" s="384"/>
      <c r="J509" s="384"/>
      <c r="K509" s="384"/>
      <c r="L509" s="384"/>
      <c r="M509" s="384"/>
      <c r="N509" s="384"/>
      <c r="O509" s="384"/>
      <c r="P509" s="384"/>
      <c r="Q509" s="384"/>
      <c r="R509" s="384"/>
      <c r="S509" s="384"/>
    </row>
    <row r="510" spans="1:22" x14ac:dyDescent="0.2">
      <c r="A510" s="47" t="s">
        <v>257</v>
      </c>
      <c r="B510" s="379" t="str">
        <f>IF([1]p38!$A$361&lt;&gt;0,[1]p38!$A$361,"")</f>
        <v/>
      </c>
      <c r="C510" s="379"/>
      <c r="D510" s="379"/>
      <c r="E510" s="379"/>
      <c r="F510" s="379"/>
      <c r="G510" s="379"/>
      <c r="H510" s="379"/>
      <c r="I510" s="379"/>
      <c r="J510" s="379"/>
      <c r="K510" s="379"/>
      <c r="L510" s="379"/>
      <c r="M510" s="379"/>
      <c r="N510" s="379"/>
      <c r="O510" s="379"/>
      <c r="P510" s="379"/>
      <c r="Q510" s="379"/>
      <c r="R510" s="379"/>
      <c r="S510" s="380"/>
      <c r="T510" s="97"/>
      <c r="U510" s="2"/>
      <c r="V510" s="2"/>
    </row>
    <row r="511" spans="1:22" x14ac:dyDescent="0.2">
      <c r="A511" s="385" t="s">
        <v>170</v>
      </c>
      <c r="B511" s="386"/>
      <c r="C511" s="378" t="str">
        <f>IF([1]p38!$K$361&lt;&gt;0,[1]p38!$K$361,"")</f>
        <v/>
      </c>
      <c r="D511" s="378"/>
      <c r="E511" s="378"/>
      <c r="F511" s="378"/>
      <c r="G511" s="378"/>
      <c r="H511" s="378"/>
      <c r="I511" s="378"/>
      <c r="J511" s="378"/>
      <c r="K511" s="94" t="s">
        <v>74</v>
      </c>
      <c r="L511" s="98" t="str">
        <f>IF([1]p38!$I$361&lt;&gt;0,[1]p38!$I$361,"")</f>
        <v/>
      </c>
      <c r="M511" s="99" t="s">
        <v>75</v>
      </c>
      <c r="N511" s="100" t="str">
        <f>IF([1]p38!$J$361&lt;&gt;0,[1]p38!$J$361,"")</f>
        <v/>
      </c>
      <c r="O511" s="385" t="s">
        <v>259</v>
      </c>
      <c r="P511" s="386"/>
      <c r="Q511" s="378" t="str">
        <f>IF([1]p38!$L$361&lt;&gt;0,[1]p38!$L$361,"")</f>
        <v/>
      </c>
      <c r="R511" s="378"/>
      <c r="S511" s="387"/>
    </row>
    <row r="512" spans="1:22" x14ac:dyDescent="0.2">
      <c r="A512" s="378"/>
      <c r="B512" s="378"/>
      <c r="C512" s="378"/>
      <c r="D512" s="378"/>
      <c r="E512" s="378"/>
      <c r="F512" s="378"/>
      <c r="G512" s="378"/>
      <c r="H512" s="378"/>
      <c r="I512" s="378"/>
      <c r="J512" s="378"/>
      <c r="K512" s="378"/>
      <c r="L512" s="378"/>
      <c r="M512" s="378"/>
      <c r="N512" s="378"/>
      <c r="O512" s="378"/>
      <c r="P512" s="378"/>
      <c r="Q512" s="378"/>
      <c r="R512" s="378"/>
      <c r="S512" s="378"/>
    </row>
    <row r="513" spans="1:22" s="32" customFormat="1" ht="13.5" customHeight="1" x14ac:dyDescent="0.2">
      <c r="A513" s="375" t="str">
        <f>T([1]p39!$C$13:$G$13)</f>
        <v/>
      </c>
      <c r="B513" s="376"/>
      <c r="C513" s="376"/>
      <c r="D513" s="376"/>
      <c r="E513" s="376"/>
      <c r="F513" s="377"/>
      <c r="G513" s="383"/>
      <c r="H513" s="381"/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</row>
    <row r="514" spans="1:22" x14ac:dyDescent="0.2">
      <c r="A514" s="47" t="s">
        <v>257</v>
      </c>
      <c r="B514" s="379" t="str">
        <f>IF([1]p39!$A$358&lt;&gt;0,[1]p39!$A$358,"")</f>
        <v/>
      </c>
      <c r="C514" s="379"/>
      <c r="D514" s="379"/>
      <c r="E514" s="379"/>
      <c r="F514" s="379"/>
      <c r="G514" s="379"/>
      <c r="H514" s="379"/>
      <c r="I514" s="379"/>
      <c r="J514" s="379"/>
      <c r="K514" s="379"/>
      <c r="L514" s="379"/>
      <c r="M514" s="379"/>
      <c r="N514" s="379"/>
      <c r="O514" s="379"/>
      <c r="P514" s="379"/>
      <c r="Q514" s="379"/>
      <c r="R514" s="379"/>
      <c r="S514" s="380"/>
      <c r="T514" s="97"/>
      <c r="U514" s="2"/>
      <c r="V514" s="2"/>
    </row>
    <row r="515" spans="1:22" x14ac:dyDescent="0.2">
      <c r="A515" s="385" t="s">
        <v>170</v>
      </c>
      <c r="B515" s="386"/>
      <c r="C515" s="378" t="str">
        <f>IF([1]p39!$K$358&lt;&gt;0,[1]p39!$K$358,"")</f>
        <v/>
      </c>
      <c r="D515" s="378"/>
      <c r="E515" s="378"/>
      <c r="F515" s="378"/>
      <c r="G515" s="378"/>
      <c r="H515" s="378"/>
      <c r="I515" s="378"/>
      <c r="J515" s="378"/>
      <c r="K515" s="94" t="s">
        <v>74</v>
      </c>
      <c r="L515" s="98" t="str">
        <f>IF([1]p39!$I$358&lt;&gt;0,[1]p39!$I$358,"")</f>
        <v/>
      </c>
      <c r="M515" s="99" t="s">
        <v>75</v>
      </c>
      <c r="N515" s="100" t="str">
        <f>IF([1]p39!$J$358&lt;&gt;0,[1]p39!$J$358,"")</f>
        <v/>
      </c>
      <c r="O515" s="385" t="s">
        <v>259</v>
      </c>
      <c r="P515" s="386"/>
      <c r="Q515" s="378" t="str">
        <f>IF([1]p39!$L$358&lt;&gt;0,[1]p39!$L$358,"")</f>
        <v/>
      </c>
      <c r="R515" s="378"/>
      <c r="S515" s="387"/>
    </row>
    <row r="516" spans="1:22" x14ac:dyDescent="0.2">
      <c r="A516" s="384"/>
      <c r="B516" s="384"/>
      <c r="C516" s="384"/>
      <c r="D516" s="384"/>
      <c r="E516" s="384"/>
      <c r="F516" s="384"/>
      <c r="G516" s="384"/>
      <c r="H516" s="384"/>
      <c r="I516" s="384"/>
      <c r="J516" s="384"/>
      <c r="K516" s="384"/>
      <c r="L516" s="384"/>
      <c r="M516" s="384"/>
      <c r="N516" s="384"/>
      <c r="O516" s="384"/>
      <c r="P516" s="384"/>
      <c r="Q516" s="384"/>
      <c r="R516" s="384"/>
      <c r="S516" s="384"/>
    </row>
    <row r="517" spans="1:22" x14ac:dyDescent="0.2">
      <c r="A517" s="47" t="s">
        <v>257</v>
      </c>
      <c r="B517" s="379" t="str">
        <f>IF([1]p39!$A$359&lt;&gt;0,[1]p39!$A$359,"")</f>
        <v/>
      </c>
      <c r="C517" s="379"/>
      <c r="D517" s="379"/>
      <c r="E517" s="379"/>
      <c r="F517" s="379"/>
      <c r="G517" s="379"/>
      <c r="H517" s="379"/>
      <c r="I517" s="379"/>
      <c r="J517" s="379"/>
      <c r="K517" s="379"/>
      <c r="L517" s="379"/>
      <c r="M517" s="379"/>
      <c r="N517" s="379"/>
      <c r="O517" s="379"/>
      <c r="P517" s="379"/>
      <c r="Q517" s="379"/>
      <c r="R517" s="379"/>
      <c r="S517" s="380"/>
      <c r="T517" s="97"/>
      <c r="U517" s="2"/>
      <c r="V517" s="2"/>
    </row>
    <row r="518" spans="1:22" x14ac:dyDescent="0.2">
      <c r="A518" s="385" t="s">
        <v>170</v>
      </c>
      <c r="B518" s="386"/>
      <c r="C518" s="378" t="str">
        <f>IF([1]p39!$K$359&lt;&gt;0,[1]p39!$K$359,"")</f>
        <v/>
      </c>
      <c r="D518" s="378"/>
      <c r="E518" s="378"/>
      <c r="F518" s="378"/>
      <c r="G518" s="378"/>
      <c r="H518" s="378"/>
      <c r="I518" s="378"/>
      <c r="J518" s="378"/>
      <c r="K518" s="94" t="s">
        <v>74</v>
      </c>
      <c r="L518" s="98" t="str">
        <f>IF([1]p39!$I$359&lt;&gt;0,[1]p39!$I$359,"")</f>
        <v/>
      </c>
      <c r="M518" s="99" t="s">
        <v>75</v>
      </c>
      <c r="N518" s="100" t="str">
        <f>IF([1]p39!$J$359&lt;&gt;0,[1]p39!$J$359,"")</f>
        <v/>
      </c>
      <c r="O518" s="385" t="s">
        <v>259</v>
      </c>
      <c r="P518" s="386"/>
      <c r="Q518" s="378" t="str">
        <f>IF([1]p39!$L$359&lt;&gt;0,[1]p39!$L$359,"")</f>
        <v/>
      </c>
      <c r="R518" s="378"/>
      <c r="S518" s="387"/>
    </row>
    <row r="519" spans="1:22" x14ac:dyDescent="0.2">
      <c r="A519" s="378"/>
      <c r="B519" s="378"/>
      <c r="C519" s="378"/>
      <c r="D519" s="378"/>
      <c r="E519" s="378"/>
      <c r="F519" s="378"/>
      <c r="G519" s="378"/>
      <c r="H519" s="378"/>
      <c r="I519" s="378"/>
      <c r="J519" s="378"/>
      <c r="K519" s="378"/>
      <c r="L519" s="378"/>
      <c r="M519" s="378"/>
      <c r="N519" s="378"/>
      <c r="O519" s="378"/>
      <c r="P519" s="378"/>
      <c r="Q519" s="378"/>
      <c r="R519" s="378"/>
      <c r="S519" s="378"/>
    </row>
    <row r="520" spans="1:22" x14ac:dyDescent="0.2">
      <c r="A520" s="47" t="s">
        <v>257</v>
      </c>
      <c r="B520" s="379" t="str">
        <f>IF([1]p39!$A$360&lt;&gt;0,[1]p39!$A$360,"")</f>
        <v/>
      </c>
      <c r="C520" s="379"/>
      <c r="D520" s="379"/>
      <c r="E520" s="379"/>
      <c r="F520" s="379"/>
      <c r="G520" s="379"/>
      <c r="H520" s="379"/>
      <c r="I520" s="379"/>
      <c r="J520" s="379"/>
      <c r="K520" s="379"/>
      <c r="L520" s="379"/>
      <c r="M520" s="379"/>
      <c r="N520" s="379"/>
      <c r="O520" s="379"/>
      <c r="P520" s="379"/>
      <c r="Q520" s="379"/>
      <c r="R520" s="379"/>
      <c r="S520" s="380"/>
      <c r="T520" s="97"/>
      <c r="U520" s="2"/>
      <c r="V520" s="2"/>
    </row>
    <row r="521" spans="1:22" x14ac:dyDescent="0.2">
      <c r="A521" s="385" t="s">
        <v>170</v>
      </c>
      <c r="B521" s="386"/>
      <c r="C521" s="378" t="str">
        <f>IF([1]p39!$K$360&lt;&gt;0,[1]p39!$K$360,"")</f>
        <v/>
      </c>
      <c r="D521" s="378"/>
      <c r="E521" s="378"/>
      <c r="F521" s="378"/>
      <c r="G521" s="378"/>
      <c r="H521" s="378"/>
      <c r="I521" s="378"/>
      <c r="J521" s="378"/>
      <c r="K521" s="94" t="s">
        <v>74</v>
      </c>
      <c r="L521" s="98" t="str">
        <f>IF([1]p39!$I$360&lt;&gt;0,[1]p39!$I$360,"")</f>
        <v/>
      </c>
      <c r="M521" s="99" t="s">
        <v>75</v>
      </c>
      <c r="N521" s="100" t="str">
        <f>IF([1]p39!$J$360&lt;&gt;0,[1]p39!$J$360,"")</f>
        <v/>
      </c>
      <c r="O521" s="385" t="s">
        <v>259</v>
      </c>
      <c r="P521" s="386"/>
      <c r="Q521" s="378" t="str">
        <f>IF([1]p39!$L$360&lt;&gt;0,[1]p39!$L$360,"")</f>
        <v/>
      </c>
      <c r="R521" s="378"/>
      <c r="S521" s="387"/>
    </row>
    <row r="522" spans="1:22" x14ac:dyDescent="0.2">
      <c r="A522" s="384"/>
      <c r="B522" s="384"/>
      <c r="C522" s="384"/>
      <c r="D522" s="384"/>
      <c r="E522" s="384"/>
      <c r="F522" s="384"/>
      <c r="G522" s="384"/>
      <c r="H522" s="384"/>
      <c r="I522" s="384"/>
      <c r="J522" s="384"/>
      <c r="K522" s="384"/>
      <c r="L522" s="384"/>
      <c r="M522" s="384"/>
      <c r="N522" s="384"/>
      <c r="O522" s="384"/>
      <c r="P522" s="384"/>
      <c r="Q522" s="384"/>
      <c r="R522" s="384"/>
      <c r="S522" s="384"/>
    </row>
    <row r="523" spans="1:22" x14ac:dyDescent="0.2">
      <c r="A523" s="47" t="s">
        <v>257</v>
      </c>
      <c r="B523" s="379" t="str">
        <f>IF([1]p39!$A$361&lt;&gt;0,[1]p39!$A$361,"")</f>
        <v/>
      </c>
      <c r="C523" s="379"/>
      <c r="D523" s="379"/>
      <c r="E523" s="379"/>
      <c r="F523" s="379"/>
      <c r="G523" s="379"/>
      <c r="H523" s="379"/>
      <c r="I523" s="379"/>
      <c r="J523" s="379"/>
      <c r="K523" s="379"/>
      <c r="L523" s="379"/>
      <c r="M523" s="379"/>
      <c r="N523" s="379"/>
      <c r="O523" s="379"/>
      <c r="P523" s="379"/>
      <c r="Q523" s="379"/>
      <c r="R523" s="379"/>
      <c r="S523" s="380"/>
      <c r="T523" s="97"/>
      <c r="U523" s="2"/>
      <c r="V523" s="2"/>
    </row>
    <row r="524" spans="1:22" x14ac:dyDescent="0.2">
      <c r="A524" s="385" t="s">
        <v>170</v>
      </c>
      <c r="B524" s="386"/>
      <c r="C524" s="378" t="str">
        <f>IF([1]p39!$K$361&lt;&gt;0,[1]p39!$K$361,"")</f>
        <v/>
      </c>
      <c r="D524" s="378"/>
      <c r="E524" s="378"/>
      <c r="F524" s="378"/>
      <c r="G524" s="378"/>
      <c r="H524" s="378"/>
      <c r="I524" s="378"/>
      <c r="J524" s="378"/>
      <c r="K524" s="94" t="s">
        <v>74</v>
      </c>
      <c r="L524" s="98" t="str">
        <f>IF([1]p39!$I$361&lt;&gt;0,[1]p39!$I$361,"")</f>
        <v/>
      </c>
      <c r="M524" s="99" t="s">
        <v>75</v>
      </c>
      <c r="N524" s="100" t="str">
        <f>IF([1]p39!$J$361&lt;&gt;0,[1]p39!$J$361,"")</f>
        <v/>
      </c>
      <c r="O524" s="385" t="s">
        <v>259</v>
      </c>
      <c r="P524" s="386"/>
      <c r="Q524" s="378" t="str">
        <f>IF([1]p39!$L$361&lt;&gt;0,[1]p39!$L$361,"")</f>
        <v/>
      </c>
      <c r="R524" s="378"/>
      <c r="S524" s="387"/>
    </row>
    <row r="525" spans="1:22" x14ac:dyDescent="0.2">
      <c r="A525" s="378"/>
      <c r="B525" s="378"/>
      <c r="C525" s="378"/>
      <c r="D525" s="378"/>
      <c r="E525" s="378"/>
      <c r="F525" s="378"/>
      <c r="G525" s="378"/>
      <c r="H525" s="378"/>
      <c r="I525" s="378"/>
      <c r="J525" s="378"/>
      <c r="K525" s="378"/>
      <c r="L525" s="378"/>
      <c r="M525" s="378"/>
      <c r="N525" s="378"/>
      <c r="O525" s="378"/>
      <c r="P525" s="378"/>
      <c r="Q525" s="378"/>
      <c r="R525" s="378"/>
      <c r="S525" s="378"/>
    </row>
    <row r="526" spans="1:22" s="32" customFormat="1" ht="13.5" customHeight="1" x14ac:dyDescent="0.2">
      <c r="A526" s="375" t="str">
        <f>T([1]p40!$C$13:$G$13)</f>
        <v/>
      </c>
      <c r="B526" s="376"/>
      <c r="C526" s="376"/>
      <c r="D526" s="376"/>
      <c r="E526" s="376"/>
      <c r="F526" s="377"/>
      <c r="G526" s="383"/>
      <c r="H526" s="381"/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</row>
    <row r="527" spans="1:22" x14ac:dyDescent="0.2">
      <c r="A527" s="47" t="s">
        <v>257</v>
      </c>
      <c r="B527" s="379" t="str">
        <f>IF([1]p40!$A$358&lt;&gt;0,[1]p40!$A$358,"")</f>
        <v/>
      </c>
      <c r="C527" s="379"/>
      <c r="D527" s="379"/>
      <c r="E527" s="379"/>
      <c r="F527" s="379"/>
      <c r="G527" s="379"/>
      <c r="H527" s="379"/>
      <c r="I527" s="379"/>
      <c r="J527" s="379"/>
      <c r="K527" s="379"/>
      <c r="L527" s="379"/>
      <c r="M527" s="379"/>
      <c r="N527" s="379"/>
      <c r="O527" s="379"/>
      <c r="P527" s="379"/>
      <c r="Q527" s="379"/>
      <c r="R527" s="379"/>
      <c r="S527" s="380"/>
      <c r="T527" s="97"/>
      <c r="U527" s="2"/>
      <c r="V527" s="2"/>
    </row>
    <row r="528" spans="1:22" x14ac:dyDescent="0.2">
      <c r="A528" s="385" t="s">
        <v>170</v>
      </c>
      <c r="B528" s="386"/>
      <c r="C528" s="378" t="str">
        <f>IF([1]p40!$K$358&lt;&gt;0,[1]p40!$K$358,"")</f>
        <v/>
      </c>
      <c r="D528" s="378"/>
      <c r="E528" s="378"/>
      <c r="F528" s="378"/>
      <c r="G528" s="378"/>
      <c r="H528" s="378"/>
      <c r="I528" s="378"/>
      <c r="J528" s="378"/>
      <c r="K528" s="94" t="s">
        <v>74</v>
      </c>
      <c r="L528" s="98" t="str">
        <f>IF([1]p40!$I$358&lt;&gt;0,[1]p40!$I$358,"")</f>
        <v/>
      </c>
      <c r="M528" s="99" t="s">
        <v>75</v>
      </c>
      <c r="N528" s="100" t="str">
        <f>IF([1]p40!$J$358&lt;&gt;0,[1]p40!$J$358,"")</f>
        <v/>
      </c>
      <c r="O528" s="385" t="s">
        <v>259</v>
      </c>
      <c r="P528" s="386"/>
      <c r="Q528" s="378" t="str">
        <f>IF([1]p40!$L$358&lt;&gt;0,[1]p40!$L$358,"")</f>
        <v/>
      </c>
      <c r="R528" s="378"/>
      <c r="S528" s="387"/>
    </row>
    <row r="529" spans="1:22" x14ac:dyDescent="0.2">
      <c r="A529" s="384"/>
      <c r="B529" s="384"/>
      <c r="C529" s="384"/>
      <c r="D529" s="384"/>
      <c r="E529" s="384"/>
      <c r="F529" s="384"/>
      <c r="G529" s="384"/>
      <c r="H529" s="384"/>
      <c r="I529" s="384"/>
      <c r="J529" s="384"/>
      <c r="K529" s="384"/>
      <c r="L529" s="384"/>
      <c r="M529" s="384"/>
      <c r="N529" s="384"/>
      <c r="O529" s="384"/>
      <c r="P529" s="384"/>
      <c r="Q529" s="384"/>
      <c r="R529" s="384"/>
      <c r="S529" s="384"/>
    </row>
    <row r="530" spans="1:22" x14ac:dyDescent="0.2">
      <c r="A530" s="47" t="s">
        <v>257</v>
      </c>
      <c r="B530" s="379" t="str">
        <f>IF([1]p40!$A$359&lt;&gt;0,[1]p40!$A$359,"")</f>
        <v/>
      </c>
      <c r="C530" s="379"/>
      <c r="D530" s="379"/>
      <c r="E530" s="379"/>
      <c r="F530" s="379"/>
      <c r="G530" s="379"/>
      <c r="H530" s="379"/>
      <c r="I530" s="379"/>
      <c r="J530" s="379"/>
      <c r="K530" s="379"/>
      <c r="L530" s="379"/>
      <c r="M530" s="379"/>
      <c r="N530" s="379"/>
      <c r="O530" s="379"/>
      <c r="P530" s="379"/>
      <c r="Q530" s="379"/>
      <c r="R530" s="379"/>
      <c r="S530" s="380"/>
      <c r="T530" s="97"/>
      <c r="U530" s="2"/>
      <c r="V530" s="2"/>
    </row>
    <row r="531" spans="1:22" x14ac:dyDescent="0.2">
      <c r="A531" s="385" t="s">
        <v>170</v>
      </c>
      <c r="B531" s="386"/>
      <c r="C531" s="378" t="str">
        <f>IF([1]p40!$K$359&lt;&gt;0,[1]p40!$K$359,"")</f>
        <v/>
      </c>
      <c r="D531" s="378"/>
      <c r="E531" s="378"/>
      <c r="F531" s="378"/>
      <c r="G531" s="378"/>
      <c r="H531" s="378"/>
      <c r="I531" s="378"/>
      <c r="J531" s="378"/>
      <c r="K531" s="94" t="s">
        <v>74</v>
      </c>
      <c r="L531" s="98" t="str">
        <f>IF([1]p40!$I$359&lt;&gt;0,[1]p40!$I$359,"")</f>
        <v/>
      </c>
      <c r="M531" s="99" t="s">
        <v>75</v>
      </c>
      <c r="N531" s="100" t="str">
        <f>IF([1]p40!$J$359&lt;&gt;0,[1]p40!$J$359,"")</f>
        <v/>
      </c>
      <c r="O531" s="385" t="s">
        <v>259</v>
      </c>
      <c r="P531" s="386"/>
      <c r="Q531" s="378" t="str">
        <f>IF([1]p40!$L$359&lt;&gt;0,[1]p40!$L$359,"")</f>
        <v/>
      </c>
      <c r="R531" s="378"/>
      <c r="S531" s="387"/>
    </row>
    <row r="532" spans="1:22" x14ac:dyDescent="0.2">
      <c r="A532" s="378"/>
      <c r="B532" s="378"/>
      <c r="C532" s="378"/>
      <c r="D532" s="378"/>
      <c r="E532" s="378"/>
      <c r="F532" s="378"/>
      <c r="G532" s="378"/>
      <c r="H532" s="378"/>
      <c r="I532" s="378"/>
      <c r="J532" s="378"/>
      <c r="K532" s="378"/>
      <c r="L532" s="378"/>
      <c r="M532" s="378"/>
      <c r="N532" s="378"/>
      <c r="O532" s="378"/>
      <c r="P532" s="378"/>
      <c r="Q532" s="378"/>
      <c r="R532" s="378"/>
      <c r="S532" s="378"/>
    </row>
    <row r="533" spans="1:22" x14ac:dyDescent="0.2">
      <c r="A533" s="47" t="s">
        <v>257</v>
      </c>
      <c r="B533" s="379" t="str">
        <f>IF([1]p40!$A$360&lt;&gt;0,[1]p40!$A$360,"")</f>
        <v/>
      </c>
      <c r="C533" s="379"/>
      <c r="D533" s="379"/>
      <c r="E533" s="379"/>
      <c r="F533" s="379"/>
      <c r="G533" s="379"/>
      <c r="H533" s="379"/>
      <c r="I533" s="379"/>
      <c r="J533" s="379"/>
      <c r="K533" s="379"/>
      <c r="L533" s="379"/>
      <c r="M533" s="379"/>
      <c r="N533" s="379"/>
      <c r="O533" s="379"/>
      <c r="P533" s="379"/>
      <c r="Q533" s="379"/>
      <c r="R533" s="379"/>
      <c r="S533" s="380"/>
      <c r="T533" s="97"/>
      <c r="U533" s="2"/>
      <c r="V533" s="2"/>
    </row>
    <row r="534" spans="1:22" x14ac:dyDescent="0.2">
      <c r="A534" s="385" t="s">
        <v>170</v>
      </c>
      <c r="B534" s="386"/>
      <c r="C534" s="378" t="str">
        <f>IF([1]p40!$K$360&lt;&gt;0,[1]p40!$K$360,"")</f>
        <v/>
      </c>
      <c r="D534" s="378"/>
      <c r="E534" s="378"/>
      <c r="F534" s="378"/>
      <c r="G534" s="378"/>
      <c r="H534" s="378"/>
      <c r="I534" s="378"/>
      <c r="J534" s="378"/>
      <c r="K534" s="94" t="s">
        <v>74</v>
      </c>
      <c r="L534" s="98" t="str">
        <f>IF([1]p40!$I$360&lt;&gt;0,[1]p40!$I$360,"")</f>
        <v/>
      </c>
      <c r="M534" s="99" t="s">
        <v>75</v>
      </c>
      <c r="N534" s="100" t="str">
        <f>IF([1]p40!$J$360&lt;&gt;0,[1]p40!$J$360,"")</f>
        <v/>
      </c>
      <c r="O534" s="385" t="s">
        <v>259</v>
      </c>
      <c r="P534" s="386"/>
      <c r="Q534" s="378" t="str">
        <f>IF([1]p40!$L$360&lt;&gt;0,[1]p40!$L$360,"")</f>
        <v/>
      </c>
      <c r="R534" s="378"/>
      <c r="S534" s="387"/>
    </row>
    <row r="535" spans="1:22" x14ac:dyDescent="0.2">
      <c r="A535" s="384"/>
      <c r="B535" s="384"/>
      <c r="C535" s="384"/>
      <c r="D535" s="384"/>
      <c r="E535" s="384"/>
      <c r="F535" s="384"/>
      <c r="G535" s="384"/>
      <c r="H535" s="384"/>
      <c r="I535" s="384"/>
      <c r="J535" s="384"/>
      <c r="K535" s="384"/>
      <c r="L535" s="384"/>
      <c r="M535" s="384"/>
      <c r="N535" s="384"/>
      <c r="O535" s="384"/>
      <c r="P535" s="384"/>
      <c r="Q535" s="384"/>
      <c r="R535" s="384"/>
      <c r="S535" s="384"/>
    </row>
    <row r="536" spans="1:22" x14ac:dyDescent="0.2">
      <c r="A536" s="47" t="s">
        <v>257</v>
      </c>
      <c r="B536" s="379" t="str">
        <f>IF([1]p40!$A$361&lt;&gt;0,[1]p40!$A$361,"")</f>
        <v/>
      </c>
      <c r="C536" s="379"/>
      <c r="D536" s="379"/>
      <c r="E536" s="379"/>
      <c r="F536" s="379"/>
      <c r="G536" s="379"/>
      <c r="H536" s="379"/>
      <c r="I536" s="379"/>
      <c r="J536" s="379"/>
      <c r="K536" s="379"/>
      <c r="L536" s="379"/>
      <c r="M536" s="379"/>
      <c r="N536" s="379"/>
      <c r="O536" s="379"/>
      <c r="P536" s="379"/>
      <c r="Q536" s="379"/>
      <c r="R536" s="379"/>
      <c r="S536" s="380"/>
      <c r="T536" s="97"/>
      <c r="U536" s="2"/>
      <c r="V536" s="2"/>
    </row>
    <row r="537" spans="1:22" x14ac:dyDescent="0.2">
      <c r="A537" s="385" t="s">
        <v>170</v>
      </c>
      <c r="B537" s="386"/>
      <c r="C537" s="378" t="str">
        <f>IF([1]p40!$K$361&lt;&gt;0,[1]p40!$K$361,"")</f>
        <v/>
      </c>
      <c r="D537" s="378"/>
      <c r="E537" s="378"/>
      <c r="F537" s="378"/>
      <c r="G537" s="378"/>
      <c r="H537" s="378"/>
      <c r="I537" s="378"/>
      <c r="J537" s="378"/>
      <c r="K537" s="94" t="s">
        <v>74</v>
      </c>
      <c r="L537" s="98" t="str">
        <f>IF([1]p40!$I$361&lt;&gt;0,[1]p40!$I$361,"")</f>
        <v/>
      </c>
      <c r="M537" s="99" t="s">
        <v>75</v>
      </c>
      <c r="N537" s="100" t="str">
        <f>IF([1]p40!$J$361&lt;&gt;0,[1]p40!$J$361,"")</f>
        <v/>
      </c>
      <c r="O537" s="385" t="s">
        <v>259</v>
      </c>
      <c r="P537" s="386"/>
      <c r="Q537" s="378" t="str">
        <f>IF([1]p40!$L$361&lt;&gt;0,[1]p40!$L$361,"")</f>
        <v/>
      </c>
      <c r="R537" s="378"/>
      <c r="S537" s="387"/>
    </row>
    <row r="538" spans="1:22" x14ac:dyDescent="0.2">
      <c r="A538" s="378"/>
      <c r="B538" s="378"/>
      <c r="C538" s="378"/>
      <c r="D538" s="378"/>
      <c r="E538" s="378"/>
      <c r="F538" s="378"/>
      <c r="G538" s="378"/>
      <c r="H538" s="378"/>
      <c r="I538" s="378"/>
      <c r="J538" s="378"/>
      <c r="K538" s="378"/>
      <c r="L538" s="378"/>
      <c r="M538" s="378"/>
      <c r="N538" s="378"/>
      <c r="O538" s="378"/>
      <c r="P538" s="378"/>
      <c r="Q538" s="378"/>
      <c r="R538" s="378"/>
      <c r="S538" s="378"/>
    </row>
    <row r="539" spans="1:22" s="32" customFormat="1" ht="13.5" customHeight="1" x14ac:dyDescent="0.2">
      <c r="A539" s="375" t="str">
        <f>T([1]p41!$C$13:$G$13)</f>
        <v/>
      </c>
      <c r="B539" s="376"/>
      <c r="C539" s="376"/>
      <c r="D539" s="376"/>
      <c r="E539" s="376"/>
      <c r="F539" s="377"/>
      <c r="G539" s="383"/>
      <c r="H539" s="381"/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</row>
    <row r="540" spans="1:22" x14ac:dyDescent="0.2">
      <c r="A540" s="47" t="s">
        <v>257</v>
      </c>
      <c r="B540" s="379" t="str">
        <f>IF([1]p41!$A$358&lt;&gt;0,[1]p41!$A$358,"")</f>
        <v/>
      </c>
      <c r="C540" s="379"/>
      <c r="D540" s="379"/>
      <c r="E540" s="379"/>
      <c r="F540" s="379"/>
      <c r="G540" s="379"/>
      <c r="H540" s="379"/>
      <c r="I540" s="379"/>
      <c r="J540" s="379"/>
      <c r="K540" s="379"/>
      <c r="L540" s="379"/>
      <c r="M540" s="379"/>
      <c r="N540" s="379"/>
      <c r="O540" s="379"/>
      <c r="P540" s="379"/>
      <c r="Q540" s="379"/>
      <c r="R540" s="379"/>
      <c r="S540" s="380"/>
      <c r="T540" s="97"/>
      <c r="U540" s="2"/>
      <c r="V540" s="2"/>
    </row>
    <row r="541" spans="1:22" x14ac:dyDescent="0.2">
      <c r="A541" s="385" t="s">
        <v>170</v>
      </c>
      <c r="B541" s="386"/>
      <c r="C541" s="378" t="str">
        <f>IF([1]p41!$K$358&lt;&gt;0,[1]p41!$K$358,"")</f>
        <v/>
      </c>
      <c r="D541" s="378"/>
      <c r="E541" s="378"/>
      <c r="F541" s="378"/>
      <c r="G541" s="378"/>
      <c r="H541" s="378"/>
      <c r="I541" s="378"/>
      <c r="J541" s="378"/>
      <c r="K541" s="94" t="s">
        <v>74</v>
      </c>
      <c r="L541" s="98" t="str">
        <f>IF([1]p41!$I$358&lt;&gt;0,[1]p41!$I$358,"")</f>
        <v/>
      </c>
      <c r="M541" s="99" t="s">
        <v>75</v>
      </c>
      <c r="N541" s="100" t="str">
        <f>IF([1]p41!$J$358&lt;&gt;0,[1]p41!$J$358,"")</f>
        <v/>
      </c>
      <c r="O541" s="385" t="s">
        <v>259</v>
      </c>
      <c r="P541" s="386"/>
      <c r="Q541" s="378" t="str">
        <f>IF([1]p41!$L$358&lt;&gt;0,[1]p41!$L$358,"")</f>
        <v/>
      </c>
      <c r="R541" s="378"/>
      <c r="S541" s="387"/>
    </row>
    <row r="542" spans="1:22" x14ac:dyDescent="0.2">
      <c r="A542" s="384"/>
      <c r="B542" s="384"/>
      <c r="C542" s="384"/>
      <c r="D542" s="384"/>
      <c r="E542" s="384"/>
      <c r="F542" s="384"/>
      <c r="G542" s="384"/>
      <c r="H542" s="384"/>
      <c r="I542" s="384"/>
      <c r="J542" s="384"/>
      <c r="K542" s="384"/>
      <c r="L542" s="384"/>
      <c r="M542" s="384"/>
      <c r="N542" s="384"/>
      <c r="O542" s="384"/>
      <c r="P542" s="384"/>
      <c r="Q542" s="384"/>
      <c r="R542" s="384"/>
      <c r="S542" s="384"/>
    </row>
    <row r="543" spans="1:22" x14ac:dyDescent="0.2">
      <c r="A543" s="47" t="s">
        <v>257</v>
      </c>
      <c r="B543" s="379" t="str">
        <f>IF([1]p41!$A$359&lt;&gt;0,[1]p41!$A$359,"")</f>
        <v/>
      </c>
      <c r="C543" s="379"/>
      <c r="D543" s="379"/>
      <c r="E543" s="379"/>
      <c r="F543" s="379"/>
      <c r="G543" s="379"/>
      <c r="H543" s="379"/>
      <c r="I543" s="379"/>
      <c r="J543" s="379"/>
      <c r="K543" s="379"/>
      <c r="L543" s="379"/>
      <c r="M543" s="379"/>
      <c r="N543" s="379"/>
      <c r="O543" s="379"/>
      <c r="P543" s="379"/>
      <c r="Q543" s="379"/>
      <c r="R543" s="379"/>
      <c r="S543" s="380"/>
      <c r="T543" s="97"/>
      <c r="U543" s="2"/>
      <c r="V543" s="2"/>
    </row>
    <row r="544" spans="1:22" x14ac:dyDescent="0.2">
      <c r="A544" s="385" t="s">
        <v>170</v>
      </c>
      <c r="B544" s="386"/>
      <c r="C544" s="378" t="str">
        <f>IF([1]p41!$K$359&lt;&gt;0,[1]p41!$K$359,"")</f>
        <v/>
      </c>
      <c r="D544" s="378"/>
      <c r="E544" s="378"/>
      <c r="F544" s="378"/>
      <c r="G544" s="378"/>
      <c r="H544" s="378"/>
      <c r="I544" s="378"/>
      <c r="J544" s="378"/>
      <c r="K544" s="94" t="s">
        <v>74</v>
      </c>
      <c r="L544" s="98" t="str">
        <f>IF([1]p41!$I$359&lt;&gt;0,[1]p41!$I$359,"")</f>
        <v/>
      </c>
      <c r="M544" s="99" t="s">
        <v>75</v>
      </c>
      <c r="N544" s="100" t="str">
        <f>IF([1]p41!$J$359&lt;&gt;0,[1]p41!$J$359,"")</f>
        <v/>
      </c>
      <c r="O544" s="385" t="s">
        <v>259</v>
      </c>
      <c r="P544" s="386"/>
      <c r="Q544" s="378" t="str">
        <f>IF([1]p41!$L$359&lt;&gt;0,[1]p41!$L$359,"")</f>
        <v/>
      </c>
      <c r="R544" s="378"/>
      <c r="S544" s="387"/>
    </row>
    <row r="545" spans="1:22" x14ac:dyDescent="0.2">
      <c r="A545" s="378"/>
      <c r="B545" s="378"/>
      <c r="C545" s="378"/>
      <c r="D545" s="378"/>
      <c r="E545" s="378"/>
      <c r="F545" s="378"/>
      <c r="G545" s="378"/>
      <c r="H545" s="378"/>
      <c r="I545" s="378"/>
      <c r="J545" s="378"/>
      <c r="K545" s="378"/>
      <c r="L545" s="378"/>
      <c r="M545" s="378"/>
      <c r="N545" s="378"/>
      <c r="O545" s="378"/>
      <c r="P545" s="378"/>
      <c r="Q545" s="378"/>
      <c r="R545" s="378"/>
      <c r="S545" s="378"/>
    </row>
    <row r="546" spans="1:22" x14ac:dyDescent="0.2">
      <c r="A546" s="47" t="s">
        <v>257</v>
      </c>
      <c r="B546" s="379" t="str">
        <f>IF([1]p41!$A$360&lt;&gt;0,[1]p41!$A$360,"")</f>
        <v/>
      </c>
      <c r="C546" s="379"/>
      <c r="D546" s="379"/>
      <c r="E546" s="379"/>
      <c r="F546" s="379"/>
      <c r="G546" s="379"/>
      <c r="H546" s="379"/>
      <c r="I546" s="379"/>
      <c r="J546" s="379"/>
      <c r="K546" s="379"/>
      <c r="L546" s="379"/>
      <c r="M546" s="379"/>
      <c r="N546" s="379"/>
      <c r="O546" s="379"/>
      <c r="P546" s="379"/>
      <c r="Q546" s="379"/>
      <c r="R546" s="379"/>
      <c r="S546" s="380"/>
      <c r="T546" s="97"/>
      <c r="U546" s="2"/>
      <c r="V546" s="2"/>
    </row>
    <row r="547" spans="1:22" x14ac:dyDescent="0.2">
      <c r="A547" s="385" t="s">
        <v>170</v>
      </c>
      <c r="B547" s="386"/>
      <c r="C547" s="378" t="str">
        <f>IF([1]p41!$K$360&lt;&gt;0,[1]p41!$K$360,"")</f>
        <v/>
      </c>
      <c r="D547" s="378"/>
      <c r="E547" s="378"/>
      <c r="F547" s="378"/>
      <c r="G547" s="378"/>
      <c r="H547" s="378"/>
      <c r="I547" s="378"/>
      <c r="J547" s="378"/>
      <c r="K547" s="94" t="s">
        <v>74</v>
      </c>
      <c r="L547" s="98" t="str">
        <f>IF([1]p41!$I$360&lt;&gt;0,[1]p41!$I$360,"")</f>
        <v/>
      </c>
      <c r="M547" s="99" t="s">
        <v>75</v>
      </c>
      <c r="N547" s="100" t="str">
        <f>IF([1]p41!$J$360&lt;&gt;0,[1]p41!$J$360,"")</f>
        <v/>
      </c>
      <c r="O547" s="385" t="s">
        <v>259</v>
      </c>
      <c r="P547" s="386"/>
      <c r="Q547" s="378" t="str">
        <f>IF([1]p41!$L$360&lt;&gt;0,[1]p41!$L$360,"")</f>
        <v/>
      </c>
      <c r="R547" s="378"/>
      <c r="S547" s="387"/>
    </row>
    <row r="548" spans="1:22" x14ac:dyDescent="0.2">
      <c r="A548" s="384"/>
      <c r="B548" s="384"/>
      <c r="C548" s="384"/>
      <c r="D548" s="384"/>
      <c r="E548" s="384"/>
      <c r="F548" s="384"/>
      <c r="G548" s="384"/>
      <c r="H548" s="384"/>
      <c r="I548" s="384"/>
      <c r="J548" s="384"/>
      <c r="K548" s="384"/>
      <c r="L548" s="384"/>
      <c r="M548" s="384"/>
      <c r="N548" s="384"/>
      <c r="O548" s="384"/>
      <c r="P548" s="384"/>
      <c r="Q548" s="384"/>
      <c r="R548" s="384"/>
      <c r="S548" s="384"/>
    </row>
    <row r="549" spans="1:22" x14ac:dyDescent="0.2">
      <c r="A549" s="47" t="s">
        <v>257</v>
      </c>
      <c r="B549" s="379" t="str">
        <f>IF([1]p41!$A$361&lt;&gt;0,[1]p41!$A$361,"")</f>
        <v/>
      </c>
      <c r="C549" s="379"/>
      <c r="D549" s="379"/>
      <c r="E549" s="379"/>
      <c r="F549" s="379"/>
      <c r="G549" s="379"/>
      <c r="H549" s="379"/>
      <c r="I549" s="379"/>
      <c r="J549" s="379"/>
      <c r="K549" s="379"/>
      <c r="L549" s="379"/>
      <c r="M549" s="379"/>
      <c r="N549" s="379"/>
      <c r="O549" s="379"/>
      <c r="P549" s="379"/>
      <c r="Q549" s="379"/>
      <c r="R549" s="379"/>
      <c r="S549" s="380"/>
      <c r="T549" s="97"/>
      <c r="U549" s="2"/>
      <c r="V549" s="2"/>
    </row>
    <row r="550" spans="1:22" x14ac:dyDescent="0.2">
      <c r="A550" s="385" t="s">
        <v>170</v>
      </c>
      <c r="B550" s="386"/>
      <c r="C550" s="378" t="str">
        <f>IF([1]p41!$K$361&lt;&gt;0,[1]p41!$K$361,"")</f>
        <v/>
      </c>
      <c r="D550" s="378"/>
      <c r="E550" s="378"/>
      <c r="F550" s="378"/>
      <c r="G550" s="378"/>
      <c r="H550" s="378"/>
      <c r="I550" s="378"/>
      <c r="J550" s="378"/>
      <c r="K550" s="94" t="s">
        <v>74</v>
      </c>
      <c r="L550" s="98" t="str">
        <f>IF([1]p41!$I$361&lt;&gt;0,[1]p41!$I$361,"")</f>
        <v/>
      </c>
      <c r="M550" s="99" t="s">
        <v>75</v>
      </c>
      <c r="N550" s="100" t="str">
        <f>IF([1]p41!$J$361&lt;&gt;0,[1]p41!$J$361,"")</f>
        <v/>
      </c>
      <c r="O550" s="385" t="s">
        <v>259</v>
      </c>
      <c r="P550" s="386"/>
      <c r="Q550" s="378" t="str">
        <f>IF([1]p41!$L$361&lt;&gt;0,[1]p41!$L$361,"")</f>
        <v/>
      </c>
      <c r="R550" s="378"/>
      <c r="S550" s="387"/>
    </row>
    <row r="551" spans="1:22" x14ac:dyDescent="0.2">
      <c r="A551" s="378"/>
      <c r="B551" s="378"/>
      <c r="C551" s="378"/>
      <c r="D551" s="378"/>
      <c r="E551" s="378"/>
      <c r="F551" s="378"/>
      <c r="G551" s="378"/>
      <c r="H551" s="378"/>
      <c r="I551" s="378"/>
      <c r="J551" s="378"/>
      <c r="K551" s="378"/>
      <c r="L551" s="378"/>
      <c r="M551" s="378"/>
      <c r="N551" s="378"/>
      <c r="O551" s="378"/>
      <c r="P551" s="378"/>
      <c r="Q551" s="378"/>
      <c r="R551" s="378"/>
      <c r="S551" s="378"/>
    </row>
    <row r="552" spans="1:22" s="32" customFormat="1" ht="13.5" customHeight="1" x14ac:dyDescent="0.2">
      <c r="A552" s="375" t="str">
        <f>T([1]p42!$C$13:$G$13)</f>
        <v/>
      </c>
      <c r="B552" s="376"/>
      <c r="C552" s="376"/>
      <c r="D552" s="376"/>
      <c r="E552" s="376"/>
      <c r="F552" s="377"/>
      <c r="G552" s="383"/>
      <c r="H552" s="381"/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</row>
    <row r="553" spans="1:22" x14ac:dyDescent="0.2">
      <c r="A553" s="47" t="s">
        <v>257</v>
      </c>
      <c r="B553" s="379" t="str">
        <f>IF([1]p42!$A$358&lt;&gt;0,[1]p42!$A$358,"")</f>
        <v/>
      </c>
      <c r="C553" s="379"/>
      <c r="D553" s="379"/>
      <c r="E553" s="379"/>
      <c r="F553" s="379"/>
      <c r="G553" s="379"/>
      <c r="H553" s="379"/>
      <c r="I553" s="379"/>
      <c r="J553" s="379"/>
      <c r="K553" s="379"/>
      <c r="L553" s="379"/>
      <c r="M553" s="379"/>
      <c r="N553" s="379"/>
      <c r="O553" s="379"/>
      <c r="P553" s="379"/>
      <c r="Q553" s="379"/>
      <c r="R553" s="379"/>
      <c r="S553" s="380"/>
      <c r="T553" s="97"/>
      <c r="U553" s="2"/>
      <c r="V553" s="2"/>
    </row>
    <row r="554" spans="1:22" x14ac:dyDescent="0.2">
      <c r="A554" s="385" t="s">
        <v>170</v>
      </c>
      <c r="B554" s="386"/>
      <c r="C554" s="378" t="str">
        <f>IF([1]p42!$K$358&lt;&gt;0,[1]p42!$K$358,"")</f>
        <v/>
      </c>
      <c r="D554" s="378"/>
      <c r="E554" s="378"/>
      <c r="F554" s="378"/>
      <c r="G554" s="378"/>
      <c r="H554" s="378"/>
      <c r="I554" s="378"/>
      <c r="J554" s="378"/>
      <c r="K554" s="94" t="s">
        <v>74</v>
      </c>
      <c r="L554" s="98" t="str">
        <f>IF([1]p42!$I$358&lt;&gt;0,[1]p42!$I$358,"")</f>
        <v/>
      </c>
      <c r="M554" s="99" t="s">
        <v>75</v>
      </c>
      <c r="N554" s="100" t="str">
        <f>IF([1]p42!$J$358&lt;&gt;0,[1]p42!$J$358,"")</f>
        <v/>
      </c>
      <c r="O554" s="385" t="s">
        <v>259</v>
      </c>
      <c r="P554" s="386"/>
      <c r="Q554" s="378" t="str">
        <f>IF([1]p42!$L$358&lt;&gt;0,[1]p42!$L$358,"")</f>
        <v/>
      </c>
      <c r="R554" s="378"/>
      <c r="S554" s="387"/>
    </row>
    <row r="555" spans="1:22" x14ac:dyDescent="0.2">
      <c r="A555" s="384"/>
      <c r="B555" s="384"/>
      <c r="C555" s="384"/>
      <c r="D555" s="384"/>
      <c r="E555" s="384"/>
      <c r="F555" s="384"/>
      <c r="G555" s="384"/>
      <c r="H555" s="384"/>
      <c r="I555" s="384"/>
      <c r="J555" s="384"/>
      <c r="K555" s="384"/>
      <c r="L555" s="384"/>
      <c r="M555" s="384"/>
      <c r="N555" s="384"/>
      <c r="O555" s="384"/>
      <c r="P555" s="384"/>
      <c r="Q555" s="384"/>
      <c r="R555" s="384"/>
      <c r="S555" s="384"/>
    </row>
    <row r="556" spans="1:22" x14ac:dyDescent="0.2">
      <c r="A556" s="47" t="s">
        <v>257</v>
      </c>
      <c r="B556" s="379" t="str">
        <f>IF([1]p42!$A$359&lt;&gt;0,[1]p42!$A$359,"")</f>
        <v/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80"/>
      <c r="T556" s="97"/>
      <c r="U556" s="2"/>
      <c r="V556" s="2"/>
    </row>
    <row r="557" spans="1:22" x14ac:dyDescent="0.2">
      <c r="A557" s="385" t="s">
        <v>170</v>
      </c>
      <c r="B557" s="386"/>
      <c r="C557" s="378" t="str">
        <f>IF([1]p42!$K$359&lt;&gt;0,[1]p42!$K$359,"")</f>
        <v/>
      </c>
      <c r="D557" s="378"/>
      <c r="E557" s="378"/>
      <c r="F557" s="378"/>
      <c r="G557" s="378"/>
      <c r="H557" s="378"/>
      <c r="I557" s="378"/>
      <c r="J557" s="378"/>
      <c r="K557" s="94" t="s">
        <v>74</v>
      </c>
      <c r="L557" s="98" t="str">
        <f>IF([1]p42!$I$359&lt;&gt;0,[1]p42!$I$359,"")</f>
        <v/>
      </c>
      <c r="M557" s="99" t="s">
        <v>75</v>
      </c>
      <c r="N557" s="100" t="str">
        <f>IF([1]p42!$J$359&lt;&gt;0,[1]p42!$J$359,"")</f>
        <v/>
      </c>
      <c r="O557" s="385" t="s">
        <v>259</v>
      </c>
      <c r="P557" s="386"/>
      <c r="Q557" s="378" t="str">
        <f>IF([1]p42!$L$359&lt;&gt;0,[1]p42!$L$359,"")</f>
        <v/>
      </c>
      <c r="R557" s="378"/>
      <c r="S557" s="387"/>
    </row>
    <row r="558" spans="1:22" x14ac:dyDescent="0.2">
      <c r="A558" s="378"/>
      <c r="B558" s="378"/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</row>
    <row r="559" spans="1:22" x14ac:dyDescent="0.2">
      <c r="A559" s="47" t="s">
        <v>257</v>
      </c>
      <c r="B559" s="379" t="str">
        <f>IF([1]p42!$A$360&lt;&gt;0,[1]p42!$A$360,"")</f>
        <v/>
      </c>
      <c r="C559" s="379"/>
      <c r="D559" s="379"/>
      <c r="E559" s="379"/>
      <c r="F559" s="379"/>
      <c r="G559" s="379"/>
      <c r="H559" s="379"/>
      <c r="I559" s="379"/>
      <c r="J559" s="379"/>
      <c r="K559" s="379"/>
      <c r="L559" s="379"/>
      <c r="M559" s="379"/>
      <c r="N559" s="379"/>
      <c r="O559" s="379"/>
      <c r="P559" s="379"/>
      <c r="Q559" s="379"/>
      <c r="R559" s="379"/>
      <c r="S559" s="380"/>
      <c r="T559" s="97"/>
      <c r="U559" s="2"/>
      <c r="V559" s="2"/>
    </row>
    <row r="560" spans="1:22" x14ac:dyDescent="0.2">
      <c r="A560" s="385" t="s">
        <v>170</v>
      </c>
      <c r="B560" s="386"/>
      <c r="C560" s="378" t="str">
        <f>IF([1]p42!$K$360&lt;&gt;0,[1]p42!$K$360,"")</f>
        <v/>
      </c>
      <c r="D560" s="378"/>
      <c r="E560" s="378"/>
      <c r="F560" s="378"/>
      <c r="G560" s="378"/>
      <c r="H560" s="378"/>
      <c r="I560" s="378"/>
      <c r="J560" s="378"/>
      <c r="K560" s="94" t="s">
        <v>74</v>
      </c>
      <c r="L560" s="98" t="str">
        <f>IF([1]p42!$I$360&lt;&gt;0,[1]p42!$I$360,"")</f>
        <v/>
      </c>
      <c r="M560" s="99" t="s">
        <v>75</v>
      </c>
      <c r="N560" s="100" t="str">
        <f>IF([1]p42!$J$360&lt;&gt;0,[1]p42!$J$360,"")</f>
        <v/>
      </c>
      <c r="O560" s="385" t="s">
        <v>259</v>
      </c>
      <c r="P560" s="386"/>
      <c r="Q560" s="378" t="str">
        <f>IF([1]p42!$L$360&lt;&gt;0,[1]p42!$L$360,"")</f>
        <v/>
      </c>
      <c r="R560" s="378"/>
      <c r="S560" s="387"/>
    </row>
    <row r="561" spans="1:22" x14ac:dyDescent="0.2">
      <c r="A561" s="384"/>
      <c r="B561" s="384"/>
      <c r="C561" s="384"/>
      <c r="D561" s="384"/>
      <c r="E561" s="384"/>
      <c r="F561" s="384"/>
      <c r="G561" s="384"/>
      <c r="H561" s="384"/>
      <c r="I561" s="384"/>
      <c r="J561" s="384"/>
      <c r="K561" s="384"/>
      <c r="L561" s="384"/>
      <c r="M561" s="384"/>
      <c r="N561" s="384"/>
      <c r="O561" s="384"/>
      <c r="P561" s="384"/>
      <c r="Q561" s="384"/>
      <c r="R561" s="384"/>
      <c r="S561" s="384"/>
    </row>
    <row r="562" spans="1:22" x14ac:dyDescent="0.2">
      <c r="A562" s="47" t="s">
        <v>257</v>
      </c>
      <c r="B562" s="379" t="str">
        <f>IF([1]p42!$A$361&lt;&gt;0,[1]p42!$A$361,"")</f>
        <v/>
      </c>
      <c r="C562" s="379"/>
      <c r="D562" s="379"/>
      <c r="E562" s="379"/>
      <c r="F562" s="379"/>
      <c r="G562" s="379"/>
      <c r="H562" s="379"/>
      <c r="I562" s="379"/>
      <c r="J562" s="379"/>
      <c r="K562" s="379"/>
      <c r="L562" s="379"/>
      <c r="M562" s="379"/>
      <c r="N562" s="379"/>
      <c r="O562" s="379"/>
      <c r="P562" s="379"/>
      <c r="Q562" s="379"/>
      <c r="R562" s="379"/>
      <c r="S562" s="380"/>
      <c r="T562" s="97"/>
      <c r="U562" s="2"/>
      <c r="V562" s="2"/>
    </row>
    <row r="563" spans="1:22" x14ac:dyDescent="0.2">
      <c r="A563" s="385" t="s">
        <v>170</v>
      </c>
      <c r="B563" s="386"/>
      <c r="C563" s="378" t="str">
        <f>IF([1]p42!$K$361&lt;&gt;0,[1]p42!$K$361,"")</f>
        <v/>
      </c>
      <c r="D563" s="378"/>
      <c r="E563" s="378"/>
      <c r="F563" s="378"/>
      <c r="G563" s="378"/>
      <c r="H563" s="378"/>
      <c r="I563" s="378"/>
      <c r="J563" s="378"/>
      <c r="K563" s="94" t="s">
        <v>74</v>
      </c>
      <c r="L563" s="98" t="str">
        <f>IF([1]p42!$I$361&lt;&gt;0,[1]p42!$I$361,"")</f>
        <v/>
      </c>
      <c r="M563" s="99" t="s">
        <v>75</v>
      </c>
      <c r="N563" s="100" t="str">
        <f>IF([1]p42!$J$361&lt;&gt;0,[1]p42!$J$361,"")</f>
        <v/>
      </c>
      <c r="O563" s="385" t="s">
        <v>259</v>
      </c>
      <c r="P563" s="386"/>
      <c r="Q563" s="378" t="str">
        <f>IF([1]p42!$L$361&lt;&gt;0,[1]p42!$L$361,"")</f>
        <v/>
      </c>
      <c r="R563" s="378"/>
      <c r="S563" s="387"/>
    </row>
    <row r="564" spans="1:22" x14ac:dyDescent="0.2">
      <c r="A564" s="378"/>
      <c r="B564" s="378"/>
      <c r="C564" s="378"/>
      <c r="D564" s="378"/>
      <c r="E564" s="378"/>
      <c r="F564" s="378"/>
      <c r="G564" s="378"/>
      <c r="H564" s="378"/>
      <c r="I564" s="378"/>
      <c r="J564" s="378"/>
      <c r="K564" s="378"/>
      <c r="L564" s="378"/>
      <c r="M564" s="378"/>
      <c r="N564" s="378"/>
      <c r="O564" s="378"/>
      <c r="P564" s="378"/>
      <c r="Q564" s="378"/>
      <c r="R564" s="378"/>
      <c r="S564" s="378"/>
    </row>
    <row r="565" spans="1:22" s="32" customFormat="1" ht="13.5" customHeight="1" x14ac:dyDescent="0.2">
      <c r="A565" s="375" t="str">
        <f>T([1]p43!$C$13:$G$13)</f>
        <v/>
      </c>
      <c r="B565" s="376"/>
      <c r="C565" s="376"/>
      <c r="D565" s="376"/>
      <c r="E565" s="376"/>
      <c r="F565" s="377"/>
      <c r="G565" s="383"/>
      <c r="H565" s="381"/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</row>
    <row r="566" spans="1:22" x14ac:dyDescent="0.2">
      <c r="A566" s="47" t="s">
        <v>257</v>
      </c>
      <c r="B566" s="379" t="str">
        <f>IF([1]p43!$A$358&lt;&gt;0,[1]p43!$A$358,"")</f>
        <v/>
      </c>
      <c r="C566" s="379"/>
      <c r="D566" s="379"/>
      <c r="E566" s="379"/>
      <c r="F566" s="379"/>
      <c r="G566" s="379"/>
      <c r="H566" s="379"/>
      <c r="I566" s="379"/>
      <c r="J566" s="379"/>
      <c r="K566" s="379"/>
      <c r="L566" s="379"/>
      <c r="M566" s="379"/>
      <c r="N566" s="379"/>
      <c r="O566" s="379"/>
      <c r="P566" s="379"/>
      <c r="Q566" s="379"/>
      <c r="R566" s="379"/>
      <c r="S566" s="380"/>
      <c r="T566" s="97"/>
      <c r="U566" s="2"/>
      <c r="V566" s="2"/>
    </row>
    <row r="567" spans="1:22" x14ac:dyDescent="0.2">
      <c r="A567" s="385" t="s">
        <v>170</v>
      </c>
      <c r="B567" s="386"/>
      <c r="C567" s="378" t="str">
        <f>IF([1]p43!$K$358&lt;&gt;0,[1]p43!$K$358,"")</f>
        <v/>
      </c>
      <c r="D567" s="378"/>
      <c r="E567" s="378"/>
      <c r="F567" s="378"/>
      <c r="G567" s="378"/>
      <c r="H567" s="378"/>
      <c r="I567" s="378"/>
      <c r="J567" s="378"/>
      <c r="K567" s="94" t="s">
        <v>74</v>
      </c>
      <c r="L567" s="98" t="str">
        <f>IF([1]p43!$I$358&lt;&gt;0,[1]p43!$I$358,"")</f>
        <v/>
      </c>
      <c r="M567" s="99" t="s">
        <v>75</v>
      </c>
      <c r="N567" s="100" t="str">
        <f>IF([1]p43!$J$358&lt;&gt;0,[1]p43!$J$358,"")</f>
        <v/>
      </c>
      <c r="O567" s="385" t="s">
        <v>259</v>
      </c>
      <c r="P567" s="386"/>
      <c r="Q567" s="378" t="str">
        <f>IF([1]p43!$L$358&lt;&gt;0,[1]p43!$L$358,"")</f>
        <v/>
      </c>
      <c r="R567" s="378"/>
      <c r="S567" s="387"/>
    </row>
    <row r="568" spans="1:22" x14ac:dyDescent="0.2">
      <c r="A568" s="384"/>
      <c r="B568" s="384"/>
      <c r="C568" s="384"/>
      <c r="D568" s="384"/>
      <c r="E568" s="384"/>
      <c r="F568" s="384"/>
      <c r="G568" s="384"/>
      <c r="H568" s="384"/>
      <c r="I568" s="384"/>
      <c r="J568" s="384"/>
      <c r="K568" s="384"/>
      <c r="L568" s="384"/>
      <c r="M568" s="384"/>
      <c r="N568" s="384"/>
      <c r="O568" s="384"/>
      <c r="P568" s="384"/>
      <c r="Q568" s="384"/>
      <c r="R568" s="384"/>
      <c r="S568" s="384"/>
    </row>
    <row r="569" spans="1:22" x14ac:dyDescent="0.2">
      <c r="A569" s="47" t="s">
        <v>257</v>
      </c>
      <c r="B569" s="379" t="str">
        <f>IF([1]p43!$A$359&lt;&gt;0,[1]p43!$A$359,"")</f>
        <v/>
      </c>
      <c r="C569" s="379"/>
      <c r="D569" s="379"/>
      <c r="E569" s="379"/>
      <c r="F569" s="379"/>
      <c r="G569" s="379"/>
      <c r="H569" s="379"/>
      <c r="I569" s="379"/>
      <c r="J569" s="379"/>
      <c r="K569" s="379"/>
      <c r="L569" s="379"/>
      <c r="M569" s="379"/>
      <c r="N569" s="379"/>
      <c r="O569" s="379"/>
      <c r="P569" s="379"/>
      <c r="Q569" s="379"/>
      <c r="R569" s="379"/>
      <c r="S569" s="380"/>
      <c r="T569" s="97"/>
      <c r="U569" s="2"/>
      <c r="V569" s="2"/>
    </row>
    <row r="570" spans="1:22" x14ac:dyDescent="0.2">
      <c r="A570" s="385" t="s">
        <v>170</v>
      </c>
      <c r="B570" s="386"/>
      <c r="C570" s="378" t="str">
        <f>IF([1]p43!$K$359&lt;&gt;0,[1]p43!$K$359,"")</f>
        <v/>
      </c>
      <c r="D570" s="378"/>
      <c r="E570" s="378"/>
      <c r="F570" s="378"/>
      <c r="G570" s="378"/>
      <c r="H570" s="378"/>
      <c r="I570" s="378"/>
      <c r="J570" s="378"/>
      <c r="K570" s="94" t="s">
        <v>74</v>
      </c>
      <c r="L570" s="98" t="str">
        <f>IF([1]p43!$I$359&lt;&gt;0,[1]p43!$I$359,"")</f>
        <v/>
      </c>
      <c r="M570" s="99" t="s">
        <v>75</v>
      </c>
      <c r="N570" s="100" t="str">
        <f>IF([1]p43!$J$359&lt;&gt;0,[1]p43!$J$359,"")</f>
        <v/>
      </c>
      <c r="O570" s="385" t="s">
        <v>259</v>
      </c>
      <c r="P570" s="386"/>
      <c r="Q570" s="378" t="str">
        <f>IF([1]p43!$L$359&lt;&gt;0,[1]p43!$L$359,"")</f>
        <v/>
      </c>
      <c r="R570" s="378"/>
      <c r="S570" s="387"/>
    </row>
    <row r="571" spans="1:22" x14ac:dyDescent="0.2">
      <c r="A571" s="378"/>
      <c r="B571" s="378"/>
      <c r="C571" s="378"/>
      <c r="D571" s="378"/>
      <c r="E571" s="378"/>
      <c r="F571" s="378"/>
      <c r="G571" s="378"/>
      <c r="H571" s="378"/>
      <c r="I571" s="378"/>
      <c r="J571" s="378"/>
      <c r="K571" s="378"/>
      <c r="L571" s="378"/>
      <c r="M571" s="378"/>
      <c r="N571" s="378"/>
      <c r="O571" s="378"/>
      <c r="P571" s="378"/>
      <c r="Q571" s="378"/>
      <c r="R571" s="378"/>
      <c r="S571" s="378"/>
    </row>
    <row r="572" spans="1:22" x14ac:dyDescent="0.2">
      <c r="A572" s="47" t="s">
        <v>257</v>
      </c>
      <c r="B572" s="379" t="str">
        <f>IF([1]p43!$A$360&lt;&gt;0,[1]p43!$A$360,"")</f>
        <v/>
      </c>
      <c r="C572" s="379"/>
      <c r="D572" s="379"/>
      <c r="E572" s="379"/>
      <c r="F572" s="379"/>
      <c r="G572" s="379"/>
      <c r="H572" s="379"/>
      <c r="I572" s="379"/>
      <c r="J572" s="379"/>
      <c r="K572" s="379"/>
      <c r="L572" s="379"/>
      <c r="M572" s="379"/>
      <c r="N572" s="379"/>
      <c r="O572" s="379"/>
      <c r="P572" s="379"/>
      <c r="Q572" s="379"/>
      <c r="R572" s="379"/>
      <c r="S572" s="380"/>
      <c r="T572" s="97"/>
      <c r="U572" s="2"/>
      <c r="V572" s="2"/>
    </row>
    <row r="573" spans="1:22" x14ac:dyDescent="0.2">
      <c r="A573" s="385" t="s">
        <v>170</v>
      </c>
      <c r="B573" s="386"/>
      <c r="C573" s="378" t="str">
        <f>IF([1]p43!$K$360&lt;&gt;0,[1]p43!$K$360,"")</f>
        <v/>
      </c>
      <c r="D573" s="378"/>
      <c r="E573" s="378"/>
      <c r="F573" s="378"/>
      <c r="G573" s="378"/>
      <c r="H573" s="378"/>
      <c r="I573" s="378"/>
      <c r="J573" s="378"/>
      <c r="K573" s="94" t="s">
        <v>74</v>
      </c>
      <c r="L573" s="98" t="str">
        <f>IF([1]p43!$I$360&lt;&gt;0,[1]p43!$I$360,"")</f>
        <v/>
      </c>
      <c r="M573" s="99" t="s">
        <v>75</v>
      </c>
      <c r="N573" s="100" t="str">
        <f>IF([1]p43!$J$360&lt;&gt;0,[1]p43!$J$360,"")</f>
        <v/>
      </c>
      <c r="O573" s="385" t="s">
        <v>259</v>
      </c>
      <c r="P573" s="386"/>
      <c r="Q573" s="378" t="str">
        <f>IF([1]p43!$L$360&lt;&gt;0,[1]p43!$L$360,"")</f>
        <v/>
      </c>
      <c r="R573" s="378"/>
      <c r="S573" s="387"/>
    </row>
    <row r="574" spans="1:22" x14ac:dyDescent="0.2">
      <c r="A574" s="384"/>
      <c r="B574" s="384"/>
      <c r="C574" s="384"/>
      <c r="D574" s="384"/>
      <c r="E574" s="384"/>
      <c r="F574" s="384"/>
      <c r="G574" s="384"/>
      <c r="H574" s="384"/>
      <c r="I574" s="384"/>
      <c r="J574" s="384"/>
      <c r="K574" s="384"/>
      <c r="L574" s="384"/>
      <c r="M574" s="384"/>
      <c r="N574" s="384"/>
      <c r="O574" s="384"/>
      <c r="P574" s="384"/>
      <c r="Q574" s="384"/>
      <c r="R574" s="384"/>
      <c r="S574" s="384"/>
    </row>
    <row r="575" spans="1:22" x14ac:dyDescent="0.2">
      <c r="A575" s="47" t="s">
        <v>257</v>
      </c>
      <c r="B575" s="379" t="str">
        <f>IF([1]p43!$A$361&lt;&gt;0,[1]p43!$A$361,"")</f>
        <v/>
      </c>
      <c r="C575" s="379"/>
      <c r="D575" s="379"/>
      <c r="E575" s="379"/>
      <c r="F575" s="379"/>
      <c r="G575" s="379"/>
      <c r="H575" s="379"/>
      <c r="I575" s="379"/>
      <c r="J575" s="379"/>
      <c r="K575" s="379"/>
      <c r="L575" s="379"/>
      <c r="M575" s="379"/>
      <c r="N575" s="379"/>
      <c r="O575" s="379"/>
      <c r="P575" s="379"/>
      <c r="Q575" s="379"/>
      <c r="R575" s="379"/>
      <c r="S575" s="380"/>
      <c r="T575" s="97"/>
      <c r="U575" s="2"/>
      <c r="V575" s="2"/>
    </row>
    <row r="576" spans="1:22" x14ac:dyDescent="0.2">
      <c r="A576" s="385" t="s">
        <v>170</v>
      </c>
      <c r="B576" s="386"/>
      <c r="C576" s="378" t="str">
        <f>IF([1]p43!$K$361&lt;&gt;0,[1]p43!$K$361,"")</f>
        <v/>
      </c>
      <c r="D576" s="378"/>
      <c r="E576" s="378"/>
      <c r="F576" s="378"/>
      <c r="G576" s="378"/>
      <c r="H576" s="378"/>
      <c r="I576" s="378"/>
      <c r="J576" s="378"/>
      <c r="K576" s="94" t="s">
        <v>74</v>
      </c>
      <c r="L576" s="98" t="str">
        <f>IF([1]p43!$I$361&lt;&gt;0,[1]p43!$I$361,"")</f>
        <v/>
      </c>
      <c r="M576" s="99" t="s">
        <v>75</v>
      </c>
      <c r="N576" s="100" t="str">
        <f>IF([1]p43!$J$361&lt;&gt;0,[1]p43!$J$361,"")</f>
        <v/>
      </c>
      <c r="O576" s="385" t="s">
        <v>259</v>
      </c>
      <c r="P576" s="386"/>
      <c r="Q576" s="378" t="str">
        <f>IF([1]p43!$L$361&lt;&gt;0,[1]p43!$L$361,"")</f>
        <v/>
      </c>
      <c r="R576" s="378"/>
      <c r="S576" s="387"/>
    </row>
    <row r="577" spans="1:22" x14ac:dyDescent="0.2">
      <c r="A577" s="378"/>
      <c r="B577" s="378"/>
      <c r="C577" s="378"/>
      <c r="D577" s="378"/>
      <c r="E577" s="378"/>
      <c r="F577" s="378"/>
      <c r="G577" s="378"/>
      <c r="H577" s="378"/>
      <c r="I577" s="378"/>
      <c r="J577" s="378"/>
      <c r="K577" s="378"/>
      <c r="L577" s="378"/>
      <c r="M577" s="378"/>
      <c r="N577" s="378"/>
      <c r="O577" s="378"/>
      <c r="P577" s="378"/>
      <c r="Q577" s="378"/>
      <c r="R577" s="378"/>
      <c r="S577" s="378"/>
    </row>
    <row r="578" spans="1:22" s="32" customFormat="1" ht="13.5" customHeight="1" x14ac:dyDescent="0.2">
      <c r="A578" s="375" t="str">
        <f>T([1]p44!$C$13:$G$13)</f>
        <v/>
      </c>
      <c r="B578" s="376"/>
      <c r="C578" s="376"/>
      <c r="D578" s="376"/>
      <c r="E578" s="376"/>
      <c r="F578" s="377"/>
      <c r="G578" s="383"/>
      <c r="H578" s="381"/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</row>
    <row r="579" spans="1:22" x14ac:dyDescent="0.2">
      <c r="A579" s="47" t="s">
        <v>257</v>
      </c>
      <c r="B579" s="379" t="str">
        <f>IF([1]p44!$A$358&lt;&gt;0,[1]p44!$A$358,"")</f>
        <v/>
      </c>
      <c r="C579" s="379"/>
      <c r="D579" s="379"/>
      <c r="E579" s="379"/>
      <c r="F579" s="379"/>
      <c r="G579" s="379"/>
      <c r="H579" s="379"/>
      <c r="I579" s="379"/>
      <c r="J579" s="379"/>
      <c r="K579" s="379"/>
      <c r="L579" s="379"/>
      <c r="M579" s="379"/>
      <c r="N579" s="379"/>
      <c r="O579" s="379"/>
      <c r="P579" s="379"/>
      <c r="Q579" s="379"/>
      <c r="R579" s="379"/>
      <c r="S579" s="380"/>
      <c r="T579" s="97"/>
      <c r="U579" s="2"/>
      <c r="V579" s="2"/>
    </row>
    <row r="580" spans="1:22" x14ac:dyDescent="0.2">
      <c r="A580" s="385" t="s">
        <v>170</v>
      </c>
      <c r="B580" s="386"/>
      <c r="C580" s="378" t="str">
        <f>IF([1]p44!$K$358&lt;&gt;0,[1]p44!$K$358,"")</f>
        <v/>
      </c>
      <c r="D580" s="378"/>
      <c r="E580" s="378"/>
      <c r="F580" s="378"/>
      <c r="G580" s="378"/>
      <c r="H580" s="378"/>
      <c r="I580" s="378"/>
      <c r="J580" s="378"/>
      <c r="K580" s="94" t="s">
        <v>74</v>
      </c>
      <c r="L580" s="98" t="str">
        <f>IF([1]p44!$I$358&lt;&gt;0,[1]p44!$I$358,"")</f>
        <v/>
      </c>
      <c r="M580" s="99" t="s">
        <v>75</v>
      </c>
      <c r="N580" s="100" t="str">
        <f>IF([1]p44!$J$358&lt;&gt;0,[1]p44!$J$358,"")</f>
        <v/>
      </c>
      <c r="O580" s="385" t="s">
        <v>259</v>
      </c>
      <c r="P580" s="386"/>
      <c r="Q580" s="378" t="str">
        <f>IF([1]p44!$L$358&lt;&gt;0,[1]p44!$L$358,"")</f>
        <v/>
      </c>
      <c r="R580" s="378"/>
      <c r="S580" s="387"/>
    </row>
    <row r="581" spans="1:22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  <c r="K581" s="384"/>
      <c r="L581" s="384"/>
      <c r="M581" s="384"/>
      <c r="N581" s="384"/>
      <c r="O581" s="384"/>
      <c r="P581" s="384"/>
      <c r="Q581" s="384"/>
      <c r="R581" s="384"/>
      <c r="S581" s="384"/>
    </row>
    <row r="582" spans="1:22" x14ac:dyDescent="0.2">
      <c r="A582" s="47" t="s">
        <v>257</v>
      </c>
      <c r="B582" s="379" t="str">
        <f>IF([1]p44!$A$359&lt;&gt;0,[1]p44!$A$359,"")</f>
        <v/>
      </c>
      <c r="C582" s="379"/>
      <c r="D582" s="379"/>
      <c r="E582" s="379"/>
      <c r="F582" s="379"/>
      <c r="G582" s="379"/>
      <c r="H582" s="379"/>
      <c r="I582" s="379"/>
      <c r="J582" s="379"/>
      <c r="K582" s="379"/>
      <c r="L582" s="379"/>
      <c r="M582" s="379"/>
      <c r="N582" s="379"/>
      <c r="O582" s="379"/>
      <c r="P582" s="379"/>
      <c r="Q582" s="379"/>
      <c r="R582" s="379"/>
      <c r="S582" s="380"/>
      <c r="T582" s="97"/>
      <c r="U582" s="2"/>
      <c r="V582" s="2"/>
    </row>
    <row r="583" spans="1:22" x14ac:dyDescent="0.2">
      <c r="A583" s="385" t="s">
        <v>170</v>
      </c>
      <c r="B583" s="386"/>
      <c r="C583" s="378" t="str">
        <f>IF([1]p44!$K$359&lt;&gt;0,[1]p44!$K$359,"")</f>
        <v/>
      </c>
      <c r="D583" s="378"/>
      <c r="E583" s="378"/>
      <c r="F583" s="378"/>
      <c r="G583" s="378"/>
      <c r="H583" s="378"/>
      <c r="I583" s="378"/>
      <c r="J583" s="378"/>
      <c r="K583" s="94" t="s">
        <v>74</v>
      </c>
      <c r="L583" s="98" t="str">
        <f>IF([1]p44!$I$359&lt;&gt;0,[1]p44!$I$359,"")</f>
        <v/>
      </c>
      <c r="M583" s="99" t="s">
        <v>75</v>
      </c>
      <c r="N583" s="100" t="str">
        <f>IF([1]p44!$J$359&lt;&gt;0,[1]p44!$J$359,"")</f>
        <v/>
      </c>
      <c r="O583" s="385" t="s">
        <v>259</v>
      </c>
      <c r="P583" s="386"/>
      <c r="Q583" s="378" t="str">
        <f>IF([1]p44!$L$359&lt;&gt;0,[1]p44!$L$359,"")</f>
        <v/>
      </c>
      <c r="R583" s="378"/>
      <c r="S583" s="387"/>
    </row>
    <row r="584" spans="1:22" x14ac:dyDescent="0.2">
      <c r="A584" s="378"/>
      <c r="B584" s="378"/>
      <c r="C584" s="378"/>
      <c r="D584" s="378"/>
      <c r="E584" s="378"/>
      <c r="F584" s="378"/>
      <c r="G584" s="378"/>
      <c r="H584" s="378"/>
      <c r="I584" s="378"/>
      <c r="J584" s="378"/>
      <c r="K584" s="378"/>
      <c r="L584" s="378"/>
      <c r="M584" s="378"/>
      <c r="N584" s="378"/>
      <c r="O584" s="378"/>
      <c r="P584" s="378"/>
      <c r="Q584" s="378"/>
      <c r="R584" s="378"/>
      <c r="S584" s="378"/>
    </row>
    <row r="585" spans="1:22" x14ac:dyDescent="0.2">
      <c r="A585" s="47" t="s">
        <v>257</v>
      </c>
      <c r="B585" s="379" t="str">
        <f>IF([1]p44!$A$360&lt;&gt;0,[1]p44!$A$360,"")</f>
        <v/>
      </c>
      <c r="C585" s="379"/>
      <c r="D585" s="379"/>
      <c r="E585" s="379"/>
      <c r="F585" s="379"/>
      <c r="G585" s="379"/>
      <c r="H585" s="379"/>
      <c r="I585" s="379"/>
      <c r="J585" s="379"/>
      <c r="K585" s="379"/>
      <c r="L585" s="379"/>
      <c r="M585" s="379"/>
      <c r="N585" s="379"/>
      <c r="O585" s="379"/>
      <c r="P585" s="379"/>
      <c r="Q585" s="379"/>
      <c r="R585" s="379"/>
      <c r="S585" s="380"/>
      <c r="T585" s="97"/>
      <c r="U585" s="2"/>
      <c r="V585" s="2"/>
    </row>
    <row r="586" spans="1:22" x14ac:dyDescent="0.2">
      <c r="A586" s="385" t="s">
        <v>170</v>
      </c>
      <c r="B586" s="386"/>
      <c r="C586" s="378" t="str">
        <f>IF([1]p44!$K$360&lt;&gt;0,[1]p44!$K$360,"")</f>
        <v/>
      </c>
      <c r="D586" s="378"/>
      <c r="E586" s="378"/>
      <c r="F586" s="378"/>
      <c r="G586" s="378"/>
      <c r="H586" s="378"/>
      <c r="I586" s="378"/>
      <c r="J586" s="378"/>
      <c r="K586" s="94" t="s">
        <v>74</v>
      </c>
      <c r="L586" s="98" t="str">
        <f>IF([1]p44!$I$360&lt;&gt;0,[1]p44!$I$360,"")</f>
        <v/>
      </c>
      <c r="M586" s="99" t="s">
        <v>75</v>
      </c>
      <c r="N586" s="100" t="str">
        <f>IF([1]p44!$J$360&lt;&gt;0,[1]p44!$J$360,"")</f>
        <v/>
      </c>
      <c r="O586" s="385" t="s">
        <v>259</v>
      </c>
      <c r="P586" s="386"/>
      <c r="Q586" s="378" t="str">
        <f>IF([1]p44!$L$360&lt;&gt;0,[1]p44!$L$360,"")</f>
        <v/>
      </c>
      <c r="R586" s="378"/>
      <c r="S586" s="387"/>
    </row>
    <row r="587" spans="1:22" x14ac:dyDescent="0.2">
      <c r="A587" s="384"/>
      <c r="B587" s="384"/>
      <c r="C587" s="384"/>
      <c r="D587" s="384"/>
      <c r="E587" s="384"/>
      <c r="F587" s="384"/>
      <c r="G587" s="384"/>
      <c r="H587" s="384"/>
      <c r="I587" s="384"/>
      <c r="J587" s="384"/>
      <c r="K587" s="384"/>
      <c r="L587" s="384"/>
      <c r="M587" s="384"/>
      <c r="N587" s="384"/>
      <c r="O587" s="384"/>
      <c r="P587" s="384"/>
      <c r="Q587" s="384"/>
      <c r="R587" s="384"/>
      <c r="S587" s="384"/>
    </row>
    <row r="588" spans="1:22" x14ac:dyDescent="0.2">
      <c r="A588" s="47" t="s">
        <v>257</v>
      </c>
      <c r="B588" s="379" t="str">
        <f>IF([1]p44!$A$361&lt;&gt;0,[1]p44!$A$361,"")</f>
        <v/>
      </c>
      <c r="C588" s="379"/>
      <c r="D588" s="379"/>
      <c r="E588" s="379"/>
      <c r="F588" s="379"/>
      <c r="G588" s="379"/>
      <c r="H588" s="379"/>
      <c r="I588" s="379"/>
      <c r="J588" s="379"/>
      <c r="K588" s="379"/>
      <c r="L588" s="379"/>
      <c r="M588" s="379"/>
      <c r="N588" s="379"/>
      <c r="O588" s="379"/>
      <c r="P588" s="379"/>
      <c r="Q588" s="379"/>
      <c r="R588" s="379"/>
      <c r="S588" s="380"/>
      <c r="T588" s="97"/>
      <c r="U588" s="2"/>
      <c r="V588" s="2"/>
    </row>
    <row r="589" spans="1:22" x14ac:dyDescent="0.2">
      <c r="A589" s="385" t="s">
        <v>170</v>
      </c>
      <c r="B589" s="386"/>
      <c r="C589" s="378" t="str">
        <f>IF([1]p44!$K$361&lt;&gt;0,[1]p44!$K$361,"")</f>
        <v/>
      </c>
      <c r="D589" s="378"/>
      <c r="E589" s="378"/>
      <c r="F589" s="378"/>
      <c r="G589" s="378"/>
      <c r="H589" s="378"/>
      <c r="I589" s="378"/>
      <c r="J589" s="378"/>
      <c r="K589" s="94" t="s">
        <v>74</v>
      </c>
      <c r="L589" s="98" t="str">
        <f>IF([1]p44!$I$361&lt;&gt;0,[1]p44!$I$361,"")</f>
        <v/>
      </c>
      <c r="M589" s="99" t="s">
        <v>75</v>
      </c>
      <c r="N589" s="100" t="str">
        <f>IF([1]p44!$J$361&lt;&gt;0,[1]p44!$J$361,"")</f>
        <v/>
      </c>
      <c r="O589" s="385" t="s">
        <v>259</v>
      </c>
      <c r="P589" s="386"/>
      <c r="Q589" s="378" t="str">
        <f>IF([1]p44!$L$361&lt;&gt;0,[1]p44!$L$361,"")</f>
        <v/>
      </c>
      <c r="R589" s="378"/>
      <c r="S589" s="387"/>
    </row>
    <row r="590" spans="1:22" x14ac:dyDescent="0.2">
      <c r="A590" s="378"/>
      <c r="B590" s="378"/>
      <c r="C590" s="378"/>
      <c r="D590" s="378"/>
      <c r="E590" s="378"/>
      <c r="F590" s="378"/>
      <c r="G590" s="378"/>
      <c r="H590" s="378"/>
      <c r="I590" s="378"/>
      <c r="J590" s="378"/>
      <c r="K590" s="378"/>
      <c r="L590" s="378"/>
      <c r="M590" s="378"/>
      <c r="N590" s="378"/>
      <c r="O590" s="378"/>
      <c r="P590" s="378"/>
      <c r="Q590" s="378"/>
      <c r="R590" s="378"/>
      <c r="S590" s="378"/>
    </row>
    <row r="591" spans="1:22" s="32" customFormat="1" ht="13.5" customHeight="1" x14ac:dyDescent="0.2">
      <c r="A591" s="375" t="str">
        <f>T([1]p45!$C$13:$G$13)</f>
        <v/>
      </c>
      <c r="B591" s="376"/>
      <c r="C591" s="376"/>
      <c r="D591" s="376"/>
      <c r="E591" s="376"/>
      <c r="F591" s="377"/>
      <c r="G591" s="383"/>
      <c r="H591" s="381"/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</row>
    <row r="592" spans="1:22" x14ac:dyDescent="0.2">
      <c r="A592" s="47" t="s">
        <v>257</v>
      </c>
      <c r="B592" s="379" t="str">
        <f>IF([1]p45!$A$358&lt;&gt;0,[1]p45!$A$358,"")</f>
        <v/>
      </c>
      <c r="C592" s="379"/>
      <c r="D592" s="379"/>
      <c r="E592" s="379"/>
      <c r="F592" s="379"/>
      <c r="G592" s="379"/>
      <c r="H592" s="379"/>
      <c r="I592" s="379"/>
      <c r="J592" s="379"/>
      <c r="K592" s="379"/>
      <c r="L592" s="379"/>
      <c r="M592" s="379"/>
      <c r="N592" s="379"/>
      <c r="O592" s="379"/>
      <c r="P592" s="379"/>
      <c r="Q592" s="379"/>
      <c r="R592" s="379"/>
      <c r="S592" s="380"/>
      <c r="T592" s="97"/>
      <c r="U592" s="2"/>
      <c r="V592" s="2"/>
    </row>
    <row r="593" spans="1:22" x14ac:dyDescent="0.2">
      <c r="A593" s="385" t="s">
        <v>170</v>
      </c>
      <c r="B593" s="386"/>
      <c r="C593" s="378" t="str">
        <f>IF([1]p45!$K$358&lt;&gt;0,[1]p45!$K$358,"")</f>
        <v/>
      </c>
      <c r="D593" s="378"/>
      <c r="E593" s="378"/>
      <c r="F593" s="378"/>
      <c r="G593" s="378"/>
      <c r="H593" s="378"/>
      <c r="I593" s="378"/>
      <c r="J593" s="378"/>
      <c r="K593" s="94" t="s">
        <v>74</v>
      </c>
      <c r="L593" s="98" t="str">
        <f>IF([1]p45!$I$358&lt;&gt;0,[1]p45!$I$358,"")</f>
        <v/>
      </c>
      <c r="M593" s="99" t="s">
        <v>75</v>
      </c>
      <c r="N593" s="100" t="str">
        <f>IF([1]p45!$J$358&lt;&gt;0,[1]p45!$J$358,"")</f>
        <v/>
      </c>
      <c r="O593" s="385" t="s">
        <v>259</v>
      </c>
      <c r="P593" s="386"/>
      <c r="Q593" s="378" t="str">
        <f>IF([1]p45!$L$358&lt;&gt;0,[1]p45!$L$358,"")</f>
        <v/>
      </c>
      <c r="R593" s="378"/>
      <c r="S593" s="387"/>
    </row>
    <row r="594" spans="1:22" x14ac:dyDescent="0.2">
      <c r="A594" s="384"/>
      <c r="B594" s="384"/>
      <c r="C594" s="384"/>
      <c r="D594" s="384"/>
      <c r="E594" s="384"/>
      <c r="F594" s="384"/>
      <c r="G594" s="384"/>
      <c r="H594" s="384"/>
      <c r="I594" s="384"/>
      <c r="J594" s="384"/>
      <c r="K594" s="384"/>
      <c r="L594" s="384"/>
      <c r="M594" s="384"/>
      <c r="N594" s="384"/>
      <c r="O594" s="384"/>
      <c r="P594" s="384"/>
      <c r="Q594" s="384"/>
      <c r="R594" s="384"/>
      <c r="S594" s="384"/>
    </row>
    <row r="595" spans="1:22" x14ac:dyDescent="0.2">
      <c r="A595" s="47" t="s">
        <v>257</v>
      </c>
      <c r="B595" s="379" t="str">
        <f>IF([1]p45!$A$359&lt;&gt;0,[1]p45!$A$359,"")</f>
        <v/>
      </c>
      <c r="C595" s="379"/>
      <c r="D595" s="379"/>
      <c r="E595" s="379"/>
      <c r="F595" s="379"/>
      <c r="G595" s="379"/>
      <c r="H595" s="379"/>
      <c r="I595" s="379"/>
      <c r="J595" s="379"/>
      <c r="K595" s="379"/>
      <c r="L595" s="379"/>
      <c r="M595" s="379"/>
      <c r="N595" s="379"/>
      <c r="O595" s="379"/>
      <c r="P595" s="379"/>
      <c r="Q595" s="379"/>
      <c r="R595" s="379"/>
      <c r="S595" s="380"/>
      <c r="T595" s="97"/>
      <c r="U595" s="2"/>
      <c r="V595" s="2"/>
    </row>
    <row r="596" spans="1:22" x14ac:dyDescent="0.2">
      <c r="A596" s="385" t="s">
        <v>170</v>
      </c>
      <c r="B596" s="386"/>
      <c r="C596" s="378" t="str">
        <f>IF([1]p45!$K$359&lt;&gt;0,[1]p45!$K$359,"")</f>
        <v/>
      </c>
      <c r="D596" s="378"/>
      <c r="E596" s="378"/>
      <c r="F596" s="378"/>
      <c r="G596" s="378"/>
      <c r="H596" s="378"/>
      <c r="I596" s="378"/>
      <c r="J596" s="378"/>
      <c r="K596" s="94" t="s">
        <v>74</v>
      </c>
      <c r="L596" s="98" t="str">
        <f>IF([1]p45!$I$359&lt;&gt;0,[1]p45!$I$359,"")</f>
        <v/>
      </c>
      <c r="M596" s="99" t="s">
        <v>75</v>
      </c>
      <c r="N596" s="100" t="str">
        <f>IF([1]p45!$J$359&lt;&gt;0,[1]p45!$J$359,"")</f>
        <v/>
      </c>
      <c r="O596" s="385" t="s">
        <v>259</v>
      </c>
      <c r="P596" s="386"/>
      <c r="Q596" s="378" t="str">
        <f>IF([1]p45!$L$359&lt;&gt;0,[1]p45!$L$359,"")</f>
        <v/>
      </c>
      <c r="R596" s="378"/>
      <c r="S596" s="387"/>
    </row>
    <row r="597" spans="1:22" x14ac:dyDescent="0.2">
      <c r="A597" s="378"/>
      <c r="B597" s="378"/>
      <c r="C597" s="378"/>
      <c r="D597" s="378"/>
      <c r="E597" s="378"/>
      <c r="F597" s="378"/>
      <c r="G597" s="378"/>
      <c r="H597" s="378"/>
      <c r="I597" s="378"/>
      <c r="J597" s="378"/>
      <c r="K597" s="378"/>
      <c r="L597" s="378"/>
      <c r="M597" s="378"/>
      <c r="N597" s="378"/>
      <c r="O597" s="378"/>
      <c r="P597" s="378"/>
      <c r="Q597" s="378"/>
      <c r="R597" s="378"/>
      <c r="S597" s="378"/>
    </row>
    <row r="598" spans="1:22" x14ac:dyDescent="0.2">
      <c r="A598" s="47" t="s">
        <v>257</v>
      </c>
      <c r="B598" s="379" t="str">
        <f>IF([1]p45!$A$360&lt;&gt;0,[1]p45!$A$360,"")</f>
        <v/>
      </c>
      <c r="C598" s="379"/>
      <c r="D598" s="379"/>
      <c r="E598" s="379"/>
      <c r="F598" s="379"/>
      <c r="G598" s="379"/>
      <c r="H598" s="379"/>
      <c r="I598" s="379"/>
      <c r="J598" s="379"/>
      <c r="K598" s="379"/>
      <c r="L598" s="379"/>
      <c r="M598" s="379"/>
      <c r="N598" s="379"/>
      <c r="O598" s="379"/>
      <c r="P598" s="379"/>
      <c r="Q598" s="379"/>
      <c r="R598" s="379"/>
      <c r="S598" s="380"/>
      <c r="T598" s="97"/>
      <c r="U598" s="2"/>
      <c r="V598" s="2"/>
    </row>
    <row r="599" spans="1:22" x14ac:dyDescent="0.2">
      <c r="A599" s="385" t="s">
        <v>170</v>
      </c>
      <c r="B599" s="386"/>
      <c r="C599" s="378" t="str">
        <f>IF([1]p45!$K$360&lt;&gt;0,[1]p45!$K$360,"")</f>
        <v/>
      </c>
      <c r="D599" s="378"/>
      <c r="E599" s="378"/>
      <c r="F599" s="378"/>
      <c r="G599" s="378"/>
      <c r="H599" s="378"/>
      <c r="I599" s="378"/>
      <c r="J599" s="378"/>
      <c r="K599" s="94" t="s">
        <v>74</v>
      </c>
      <c r="L599" s="98" t="str">
        <f>IF([1]p45!$I$360&lt;&gt;0,[1]p45!$I$360,"")</f>
        <v/>
      </c>
      <c r="M599" s="99" t="s">
        <v>75</v>
      </c>
      <c r="N599" s="100" t="str">
        <f>IF([1]p45!$J$360&lt;&gt;0,[1]p45!$J$360,"")</f>
        <v/>
      </c>
      <c r="O599" s="385" t="s">
        <v>259</v>
      </c>
      <c r="P599" s="386"/>
      <c r="Q599" s="378" t="str">
        <f>IF([1]p45!$L$360&lt;&gt;0,[1]p45!$L$360,"")</f>
        <v/>
      </c>
      <c r="R599" s="378"/>
      <c r="S599" s="387"/>
    </row>
    <row r="600" spans="1:22" x14ac:dyDescent="0.2">
      <c r="A600" s="384"/>
      <c r="B600" s="384"/>
      <c r="C600" s="384"/>
      <c r="D600" s="384"/>
      <c r="E600" s="384"/>
      <c r="F600" s="384"/>
      <c r="G600" s="384"/>
      <c r="H600" s="384"/>
      <c r="I600" s="384"/>
      <c r="J600" s="384"/>
      <c r="K600" s="384"/>
      <c r="L600" s="384"/>
      <c r="M600" s="384"/>
      <c r="N600" s="384"/>
      <c r="O600" s="384"/>
      <c r="P600" s="384"/>
      <c r="Q600" s="384"/>
      <c r="R600" s="384"/>
      <c r="S600" s="384"/>
    </row>
    <row r="601" spans="1:22" x14ac:dyDescent="0.2">
      <c r="A601" s="47" t="s">
        <v>257</v>
      </c>
      <c r="B601" s="379" t="str">
        <f>IF([1]p45!$A$361&lt;&gt;0,[1]p45!$A$361,"")</f>
        <v/>
      </c>
      <c r="C601" s="379"/>
      <c r="D601" s="379"/>
      <c r="E601" s="379"/>
      <c r="F601" s="379"/>
      <c r="G601" s="379"/>
      <c r="H601" s="379"/>
      <c r="I601" s="379"/>
      <c r="J601" s="379"/>
      <c r="K601" s="379"/>
      <c r="L601" s="379"/>
      <c r="M601" s="379"/>
      <c r="N601" s="379"/>
      <c r="O601" s="379"/>
      <c r="P601" s="379"/>
      <c r="Q601" s="379"/>
      <c r="R601" s="379"/>
      <c r="S601" s="380"/>
      <c r="T601" s="97"/>
      <c r="U601" s="2"/>
      <c r="V601" s="2"/>
    </row>
    <row r="602" spans="1:22" x14ac:dyDescent="0.2">
      <c r="A602" s="385" t="s">
        <v>170</v>
      </c>
      <c r="B602" s="386"/>
      <c r="C602" s="378" t="str">
        <f>IF([1]p45!$K$361&lt;&gt;0,[1]p45!$K$361,"")</f>
        <v/>
      </c>
      <c r="D602" s="378"/>
      <c r="E602" s="378"/>
      <c r="F602" s="378"/>
      <c r="G602" s="378"/>
      <c r="H602" s="378"/>
      <c r="I602" s="378"/>
      <c r="J602" s="378"/>
      <c r="K602" s="94" t="s">
        <v>74</v>
      </c>
      <c r="L602" s="98" t="str">
        <f>IF([1]p45!$I$361&lt;&gt;0,[1]p45!$I$361,"")</f>
        <v/>
      </c>
      <c r="M602" s="99" t="s">
        <v>75</v>
      </c>
      <c r="N602" s="100" t="str">
        <f>IF([1]p45!$J$361&lt;&gt;0,[1]p45!$J$361,"")</f>
        <v/>
      </c>
      <c r="O602" s="385" t="s">
        <v>259</v>
      </c>
      <c r="P602" s="386"/>
      <c r="Q602" s="378" t="str">
        <f>IF([1]p45!$L$361&lt;&gt;0,[1]p45!$L$361,"")</f>
        <v/>
      </c>
      <c r="R602" s="378"/>
      <c r="S602" s="387"/>
    </row>
    <row r="603" spans="1:22" x14ac:dyDescent="0.2">
      <c r="A603" s="378"/>
      <c r="B603" s="378"/>
      <c r="C603" s="378"/>
      <c r="D603" s="378"/>
      <c r="E603" s="378"/>
      <c r="F603" s="378"/>
      <c r="G603" s="378"/>
      <c r="H603" s="378"/>
      <c r="I603" s="378"/>
      <c r="J603" s="378"/>
      <c r="K603" s="378"/>
      <c r="L603" s="378"/>
      <c r="M603" s="378"/>
      <c r="N603" s="378"/>
      <c r="O603" s="378"/>
      <c r="P603" s="378"/>
      <c r="Q603" s="378"/>
      <c r="R603" s="378"/>
      <c r="S603" s="378"/>
    </row>
    <row r="604" spans="1:22" s="32" customFormat="1" ht="13.5" customHeight="1" x14ac:dyDescent="0.2">
      <c r="A604" s="375" t="str">
        <f>T([1]p46!$C$13:$G$13)</f>
        <v/>
      </c>
      <c r="B604" s="376"/>
      <c r="C604" s="376"/>
      <c r="D604" s="376"/>
      <c r="E604" s="376"/>
      <c r="F604" s="377"/>
      <c r="G604" s="383"/>
      <c r="H604" s="381"/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</row>
    <row r="605" spans="1:22" x14ac:dyDescent="0.2">
      <c r="A605" s="47" t="s">
        <v>257</v>
      </c>
      <c r="B605" s="379" t="str">
        <f>IF([1]p46!$A$358&lt;&gt;0,[1]p46!$A$358,"")</f>
        <v/>
      </c>
      <c r="C605" s="379"/>
      <c r="D605" s="379"/>
      <c r="E605" s="379"/>
      <c r="F605" s="379"/>
      <c r="G605" s="379"/>
      <c r="H605" s="379"/>
      <c r="I605" s="379"/>
      <c r="J605" s="379"/>
      <c r="K605" s="379"/>
      <c r="L605" s="379"/>
      <c r="M605" s="379"/>
      <c r="N605" s="379"/>
      <c r="O605" s="379"/>
      <c r="P605" s="379"/>
      <c r="Q605" s="379"/>
      <c r="R605" s="379"/>
      <c r="S605" s="380"/>
      <c r="T605" s="97"/>
      <c r="U605" s="2"/>
      <c r="V605" s="2"/>
    </row>
    <row r="606" spans="1:22" x14ac:dyDescent="0.2">
      <c r="A606" s="385" t="s">
        <v>170</v>
      </c>
      <c r="B606" s="386"/>
      <c r="C606" s="378" t="str">
        <f>IF([1]p46!$K$358&lt;&gt;0,[1]p46!$K$358,"")</f>
        <v/>
      </c>
      <c r="D606" s="378"/>
      <c r="E606" s="378"/>
      <c r="F606" s="378"/>
      <c r="G606" s="378"/>
      <c r="H606" s="378"/>
      <c r="I606" s="378"/>
      <c r="J606" s="378"/>
      <c r="K606" s="94" t="s">
        <v>74</v>
      </c>
      <c r="L606" s="98" t="str">
        <f>IF([1]p46!$I$358&lt;&gt;0,[1]p46!$I$358,"")</f>
        <v/>
      </c>
      <c r="M606" s="99" t="s">
        <v>75</v>
      </c>
      <c r="N606" s="100" t="str">
        <f>IF([1]p46!$J$358&lt;&gt;0,[1]p46!$J$358,"")</f>
        <v/>
      </c>
      <c r="O606" s="385" t="s">
        <v>259</v>
      </c>
      <c r="P606" s="386"/>
      <c r="Q606" s="378" t="str">
        <f>IF([1]p46!$L$358&lt;&gt;0,[1]p46!$L$358,"")</f>
        <v/>
      </c>
      <c r="R606" s="378"/>
      <c r="S606" s="387"/>
    </row>
    <row r="607" spans="1:22" x14ac:dyDescent="0.2">
      <c r="A607" s="384"/>
      <c r="B607" s="384"/>
      <c r="C607" s="384"/>
      <c r="D607" s="384"/>
      <c r="E607" s="384"/>
      <c r="F607" s="384"/>
      <c r="G607" s="384"/>
      <c r="H607" s="384"/>
      <c r="I607" s="384"/>
      <c r="J607" s="384"/>
      <c r="K607" s="384"/>
      <c r="L607" s="384"/>
      <c r="M607" s="384"/>
      <c r="N607" s="384"/>
      <c r="O607" s="384"/>
      <c r="P607" s="384"/>
      <c r="Q607" s="384"/>
      <c r="R607" s="384"/>
      <c r="S607" s="384"/>
    </row>
    <row r="608" spans="1:22" x14ac:dyDescent="0.2">
      <c r="A608" s="47" t="s">
        <v>257</v>
      </c>
      <c r="B608" s="379" t="str">
        <f>IF([1]p46!$A$359&lt;&gt;0,[1]p46!$A$359,"")</f>
        <v/>
      </c>
      <c r="C608" s="379"/>
      <c r="D608" s="379"/>
      <c r="E608" s="379"/>
      <c r="F608" s="379"/>
      <c r="G608" s="379"/>
      <c r="H608" s="379"/>
      <c r="I608" s="379"/>
      <c r="J608" s="379"/>
      <c r="K608" s="379"/>
      <c r="L608" s="379"/>
      <c r="M608" s="379"/>
      <c r="N608" s="379"/>
      <c r="O608" s="379"/>
      <c r="P608" s="379"/>
      <c r="Q608" s="379"/>
      <c r="R608" s="379"/>
      <c r="S608" s="380"/>
      <c r="T608" s="97"/>
      <c r="U608" s="2"/>
      <c r="V608" s="2"/>
    </row>
    <row r="609" spans="1:22" x14ac:dyDescent="0.2">
      <c r="A609" s="385" t="s">
        <v>170</v>
      </c>
      <c r="B609" s="386"/>
      <c r="C609" s="378" t="str">
        <f>IF([1]p46!$K$359&lt;&gt;0,[1]p46!$K$359,"")</f>
        <v/>
      </c>
      <c r="D609" s="378"/>
      <c r="E609" s="378"/>
      <c r="F609" s="378"/>
      <c r="G609" s="378"/>
      <c r="H609" s="378"/>
      <c r="I609" s="378"/>
      <c r="J609" s="378"/>
      <c r="K609" s="94" t="s">
        <v>74</v>
      </c>
      <c r="L609" s="98" t="str">
        <f>IF([1]p46!$I$359&lt;&gt;0,[1]p46!$I$359,"")</f>
        <v/>
      </c>
      <c r="M609" s="99" t="s">
        <v>75</v>
      </c>
      <c r="N609" s="100" t="str">
        <f>IF([1]p46!$J$359&lt;&gt;0,[1]p46!$J$359,"")</f>
        <v/>
      </c>
      <c r="O609" s="385" t="s">
        <v>259</v>
      </c>
      <c r="P609" s="386"/>
      <c r="Q609" s="378" t="str">
        <f>IF([1]p46!$L$359&lt;&gt;0,[1]p46!$L$359,"")</f>
        <v/>
      </c>
      <c r="R609" s="378"/>
      <c r="S609" s="387"/>
    </row>
    <row r="610" spans="1:22" x14ac:dyDescent="0.2">
      <c r="A610" s="378"/>
      <c r="B610" s="378"/>
      <c r="C610" s="378"/>
      <c r="D610" s="378"/>
      <c r="E610" s="378"/>
      <c r="F610" s="378"/>
      <c r="G610" s="378"/>
      <c r="H610" s="378"/>
      <c r="I610" s="378"/>
      <c r="J610" s="378"/>
      <c r="K610" s="378"/>
      <c r="L610" s="378"/>
      <c r="M610" s="378"/>
      <c r="N610" s="378"/>
      <c r="O610" s="378"/>
      <c r="P610" s="378"/>
      <c r="Q610" s="378"/>
      <c r="R610" s="378"/>
      <c r="S610" s="378"/>
    </row>
    <row r="611" spans="1:22" x14ac:dyDescent="0.2">
      <c r="A611" s="47" t="s">
        <v>257</v>
      </c>
      <c r="B611" s="379" t="str">
        <f>IF([1]p46!$A$360&lt;&gt;0,[1]p46!$A$360,"")</f>
        <v/>
      </c>
      <c r="C611" s="379"/>
      <c r="D611" s="379"/>
      <c r="E611" s="379"/>
      <c r="F611" s="379"/>
      <c r="G611" s="379"/>
      <c r="H611" s="379"/>
      <c r="I611" s="379"/>
      <c r="J611" s="379"/>
      <c r="K611" s="379"/>
      <c r="L611" s="379"/>
      <c r="M611" s="379"/>
      <c r="N611" s="379"/>
      <c r="O611" s="379"/>
      <c r="P611" s="379"/>
      <c r="Q611" s="379"/>
      <c r="R611" s="379"/>
      <c r="S611" s="380"/>
      <c r="T611" s="97"/>
      <c r="U611" s="2"/>
      <c r="V611" s="2"/>
    </row>
    <row r="612" spans="1:22" x14ac:dyDescent="0.2">
      <c r="A612" s="385" t="s">
        <v>170</v>
      </c>
      <c r="B612" s="386"/>
      <c r="C612" s="378" t="str">
        <f>IF([1]p46!$K$360&lt;&gt;0,[1]p46!$K$360,"")</f>
        <v/>
      </c>
      <c r="D612" s="378"/>
      <c r="E612" s="378"/>
      <c r="F612" s="378"/>
      <c r="G612" s="378"/>
      <c r="H612" s="378"/>
      <c r="I612" s="378"/>
      <c r="J612" s="378"/>
      <c r="K612" s="94" t="s">
        <v>74</v>
      </c>
      <c r="L612" s="98" t="str">
        <f>IF([1]p46!$I$360&lt;&gt;0,[1]p46!$I$360,"")</f>
        <v/>
      </c>
      <c r="M612" s="99" t="s">
        <v>75</v>
      </c>
      <c r="N612" s="100" t="str">
        <f>IF([1]p46!$J$360&lt;&gt;0,[1]p46!$J$360,"")</f>
        <v/>
      </c>
      <c r="O612" s="385" t="s">
        <v>259</v>
      </c>
      <c r="P612" s="386"/>
      <c r="Q612" s="378" t="str">
        <f>IF([1]p46!$L$360&lt;&gt;0,[1]p46!$L$360,"")</f>
        <v/>
      </c>
      <c r="R612" s="378"/>
      <c r="S612" s="387"/>
    </row>
    <row r="613" spans="1:22" x14ac:dyDescent="0.2">
      <c r="A613" s="384"/>
      <c r="B613" s="384"/>
      <c r="C613" s="384"/>
      <c r="D613" s="384"/>
      <c r="E613" s="384"/>
      <c r="F613" s="384"/>
      <c r="G613" s="384"/>
      <c r="H613" s="384"/>
      <c r="I613" s="384"/>
      <c r="J613" s="384"/>
      <c r="K613" s="384"/>
      <c r="L613" s="384"/>
      <c r="M613" s="384"/>
      <c r="N613" s="384"/>
      <c r="O613" s="384"/>
      <c r="P613" s="384"/>
      <c r="Q613" s="384"/>
      <c r="R613" s="384"/>
      <c r="S613" s="384"/>
    </row>
    <row r="614" spans="1:22" x14ac:dyDescent="0.2">
      <c r="A614" s="47" t="s">
        <v>257</v>
      </c>
      <c r="B614" s="379" t="str">
        <f>IF([1]p46!$A$361&lt;&gt;0,[1]p46!$A$361,"")</f>
        <v/>
      </c>
      <c r="C614" s="379"/>
      <c r="D614" s="379"/>
      <c r="E614" s="379"/>
      <c r="F614" s="379"/>
      <c r="G614" s="379"/>
      <c r="H614" s="379"/>
      <c r="I614" s="379"/>
      <c r="J614" s="379"/>
      <c r="K614" s="379"/>
      <c r="L614" s="379"/>
      <c r="M614" s="379"/>
      <c r="N614" s="379"/>
      <c r="O614" s="379"/>
      <c r="P614" s="379"/>
      <c r="Q614" s="379"/>
      <c r="R614" s="379"/>
      <c r="S614" s="380"/>
      <c r="T614" s="97"/>
      <c r="U614" s="2"/>
      <c r="V614" s="2"/>
    </row>
    <row r="615" spans="1:22" x14ac:dyDescent="0.2">
      <c r="A615" s="385" t="s">
        <v>170</v>
      </c>
      <c r="B615" s="386"/>
      <c r="C615" s="378" t="str">
        <f>IF([1]p46!$K$361&lt;&gt;0,[1]p46!$K$361,"")</f>
        <v/>
      </c>
      <c r="D615" s="378"/>
      <c r="E615" s="378"/>
      <c r="F615" s="378"/>
      <c r="G615" s="378"/>
      <c r="H615" s="378"/>
      <c r="I615" s="378"/>
      <c r="J615" s="378"/>
      <c r="K615" s="94" t="s">
        <v>74</v>
      </c>
      <c r="L615" s="98" t="str">
        <f>IF([1]p46!$I$361&lt;&gt;0,[1]p46!$I$361,"")</f>
        <v/>
      </c>
      <c r="M615" s="99" t="s">
        <v>75</v>
      </c>
      <c r="N615" s="100" t="str">
        <f>IF([1]p46!$J$361&lt;&gt;0,[1]p46!$J$361,"")</f>
        <v/>
      </c>
      <c r="O615" s="385" t="s">
        <v>259</v>
      </c>
      <c r="P615" s="386"/>
      <c r="Q615" s="378" t="str">
        <f>IF([1]p46!$L$361&lt;&gt;0,[1]p46!$L$361,"")</f>
        <v/>
      </c>
      <c r="R615" s="378"/>
      <c r="S615" s="387"/>
    </row>
    <row r="616" spans="1:22" x14ac:dyDescent="0.2">
      <c r="A616" s="378"/>
      <c r="B616" s="378"/>
      <c r="C616" s="378"/>
      <c r="D616" s="378"/>
      <c r="E616" s="378"/>
      <c r="F616" s="378"/>
      <c r="G616" s="378"/>
      <c r="H616" s="378"/>
      <c r="I616" s="378"/>
      <c r="J616" s="378"/>
      <c r="K616" s="378"/>
      <c r="L616" s="378"/>
      <c r="M616" s="378"/>
      <c r="N616" s="378"/>
      <c r="O616" s="378"/>
      <c r="P616" s="378"/>
      <c r="Q616" s="378"/>
      <c r="R616" s="378"/>
      <c r="S616" s="378"/>
    </row>
    <row r="617" spans="1:22" s="32" customFormat="1" ht="13.5" customHeight="1" x14ac:dyDescent="0.2">
      <c r="A617" s="375" t="str">
        <f>T([1]p47!$C$13:$G$13)</f>
        <v/>
      </c>
      <c r="B617" s="376"/>
      <c r="C617" s="376"/>
      <c r="D617" s="376"/>
      <c r="E617" s="376"/>
      <c r="F617" s="377"/>
      <c r="G617" s="383"/>
      <c r="H617" s="381"/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</row>
    <row r="618" spans="1:22" x14ac:dyDescent="0.2">
      <c r="A618" s="47" t="s">
        <v>257</v>
      </c>
      <c r="B618" s="379" t="str">
        <f>IF([1]p47!$A$358&lt;&gt;0,[1]p47!$A$358,"")</f>
        <v/>
      </c>
      <c r="C618" s="379"/>
      <c r="D618" s="379"/>
      <c r="E618" s="379"/>
      <c r="F618" s="379"/>
      <c r="G618" s="379"/>
      <c r="H618" s="379"/>
      <c r="I618" s="379"/>
      <c r="J618" s="379"/>
      <c r="K618" s="379"/>
      <c r="L618" s="379"/>
      <c r="M618" s="379"/>
      <c r="N618" s="379"/>
      <c r="O618" s="379"/>
      <c r="P618" s="379"/>
      <c r="Q618" s="379"/>
      <c r="R618" s="379"/>
      <c r="S618" s="380"/>
      <c r="T618" s="97"/>
      <c r="U618" s="2"/>
      <c r="V618" s="2"/>
    </row>
    <row r="619" spans="1:22" x14ac:dyDescent="0.2">
      <c r="A619" s="385" t="s">
        <v>170</v>
      </c>
      <c r="B619" s="386"/>
      <c r="C619" s="378" t="str">
        <f>IF([1]p47!$K$358&lt;&gt;0,[1]p47!$K$358,"")</f>
        <v/>
      </c>
      <c r="D619" s="378"/>
      <c r="E619" s="378"/>
      <c r="F619" s="378"/>
      <c r="G619" s="378"/>
      <c r="H619" s="378"/>
      <c r="I619" s="378"/>
      <c r="J619" s="378"/>
      <c r="K619" s="94" t="s">
        <v>74</v>
      </c>
      <c r="L619" s="98" t="str">
        <f>IF([1]p47!$I$358&lt;&gt;0,[1]p47!$I$358,"")</f>
        <v/>
      </c>
      <c r="M619" s="99" t="s">
        <v>75</v>
      </c>
      <c r="N619" s="100" t="str">
        <f>IF([1]p47!$J$358&lt;&gt;0,[1]p47!$J$358,"")</f>
        <v/>
      </c>
      <c r="O619" s="385" t="s">
        <v>259</v>
      </c>
      <c r="P619" s="386"/>
      <c r="Q619" s="378" t="str">
        <f>IF([1]p47!$L$358&lt;&gt;0,[1]p47!$L$358,"")</f>
        <v/>
      </c>
      <c r="R619" s="378"/>
      <c r="S619" s="387"/>
    </row>
    <row r="620" spans="1:22" x14ac:dyDescent="0.2">
      <c r="A620" s="384"/>
      <c r="B620" s="384"/>
      <c r="C620" s="384"/>
      <c r="D620" s="384"/>
      <c r="E620" s="384"/>
      <c r="F620" s="384"/>
      <c r="G620" s="384"/>
      <c r="H620" s="384"/>
      <c r="I620" s="384"/>
      <c r="J620" s="384"/>
      <c r="K620" s="384"/>
      <c r="L620" s="384"/>
      <c r="M620" s="384"/>
      <c r="N620" s="384"/>
      <c r="O620" s="384"/>
      <c r="P620" s="384"/>
      <c r="Q620" s="384"/>
      <c r="R620" s="384"/>
      <c r="S620" s="384"/>
    </row>
    <row r="621" spans="1:22" x14ac:dyDescent="0.2">
      <c r="A621" s="47" t="s">
        <v>257</v>
      </c>
      <c r="B621" s="379" t="str">
        <f>IF([1]p47!$A$359&lt;&gt;0,[1]p47!$A$359,"")</f>
        <v/>
      </c>
      <c r="C621" s="379"/>
      <c r="D621" s="379"/>
      <c r="E621" s="379"/>
      <c r="F621" s="379"/>
      <c r="G621" s="379"/>
      <c r="H621" s="379"/>
      <c r="I621" s="379"/>
      <c r="J621" s="379"/>
      <c r="K621" s="379"/>
      <c r="L621" s="379"/>
      <c r="M621" s="379"/>
      <c r="N621" s="379"/>
      <c r="O621" s="379"/>
      <c r="P621" s="379"/>
      <c r="Q621" s="379"/>
      <c r="R621" s="379"/>
      <c r="S621" s="380"/>
      <c r="T621" s="97"/>
      <c r="U621" s="2"/>
      <c r="V621" s="2"/>
    </row>
    <row r="622" spans="1:22" x14ac:dyDescent="0.2">
      <c r="A622" s="385" t="s">
        <v>170</v>
      </c>
      <c r="B622" s="386"/>
      <c r="C622" s="378" t="str">
        <f>IF([1]p47!$K$359&lt;&gt;0,[1]p47!$K$359,"")</f>
        <v/>
      </c>
      <c r="D622" s="378"/>
      <c r="E622" s="378"/>
      <c r="F622" s="378"/>
      <c r="G622" s="378"/>
      <c r="H622" s="378"/>
      <c r="I622" s="378"/>
      <c r="J622" s="378"/>
      <c r="K622" s="94" t="s">
        <v>74</v>
      </c>
      <c r="L622" s="98" t="str">
        <f>IF([1]p47!$I$359&lt;&gt;0,[1]p47!$I$359,"")</f>
        <v/>
      </c>
      <c r="M622" s="99" t="s">
        <v>75</v>
      </c>
      <c r="N622" s="100" t="str">
        <f>IF([1]p47!$J$359&lt;&gt;0,[1]p47!$J$359,"")</f>
        <v/>
      </c>
      <c r="O622" s="385" t="s">
        <v>259</v>
      </c>
      <c r="P622" s="386"/>
      <c r="Q622" s="378" t="str">
        <f>IF([1]p47!$L$359&lt;&gt;0,[1]p47!$L$359,"")</f>
        <v/>
      </c>
      <c r="R622" s="378"/>
      <c r="S622" s="387"/>
    </row>
    <row r="623" spans="1:22" x14ac:dyDescent="0.2">
      <c r="A623" s="378"/>
      <c r="B623" s="378"/>
      <c r="C623" s="378"/>
      <c r="D623" s="378"/>
      <c r="E623" s="378"/>
      <c r="F623" s="378"/>
      <c r="G623" s="378"/>
      <c r="H623" s="378"/>
      <c r="I623" s="378"/>
      <c r="J623" s="378"/>
      <c r="K623" s="378"/>
      <c r="L623" s="378"/>
      <c r="M623" s="378"/>
      <c r="N623" s="378"/>
      <c r="O623" s="378"/>
      <c r="P623" s="378"/>
      <c r="Q623" s="378"/>
      <c r="R623" s="378"/>
      <c r="S623" s="378"/>
    </row>
    <row r="624" spans="1:22" x14ac:dyDescent="0.2">
      <c r="A624" s="47" t="s">
        <v>257</v>
      </c>
      <c r="B624" s="379" t="str">
        <f>IF([1]p47!$A$360&lt;&gt;0,[1]p47!$A$360,"")</f>
        <v/>
      </c>
      <c r="C624" s="379"/>
      <c r="D624" s="379"/>
      <c r="E624" s="379"/>
      <c r="F624" s="379"/>
      <c r="G624" s="379"/>
      <c r="H624" s="379"/>
      <c r="I624" s="379"/>
      <c r="J624" s="379"/>
      <c r="K624" s="379"/>
      <c r="L624" s="379"/>
      <c r="M624" s="379"/>
      <c r="N624" s="379"/>
      <c r="O624" s="379"/>
      <c r="P624" s="379"/>
      <c r="Q624" s="379"/>
      <c r="R624" s="379"/>
      <c r="S624" s="380"/>
      <c r="T624" s="97"/>
      <c r="U624" s="2"/>
      <c r="V624" s="2"/>
    </row>
    <row r="625" spans="1:22" x14ac:dyDescent="0.2">
      <c r="A625" s="385" t="s">
        <v>170</v>
      </c>
      <c r="B625" s="386"/>
      <c r="C625" s="378" t="str">
        <f>IF([1]p47!$K$360&lt;&gt;0,[1]p47!$K$360,"")</f>
        <v/>
      </c>
      <c r="D625" s="378"/>
      <c r="E625" s="378"/>
      <c r="F625" s="378"/>
      <c r="G625" s="378"/>
      <c r="H625" s="378"/>
      <c r="I625" s="378"/>
      <c r="J625" s="378"/>
      <c r="K625" s="94" t="s">
        <v>74</v>
      </c>
      <c r="L625" s="98" t="str">
        <f>IF([1]p47!$I$360&lt;&gt;0,[1]p47!$I$360,"")</f>
        <v/>
      </c>
      <c r="M625" s="99" t="s">
        <v>75</v>
      </c>
      <c r="N625" s="100" t="str">
        <f>IF([1]p47!$J$360&lt;&gt;0,[1]p47!$J$360,"")</f>
        <v/>
      </c>
      <c r="O625" s="385" t="s">
        <v>259</v>
      </c>
      <c r="P625" s="386"/>
      <c r="Q625" s="378" t="str">
        <f>IF([1]p47!$L$360&lt;&gt;0,[1]p47!$L$360,"")</f>
        <v/>
      </c>
      <c r="R625" s="378"/>
      <c r="S625" s="387"/>
    </row>
    <row r="626" spans="1:22" x14ac:dyDescent="0.2">
      <c r="A626" s="384"/>
      <c r="B626" s="384"/>
      <c r="C626" s="384"/>
      <c r="D626" s="384"/>
      <c r="E626" s="384"/>
      <c r="F626" s="384"/>
      <c r="G626" s="384"/>
      <c r="H626" s="384"/>
      <c r="I626" s="384"/>
      <c r="J626" s="384"/>
      <c r="K626" s="384"/>
      <c r="L626" s="384"/>
      <c r="M626" s="384"/>
      <c r="N626" s="384"/>
      <c r="O626" s="384"/>
      <c r="P626" s="384"/>
      <c r="Q626" s="384"/>
      <c r="R626" s="384"/>
      <c r="S626" s="384"/>
    </row>
    <row r="627" spans="1:22" x14ac:dyDescent="0.2">
      <c r="A627" s="47" t="s">
        <v>257</v>
      </c>
      <c r="B627" s="379" t="str">
        <f>IF([1]p47!$A$361&lt;&gt;0,[1]p47!$A$361,"")</f>
        <v/>
      </c>
      <c r="C627" s="379"/>
      <c r="D627" s="379"/>
      <c r="E627" s="379"/>
      <c r="F627" s="379"/>
      <c r="G627" s="379"/>
      <c r="H627" s="379"/>
      <c r="I627" s="379"/>
      <c r="J627" s="379"/>
      <c r="K627" s="379"/>
      <c r="L627" s="379"/>
      <c r="M627" s="379"/>
      <c r="N627" s="379"/>
      <c r="O627" s="379"/>
      <c r="P627" s="379"/>
      <c r="Q627" s="379"/>
      <c r="R627" s="379"/>
      <c r="S627" s="380"/>
      <c r="T627" s="97"/>
      <c r="U627" s="2"/>
      <c r="V627" s="2"/>
    </row>
    <row r="628" spans="1:22" x14ac:dyDescent="0.2">
      <c r="A628" s="385" t="s">
        <v>170</v>
      </c>
      <c r="B628" s="386"/>
      <c r="C628" s="378" t="str">
        <f>IF([1]p47!$K$361&lt;&gt;0,[1]p47!$K$361,"")</f>
        <v/>
      </c>
      <c r="D628" s="378"/>
      <c r="E628" s="378"/>
      <c r="F628" s="378"/>
      <c r="G628" s="378"/>
      <c r="H628" s="378"/>
      <c r="I628" s="378"/>
      <c r="J628" s="378"/>
      <c r="K628" s="94" t="s">
        <v>74</v>
      </c>
      <c r="L628" s="98" t="str">
        <f>IF([1]p47!$I$361&lt;&gt;0,[1]p47!$I$361,"")</f>
        <v/>
      </c>
      <c r="M628" s="99" t="s">
        <v>75</v>
      </c>
      <c r="N628" s="100" t="str">
        <f>IF([1]p47!$J$361&lt;&gt;0,[1]p47!$J$361,"")</f>
        <v/>
      </c>
      <c r="O628" s="385" t="s">
        <v>259</v>
      </c>
      <c r="P628" s="386"/>
      <c r="Q628" s="378" t="str">
        <f>IF([1]p47!$L$361&lt;&gt;0,[1]p47!$L$361,"")</f>
        <v/>
      </c>
      <c r="R628" s="378"/>
      <c r="S628" s="387"/>
    </row>
    <row r="629" spans="1:22" x14ac:dyDescent="0.2">
      <c r="A629" s="378"/>
      <c r="B629" s="378"/>
      <c r="C629" s="378"/>
      <c r="D629" s="378"/>
      <c r="E629" s="378"/>
      <c r="F629" s="378"/>
      <c r="G629" s="378"/>
      <c r="H629" s="378"/>
      <c r="I629" s="378"/>
      <c r="J629" s="378"/>
      <c r="K629" s="378"/>
      <c r="L629" s="378"/>
      <c r="M629" s="378"/>
      <c r="N629" s="378"/>
      <c r="O629" s="378"/>
      <c r="P629" s="378"/>
      <c r="Q629" s="378"/>
      <c r="R629" s="378"/>
      <c r="S629" s="378"/>
    </row>
    <row r="630" spans="1:22" s="32" customFormat="1" ht="13.5" customHeight="1" x14ac:dyDescent="0.2">
      <c r="A630" s="375" t="str">
        <f>T([1]p48!$C$13:$G$13)</f>
        <v/>
      </c>
      <c r="B630" s="376"/>
      <c r="C630" s="376"/>
      <c r="D630" s="376"/>
      <c r="E630" s="376"/>
      <c r="F630" s="377"/>
      <c r="G630" s="383"/>
      <c r="H630" s="381"/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</row>
    <row r="631" spans="1:22" x14ac:dyDescent="0.2">
      <c r="A631" s="47" t="s">
        <v>257</v>
      </c>
      <c r="B631" s="379" t="str">
        <f>IF([1]p48!$A$358&lt;&gt;0,[1]p48!$A$358,"")</f>
        <v/>
      </c>
      <c r="C631" s="379"/>
      <c r="D631" s="379"/>
      <c r="E631" s="379"/>
      <c r="F631" s="379"/>
      <c r="G631" s="379"/>
      <c r="H631" s="379"/>
      <c r="I631" s="379"/>
      <c r="J631" s="379"/>
      <c r="K631" s="379"/>
      <c r="L631" s="379"/>
      <c r="M631" s="379"/>
      <c r="N631" s="379"/>
      <c r="O631" s="379"/>
      <c r="P631" s="379"/>
      <c r="Q631" s="379"/>
      <c r="R631" s="379"/>
      <c r="S631" s="380"/>
      <c r="T631" s="97"/>
      <c r="U631" s="2"/>
      <c r="V631" s="2"/>
    </row>
    <row r="632" spans="1:22" x14ac:dyDescent="0.2">
      <c r="A632" s="385" t="s">
        <v>170</v>
      </c>
      <c r="B632" s="386"/>
      <c r="C632" s="378" t="str">
        <f>IF([1]p48!$K$358&lt;&gt;0,[1]p48!$K$358,"")</f>
        <v/>
      </c>
      <c r="D632" s="378"/>
      <c r="E632" s="378"/>
      <c r="F632" s="378"/>
      <c r="G632" s="378"/>
      <c r="H632" s="378"/>
      <c r="I632" s="378"/>
      <c r="J632" s="378"/>
      <c r="K632" s="94" t="s">
        <v>74</v>
      </c>
      <c r="L632" s="98" t="str">
        <f>IF([1]p48!$I$358&lt;&gt;0,[1]p48!$I$358,"")</f>
        <v/>
      </c>
      <c r="M632" s="99" t="s">
        <v>75</v>
      </c>
      <c r="N632" s="100" t="str">
        <f>IF([1]p48!$J$358&lt;&gt;0,[1]p48!$J$358,"")</f>
        <v/>
      </c>
      <c r="O632" s="385" t="s">
        <v>259</v>
      </c>
      <c r="P632" s="386"/>
      <c r="Q632" s="378" t="str">
        <f>IF([1]p48!$L$358&lt;&gt;0,[1]p48!$L$358,"")</f>
        <v/>
      </c>
      <c r="R632" s="378"/>
      <c r="S632" s="387"/>
    </row>
    <row r="633" spans="1:22" x14ac:dyDescent="0.2">
      <c r="A633" s="384"/>
      <c r="B633" s="384"/>
      <c r="C633" s="384"/>
      <c r="D633" s="384"/>
      <c r="E633" s="384"/>
      <c r="F633" s="384"/>
      <c r="G633" s="384"/>
      <c r="H633" s="384"/>
      <c r="I633" s="384"/>
      <c r="J633" s="384"/>
      <c r="K633" s="384"/>
      <c r="L633" s="384"/>
      <c r="M633" s="384"/>
      <c r="N633" s="384"/>
      <c r="O633" s="384"/>
      <c r="P633" s="384"/>
      <c r="Q633" s="384"/>
      <c r="R633" s="384"/>
      <c r="S633" s="384"/>
    </row>
    <row r="634" spans="1:22" x14ac:dyDescent="0.2">
      <c r="A634" s="47" t="s">
        <v>257</v>
      </c>
      <c r="B634" s="379" t="str">
        <f>IF([1]p48!$A$359&lt;&gt;0,[1]p48!$A$359,"")</f>
        <v/>
      </c>
      <c r="C634" s="379"/>
      <c r="D634" s="379"/>
      <c r="E634" s="379"/>
      <c r="F634" s="379"/>
      <c r="G634" s="379"/>
      <c r="H634" s="379"/>
      <c r="I634" s="379"/>
      <c r="J634" s="379"/>
      <c r="K634" s="379"/>
      <c r="L634" s="379"/>
      <c r="M634" s="379"/>
      <c r="N634" s="379"/>
      <c r="O634" s="379"/>
      <c r="P634" s="379"/>
      <c r="Q634" s="379"/>
      <c r="R634" s="379"/>
      <c r="S634" s="380"/>
      <c r="T634" s="97"/>
      <c r="U634" s="2"/>
      <c r="V634" s="2"/>
    </row>
    <row r="635" spans="1:22" x14ac:dyDescent="0.2">
      <c r="A635" s="385" t="s">
        <v>170</v>
      </c>
      <c r="B635" s="386"/>
      <c r="C635" s="378" t="str">
        <f>IF([1]p48!$K$359&lt;&gt;0,[1]p48!$K$359,"")</f>
        <v/>
      </c>
      <c r="D635" s="378"/>
      <c r="E635" s="378"/>
      <c r="F635" s="378"/>
      <c r="G635" s="378"/>
      <c r="H635" s="378"/>
      <c r="I635" s="378"/>
      <c r="J635" s="378"/>
      <c r="K635" s="94" t="s">
        <v>74</v>
      </c>
      <c r="L635" s="98" t="str">
        <f>IF([1]p48!$I$359&lt;&gt;0,[1]p48!$I$359,"")</f>
        <v/>
      </c>
      <c r="M635" s="99" t="s">
        <v>75</v>
      </c>
      <c r="N635" s="100" t="str">
        <f>IF([1]p48!$J$359&lt;&gt;0,[1]p48!$J$359,"")</f>
        <v/>
      </c>
      <c r="O635" s="385" t="s">
        <v>259</v>
      </c>
      <c r="P635" s="386"/>
      <c r="Q635" s="378" t="str">
        <f>IF([1]p48!$L$359&lt;&gt;0,[1]p48!$L$359,"")</f>
        <v/>
      </c>
      <c r="R635" s="378"/>
      <c r="S635" s="387"/>
    </row>
    <row r="636" spans="1:22" x14ac:dyDescent="0.2">
      <c r="A636" s="378"/>
      <c r="B636" s="378"/>
      <c r="C636" s="378"/>
      <c r="D636" s="378"/>
      <c r="E636" s="378"/>
      <c r="F636" s="378"/>
      <c r="G636" s="378"/>
      <c r="H636" s="378"/>
      <c r="I636" s="378"/>
      <c r="J636" s="378"/>
      <c r="K636" s="378"/>
      <c r="L636" s="378"/>
      <c r="M636" s="378"/>
      <c r="N636" s="378"/>
      <c r="O636" s="378"/>
      <c r="P636" s="378"/>
      <c r="Q636" s="378"/>
      <c r="R636" s="378"/>
      <c r="S636" s="378"/>
    </row>
    <row r="637" spans="1:22" x14ac:dyDescent="0.2">
      <c r="A637" s="47" t="s">
        <v>257</v>
      </c>
      <c r="B637" s="379" t="str">
        <f>IF([1]p48!$A$360&lt;&gt;0,[1]p48!$A$360,"")</f>
        <v/>
      </c>
      <c r="C637" s="379"/>
      <c r="D637" s="379"/>
      <c r="E637" s="379"/>
      <c r="F637" s="379"/>
      <c r="G637" s="379"/>
      <c r="H637" s="379"/>
      <c r="I637" s="379"/>
      <c r="J637" s="379"/>
      <c r="K637" s="379"/>
      <c r="L637" s="379"/>
      <c r="M637" s="379"/>
      <c r="N637" s="379"/>
      <c r="O637" s="379"/>
      <c r="P637" s="379"/>
      <c r="Q637" s="379"/>
      <c r="R637" s="379"/>
      <c r="S637" s="380"/>
      <c r="T637" s="97"/>
      <c r="U637" s="2"/>
      <c r="V637" s="2"/>
    </row>
    <row r="638" spans="1:22" x14ac:dyDescent="0.2">
      <c r="A638" s="385" t="s">
        <v>170</v>
      </c>
      <c r="B638" s="386"/>
      <c r="C638" s="378" t="str">
        <f>IF([1]p48!$K$360&lt;&gt;0,[1]p48!$K$360,"")</f>
        <v/>
      </c>
      <c r="D638" s="378"/>
      <c r="E638" s="378"/>
      <c r="F638" s="378"/>
      <c r="G638" s="378"/>
      <c r="H638" s="378"/>
      <c r="I638" s="378"/>
      <c r="J638" s="378"/>
      <c r="K638" s="94" t="s">
        <v>74</v>
      </c>
      <c r="L638" s="98" t="str">
        <f>IF([1]p48!$I$360&lt;&gt;0,[1]p48!$I$360,"")</f>
        <v/>
      </c>
      <c r="M638" s="99" t="s">
        <v>75</v>
      </c>
      <c r="N638" s="100" t="str">
        <f>IF([1]p48!$J$360&lt;&gt;0,[1]p48!$J$360,"")</f>
        <v/>
      </c>
      <c r="O638" s="385" t="s">
        <v>259</v>
      </c>
      <c r="P638" s="386"/>
      <c r="Q638" s="378" t="str">
        <f>IF([1]p48!$L$360&lt;&gt;0,[1]p48!$L$360,"")</f>
        <v/>
      </c>
      <c r="R638" s="378"/>
      <c r="S638" s="387"/>
    </row>
    <row r="639" spans="1:22" x14ac:dyDescent="0.2">
      <c r="A639" s="384"/>
      <c r="B639" s="384"/>
      <c r="C639" s="384"/>
      <c r="D639" s="384"/>
      <c r="E639" s="384"/>
      <c r="F639" s="384"/>
      <c r="G639" s="384"/>
      <c r="H639" s="384"/>
      <c r="I639" s="384"/>
      <c r="J639" s="384"/>
      <c r="K639" s="384"/>
      <c r="L639" s="384"/>
      <c r="M639" s="384"/>
      <c r="N639" s="384"/>
      <c r="O639" s="384"/>
      <c r="P639" s="384"/>
      <c r="Q639" s="384"/>
      <c r="R639" s="384"/>
      <c r="S639" s="384"/>
    </row>
    <row r="640" spans="1:22" x14ac:dyDescent="0.2">
      <c r="A640" s="47" t="s">
        <v>257</v>
      </c>
      <c r="B640" s="379" t="str">
        <f>IF([1]p48!$A$361&lt;&gt;0,[1]p48!$A$361,"")</f>
        <v/>
      </c>
      <c r="C640" s="379"/>
      <c r="D640" s="379"/>
      <c r="E640" s="379"/>
      <c r="F640" s="379"/>
      <c r="G640" s="379"/>
      <c r="H640" s="379"/>
      <c r="I640" s="379"/>
      <c r="J640" s="379"/>
      <c r="K640" s="379"/>
      <c r="L640" s="379"/>
      <c r="M640" s="379"/>
      <c r="N640" s="379"/>
      <c r="O640" s="379"/>
      <c r="P640" s="379"/>
      <c r="Q640" s="379"/>
      <c r="R640" s="379"/>
      <c r="S640" s="380"/>
      <c r="T640" s="97"/>
      <c r="U640" s="2"/>
      <c r="V640" s="2"/>
    </row>
    <row r="641" spans="1:22" x14ac:dyDescent="0.2">
      <c r="A641" s="385" t="s">
        <v>170</v>
      </c>
      <c r="B641" s="386"/>
      <c r="C641" s="378" t="str">
        <f>IF([1]p48!$K$361&lt;&gt;0,[1]p48!$K$361,"")</f>
        <v/>
      </c>
      <c r="D641" s="378"/>
      <c r="E641" s="378"/>
      <c r="F641" s="378"/>
      <c r="G641" s="378"/>
      <c r="H641" s="378"/>
      <c r="I641" s="378"/>
      <c r="J641" s="378"/>
      <c r="K641" s="94" t="s">
        <v>74</v>
      </c>
      <c r="L641" s="98" t="str">
        <f>IF([1]p48!$I$361&lt;&gt;0,[1]p48!$I$361,"")</f>
        <v/>
      </c>
      <c r="M641" s="99" t="s">
        <v>75</v>
      </c>
      <c r="N641" s="100" t="str">
        <f>IF([1]p48!$J$361&lt;&gt;0,[1]p48!$J$361,"")</f>
        <v/>
      </c>
      <c r="O641" s="385" t="s">
        <v>259</v>
      </c>
      <c r="P641" s="386"/>
      <c r="Q641" s="378" t="str">
        <f>IF([1]p48!$L$361&lt;&gt;0,[1]p48!$L$361,"")</f>
        <v/>
      </c>
      <c r="R641" s="378"/>
      <c r="S641" s="387"/>
    </row>
    <row r="642" spans="1:22" x14ac:dyDescent="0.2">
      <c r="A642" s="378"/>
      <c r="B642" s="378"/>
      <c r="C642" s="378"/>
      <c r="D642" s="378"/>
      <c r="E642" s="378"/>
      <c r="F642" s="378"/>
      <c r="G642" s="378"/>
      <c r="H642" s="378"/>
      <c r="I642" s="378"/>
      <c r="J642" s="378"/>
      <c r="K642" s="378"/>
      <c r="L642" s="378"/>
      <c r="M642" s="378"/>
      <c r="N642" s="378"/>
      <c r="O642" s="378"/>
      <c r="P642" s="378"/>
      <c r="Q642" s="378"/>
      <c r="R642" s="378"/>
      <c r="S642" s="378"/>
    </row>
    <row r="643" spans="1:22" s="32" customFormat="1" ht="13.5" customHeight="1" x14ac:dyDescent="0.2">
      <c r="A643" s="375" t="str">
        <f>T([1]p49!$C$13:$G$13)</f>
        <v/>
      </c>
      <c r="B643" s="376"/>
      <c r="C643" s="376"/>
      <c r="D643" s="376"/>
      <c r="E643" s="376"/>
      <c r="F643" s="377"/>
      <c r="G643" s="383"/>
      <c r="H643" s="381"/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</row>
    <row r="644" spans="1:22" x14ac:dyDescent="0.2">
      <c r="A644" s="47" t="s">
        <v>257</v>
      </c>
      <c r="B644" s="379" t="str">
        <f>IF([1]p49!$A$358&lt;&gt;0,[1]p49!$A$358,"")</f>
        <v/>
      </c>
      <c r="C644" s="379"/>
      <c r="D644" s="379"/>
      <c r="E644" s="379"/>
      <c r="F644" s="379"/>
      <c r="G644" s="379"/>
      <c r="H644" s="379"/>
      <c r="I644" s="379"/>
      <c r="J644" s="379"/>
      <c r="K644" s="379"/>
      <c r="L644" s="379"/>
      <c r="M644" s="379"/>
      <c r="N644" s="379"/>
      <c r="O644" s="379"/>
      <c r="P644" s="379"/>
      <c r="Q644" s="379"/>
      <c r="R644" s="379"/>
      <c r="S644" s="380"/>
      <c r="T644" s="97"/>
      <c r="U644" s="2"/>
      <c r="V644" s="2"/>
    </row>
    <row r="645" spans="1:22" x14ac:dyDescent="0.2">
      <c r="A645" s="385" t="s">
        <v>170</v>
      </c>
      <c r="B645" s="386"/>
      <c r="C645" s="378" t="str">
        <f>IF([1]p49!$K$358&lt;&gt;0,[1]p49!$K$358,"")</f>
        <v/>
      </c>
      <c r="D645" s="378"/>
      <c r="E645" s="378"/>
      <c r="F645" s="378"/>
      <c r="G645" s="378"/>
      <c r="H645" s="378"/>
      <c r="I645" s="378"/>
      <c r="J645" s="378"/>
      <c r="K645" s="94" t="s">
        <v>74</v>
      </c>
      <c r="L645" s="98" t="str">
        <f>IF([1]p49!$I$358&lt;&gt;0,[1]p49!$I$358,"")</f>
        <v/>
      </c>
      <c r="M645" s="99" t="s">
        <v>75</v>
      </c>
      <c r="N645" s="100" t="str">
        <f>IF([1]p49!$J$358&lt;&gt;0,[1]p49!$J$358,"")</f>
        <v/>
      </c>
      <c r="O645" s="385" t="s">
        <v>259</v>
      </c>
      <c r="P645" s="386"/>
      <c r="Q645" s="378" t="str">
        <f>IF([1]p49!$L$358&lt;&gt;0,[1]p49!$L$358,"")</f>
        <v/>
      </c>
      <c r="R645" s="378"/>
      <c r="S645" s="387"/>
    </row>
    <row r="646" spans="1:22" x14ac:dyDescent="0.2">
      <c r="A646" s="384"/>
      <c r="B646" s="384"/>
      <c r="C646" s="384"/>
      <c r="D646" s="384"/>
      <c r="E646" s="384"/>
      <c r="F646" s="384"/>
      <c r="G646" s="384"/>
      <c r="H646" s="384"/>
      <c r="I646" s="384"/>
      <c r="J646" s="384"/>
      <c r="K646" s="384"/>
      <c r="L646" s="384"/>
      <c r="M646" s="384"/>
      <c r="N646" s="384"/>
      <c r="O646" s="384"/>
      <c r="P646" s="384"/>
      <c r="Q646" s="384"/>
      <c r="R646" s="384"/>
      <c r="S646" s="384"/>
    </row>
    <row r="647" spans="1:22" x14ac:dyDescent="0.2">
      <c r="A647" s="47" t="s">
        <v>257</v>
      </c>
      <c r="B647" s="379" t="str">
        <f>IF([1]p49!$A$359&lt;&gt;0,[1]p49!$A$359,"")</f>
        <v/>
      </c>
      <c r="C647" s="379"/>
      <c r="D647" s="379"/>
      <c r="E647" s="379"/>
      <c r="F647" s="379"/>
      <c r="G647" s="379"/>
      <c r="H647" s="379"/>
      <c r="I647" s="379"/>
      <c r="J647" s="379"/>
      <c r="K647" s="379"/>
      <c r="L647" s="379"/>
      <c r="M647" s="379"/>
      <c r="N647" s="379"/>
      <c r="O647" s="379"/>
      <c r="P647" s="379"/>
      <c r="Q647" s="379"/>
      <c r="R647" s="379"/>
      <c r="S647" s="380"/>
      <c r="T647" s="97"/>
      <c r="U647" s="2"/>
      <c r="V647" s="2"/>
    </row>
    <row r="648" spans="1:22" x14ac:dyDescent="0.2">
      <c r="A648" s="385" t="s">
        <v>170</v>
      </c>
      <c r="B648" s="386"/>
      <c r="C648" s="378" t="str">
        <f>IF([1]p49!$K$359&lt;&gt;0,[1]p49!$K$359,"")</f>
        <v/>
      </c>
      <c r="D648" s="378"/>
      <c r="E648" s="378"/>
      <c r="F648" s="378"/>
      <c r="G648" s="378"/>
      <c r="H648" s="378"/>
      <c r="I648" s="378"/>
      <c r="J648" s="378"/>
      <c r="K648" s="94" t="s">
        <v>74</v>
      </c>
      <c r="L648" s="98" t="str">
        <f>IF([1]p49!$I$359&lt;&gt;0,[1]p49!$I$359,"")</f>
        <v/>
      </c>
      <c r="M648" s="99" t="s">
        <v>75</v>
      </c>
      <c r="N648" s="100" t="str">
        <f>IF([1]p49!$J$359&lt;&gt;0,[1]p49!$J$359,"")</f>
        <v/>
      </c>
      <c r="O648" s="385" t="s">
        <v>259</v>
      </c>
      <c r="P648" s="386"/>
      <c r="Q648" s="378" t="str">
        <f>IF([1]p49!$L$359&lt;&gt;0,[1]p49!$L$359,"")</f>
        <v/>
      </c>
      <c r="R648" s="378"/>
      <c r="S648" s="387"/>
    </row>
    <row r="649" spans="1:22" x14ac:dyDescent="0.2">
      <c r="A649" s="378"/>
      <c r="B649" s="378"/>
      <c r="C649" s="378"/>
      <c r="D649" s="378"/>
      <c r="E649" s="378"/>
      <c r="F649" s="378"/>
      <c r="G649" s="378"/>
      <c r="H649" s="378"/>
      <c r="I649" s="378"/>
      <c r="J649" s="378"/>
      <c r="K649" s="378"/>
      <c r="L649" s="378"/>
      <c r="M649" s="378"/>
      <c r="N649" s="378"/>
      <c r="O649" s="378"/>
      <c r="P649" s="378"/>
      <c r="Q649" s="378"/>
      <c r="R649" s="378"/>
      <c r="S649" s="378"/>
    </row>
    <row r="650" spans="1:22" x14ac:dyDescent="0.2">
      <c r="A650" s="47" t="s">
        <v>257</v>
      </c>
      <c r="B650" s="379" t="str">
        <f>IF([1]p49!$A$360&lt;&gt;0,[1]p49!$A$360,"")</f>
        <v/>
      </c>
      <c r="C650" s="379"/>
      <c r="D650" s="379"/>
      <c r="E650" s="379"/>
      <c r="F650" s="379"/>
      <c r="G650" s="379"/>
      <c r="H650" s="379"/>
      <c r="I650" s="379"/>
      <c r="J650" s="379"/>
      <c r="K650" s="379"/>
      <c r="L650" s="379"/>
      <c r="M650" s="379"/>
      <c r="N650" s="379"/>
      <c r="O650" s="379"/>
      <c r="P650" s="379"/>
      <c r="Q650" s="379"/>
      <c r="R650" s="379"/>
      <c r="S650" s="380"/>
      <c r="T650" s="97"/>
      <c r="U650" s="2"/>
      <c r="V650" s="2"/>
    </row>
    <row r="651" spans="1:22" x14ac:dyDescent="0.2">
      <c r="A651" s="385" t="s">
        <v>170</v>
      </c>
      <c r="B651" s="386"/>
      <c r="C651" s="378" t="str">
        <f>IF([1]p49!$K$360&lt;&gt;0,[1]p49!$K$360,"")</f>
        <v/>
      </c>
      <c r="D651" s="378"/>
      <c r="E651" s="378"/>
      <c r="F651" s="378"/>
      <c r="G651" s="378"/>
      <c r="H651" s="378"/>
      <c r="I651" s="378"/>
      <c r="J651" s="378"/>
      <c r="K651" s="94" t="s">
        <v>74</v>
      </c>
      <c r="L651" s="98" t="str">
        <f>IF([1]p49!$I$360&lt;&gt;0,[1]p49!$I$360,"")</f>
        <v/>
      </c>
      <c r="M651" s="99" t="s">
        <v>75</v>
      </c>
      <c r="N651" s="100" t="str">
        <f>IF([1]p49!$J$360&lt;&gt;0,[1]p49!$J$360,"")</f>
        <v/>
      </c>
      <c r="O651" s="385" t="s">
        <v>259</v>
      </c>
      <c r="P651" s="386"/>
      <c r="Q651" s="378" t="str">
        <f>IF([1]p49!$L$360&lt;&gt;0,[1]p49!$L$360,"")</f>
        <v/>
      </c>
      <c r="R651" s="378"/>
      <c r="S651" s="387"/>
    </row>
    <row r="652" spans="1:22" x14ac:dyDescent="0.2">
      <c r="A652" s="384"/>
      <c r="B652" s="384"/>
      <c r="C652" s="384"/>
      <c r="D652" s="384"/>
      <c r="E652" s="384"/>
      <c r="F652" s="384"/>
      <c r="G652" s="384"/>
      <c r="H652" s="384"/>
      <c r="I652" s="384"/>
      <c r="J652" s="384"/>
      <c r="K652" s="384"/>
      <c r="L652" s="384"/>
      <c r="M652" s="384"/>
      <c r="N652" s="384"/>
      <c r="O652" s="384"/>
      <c r="P652" s="384"/>
      <c r="Q652" s="384"/>
      <c r="R652" s="384"/>
      <c r="S652" s="384"/>
    </row>
    <row r="653" spans="1:22" x14ac:dyDescent="0.2">
      <c r="A653" s="47" t="s">
        <v>257</v>
      </c>
      <c r="B653" s="379" t="str">
        <f>IF([1]p49!$A$361&lt;&gt;0,[1]p49!$A$361,"")</f>
        <v/>
      </c>
      <c r="C653" s="379"/>
      <c r="D653" s="379"/>
      <c r="E653" s="379"/>
      <c r="F653" s="379"/>
      <c r="G653" s="379"/>
      <c r="H653" s="379"/>
      <c r="I653" s="379"/>
      <c r="J653" s="379"/>
      <c r="K653" s="379"/>
      <c r="L653" s="379"/>
      <c r="M653" s="379"/>
      <c r="N653" s="379"/>
      <c r="O653" s="379"/>
      <c r="P653" s="379"/>
      <c r="Q653" s="379"/>
      <c r="R653" s="379"/>
      <c r="S653" s="380"/>
      <c r="T653" s="97"/>
      <c r="U653" s="2"/>
      <c r="V653" s="2"/>
    </row>
    <row r="654" spans="1:22" x14ac:dyDescent="0.2">
      <c r="A654" s="385" t="s">
        <v>170</v>
      </c>
      <c r="B654" s="386"/>
      <c r="C654" s="378" t="str">
        <f>IF([1]p49!$K$361&lt;&gt;0,[1]p49!$K$361,"")</f>
        <v/>
      </c>
      <c r="D654" s="378"/>
      <c r="E654" s="378"/>
      <c r="F654" s="378"/>
      <c r="G654" s="378"/>
      <c r="H654" s="378"/>
      <c r="I654" s="378"/>
      <c r="J654" s="378"/>
      <c r="K654" s="94" t="s">
        <v>74</v>
      </c>
      <c r="L654" s="98" t="str">
        <f>IF([1]p49!$I$361&lt;&gt;0,[1]p49!$I$361,"")</f>
        <v/>
      </c>
      <c r="M654" s="99" t="s">
        <v>75</v>
      </c>
      <c r="N654" s="100" t="str">
        <f>IF([1]p49!$J$361&lt;&gt;0,[1]p49!$J$361,"")</f>
        <v/>
      </c>
      <c r="O654" s="385" t="s">
        <v>259</v>
      </c>
      <c r="P654" s="386"/>
      <c r="Q654" s="378" t="str">
        <f>IF([1]p49!$L$361&lt;&gt;0,[1]p49!$L$361,"")</f>
        <v/>
      </c>
      <c r="R654" s="378"/>
      <c r="S654" s="387"/>
    </row>
    <row r="655" spans="1:22" x14ac:dyDescent="0.2">
      <c r="A655" s="378"/>
      <c r="B655" s="378"/>
      <c r="C655" s="378"/>
      <c r="D655" s="378"/>
      <c r="E655" s="378"/>
      <c r="F655" s="378"/>
      <c r="G655" s="378"/>
      <c r="H655" s="378"/>
      <c r="I655" s="378"/>
      <c r="J655" s="378"/>
      <c r="K655" s="378"/>
      <c r="L655" s="378"/>
      <c r="M655" s="378"/>
      <c r="N655" s="378"/>
      <c r="O655" s="378"/>
      <c r="P655" s="378"/>
      <c r="Q655" s="378"/>
      <c r="R655" s="378"/>
      <c r="S655" s="378"/>
    </row>
    <row r="656" spans="1:22" s="32" customFormat="1" ht="13.5" customHeight="1" x14ac:dyDescent="0.2">
      <c r="A656" s="375" t="str">
        <f>T([1]p50!$C$13:$G$13)</f>
        <v/>
      </c>
      <c r="B656" s="376"/>
      <c r="C656" s="376"/>
      <c r="D656" s="376"/>
      <c r="E656" s="376"/>
      <c r="F656" s="377"/>
      <c r="G656" s="383"/>
      <c r="H656" s="381"/>
      <c r="I656" s="381"/>
      <c r="J656" s="381"/>
      <c r="K656" s="381"/>
      <c r="L656" s="381"/>
      <c r="M656" s="381"/>
      <c r="N656" s="381"/>
      <c r="O656" s="381"/>
      <c r="P656" s="381"/>
      <c r="Q656" s="381"/>
      <c r="R656" s="381"/>
      <c r="S656" s="381"/>
    </row>
    <row r="657" spans="1:22" x14ac:dyDescent="0.2">
      <c r="A657" s="47" t="s">
        <v>257</v>
      </c>
      <c r="B657" s="379" t="str">
        <f>IF([1]p50!$A$358&lt;&gt;0,[1]p50!$A$358,"")</f>
        <v/>
      </c>
      <c r="C657" s="379"/>
      <c r="D657" s="379"/>
      <c r="E657" s="379"/>
      <c r="F657" s="379"/>
      <c r="G657" s="379"/>
      <c r="H657" s="379"/>
      <c r="I657" s="379"/>
      <c r="J657" s="379"/>
      <c r="K657" s="379"/>
      <c r="L657" s="379"/>
      <c r="M657" s="379"/>
      <c r="N657" s="379"/>
      <c r="O657" s="379"/>
      <c r="P657" s="379"/>
      <c r="Q657" s="379"/>
      <c r="R657" s="379"/>
      <c r="S657" s="380"/>
      <c r="T657" s="97"/>
      <c r="U657" s="2"/>
      <c r="V657" s="2"/>
    </row>
    <row r="658" spans="1:22" x14ac:dyDescent="0.2">
      <c r="A658" s="385" t="s">
        <v>170</v>
      </c>
      <c r="B658" s="386"/>
      <c r="C658" s="378" t="str">
        <f>IF([1]p50!$K$358&lt;&gt;0,[1]p50!$K$358,"")</f>
        <v/>
      </c>
      <c r="D658" s="378"/>
      <c r="E658" s="378"/>
      <c r="F658" s="378"/>
      <c r="G658" s="378"/>
      <c r="H658" s="378"/>
      <c r="I658" s="378"/>
      <c r="J658" s="378"/>
      <c r="K658" s="94" t="s">
        <v>74</v>
      </c>
      <c r="L658" s="98" t="str">
        <f>IF([1]p50!$I$358&lt;&gt;0,[1]p50!$I$358,"")</f>
        <v/>
      </c>
      <c r="M658" s="99" t="s">
        <v>75</v>
      </c>
      <c r="N658" s="100" t="str">
        <f>IF([1]p50!$J$358&lt;&gt;0,[1]p50!$J$358,"")</f>
        <v/>
      </c>
      <c r="O658" s="385" t="s">
        <v>259</v>
      </c>
      <c r="P658" s="386"/>
      <c r="Q658" s="378" t="str">
        <f>IF([1]p50!$L$358&lt;&gt;0,[1]p50!$L$358,"")</f>
        <v/>
      </c>
      <c r="R658" s="378"/>
      <c r="S658" s="387"/>
    </row>
    <row r="659" spans="1:22" x14ac:dyDescent="0.2">
      <c r="A659" s="384"/>
      <c r="B659" s="384"/>
      <c r="C659" s="384"/>
      <c r="D659" s="384"/>
      <c r="E659" s="384"/>
      <c r="F659" s="384"/>
      <c r="G659" s="384"/>
      <c r="H659" s="384"/>
      <c r="I659" s="384"/>
      <c r="J659" s="384"/>
      <c r="K659" s="384"/>
      <c r="L659" s="384"/>
      <c r="M659" s="384"/>
      <c r="N659" s="384"/>
      <c r="O659" s="384"/>
      <c r="P659" s="384"/>
      <c r="Q659" s="384"/>
      <c r="R659" s="384"/>
      <c r="S659" s="384"/>
    </row>
    <row r="660" spans="1:22" x14ac:dyDescent="0.2">
      <c r="A660" s="47" t="s">
        <v>257</v>
      </c>
      <c r="B660" s="379" t="str">
        <f>IF([1]p50!$A$359&lt;&gt;0,[1]p50!$A$359,"")</f>
        <v/>
      </c>
      <c r="C660" s="379"/>
      <c r="D660" s="379"/>
      <c r="E660" s="379"/>
      <c r="F660" s="379"/>
      <c r="G660" s="379"/>
      <c r="H660" s="379"/>
      <c r="I660" s="379"/>
      <c r="J660" s="379"/>
      <c r="K660" s="379"/>
      <c r="L660" s="379"/>
      <c r="M660" s="379"/>
      <c r="N660" s="379"/>
      <c r="O660" s="379"/>
      <c r="P660" s="379"/>
      <c r="Q660" s="379"/>
      <c r="R660" s="379"/>
      <c r="S660" s="380"/>
      <c r="T660" s="97"/>
      <c r="U660" s="2"/>
      <c r="V660" s="2"/>
    </row>
    <row r="661" spans="1:22" x14ac:dyDescent="0.2">
      <c r="A661" s="385" t="s">
        <v>170</v>
      </c>
      <c r="B661" s="386"/>
      <c r="C661" s="378" t="str">
        <f>IF([1]p50!$K$359&lt;&gt;0,[1]p50!$K$359,"")</f>
        <v/>
      </c>
      <c r="D661" s="378"/>
      <c r="E661" s="378"/>
      <c r="F661" s="378"/>
      <c r="G661" s="378"/>
      <c r="H661" s="378"/>
      <c r="I661" s="378"/>
      <c r="J661" s="378"/>
      <c r="K661" s="94" t="s">
        <v>74</v>
      </c>
      <c r="L661" s="98" t="str">
        <f>IF([1]p50!$I$359&lt;&gt;0,[1]p50!$I$359,"")</f>
        <v/>
      </c>
      <c r="M661" s="99" t="s">
        <v>75</v>
      </c>
      <c r="N661" s="100" t="str">
        <f>IF([1]p50!$J$359&lt;&gt;0,[1]p50!$J$359,"")</f>
        <v/>
      </c>
      <c r="O661" s="385" t="s">
        <v>259</v>
      </c>
      <c r="P661" s="386"/>
      <c r="Q661" s="378" t="str">
        <f>IF([1]p50!$L$359&lt;&gt;0,[1]p50!$L$359,"")</f>
        <v/>
      </c>
      <c r="R661" s="378"/>
      <c r="S661" s="387"/>
    </row>
    <row r="662" spans="1:22" x14ac:dyDescent="0.2">
      <c r="A662" s="378"/>
      <c r="B662" s="378"/>
      <c r="C662" s="378"/>
      <c r="D662" s="378"/>
      <c r="E662" s="378"/>
      <c r="F662" s="378"/>
      <c r="G662" s="378"/>
      <c r="H662" s="378"/>
      <c r="I662" s="378"/>
      <c r="J662" s="378"/>
      <c r="K662" s="378"/>
      <c r="L662" s="378"/>
      <c r="M662" s="378"/>
      <c r="N662" s="378"/>
      <c r="O662" s="378"/>
      <c r="P662" s="378"/>
      <c r="Q662" s="378"/>
      <c r="R662" s="378"/>
      <c r="S662" s="378"/>
    </row>
    <row r="663" spans="1:22" x14ac:dyDescent="0.2">
      <c r="A663" s="47" t="s">
        <v>257</v>
      </c>
      <c r="B663" s="379" t="str">
        <f>IF([1]p50!$A$360&lt;&gt;0,[1]p50!$A$360,"")</f>
        <v/>
      </c>
      <c r="C663" s="379"/>
      <c r="D663" s="379"/>
      <c r="E663" s="379"/>
      <c r="F663" s="379"/>
      <c r="G663" s="379"/>
      <c r="H663" s="379"/>
      <c r="I663" s="379"/>
      <c r="J663" s="379"/>
      <c r="K663" s="379"/>
      <c r="L663" s="379"/>
      <c r="M663" s="379"/>
      <c r="N663" s="379"/>
      <c r="O663" s="379"/>
      <c r="P663" s="379"/>
      <c r="Q663" s="379"/>
      <c r="R663" s="379"/>
      <c r="S663" s="380"/>
      <c r="T663" s="97"/>
      <c r="U663" s="2"/>
      <c r="V663" s="2"/>
    </row>
    <row r="664" spans="1:22" x14ac:dyDescent="0.2">
      <c r="A664" s="385" t="s">
        <v>170</v>
      </c>
      <c r="B664" s="386"/>
      <c r="C664" s="378" t="str">
        <f>IF([1]p50!$K$360&lt;&gt;0,[1]p50!$K$360,"")</f>
        <v/>
      </c>
      <c r="D664" s="378"/>
      <c r="E664" s="378"/>
      <c r="F664" s="378"/>
      <c r="G664" s="378"/>
      <c r="H664" s="378"/>
      <c r="I664" s="378"/>
      <c r="J664" s="378"/>
      <c r="K664" s="94" t="s">
        <v>74</v>
      </c>
      <c r="L664" s="98" t="str">
        <f>IF([1]p50!$I$360&lt;&gt;0,[1]p50!$I$360,"")</f>
        <v/>
      </c>
      <c r="M664" s="99" t="s">
        <v>75</v>
      </c>
      <c r="N664" s="100" t="str">
        <f>IF([1]p50!$J$360&lt;&gt;0,[1]p50!$J$360,"")</f>
        <v/>
      </c>
      <c r="O664" s="385" t="s">
        <v>259</v>
      </c>
      <c r="P664" s="386"/>
      <c r="Q664" s="378" t="str">
        <f>IF([1]p50!$L$360&lt;&gt;0,[1]p50!$L$360,"")</f>
        <v/>
      </c>
      <c r="R664" s="378"/>
      <c r="S664" s="387"/>
    </row>
    <row r="665" spans="1:22" x14ac:dyDescent="0.2">
      <c r="A665" s="384"/>
      <c r="B665" s="384"/>
      <c r="C665" s="384"/>
      <c r="D665" s="384"/>
      <c r="E665" s="384"/>
      <c r="F665" s="384"/>
      <c r="G665" s="384"/>
      <c r="H665" s="384"/>
      <c r="I665" s="384"/>
      <c r="J665" s="384"/>
      <c r="K665" s="384"/>
      <c r="L665" s="384"/>
      <c r="M665" s="384"/>
      <c r="N665" s="384"/>
      <c r="O665" s="384"/>
      <c r="P665" s="384"/>
      <c r="Q665" s="384"/>
      <c r="R665" s="384"/>
      <c r="S665" s="384"/>
    </row>
    <row r="666" spans="1:22" x14ac:dyDescent="0.2">
      <c r="A666" s="47" t="s">
        <v>257</v>
      </c>
      <c r="B666" s="379" t="str">
        <f>IF([1]p50!$A$361&lt;&gt;0,[1]p50!$A$361,"")</f>
        <v/>
      </c>
      <c r="C666" s="379"/>
      <c r="D666" s="379"/>
      <c r="E666" s="379"/>
      <c r="F666" s="379"/>
      <c r="G666" s="379"/>
      <c r="H666" s="379"/>
      <c r="I666" s="379"/>
      <c r="J666" s="379"/>
      <c r="K666" s="379"/>
      <c r="L666" s="379"/>
      <c r="M666" s="379"/>
      <c r="N666" s="379"/>
      <c r="O666" s="379"/>
      <c r="P666" s="379"/>
      <c r="Q666" s="379"/>
      <c r="R666" s="379"/>
      <c r="S666" s="380"/>
      <c r="T666" s="97"/>
      <c r="U666" s="2"/>
      <c r="V666" s="2"/>
    </row>
    <row r="667" spans="1:22" x14ac:dyDescent="0.2">
      <c r="A667" s="385" t="s">
        <v>170</v>
      </c>
      <c r="B667" s="386"/>
      <c r="C667" s="378" t="str">
        <f>IF([1]p50!$K$361&lt;&gt;0,[1]p50!$K$361,"")</f>
        <v/>
      </c>
      <c r="D667" s="378"/>
      <c r="E667" s="378"/>
      <c r="F667" s="378"/>
      <c r="G667" s="378"/>
      <c r="H667" s="378"/>
      <c r="I667" s="378"/>
      <c r="J667" s="378"/>
      <c r="K667" s="94" t="s">
        <v>74</v>
      </c>
      <c r="L667" s="98" t="str">
        <f>IF([1]p50!$I$361&lt;&gt;0,[1]p50!$I$361,"")</f>
        <v/>
      </c>
      <c r="M667" s="99" t="s">
        <v>75</v>
      </c>
      <c r="N667" s="100" t="str">
        <f>IF([1]p50!$J$361&lt;&gt;0,[1]p50!$J$361,"")</f>
        <v/>
      </c>
      <c r="O667" s="385" t="s">
        <v>259</v>
      </c>
      <c r="P667" s="386"/>
      <c r="Q667" s="378" t="str">
        <f>IF([1]p50!$L$361&lt;&gt;0,[1]p50!$L$361,"")</f>
        <v/>
      </c>
      <c r="R667" s="378"/>
      <c r="S667" s="387"/>
    </row>
    <row r="668" spans="1:22" x14ac:dyDescent="0.2">
      <c r="A668" s="378"/>
      <c r="B668" s="378"/>
      <c r="C668" s="378"/>
      <c r="D668" s="378"/>
      <c r="E668" s="378"/>
      <c r="F668" s="378"/>
      <c r="G668" s="378"/>
      <c r="H668" s="378"/>
      <c r="I668" s="378"/>
      <c r="J668" s="378"/>
      <c r="K668" s="378"/>
      <c r="L668" s="378"/>
      <c r="M668" s="378"/>
      <c r="N668" s="378"/>
      <c r="O668" s="378"/>
      <c r="P668" s="378"/>
      <c r="Q668" s="378"/>
      <c r="R668" s="378"/>
      <c r="S668" s="378"/>
    </row>
  </sheetData>
  <mergeCells count="1332">
    <mergeCell ref="A396:F396"/>
    <mergeCell ref="G396:S396"/>
    <mergeCell ref="B397:S397"/>
    <mergeCell ref="B393:S393"/>
    <mergeCell ref="A394:B394"/>
    <mergeCell ref="C394:J394"/>
    <mergeCell ref="O394:P394"/>
    <mergeCell ref="Q394:S394"/>
    <mergeCell ref="A395:S395"/>
    <mergeCell ref="A392:S392"/>
    <mergeCell ref="A389:S389"/>
    <mergeCell ref="B390:S390"/>
    <mergeCell ref="A391:B391"/>
    <mergeCell ref="C391:J391"/>
    <mergeCell ref="O391:P391"/>
    <mergeCell ref="Q391:S391"/>
    <mergeCell ref="A379:S379"/>
    <mergeCell ref="A388:B388"/>
    <mergeCell ref="C388:J388"/>
    <mergeCell ref="O388:P388"/>
    <mergeCell ref="Q388:S388"/>
    <mergeCell ref="A1:S1"/>
    <mergeCell ref="A2:S2"/>
    <mergeCell ref="A3:D3"/>
    <mergeCell ref="Q3:R3"/>
    <mergeCell ref="E3:P3"/>
    <mergeCell ref="A6:F6"/>
    <mergeCell ref="G6:S6"/>
    <mergeCell ref="A4:S5"/>
    <mergeCell ref="A376:S376"/>
    <mergeCell ref="B377:S377"/>
    <mergeCell ref="A378:B378"/>
    <mergeCell ref="C378:J378"/>
    <mergeCell ref="O378:P378"/>
    <mergeCell ref="Q378:S378"/>
    <mergeCell ref="B387:S387"/>
    <mergeCell ref="B380:S380"/>
    <mergeCell ref="A381:B381"/>
    <mergeCell ref="C381:J381"/>
    <mergeCell ref="O381:P381"/>
    <mergeCell ref="A385:B385"/>
    <mergeCell ref="C385:J385"/>
    <mergeCell ref="O385:P385"/>
    <mergeCell ref="Q385:S385"/>
    <mergeCell ref="A386:S386"/>
    <mergeCell ref="Q381:S381"/>
    <mergeCell ref="B384:S384"/>
    <mergeCell ref="A382:S382"/>
    <mergeCell ref="A383:F383"/>
    <mergeCell ref="G383:S383"/>
    <mergeCell ref="A373:S373"/>
    <mergeCell ref="B374:S374"/>
    <mergeCell ref="A375:B375"/>
    <mergeCell ref="C375:J375"/>
    <mergeCell ref="O375:P375"/>
    <mergeCell ref="Q375:S375"/>
    <mergeCell ref="A372:B372"/>
    <mergeCell ref="C372:J372"/>
    <mergeCell ref="O372:P372"/>
    <mergeCell ref="Q372:S372"/>
    <mergeCell ref="A369:S369"/>
    <mergeCell ref="A370:F370"/>
    <mergeCell ref="G370:S370"/>
    <mergeCell ref="B371:S371"/>
    <mergeCell ref="A366:S366"/>
    <mergeCell ref="B367:S367"/>
    <mergeCell ref="A368:B368"/>
    <mergeCell ref="C368:J368"/>
    <mergeCell ref="O368:P368"/>
    <mergeCell ref="Q368:S368"/>
    <mergeCell ref="A363:S363"/>
    <mergeCell ref="B364:S364"/>
    <mergeCell ref="A365:B365"/>
    <mergeCell ref="C365:J365"/>
    <mergeCell ref="O365:P365"/>
    <mergeCell ref="Q365:S365"/>
    <mergeCell ref="A360:S360"/>
    <mergeCell ref="B361:S361"/>
    <mergeCell ref="A362:B362"/>
    <mergeCell ref="C362:J362"/>
    <mergeCell ref="O362:P362"/>
    <mergeCell ref="Q362:S362"/>
    <mergeCell ref="A359:B359"/>
    <mergeCell ref="C359:J359"/>
    <mergeCell ref="O359:P359"/>
    <mergeCell ref="Q359:S359"/>
    <mergeCell ref="A356:S356"/>
    <mergeCell ref="A357:F357"/>
    <mergeCell ref="G357:S357"/>
    <mergeCell ref="B358:S358"/>
    <mergeCell ref="A353:S353"/>
    <mergeCell ref="B354:S354"/>
    <mergeCell ref="A355:B355"/>
    <mergeCell ref="C355:J355"/>
    <mergeCell ref="O355:P355"/>
    <mergeCell ref="Q355:S355"/>
    <mergeCell ref="A350:S350"/>
    <mergeCell ref="B351:S351"/>
    <mergeCell ref="A352:B352"/>
    <mergeCell ref="C352:J352"/>
    <mergeCell ref="O352:P352"/>
    <mergeCell ref="Q352:S352"/>
    <mergeCell ref="A347:S347"/>
    <mergeCell ref="B348:S348"/>
    <mergeCell ref="A349:B349"/>
    <mergeCell ref="C349:J349"/>
    <mergeCell ref="O349:P349"/>
    <mergeCell ref="Q349:S349"/>
    <mergeCell ref="A346:B346"/>
    <mergeCell ref="C346:J346"/>
    <mergeCell ref="O346:P346"/>
    <mergeCell ref="Q346:S346"/>
    <mergeCell ref="A343:S343"/>
    <mergeCell ref="A344:F344"/>
    <mergeCell ref="G344:S344"/>
    <mergeCell ref="B345:S345"/>
    <mergeCell ref="A340:S340"/>
    <mergeCell ref="B341:S341"/>
    <mergeCell ref="A342:B342"/>
    <mergeCell ref="C342:J342"/>
    <mergeCell ref="O342:P342"/>
    <mergeCell ref="Q342:S342"/>
    <mergeCell ref="A337:S337"/>
    <mergeCell ref="B338:S338"/>
    <mergeCell ref="A339:B339"/>
    <mergeCell ref="C339:J339"/>
    <mergeCell ref="O339:P339"/>
    <mergeCell ref="Q339:S339"/>
    <mergeCell ref="A334:S334"/>
    <mergeCell ref="B335:S335"/>
    <mergeCell ref="A336:B336"/>
    <mergeCell ref="C336:J336"/>
    <mergeCell ref="O336:P336"/>
    <mergeCell ref="Q336:S336"/>
    <mergeCell ref="A333:B333"/>
    <mergeCell ref="C333:J333"/>
    <mergeCell ref="O333:P333"/>
    <mergeCell ref="Q333:S333"/>
    <mergeCell ref="A330:S330"/>
    <mergeCell ref="A331:F331"/>
    <mergeCell ref="G331:S331"/>
    <mergeCell ref="B332:S332"/>
    <mergeCell ref="A327:S327"/>
    <mergeCell ref="B328:S328"/>
    <mergeCell ref="A329:B329"/>
    <mergeCell ref="C329:J329"/>
    <mergeCell ref="O329:P329"/>
    <mergeCell ref="Q329:S329"/>
    <mergeCell ref="A324:S324"/>
    <mergeCell ref="B325:S325"/>
    <mergeCell ref="A326:B326"/>
    <mergeCell ref="C326:J326"/>
    <mergeCell ref="O326:P326"/>
    <mergeCell ref="Q326:S326"/>
    <mergeCell ref="A321:S321"/>
    <mergeCell ref="B322:S322"/>
    <mergeCell ref="A323:B323"/>
    <mergeCell ref="C323:J323"/>
    <mergeCell ref="O323:P323"/>
    <mergeCell ref="Q323:S323"/>
    <mergeCell ref="A320:B320"/>
    <mergeCell ref="C320:J320"/>
    <mergeCell ref="O320:P320"/>
    <mergeCell ref="Q320:S320"/>
    <mergeCell ref="A317:S317"/>
    <mergeCell ref="A318:F318"/>
    <mergeCell ref="G318:S318"/>
    <mergeCell ref="B319:S319"/>
    <mergeCell ref="A314:S314"/>
    <mergeCell ref="B315:S315"/>
    <mergeCell ref="A316:B316"/>
    <mergeCell ref="C316:J316"/>
    <mergeCell ref="O316:P316"/>
    <mergeCell ref="Q316:S316"/>
    <mergeCell ref="A311:S311"/>
    <mergeCell ref="B312:S312"/>
    <mergeCell ref="A313:B313"/>
    <mergeCell ref="C313:J313"/>
    <mergeCell ref="O313:P313"/>
    <mergeCell ref="Q313:S313"/>
    <mergeCell ref="A308:S308"/>
    <mergeCell ref="B309:S309"/>
    <mergeCell ref="A310:B310"/>
    <mergeCell ref="C310:J310"/>
    <mergeCell ref="O310:P310"/>
    <mergeCell ref="Q310:S310"/>
    <mergeCell ref="A307:B307"/>
    <mergeCell ref="C307:J307"/>
    <mergeCell ref="O307:P307"/>
    <mergeCell ref="Q307:S307"/>
    <mergeCell ref="A304:S304"/>
    <mergeCell ref="A305:F305"/>
    <mergeCell ref="G305:S305"/>
    <mergeCell ref="B306:S306"/>
    <mergeCell ref="A301:S301"/>
    <mergeCell ref="B302:S302"/>
    <mergeCell ref="A303:B303"/>
    <mergeCell ref="C303:J303"/>
    <mergeCell ref="O303:P303"/>
    <mergeCell ref="Q303:S303"/>
    <mergeCell ref="A298:S298"/>
    <mergeCell ref="B299:S299"/>
    <mergeCell ref="A300:B300"/>
    <mergeCell ref="C300:J300"/>
    <mergeCell ref="O300:P300"/>
    <mergeCell ref="Q300:S300"/>
    <mergeCell ref="A295:S295"/>
    <mergeCell ref="B296:S296"/>
    <mergeCell ref="A297:B297"/>
    <mergeCell ref="C297:J297"/>
    <mergeCell ref="O297:P297"/>
    <mergeCell ref="Q297:S297"/>
    <mergeCell ref="A294:B294"/>
    <mergeCell ref="C294:J294"/>
    <mergeCell ref="O294:P294"/>
    <mergeCell ref="Q294:S294"/>
    <mergeCell ref="A291:S291"/>
    <mergeCell ref="A292:F292"/>
    <mergeCell ref="G292:S292"/>
    <mergeCell ref="B293:S293"/>
    <mergeCell ref="A288:S288"/>
    <mergeCell ref="B289:S289"/>
    <mergeCell ref="A290:B290"/>
    <mergeCell ref="C290:J290"/>
    <mergeCell ref="O290:P290"/>
    <mergeCell ref="Q290:S290"/>
    <mergeCell ref="A285:S285"/>
    <mergeCell ref="B286:S286"/>
    <mergeCell ref="A287:B287"/>
    <mergeCell ref="C287:J287"/>
    <mergeCell ref="O287:P287"/>
    <mergeCell ref="Q287:S287"/>
    <mergeCell ref="A282:S282"/>
    <mergeCell ref="B283:S283"/>
    <mergeCell ref="A284:B284"/>
    <mergeCell ref="C284:J284"/>
    <mergeCell ref="O284:P284"/>
    <mergeCell ref="Q284:S284"/>
    <mergeCell ref="A281:B281"/>
    <mergeCell ref="C281:J281"/>
    <mergeCell ref="O281:P281"/>
    <mergeCell ref="Q281:S281"/>
    <mergeCell ref="A278:S278"/>
    <mergeCell ref="A279:F279"/>
    <mergeCell ref="G279:S279"/>
    <mergeCell ref="B280:S280"/>
    <mergeCell ref="A275:S275"/>
    <mergeCell ref="B276:S276"/>
    <mergeCell ref="A277:B277"/>
    <mergeCell ref="C277:J277"/>
    <mergeCell ref="O277:P277"/>
    <mergeCell ref="Q277:S277"/>
    <mergeCell ref="A272:S272"/>
    <mergeCell ref="B273:S273"/>
    <mergeCell ref="A274:B274"/>
    <mergeCell ref="C274:J274"/>
    <mergeCell ref="O274:P274"/>
    <mergeCell ref="Q274:S274"/>
    <mergeCell ref="A269:S269"/>
    <mergeCell ref="B270:S270"/>
    <mergeCell ref="A271:B271"/>
    <mergeCell ref="C271:J271"/>
    <mergeCell ref="O271:P271"/>
    <mergeCell ref="Q271:S271"/>
    <mergeCell ref="A268:B268"/>
    <mergeCell ref="C268:J268"/>
    <mergeCell ref="O268:P268"/>
    <mergeCell ref="Q268:S268"/>
    <mergeCell ref="A265:S265"/>
    <mergeCell ref="A266:F266"/>
    <mergeCell ref="G266:S266"/>
    <mergeCell ref="B267:S267"/>
    <mergeCell ref="A262:S262"/>
    <mergeCell ref="B263:S263"/>
    <mergeCell ref="A264:B264"/>
    <mergeCell ref="C264:J264"/>
    <mergeCell ref="O264:P264"/>
    <mergeCell ref="Q264:S264"/>
    <mergeCell ref="A259:S259"/>
    <mergeCell ref="B260:S260"/>
    <mergeCell ref="A261:B261"/>
    <mergeCell ref="C261:J261"/>
    <mergeCell ref="O261:P261"/>
    <mergeCell ref="Q261:S261"/>
    <mergeCell ref="A256:S256"/>
    <mergeCell ref="B257:S257"/>
    <mergeCell ref="A258:B258"/>
    <mergeCell ref="C258:J258"/>
    <mergeCell ref="O258:P258"/>
    <mergeCell ref="Q258:S258"/>
    <mergeCell ref="A255:B255"/>
    <mergeCell ref="C255:J255"/>
    <mergeCell ref="O255:P255"/>
    <mergeCell ref="Q255:S255"/>
    <mergeCell ref="A252:S252"/>
    <mergeCell ref="A253:F253"/>
    <mergeCell ref="G253:S253"/>
    <mergeCell ref="B254:S254"/>
    <mergeCell ref="A249:S249"/>
    <mergeCell ref="B250:S250"/>
    <mergeCell ref="A251:B251"/>
    <mergeCell ref="C251:J251"/>
    <mergeCell ref="O251:P251"/>
    <mergeCell ref="Q251:S251"/>
    <mergeCell ref="A246:S246"/>
    <mergeCell ref="B247:S247"/>
    <mergeCell ref="A248:B248"/>
    <mergeCell ref="C248:J248"/>
    <mergeCell ref="O248:P248"/>
    <mergeCell ref="Q248:S248"/>
    <mergeCell ref="A243:S243"/>
    <mergeCell ref="B244:S244"/>
    <mergeCell ref="A245:B245"/>
    <mergeCell ref="C245:J245"/>
    <mergeCell ref="O245:P245"/>
    <mergeCell ref="Q245:S245"/>
    <mergeCell ref="A242:B242"/>
    <mergeCell ref="C242:J242"/>
    <mergeCell ref="O242:P242"/>
    <mergeCell ref="Q242:S242"/>
    <mergeCell ref="A239:S239"/>
    <mergeCell ref="A240:F240"/>
    <mergeCell ref="G240:S240"/>
    <mergeCell ref="B241:S241"/>
    <mergeCell ref="A236:S236"/>
    <mergeCell ref="B237:S237"/>
    <mergeCell ref="A238:B238"/>
    <mergeCell ref="C238:J238"/>
    <mergeCell ref="O238:P238"/>
    <mergeCell ref="Q238:S238"/>
    <mergeCell ref="A233:S233"/>
    <mergeCell ref="B234:S234"/>
    <mergeCell ref="A235:B235"/>
    <mergeCell ref="C235:J235"/>
    <mergeCell ref="O235:P235"/>
    <mergeCell ref="Q235:S235"/>
    <mergeCell ref="A230:S230"/>
    <mergeCell ref="B231:S231"/>
    <mergeCell ref="A232:B232"/>
    <mergeCell ref="C232:J232"/>
    <mergeCell ref="O232:P232"/>
    <mergeCell ref="Q232:S232"/>
    <mergeCell ref="A229:B229"/>
    <mergeCell ref="C229:J229"/>
    <mergeCell ref="O229:P229"/>
    <mergeCell ref="Q229:S229"/>
    <mergeCell ref="A226:S226"/>
    <mergeCell ref="A227:F227"/>
    <mergeCell ref="G227:S227"/>
    <mergeCell ref="B228:S228"/>
    <mergeCell ref="A223:S223"/>
    <mergeCell ref="B224:S224"/>
    <mergeCell ref="A225:B225"/>
    <mergeCell ref="C225:J225"/>
    <mergeCell ref="O225:P225"/>
    <mergeCell ref="Q225:S225"/>
    <mergeCell ref="A220:S220"/>
    <mergeCell ref="B221:S221"/>
    <mergeCell ref="A222:B222"/>
    <mergeCell ref="C222:J222"/>
    <mergeCell ref="O222:P222"/>
    <mergeCell ref="Q222:S222"/>
    <mergeCell ref="A217:S217"/>
    <mergeCell ref="B218:S218"/>
    <mergeCell ref="A219:B219"/>
    <mergeCell ref="C219:J219"/>
    <mergeCell ref="O219:P219"/>
    <mergeCell ref="Q219:S219"/>
    <mergeCell ref="A216:B216"/>
    <mergeCell ref="C216:J216"/>
    <mergeCell ref="O216:P216"/>
    <mergeCell ref="Q216:S216"/>
    <mergeCell ref="A213:S213"/>
    <mergeCell ref="A214:F214"/>
    <mergeCell ref="G214:S214"/>
    <mergeCell ref="B215:S215"/>
    <mergeCell ref="A210:S210"/>
    <mergeCell ref="B211:S211"/>
    <mergeCell ref="A212:B212"/>
    <mergeCell ref="C212:J212"/>
    <mergeCell ref="O212:P212"/>
    <mergeCell ref="Q212:S212"/>
    <mergeCell ref="A207:S207"/>
    <mergeCell ref="B208:S208"/>
    <mergeCell ref="A209:B209"/>
    <mergeCell ref="C209:J209"/>
    <mergeCell ref="O209:P209"/>
    <mergeCell ref="Q209:S209"/>
    <mergeCell ref="A204:S204"/>
    <mergeCell ref="B205:S205"/>
    <mergeCell ref="A206:B206"/>
    <mergeCell ref="C206:J206"/>
    <mergeCell ref="O206:P206"/>
    <mergeCell ref="Q206:S206"/>
    <mergeCell ref="A203:B203"/>
    <mergeCell ref="C203:J203"/>
    <mergeCell ref="O203:P203"/>
    <mergeCell ref="Q203:S203"/>
    <mergeCell ref="A200:S200"/>
    <mergeCell ref="A201:F201"/>
    <mergeCell ref="G201:S201"/>
    <mergeCell ref="B202:S202"/>
    <mergeCell ref="A197:S197"/>
    <mergeCell ref="B198:S198"/>
    <mergeCell ref="A199:B199"/>
    <mergeCell ref="C199:J199"/>
    <mergeCell ref="O199:P199"/>
    <mergeCell ref="Q199:S199"/>
    <mergeCell ref="A194:S194"/>
    <mergeCell ref="B195:S195"/>
    <mergeCell ref="A196:B196"/>
    <mergeCell ref="C196:J196"/>
    <mergeCell ref="O196:P196"/>
    <mergeCell ref="Q196:S196"/>
    <mergeCell ref="A191:S191"/>
    <mergeCell ref="B192:S192"/>
    <mergeCell ref="A193:B193"/>
    <mergeCell ref="C193:J193"/>
    <mergeCell ref="O193:P193"/>
    <mergeCell ref="Q193:S193"/>
    <mergeCell ref="A190:B190"/>
    <mergeCell ref="C190:J190"/>
    <mergeCell ref="O190:P190"/>
    <mergeCell ref="Q190:S190"/>
    <mergeCell ref="A187:S187"/>
    <mergeCell ref="A188:F188"/>
    <mergeCell ref="G188:S188"/>
    <mergeCell ref="B189:S189"/>
    <mergeCell ref="A184:S184"/>
    <mergeCell ref="B185:S185"/>
    <mergeCell ref="A186:B186"/>
    <mergeCell ref="C186:J186"/>
    <mergeCell ref="O186:P186"/>
    <mergeCell ref="Q186:S186"/>
    <mergeCell ref="A181:S181"/>
    <mergeCell ref="B182:S182"/>
    <mergeCell ref="A183:B183"/>
    <mergeCell ref="C183:J183"/>
    <mergeCell ref="O183:P183"/>
    <mergeCell ref="Q183:S183"/>
    <mergeCell ref="A178:S178"/>
    <mergeCell ref="B179:S179"/>
    <mergeCell ref="A180:B180"/>
    <mergeCell ref="C180:J180"/>
    <mergeCell ref="O180:P180"/>
    <mergeCell ref="Q180:S180"/>
    <mergeCell ref="A177:B177"/>
    <mergeCell ref="C177:J177"/>
    <mergeCell ref="O177:P177"/>
    <mergeCell ref="Q177:S177"/>
    <mergeCell ref="A174:S174"/>
    <mergeCell ref="A175:F175"/>
    <mergeCell ref="G175:S175"/>
    <mergeCell ref="B176:S176"/>
    <mergeCell ref="A171:S171"/>
    <mergeCell ref="B172:S172"/>
    <mergeCell ref="A173:B173"/>
    <mergeCell ref="C173:J173"/>
    <mergeCell ref="O173:P173"/>
    <mergeCell ref="Q173:S173"/>
    <mergeCell ref="A168:S168"/>
    <mergeCell ref="B169:S169"/>
    <mergeCell ref="A170:B170"/>
    <mergeCell ref="C170:J170"/>
    <mergeCell ref="O170:P170"/>
    <mergeCell ref="Q170:S170"/>
    <mergeCell ref="A165:S165"/>
    <mergeCell ref="B166:S166"/>
    <mergeCell ref="A167:B167"/>
    <mergeCell ref="C167:J167"/>
    <mergeCell ref="O167:P167"/>
    <mergeCell ref="Q167:S167"/>
    <mergeCell ref="A164:B164"/>
    <mergeCell ref="C164:J164"/>
    <mergeCell ref="O164:P164"/>
    <mergeCell ref="Q164:S164"/>
    <mergeCell ref="A161:S161"/>
    <mergeCell ref="A162:F162"/>
    <mergeCell ref="G162:S162"/>
    <mergeCell ref="B163:S163"/>
    <mergeCell ref="A158:S158"/>
    <mergeCell ref="B159:S159"/>
    <mergeCell ref="A160:B160"/>
    <mergeCell ref="C160:J160"/>
    <mergeCell ref="O160:P160"/>
    <mergeCell ref="Q160:S160"/>
    <mergeCell ref="A155:S155"/>
    <mergeCell ref="B156:S156"/>
    <mergeCell ref="A157:B157"/>
    <mergeCell ref="C157:J157"/>
    <mergeCell ref="O157:P157"/>
    <mergeCell ref="Q157:S157"/>
    <mergeCell ref="A152:S152"/>
    <mergeCell ref="B153:S153"/>
    <mergeCell ref="A154:B154"/>
    <mergeCell ref="C154:J154"/>
    <mergeCell ref="O154:P154"/>
    <mergeCell ref="Q154:S154"/>
    <mergeCell ref="A151:B151"/>
    <mergeCell ref="C151:J151"/>
    <mergeCell ref="O151:P151"/>
    <mergeCell ref="Q151:S151"/>
    <mergeCell ref="A148:S148"/>
    <mergeCell ref="A149:F149"/>
    <mergeCell ref="G149:S149"/>
    <mergeCell ref="B150:S150"/>
    <mergeCell ref="A145:S145"/>
    <mergeCell ref="B146:S146"/>
    <mergeCell ref="A147:B147"/>
    <mergeCell ref="C147:J147"/>
    <mergeCell ref="O147:P147"/>
    <mergeCell ref="Q147:S147"/>
    <mergeCell ref="A142:S142"/>
    <mergeCell ref="B143:S143"/>
    <mergeCell ref="A144:B144"/>
    <mergeCell ref="C144:J144"/>
    <mergeCell ref="O144:P144"/>
    <mergeCell ref="Q144:S144"/>
    <mergeCell ref="A139:S139"/>
    <mergeCell ref="B140:S140"/>
    <mergeCell ref="A141:B141"/>
    <mergeCell ref="C141:J141"/>
    <mergeCell ref="O141:P141"/>
    <mergeCell ref="Q141:S141"/>
    <mergeCell ref="A138:B138"/>
    <mergeCell ref="C138:J138"/>
    <mergeCell ref="O138:P138"/>
    <mergeCell ref="Q138:S138"/>
    <mergeCell ref="A135:S135"/>
    <mergeCell ref="A136:F136"/>
    <mergeCell ref="G136:S136"/>
    <mergeCell ref="B137:S137"/>
    <mergeCell ref="A132:S132"/>
    <mergeCell ref="B133:S133"/>
    <mergeCell ref="A134:B134"/>
    <mergeCell ref="C134:J134"/>
    <mergeCell ref="O134:P134"/>
    <mergeCell ref="Q134:S134"/>
    <mergeCell ref="A129:S129"/>
    <mergeCell ref="B130:S130"/>
    <mergeCell ref="A131:B131"/>
    <mergeCell ref="C131:J131"/>
    <mergeCell ref="O131:P131"/>
    <mergeCell ref="Q131:S131"/>
    <mergeCell ref="A126:S126"/>
    <mergeCell ref="B127:S127"/>
    <mergeCell ref="A128:B128"/>
    <mergeCell ref="C128:J128"/>
    <mergeCell ref="O128:P128"/>
    <mergeCell ref="Q128:S128"/>
    <mergeCell ref="A125:B125"/>
    <mergeCell ref="C125:J125"/>
    <mergeCell ref="O125:P125"/>
    <mergeCell ref="Q125:S125"/>
    <mergeCell ref="A122:S122"/>
    <mergeCell ref="A123:F123"/>
    <mergeCell ref="G123:S123"/>
    <mergeCell ref="B124:S124"/>
    <mergeCell ref="A119:S119"/>
    <mergeCell ref="B120:S120"/>
    <mergeCell ref="A121:B121"/>
    <mergeCell ref="C121:J121"/>
    <mergeCell ref="O121:P121"/>
    <mergeCell ref="Q121:S121"/>
    <mergeCell ref="A116:S116"/>
    <mergeCell ref="B117:S117"/>
    <mergeCell ref="A118:B118"/>
    <mergeCell ref="C118:J118"/>
    <mergeCell ref="O118:P118"/>
    <mergeCell ref="Q118:S118"/>
    <mergeCell ref="A113:S113"/>
    <mergeCell ref="B114:S114"/>
    <mergeCell ref="A115:B115"/>
    <mergeCell ref="C115:J115"/>
    <mergeCell ref="O115:P115"/>
    <mergeCell ref="Q115:S115"/>
    <mergeCell ref="A112:B112"/>
    <mergeCell ref="C112:J112"/>
    <mergeCell ref="O112:P112"/>
    <mergeCell ref="Q112:S112"/>
    <mergeCell ref="A109:S109"/>
    <mergeCell ref="A110:F110"/>
    <mergeCell ref="G110:S110"/>
    <mergeCell ref="B111:S111"/>
    <mergeCell ref="A106:S106"/>
    <mergeCell ref="B107:S107"/>
    <mergeCell ref="A108:B108"/>
    <mergeCell ref="C108:J108"/>
    <mergeCell ref="O108:P108"/>
    <mergeCell ref="Q108:S108"/>
    <mergeCell ref="A103:S103"/>
    <mergeCell ref="B104:S104"/>
    <mergeCell ref="A105:B105"/>
    <mergeCell ref="C105:J105"/>
    <mergeCell ref="O105:P105"/>
    <mergeCell ref="Q105:S105"/>
    <mergeCell ref="A100:S100"/>
    <mergeCell ref="B101:S101"/>
    <mergeCell ref="A102:B102"/>
    <mergeCell ref="C102:J102"/>
    <mergeCell ref="O102:P102"/>
    <mergeCell ref="Q102:S102"/>
    <mergeCell ref="A99:B99"/>
    <mergeCell ref="C99:J99"/>
    <mergeCell ref="O99:P99"/>
    <mergeCell ref="Q99:S99"/>
    <mergeCell ref="A96:S96"/>
    <mergeCell ref="A97:F97"/>
    <mergeCell ref="G97:S97"/>
    <mergeCell ref="B98:S98"/>
    <mergeCell ref="A93:S93"/>
    <mergeCell ref="B94:S94"/>
    <mergeCell ref="A95:B95"/>
    <mergeCell ref="C95:J95"/>
    <mergeCell ref="O95:P95"/>
    <mergeCell ref="Q95:S95"/>
    <mergeCell ref="A90:S90"/>
    <mergeCell ref="B91:S91"/>
    <mergeCell ref="A92:B92"/>
    <mergeCell ref="C92:J92"/>
    <mergeCell ref="O92:P92"/>
    <mergeCell ref="Q92:S92"/>
    <mergeCell ref="A87:S87"/>
    <mergeCell ref="B88:S88"/>
    <mergeCell ref="A89:B89"/>
    <mergeCell ref="C89:J89"/>
    <mergeCell ref="O89:P89"/>
    <mergeCell ref="Q89:S89"/>
    <mergeCell ref="A86:B86"/>
    <mergeCell ref="C86:J86"/>
    <mergeCell ref="O86:P86"/>
    <mergeCell ref="Q86:S86"/>
    <mergeCell ref="A83:S83"/>
    <mergeCell ref="A84:F84"/>
    <mergeCell ref="G84:S84"/>
    <mergeCell ref="B85:S85"/>
    <mergeCell ref="A80:S80"/>
    <mergeCell ref="B81:S81"/>
    <mergeCell ref="A82:B82"/>
    <mergeCell ref="C82:J82"/>
    <mergeCell ref="O82:P82"/>
    <mergeCell ref="Q82:S82"/>
    <mergeCell ref="A77:S77"/>
    <mergeCell ref="B78:S78"/>
    <mergeCell ref="A79:B79"/>
    <mergeCell ref="C79:J79"/>
    <mergeCell ref="O79:P79"/>
    <mergeCell ref="Q79:S79"/>
    <mergeCell ref="A74:S74"/>
    <mergeCell ref="B75:S75"/>
    <mergeCell ref="A76:B76"/>
    <mergeCell ref="C76:J76"/>
    <mergeCell ref="O76:P76"/>
    <mergeCell ref="Q76:S76"/>
    <mergeCell ref="A73:B73"/>
    <mergeCell ref="C73:J73"/>
    <mergeCell ref="O73:P73"/>
    <mergeCell ref="Q73:S73"/>
    <mergeCell ref="A70:S70"/>
    <mergeCell ref="A71:F71"/>
    <mergeCell ref="G71:S71"/>
    <mergeCell ref="B72:S72"/>
    <mergeCell ref="A67:S67"/>
    <mergeCell ref="B68:S68"/>
    <mergeCell ref="A69:B69"/>
    <mergeCell ref="C69:J69"/>
    <mergeCell ref="O69:P69"/>
    <mergeCell ref="Q69:S69"/>
    <mergeCell ref="A64:S64"/>
    <mergeCell ref="B65:S65"/>
    <mergeCell ref="A66:B66"/>
    <mergeCell ref="C66:J66"/>
    <mergeCell ref="O66:P66"/>
    <mergeCell ref="Q66:S66"/>
    <mergeCell ref="A61:S61"/>
    <mergeCell ref="B62:S62"/>
    <mergeCell ref="A63:B63"/>
    <mergeCell ref="C63:J63"/>
    <mergeCell ref="O63:P63"/>
    <mergeCell ref="Q63:S63"/>
    <mergeCell ref="A60:B60"/>
    <mergeCell ref="C60:J60"/>
    <mergeCell ref="O60:P60"/>
    <mergeCell ref="Q60:S60"/>
    <mergeCell ref="A57:S57"/>
    <mergeCell ref="A58:F58"/>
    <mergeCell ref="G58:S58"/>
    <mergeCell ref="B59:S59"/>
    <mergeCell ref="A54:S54"/>
    <mergeCell ref="B55:S55"/>
    <mergeCell ref="A56:B56"/>
    <mergeCell ref="C56:J56"/>
    <mergeCell ref="O56:P56"/>
    <mergeCell ref="Q56:S56"/>
    <mergeCell ref="A51:S51"/>
    <mergeCell ref="B52:S52"/>
    <mergeCell ref="A53:B53"/>
    <mergeCell ref="C53:J53"/>
    <mergeCell ref="O53:P53"/>
    <mergeCell ref="Q53:S53"/>
    <mergeCell ref="A48:S48"/>
    <mergeCell ref="B49:S49"/>
    <mergeCell ref="A50:B50"/>
    <mergeCell ref="C50:J50"/>
    <mergeCell ref="O50:P50"/>
    <mergeCell ref="Q50:S50"/>
    <mergeCell ref="A47:B47"/>
    <mergeCell ref="C47:J47"/>
    <mergeCell ref="O47:P47"/>
    <mergeCell ref="Q47:S47"/>
    <mergeCell ref="A44:S44"/>
    <mergeCell ref="A45:F45"/>
    <mergeCell ref="G45:S45"/>
    <mergeCell ref="B46:S46"/>
    <mergeCell ref="A41:S41"/>
    <mergeCell ref="B42:S42"/>
    <mergeCell ref="A43:B43"/>
    <mergeCell ref="C43:J43"/>
    <mergeCell ref="O43:P43"/>
    <mergeCell ref="Q43:S43"/>
    <mergeCell ref="A38:S38"/>
    <mergeCell ref="B39:S39"/>
    <mergeCell ref="A40:B40"/>
    <mergeCell ref="C40:J40"/>
    <mergeCell ref="O40:P40"/>
    <mergeCell ref="Q40:S40"/>
    <mergeCell ref="A32:F32"/>
    <mergeCell ref="G32:S32"/>
    <mergeCell ref="B33:S33"/>
    <mergeCell ref="A35:S35"/>
    <mergeCell ref="B36:S36"/>
    <mergeCell ref="A37:B37"/>
    <mergeCell ref="C37:J37"/>
    <mergeCell ref="O37:P37"/>
    <mergeCell ref="Q37:S37"/>
    <mergeCell ref="Q27:S27"/>
    <mergeCell ref="A34:B34"/>
    <mergeCell ref="C34:J34"/>
    <mergeCell ref="O34:P34"/>
    <mergeCell ref="Q34:S34"/>
    <mergeCell ref="A31:S31"/>
    <mergeCell ref="B29:S29"/>
    <mergeCell ref="A30:B30"/>
    <mergeCell ref="C30:J30"/>
    <mergeCell ref="O30:P30"/>
    <mergeCell ref="Q30:S30"/>
    <mergeCell ref="A22:S22"/>
    <mergeCell ref="B23:S23"/>
    <mergeCell ref="A24:B24"/>
    <mergeCell ref="A28:S28"/>
    <mergeCell ref="A25:S25"/>
    <mergeCell ref="O24:P24"/>
    <mergeCell ref="Q24:S24"/>
    <mergeCell ref="B7:S7"/>
    <mergeCell ref="Q17:S17"/>
    <mergeCell ref="A12:S12"/>
    <mergeCell ref="B13:S13"/>
    <mergeCell ref="A14:B14"/>
    <mergeCell ref="A8:B8"/>
    <mergeCell ref="Q8:S8"/>
    <mergeCell ref="B10:S10"/>
    <mergeCell ref="A11:B11"/>
    <mergeCell ref="C11:J11"/>
    <mergeCell ref="C14:J14"/>
    <mergeCell ref="O14:P14"/>
    <mergeCell ref="Q14:S14"/>
    <mergeCell ref="O11:P11"/>
    <mergeCell ref="Q11:S11"/>
    <mergeCell ref="C17:J17"/>
    <mergeCell ref="O17:P17"/>
    <mergeCell ref="A15:S15"/>
    <mergeCell ref="B16:S16"/>
    <mergeCell ref="A17:B17"/>
    <mergeCell ref="C401:J401"/>
    <mergeCell ref="O401:P401"/>
    <mergeCell ref="Q401:S401"/>
    <mergeCell ref="A9:S9"/>
    <mergeCell ref="O8:P8"/>
    <mergeCell ref="C8:J8"/>
    <mergeCell ref="A398:B398"/>
    <mergeCell ref="C398:J398"/>
    <mergeCell ref="O398:P398"/>
    <mergeCell ref="Q398:S398"/>
    <mergeCell ref="A404:B404"/>
    <mergeCell ref="C404:J404"/>
    <mergeCell ref="O404:P404"/>
    <mergeCell ref="Q404:S404"/>
    <mergeCell ref="A399:S399"/>
    <mergeCell ref="C24:J24"/>
    <mergeCell ref="A402:S402"/>
    <mergeCell ref="B403:S403"/>
    <mergeCell ref="B400:S400"/>
    <mergeCell ref="A401:B401"/>
    <mergeCell ref="A18:S18"/>
    <mergeCell ref="A21:B21"/>
    <mergeCell ref="C21:J21"/>
    <mergeCell ref="O21:P21"/>
    <mergeCell ref="Q21:S21"/>
    <mergeCell ref="A19:F19"/>
    <mergeCell ref="G19:S19"/>
    <mergeCell ref="B20:S20"/>
    <mergeCell ref="B26:S26"/>
    <mergeCell ref="A27:B27"/>
    <mergeCell ref="C27:J27"/>
    <mergeCell ref="O27:P27"/>
    <mergeCell ref="A405:S405"/>
    <mergeCell ref="B406:S406"/>
    <mergeCell ref="A407:B407"/>
    <mergeCell ref="C407:J407"/>
    <mergeCell ref="O407:P407"/>
    <mergeCell ref="Q407:S407"/>
    <mergeCell ref="A408:S408"/>
    <mergeCell ref="A409:F409"/>
    <mergeCell ref="G409:S409"/>
    <mergeCell ref="B410:S410"/>
    <mergeCell ref="A411:B411"/>
    <mergeCell ref="C411:J411"/>
    <mergeCell ref="O411:P411"/>
    <mergeCell ref="Q411:S411"/>
    <mergeCell ref="A412:S412"/>
    <mergeCell ref="B413:S413"/>
    <mergeCell ref="A414:B414"/>
    <mergeCell ref="C414:J414"/>
    <mergeCell ref="O414:P414"/>
    <mergeCell ref="Q414:S414"/>
    <mergeCell ref="A415:S415"/>
    <mergeCell ref="B416:S416"/>
    <mergeCell ref="A417:B417"/>
    <mergeCell ref="C417:J417"/>
    <mergeCell ref="O417:P417"/>
    <mergeCell ref="Q417:S417"/>
    <mergeCell ref="A418:S418"/>
    <mergeCell ref="B419:S419"/>
    <mergeCell ref="A420:B420"/>
    <mergeCell ref="C420:J420"/>
    <mergeCell ref="O420:P420"/>
    <mergeCell ref="Q420:S420"/>
    <mergeCell ref="A421:S421"/>
    <mergeCell ref="A422:F422"/>
    <mergeCell ref="G422:S422"/>
    <mergeCell ref="B423:S423"/>
    <mergeCell ref="A424:B424"/>
    <mergeCell ref="C424:J424"/>
    <mergeCell ref="O424:P424"/>
    <mergeCell ref="Q424:S424"/>
    <mergeCell ref="A425:S425"/>
    <mergeCell ref="B426:S426"/>
    <mergeCell ref="A427:B427"/>
    <mergeCell ref="C427:J427"/>
    <mergeCell ref="O427:P427"/>
    <mergeCell ref="Q427:S427"/>
    <mergeCell ref="A428:S428"/>
    <mergeCell ref="B429:S429"/>
    <mergeCell ref="A430:B430"/>
    <mergeCell ref="C430:J430"/>
    <mergeCell ref="O430:P430"/>
    <mergeCell ref="Q430:S430"/>
    <mergeCell ref="A431:S431"/>
    <mergeCell ref="B432:S432"/>
    <mergeCell ref="A433:B433"/>
    <mergeCell ref="C433:J433"/>
    <mergeCell ref="O433:P433"/>
    <mergeCell ref="Q433:S433"/>
    <mergeCell ref="A434:S434"/>
    <mergeCell ref="A435:F435"/>
    <mergeCell ref="G435:S435"/>
    <mergeCell ref="B436:S436"/>
    <mergeCell ref="A437:B437"/>
    <mergeCell ref="C437:J437"/>
    <mergeCell ref="O437:P437"/>
    <mergeCell ref="Q437:S437"/>
    <mergeCell ref="A438:S438"/>
    <mergeCell ref="B439:S439"/>
    <mergeCell ref="A440:B440"/>
    <mergeCell ref="C440:J440"/>
    <mergeCell ref="O440:P440"/>
    <mergeCell ref="Q440:S440"/>
    <mergeCell ref="A441:S441"/>
    <mergeCell ref="B442:S442"/>
    <mergeCell ref="A443:B443"/>
    <mergeCell ref="C443:J443"/>
    <mergeCell ref="O443:P443"/>
    <mergeCell ref="Q443:S443"/>
    <mergeCell ref="A444:S444"/>
    <mergeCell ref="B445:S445"/>
    <mergeCell ref="A446:B446"/>
    <mergeCell ref="C446:J446"/>
    <mergeCell ref="O446:P446"/>
    <mergeCell ref="Q446:S446"/>
    <mergeCell ref="A447:S447"/>
    <mergeCell ref="A448:F448"/>
    <mergeCell ref="G448:S448"/>
    <mergeCell ref="B449:S449"/>
    <mergeCell ref="A450:B450"/>
    <mergeCell ref="C450:J450"/>
    <mergeCell ref="O450:P450"/>
    <mergeCell ref="Q450:S450"/>
    <mergeCell ref="A451:S451"/>
    <mergeCell ref="B452:S452"/>
    <mergeCell ref="A453:B453"/>
    <mergeCell ref="C453:J453"/>
    <mergeCell ref="O453:P453"/>
    <mergeCell ref="Q453:S453"/>
    <mergeCell ref="A454:S454"/>
    <mergeCell ref="B455:S455"/>
    <mergeCell ref="A456:B456"/>
    <mergeCell ref="C456:J456"/>
    <mergeCell ref="O456:P456"/>
    <mergeCell ref="Q456:S456"/>
    <mergeCell ref="A457:S457"/>
    <mergeCell ref="B458:S458"/>
    <mergeCell ref="A459:B459"/>
    <mergeCell ref="C459:J459"/>
    <mergeCell ref="O459:P459"/>
    <mergeCell ref="Q459:S459"/>
    <mergeCell ref="A460:S460"/>
    <mergeCell ref="A461:F461"/>
    <mergeCell ref="G461:S461"/>
    <mergeCell ref="B462:S462"/>
    <mergeCell ref="A463:B463"/>
    <mergeCell ref="C463:J463"/>
    <mergeCell ref="O463:P463"/>
    <mergeCell ref="Q463:S463"/>
    <mergeCell ref="A464:S464"/>
    <mergeCell ref="B465:S465"/>
    <mergeCell ref="A466:B466"/>
    <mergeCell ref="C466:J466"/>
    <mergeCell ref="O466:P466"/>
    <mergeCell ref="Q466:S466"/>
    <mergeCell ref="A467:S467"/>
    <mergeCell ref="B468:S468"/>
    <mergeCell ref="A469:B469"/>
    <mergeCell ref="C469:J469"/>
    <mergeCell ref="O469:P469"/>
    <mergeCell ref="Q469:S469"/>
    <mergeCell ref="A470:S470"/>
    <mergeCell ref="B471:S471"/>
    <mergeCell ref="A472:B472"/>
    <mergeCell ref="C472:J472"/>
    <mergeCell ref="O472:P472"/>
    <mergeCell ref="Q472:S472"/>
    <mergeCell ref="A473:S473"/>
    <mergeCell ref="A474:F474"/>
    <mergeCell ref="G474:S474"/>
    <mergeCell ref="B475:S475"/>
    <mergeCell ref="A476:B476"/>
    <mergeCell ref="C476:J476"/>
    <mergeCell ref="O476:P476"/>
    <mergeCell ref="Q476:S476"/>
    <mergeCell ref="A477:S477"/>
    <mergeCell ref="B478:S478"/>
    <mergeCell ref="A479:B479"/>
    <mergeCell ref="C479:J479"/>
    <mergeCell ref="O479:P479"/>
    <mergeCell ref="Q479:S479"/>
    <mergeCell ref="A480:S480"/>
    <mergeCell ref="B481:S481"/>
    <mergeCell ref="A482:B482"/>
    <mergeCell ref="C482:J482"/>
    <mergeCell ref="O482:P482"/>
    <mergeCell ref="Q482:S482"/>
    <mergeCell ref="A483:S483"/>
    <mergeCell ref="B484:S484"/>
    <mergeCell ref="A485:B485"/>
    <mergeCell ref="C485:J485"/>
    <mergeCell ref="O485:P485"/>
    <mergeCell ref="Q485:S485"/>
    <mergeCell ref="A486:S486"/>
    <mergeCell ref="A487:F487"/>
    <mergeCell ref="G487:S487"/>
    <mergeCell ref="B488:S488"/>
    <mergeCell ref="A489:B489"/>
    <mergeCell ref="C489:J489"/>
    <mergeCell ref="O489:P489"/>
    <mergeCell ref="Q489:S489"/>
    <mergeCell ref="A490:S490"/>
    <mergeCell ref="B491:S491"/>
    <mergeCell ref="A492:B492"/>
    <mergeCell ref="C492:J492"/>
    <mergeCell ref="O492:P492"/>
    <mergeCell ref="Q492:S492"/>
    <mergeCell ref="A493:S493"/>
    <mergeCell ref="B494:S494"/>
    <mergeCell ref="A495:B495"/>
    <mergeCell ref="C495:J495"/>
    <mergeCell ref="O495:P495"/>
    <mergeCell ref="Q495:S495"/>
    <mergeCell ref="A496:S496"/>
    <mergeCell ref="B497:S497"/>
    <mergeCell ref="A498:B498"/>
    <mergeCell ref="C498:J498"/>
    <mergeCell ref="O498:P498"/>
    <mergeCell ref="Q498:S498"/>
    <mergeCell ref="A499:S499"/>
    <mergeCell ref="A500:F500"/>
    <mergeCell ref="G500:S500"/>
    <mergeCell ref="B501:S501"/>
    <mergeCell ref="A502:B502"/>
    <mergeCell ref="C502:J502"/>
    <mergeCell ref="O502:P502"/>
    <mergeCell ref="Q502:S502"/>
    <mergeCell ref="A503:S503"/>
    <mergeCell ref="B504:S504"/>
    <mergeCell ref="A505:B505"/>
    <mergeCell ref="C505:J505"/>
    <mergeCell ref="O505:P505"/>
    <mergeCell ref="Q505:S505"/>
    <mergeCell ref="A506:S506"/>
    <mergeCell ref="B507:S507"/>
    <mergeCell ref="A508:B508"/>
    <mergeCell ref="C508:J508"/>
    <mergeCell ref="O508:P508"/>
    <mergeCell ref="Q508:S508"/>
    <mergeCell ref="A509:S509"/>
    <mergeCell ref="B510:S510"/>
    <mergeCell ref="A511:B511"/>
    <mergeCell ref="C511:J511"/>
    <mergeCell ref="O511:P511"/>
    <mergeCell ref="Q511:S511"/>
    <mergeCell ref="A512:S512"/>
    <mergeCell ref="A513:F513"/>
    <mergeCell ref="G513:S513"/>
    <mergeCell ref="B514:S514"/>
    <mergeCell ref="A515:B515"/>
    <mergeCell ref="C515:J515"/>
    <mergeCell ref="O515:P515"/>
    <mergeCell ref="Q515:S515"/>
    <mergeCell ref="A516:S516"/>
    <mergeCell ref="B517:S517"/>
    <mergeCell ref="A518:B518"/>
    <mergeCell ref="C518:J518"/>
    <mergeCell ref="O518:P518"/>
    <mergeCell ref="Q518:S518"/>
    <mergeCell ref="A519:S519"/>
    <mergeCell ref="B520:S520"/>
    <mergeCell ref="A521:B521"/>
    <mergeCell ref="C521:J521"/>
    <mergeCell ref="O521:P521"/>
    <mergeCell ref="Q521:S521"/>
    <mergeCell ref="A522:S522"/>
    <mergeCell ref="B523:S523"/>
    <mergeCell ref="A524:B524"/>
    <mergeCell ref="C524:J524"/>
    <mergeCell ref="O524:P524"/>
    <mergeCell ref="Q524:S524"/>
    <mergeCell ref="A525:S525"/>
    <mergeCell ref="A526:F526"/>
    <mergeCell ref="G526:S526"/>
    <mergeCell ref="B527:S527"/>
    <mergeCell ref="A528:B528"/>
    <mergeCell ref="C528:J528"/>
    <mergeCell ref="O528:P528"/>
    <mergeCell ref="Q528:S528"/>
    <mergeCell ref="A529:S529"/>
    <mergeCell ref="B530:S530"/>
    <mergeCell ref="A531:B531"/>
    <mergeCell ref="C531:J531"/>
    <mergeCell ref="O531:P531"/>
    <mergeCell ref="Q531:S531"/>
    <mergeCell ref="A532:S532"/>
    <mergeCell ref="B533:S533"/>
    <mergeCell ref="A534:B534"/>
    <mergeCell ref="C534:J534"/>
    <mergeCell ref="O534:P534"/>
    <mergeCell ref="Q534:S534"/>
    <mergeCell ref="A535:S535"/>
    <mergeCell ref="B536:S536"/>
    <mergeCell ref="A537:B537"/>
    <mergeCell ref="C537:J537"/>
    <mergeCell ref="O537:P537"/>
    <mergeCell ref="Q537:S537"/>
    <mergeCell ref="A538:S538"/>
    <mergeCell ref="A539:F539"/>
    <mergeCell ref="G539:S539"/>
    <mergeCell ref="B540:S540"/>
    <mergeCell ref="A541:B541"/>
    <mergeCell ref="C541:J541"/>
    <mergeCell ref="O541:P541"/>
    <mergeCell ref="Q541:S541"/>
    <mergeCell ref="A542:S542"/>
    <mergeCell ref="B543:S543"/>
    <mergeCell ref="A544:B544"/>
    <mergeCell ref="C544:J544"/>
    <mergeCell ref="O544:P544"/>
    <mergeCell ref="Q544:S544"/>
    <mergeCell ref="A545:S545"/>
    <mergeCell ref="B546:S546"/>
    <mergeCell ref="A547:B547"/>
    <mergeCell ref="C547:J547"/>
    <mergeCell ref="O547:P547"/>
    <mergeCell ref="Q547:S547"/>
    <mergeCell ref="A548:S548"/>
    <mergeCell ref="B549:S549"/>
    <mergeCell ref="A550:B550"/>
    <mergeCell ref="C550:J550"/>
    <mergeCell ref="O550:P550"/>
    <mergeCell ref="Q550:S550"/>
    <mergeCell ref="A551:S551"/>
    <mergeCell ref="A552:F552"/>
    <mergeCell ref="G552:S552"/>
    <mergeCell ref="B553:S553"/>
    <mergeCell ref="A554:B554"/>
    <mergeCell ref="C554:J554"/>
    <mergeCell ref="O554:P554"/>
    <mergeCell ref="Q554:S554"/>
    <mergeCell ref="A555:S555"/>
    <mergeCell ref="B556:S556"/>
    <mergeCell ref="A557:B557"/>
    <mergeCell ref="C557:J557"/>
    <mergeCell ref="O557:P557"/>
    <mergeCell ref="Q557:S557"/>
    <mergeCell ref="A558:S558"/>
    <mergeCell ref="B559:S559"/>
    <mergeCell ref="A560:B560"/>
    <mergeCell ref="C560:J560"/>
    <mergeCell ref="O560:P560"/>
    <mergeCell ref="Q560:S560"/>
    <mergeCell ref="A561:S561"/>
    <mergeCell ref="B562:S562"/>
    <mergeCell ref="A563:B563"/>
    <mergeCell ref="C563:J563"/>
    <mergeCell ref="O563:P563"/>
    <mergeCell ref="Q563:S563"/>
    <mergeCell ref="A564:S564"/>
    <mergeCell ref="A565:F565"/>
    <mergeCell ref="G565:S565"/>
    <mergeCell ref="B566:S566"/>
    <mergeCell ref="A567:B567"/>
    <mergeCell ref="C567:J567"/>
    <mergeCell ref="O567:P567"/>
    <mergeCell ref="Q567:S567"/>
    <mergeCell ref="A568:S568"/>
    <mergeCell ref="B569:S569"/>
    <mergeCell ref="A570:B570"/>
    <mergeCell ref="C570:J570"/>
    <mergeCell ref="O570:P570"/>
    <mergeCell ref="Q570:S570"/>
    <mergeCell ref="A571:S571"/>
    <mergeCell ref="B572:S572"/>
    <mergeCell ref="A573:B573"/>
    <mergeCell ref="C573:J573"/>
    <mergeCell ref="O573:P573"/>
    <mergeCell ref="Q573:S573"/>
    <mergeCell ref="A574:S574"/>
    <mergeCell ref="B575:S575"/>
    <mergeCell ref="A576:B576"/>
    <mergeCell ref="C576:J576"/>
    <mergeCell ref="O576:P576"/>
    <mergeCell ref="Q576:S576"/>
    <mergeCell ref="A577:S577"/>
    <mergeCell ref="A578:F578"/>
    <mergeCell ref="G578:S578"/>
    <mergeCell ref="B579:S579"/>
    <mergeCell ref="A580:B580"/>
    <mergeCell ref="C580:J580"/>
    <mergeCell ref="O580:P580"/>
    <mergeCell ref="Q580:S580"/>
    <mergeCell ref="A581:S581"/>
    <mergeCell ref="B582:S582"/>
    <mergeCell ref="A583:B583"/>
    <mergeCell ref="C583:J583"/>
    <mergeCell ref="O583:P583"/>
    <mergeCell ref="Q583:S583"/>
    <mergeCell ref="A584:S584"/>
    <mergeCell ref="B585:S585"/>
    <mergeCell ref="A586:B586"/>
    <mergeCell ref="C586:J586"/>
    <mergeCell ref="O586:P586"/>
    <mergeCell ref="Q586:S586"/>
    <mergeCell ref="A587:S587"/>
    <mergeCell ref="B588:S588"/>
    <mergeCell ref="A589:B589"/>
    <mergeCell ref="C589:J589"/>
    <mergeCell ref="O589:P589"/>
    <mergeCell ref="Q589:S589"/>
    <mergeCell ref="A590:S590"/>
    <mergeCell ref="A591:F591"/>
    <mergeCell ref="G591:S591"/>
    <mergeCell ref="B592:S592"/>
    <mergeCell ref="A593:B593"/>
    <mergeCell ref="C593:J593"/>
    <mergeCell ref="O593:P593"/>
    <mergeCell ref="Q593:S593"/>
    <mergeCell ref="A594:S594"/>
    <mergeCell ref="B595:S595"/>
    <mergeCell ref="A596:B596"/>
    <mergeCell ref="C596:J596"/>
    <mergeCell ref="O596:P596"/>
    <mergeCell ref="Q596:S596"/>
    <mergeCell ref="A597:S597"/>
    <mergeCell ref="B598:S598"/>
    <mergeCell ref="A599:B599"/>
    <mergeCell ref="C599:J599"/>
    <mergeCell ref="O599:P599"/>
    <mergeCell ref="Q599:S599"/>
    <mergeCell ref="A600:S600"/>
    <mergeCell ref="B601:S601"/>
    <mergeCell ref="A602:B602"/>
    <mergeCell ref="C602:J602"/>
    <mergeCell ref="O602:P602"/>
    <mergeCell ref="Q602:S602"/>
    <mergeCell ref="A603:S603"/>
    <mergeCell ref="A604:F604"/>
    <mergeCell ref="G604:S604"/>
    <mergeCell ref="B605:S605"/>
    <mergeCell ref="A606:B606"/>
    <mergeCell ref="C606:J606"/>
    <mergeCell ref="O606:P606"/>
    <mergeCell ref="Q606:S606"/>
    <mergeCell ref="A607:S607"/>
    <mergeCell ref="B608:S608"/>
    <mergeCell ref="A609:B609"/>
    <mergeCell ref="C609:J609"/>
    <mergeCell ref="O609:P609"/>
    <mergeCell ref="Q609:S609"/>
    <mergeCell ref="A610:S610"/>
    <mergeCell ref="B611:S611"/>
    <mergeCell ref="A612:B612"/>
    <mergeCell ref="C612:J612"/>
    <mergeCell ref="O612:P612"/>
    <mergeCell ref="Q612:S612"/>
    <mergeCell ref="A613:S613"/>
    <mergeCell ref="B614:S614"/>
    <mergeCell ref="A615:B615"/>
    <mergeCell ref="C615:J615"/>
    <mergeCell ref="O615:P615"/>
    <mergeCell ref="Q615:S615"/>
    <mergeCell ref="A616:S616"/>
    <mergeCell ref="A617:F617"/>
    <mergeCell ref="G617:S617"/>
    <mergeCell ref="B618:S618"/>
    <mergeCell ref="A619:B619"/>
    <mergeCell ref="C619:J619"/>
    <mergeCell ref="O619:P619"/>
    <mergeCell ref="Q619:S619"/>
    <mergeCell ref="A620:S620"/>
    <mergeCell ref="B621:S621"/>
    <mergeCell ref="A622:B622"/>
    <mergeCell ref="C622:J622"/>
    <mergeCell ref="O622:P622"/>
    <mergeCell ref="Q622:S622"/>
    <mergeCell ref="A623:S623"/>
    <mergeCell ref="B624:S624"/>
    <mergeCell ref="A625:B625"/>
    <mergeCell ref="C625:J625"/>
    <mergeCell ref="O625:P625"/>
    <mergeCell ref="Q625:S625"/>
    <mergeCell ref="A626:S626"/>
    <mergeCell ref="B627:S627"/>
    <mergeCell ref="A628:B628"/>
    <mergeCell ref="C628:J628"/>
    <mergeCell ref="O628:P628"/>
    <mergeCell ref="Q628:S628"/>
    <mergeCell ref="A629:S629"/>
    <mergeCell ref="A630:F630"/>
    <mergeCell ref="G630:S630"/>
    <mergeCell ref="B631:S631"/>
    <mergeCell ref="A632:B632"/>
    <mergeCell ref="C632:J632"/>
    <mergeCell ref="O632:P632"/>
    <mergeCell ref="Q632:S632"/>
    <mergeCell ref="A633:S633"/>
    <mergeCell ref="B634:S634"/>
    <mergeCell ref="A635:B635"/>
    <mergeCell ref="C635:J635"/>
    <mergeCell ref="O635:P635"/>
    <mergeCell ref="Q635:S635"/>
    <mergeCell ref="A636:S636"/>
    <mergeCell ref="B637:S637"/>
    <mergeCell ref="A638:B638"/>
    <mergeCell ref="C638:J638"/>
    <mergeCell ref="O638:P638"/>
    <mergeCell ref="Q638:S638"/>
    <mergeCell ref="A639:S639"/>
    <mergeCell ref="B640:S640"/>
    <mergeCell ref="A641:B641"/>
    <mergeCell ref="C641:J641"/>
    <mergeCell ref="O641:P641"/>
    <mergeCell ref="Q641:S641"/>
    <mergeCell ref="A642:S642"/>
    <mergeCell ref="A643:F643"/>
    <mergeCell ref="G643:S643"/>
    <mergeCell ref="B644:S644"/>
    <mergeCell ref="A645:B645"/>
    <mergeCell ref="C645:J645"/>
    <mergeCell ref="O645:P645"/>
    <mergeCell ref="Q645:S645"/>
    <mergeCell ref="A646:S646"/>
    <mergeCell ref="B647:S647"/>
    <mergeCell ref="A648:B648"/>
    <mergeCell ref="C648:J648"/>
    <mergeCell ref="O648:P648"/>
    <mergeCell ref="Q648:S648"/>
    <mergeCell ref="A649:S649"/>
    <mergeCell ref="B650:S650"/>
    <mergeCell ref="A651:B651"/>
    <mergeCell ref="C651:J651"/>
    <mergeCell ref="O651:P651"/>
    <mergeCell ref="Q651:S651"/>
    <mergeCell ref="A652:S652"/>
    <mergeCell ref="B653:S653"/>
    <mergeCell ref="A654:B654"/>
    <mergeCell ref="C654:J654"/>
    <mergeCell ref="O654:P654"/>
    <mergeCell ref="Q654:S654"/>
    <mergeCell ref="A655:S655"/>
    <mergeCell ref="A656:F656"/>
    <mergeCell ref="G656:S656"/>
    <mergeCell ref="B657:S657"/>
    <mergeCell ref="A658:B658"/>
    <mergeCell ref="C658:J658"/>
    <mergeCell ref="O658:P658"/>
    <mergeCell ref="Q658:S658"/>
    <mergeCell ref="A659:S659"/>
    <mergeCell ref="B660:S660"/>
    <mergeCell ref="A661:B661"/>
    <mergeCell ref="C661:J661"/>
    <mergeCell ref="O661:P661"/>
    <mergeCell ref="Q661:S661"/>
    <mergeCell ref="A662:S662"/>
    <mergeCell ref="B663:S663"/>
    <mergeCell ref="A664:B664"/>
    <mergeCell ref="C664:J664"/>
    <mergeCell ref="O664:P664"/>
    <mergeCell ref="Q664:S664"/>
    <mergeCell ref="A668:S668"/>
    <mergeCell ref="A665:S665"/>
    <mergeCell ref="B666:S666"/>
    <mergeCell ref="A667:B667"/>
    <mergeCell ref="C667:J667"/>
    <mergeCell ref="O667:P667"/>
    <mergeCell ref="Q667:S667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4676-B6FA-47E3-8F59-7471ABA2EF58}">
  <dimension ref="A1:S456"/>
  <sheetViews>
    <sheetView workbookViewId="0">
      <selection activeCell="R17" sqref="R17"/>
    </sheetView>
  </sheetViews>
  <sheetFormatPr defaultRowHeight="12.75" x14ac:dyDescent="0.2"/>
  <cols>
    <col min="1" max="1" width="5.85546875" customWidth="1"/>
    <col min="2" max="3" width="6.7109375" customWidth="1"/>
    <col min="4" max="4" width="7.140625" customWidth="1"/>
    <col min="5" max="5" width="6.28515625" customWidth="1"/>
    <col min="6" max="6" width="14.42578125" customWidth="1"/>
    <col min="7" max="7" width="5.140625" customWidth="1"/>
    <col min="8" max="8" width="5.7109375" customWidth="1"/>
    <col min="9" max="10" width="5.5703125" customWidth="1"/>
    <col min="11" max="11" width="6.28515625" customWidth="1"/>
    <col min="12" max="12" width="5" customWidth="1"/>
    <col min="13" max="13" width="5.85546875" customWidth="1"/>
    <col min="14" max="15" width="5" customWidth="1"/>
    <col min="16" max="16" width="3.7109375" customWidth="1"/>
    <col min="17" max="17" width="2.7109375" customWidth="1"/>
    <col min="18" max="18" width="8.7109375" customWidth="1"/>
    <col min="19" max="19" width="8" customWidth="1"/>
  </cols>
  <sheetData>
    <row r="1" spans="1:19" ht="13.5" thickBot="1" x14ac:dyDescent="0.25">
      <c r="A1" s="319" t="s">
        <v>321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13.5" thickBot="1" x14ac:dyDescent="0.2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</row>
    <row r="3" spans="1:19" ht="13.5" thickBot="1" x14ac:dyDescent="0.25">
      <c r="A3" s="185" t="s">
        <v>78</v>
      </c>
      <c r="B3" s="186"/>
      <c r="C3" s="186"/>
      <c r="D3" s="186"/>
      <c r="E3" s="336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82"/>
      <c r="R3" s="27" t="s">
        <v>80</v>
      </c>
      <c r="S3" s="45" t="str">
        <f>[1]p1!$H$4</f>
        <v>2023.2</v>
      </c>
    </row>
    <row r="4" spans="1:19" s="1" customFormat="1" x14ac:dyDescent="0.2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</row>
    <row r="5" spans="1:19" ht="13.5" thickBot="1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</row>
    <row r="6" spans="1:19" ht="13.5" thickBot="1" x14ac:dyDescent="0.25">
      <c r="A6" s="274" t="s">
        <v>11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75"/>
      <c r="R6" s="24" t="s">
        <v>18</v>
      </c>
      <c r="S6" s="22" t="s">
        <v>22</v>
      </c>
    </row>
    <row r="7" spans="1:19" s="25" customFormat="1" ht="14.25" customHeight="1" x14ac:dyDescent="0.2">
      <c r="A7" s="389" t="str">
        <f>T([1]p1!$C$13:$G$13)</f>
        <v>Alânnio Barbosa Nóbrega</v>
      </c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1"/>
    </row>
    <row r="8" spans="1:19" s="2" customFormat="1" ht="13.5" customHeight="1" x14ac:dyDescent="0.2">
      <c r="A8" s="388" t="str">
        <f>IF([1]p1!$A$346&lt;&gt;0,[1]p1!$A$346,"")</f>
        <v/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80"/>
      <c r="R8" s="26" t="str">
        <f>IF([1]p1!$J$346&lt;&gt;0,[1]p1!$J$346,"")</f>
        <v/>
      </c>
      <c r="S8" s="31" t="str">
        <f>IF([1]p1!$K$346&lt;&gt;0,[1]p1!$K$346,"")</f>
        <v/>
      </c>
    </row>
    <row r="9" spans="1:19" s="2" customFormat="1" ht="13.5" customHeight="1" x14ac:dyDescent="0.2">
      <c r="A9" s="388" t="str">
        <f>IF([1]p1!$A$347&lt;&gt;0,[1]p1!$A$347,"")</f>
        <v/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80"/>
      <c r="R9" s="26" t="str">
        <f>IF([1]p1!$J$347&lt;&gt;0,[1]p1!$J$347,"")</f>
        <v/>
      </c>
      <c r="S9" s="31" t="str">
        <f>IF([1]p1!$K$347&lt;&gt;0,[1]p1!$K$347,"")</f>
        <v/>
      </c>
    </row>
    <row r="10" spans="1:19" s="2" customFormat="1" ht="13.5" customHeight="1" x14ac:dyDescent="0.2">
      <c r="A10" s="388" t="str">
        <f>IF([1]p1!$A$348&lt;&gt;0,[1]p1!$A$348,"")</f>
        <v/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R10" s="26" t="str">
        <f>IF([1]p1!$J$348&lt;&gt;0,[1]p1!$J$348,"")</f>
        <v/>
      </c>
      <c r="S10" s="31" t="str">
        <f>IF([1]p1!$K$348&lt;&gt;0,[1]p1!$K$348,"")</f>
        <v/>
      </c>
    </row>
    <row r="11" spans="1:19" s="2" customFormat="1" ht="13.5" customHeight="1" x14ac:dyDescent="0.2">
      <c r="A11" s="388" t="str">
        <f>IF([1]p1!$A$349&lt;&gt;0,[1]p1!$A$349,"")</f>
        <v/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80"/>
      <c r="R11" s="26" t="str">
        <f>IF([1]p1!$J$349&lt;&gt;0,[1]p1!$J$349,"")</f>
        <v/>
      </c>
      <c r="S11" s="31" t="str">
        <f>IF([1]p1!$K$349&lt;&gt;0,[1]p1!$K$349,"")</f>
        <v/>
      </c>
    </row>
    <row r="12" spans="1:19" s="2" customFormat="1" ht="13.5" customHeight="1" x14ac:dyDescent="0.2">
      <c r="A12" s="388" t="str">
        <f>IF([1]p1!$A$350&lt;&gt;0,[1]p1!$A$350,"")</f>
        <v/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80"/>
      <c r="R12" s="26" t="str">
        <f>IF([1]p1!$J$350&lt;&gt;0,[1]p1!$J$350,"")</f>
        <v/>
      </c>
      <c r="S12" s="31" t="str">
        <f>IF([1]p1!$K$350&lt;&gt;0,[1]p1!$K$350,"")</f>
        <v/>
      </c>
    </row>
    <row r="13" spans="1:19" s="2" customFormat="1" ht="13.5" customHeight="1" x14ac:dyDescent="0.2">
      <c r="A13" s="388" t="str">
        <f>IF([1]p1!$A$351&lt;&gt;0,[1]p1!$A$351,"")</f>
        <v/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80"/>
      <c r="R13" s="26" t="str">
        <f>IF([1]p1!$J$351&lt;&gt;0,[1]p1!$J$351,"")</f>
        <v/>
      </c>
      <c r="S13" s="31" t="str">
        <f>IF([1]p1!$K$351&lt;&gt;0,[1]p1!$K$351,"")</f>
        <v/>
      </c>
    </row>
    <row r="14" spans="1:19" s="2" customFormat="1" ht="13.5" customHeight="1" x14ac:dyDescent="0.2">
      <c r="A14" s="388" t="str">
        <f>IF([1]p1!$A$352&lt;&gt;0,[1]p1!$A$352,"")</f>
        <v/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80"/>
      <c r="R14" s="26" t="str">
        <f>IF([1]p1!$J$352&lt;&gt;0,[1]p1!$J$352,"")</f>
        <v/>
      </c>
      <c r="S14" s="31" t="str">
        <f>IF([1]p1!$K$352&lt;&gt;0,[1]p1!$K$352,"")</f>
        <v/>
      </c>
    </row>
    <row r="15" spans="1:19" x14ac:dyDescent="0.2">
      <c r="A15" s="392"/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</row>
    <row r="16" spans="1:19" s="25" customFormat="1" ht="13.5" customHeight="1" x14ac:dyDescent="0.2">
      <c r="A16" s="375" t="str">
        <f>T([1]p2!$C$13:$G$13)</f>
        <v>Angelo Roncalli Furtado de Holanda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7"/>
    </row>
    <row r="17" spans="1:19" s="3" customFormat="1" ht="13.5" customHeight="1" x14ac:dyDescent="0.2">
      <c r="A17" s="388" t="str">
        <f>IF([1]p2!$A$346&lt;&gt;0,[1]p2!$A$346,"")</f>
        <v>Coordenação do Programa de Verão 2024 (Parte que corresponde ao período 2023.2)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80"/>
      <c r="R17" s="26">
        <f>IF([1]p2!$J$346&lt;&gt;0,[1]p2!$J$346,"")</f>
        <v>45294</v>
      </c>
      <c r="S17" s="26">
        <f>IF([1]p2!$K$346&lt;&gt;0,[1]p2!$K$346,"")</f>
        <v>45359</v>
      </c>
    </row>
    <row r="18" spans="1:19" s="3" customFormat="1" ht="13.5" customHeight="1" x14ac:dyDescent="0.2">
      <c r="A18" s="388" t="str">
        <f>IF([1]p2!$A$347&lt;&gt;0,[1]p2!$A$347,"")</f>
        <v/>
      </c>
      <c r="B18" s="379"/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80"/>
      <c r="R18" s="26" t="str">
        <f>IF([1]p2!$J$347&lt;&gt;0,[1]p2!$J$347,"")</f>
        <v/>
      </c>
      <c r="S18" s="26" t="str">
        <f>IF([1]p2!$K$347&lt;&gt;0,[1]p2!$K$347,"")</f>
        <v/>
      </c>
    </row>
    <row r="19" spans="1:19" s="3" customFormat="1" ht="13.5" customHeight="1" x14ac:dyDescent="0.2">
      <c r="A19" s="388" t="str">
        <f>IF([1]p2!$A$348&lt;&gt;0,[1]p2!$A$348,"")</f>
        <v/>
      </c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80"/>
      <c r="R19" s="26" t="str">
        <f>IF([1]p2!$J$348&lt;&gt;0,[1]p2!$J$348,"")</f>
        <v/>
      </c>
      <c r="S19" s="26" t="str">
        <f>IF([1]p2!$K$348&lt;&gt;0,[1]p2!$K$348,"")</f>
        <v/>
      </c>
    </row>
    <row r="20" spans="1:19" s="3" customFormat="1" ht="13.5" customHeight="1" x14ac:dyDescent="0.2">
      <c r="A20" s="388" t="str">
        <f>IF([1]p2!$A$349&lt;&gt;0,[1]p2!$A$349,"")</f>
        <v/>
      </c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80"/>
      <c r="R20" s="26" t="str">
        <f>IF([1]p2!$J$349&lt;&gt;0,[1]p2!$J$349,"")</f>
        <v/>
      </c>
      <c r="S20" s="26" t="str">
        <f>IF([1]p2!$K$349&lt;&gt;0,[1]p2!$K$349,"")</f>
        <v/>
      </c>
    </row>
    <row r="21" spans="1:19" s="3" customFormat="1" ht="13.5" customHeight="1" x14ac:dyDescent="0.2">
      <c r="A21" s="388" t="str">
        <f>IF([1]p2!$A$350&lt;&gt;0,[1]p2!$A$350,"")</f>
        <v/>
      </c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80"/>
      <c r="R21" s="26" t="str">
        <f>IF([1]p2!$J$350&lt;&gt;0,[1]p2!$J$350,"")</f>
        <v/>
      </c>
      <c r="S21" s="26" t="str">
        <f>IF([1]p2!$K$350&lt;&gt;0,[1]p2!$K$350,"")</f>
        <v/>
      </c>
    </row>
    <row r="22" spans="1:19" s="3" customFormat="1" ht="13.5" customHeight="1" x14ac:dyDescent="0.2">
      <c r="A22" s="388" t="str">
        <f>IF([1]p2!$A$351&lt;&gt;0,[1]p2!$A$351,"")</f>
        <v/>
      </c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80"/>
      <c r="R22" s="26" t="str">
        <f>IF([1]p2!$J$351&lt;&gt;0,[1]p2!$J$351,"")</f>
        <v/>
      </c>
      <c r="S22" s="26" t="str">
        <f>IF([1]p2!$K$351&lt;&gt;0,[1]p2!$K$351,"")</f>
        <v/>
      </c>
    </row>
    <row r="23" spans="1:19" s="3" customFormat="1" ht="13.5" customHeight="1" x14ac:dyDescent="0.2">
      <c r="A23" s="388" t="str">
        <f>IF([1]p2!$A$352&lt;&gt;0,[1]p2!$A$352,"")</f>
        <v/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80"/>
      <c r="R23" s="26" t="str">
        <f>IF([1]p2!$J$352&lt;&gt;0,[1]p2!$J$352,"")</f>
        <v/>
      </c>
      <c r="S23" s="26" t="str">
        <f>IF([1]p2!$K$352&lt;&gt;0,[1]p2!$K$352,"")</f>
        <v/>
      </c>
    </row>
    <row r="24" spans="1:19" x14ac:dyDescent="0.2">
      <c r="A24" s="392"/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  <c r="S24" s="392"/>
    </row>
    <row r="25" spans="1:19" s="25" customFormat="1" ht="13.5" customHeight="1" x14ac:dyDescent="0.2">
      <c r="A25" s="375" t="str">
        <f>T([1]p3!$C$13:$G$13)</f>
        <v>Antônio Pereira Brandão Júnior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  <c r="S25" s="377"/>
    </row>
    <row r="26" spans="1:19" s="3" customFormat="1" ht="13.5" customHeight="1" x14ac:dyDescent="0.2">
      <c r="A26" s="388" t="str">
        <f>IF([1]p3!$A$346&lt;&gt;0,[1]p3!$A$346,"")</f>
        <v>Assembléias Departamentais</v>
      </c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80"/>
      <c r="R26" s="26" t="str">
        <f>IF([1]p3!$J$346&lt;&gt;0,[1]p3!$J$346,"")</f>
        <v/>
      </c>
      <c r="S26" s="26" t="str">
        <f>IF([1]p3!$K$346&lt;&gt;0,[1]p3!$K$346,"")</f>
        <v/>
      </c>
    </row>
    <row r="27" spans="1:19" s="3" customFormat="1" ht="13.5" customHeight="1" x14ac:dyDescent="0.2">
      <c r="A27" s="388" t="str">
        <f>IF([1]p3!$A$347&lt;&gt;0,[1]p3!$A$347,"")</f>
        <v>Relatos de processos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80"/>
      <c r="R27" s="26" t="str">
        <f>IF([1]p3!$J$347&lt;&gt;0,[1]p3!$J$347,"")</f>
        <v/>
      </c>
      <c r="S27" s="26" t="str">
        <f>IF([1]p3!$K$347&lt;&gt;0,[1]p3!$K$347,"")</f>
        <v/>
      </c>
    </row>
    <row r="28" spans="1:19" s="3" customFormat="1" ht="13.5" customHeight="1" x14ac:dyDescent="0.2">
      <c r="A28" s="388" t="str">
        <f>IF([1]p3!$A$348&lt;&gt;0,[1]p3!$A$348,"")</f>
        <v>Exame de Qualificação do PPGMat (período 2023.2)</v>
      </c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80"/>
      <c r="R28" s="26">
        <f>IF([1]p3!$J$348&lt;&gt;0,[1]p3!$J$348,"")</f>
        <v>45362</v>
      </c>
      <c r="S28" s="26">
        <f>IF([1]p3!$K$348&lt;&gt;0,[1]p3!$K$348,"")</f>
        <v>45364</v>
      </c>
    </row>
    <row r="29" spans="1:19" s="3" customFormat="1" ht="13.5" customHeight="1" x14ac:dyDescent="0.2">
      <c r="A29" s="388" t="str">
        <f>IF([1]p3!$A$349&lt;&gt;0,[1]p3!$A$349,"")</f>
        <v/>
      </c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80"/>
      <c r="R29" s="26" t="str">
        <f>IF([1]p3!$J$349&lt;&gt;0,[1]p3!$J$349,"")</f>
        <v/>
      </c>
      <c r="S29" s="26" t="str">
        <f>IF([1]p3!$K$349&lt;&gt;0,[1]p3!$K$349,"")</f>
        <v/>
      </c>
    </row>
    <row r="30" spans="1:19" s="3" customFormat="1" ht="13.5" customHeight="1" x14ac:dyDescent="0.2">
      <c r="A30" s="388" t="str">
        <f>IF([1]p3!$A$350&lt;&gt;0,[1]p3!$A$350,"")</f>
        <v/>
      </c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80"/>
      <c r="R30" s="26" t="str">
        <f>IF([1]p3!$J$350&lt;&gt;0,[1]p3!$J$350,"")</f>
        <v/>
      </c>
      <c r="S30" s="26" t="str">
        <f>IF([1]p3!$K$350&lt;&gt;0,[1]p3!$K$350,"")</f>
        <v/>
      </c>
    </row>
    <row r="31" spans="1:19" s="3" customFormat="1" ht="13.5" customHeight="1" x14ac:dyDescent="0.2">
      <c r="A31" s="388" t="str">
        <f>IF([1]p3!$A$351&lt;&gt;0,[1]p3!$A$351,"")</f>
        <v/>
      </c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80"/>
      <c r="R31" s="26" t="str">
        <f>IF([1]p3!$J$351&lt;&gt;0,[1]p3!$J$351,"")</f>
        <v/>
      </c>
      <c r="S31" s="26" t="str">
        <f>IF([1]p3!$K$351&lt;&gt;0,[1]p3!$K$351,"")</f>
        <v/>
      </c>
    </row>
    <row r="32" spans="1:19" s="3" customFormat="1" ht="13.5" customHeight="1" x14ac:dyDescent="0.2">
      <c r="A32" s="388" t="str">
        <f>IF([1]p3!$A$352&lt;&gt;0,[1]p3!$A$352,"")</f>
        <v/>
      </c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80"/>
      <c r="R32" s="26" t="str">
        <f>IF([1]p3!$J$352&lt;&gt;0,[1]p3!$J$352,"")</f>
        <v/>
      </c>
      <c r="S32" s="26" t="str">
        <f>IF([1]p3!$K$352&lt;&gt;0,[1]p3!$K$352,"")</f>
        <v/>
      </c>
    </row>
    <row r="33" spans="1:19" s="6" customFormat="1" x14ac:dyDescent="0.2">
      <c r="A33" s="393"/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25" customFormat="1" ht="13.5" customHeight="1" x14ac:dyDescent="0.2">
      <c r="A34" s="375" t="str">
        <f>T([1]p4!$C$13:$G$13)</f>
        <v>Bruno Sérgio Vasconcelos de Araújo</v>
      </c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  <c r="S34" s="377"/>
    </row>
    <row r="35" spans="1:19" s="3" customFormat="1" ht="13.5" customHeight="1" x14ac:dyDescent="0.2">
      <c r="A35" s="388" t="str">
        <f>IF([1]p4!$A$346&lt;&gt;0,[1]p4!$A$346,"")</f>
        <v>Pesquisa Individual e coletiva</v>
      </c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80"/>
      <c r="R35" s="26" t="str">
        <f>IF([1]p4!$J$346&lt;&gt;0,[1]p4!$J$346,"")</f>
        <v/>
      </c>
      <c r="S35" s="26" t="str">
        <f>IF([1]p4!$K$346&lt;&gt;0,[1]p4!$K$346,"")</f>
        <v/>
      </c>
    </row>
    <row r="36" spans="1:19" s="3" customFormat="1" ht="13.5" customHeight="1" x14ac:dyDescent="0.2">
      <c r="A36" s="388" t="str">
        <f>IF([1]p4!$A$347&lt;&gt;0,[1]p4!$A$347,"")</f>
        <v/>
      </c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80"/>
      <c r="R36" s="26" t="str">
        <f>IF([1]p4!$J$347&lt;&gt;0,[1]p4!$J$347,"")</f>
        <v/>
      </c>
      <c r="S36" s="26" t="str">
        <f>IF([1]p4!$K$347&lt;&gt;0,[1]p4!$K$347,"")</f>
        <v/>
      </c>
    </row>
    <row r="37" spans="1:19" s="3" customFormat="1" ht="13.5" customHeight="1" x14ac:dyDescent="0.2">
      <c r="A37" s="388" t="str">
        <f>IF([1]p4!$A$348&lt;&gt;0,[1]p4!$A$348,"")</f>
        <v/>
      </c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80"/>
      <c r="R37" s="26" t="str">
        <f>IF([1]p4!$J$348&lt;&gt;0,[1]p4!$J$348,"")</f>
        <v/>
      </c>
      <c r="S37" s="26" t="str">
        <f>IF([1]p4!$K$348&lt;&gt;0,[1]p4!$K$348,"")</f>
        <v/>
      </c>
    </row>
    <row r="38" spans="1:19" s="3" customFormat="1" ht="13.5" customHeight="1" x14ac:dyDescent="0.2">
      <c r="A38" s="388" t="str">
        <f>IF([1]p4!$A$349&lt;&gt;0,[1]p4!$A$349,"")</f>
        <v/>
      </c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80"/>
      <c r="R38" s="26" t="str">
        <f>IF([1]p4!$J$349&lt;&gt;0,[1]p4!$J$349,"")</f>
        <v/>
      </c>
      <c r="S38" s="26" t="str">
        <f>IF([1]p4!$K$349&lt;&gt;0,[1]p4!$K$349,"")</f>
        <v/>
      </c>
    </row>
    <row r="39" spans="1:19" s="3" customFormat="1" ht="13.5" customHeight="1" x14ac:dyDescent="0.2">
      <c r="A39" s="388" t="str">
        <f>IF([1]p4!$A$350&lt;&gt;0,[1]p4!$A$350,"")</f>
        <v/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80"/>
      <c r="R39" s="26" t="str">
        <f>IF([1]p4!$J$350&lt;&gt;0,[1]p4!$J$350,"")</f>
        <v/>
      </c>
      <c r="S39" s="26" t="str">
        <f>IF([1]p4!$K$350&lt;&gt;0,[1]p4!$K$350,"")</f>
        <v/>
      </c>
    </row>
    <row r="40" spans="1:19" s="3" customFormat="1" ht="13.5" customHeight="1" x14ac:dyDescent="0.2">
      <c r="A40" s="388" t="str">
        <f>IF([1]p4!$A$351&lt;&gt;0,[1]p4!$A$351,"")</f>
        <v/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80"/>
      <c r="R40" s="26" t="str">
        <f>IF([1]p4!$J$351&lt;&gt;0,[1]p4!$J$351,"")</f>
        <v/>
      </c>
      <c r="S40" s="26" t="str">
        <f>IF([1]p4!$K$351&lt;&gt;0,[1]p4!$K$351,"")</f>
        <v/>
      </c>
    </row>
    <row r="41" spans="1:19" s="3" customFormat="1" ht="13.5" customHeight="1" x14ac:dyDescent="0.2">
      <c r="A41" s="388" t="str">
        <f>IF([1]p4!$A$352&lt;&gt;0,[1]p4!$A$352,"")</f>
        <v/>
      </c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80"/>
      <c r="R41" s="26" t="str">
        <f>IF([1]p4!$J$352&lt;&gt;0,[1]p4!$J$352,"")</f>
        <v/>
      </c>
      <c r="S41" s="26" t="str">
        <f>IF([1]p4!$K$352&lt;&gt;0,[1]p4!$K$352,"")</f>
        <v/>
      </c>
    </row>
    <row r="42" spans="1:19" s="6" customFormat="1" x14ac:dyDescent="0.2">
      <c r="A42" s="393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2" customFormat="1" ht="13.5" customHeight="1" x14ac:dyDescent="0.2">
      <c r="A43" s="375" t="str">
        <f>T([1]p5!$C$13:$G$13)</f>
        <v>Claudianor Oliveira Alves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7"/>
    </row>
    <row r="44" spans="1:19" s="3" customFormat="1" ht="13.5" customHeight="1" x14ac:dyDescent="0.2">
      <c r="A44" s="388" t="str">
        <f>IF([1]p5!$A$346&lt;&gt;0,[1]p5!$A$346,"")</f>
        <v/>
      </c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80"/>
      <c r="R44" s="26" t="str">
        <f>IF([1]p5!$J$346&lt;&gt;0,[1]p5!$J$346,"")</f>
        <v/>
      </c>
      <c r="S44" s="26" t="str">
        <f>IF([1]p5!$K$346&lt;&gt;0,[1]p5!$K$346,"")</f>
        <v/>
      </c>
    </row>
    <row r="45" spans="1:19" s="3" customFormat="1" ht="13.5" customHeight="1" x14ac:dyDescent="0.2">
      <c r="A45" s="388" t="str">
        <f>IF([1]p5!$A$347&lt;&gt;0,[1]p5!$A$347,"")</f>
        <v/>
      </c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80"/>
      <c r="R45" s="26" t="str">
        <f>IF([1]p5!$J$347&lt;&gt;0,[1]p5!$J$347,"")</f>
        <v/>
      </c>
      <c r="S45" s="26" t="str">
        <f>IF([1]p5!$K$347&lt;&gt;0,[1]p5!$K$347,"")</f>
        <v/>
      </c>
    </row>
    <row r="46" spans="1:19" s="3" customFormat="1" ht="13.5" customHeight="1" x14ac:dyDescent="0.2">
      <c r="A46" s="388" t="str">
        <f>IF([1]p5!$A$348&lt;&gt;0,[1]p5!$A$348,"")</f>
        <v/>
      </c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80"/>
      <c r="R46" s="26" t="str">
        <f>IF([1]p5!$J$348&lt;&gt;0,[1]p5!$J$348,"")</f>
        <v/>
      </c>
      <c r="S46" s="26" t="str">
        <f>IF([1]p5!$K$348&lt;&gt;0,[1]p5!$K$348,"")</f>
        <v/>
      </c>
    </row>
    <row r="47" spans="1:19" s="3" customFormat="1" ht="13.5" customHeight="1" x14ac:dyDescent="0.2">
      <c r="A47" s="388" t="str">
        <f>IF([1]p5!$A$349&lt;&gt;0,[1]p5!$A$349,"")</f>
        <v/>
      </c>
      <c r="B47" s="379"/>
      <c r="C47" s="379"/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  <c r="O47" s="379"/>
      <c r="P47" s="379"/>
      <c r="Q47" s="380"/>
      <c r="R47" s="26" t="str">
        <f>IF([1]p5!$J$349&lt;&gt;0,[1]p5!$J$349,"")</f>
        <v/>
      </c>
      <c r="S47" s="26" t="str">
        <f>IF([1]p5!$K$349&lt;&gt;0,[1]p5!$K$349,"")</f>
        <v/>
      </c>
    </row>
    <row r="48" spans="1:19" s="3" customFormat="1" ht="13.5" customHeight="1" x14ac:dyDescent="0.2">
      <c r="A48" s="388" t="str">
        <f>IF([1]p5!$A$350&lt;&gt;0,[1]p5!$A$350,"")</f>
        <v/>
      </c>
      <c r="B48" s="379"/>
      <c r="C48" s="379"/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80"/>
      <c r="R48" s="26" t="str">
        <f>IF([1]p5!$J$350&lt;&gt;0,[1]p5!$J$350,"")</f>
        <v/>
      </c>
      <c r="S48" s="26" t="str">
        <f>IF([1]p5!$K$350&lt;&gt;0,[1]p5!$K$350,"")</f>
        <v/>
      </c>
    </row>
    <row r="49" spans="1:19" s="3" customFormat="1" ht="13.5" customHeight="1" x14ac:dyDescent="0.2">
      <c r="A49" s="388" t="str">
        <f>IF([1]p5!$A$351&lt;&gt;0,[1]p5!$A$351,"")</f>
        <v/>
      </c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80"/>
      <c r="R49" s="26" t="str">
        <f>IF([1]p5!$J$351&lt;&gt;0,[1]p5!$J$351,"")</f>
        <v/>
      </c>
      <c r="S49" s="26" t="str">
        <f>IF([1]p5!$K$351&lt;&gt;0,[1]p5!$K$351,"")</f>
        <v/>
      </c>
    </row>
    <row r="50" spans="1:19" s="3" customFormat="1" ht="13.5" customHeight="1" x14ac:dyDescent="0.2">
      <c r="A50" s="388" t="str">
        <f>IF([1]p5!$A$352&lt;&gt;0,[1]p5!$A$352,"")</f>
        <v/>
      </c>
      <c r="B50" s="379"/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80"/>
      <c r="R50" s="26" t="str">
        <f>IF([1]p5!$J$352&lt;&gt;0,[1]p5!$J$352,"")</f>
        <v/>
      </c>
      <c r="S50" s="26" t="str">
        <f>IF([1]p5!$K$352&lt;&gt;0,[1]p5!$K$352,"")</f>
        <v/>
      </c>
    </row>
    <row r="51" spans="1:19" s="6" customFormat="1" x14ac:dyDescent="0.2">
      <c r="A51" s="393"/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2" customFormat="1" ht="13.5" customHeight="1" x14ac:dyDescent="0.2">
      <c r="A52" s="375" t="str">
        <f>T([1]p6!$C$13:$G$13)</f>
        <v>Daniel Cordeiro de Morais Filho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7"/>
    </row>
    <row r="53" spans="1:19" s="3" customFormat="1" ht="13.5" customHeight="1" x14ac:dyDescent="0.2">
      <c r="A53" s="388" t="str">
        <f>IF([1]p6!$A$346&lt;&gt;0,[1]p6!$A$346,"")</f>
        <v>Seminários com o Prof. Aldo da UEPB, CONSTANTE NAS HORAS DEDICADAS À PESQUISA SOBRE A SEQUÊNCIA $sen n$.</v>
      </c>
      <c r="B53" s="379"/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80"/>
      <c r="R53" s="26" t="str">
        <f>IF([1]p6!$J$346&lt;&gt;0,[1]p6!$J$346,"")</f>
        <v/>
      </c>
      <c r="S53" s="26" t="str">
        <f>IF([1]p6!$K$346&lt;&gt;0,[1]p6!$K$346,"")</f>
        <v/>
      </c>
    </row>
    <row r="54" spans="1:19" s="3" customFormat="1" ht="13.5" customHeight="1" x14ac:dyDescent="0.2">
      <c r="A54" s="388" t="str">
        <f>IF([1]p6!$A$347&lt;&gt;0,[1]p6!$A$347,"")</f>
        <v xml:space="preserve">Produção de artigo submetido na Revista de Matemática Sergipana com o PROF. Claudio Teodista - Carga horária computada na parte de pesquisa "As facetas e aplicações da representação decimal pouco exploradas no ensino de matemática" </v>
      </c>
      <c r="B54" s="379"/>
      <c r="C54" s="379"/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Q54" s="380"/>
      <c r="R54" s="26" t="str">
        <f>IF([1]p6!$J$347&lt;&gt;0,[1]p6!$J$347,"")</f>
        <v/>
      </c>
      <c r="S54" s="26" t="str">
        <f>IF([1]p6!$K$347&lt;&gt;0,[1]p6!$K$347,"")</f>
        <v/>
      </c>
    </row>
    <row r="55" spans="1:19" s="3" customFormat="1" ht="13.5" customHeight="1" x14ac:dyDescent="0.2">
      <c r="A55" s="388" t="str">
        <f>IF([1]p6!$A$348&lt;&gt;0,[1]p6!$A$348,"")</f>
        <v>Produção de artigo submetido na Revista do Instituto GeoGebra Internacional de São Paulo - CARGA HORÁRIO ADICIONADA NA PESQUISA "Generalização do Teorema de Pólya como extensão do Teorema de Pitágoras, usando Geogebra".</v>
      </c>
      <c r="B55" s="379"/>
      <c r="C55" s="379"/>
      <c r="D55" s="379"/>
      <c r="E55" s="379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Q55" s="380"/>
      <c r="R55" s="26" t="str">
        <f>IF([1]p6!$J$348&lt;&gt;0,[1]p6!$J$348,"")</f>
        <v/>
      </c>
      <c r="S55" s="26" t="str">
        <f>IF([1]p6!$K$348&lt;&gt;0,[1]p6!$K$348,"")</f>
        <v/>
      </c>
    </row>
    <row r="56" spans="1:19" s="3" customFormat="1" ht="13.5" customHeight="1" x14ac:dyDescent="0.2">
      <c r="A56" s="388" t="str">
        <f>IF([1]p6!$A$349&lt;&gt;0,[1]p6!$A$349,"")</f>
        <v>Pesquisa com as Prof. Idalice e Carmen Mathias da UFSM, que resultou no artigo acima. CARGA HORÁRIA contante na parte de pesquisa sobre extensão do Teorema de Pitágoras.</v>
      </c>
      <c r="B56" s="379"/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80"/>
      <c r="R56" s="26" t="str">
        <f>IF([1]p6!$J$349&lt;&gt;0,[1]p6!$J$349,"")</f>
        <v/>
      </c>
      <c r="S56" s="26" t="str">
        <f>IF([1]p6!$K$349&lt;&gt;0,[1]p6!$K$349,"")</f>
        <v/>
      </c>
    </row>
    <row r="57" spans="1:19" s="3" customFormat="1" ht="13.5" customHeight="1" x14ac:dyDescent="0.2">
      <c r="A57" s="388" t="str">
        <f>IF([1]p6!$A$350&lt;&gt;0,[1]p6!$A$350,"")</f>
        <v>Produção de um livro de Análise para Llicenciatura.</v>
      </c>
      <c r="B57" s="379"/>
      <c r="C57" s="379"/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Q57" s="380"/>
      <c r="R57" s="26" t="str">
        <f>IF([1]p6!$J$350&lt;&gt;0,[1]p6!$J$350,"")</f>
        <v/>
      </c>
      <c r="S57" s="26" t="str">
        <f>IF([1]p6!$K$350&lt;&gt;0,[1]p6!$K$350,"")</f>
        <v/>
      </c>
    </row>
    <row r="58" spans="1:19" s="3" customFormat="1" ht="13.5" customHeight="1" x14ac:dyDescent="0.2">
      <c r="A58" s="388" t="str">
        <f>IF([1]p6!$A$351&lt;&gt;0,[1]p6!$A$351,"")</f>
        <v>Produção de um livro de Espaços vetoriais de dimensão infinita para iniciantes</v>
      </c>
      <c r="B58" s="379"/>
      <c r="C58" s="379"/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Q58" s="380"/>
      <c r="R58" s="26" t="str">
        <f>IF([1]p6!$J$351&lt;&gt;0,[1]p6!$J$351,"")</f>
        <v/>
      </c>
      <c r="S58" s="26" t="str">
        <f>IF([1]p6!$K$351&lt;&gt;0,[1]p6!$K$351,"")</f>
        <v/>
      </c>
    </row>
    <row r="59" spans="1:19" s="3" customFormat="1" ht="13.5" customHeight="1" x14ac:dyDescent="0.2">
      <c r="A59" s="388" t="str">
        <f>IF([1]p6!$A$352&lt;&gt;0,[1]p6!$A$352,"")</f>
        <v/>
      </c>
      <c r="B59" s="379"/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79"/>
      <c r="P59" s="379"/>
      <c r="Q59" s="380"/>
      <c r="R59" s="26" t="str">
        <f>IF([1]p6!$J$352&lt;&gt;0,[1]p6!$J$352,"")</f>
        <v/>
      </c>
      <c r="S59" s="26" t="str">
        <f>IF([1]p6!$K$352&lt;&gt;0,[1]p6!$K$352,"")</f>
        <v/>
      </c>
    </row>
    <row r="60" spans="1:19" s="6" customFormat="1" x14ac:dyDescent="0.2">
      <c r="A60" s="393"/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2" customFormat="1" ht="13.5" customHeight="1" x14ac:dyDescent="0.2">
      <c r="A61" s="375" t="str">
        <f>T([1]p7!$C$13:$G$13)</f>
        <v>Deise Mara Barbosa de Almeida</v>
      </c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377"/>
    </row>
    <row r="62" spans="1:19" s="3" customFormat="1" ht="13.5" customHeight="1" x14ac:dyDescent="0.2">
      <c r="A62" s="388" t="str">
        <f>IF([1]p7!$A$346&lt;&gt;0,[1]p7!$A$346,"")</f>
        <v>Participação em reuniões da unidade acadêmica de matemática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80"/>
      <c r="R62" s="26" t="str">
        <f>IF([1]p7!$J$346&lt;&gt;0,[1]p7!$J$346,"")</f>
        <v/>
      </c>
      <c r="S62" s="26" t="str">
        <f>IF([1]p7!$K$346&lt;&gt;0,[1]p7!$K$346,"")</f>
        <v/>
      </c>
    </row>
    <row r="63" spans="1:19" s="3" customFormat="1" ht="13.5" customHeight="1" x14ac:dyDescent="0.2">
      <c r="A63" s="388" t="str">
        <f>IF([1]p7!$A$347&lt;&gt;0,[1]p7!$A$347,"")</f>
        <v>Participação em reuniões da equipe de disciplina de Cálculo I</v>
      </c>
      <c r="B63" s="379"/>
      <c r="C63" s="379"/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79"/>
      <c r="O63" s="379"/>
      <c r="P63" s="379"/>
      <c r="Q63" s="380"/>
      <c r="R63" s="26" t="str">
        <f>IF([1]p7!$J$347&lt;&gt;0,[1]p7!$J$347,"")</f>
        <v/>
      </c>
      <c r="S63" s="26" t="str">
        <f>IF([1]p7!$K$347&lt;&gt;0,[1]p7!$K$347,"")</f>
        <v/>
      </c>
    </row>
    <row r="64" spans="1:19" s="3" customFormat="1" ht="13.5" customHeight="1" x14ac:dyDescent="0.2">
      <c r="A64" s="388" t="str">
        <f>IF([1]p7!$A$348&lt;&gt;0,[1]p7!$A$348,"")</f>
        <v>Participação em reuniões do PROFMAT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80"/>
      <c r="R64" s="26" t="str">
        <f>IF([1]p7!$J$348&lt;&gt;0,[1]p7!$J$348,"")</f>
        <v/>
      </c>
      <c r="S64" s="26" t="str">
        <f>IF([1]p7!$K$348&lt;&gt;0,[1]p7!$K$348,"")</f>
        <v/>
      </c>
    </row>
    <row r="65" spans="1:19" s="3" customFormat="1" ht="13.5" customHeight="1" x14ac:dyDescent="0.2">
      <c r="A65" s="388" t="str">
        <f>IF([1]p7!$A$349&lt;&gt;0,[1]p7!$A$349,"")</f>
        <v>Aplicação da ENQ 2024.1 do PROFMAT</v>
      </c>
      <c r="B65" s="379"/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Q65" s="380"/>
      <c r="R65" s="26" t="str">
        <f>IF([1]p7!$J$349&lt;&gt;0,[1]p7!$J$349,"")</f>
        <v/>
      </c>
      <c r="S65" s="26" t="str">
        <f>IF([1]p7!$K$349&lt;&gt;0,[1]p7!$K$349,"")</f>
        <v/>
      </c>
    </row>
    <row r="66" spans="1:19" s="3" customFormat="1" ht="13.5" customHeight="1" x14ac:dyDescent="0.2">
      <c r="A66" s="388" t="str">
        <f>IF([1]p7!$A$350&lt;&gt;0,[1]p7!$A$350,"")</f>
        <v/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80"/>
      <c r="R66" s="26" t="str">
        <f>IF([1]p7!$J$350&lt;&gt;0,[1]p7!$J$350,"")</f>
        <v/>
      </c>
      <c r="S66" s="26" t="str">
        <f>IF([1]p7!$K$350&lt;&gt;0,[1]p7!$K$350,"")</f>
        <v/>
      </c>
    </row>
    <row r="67" spans="1:19" s="3" customFormat="1" ht="13.5" customHeight="1" x14ac:dyDescent="0.2">
      <c r="A67" s="388" t="str">
        <f>IF([1]p7!$A$351&lt;&gt;0,[1]p7!$A$351,"")</f>
        <v/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80"/>
      <c r="R67" s="26" t="str">
        <f>IF([1]p7!$J$351&lt;&gt;0,[1]p7!$J$351,"")</f>
        <v/>
      </c>
      <c r="S67" s="26" t="str">
        <f>IF([1]p7!$K$351&lt;&gt;0,[1]p7!$K$351,"")</f>
        <v/>
      </c>
    </row>
    <row r="68" spans="1:19" s="3" customFormat="1" ht="13.5" customHeight="1" x14ac:dyDescent="0.2">
      <c r="A68" s="388" t="str">
        <f>IF([1]p7!$A$352&lt;&gt;0,[1]p7!$A$352,"")</f>
        <v/>
      </c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80"/>
      <c r="R68" s="26" t="str">
        <f>IF([1]p7!$J$352&lt;&gt;0,[1]p7!$J$352,"")</f>
        <v/>
      </c>
      <c r="S68" s="26" t="str">
        <f>IF([1]p7!$K$352&lt;&gt;0,[1]p7!$K$352,"")</f>
        <v/>
      </c>
    </row>
    <row r="69" spans="1:19" s="6" customFormat="1" x14ac:dyDescent="0.2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2" customFormat="1" ht="13.5" customHeight="1" x14ac:dyDescent="0.2">
      <c r="A70" s="375" t="str">
        <f>T([1]p8!$C$13:$G$13)</f>
        <v>Denilson da Silva Pereira</v>
      </c>
      <c r="B70" s="376"/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6"/>
      <c r="P70" s="376"/>
      <c r="Q70" s="376"/>
      <c r="R70" s="376"/>
      <c r="S70" s="377"/>
    </row>
    <row r="71" spans="1:19" s="3" customFormat="1" ht="13.5" customHeight="1" x14ac:dyDescent="0.2">
      <c r="A71" s="388" t="str">
        <f>IF([1]p8!$A$346&lt;&gt;0,[1]p8!$A$346,"")</f>
        <v/>
      </c>
      <c r="B71" s="379"/>
      <c r="C71" s="379"/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80"/>
      <c r="R71" s="26" t="str">
        <f>IF([1]p8!$J$346&lt;&gt;0,[1]p8!$J$346,"")</f>
        <v/>
      </c>
      <c r="S71" s="26" t="str">
        <f>IF([1]p8!$K$346&lt;&gt;0,[1]p8!$K$346,"")</f>
        <v/>
      </c>
    </row>
    <row r="72" spans="1:19" s="3" customFormat="1" ht="13.5" customHeight="1" x14ac:dyDescent="0.2">
      <c r="A72" s="388" t="str">
        <f>IF([1]p8!$A$347&lt;&gt;0,[1]p8!$A$347,"")</f>
        <v/>
      </c>
      <c r="B72" s="379"/>
      <c r="C72" s="379"/>
      <c r="D72" s="379"/>
      <c r="E72" s="379"/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80"/>
      <c r="R72" s="26" t="str">
        <f>IF([1]p8!$J$347&lt;&gt;0,[1]p8!$J$347,"")</f>
        <v/>
      </c>
      <c r="S72" s="26" t="str">
        <f>IF([1]p8!$K$347&lt;&gt;0,[1]p8!$K$347,"")</f>
        <v/>
      </c>
    </row>
    <row r="73" spans="1:19" s="3" customFormat="1" ht="13.5" customHeight="1" x14ac:dyDescent="0.2">
      <c r="A73" s="388" t="str">
        <f>IF([1]p8!$A$348&lt;&gt;0,[1]p8!$A$348,"")</f>
        <v/>
      </c>
      <c r="B73" s="379"/>
      <c r="C73" s="379"/>
      <c r="D73" s="379"/>
      <c r="E73" s="379"/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80"/>
      <c r="R73" s="26" t="str">
        <f>IF([1]p8!$J$348&lt;&gt;0,[1]p8!$J$348,"")</f>
        <v/>
      </c>
      <c r="S73" s="26" t="str">
        <f>IF([1]p8!$K$348&lt;&gt;0,[1]p8!$K$348,"")</f>
        <v/>
      </c>
    </row>
    <row r="74" spans="1:19" s="3" customFormat="1" ht="13.5" customHeight="1" x14ac:dyDescent="0.2">
      <c r="A74" s="388" t="str">
        <f>IF([1]p8!$A$349&lt;&gt;0,[1]p8!$A$349,"")</f>
        <v/>
      </c>
      <c r="B74" s="379"/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80"/>
      <c r="R74" s="26" t="str">
        <f>IF([1]p8!$J$349&lt;&gt;0,[1]p8!$J$349,"")</f>
        <v/>
      </c>
      <c r="S74" s="26" t="str">
        <f>IF([1]p8!$K$349&lt;&gt;0,[1]p8!$K$349,"")</f>
        <v/>
      </c>
    </row>
    <row r="75" spans="1:19" s="3" customFormat="1" ht="13.5" customHeight="1" x14ac:dyDescent="0.2">
      <c r="A75" s="388" t="str">
        <f>IF([1]p8!$A$350&lt;&gt;0,[1]p8!$A$350,"")</f>
        <v/>
      </c>
      <c r="B75" s="379"/>
      <c r="C75" s="379"/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Q75" s="380"/>
      <c r="R75" s="26" t="str">
        <f>IF([1]p8!$J$350&lt;&gt;0,[1]p8!$J$350,"")</f>
        <v/>
      </c>
      <c r="S75" s="26" t="str">
        <f>IF([1]p8!$K$350&lt;&gt;0,[1]p8!$K$350,"")</f>
        <v/>
      </c>
    </row>
    <row r="76" spans="1:19" s="3" customFormat="1" ht="13.5" customHeight="1" x14ac:dyDescent="0.2">
      <c r="A76" s="388" t="str">
        <f>IF([1]p8!$A$351&lt;&gt;0,[1]p8!$A$351,"")</f>
        <v/>
      </c>
      <c r="B76" s="379"/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  <c r="O76" s="379"/>
      <c r="P76" s="379"/>
      <c r="Q76" s="380"/>
      <c r="R76" s="26" t="str">
        <f>IF([1]p8!$J$351&lt;&gt;0,[1]p8!$J$351,"")</f>
        <v/>
      </c>
      <c r="S76" s="26" t="str">
        <f>IF([1]p8!$K$351&lt;&gt;0,[1]p8!$K$351,"")</f>
        <v/>
      </c>
    </row>
    <row r="77" spans="1:19" s="3" customFormat="1" ht="13.5" customHeight="1" x14ac:dyDescent="0.2">
      <c r="A77" s="388" t="str">
        <f>IF([1]p8!$A$352&lt;&gt;0,[1]p8!$A$352,"")</f>
        <v/>
      </c>
      <c r="B77" s="379"/>
      <c r="C77" s="379"/>
      <c r="D77" s="379"/>
      <c r="E77" s="379"/>
      <c r="F77" s="379"/>
      <c r="G77" s="379"/>
      <c r="H77" s="379"/>
      <c r="I77" s="379"/>
      <c r="J77" s="379"/>
      <c r="K77" s="379"/>
      <c r="L77" s="379"/>
      <c r="M77" s="379"/>
      <c r="N77" s="379"/>
      <c r="O77" s="379"/>
      <c r="P77" s="379"/>
      <c r="Q77" s="380"/>
      <c r="R77" s="26" t="str">
        <f>IF([1]p8!$J$352&lt;&gt;0,[1]p8!$J$352,"")</f>
        <v/>
      </c>
      <c r="S77" s="26" t="str">
        <f>IF([1]p8!$K$352&lt;&gt;0,[1]p8!$K$352,"")</f>
        <v/>
      </c>
    </row>
    <row r="78" spans="1:19" s="6" customFormat="1" x14ac:dyDescent="0.2">
      <c r="A78" s="393"/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2" customFormat="1" ht="13.5" customHeight="1" x14ac:dyDescent="0.2">
      <c r="A79" s="375" t="str">
        <f>T([1]p9!$C$13:$G$13)</f>
        <v>Diogo de Santana Germano</v>
      </c>
      <c r="B79" s="376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7"/>
    </row>
    <row r="80" spans="1:19" s="3" customFormat="1" ht="13.5" customHeight="1" x14ac:dyDescent="0.2">
      <c r="A80" s="388" t="str">
        <f>IF([1]p9!$A$346&lt;&gt;0,[1]p9!$A$346,"")</f>
        <v/>
      </c>
      <c r="B80" s="379"/>
      <c r="C80" s="379"/>
      <c r="D80" s="379"/>
      <c r="E80" s="379"/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Q80" s="380"/>
      <c r="R80" s="26" t="str">
        <f>IF([1]p9!$J$346&lt;&gt;0,[1]p9!$J$346,"")</f>
        <v/>
      </c>
      <c r="S80" s="26" t="str">
        <f>IF([1]p9!$K$346&lt;&gt;0,[1]p9!$K$346,"")</f>
        <v/>
      </c>
    </row>
    <row r="81" spans="1:19" s="3" customFormat="1" ht="13.5" customHeight="1" x14ac:dyDescent="0.2">
      <c r="A81" s="388" t="str">
        <f>IF([1]p9!$A$347&lt;&gt;0,[1]p9!$A$347,"")</f>
        <v/>
      </c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79"/>
      <c r="P81" s="379"/>
      <c r="Q81" s="380"/>
      <c r="R81" s="26" t="str">
        <f>IF([1]p9!$J$347&lt;&gt;0,[1]p9!$J$347,"")</f>
        <v/>
      </c>
      <c r="S81" s="26" t="str">
        <f>IF([1]p9!$K$347&lt;&gt;0,[1]p9!$K$347,"")</f>
        <v/>
      </c>
    </row>
    <row r="82" spans="1:19" s="3" customFormat="1" ht="13.5" customHeight="1" x14ac:dyDescent="0.2">
      <c r="A82" s="388" t="str">
        <f>IF([1]p9!$A$348&lt;&gt;0,[1]p9!$A$348,"")</f>
        <v/>
      </c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379"/>
      <c r="P82" s="379"/>
      <c r="Q82" s="380"/>
      <c r="R82" s="26" t="str">
        <f>IF([1]p9!$J$348&lt;&gt;0,[1]p9!$J$348,"")</f>
        <v/>
      </c>
      <c r="S82" s="26" t="str">
        <f>IF([1]p9!$K$348&lt;&gt;0,[1]p9!$K$348,"")</f>
        <v/>
      </c>
    </row>
    <row r="83" spans="1:19" s="3" customFormat="1" ht="13.5" customHeight="1" x14ac:dyDescent="0.2">
      <c r="A83" s="388" t="str">
        <f>IF([1]p9!$A$349&lt;&gt;0,[1]p9!$A$349,"")</f>
        <v/>
      </c>
      <c r="B83" s="379"/>
      <c r="C83" s="379"/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79"/>
      <c r="Q83" s="380"/>
      <c r="R83" s="26" t="str">
        <f>IF([1]p9!$J$349&lt;&gt;0,[1]p9!$J$349,"")</f>
        <v/>
      </c>
      <c r="S83" s="26" t="str">
        <f>IF([1]p9!$K$349&lt;&gt;0,[1]p9!$K$349,"")</f>
        <v/>
      </c>
    </row>
    <row r="84" spans="1:19" s="3" customFormat="1" ht="13.5" customHeight="1" x14ac:dyDescent="0.2">
      <c r="A84" s="388" t="str">
        <f>IF([1]p9!$A$350&lt;&gt;0,[1]p9!$A$350,"")</f>
        <v/>
      </c>
      <c r="B84" s="379"/>
      <c r="C84" s="379"/>
      <c r="D84" s="379"/>
      <c r="E84" s="379"/>
      <c r="F84" s="379"/>
      <c r="G84" s="379"/>
      <c r="H84" s="379"/>
      <c r="I84" s="379"/>
      <c r="J84" s="379"/>
      <c r="K84" s="379"/>
      <c r="L84" s="379"/>
      <c r="M84" s="379"/>
      <c r="N84" s="379"/>
      <c r="O84" s="379"/>
      <c r="P84" s="379"/>
      <c r="Q84" s="380"/>
      <c r="R84" s="26" t="str">
        <f>IF([1]p9!$J$350&lt;&gt;0,[1]p9!$J$350,"")</f>
        <v/>
      </c>
      <c r="S84" s="26" t="str">
        <f>IF([1]p9!$K$350&lt;&gt;0,[1]p9!$K$350,"")</f>
        <v/>
      </c>
    </row>
    <row r="85" spans="1:19" s="3" customFormat="1" ht="13.5" customHeight="1" x14ac:dyDescent="0.2">
      <c r="A85" s="388" t="str">
        <f>IF([1]p9!$A$351&lt;&gt;0,[1]p9!$A$351,"")</f>
        <v/>
      </c>
      <c r="B85" s="379"/>
      <c r="C85" s="379"/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80"/>
      <c r="R85" s="26" t="str">
        <f>IF([1]p9!$J$351&lt;&gt;0,[1]p9!$J$351,"")</f>
        <v/>
      </c>
      <c r="S85" s="26" t="str">
        <f>IF([1]p9!$K$351&lt;&gt;0,[1]p9!$K$351,"")</f>
        <v/>
      </c>
    </row>
    <row r="86" spans="1:19" s="3" customFormat="1" ht="13.5" customHeight="1" x14ac:dyDescent="0.2">
      <c r="A86" s="388" t="str">
        <f>IF([1]p9!$A$352&lt;&gt;0,[1]p9!$A$352,"")</f>
        <v/>
      </c>
      <c r="B86" s="379"/>
      <c r="C86" s="379"/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79"/>
      <c r="Q86" s="380"/>
      <c r="R86" s="26" t="str">
        <f>IF([1]p9!$J$352&lt;&gt;0,[1]p9!$J$352,"")</f>
        <v/>
      </c>
      <c r="S86" s="26" t="str">
        <f>IF([1]p9!$K$352&lt;&gt;0,[1]p9!$K$352,"")</f>
        <v/>
      </c>
    </row>
    <row r="87" spans="1:19" s="6" customFormat="1" x14ac:dyDescent="0.2">
      <c r="A87" s="393"/>
      <c r="B87" s="393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2" customFormat="1" ht="13.5" customHeight="1" x14ac:dyDescent="0.2">
      <c r="A88" s="375" t="str">
        <f>T([1]p10!$C$13:$G$13)</f>
        <v>Diogo Diniz Pereira da Silva e Silva</v>
      </c>
      <c r="B88" s="376"/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7"/>
    </row>
    <row r="89" spans="1:19" s="3" customFormat="1" ht="13.5" customHeight="1" x14ac:dyDescent="0.2">
      <c r="A89" s="388" t="str">
        <f>IF([1]p10!$A$346&lt;&gt;0,[1]p10!$A$346,"")</f>
        <v>Organização do evento Duas Tardes de PI-Teoria e Graduações em Álgebras</v>
      </c>
      <c r="B89" s="379"/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80"/>
      <c r="R89" s="26">
        <f>IF([1]p10!$J$346&lt;&gt;0,[1]p10!$J$346,"")</f>
        <v>45383</v>
      </c>
      <c r="S89" s="26">
        <f>IF([1]p10!$K$346&lt;&gt;0,[1]p10!$K$346,"")</f>
        <v>45441</v>
      </c>
    </row>
    <row r="90" spans="1:19" s="3" customFormat="1" ht="13.5" customHeight="1" x14ac:dyDescent="0.2">
      <c r="A90" s="388" t="str">
        <f>IF([1]p10!$A$347&lt;&gt;0,[1]p10!$A$347,"")</f>
        <v>Organização do Ciclo de Conferências do PPGMat</v>
      </c>
      <c r="B90" s="379"/>
      <c r="C90" s="379"/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80"/>
      <c r="R90" s="26">
        <f>IF([1]p10!$J$347&lt;&gt;0,[1]p10!$J$347,"")</f>
        <v>45352</v>
      </c>
      <c r="S90" s="26">
        <f>IF([1]p10!$K$347&lt;&gt;0,[1]p10!$K$347,"")</f>
        <v>45492</v>
      </c>
    </row>
    <row r="91" spans="1:19" s="3" customFormat="1" ht="13.5" customHeight="1" x14ac:dyDescent="0.2">
      <c r="A91" s="388" t="str">
        <f>IF([1]p10!$A$348&lt;&gt;0,[1]p10!$A$348,"")</f>
        <v/>
      </c>
      <c r="B91" s="379"/>
      <c r="C91" s="379"/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79"/>
      <c r="Q91" s="380"/>
      <c r="R91" s="26" t="str">
        <f>IF([1]p10!$J$348&lt;&gt;0,[1]p10!$J$348,"")</f>
        <v/>
      </c>
      <c r="S91" s="26" t="str">
        <f>IF([1]p10!$K$348&lt;&gt;0,[1]p10!$K$348,"")</f>
        <v/>
      </c>
    </row>
    <row r="92" spans="1:19" s="3" customFormat="1" ht="13.5" customHeight="1" x14ac:dyDescent="0.2">
      <c r="A92" s="388" t="str">
        <f>IF([1]p10!$A$349&lt;&gt;0,[1]p10!$A$349,"")</f>
        <v/>
      </c>
      <c r="B92" s="379"/>
      <c r="C92" s="379"/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79"/>
      <c r="Q92" s="380"/>
      <c r="R92" s="26" t="str">
        <f>IF([1]p10!$J$349&lt;&gt;0,[1]p10!$J$349,"")</f>
        <v/>
      </c>
      <c r="S92" s="26" t="str">
        <f>IF([1]p10!$K$349&lt;&gt;0,[1]p10!$K$349,"")</f>
        <v/>
      </c>
    </row>
    <row r="93" spans="1:19" s="3" customFormat="1" ht="13.5" customHeight="1" x14ac:dyDescent="0.2">
      <c r="A93" s="388" t="str">
        <f>IF([1]p10!$A$350&lt;&gt;0,[1]p10!$A$350,"")</f>
        <v/>
      </c>
      <c r="B93" s="379"/>
      <c r="C93" s="379"/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79"/>
      <c r="O93" s="379"/>
      <c r="P93" s="379"/>
      <c r="Q93" s="380"/>
      <c r="R93" s="26" t="str">
        <f>IF([1]p10!$J$350&lt;&gt;0,[1]p10!$J$350,"")</f>
        <v/>
      </c>
      <c r="S93" s="26" t="str">
        <f>IF([1]p10!$K$350&lt;&gt;0,[1]p10!$K$350,"")</f>
        <v/>
      </c>
    </row>
    <row r="94" spans="1:19" s="3" customFormat="1" ht="13.5" customHeight="1" x14ac:dyDescent="0.2">
      <c r="A94" s="388" t="str">
        <f>IF([1]p10!$A$351&lt;&gt;0,[1]p10!$A$351,"")</f>
        <v/>
      </c>
      <c r="B94" s="379"/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80"/>
      <c r="R94" s="26" t="str">
        <f>IF([1]p10!$J$351&lt;&gt;0,[1]p10!$J$351,"")</f>
        <v/>
      </c>
      <c r="S94" s="26" t="str">
        <f>IF([1]p10!$K$351&lt;&gt;0,[1]p10!$K$351,"")</f>
        <v/>
      </c>
    </row>
    <row r="95" spans="1:19" s="3" customFormat="1" ht="13.5" customHeight="1" x14ac:dyDescent="0.2">
      <c r="A95" s="388" t="str">
        <f>IF([1]p10!$A$352&lt;&gt;0,[1]p10!$A$352,"")</f>
        <v/>
      </c>
      <c r="B95" s="379"/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80"/>
      <c r="R95" s="26" t="str">
        <f>IF([1]p10!$J$352&lt;&gt;0,[1]p10!$J$352,"")</f>
        <v/>
      </c>
      <c r="S95" s="26" t="str">
        <f>IF([1]p10!$K$352&lt;&gt;0,[1]p10!$K$352,"")</f>
        <v/>
      </c>
    </row>
    <row r="96" spans="1:19" s="6" customFormat="1" x14ac:dyDescent="0.2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2" customFormat="1" ht="13.5" customHeight="1" x14ac:dyDescent="0.2">
      <c r="A97" s="375" t="str">
        <f>T([1]p11!$C$13:$G$13)</f>
        <v>Henrique Fernandes de Lima</v>
      </c>
      <c r="B97" s="376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377"/>
    </row>
    <row r="98" spans="1:19" s="3" customFormat="1" ht="13.5" customHeight="1" x14ac:dyDescent="0.2">
      <c r="A98" s="388" t="str">
        <f>IF([1]p11!$A$346&lt;&gt;0,[1]p11!$A$346,"")</f>
        <v/>
      </c>
      <c r="B98" s="379"/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79"/>
      <c r="Q98" s="380"/>
      <c r="R98" s="26" t="str">
        <f>IF([1]p11!$J$346&lt;&gt;0,[1]p11!$J$346,"")</f>
        <v/>
      </c>
      <c r="S98" s="26" t="str">
        <f>IF([1]p11!$K$346&lt;&gt;0,[1]p11!$K$346,"")</f>
        <v/>
      </c>
    </row>
    <row r="99" spans="1:19" s="3" customFormat="1" ht="13.5" customHeight="1" x14ac:dyDescent="0.2">
      <c r="A99" s="388" t="str">
        <f>IF([1]p11!$A$347&lt;&gt;0,[1]p11!$A$347,"")</f>
        <v/>
      </c>
      <c r="B99" s="379"/>
      <c r="C99" s="379"/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79"/>
      <c r="O99" s="379"/>
      <c r="P99" s="379"/>
      <c r="Q99" s="380"/>
      <c r="R99" s="26" t="str">
        <f>IF([1]p11!$J$347&lt;&gt;0,[1]p11!$J$347,"")</f>
        <v/>
      </c>
      <c r="S99" s="26" t="str">
        <f>IF([1]p11!$K$347&lt;&gt;0,[1]p11!$K$347,"")</f>
        <v/>
      </c>
    </row>
    <row r="100" spans="1:19" s="3" customFormat="1" ht="13.5" customHeight="1" x14ac:dyDescent="0.2">
      <c r="A100" s="388" t="str">
        <f>IF([1]p11!$A$348&lt;&gt;0,[1]p11!$A$348,"")</f>
        <v/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379"/>
      <c r="L100" s="379"/>
      <c r="M100" s="379"/>
      <c r="N100" s="379"/>
      <c r="O100" s="379"/>
      <c r="P100" s="379"/>
      <c r="Q100" s="380"/>
      <c r="R100" s="26" t="str">
        <f>IF([1]p11!$J$348&lt;&gt;0,[1]p11!$J$348,"")</f>
        <v/>
      </c>
      <c r="S100" s="26" t="str">
        <f>IF([1]p11!$K$348&lt;&gt;0,[1]p11!$K$348,"")</f>
        <v/>
      </c>
    </row>
    <row r="101" spans="1:19" s="3" customFormat="1" ht="13.5" customHeight="1" x14ac:dyDescent="0.2">
      <c r="A101" s="388" t="str">
        <f>IF([1]p11!$A$349&lt;&gt;0,[1]p11!$A$349,"")</f>
        <v/>
      </c>
      <c r="B101" s="379"/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79"/>
      <c r="Q101" s="380"/>
      <c r="R101" s="26" t="str">
        <f>IF([1]p11!$J$349&lt;&gt;0,[1]p11!$J$349,"")</f>
        <v/>
      </c>
      <c r="S101" s="26" t="str">
        <f>IF([1]p11!$K$349&lt;&gt;0,[1]p11!$K$349,"")</f>
        <v/>
      </c>
    </row>
    <row r="102" spans="1:19" s="3" customFormat="1" ht="13.5" customHeight="1" x14ac:dyDescent="0.2">
      <c r="A102" s="388" t="str">
        <f>IF([1]p11!$A$350&lt;&gt;0,[1]p11!$A$350,"")</f>
        <v/>
      </c>
      <c r="B102" s="379"/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80"/>
      <c r="R102" s="26" t="str">
        <f>IF([1]p11!$J$350&lt;&gt;0,[1]p11!$J$350,"")</f>
        <v/>
      </c>
      <c r="S102" s="26" t="str">
        <f>IF([1]p11!$K$350&lt;&gt;0,[1]p11!$K$350,"")</f>
        <v/>
      </c>
    </row>
    <row r="103" spans="1:19" s="3" customFormat="1" ht="13.5" customHeight="1" x14ac:dyDescent="0.2">
      <c r="A103" s="388" t="str">
        <f>IF([1]p11!$A$351&lt;&gt;0,[1]p11!$A$351,"")</f>
        <v/>
      </c>
      <c r="B103" s="379"/>
      <c r="C103" s="379"/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79"/>
      <c r="O103" s="379"/>
      <c r="P103" s="379"/>
      <c r="Q103" s="380"/>
      <c r="R103" s="26" t="str">
        <f>IF([1]p11!$J$351&lt;&gt;0,[1]p11!$J$351,"")</f>
        <v/>
      </c>
      <c r="S103" s="26" t="str">
        <f>IF([1]p11!$K$351&lt;&gt;0,[1]p11!$K$351,"")</f>
        <v/>
      </c>
    </row>
    <row r="104" spans="1:19" s="3" customFormat="1" ht="13.5" customHeight="1" x14ac:dyDescent="0.2">
      <c r="A104" s="388" t="str">
        <f>IF([1]p11!$A$352&lt;&gt;0,[1]p11!$A$352,"")</f>
        <v/>
      </c>
      <c r="B104" s="379"/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79"/>
      <c r="Q104" s="380"/>
      <c r="R104" s="26" t="str">
        <f>IF([1]p11!$J$352&lt;&gt;0,[1]p11!$J$352,"")</f>
        <v/>
      </c>
      <c r="S104" s="26" t="str">
        <f>IF([1]p11!$K$352&lt;&gt;0,[1]p11!$K$352,"")</f>
        <v/>
      </c>
    </row>
    <row r="105" spans="1:19" s="6" customFormat="1" x14ac:dyDescent="0.2">
      <c r="A105" s="393"/>
      <c r="B105" s="393"/>
      <c r="C105" s="393"/>
      <c r="D105" s="393"/>
      <c r="E105" s="393"/>
      <c r="F105" s="393"/>
      <c r="G105" s="393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2" customFormat="1" ht="13.5" customHeight="1" x14ac:dyDescent="0.2">
      <c r="A106" s="375" t="str">
        <f>T([1]p12!$C$13:$G$13)</f>
        <v>Jacqueline Félix de Brito Diniz</v>
      </c>
      <c r="B106" s="376"/>
      <c r="C106" s="376"/>
      <c r="D106" s="376"/>
      <c r="E106" s="376"/>
      <c r="F106" s="376"/>
      <c r="G106" s="376"/>
      <c r="H106" s="376"/>
      <c r="I106" s="376"/>
      <c r="J106" s="376"/>
      <c r="K106" s="376"/>
      <c r="L106" s="376"/>
      <c r="M106" s="376"/>
      <c r="N106" s="376"/>
      <c r="O106" s="376"/>
      <c r="P106" s="376"/>
      <c r="Q106" s="376"/>
      <c r="R106" s="376"/>
      <c r="S106" s="377"/>
    </row>
    <row r="107" spans="1:19" s="3" customFormat="1" ht="13.5" customHeight="1" x14ac:dyDescent="0.2">
      <c r="A107" s="388" t="str">
        <f>IF([1]p12!$A$346&lt;&gt;0,[1]p12!$A$346,"")</f>
        <v/>
      </c>
      <c r="B107" s="379"/>
      <c r="C107" s="379"/>
      <c r="D107" s="379"/>
      <c r="E107" s="379"/>
      <c r="F107" s="379"/>
      <c r="G107" s="379"/>
      <c r="H107" s="379"/>
      <c r="I107" s="379"/>
      <c r="J107" s="379"/>
      <c r="K107" s="379"/>
      <c r="L107" s="379"/>
      <c r="M107" s="379"/>
      <c r="N107" s="379"/>
      <c r="O107" s="379"/>
      <c r="P107" s="379"/>
      <c r="Q107" s="380"/>
      <c r="R107" s="26" t="str">
        <f>IF([1]p12!$J$346&lt;&gt;0,[1]p12!$J$346,"")</f>
        <v/>
      </c>
      <c r="S107" s="26" t="str">
        <f>IF([1]p12!$K$346&lt;&gt;0,[1]p12!$K$346,"")</f>
        <v/>
      </c>
    </row>
    <row r="108" spans="1:19" s="3" customFormat="1" ht="13.5" customHeight="1" x14ac:dyDescent="0.2">
      <c r="A108" s="388" t="str">
        <f>IF([1]p12!$A$347&lt;&gt;0,[1]p12!$A$347,"")</f>
        <v/>
      </c>
      <c r="B108" s="379"/>
      <c r="C108" s="379"/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79"/>
      <c r="O108" s="379"/>
      <c r="P108" s="379"/>
      <c r="Q108" s="380"/>
      <c r="R108" s="26" t="str">
        <f>IF([1]p12!$J$347&lt;&gt;0,[1]p12!$J$347,"")</f>
        <v/>
      </c>
      <c r="S108" s="26" t="str">
        <f>IF([1]p12!$K$347&lt;&gt;0,[1]p12!$K$347,"")</f>
        <v/>
      </c>
    </row>
    <row r="109" spans="1:19" s="3" customFormat="1" ht="13.5" customHeight="1" x14ac:dyDescent="0.2">
      <c r="A109" s="388" t="str">
        <f>IF([1]p12!$A$348&lt;&gt;0,[1]p12!$A$348,"")</f>
        <v/>
      </c>
      <c r="B109" s="379"/>
      <c r="C109" s="379"/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79"/>
      <c r="O109" s="379"/>
      <c r="P109" s="379"/>
      <c r="Q109" s="380"/>
      <c r="R109" s="26" t="str">
        <f>IF([1]p12!$J$348&lt;&gt;0,[1]p12!$J$348,"")</f>
        <v/>
      </c>
      <c r="S109" s="26" t="str">
        <f>IF([1]p12!$K$348&lt;&gt;0,[1]p12!$K$348,"")</f>
        <v/>
      </c>
    </row>
    <row r="110" spans="1:19" s="3" customFormat="1" ht="13.5" customHeight="1" x14ac:dyDescent="0.2">
      <c r="A110" s="388" t="str">
        <f>IF([1]p12!$A$349&lt;&gt;0,[1]p12!$A$349,"")</f>
        <v/>
      </c>
      <c r="B110" s="379"/>
      <c r="C110" s="379"/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79"/>
      <c r="Q110" s="380"/>
      <c r="R110" s="26" t="str">
        <f>IF([1]p12!$J$349&lt;&gt;0,[1]p12!$J$349,"")</f>
        <v/>
      </c>
      <c r="S110" s="26" t="str">
        <f>IF([1]p12!$K$349&lt;&gt;0,[1]p12!$K$349,"")</f>
        <v/>
      </c>
    </row>
    <row r="111" spans="1:19" s="3" customFormat="1" ht="13.5" customHeight="1" x14ac:dyDescent="0.2">
      <c r="A111" s="388" t="str">
        <f>IF([1]p12!$A$350&lt;&gt;0,[1]p12!$A$350,"")</f>
        <v/>
      </c>
      <c r="B111" s="379"/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  <c r="Q111" s="380"/>
      <c r="R111" s="26" t="str">
        <f>IF([1]p12!$J$350&lt;&gt;0,[1]p12!$J$350,"")</f>
        <v/>
      </c>
      <c r="S111" s="26" t="str">
        <f>IF([1]p12!$K$350&lt;&gt;0,[1]p12!$K$350,"")</f>
        <v/>
      </c>
    </row>
    <row r="112" spans="1:19" s="3" customFormat="1" ht="13.5" customHeight="1" x14ac:dyDescent="0.2">
      <c r="A112" s="388" t="str">
        <f>IF([1]p12!$A$351&lt;&gt;0,[1]p12!$A$351,"")</f>
        <v/>
      </c>
      <c r="B112" s="379"/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80"/>
      <c r="R112" s="26" t="str">
        <f>IF([1]p12!$J$351&lt;&gt;0,[1]p12!$J$351,"")</f>
        <v/>
      </c>
      <c r="S112" s="26" t="str">
        <f>IF([1]p12!$K$351&lt;&gt;0,[1]p12!$K$351,"")</f>
        <v/>
      </c>
    </row>
    <row r="113" spans="1:19" s="3" customFormat="1" ht="13.5" customHeight="1" x14ac:dyDescent="0.2">
      <c r="A113" s="388" t="str">
        <f>IF([1]p12!$A$352&lt;&gt;0,[1]p12!$A$352,"")</f>
        <v/>
      </c>
      <c r="B113" s="379"/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79"/>
      <c r="Q113" s="380"/>
      <c r="R113" s="26" t="str">
        <f>IF([1]p12!$J$352&lt;&gt;0,[1]p12!$J$352,"")</f>
        <v/>
      </c>
      <c r="S113" s="26" t="str">
        <f>IF([1]p12!$K$352&lt;&gt;0,[1]p12!$K$352,"")</f>
        <v/>
      </c>
    </row>
    <row r="114" spans="1:19" s="6" customFormat="1" x14ac:dyDescent="0.2">
      <c r="A114" s="393"/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2" customFormat="1" ht="13.5" customHeight="1" x14ac:dyDescent="0.2">
      <c r="A115" s="375" t="str">
        <f>T([1]p13!$C$13:$G$13)</f>
        <v>Jaime Alves Barbosa Sobrinho</v>
      </c>
      <c r="B115" s="376"/>
      <c r="C115" s="376"/>
      <c r="D115" s="376"/>
      <c r="E115" s="376"/>
      <c r="F115" s="376"/>
      <c r="G115" s="376"/>
      <c r="H115" s="376"/>
      <c r="I115" s="376"/>
      <c r="J115" s="376"/>
      <c r="K115" s="376"/>
      <c r="L115" s="376"/>
      <c r="M115" s="376"/>
      <c r="N115" s="376"/>
      <c r="O115" s="376"/>
      <c r="P115" s="376"/>
      <c r="Q115" s="376"/>
      <c r="R115" s="376"/>
      <c r="S115" s="377"/>
    </row>
    <row r="116" spans="1:19" s="3" customFormat="1" ht="13.5" customHeight="1" x14ac:dyDescent="0.2">
      <c r="A116" s="388" t="str">
        <f>IF([1]p13!$A$346&lt;&gt;0,[1]p13!$A$346,"")</f>
        <v/>
      </c>
      <c r="B116" s="379"/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79"/>
      <c r="O116" s="379"/>
      <c r="P116" s="379"/>
      <c r="Q116" s="380"/>
      <c r="R116" s="26" t="str">
        <f>IF([1]p13!$J$346&lt;&gt;0,[1]p13!$J$346,"")</f>
        <v/>
      </c>
      <c r="S116" s="26" t="str">
        <f>IF([1]p13!$K$346&lt;&gt;0,[1]p13!$K$346,"")</f>
        <v/>
      </c>
    </row>
    <row r="117" spans="1:19" s="3" customFormat="1" ht="13.5" customHeight="1" x14ac:dyDescent="0.2">
      <c r="A117" s="388" t="str">
        <f>IF([1]p13!$A$347&lt;&gt;0,[1]p13!$A$347,"")</f>
        <v/>
      </c>
      <c r="B117" s="379"/>
      <c r="C117" s="379"/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79"/>
      <c r="O117" s="379"/>
      <c r="P117" s="379"/>
      <c r="Q117" s="380"/>
      <c r="R117" s="26" t="str">
        <f>IF([1]p13!$J$347&lt;&gt;0,[1]p13!$J$347,"")</f>
        <v/>
      </c>
      <c r="S117" s="26" t="str">
        <f>IF([1]p13!$K$347&lt;&gt;0,[1]p13!$K$347,"")</f>
        <v/>
      </c>
    </row>
    <row r="118" spans="1:19" s="3" customFormat="1" ht="13.5" customHeight="1" x14ac:dyDescent="0.2">
      <c r="A118" s="388" t="str">
        <f>IF([1]p13!$A$348&lt;&gt;0,[1]p13!$A$348,"")</f>
        <v/>
      </c>
      <c r="B118" s="379"/>
      <c r="C118" s="379"/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79"/>
      <c r="O118" s="379"/>
      <c r="P118" s="379"/>
      <c r="Q118" s="380"/>
      <c r="R118" s="26" t="str">
        <f>IF([1]p13!$J$348&lt;&gt;0,[1]p13!$J$348,"")</f>
        <v/>
      </c>
      <c r="S118" s="26" t="str">
        <f>IF([1]p13!$K$348&lt;&gt;0,[1]p13!$K$348,"")</f>
        <v/>
      </c>
    </row>
    <row r="119" spans="1:19" s="3" customFormat="1" ht="13.5" customHeight="1" x14ac:dyDescent="0.2">
      <c r="A119" s="388" t="str">
        <f>IF([1]p13!$A$349&lt;&gt;0,[1]p13!$A$349,"")</f>
        <v/>
      </c>
      <c r="B119" s="379"/>
      <c r="C119" s="379"/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79"/>
      <c r="O119" s="379"/>
      <c r="P119" s="379"/>
      <c r="Q119" s="380"/>
      <c r="R119" s="26" t="str">
        <f>IF([1]p13!$J$349&lt;&gt;0,[1]p13!$J$349,"")</f>
        <v/>
      </c>
      <c r="S119" s="26" t="str">
        <f>IF([1]p13!$K$349&lt;&gt;0,[1]p13!$K$349,"")</f>
        <v/>
      </c>
    </row>
    <row r="120" spans="1:19" s="3" customFormat="1" ht="13.5" customHeight="1" x14ac:dyDescent="0.2">
      <c r="A120" s="388" t="str">
        <f>IF([1]p13!$A$350&lt;&gt;0,[1]p13!$A$350,"")</f>
        <v/>
      </c>
      <c r="B120" s="379"/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79"/>
      <c r="O120" s="379"/>
      <c r="P120" s="379"/>
      <c r="Q120" s="380"/>
      <c r="R120" s="26" t="str">
        <f>IF([1]p13!$J$350&lt;&gt;0,[1]p13!$J$350,"")</f>
        <v/>
      </c>
      <c r="S120" s="26" t="str">
        <f>IF([1]p13!$K$350&lt;&gt;0,[1]p13!$K$350,"")</f>
        <v/>
      </c>
    </row>
    <row r="121" spans="1:19" s="3" customFormat="1" ht="13.5" customHeight="1" x14ac:dyDescent="0.2">
      <c r="A121" s="388" t="str">
        <f>IF([1]p13!$A$351&lt;&gt;0,[1]p13!$A$351,"")</f>
        <v/>
      </c>
      <c r="B121" s="379"/>
      <c r="C121" s="379"/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  <c r="O121" s="379"/>
      <c r="P121" s="379"/>
      <c r="Q121" s="380"/>
      <c r="R121" s="26" t="str">
        <f>IF([1]p13!$J$351&lt;&gt;0,[1]p13!$J$351,"")</f>
        <v/>
      </c>
      <c r="S121" s="26" t="str">
        <f>IF([1]p13!$K$351&lt;&gt;0,[1]p13!$K$351,"")</f>
        <v/>
      </c>
    </row>
    <row r="122" spans="1:19" s="3" customFormat="1" ht="13.5" customHeight="1" x14ac:dyDescent="0.2">
      <c r="A122" s="388" t="str">
        <f>IF([1]p13!$A$352&lt;&gt;0,[1]p13!$A$352,"")</f>
        <v/>
      </c>
      <c r="B122" s="379"/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  <c r="P122" s="379"/>
      <c r="Q122" s="380"/>
      <c r="R122" s="26" t="str">
        <f>IF([1]p13!$J$352&lt;&gt;0,[1]p13!$J$352,"")</f>
        <v/>
      </c>
      <c r="S122" s="26" t="str">
        <f>IF([1]p13!$K$352&lt;&gt;0,[1]p13!$K$352,"")</f>
        <v/>
      </c>
    </row>
    <row r="123" spans="1:19" s="6" customFormat="1" x14ac:dyDescent="0.2">
      <c r="A123" s="393"/>
      <c r="B123" s="393"/>
      <c r="C123" s="393"/>
      <c r="D123" s="393"/>
      <c r="E123" s="393"/>
      <c r="F123" s="393"/>
      <c r="G123" s="39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2" customFormat="1" ht="13.5" customHeight="1" x14ac:dyDescent="0.2">
      <c r="A124" s="375" t="str">
        <f>T([1]p14!$C$13:$G$13)</f>
        <v>Jefferson Abrantes dos Santos</v>
      </c>
      <c r="B124" s="376"/>
      <c r="C124" s="376"/>
      <c r="D124" s="376"/>
      <c r="E124" s="376"/>
      <c r="F124" s="376"/>
      <c r="G124" s="376"/>
      <c r="H124" s="376"/>
      <c r="I124" s="376"/>
      <c r="J124" s="376"/>
      <c r="K124" s="376"/>
      <c r="L124" s="376"/>
      <c r="M124" s="376"/>
      <c r="N124" s="376"/>
      <c r="O124" s="376"/>
      <c r="P124" s="376"/>
      <c r="Q124" s="376"/>
      <c r="R124" s="376"/>
      <c r="S124" s="377"/>
    </row>
    <row r="125" spans="1:19" s="3" customFormat="1" ht="13.5" customHeight="1" x14ac:dyDescent="0.2">
      <c r="A125" s="388" t="str">
        <f>IF([1]p14!$A$346&lt;&gt;0,[1]p14!$A$346,"")</f>
        <v/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80"/>
      <c r="R125" s="26" t="str">
        <f>IF([1]p14!$J$346&lt;&gt;0,[1]p14!$J$346,"")</f>
        <v/>
      </c>
      <c r="S125" s="26" t="str">
        <f>IF([1]p14!$K$346&lt;&gt;0,[1]p14!$K$346,"")</f>
        <v/>
      </c>
    </row>
    <row r="126" spans="1:19" s="3" customFormat="1" ht="13.5" customHeight="1" x14ac:dyDescent="0.2">
      <c r="A126" s="388" t="str">
        <f>IF([1]p14!$A$347&lt;&gt;0,[1]p14!$A$347,"")</f>
        <v/>
      </c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80"/>
      <c r="R126" s="26" t="str">
        <f>IF([1]p14!$J$347&lt;&gt;0,[1]p14!$J$347,"")</f>
        <v/>
      </c>
      <c r="S126" s="26" t="str">
        <f>IF([1]p14!$K$347&lt;&gt;0,[1]p14!$K$347,"")</f>
        <v/>
      </c>
    </row>
    <row r="127" spans="1:19" s="3" customFormat="1" ht="13.5" customHeight="1" x14ac:dyDescent="0.2">
      <c r="A127" s="388" t="str">
        <f>IF([1]p14!$A$348&lt;&gt;0,[1]p14!$A$348,"")</f>
        <v/>
      </c>
      <c r="B127" s="379"/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80"/>
      <c r="R127" s="26" t="str">
        <f>IF([1]p14!$J$348&lt;&gt;0,[1]p14!$J$348,"")</f>
        <v/>
      </c>
      <c r="S127" s="26" t="str">
        <f>IF([1]p14!$K$348&lt;&gt;0,[1]p14!$K$348,"")</f>
        <v/>
      </c>
    </row>
    <row r="128" spans="1:19" s="3" customFormat="1" ht="13.5" customHeight="1" x14ac:dyDescent="0.2">
      <c r="A128" s="388" t="str">
        <f>IF([1]p14!$A$349&lt;&gt;0,[1]p14!$A$349,"")</f>
        <v/>
      </c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80"/>
      <c r="R128" s="26" t="str">
        <f>IF([1]p14!$J$349&lt;&gt;0,[1]p14!$J$349,"")</f>
        <v/>
      </c>
      <c r="S128" s="26" t="str">
        <f>IF([1]p14!$K$349&lt;&gt;0,[1]p14!$K$349,"")</f>
        <v/>
      </c>
    </row>
    <row r="129" spans="1:19" s="3" customFormat="1" ht="13.5" customHeight="1" x14ac:dyDescent="0.2">
      <c r="A129" s="388" t="str">
        <f>IF([1]p14!$A$350&lt;&gt;0,[1]p14!$A$350,"")</f>
        <v/>
      </c>
      <c r="B129" s="379"/>
      <c r="C129" s="379"/>
      <c r="D129" s="379"/>
      <c r="E129" s="379"/>
      <c r="F129" s="379"/>
      <c r="G129" s="379"/>
      <c r="H129" s="379"/>
      <c r="I129" s="379"/>
      <c r="J129" s="379"/>
      <c r="K129" s="379"/>
      <c r="L129" s="379"/>
      <c r="M129" s="379"/>
      <c r="N129" s="379"/>
      <c r="O129" s="379"/>
      <c r="P129" s="379"/>
      <c r="Q129" s="380"/>
      <c r="R129" s="26" t="str">
        <f>IF([1]p14!$J$350&lt;&gt;0,[1]p14!$J$350,"")</f>
        <v/>
      </c>
      <c r="S129" s="26" t="str">
        <f>IF([1]p14!$K$350&lt;&gt;0,[1]p14!$K$350,"")</f>
        <v/>
      </c>
    </row>
    <row r="130" spans="1:19" s="3" customFormat="1" ht="13.5" customHeight="1" x14ac:dyDescent="0.2">
      <c r="A130" s="388" t="str">
        <f>IF([1]p14!$A$351&lt;&gt;0,[1]p14!$A$351,"")</f>
        <v/>
      </c>
      <c r="B130" s="379"/>
      <c r="C130" s="379"/>
      <c r="D130" s="379"/>
      <c r="E130" s="379"/>
      <c r="F130" s="379"/>
      <c r="G130" s="379"/>
      <c r="H130" s="379"/>
      <c r="I130" s="379"/>
      <c r="J130" s="379"/>
      <c r="K130" s="379"/>
      <c r="L130" s="379"/>
      <c r="M130" s="379"/>
      <c r="N130" s="379"/>
      <c r="O130" s="379"/>
      <c r="P130" s="379"/>
      <c r="Q130" s="380"/>
      <c r="R130" s="26" t="str">
        <f>IF([1]p14!$J$351&lt;&gt;0,[1]p14!$J$351,"")</f>
        <v/>
      </c>
      <c r="S130" s="26" t="str">
        <f>IF([1]p14!$K$351&lt;&gt;0,[1]p14!$K$351,"")</f>
        <v/>
      </c>
    </row>
    <row r="131" spans="1:19" s="3" customFormat="1" ht="13.5" customHeight="1" x14ac:dyDescent="0.2">
      <c r="A131" s="388" t="str">
        <f>IF([1]p14!$A$352&lt;&gt;0,[1]p14!$A$352,"")</f>
        <v/>
      </c>
      <c r="B131" s="379"/>
      <c r="C131" s="379"/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  <c r="O131" s="379"/>
      <c r="P131" s="379"/>
      <c r="Q131" s="380"/>
      <c r="R131" s="26" t="str">
        <f>IF([1]p14!$J$352&lt;&gt;0,[1]p14!$J$352,"")</f>
        <v/>
      </c>
      <c r="S131" s="26" t="str">
        <f>IF([1]p14!$K$352&lt;&gt;0,[1]p14!$K$352,"")</f>
        <v/>
      </c>
    </row>
    <row r="132" spans="1:19" s="6" customFormat="1" x14ac:dyDescent="0.2">
      <c r="A132" s="393"/>
      <c r="B132" s="393"/>
      <c r="C132" s="393"/>
      <c r="D132" s="393"/>
      <c r="E132" s="393"/>
      <c r="F132" s="393"/>
      <c r="G132" s="393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2" customFormat="1" ht="13.5" customHeight="1" x14ac:dyDescent="0.2">
      <c r="A133" s="375" t="str">
        <f>T([1]p15!$C$13:$G$13)</f>
        <v>José de Arimatéia Fernandes</v>
      </c>
      <c r="B133" s="376"/>
      <c r="C133" s="376"/>
      <c r="D133" s="376"/>
      <c r="E133" s="376"/>
      <c r="F133" s="376"/>
      <c r="G133" s="376"/>
      <c r="H133" s="376"/>
      <c r="I133" s="376"/>
      <c r="J133" s="376"/>
      <c r="K133" s="376"/>
      <c r="L133" s="376"/>
      <c r="M133" s="376"/>
      <c r="N133" s="376"/>
      <c r="O133" s="376"/>
      <c r="P133" s="376"/>
      <c r="Q133" s="376"/>
      <c r="R133" s="376"/>
      <c r="S133" s="377"/>
    </row>
    <row r="134" spans="1:19" s="3" customFormat="1" ht="13.5" customHeight="1" x14ac:dyDescent="0.2">
      <c r="A134" s="388" t="str">
        <f>IF([1]p15!$A$346&lt;&gt;0,[1]p15!$A$346,"")</f>
        <v/>
      </c>
      <c r="B134" s="379"/>
      <c r="C134" s="379"/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80"/>
      <c r="R134" s="26" t="str">
        <f>IF([1]p15!$J$346&lt;&gt;0,[1]p15!$J$346,"")</f>
        <v/>
      </c>
      <c r="S134" s="26" t="str">
        <f>IF([1]p15!$K$346&lt;&gt;0,[1]p15!$K$346,"")</f>
        <v/>
      </c>
    </row>
    <row r="135" spans="1:19" s="3" customFormat="1" ht="13.5" customHeight="1" x14ac:dyDescent="0.2">
      <c r="A135" s="388" t="str">
        <f>IF([1]p15!$A$347&lt;&gt;0,[1]p15!$A$347,"")</f>
        <v/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79"/>
      <c r="M135" s="379"/>
      <c r="N135" s="379"/>
      <c r="O135" s="379"/>
      <c r="P135" s="379"/>
      <c r="Q135" s="380"/>
      <c r="R135" s="26" t="str">
        <f>IF([1]p15!$J$347&lt;&gt;0,[1]p15!$J$347,"")</f>
        <v/>
      </c>
      <c r="S135" s="26" t="str">
        <f>IF([1]p15!$K$347&lt;&gt;0,[1]p15!$K$347,"")</f>
        <v/>
      </c>
    </row>
    <row r="136" spans="1:19" s="3" customFormat="1" ht="13.5" customHeight="1" x14ac:dyDescent="0.2">
      <c r="A136" s="388" t="str">
        <f>IF([1]p15!$A$348&lt;&gt;0,[1]p15!$A$348,"")</f>
        <v/>
      </c>
      <c r="B136" s="379"/>
      <c r="C136" s="379"/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79"/>
      <c r="O136" s="379"/>
      <c r="P136" s="379"/>
      <c r="Q136" s="380"/>
      <c r="R136" s="26" t="str">
        <f>IF([1]p15!$J$348&lt;&gt;0,[1]p15!$J$348,"")</f>
        <v/>
      </c>
      <c r="S136" s="26" t="str">
        <f>IF([1]p15!$K$348&lt;&gt;0,[1]p15!$K$348,"")</f>
        <v/>
      </c>
    </row>
    <row r="137" spans="1:19" s="3" customFormat="1" ht="13.5" customHeight="1" x14ac:dyDescent="0.2">
      <c r="A137" s="388" t="str">
        <f>IF([1]p15!$A$349&lt;&gt;0,[1]p15!$A$349,"")</f>
        <v/>
      </c>
      <c r="B137" s="379"/>
      <c r="C137" s="379"/>
      <c r="D137" s="379"/>
      <c r="E137" s="379"/>
      <c r="F137" s="379"/>
      <c r="G137" s="379"/>
      <c r="H137" s="379"/>
      <c r="I137" s="379"/>
      <c r="J137" s="379"/>
      <c r="K137" s="379"/>
      <c r="L137" s="379"/>
      <c r="M137" s="379"/>
      <c r="N137" s="379"/>
      <c r="O137" s="379"/>
      <c r="P137" s="379"/>
      <c r="Q137" s="380"/>
      <c r="R137" s="26" t="str">
        <f>IF([1]p15!$J$349&lt;&gt;0,[1]p15!$J$349,"")</f>
        <v/>
      </c>
      <c r="S137" s="26" t="str">
        <f>IF([1]p15!$K$349&lt;&gt;0,[1]p15!$K$349,"")</f>
        <v/>
      </c>
    </row>
    <row r="138" spans="1:19" s="3" customFormat="1" ht="13.5" customHeight="1" x14ac:dyDescent="0.2">
      <c r="A138" s="388" t="str">
        <f>IF([1]p15!$A$350&lt;&gt;0,[1]p15!$A$350,"")</f>
        <v/>
      </c>
      <c r="B138" s="379"/>
      <c r="C138" s="379"/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80"/>
      <c r="R138" s="26" t="str">
        <f>IF([1]p15!$J$350&lt;&gt;0,[1]p15!$J$350,"")</f>
        <v/>
      </c>
      <c r="S138" s="26" t="str">
        <f>IF([1]p15!$K$350&lt;&gt;0,[1]p15!$K$350,"")</f>
        <v/>
      </c>
    </row>
    <row r="139" spans="1:19" s="3" customFormat="1" ht="13.5" customHeight="1" x14ac:dyDescent="0.2">
      <c r="A139" s="388" t="str">
        <f>IF([1]p15!$A$351&lt;&gt;0,[1]p15!$A$351,"")</f>
        <v/>
      </c>
      <c r="B139" s="379"/>
      <c r="C139" s="379"/>
      <c r="D139" s="379"/>
      <c r="E139" s="379"/>
      <c r="F139" s="379"/>
      <c r="G139" s="379"/>
      <c r="H139" s="379"/>
      <c r="I139" s="379"/>
      <c r="J139" s="379"/>
      <c r="K139" s="379"/>
      <c r="L139" s="379"/>
      <c r="M139" s="379"/>
      <c r="N139" s="379"/>
      <c r="O139" s="379"/>
      <c r="P139" s="379"/>
      <c r="Q139" s="380"/>
      <c r="R139" s="26" t="str">
        <f>IF([1]p15!$J$351&lt;&gt;0,[1]p15!$J$351,"")</f>
        <v/>
      </c>
      <c r="S139" s="26" t="str">
        <f>IF([1]p15!$K$351&lt;&gt;0,[1]p15!$K$351,"")</f>
        <v/>
      </c>
    </row>
    <row r="140" spans="1:19" s="3" customFormat="1" ht="13.5" customHeight="1" x14ac:dyDescent="0.2">
      <c r="A140" s="388" t="str">
        <f>IF([1]p15!$A$352&lt;&gt;0,[1]p15!$A$352,"")</f>
        <v/>
      </c>
      <c r="B140" s="379"/>
      <c r="C140" s="379"/>
      <c r="D140" s="379"/>
      <c r="E140" s="379"/>
      <c r="F140" s="379"/>
      <c r="G140" s="379"/>
      <c r="H140" s="379"/>
      <c r="I140" s="379"/>
      <c r="J140" s="379"/>
      <c r="K140" s="379"/>
      <c r="L140" s="379"/>
      <c r="M140" s="379"/>
      <c r="N140" s="379"/>
      <c r="O140" s="379"/>
      <c r="P140" s="379"/>
      <c r="Q140" s="380"/>
      <c r="R140" s="26" t="str">
        <f>IF([1]p15!$J$352&lt;&gt;0,[1]p15!$J$352,"")</f>
        <v/>
      </c>
      <c r="S140" s="26" t="str">
        <f>IF([1]p15!$K$352&lt;&gt;0,[1]p15!$K$352,"")</f>
        <v/>
      </c>
    </row>
    <row r="141" spans="1:19" s="6" customFormat="1" x14ac:dyDescent="0.2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2" customFormat="1" ht="13.5" customHeight="1" x14ac:dyDescent="0.2">
      <c r="A142" s="375" t="str">
        <f>T([1]p16!$C$13:$G$13)</f>
        <v>Josefa Itailma da Rocha</v>
      </c>
      <c r="B142" s="376"/>
      <c r="C142" s="376"/>
      <c r="D142" s="376"/>
      <c r="E142" s="376"/>
      <c r="F142" s="376"/>
      <c r="G142" s="376"/>
      <c r="H142" s="376"/>
      <c r="I142" s="376"/>
      <c r="J142" s="376"/>
      <c r="K142" s="376"/>
      <c r="L142" s="376"/>
      <c r="M142" s="376"/>
      <c r="N142" s="376"/>
      <c r="O142" s="376"/>
      <c r="P142" s="376"/>
      <c r="Q142" s="376"/>
      <c r="R142" s="376"/>
      <c r="S142" s="377"/>
    </row>
    <row r="143" spans="1:19" s="3" customFormat="1" ht="13.5" customHeight="1" x14ac:dyDescent="0.2">
      <c r="A143" s="388" t="str">
        <f>IF([1]p16!$A$346&lt;&gt;0,[1]p16!$A$346,"")</f>
        <v/>
      </c>
      <c r="B143" s="379"/>
      <c r="C143" s="379"/>
      <c r="D143" s="379"/>
      <c r="E143" s="379"/>
      <c r="F143" s="379"/>
      <c r="G143" s="379"/>
      <c r="H143" s="379"/>
      <c r="I143" s="379"/>
      <c r="J143" s="379"/>
      <c r="K143" s="379"/>
      <c r="L143" s="379"/>
      <c r="M143" s="379"/>
      <c r="N143" s="379"/>
      <c r="O143" s="379"/>
      <c r="P143" s="379"/>
      <c r="Q143" s="380"/>
      <c r="R143" s="26" t="str">
        <f>IF([1]p16!$J$346&lt;&gt;0,[1]p16!$J$346,"")</f>
        <v/>
      </c>
      <c r="S143" s="26" t="str">
        <f>IF([1]p16!$K$346&lt;&gt;0,[1]p16!$K$346,"")</f>
        <v/>
      </c>
    </row>
    <row r="144" spans="1:19" s="3" customFormat="1" ht="13.5" customHeight="1" x14ac:dyDescent="0.2">
      <c r="A144" s="388" t="str">
        <f>IF([1]p16!$A$347&lt;&gt;0,[1]p16!$A$347,"")</f>
        <v/>
      </c>
      <c r="B144" s="379"/>
      <c r="C144" s="379"/>
      <c r="D144" s="379"/>
      <c r="E144" s="379"/>
      <c r="F144" s="379"/>
      <c r="G144" s="379"/>
      <c r="H144" s="379"/>
      <c r="I144" s="379"/>
      <c r="J144" s="379"/>
      <c r="K144" s="379"/>
      <c r="L144" s="379"/>
      <c r="M144" s="379"/>
      <c r="N144" s="379"/>
      <c r="O144" s="379"/>
      <c r="P144" s="379"/>
      <c r="Q144" s="380"/>
      <c r="R144" s="26" t="str">
        <f>IF([1]p16!$J$347&lt;&gt;0,[1]p16!$J$347,"")</f>
        <v/>
      </c>
      <c r="S144" s="26" t="str">
        <f>IF([1]p16!$K$347&lt;&gt;0,[1]p16!$K$347,"")</f>
        <v/>
      </c>
    </row>
    <row r="145" spans="1:19" s="3" customFormat="1" ht="13.5" customHeight="1" x14ac:dyDescent="0.2">
      <c r="A145" s="388" t="str">
        <f>IF([1]p16!$A$348&lt;&gt;0,[1]p16!$A$348,"")</f>
        <v/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79"/>
      <c r="O145" s="379"/>
      <c r="P145" s="379"/>
      <c r="Q145" s="380"/>
      <c r="R145" s="26" t="str">
        <f>IF([1]p16!$J$348&lt;&gt;0,[1]p16!$J$348,"")</f>
        <v/>
      </c>
      <c r="S145" s="26" t="str">
        <f>IF([1]p16!$K$348&lt;&gt;0,[1]p16!$K$348,"")</f>
        <v/>
      </c>
    </row>
    <row r="146" spans="1:19" s="3" customFormat="1" ht="13.5" customHeight="1" x14ac:dyDescent="0.2">
      <c r="A146" s="388" t="str">
        <f>IF([1]p16!$A$349&lt;&gt;0,[1]p16!$A$349,"")</f>
        <v/>
      </c>
      <c r="B146" s="379"/>
      <c r="C146" s="379"/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79"/>
      <c r="O146" s="379"/>
      <c r="P146" s="379"/>
      <c r="Q146" s="380"/>
      <c r="R146" s="26" t="str">
        <f>IF([1]p16!$J$349&lt;&gt;0,[1]p16!$J$349,"")</f>
        <v/>
      </c>
      <c r="S146" s="26" t="str">
        <f>IF([1]p16!$K$349&lt;&gt;0,[1]p16!$K$349,"")</f>
        <v/>
      </c>
    </row>
    <row r="147" spans="1:19" s="3" customFormat="1" ht="13.5" customHeight="1" x14ac:dyDescent="0.2">
      <c r="A147" s="388" t="str">
        <f>IF([1]p16!$A$350&lt;&gt;0,[1]p16!$A$350,"")</f>
        <v/>
      </c>
      <c r="B147" s="379"/>
      <c r="C147" s="379"/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79"/>
      <c r="Q147" s="380"/>
      <c r="R147" s="26" t="str">
        <f>IF([1]p16!$J$350&lt;&gt;0,[1]p16!$J$350,"")</f>
        <v/>
      </c>
      <c r="S147" s="26" t="str">
        <f>IF([1]p16!$K$350&lt;&gt;0,[1]p16!$K$350,"")</f>
        <v/>
      </c>
    </row>
    <row r="148" spans="1:19" s="3" customFormat="1" ht="13.5" customHeight="1" x14ac:dyDescent="0.2">
      <c r="A148" s="388" t="str">
        <f>IF([1]p16!$A$351&lt;&gt;0,[1]p16!$A$351,"")</f>
        <v/>
      </c>
      <c r="B148" s="379"/>
      <c r="C148" s="379"/>
      <c r="D148" s="379"/>
      <c r="E148" s="379"/>
      <c r="F148" s="379"/>
      <c r="G148" s="379"/>
      <c r="H148" s="379"/>
      <c r="I148" s="379"/>
      <c r="J148" s="379"/>
      <c r="K148" s="379"/>
      <c r="L148" s="379"/>
      <c r="M148" s="379"/>
      <c r="N148" s="379"/>
      <c r="O148" s="379"/>
      <c r="P148" s="379"/>
      <c r="Q148" s="380"/>
      <c r="R148" s="26" t="str">
        <f>IF([1]p16!$J$351&lt;&gt;0,[1]p16!$J$351,"")</f>
        <v/>
      </c>
      <c r="S148" s="26" t="str">
        <f>IF([1]p16!$K$351&lt;&gt;0,[1]p16!$K$351,"")</f>
        <v/>
      </c>
    </row>
    <row r="149" spans="1:19" s="3" customFormat="1" ht="13.5" customHeight="1" x14ac:dyDescent="0.2">
      <c r="A149" s="388" t="str">
        <f>IF([1]p16!$A$352&lt;&gt;0,[1]p16!$A$352,"")</f>
        <v/>
      </c>
      <c r="B149" s="379"/>
      <c r="C149" s="379"/>
      <c r="D149" s="379"/>
      <c r="E149" s="379"/>
      <c r="F149" s="379"/>
      <c r="G149" s="379"/>
      <c r="H149" s="379"/>
      <c r="I149" s="379"/>
      <c r="J149" s="379"/>
      <c r="K149" s="379"/>
      <c r="L149" s="379"/>
      <c r="M149" s="379"/>
      <c r="N149" s="379"/>
      <c r="O149" s="379"/>
      <c r="P149" s="379"/>
      <c r="Q149" s="380"/>
      <c r="R149" s="26" t="str">
        <f>IF([1]p16!$J$352&lt;&gt;0,[1]p16!$J$352,"")</f>
        <v/>
      </c>
      <c r="S149" s="26" t="str">
        <f>IF([1]p16!$K$352&lt;&gt;0,[1]p16!$K$352,"")</f>
        <v/>
      </c>
    </row>
    <row r="150" spans="1:19" s="6" customFormat="1" x14ac:dyDescent="0.2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2" customFormat="1" ht="13.5" customHeight="1" x14ac:dyDescent="0.2">
      <c r="A151" s="375" t="str">
        <f>T([1]p17!$C$13:$G$13)</f>
        <v>José Fernando Leite Aires</v>
      </c>
      <c r="B151" s="376"/>
      <c r="C151" s="376"/>
      <c r="D151" s="376"/>
      <c r="E151" s="376"/>
      <c r="F151" s="376"/>
      <c r="G151" s="376"/>
      <c r="H151" s="376"/>
      <c r="I151" s="376"/>
      <c r="J151" s="376"/>
      <c r="K151" s="376"/>
      <c r="L151" s="376"/>
      <c r="M151" s="376"/>
      <c r="N151" s="376"/>
      <c r="O151" s="376"/>
      <c r="P151" s="376"/>
      <c r="Q151" s="376"/>
      <c r="R151" s="376"/>
      <c r="S151" s="377"/>
    </row>
    <row r="152" spans="1:19" s="3" customFormat="1" ht="13.5" customHeight="1" x14ac:dyDescent="0.2">
      <c r="A152" s="388" t="str">
        <f>IF([1]p17!$A$346&lt;&gt;0,[1]p17!$A$346,"")</f>
        <v/>
      </c>
      <c r="B152" s="379"/>
      <c r="C152" s="379"/>
      <c r="D152" s="379"/>
      <c r="E152" s="379"/>
      <c r="F152" s="379"/>
      <c r="G152" s="379"/>
      <c r="H152" s="379"/>
      <c r="I152" s="379"/>
      <c r="J152" s="379"/>
      <c r="K152" s="379"/>
      <c r="L152" s="379"/>
      <c r="M152" s="379"/>
      <c r="N152" s="379"/>
      <c r="O152" s="379"/>
      <c r="P152" s="379"/>
      <c r="Q152" s="380"/>
      <c r="R152" s="26" t="str">
        <f>IF([1]p17!$J$346&lt;&gt;0,[1]p17!$J$346,"")</f>
        <v/>
      </c>
      <c r="S152" s="26" t="str">
        <f>IF([1]p17!$K$346&lt;&gt;0,[1]p17!$K$346,"")</f>
        <v/>
      </c>
    </row>
    <row r="153" spans="1:19" s="3" customFormat="1" ht="13.5" customHeight="1" x14ac:dyDescent="0.2">
      <c r="A153" s="388" t="str">
        <f>IF([1]p17!$A$347&lt;&gt;0,[1]p17!$A$347,"")</f>
        <v/>
      </c>
      <c r="B153" s="379"/>
      <c r="C153" s="379"/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79"/>
      <c r="O153" s="379"/>
      <c r="P153" s="379"/>
      <c r="Q153" s="380"/>
      <c r="R153" s="26" t="str">
        <f>IF([1]p17!$J$347&lt;&gt;0,[1]p17!$J$347,"")</f>
        <v/>
      </c>
      <c r="S153" s="26" t="str">
        <f>IF([1]p17!$K$347&lt;&gt;0,[1]p17!$K$347,"")</f>
        <v/>
      </c>
    </row>
    <row r="154" spans="1:19" s="3" customFormat="1" ht="13.5" customHeight="1" x14ac:dyDescent="0.2">
      <c r="A154" s="388" t="str">
        <f>IF([1]p17!$A$348&lt;&gt;0,[1]p17!$A$348,"")</f>
        <v/>
      </c>
      <c r="B154" s="379"/>
      <c r="C154" s="379"/>
      <c r="D154" s="379"/>
      <c r="E154" s="379"/>
      <c r="F154" s="379"/>
      <c r="G154" s="379"/>
      <c r="H154" s="379"/>
      <c r="I154" s="379"/>
      <c r="J154" s="379"/>
      <c r="K154" s="379"/>
      <c r="L154" s="379"/>
      <c r="M154" s="379"/>
      <c r="N154" s="379"/>
      <c r="O154" s="379"/>
      <c r="P154" s="379"/>
      <c r="Q154" s="380"/>
      <c r="R154" s="26" t="str">
        <f>IF([1]p17!$J$348&lt;&gt;0,[1]p17!$J$348,"")</f>
        <v/>
      </c>
      <c r="S154" s="26" t="str">
        <f>IF([1]p17!$K$348&lt;&gt;0,[1]p17!$K$348,"")</f>
        <v/>
      </c>
    </row>
    <row r="155" spans="1:19" s="3" customFormat="1" ht="13.5" customHeight="1" x14ac:dyDescent="0.2">
      <c r="A155" s="388" t="str">
        <f>IF([1]p17!$A$349&lt;&gt;0,[1]p17!$A$349,"")</f>
        <v/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79"/>
      <c r="M155" s="379"/>
      <c r="N155" s="379"/>
      <c r="O155" s="379"/>
      <c r="P155" s="379"/>
      <c r="Q155" s="380"/>
      <c r="R155" s="26" t="str">
        <f>IF([1]p17!$J$349&lt;&gt;0,[1]p17!$J$349,"")</f>
        <v/>
      </c>
      <c r="S155" s="26" t="str">
        <f>IF([1]p17!$K$349&lt;&gt;0,[1]p17!$K$349,"")</f>
        <v/>
      </c>
    </row>
    <row r="156" spans="1:19" s="3" customFormat="1" ht="13.5" customHeight="1" x14ac:dyDescent="0.2">
      <c r="A156" s="388" t="str">
        <f>IF([1]p17!$A$350&lt;&gt;0,[1]p17!$A$350,"")</f>
        <v/>
      </c>
      <c r="B156" s="379"/>
      <c r="C156" s="379"/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79"/>
      <c r="O156" s="379"/>
      <c r="P156" s="379"/>
      <c r="Q156" s="380"/>
      <c r="R156" s="26" t="str">
        <f>IF([1]p17!$J$350&lt;&gt;0,[1]p17!$J$350,"")</f>
        <v/>
      </c>
      <c r="S156" s="26" t="str">
        <f>IF([1]p17!$K$350&lt;&gt;0,[1]p17!$K$350,"")</f>
        <v/>
      </c>
    </row>
    <row r="157" spans="1:19" s="3" customFormat="1" ht="13.5" customHeight="1" x14ac:dyDescent="0.2">
      <c r="A157" s="388" t="str">
        <f>IF([1]p17!$A$351&lt;&gt;0,[1]p17!$A$351,"")</f>
        <v/>
      </c>
      <c r="B157" s="379"/>
      <c r="C157" s="379"/>
      <c r="D157" s="379"/>
      <c r="E157" s="379"/>
      <c r="F157" s="379"/>
      <c r="G157" s="379"/>
      <c r="H157" s="379"/>
      <c r="I157" s="379"/>
      <c r="J157" s="379"/>
      <c r="K157" s="379"/>
      <c r="L157" s="379"/>
      <c r="M157" s="379"/>
      <c r="N157" s="379"/>
      <c r="O157" s="379"/>
      <c r="P157" s="379"/>
      <c r="Q157" s="380"/>
      <c r="R157" s="26" t="str">
        <f>IF([1]p17!$J$351&lt;&gt;0,[1]p17!$J$351,"")</f>
        <v/>
      </c>
      <c r="S157" s="26" t="str">
        <f>IF([1]p17!$K$351&lt;&gt;0,[1]p17!$K$351,"")</f>
        <v/>
      </c>
    </row>
    <row r="158" spans="1:19" s="3" customFormat="1" ht="13.5" customHeight="1" x14ac:dyDescent="0.2">
      <c r="A158" s="388" t="str">
        <f>IF([1]p17!$A$352&lt;&gt;0,[1]p17!$A$352,"")</f>
        <v/>
      </c>
      <c r="B158" s="379"/>
      <c r="C158" s="379"/>
      <c r="D158" s="379"/>
      <c r="E158" s="379"/>
      <c r="F158" s="379"/>
      <c r="G158" s="379"/>
      <c r="H158" s="379"/>
      <c r="I158" s="379"/>
      <c r="J158" s="379"/>
      <c r="K158" s="379"/>
      <c r="L158" s="379"/>
      <c r="M158" s="379"/>
      <c r="N158" s="379"/>
      <c r="O158" s="379"/>
      <c r="P158" s="379"/>
      <c r="Q158" s="380"/>
      <c r="R158" s="26" t="str">
        <f>IF([1]p17!$J$352&lt;&gt;0,[1]p17!$J$352,"")</f>
        <v/>
      </c>
      <c r="S158" s="26" t="str">
        <f>IF([1]p17!$K$352&lt;&gt;0,[1]p17!$K$352,"")</f>
        <v/>
      </c>
    </row>
    <row r="159" spans="1:19" s="6" customFormat="1" x14ac:dyDescent="0.2">
      <c r="A159" s="393"/>
      <c r="B159" s="393"/>
      <c r="C159" s="393"/>
      <c r="D159" s="393"/>
      <c r="E159" s="393"/>
      <c r="F159" s="393"/>
      <c r="G159" s="393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2" customFormat="1" ht="13.5" customHeight="1" x14ac:dyDescent="0.2">
      <c r="A160" s="375" t="str">
        <f>T([1]p18!$C$13:$G$13)</f>
        <v>Joseilson Raimundo de Lima</v>
      </c>
      <c r="B160" s="376"/>
      <c r="C160" s="376"/>
      <c r="D160" s="376"/>
      <c r="E160" s="376"/>
      <c r="F160" s="376"/>
      <c r="G160" s="376"/>
      <c r="H160" s="376"/>
      <c r="I160" s="376"/>
      <c r="J160" s="376"/>
      <c r="K160" s="376"/>
      <c r="L160" s="376"/>
      <c r="M160" s="376"/>
      <c r="N160" s="376"/>
      <c r="O160" s="376"/>
      <c r="P160" s="376"/>
      <c r="Q160" s="376"/>
      <c r="R160" s="376"/>
      <c r="S160" s="377"/>
    </row>
    <row r="161" spans="1:19" s="3" customFormat="1" ht="13.5" customHeight="1" x14ac:dyDescent="0.2">
      <c r="A161" s="388" t="str">
        <f>IF([1]p18!$A$346&lt;&gt;0,[1]p18!$A$346,"")</f>
        <v/>
      </c>
      <c r="B161" s="379"/>
      <c r="C161" s="379"/>
      <c r="D161" s="379"/>
      <c r="E161" s="379"/>
      <c r="F161" s="379"/>
      <c r="G161" s="379"/>
      <c r="H161" s="379"/>
      <c r="I161" s="379"/>
      <c r="J161" s="379"/>
      <c r="K161" s="379"/>
      <c r="L161" s="379"/>
      <c r="M161" s="379"/>
      <c r="N161" s="379"/>
      <c r="O161" s="379"/>
      <c r="P161" s="379"/>
      <c r="Q161" s="380"/>
      <c r="R161" s="26" t="str">
        <f>IF([1]p18!$J$346&lt;&gt;0,[1]p18!$J$346,"")</f>
        <v/>
      </c>
      <c r="S161" s="26" t="str">
        <f>IF([1]p18!$K$346&lt;&gt;0,[1]p18!$K$346,"")</f>
        <v/>
      </c>
    </row>
    <row r="162" spans="1:19" s="3" customFormat="1" ht="13.5" customHeight="1" x14ac:dyDescent="0.2">
      <c r="A162" s="388" t="str">
        <f>IF([1]p18!$A$347&lt;&gt;0,[1]p18!$A$347,"")</f>
        <v/>
      </c>
      <c r="B162" s="379"/>
      <c r="C162" s="379"/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79"/>
      <c r="O162" s="379"/>
      <c r="P162" s="379"/>
      <c r="Q162" s="380"/>
      <c r="R162" s="26" t="str">
        <f>IF([1]p18!$J$347&lt;&gt;0,[1]p18!$J$347,"")</f>
        <v/>
      </c>
      <c r="S162" s="26" t="str">
        <f>IF([1]p18!$K$347&lt;&gt;0,[1]p18!$K$347,"")</f>
        <v/>
      </c>
    </row>
    <row r="163" spans="1:19" s="3" customFormat="1" ht="13.5" customHeight="1" x14ac:dyDescent="0.2">
      <c r="A163" s="388" t="str">
        <f>IF([1]p18!$A$348&lt;&gt;0,[1]p18!$A$348,"")</f>
        <v/>
      </c>
      <c r="B163" s="379"/>
      <c r="C163" s="379"/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79"/>
      <c r="O163" s="379"/>
      <c r="P163" s="379"/>
      <c r="Q163" s="380"/>
      <c r="R163" s="26" t="str">
        <f>IF([1]p18!$J$348&lt;&gt;0,[1]p18!$J$348,"")</f>
        <v/>
      </c>
      <c r="S163" s="26" t="str">
        <f>IF([1]p18!$K$348&lt;&gt;0,[1]p18!$K$348,"")</f>
        <v/>
      </c>
    </row>
    <row r="164" spans="1:19" s="3" customFormat="1" ht="13.5" customHeight="1" x14ac:dyDescent="0.2">
      <c r="A164" s="388" t="str">
        <f>IF([1]p18!$A$349&lt;&gt;0,[1]p18!$A$349,"")</f>
        <v/>
      </c>
      <c r="B164" s="379"/>
      <c r="C164" s="379"/>
      <c r="D164" s="379"/>
      <c r="E164" s="379"/>
      <c r="F164" s="379"/>
      <c r="G164" s="379"/>
      <c r="H164" s="379"/>
      <c r="I164" s="379"/>
      <c r="J164" s="379"/>
      <c r="K164" s="379"/>
      <c r="L164" s="379"/>
      <c r="M164" s="379"/>
      <c r="N164" s="379"/>
      <c r="O164" s="379"/>
      <c r="P164" s="379"/>
      <c r="Q164" s="380"/>
      <c r="R164" s="26" t="str">
        <f>IF([1]p18!$J$349&lt;&gt;0,[1]p18!$J$349,"")</f>
        <v/>
      </c>
      <c r="S164" s="26" t="str">
        <f>IF([1]p18!$K$349&lt;&gt;0,[1]p18!$K$349,"")</f>
        <v/>
      </c>
    </row>
    <row r="165" spans="1:19" s="3" customFormat="1" ht="13.5" customHeight="1" x14ac:dyDescent="0.2">
      <c r="A165" s="388" t="str">
        <f>IF([1]p18!$A$350&lt;&gt;0,[1]p18!$A$350,"")</f>
        <v/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79"/>
      <c r="M165" s="379"/>
      <c r="N165" s="379"/>
      <c r="O165" s="379"/>
      <c r="P165" s="379"/>
      <c r="Q165" s="380"/>
      <c r="R165" s="26" t="str">
        <f>IF([1]p18!$J$350&lt;&gt;0,[1]p18!$J$350,"")</f>
        <v/>
      </c>
      <c r="S165" s="26" t="str">
        <f>IF([1]p18!$K$350&lt;&gt;0,[1]p18!$K$350,"")</f>
        <v/>
      </c>
    </row>
    <row r="166" spans="1:19" s="3" customFormat="1" ht="13.5" customHeight="1" x14ac:dyDescent="0.2">
      <c r="A166" s="388" t="str">
        <f>IF([1]p18!$A$351&lt;&gt;0,[1]p18!$A$351,"")</f>
        <v/>
      </c>
      <c r="B166" s="379"/>
      <c r="C166" s="379"/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79"/>
      <c r="O166" s="379"/>
      <c r="P166" s="379"/>
      <c r="Q166" s="380"/>
      <c r="R166" s="26" t="str">
        <f>IF([1]p18!$J$351&lt;&gt;0,[1]p18!$J$351,"")</f>
        <v/>
      </c>
      <c r="S166" s="26" t="str">
        <f>IF([1]p18!$K$351&lt;&gt;0,[1]p18!$K$351,"")</f>
        <v/>
      </c>
    </row>
    <row r="167" spans="1:19" s="3" customFormat="1" ht="13.5" customHeight="1" x14ac:dyDescent="0.2">
      <c r="A167" s="388" t="str">
        <f>IF([1]p18!$A$352&lt;&gt;0,[1]p18!$A$352,"")</f>
        <v/>
      </c>
      <c r="B167" s="379"/>
      <c r="C167" s="379"/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79"/>
      <c r="O167" s="379"/>
      <c r="P167" s="379"/>
      <c r="Q167" s="380"/>
      <c r="R167" s="26" t="str">
        <f>IF([1]p18!$J$352&lt;&gt;0,[1]p18!$J$352,"")</f>
        <v/>
      </c>
      <c r="S167" s="26" t="str">
        <f>IF([1]p18!$K$352&lt;&gt;0,[1]p18!$K$352,"")</f>
        <v/>
      </c>
    </row>
    <row r="168" spans="1:19" s="6" customFormat="1" x14ac:dyDescent="0.2">
      <c r="A168" s="393"/>
      <c r="B168" s="393"/>
      <c r="C168" s="393"/>
      <c r="D168" s="393"/>
      <c r="E168" s="393"/>
      <c r="F168" s="393"/>
      <c r="G168" s="393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2" customFormat="1" ht="13.5" customHeight="1" x14ac:dyDescent="0.2">
      <c r="A169" s="375" t="str">
        <f>T([1]p19!$C$13:$G$13)</f>
        <v>José Lindomberg Possiano Barreiro</v>
      </c>
      <c r="B169" s="376"/>
      <c r="C169" s="376"/>
      <c r="D169" s="376"/>
      <c r="E169" s="376"/>
      <c r="F169" s="376"/>
      <c r="G169" s="376"/>
      <c r="H169" s="376"/>
      <c r="I169" s="376"/>
      <c r="J169" s="376"/>
      <c r="K169" s="376"/>
      <c r="L169" s="376"/>
      <c r="M169" s="376"/>
      <c r="N169" s="376"/>
      <c r="O169" s="376"/>
      <c r="P169" s="376"/>
      <c r="Q169" s="376"/>
      <c r="R169" s="376"/>
      <c r="S169" s="377"/>
    </row>
    <row r="170" spans="1:19" s="3" customFormat="1" ht="13.5" customHeight="1" x14ac:dyDescent="0.2">
      <c r="A170" s="388" t="str">
        <f>IF([1]p19!$A$346&lt;&gt;0,[1]p19!$A$346,"")</f>
        <v>Participações em Assembléias Departamentais</v>
      </c>
      <c r="B170" s="379"/>
      <c r="C170" s="379"/>
      <c r="D170" s="379"/>
      <c r="E170" s="379"/>
      <c r="F170" s="379"/>
      <c r="G170" s="379"/>
      <c r="H170" s="379"/>
      <c r="I170" s="379"/>
      <c r="J170" s="379"/>
      <c r="K170" s="379"/>
      <c r="L170" s="379"/>
      <c r="M170" s="379"/>
      <c r="N170" s="379"/>
      <c r="O170" s="379"/>
      <c r="P170" s="379"/>
      <c r="Q170" s="380"/>
      <c r="R170" s="26" t="str">
        <f>IF([1]p19!$J$346&lt;&gt;0,[1]p19!$J$346,"")</f>
        <v/>
      </c>
      <c r="S170" s="26" t="str">
        <f>IF([1]p19!$K$346&lt;&gt;0,[1]p19!$K$346,"")</f>
        <v/>
      </c>
    </row>
    <row r="171" spans="1:19" s="3" customFormat="1" ht="13.5" customHeight="1" x14ac:dyDescent="0.2">
      <c r="A171" s="388" t="str">
        <f>IF([1]p19!$A$347&lt;&gt;0,[1]p19!$A$347,"")</f>
        <v/>
      </c>
      <c r="B171" s="379"/>
      <c r="C171" s="379"/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79"/>
      <c r="O171" s="379"/>
      <c r="P171" s="379"/>
      <c r="Q171" s="380"/>
      <c r="R171" s="26" t="str">
        <f>IF([1]p19!$J$347&lt;&gt;0,[1]p19!$J$347,"")</f>
        <v/>
      </c>
      <c r="S171" s="26" t="str">
        <f>IF([1]p19!$K$347&lt;&gt;0,[1]p19!$K$347,"")</f>
        <v/>
      </c>
    </row>
    <row r="172" spans="1:19" s="3" customFormat="1" ht="13.5" customHeight="1" x14ac:dyDescent="0.2">
      <c r="A172" s="388" t="str">
        <f>IF([1]p19!$A$348&lt;&gt;0,[1]p19!$A$348,"")</f>
        <v/>
      </c>
      <c r="B172" s="379"/>
      <c r="C172" s="379"/>
      <c r="D172" s="379"/>
      <c r="E172" s="379"/>
      <c r="F172" s="379"/>
      <c r="G172" s="379"/>
      <c r="H172" s="379"/>
      <c r="I172" s="379"/>
      <c r="J172" s="379"/>
      <c r="K172" s="379"/>
      <c r="L172" s="379"/>
      <c r="M172" s="379"/>
      <c r="N172" s="379"/>
      <c r="O172" s="379"/>
      <c r="P172" s="379"/>
      <c r="Q172" s="380"/>
      <c r="R172" s="26" t="str">
        <f>IF([1]p19!$J$348&lt;&gt;0,[1]p19!$J$348,"")</f>
        <v/>
      </c>
      <c r="S172" s="26" t="str">
        <f>IF([1]p19!$K$348&lt;&gt;0,[1]p19!$K$348,"")</f>
        <v/>
      </c>
    </row>
    <row r="173" spans="1:19" s="3" customFormat="1" ht="13.5" customHeight="1" x14ac:dyDescent="0.2">
      <c r="A173" s="388" t="str">
        <f>IF([1]p19!$A$349&lt;&gt;0,[1]p19!$A$349,"")</f>
        <v/>
      </c>
      <c r="B173" s="379"/>
      <c r="C173" s="379"/>
      <c r="D173" s="379"/>
      <c r="E173" s="379"/>
      <c r="F173" s="379"/>
      <c r="G173" s="379"/>
      <c r="H173" s="379"/>
      <c r="I173" s="379"/>
      <c r="J173" s="379"/>
      <c r="K173" s="379"/>
      <c r="L173" s="379"/>
      <c r="M173" s="379"/>
      <c r="N173" s="379"/>
      <c r="O173" s="379"/>
      <c r="P173" s="379"/>
      <c r="Q173" s="380"/>
      <c r="R173" s="26" t="str">
        <f>IF([1]p19!$J$349&lt;&gt;0,[1]p19!$J$349,"")</f>
        <v/>
      </c>
      <c r="S173" s="26" t="str">
        <f>IF([1]p19!$K$349&lt;&gt;0,[1]p19!$K$349,"")</f>
        <v/>
      </c>
    </row>
    <row r="174" spans="1:19" s="3" customFormat="1" ht="13.5" customHeight="1" x14ac:dyDescent="0.2">
      <c r="A174" s="388" t="str">
        <f>IF([1]p19!$A$350&lt;&gt;0,[1]p19!$A$350,"")</f>
        <v/>
      </c>
      <c r="B174" s="379"/>
      <c r="C174" s="379"/>
      <c r="D174" s="379"/>
      <c r="E174" s="379"/>
      <c r="F174" s="379"/>
      <c r="G174" s="379"/>
      <c r="H174" s="379"/>
      <c r="I174" s="379"/>
      <c r="J174" s="379"/>
      <c r="K174" s="379"/>
      <c r="L174" s="379"/>
      <c r="M174" s="379"/>
      <c r="N174" s="379"/>
      <c r="O174" s="379"/>
      <c r="P174" s="379"/>
      <c r="Q174" s="380"/>
      <c r="R174" s="26" t="str">
        <f>IF([1]p19!$J$350&lt;&gt;0,[1]p19!$J$350,"")</f>
        <v/>
      </c>
      <c r="S174" s="26" t="str">
        <f>IF([1]p19!$K$350&lt;&gt;0,[1]p19!$K$350,"")</f>
        <v/>
      </c>
    </row>
    <row r="175" spans="1:19" s="3" customFormat="1" ht="13.5" customHeight="1" x14ac:dyDescent="0.2">
      <c r="A175" s="388" t="str">
        <f>IF([1]p19!$A$351&lt;&gt;0,[1]p19!$A$351,"")</f>
        <v/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79"/>
      <c r="M175" s="379"/>
      <c r="N175" s="379"/>
      <c r="O175" s="379"/>
      <c r="P175" s="379"/>
      <c r="Q175" s="380"/>
      <c r="R175" s="26" t="str">
        <f>IF([1]p19!$J$351&lt;&gt;0,[1]p19!$J$351,"")</f>
        <v/>
      </c>
      <c r="S175" s="26" t="str">
        <f>IF([1]p19!$K$351&lt;&gt;0,[1]p19!$K$351,"")</f>
        <v/>
      </c>
    </row>
    <row r="176" spans="1:19" s="3" customFormat="1" ht="13.5" customHeight="1" x14ac:dyDescent="0.2">
      <c r="A176" s="388" t="str">
        <f>IF([1]p19!$A$352&lt;&gt;0,[1]p19!$A$352,"")</f>
        <v/>
      </c>
      <c r="B176" s="379"/>
      <c r="C176" s="379"/>
      <c r="D176" s="379"/>
      <c r="E176" s="379"/>
      <c r="F176" s="379"/>
      <c r="G176" s="379"/>
      <c r="H176" s="379"/>
      <c r="I176" s="379"/>
      <c r="J176" s="379"/>
      <c r="K176" s="379"/>
      <c r="L176" s="379"/>
      <c r="M176" s="379"/>
      <c r="N176" s="379"/>
      <c r="O176" s="379"/>
      <c r="P176" s="379"/>
      <c r="Q176" s="380"/>
      <c r="R176" s="26" t="str">
        <f>IF([1]p19!$J$352&lt;&gt;0,[1]p19!$J$352,"")</f>
        <v/>
      </c>
      <c r="S176" s="26" t="str">
        <f>IF([1]p19!$K$352&lt;&gt;0,[1]p19!$K$352,"")</f>
        <v/>
      </c>
    </row>
    <row r="177" spans="1:19" s="6" customFormat="1" x14ac:dyDescent="0.2">
      <c r="A177" s="393"/>
      <c r="B177" s="393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2" customFormat="1" ht="13.5" customHeight="1" x14ac:dyDescent="0.2">
      <c r="A178" s="375" t="str">
        <f>T([1]p20!$C$13:$G$13)</f>
        <v>José Luiz Neto</v>
      </c>
      <c r="B178" s="376"/>
      <c r="C178" s="376"/>
      <c r="D178" s="376"/>
      <c r="E178" s="376"/>
      <c r="F178" s="376"/>
      <c r="G178" s="376"/>
      <c r="H178" s="376"/>
      <c r="I178" s="376"/>
      <c r="J178" s="376"/>
      <c r="K178" s="376"/>
      <c r="L178" s="376"/>
      <c r="M178" s="376"/>
      <c r="N178" s="376"/>
      <c r="O178" s="376"/>
      <c r="P178" s="376"/>
      <c r="Q178" s="376"/>
      <c r="R178" s="376"/>
      <c r="S178" s="377"/>
    </row>
    <row r="179" spans="1:19" s="3" customFormat="1" ht="13.5" customHeight="1" x14ac:dyDescent="0.2">
      <c r="A179" s="388" t="str">
        <f>IF([1]p20!$A$346&lt;&gt;0,[1]p20!$A$346,"")</f>
        <v/>
      </c>
      <c r="B179" s="379"/>
      <c r="C179" s="379"/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79"/>
      <c r="O179" s="379"/>
      <c r="P179" s="379"/>
      <c r="Q179" s="380"/>
      <c r="R179" s="26" t="str">
        <f>IF([1]p20!$J$346&lt;&gt;0,[1]p20!$J$346,"")</f>
        <v/>
      </c>
      <c r="S179" s="26" t="str">
        <f>IF([1]p20!$K$346&lt;&gt;0,[1]p20!$K$346,"")</f>
        <v/>
      </c>
    </row>
    <row r="180" spans="1:19" s="3" customFormat="1" ht="13.5" customHeight="1" x14ac:dyDescent="0.2">
      <c r="A180" s="388" t="str">
        <f>IF([1]p20!$A$347&lt;&gt;0,[1]p20!$A$347,"")</f>
        <v/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80"/>
      <c r="R180" s="26" t="str">
        <f>IF([1]p20!$J$347&lt;&gt;0,[1]p20!$J$347,"")</f>
        <v/>
      </c>
      <c r="S180" s="26" t="str">
        <f>IF([1]p20!$K$347&lt;&gt;0,[1]p20!$K$347,"")</f>
        <v/>
      </c>
    </row>
    <row r="181" spans="1:19" s="3" customFormat="1" ht="13.5" customHeight="1" x14ac:dyDescent="0.2">
      <c r="A181" s="388" t="str">
        <f>IF([1]p20!$A$348&lt;&gt;0,[1]p20!$A$348,"")</f>
        <v/>
      </c>
      <c r="B181" s="379"/>
      <c r="C181" s="379"/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379"/>
      <c r="O181" s="379"/>
      <c r="P181" s="379"/>
      <c r="Q181" s="380"/>
      <c r="R181" s="26" t="str">
        <f>IF([1]p20!$J$348&lt;&gt;0,[1]p20!$J$348,"")</f>
        <v/>
      </c>
      <c r="S181" s="26" t="str">
        <f>IF([1]p20!$K$348&lt;&gt;0,[1]p20!$K$348,"")</f>
        <v/>
      </c>
    </row>
    <row r="182" spans="1:19" s="3" customFormat="1" ht="13.5" customHeight="1" x14ac:dyDescent="0.2">
      <c r="A182" s="388" t="str">
        <f>IF([1]p20!$A$349&lt;&gt;0,[1]p20!$A$349,"")</f>
        <v/>
      </c>
      <c r="B182" s="379"/>
      <c r="C182" s="379"/>
      <c r="D182" s="379"/>
      <c r="E182" s="379"/>
      <c r="F182" s="379"/>
      <c r="G182" s="379"/>
      <c r="H182" s="379"/>
      <c r="I182" s="379"/>
      <c r="J182" s="379"/>
      <c r="K182" s="379"/>
      <c r="L182" s="379"/>
      <c r="M182" s="379"/>
      <c r="N182" s="379"/>
      <c r="O182" s="379"/>
      <c r="P182" s="379"/>
      <c r="Q182" s="380"/>
      <c r="R182" s="26" t="str">
        <f>IF([1]p20!$J$349&lt;&gt;0,[1]p20!$J$349,"")</f>
        <v/>
      </c>
      <c r="S182" s="26" t="str">
        <f>IF([1]p20!$K$349&lt;&gt;0,[1]p20!$K$349,"")</f>
        <v/>
      </c>
    </row>
    <row r="183" spans="1:19" s="3" customFormat="1" ht="13.5" customHeight="1" x14ac:dyDescent="0.2">
      <c r="A183" s="388" t="str">
        <f>IF([1]p20!$A$350&lt;&gt;0,[1]p20!$A$350,"")</f>
        <v/>
      </c>
      <c r="B183" s="379"/>
      <c r="C183" s="379"/>
      <c r="D183" s="379"/>
      <c r="E183" s="379"/>
      <c r="F183" s="379"/>
      <c r="G183" s="379"/>
      <c r="H183" s="379"/>
      <c r="I183" s="379"/>
      <c r="J183" s="379"/>
      <c r="K183" s="379"/>
      <c r="L183" s="379"/>
      <c r="M183" s="379"/>
      <c r="N183" s="379"/>
      <c r="O183" s="379"/>
      <c r="P183" s="379"/>
      <c r="Q183" s="380"/>
      <c r="R183" s="26" t="str">
        <f>IF([1]p20!$J$350&lt;&gt;0,[1]p20!$J$350,"")</f>
        <v/>
      </c>
      <c r="S183" s="26" t="str">
        <f>IF([1]p20!$K$350&lt;&gt;0,[1]p20!$K$350,"")</f>
        <v/>
      </c>
    </row>
    <row r="184" spans="1:19" s="3" customFormat="1" ht="13.5" customHeight="1" x14ac:dyDescent="0.2">
      <c r="A184" s="388" t="str">
        <f>IF([1]p20!$A$351&lt;&gt;0,[1]p20!$A$351,"")</f>
        <v/>
      </c>
      <c r="B184" s="379"/>
      <c r="C184" s="379"/>
      <c r="D184" s="379"/>
      <c r="E184" s="379"/>
      <c r="F184" s="379"/>
      <c r="G184" s="379"/>
      <c r="H184" s="379"/>
      <c r="I184" s="379"/>
      <c r="J184" s="379"/>
      <c r="K184" s="379"/>
      <c r="L184" s="379"/>
      <c r="M184" s="379"/>
      <c r="N184" s="379"/>
      <c r="O184" s="379"/>
      <c r="P184" s="379"/>
      <c r="Q184" s="380"/>
      <c r="R184" s="26" t="str">
        <f>IF([1]p20!$J$351&lt;&gt;0,[1]p20!$J$351,"")</f>
        <v/>
      </c>
      <c r="S184" s="26" t="str">
        <f>IF([1]p20!$K$351&lt;&gt;0,[1]p20!$K$351,"")</f>
        <v/>
      </c>
    </row>
    <row r="185" spans="1:19" s="3" customFormat="1" ht="13.5" customHeight="1" x14ac:dyDescent="0.2">
      <c r="A185" s="388" t="str">
        <f>IF([1]p20!$A$352&lt;&gt;0,[1]p20!$A$352,"")</f>
        <v/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79"/>
      <c r="M185" s="379"/>
      <c r="N185" s="379"/>
      <c r="O185" s="379"/>
      <c r="P185" s="379"/>
      <c r="Q185" s="380"/>
      <c r="R185" s="26" t="str">
        <f>IF([1]p20!$J$352&lt;&gt;0,[1]p20!$J$352,"")</f>
        <v/>
      </c>
      <c r="S185" s="26" t="str">
        <f>IF([1]p20!$K$352&lt;&gt;0,[1]p20!$K$352,"")</f>
        <v/>
      </c>
    </row>
    <row r="186" spans="1:19" s="6" customFormat="1" x14ac:dyDescent="0.2">
      <c r="A186" s="393"/>
      <c r="B186" s="393"/>
      <c r="C186" s="393"/>
      <c r="D186" s="393"/>
      <c r="E186" s="393"/>
      <c r="F186" s="393"/>
      <c r="G186" s="393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2" customFormat="1" ht="13.5" customHeight="1" x14ac:dyDescent="0.2">
      <c r="A187" s="375" t="str">
        <f>T([1]p21!$C$13:$G$13)</f>
        <v>Kennerson  Nascimento de Sousa Lima</v>
      </c>
      <c r="B187" s="376"/>
      <c r="C187" s="376"/>
      <c r="D187" s="376"/>
      <c r="E187" s="376"/>
      <c r="F187" s="376"/>
      <c r="G187" s="376"/>
      <c r="H187" s="376"/>
      <c r="I187" s="376"/>
      <c r="J187" s="376"/>
      <c r="K187" s="376"/>
      <c r="L187" s="376"/>
      <c r="M187" s="376"/>
      <c r="N187" s="376"/>
      <c r="O187" s="376"/>
      <c r="P187" s="376"/>
      <c r="Q187" s="376"/>
      <c r="R187" s="376"/>
      <c r="S187" s="377"/>
    </row>
    <row r="188" spans="1:19" s="3" customFormat="1" ht="13.5" customHeight="1" x14ac:dyDescent="0.2">
      <c r="A188" s="388" t="str">
        <f>IF([1]p21!$A$346&lt;&gt;0,[1]p21!$A$346,"")</f>
        <v/>
      </c>
      <c r="B188" s="379"/>
      <c r="C188" s="379"/>
      <c r="D188" s="379"/>
      <c r="E188" s="379"/>
      <c r="F188" s="379"/>
      <c r="G188" s="379"/>
      <c r="H188" s="379"/>
      <c r="I188" s="379"/>
      <c r="J188" s="379"/>
      <c r="K188" s="379"/>
      <c r="L188" s="379"/>
      <c r="M188" s="379"/>
      <c r="N188" s="379"/>
      <c r="O188" s="379"/>
      <c r="P188" s="379"/>
      <c r="Q188" s="380"/>
      <c r="R188" s="26" t="str">
        <f>IF([1]p21!$J$346&lt;&gt;0,[1]p21!$J$346,"")</f>
        <v/>
      </c>
      <c r="S188" s="26" t="str">
        <f>IF([1]p21!$K$346&lt;&gt;0,[1]p21!$K$346,"")</f>
        <v/>
      </c>
    </row>
    <row r="189" spans="1:19" s="3" customFormat="1" ht="13.5" customHeight="1" x14ac:dyDescent="0.2">
      <c r="A189" s="388" t="str">
        <f>IF([1]p21!$A$347&lt;&gt;0,[1]p21!$A$347,"")</f>
        <v/>
      </c>
      <c r="B189" s="379"/>
      <c r="C189" s="379"/>
      <c r="D189" s="379"/>
      <c r="E189" s="379"/>
      <c r="F189" s="379"/>
      <c r="G189" s="379"/>
      <c r="H189" s="379"/>
      <c r="I189" s="379"/>
      <c r="J189" s="379"/>
      <c r="K189" s="379"/>
      <c r="L189" s="379"/>
      <c r="M189" s="379"/>
      <c r="N189" s="379"/>
      <c r="O189" s="379"/>
      <c r="P189" s="379"/>
      <c r="Q189" s="380"/>
      <c r="R189" s="26" t="str">
        <f>IF([1]p21!$J$347&lt;&gt;0,[1]p21!$J$347,"")</f>
        <v/>
      </c>
      <c r="S189" s="26" t="str">
        <f>IF([1]p21!$K$347&lt;&gt;0,[1]p21!$K$347,"")</f>
        <v/>
      </c>
    </row>
    <row r="190" spans="1:19" s="3" customFormat="1" ht="13.5" customHeight="1" x14ac:dyDescent="0.2">
      <c r="A190" s="388" t="str">
        <f>IF([1]p21!$A$348&lt;&gt;0,[1]p21!$A$348,"")</f>
        <v/>
      </c>
      <c r="B190" s="379"/>
      <c r="C190" s="379"/>
      <c r="D190" s="379"/>
      <c r="E190" s="379"/>
      <c r="F190" s="379"/>
      <c r="G190" s="379"/>
      <c r="H190" s="379"/>
      <c r="I190" s="379"/>
      <c r="J190" s="379"/>
      <c r="K190" s="379"/>
      <c r="L190" s="379"/>
      <c r="M190" s="379"/>
      <c r="N190" s="379"/>
      <c r="O190" s="379"/>
      <c r="P190" s="379"/>
      <c r="Q190" s="380"/>
      <c r="R190" s="26" t="str">
        <f>IF([1]p21!$J$348&lt;&gt;0,[1]p21!$J$348,"")</f>
        <v/>
      </c>
      <c r="S190" s="26" t="str">
        <f>IF([1]p21!$K$348&lt;&gt;0,[1]p21!$K$348,"")</f>
        <v/>
      </c>
    </row>
    <row r="191" spans="1:19" s="3" customFormat="1" ht="13.5" customHeight="1" x14ac:dyDescent="0.2">
      <c r="A191" s="388" t="str">
        <f>IF([1]p21!$A$349&lt;&gt;0,[1]p21!$A$349,"")</f>
        <v/>
      </c>
      <c r="B191" s="379"/>
      <c r="C191" s="379"/>
      <c r="D191" s="379"/>
      <c r="E191" s="379"/>
      <c r="F191" s="379"/>
      <c r="G191" s="379"/>
      <c r="H191" s="379"/>
      <c r="I191" s="379"/>
      <c r="J191" s="379"/>
      <c r="K191" s="379"/>
      <c r="L191" s="379"/>
      <c r="M191" s="379"/>
      <c r="N191" s="379"/>
      <c r="O191" s="379"/>
      <c r="P191" s="379"/>
      <c r="Q191" s="380"/>
      <c r="R191" s="26" t="str">
        <f>IF([1]p21!$J$349&lt;&gt;0,[1]p21!$J$349,"")</f>
        <v/>
      </c>
      <c r="S191" s="26" t="str">
        <f>IF([1]p21!$K$349&lt;&gt;0,[1]p21!$K$349,"")</f>
        <v/>
      </c>
    </row>
    <row r="192" spans="1:19" s="3" customFormat="1" ht="13.5" customHeight="1" x14ac:dyDescent="0.2">
      <c r="A192" s="388" t="str">
        <f>IF([1]p21!$A$350&lt;&gt;0,[1]p21!$A$350,"")</f>
        <v/>
      </c>
      <c r="B192" s="379"/>
      <c r="C192" s="379"/>
      <c r="D192" s="379"/>
      <c r="E192" s="379"/>
      <c r="F192" s="379"/>
      <c r="G192" s="379"/>
      <c r="H192" s="379"/>
      <c r="I192" s="379"/>
      <c r="J192" s="379"/>
      <c r="K192" s="379"/>
      <c r="L192" s="379"/>
      <c r="M192" s="379"/>
      <c r="N192" s="379"/>
      <c r="O192" s="379"/>
      <c r="P192" s="379"/>
      <c r="Q192" s="380"/>
      <c r="R192" s="26" t="str">
        <f>IF([1]p21!$J$350&lt;&gt;0,[1]p21!$J$350,"")</f>
        <v/>
      </c>
      <c r="S192" s="26" t="str">
        <f>IF([1]p21!$K$350&lt;&gt;0,[1]p21!$K$350,"")</f>
        <v/>
      </c>
    </row>
    <row r="193" spans="1:19" s="3" customFormat="1" ht="13.5" customHeight="1" x14ac:dyDescent="0.2">
      <c r="A193" s="388" t="str">
        <f>IF([1]p21!$A$351&lt;&gt;0,[1]p21!$A$351,"")</f>
        <v/>
      </c>
      <c r="B193" s="379"/>
      <c r="C193" s="379"/>
      <c r="D193" s="379"/>
      <c r="E193" s="379"/>
      <c r="F193" s="379"/>
      <c r="G193" s="379"/>
      <c r="H193" s="379"/>
      <c r="I193" s="379"/>
      <c r="J193" s="379"/>
      <c r="K193" s="379"/>
      <c r="L193" s="379"/>
      <c r="M193" s="379"/>
      <c r="N193" s="379"/>
      <c r="O193" s="379"/>
      <c r="P193" s="379"/>
      <c r="Q193" s="380"/>
      <c r="R193" s="26" t="str">
        <f>IF([1]p21!$J$351&lt;&gt;0,[1]p21!$J$351,"")</f>
        <v/>
      </c>
      <c r="S193" s="26" t="str">
        <f>IF([1]p21!$K$351&lt;&gt;0,[1]p21!$K$351,"")</f>
        <v/>
      </c>
    </row>
    <row r="194" spans="1:19" s="3" customFormat="1" ht="13.5" customHeight="1" x14ac:dyDescent="0.2">
      <c r="A194" s="388" t="str">
        <f>IF([1]p21!$A$352&lt;&gt;0,[1]p21!$A$352,"")</f>
        <v/>
      </c>
      <c r="B194" s="379"/>
      <c r="C194" s="379"/>
      <c r="D194" s="379"/>
      <c r="E194" s="379"/>
      <c r="F194" s="379"/>
      <c r="G194" s="379"/>
      <c r="H194" s="379"/>
      <c r="I194" s="379"/>
      <c r="J194" s="379"/>
      <c r="K194" s="379"/>
      <c r="L194" s="379"/>
      <c r="M194" s="379"/>
      <c r="N194" s="379"/>
      <c r="O194" s="379"/>
      <c r="P194" s="379"/>
      <c r="Q194" s="380"/>
      <c r="R194" s="26" t="str">
        <f>IF([1]p21!$J$352&lt;&gt;0,[1]p21!$J$352,"")</f>
        <v/>
      </c>
      <c r="S194" s="26" t="str">
        <f>IF([1]p21!$K$352&lt;&gt;0,[1]p21!$K$352,"")</f>
        <v/>
      </c>
    </row>
    <row r="195" spans="1:19" s="6" customFormat="1" x14ac:dyDescent="0.2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2" customFormat="1" ht="13.5" customHeight="1" x14ac:dyDescent="0.2">
      <c r="A196" s="375" t="str">
        <f>T([1]p22!$C$13:$G$13)</f>
        <v>Leomaques Francisco Silva Bernardo</v>
      </c>
      <c r="B196" s="376"/>
      <c r="C196" s="376"/>
      <c r="D196" s="376"/>
      <c r="E196" s="376"/>
      <c r="F196" s="376"/>
      <c r="G196" s="376"/>
      <c r="H196" s="376"/>
      <c r="I196" s="376"/>
      <c r="J196" s="376"/>
      <c r="K196" s="376"/>
      <c r="L196" s="376"/>
      <c r="M196" s="376"/>
      <c r="N196" s="376"/>
      <c r="O196" s="376"/>
      <c r="P196" s="376"/>
      <c r="Q196" s="376"/>
      <c r="R196" s="376"/>
      <c r="S196" s="377"/>
    </row>
    <row r="197" spans="1:19" s="3" customFormat="1" ht="13.5" customHeight="1" x14ac:dyDescent="0.2">
      <c r="A197" s="388" t="str">
        <f>IF([1]p22!$A$346&lt;&gt;0,[1]p22!$A$346,"")</f>
        <v/>
      </c>
      <c r="B197" s="379"/>
      <c r="C197" s="379"/>
      <c r="D197" s="379"/>
      <c r="E197" s="379"/>
      <c r="F197" s="379"/>
      <c r="G197" s="379"/>
      <c r="H197" s="379"/>
      <c r="I197" s="379"/>
      <c r="J197" s="379"/>
      <c r="K197" s="379"/>
      <c r="L197" s="379"/>
      <c r="M197" s="379"/>
      <c r="N197" s="379"/>
      <c r="O197" s="379"/>
      <c r="P197" s="379"/>
      <c r="Q197" s="380"/>
      <c r="R197" s="26" t="str">
        <f>IF([1]p22!$J$346&lt;&gt;0,[1]p22!$J$346,"")</f>
        <v/>
      </c>
      <c r="S197" s="26" t="str">
        <f>IF([1]p22!$K$346&lt;&gt;0,[1]p22!$K$346,"")</f>
        <v/>
      </c>
    </row>
    <row r="198" spans="1:19" s="3" customFormat="1" ht="13.5" customHeight="1" x14ac:dyDescent="0.2">
      <c r="A198" s="388" t="str">
        <f>IF([1]p22!$A$347&lt;&gt;0,[1]p22!$A$347,"")</f>
        <v/>
      </c>
      <c r="B198" s="379"/>
      <c r="C198" s="379"/>
      <c r="D198" s="379"/>
      <c r="E198" s="379"/>
      <c r="F198" s="379"/>
      <c r="G198" s="379"/>
      <c r="H198" s="379"/>
      <c r="I198" s="379"/>
      <c r="J198" s="379"/>
      <c r="K198" s="379"/>
      <c r="L198" s="379"/>
      <c r="M198" s="379"/>
      <c r="N198" s="379"/>
      <c r="O198" s="379"/>
      <c r="P198" s="379"/>
      <c r="Q198" s="380"/>
      <c r="R198" s="26" t="str">
        <f>IF([1]p22!$J$347&lt;&gt;0,[1]p22!$J$347,"")</f>
        <v/>
      </c>
      <c r="S198" s="26" t="str">
        <f>IF([1]p22!$K$347&lt;&gt;0,[1]p22!$K$347,"")</f>
        <v/>
      </c>
    </row>
    <row r="199" spans="1:19" s="3" customFormat="1" ht="13.5" customHeight="1" x14ac:dyDescent="0.2">
      <c r="A199" s="388" t="str">
        <f>IF([1]p22!$A$348&lt;&gt;0,[1]p22!$A$348,"")</f>
        <v/>
      </c>
      <c r="B199" s="379"/>
      <c r="C199" s="379"/>
      <c r="D199" s="379"/>
      <c r="E199" s="379"/>
      <c r="F199" s="379"/>
      <c r="G199" s="379"/>
      <c r="H199" s="379"/>
      <c r="I199" s="379"/>
      <c r="J199" s="379"/>
      <c r="K199" s="379"/>
      <c r="L199" s="379"/>
      <c r="M199" s="379"/>
      <c r="N199" s="379"/>
      <c r="O199" s="379"/>
      <c r="P199" s="379"/>
      <c r="Q199" s="380"/>
      <c r="R199" s="26" t="str">
        <f>IF([1]p22!$J$348&lt;&gt;0,[1]p22!$J$348,"")</f>
        <v/>
      </c>
      <c r="S199" s="26" t="str">
        <f>IF([1]p22!$K$348&lt;&gt;0,[1]p22!$K$348,"")</f>
        <v/>
      </c>
    </row>
    <row r="200" spans="1:19" s="3" customFormat="1" ht="13.5" customHeight="1" x14ac:dyDescent="0.2">
      <c r="A200" s="388" t="str">
        <f>IF([1]p22!$A$349&lt;&gt;0,[1]p22!$A$349,"")</f>
        <v/>
      </c>
      <c r="B200" s="379"/>
      <c r="C200" s="379"/>
      <c r="D200" s="379"/>
      <c r="E200" s="379"/>
      <c r="F200" s="379"/>
      <c r="G200" s="379"/>
      <c r="H200" s="379"/>
      <c r="I200" s="379"/>
      <c r="J200" s="379"/>
      <c r="K200" s="379"/>
      <c r="L200" s="379"/>
      <c r="M200" s="379"/>
      <c r="N200" s="379"/>
      <c r="O200" s="379"/>
      <c r="P200" s="379"/>
      <c r="Q200" s="380"/>
      <c r="R200" s="26" t="str">
        <f>IF([1]p22!$J$349&lt;&gt;0,[1]p22!$J$349,"")</f>
        <v/>
      </c>
      <c r="S200" s="26" t="str">
        <f>IF([1]p22!$K$349&lt;&gt;0,[1]p22!$K$349,"")</f>
        <v/>
      </c>
    </row>
    <row r="201" spans="1:19" s="3" customFormat="1" ht="13.5" customHeight="1" x14ac:dyDescent="0.2">
      <c r="A201" s="388" t="str">
        <f>IF([1]p22!$A$350&lt;&gt;0,[1]p22!$A$350,"")</f>
        <v/>
      </c>
      <c r="B201" s="379"/>
      <c r="C201" s="379"/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79"/>
      <c r="O201" s="379"/>
      <c r="P201" s="379"/>
      <c r="Q201" s="380"/>
      <c r="R201" s="26" t="str">
        <f>IF([1]p22!$J$350&lt;&gt;0,[1]p22!$J$350,"")</f>
        <v/>
      </c>
      <c r="S201" s="26" t="str">
        <f>IF([1]p22!$K$350&lt;&gt;0,[1]p22!$K$350,"")</f>
        <v/>
      </c>
    </row>
    <row r="202" spans="1:19" s="3" customFormat="1" ht="13.5" customHeight="1" x14ac:dyDescent="0.2">
      <c r="A202" s="388" t="str">
        <f>IF([1]p22!$A$351&lt;&gt;0,[1]p22!$A$351,"")</f>
        <v/>
      </c>
      <c r="B202" s="379"/>
      <c r="C202" s="379"/>
      <c r="D202" s="379"/>
      <c r="E202" s="379"/>
      <c r="F202" s="379"/>
      <c r="G202" s="379"/>
      <c r="H202" s="379"/>
      <c r="I202" s="379"/>
      <c r="J202" s="379"/>
      <c r="K202" s="379"/>
      <c r="L202" s="379"/>
      <c r="M202" s="379"/>
      <c r="N202" s="379"/>
      <c r="O202" s="379"/>
      <c r="P202" s="379"/>
      <c r="Q202" s="380"/>
      <c r="R202" s="26" t="str">
        <f>IF([1]p22!$J$351&lt;&gt;0,[1]p22!$J$351,"")</f>
        <v/>
      </c>
      <c r="S202" s="26" t="str">
        <f>IF([1]p22!$K$351&lt;&gt;0,[1]p22!$K$351,"")</f>
        <v/>
      </c>
    </row>
    <row r="203" spans="1:19" s="3" customFormat="1" ht="13.5" customHeight="1" x14ac:dyDescent="0.2">
      <c r="A203" s="388" t="str">
        <f>IF([1]p22!$A$352&lt;&gt;0,[1]p22!$A$352,"")</f>
        <v/>
      </c>
      <c r="B203" s="379"/>
      <c r="C203" s="379"/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79"/>
      <c r="O203" s="379"/>
      <c r="P203" s="379"/>
      <c r="Q203" s="380"/>
      <c r="R203" s="26" t="str">
        <f>IF([1]p22!$J$352&lt;&gt;0,[1]p22!$J$352,"")</f>
        <v/>
      </c>
      <c r="S203" s="26" t="str">
        <f>IF([1]p22!$K$352&lt;&gt;0,[1]p22!$K$352,"")</f>
        <v/>
      </c>
    </row>
    <row r="204" spans="1:19" s="6" customFormat="1" x14ac:dyDescent="0.2">
      <c r="A204" s="393"/>
      <c r="B204" s="393"/>
      <c r="C204" s="393"/>
      <c r="D204" s="393"/>
      <c r="E204" s="393"/>
      <c r="F204" s="393"/>
      <c r="G204" s="393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2" customFormat="1" ht="13.5" customHeight="1" x14ac:dyDescent="0.2">
      <c r="A205" s="375" t="str">
        <f>T([1]p23!$C$13:$G$13)</f>
        <v>José Luiz Neto</v>
      </c>
      <c r="B205" s="376"/>
      <c r="C205" s="376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376"/>
      <c r="O205" s="376"/>
      <c r="P205" s="376"/>
      <c r="Q205" s="376"/>
      <c r="R205" s="376"/>
      <c r="S205" s="377"/>
    </row>
    <row r="206" spans="1:19" s="3" customFormat="1" ht="13.5" customHeight="1" x14ac:dyDescent="0.2">
      <c r="A206" s="388" t="str">
        <f>IF([1]p23!$A$346&lt;&gt;0,[1]p23!$A$346,"")</f>
        <v/>
      </c>
      <c r="B206" s="379"/>
      <c r="C206" s="379"/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79"/>
      <c r="O206" s="379"/>
      <c r="P206" s="379"/>
      <c r="Q206" s="380"/>
      <c r="R206" s="26" t="str">
        <f>IF([1]p23!$J$346&lt;&gt;0,[1]p23!$J$346,"")</f>
        <v/>
      </c>
      <c r="S206" s="26" t="str">
        <f>IF([1]p23!$K$346&lt;&gt;0,[1]p23!$K$346,"")</f>
        <v/>
      </c>
    </row>
    <row r="207" spans="1:19" s="3" customFormat="1" ht="13.5" customHeight="1" x14ac:dyDescent="0.2">
      <c r="A207" s="388" t="str">
        <f>IF([1]p23!$A$347&lt;&gt;0,[1]p23!$A$347,"")</f>
        <v/>
      </c>
      <c r="B207" s="379"/>
      <c r="C207" s="379"/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79"/>
      <c r="O207" s="379"/>
      <c r="P207" s="379"/>
      <c r="Q207" s="380"/>
      <c r="R207" s="26" t="str">
        <f>IF([1]p23!$J$347&lt;&gt;0,[1]p23!$J$347,"")</f>
        <v/>
      </c>
      <c r="S207" s="26" t="str">
        <f>IF([1]p23!$K$347&lt;&gt;0,[1]p23!$K$347,"")</f>
        <v/>
      </c>
    </row>
    <row r="208" spans="1:19" s="3" customFormat="1" ht="13.5" customHeight="1" x14ac:dyDescent="0.2">
      <c r="A208" s="388" t="str">
        <f>IF([1]p23!$A$348&lt;&gt;0,[1]p23!$A$348,"")</f>
        <v/>
      </c>
      <c r="B208" s="379"/>
      <c r="C208" s="379"/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79"/>
      <c r="O208" s="379"/>
      <c r="P208" s="379"/>
      <c r="Q208" s="380"/>
      <c r="R208" s="26" t="str">
        <f>IF([1]p23!$J$348&lt;&gt;0,[1]p23!$J$348,"")</f>
        <v/>
      </c>
      <c r="S208" s="26" t="str">
        <f>IF([1]p23!$K$348&lt;&gt;0,[1]p23!$K$348,"")</f>
        <v/>
      </c>
    </row>
    <row r="209" spans="1:19" s="3" customFormat="1" ht="13.5" customHeight="1" x14ac:dyDescent="0.2">
      <c r="A209" s="388" t="str">
        <f>IF([1]p23!$A$349&lt;&gt;0,[1]p23!$A$349,"")</f>
        <v/>
      </c>
      <c r="B209" s="379"/>
      <c r="C209" s="379"/>
      <c r="D209" s="379"/>
      <c r="E209" s="379"/>
      <c r="F209" s="379"/>
      <c r="G209" s="379"/>
      <c r="H209" s="379"/>
      <c r="I209" s="379"/>
      <c r="J209" s="379"/>
      <c r="K209" s="379"/>
      <c r="L209" s="379"/>
      <c r="M209" s="379"/>
      <c r="N209" s="379"/>
      <c r="O209" s="379"/>
      <c r="P209" s="379"/>
      <c r="Q209" s="380"/>
      <c r="R209" s="26" t="str">
        <f>IF([1]p23!$J$349&lt;&gt;0,[1]p23!$J$349,"")</f>
        <v/>
      </c>
      <c r="S209" s="26" t="str">
        <f>IF([1]p23!$K$349&lt;&gt;0,[1]p23!$K$349,"")</f>
        <v/>
      </c>
    </row>
    <row r="210" spans="1:19" s="3" customFormat="1" ht="13.5" customHeight="1" x14ac:dyDescent="0.2">
      <c r="A210" s="388" t="str">
        <f>IF([1]p23!$A$350&lt;&gt;0,[1]p23!$A$350,"")</f>
        <v/>
      </c>
      <c r="B210" s="379"/>
      <c r="C210" s="379"/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79"/>
      <c r="O210" s="379"/>
      <c r="P210" s="379"/>
      <c r="Q210" s="380"/>
      <c r="R210" s="26" t="str">
        <f>IF([1]p23!$J$350&lt;&gt;0,[1]p23!$J$350,"")</f>
        <v/>
      </c>
      <c r="S210" s="26" t="str">
        <f>IF([1]p23!$K$350&lt;&gt;0,[1]p23!$K$350,"")</f>
        <v/>
      </c>
    </row>
    <row r="211" spans="1:19" s="3" customFormat="1" ht="13.5" customHeight="1" x14ac:dyDescent="0.2">
      <c r="A211" s="388" t="str">
        <f>IF([1]p23!$A$351&lt;&gt;0,[1]p23!$A$351,"")</f>
        <v/>
      </c>
      <c r="B211" s="379"/>
      <c r="C211" s="379"/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79"/>
      <c r="O211" s="379"/>
      <c r="P211" s="379"/>
      <c r="Q211" s="380"/>
      <c r="R211" s="26" t="str">
        <f>IF([1]p23!$J$351&lt;&gt;0,[1]p23!$J$351,"")</f>
        <v/>
      </c>
      <c r="S211" s="26" t="str">
        <f>IF([1]p23!$K$351&lt;&gt;0,[1]p23!$K$351,"")</f>
        <v/>
      </c>
    </row>
    <row r="212" spans="1:19" s="3" customFormat="1" ht="13.5" customHeight="1" x14ac:dyDescent="0.2">
      <c r="A212" s="388" t="str">
        <f>IF([1]p23!$A$352&lt;&gt;0,[1]p23!$A$352,"")</f>
        <v/>
      </c>
      <c r="B212" s="379"/>
      <c r="C212" s="379"/>
      <c r="D212" s="379"/>
      <c r="E212" s="379"/>
      <c r="F212" s="379"/>
      <c r="G212" s="379"/>
      <c r="H212" s="379"/>
      <c r="I212" s="379"/>
      <c r="J212" s="379"/>
      <c r="K212" s="379"/>
      <c r="L212" s="379"/>
      <c r="M212" s="379"/>
      <c r="N212" s="379"/>
      <c r="O212" s="379"/>
      <c r="P212" s="379"/>
      <c r="Q212" s="380"/>
      <c r="R212" s="26" t="str">
        <f>IF([1]p23!$J$352&lt;&gt;0,[1]p23!$J$352,"")</f>
        <v/>
      </c>
      <c r="S212" s="26" t="str">
        <f>IF([1]p23!$K$352&lt;&gt;0,[1]p23!$K$352,"")</f>
        <v/>
      </c>
    </row>
    <row r="213" spans="1:19" s="6" customFormat="1" x14ac:dyDescent="0.2">
      <c r="A213" s="393"/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2" customFormat="1" ht="13.5" customHeight="1" x14ac:dyDescent="0.2">
      <c r="A214" s="375" t="str">
        <f>T([1]p24!$C$13:$G$13)</f>
        <v>Marcelo Carvalho Ferreira</v>
      </c>
      <c r="B214" s="376"/>
      <c r="C214" s="376"/>
      <c r="D214" s="376"/>
      <c r="E214" s="376"/>
      <c r="F214" s="376"/>
      <c r="G214" s="376"/>
      <c r="H214" s="376"/>
      <c r="I214" s="376"/>
      <c r="J214" s="376"/>
      <c r="K214" s="376"/>
      <c r="L214" s="376"/>
      <c r="M214" s="376"/>
      <c r="N214" s="376"/>
      <c r="O214" s="376"/>
      <c r="P214" s="376"/>
      <c r="Q214" s="376"/>
      <c r="R214" s="376"/>
      <c r="S214" s="377"/>
    </row>
    <row r="215" spans="1:19" s="3" customFormat="1" ht="13.5" customHeight="1" x14ac:dyDescent="0.2">
      <c r="A215" s="388" t="str">
        <f>IF([1]p24!$A$346&lt;&gt;0,[1]p24!$A$346,"")</f>
        <v xml:space="preserve">Membro da Comissão de Avaliação e Acompanhamento do Curso de Bacharelado em Matemática da Unidade Acadêmica de Matemática .
</v>
      </c>
      <c r="B215" s="379"/>
      <c r="C215" s="379"/>
      <c r="D215" s="379"/>
      <c r="E215" s="379"/>
      <c r="F215" s="379"/>
      <c r="G215" s="379"/>
      <c r="H215" s="379"/>
      <c r="I215" s="379"/>
      <c r="J215" s="379"/>
      <c r="K215" s="379"/>
      <c r="L215" s="379"/>
      <c r="M215" s="379"/>
      <c r="N215" s="379"/>
      <c r="O215" s="379"/>
      <c r="P215" s="379"/>
      <c r="Q215" s="380"/>
      <c r="R215" s="26" t="str">
        <f>IF([1]p24!$J$346&lt;&gt;0,[1]p24!$J$346,"")</f>
        <v/>
      </c>
      <c r="S215" s="26" t="str">
        <f>IF([1]p24!$K$346&lt;&gt;0,[1]p24!$K$346,"")</f>
        <v/>
      </c>
    </row>
    <row r="216" spans="1:19" s="3" customFormat="1" ht="13.5" customHeight="1" x14ac:dyDescent="0.2">
      <c r="A216" s="388" t="str">
        <f>IF([1]p24!$A$347&lt;&gt;0,[1]p24!$A$347,"")</f>
        <v xml:space="preserve">Membro da Comissão de avaliação de promoção funcional do Professor Leomaques Francisco Silva Bernardo.
</v>
      </c>
      <c r="B216" s="379"/>
      <c r="C216" s="379"/>
      <c r="D216" s="379"/>
      <c r="E216" s="379"/>
      <c r="F216" s="379"/>
      <c r="G216" s="379"/>
      <c r="H216" s="379"/>
      <c r="I216" s="379"/>
      <c r="J216" s="379"/>
      <c r="K216" s="379"/>
      <c r="L216" s="379"/>
      <c r="M216" s="379"/>
      <c r="N216" s="379"/>
      <c r="O216" s="379"/>
      <c r="P216" s="379"/>
      <c r="Q216" s="380"/>
      <c r="R216" s="26" t="str">
        <f>IF([1]p24!$J$347&lt;&gt;0,[1]p24!$J$347,"")</f>
        <v/>
      </c>
      <c r="S216" s="26" t="str">
        <f>IF([1]p24!$K$347&lt;&gt;0,[1]p24!$K$347,"")</f>
        <v/>
      </c>
    </row>
    <row r="217" spans="1:19" s="3" customFormat="1" ht="13.5" customHeight="1" x14ac:dyDescent="0.2">
      <c r="A217" s="388" t="str">
        <f>IF([1]p24!$A$348&lt;&gt;0,[1]p24!$A$348,"")</f>
        <v/>
      </c>
      <c r="B217" s="379"/>
      <c r="C217" s="379"/>
      <c r="D217" s="379"/>
      <c r="E217" s="379"/>
      <c r="F217" s="379"/>
      <c r="G217" s="379"/>
      <c r="H217" s="379"/>
      <c r="I217" s="379"/>
      <c r="J217" s="379"/>
      <c r="K217" s="379"/>
      <c r="L217" s="379"/>
      <c r="M217" s="379"/>
      <c r="N217" s="379"/>
      <c r="O217" s="379"/>
      <c r="P217" s="379"/>
      <c r="Q217" s="380"/>
      <c r="R217" s="26" t="str">
        <f>IF([1]p24!$J$348&lt;&gt;0,[1]p24!$J$348,"")</f>
        <v/>
      </c>
      <c r="S217" s="26" t="str">
        <f>IF([1]p24!$K$348&lt;&gt;0,[1]p24!$K$348,"")</f>
        <v/>
      </c>
    </row>
    <row r="218" spans="1:19" s="3" customFormat="1" ht="13.5" customHeight="1" x14ac:dyDescent="0.2">
      <c r="A218" s="388" t="str">
        <f>IF([1]p24!$A$349&lt;&gt;0,[1]p24!$A$349,"")</f>
        <v/>
      </c>
      <c r="B218" s="379"/>
      <c r="C218" s="379"/>
      <c r="D218" s="379"/>
      <c r="E218" s="379"/>
      <c r="F218" s="379"/>
      <c r="G218" s="379"/>
      <c r="H218" s="379"/>
      <c r="I218" s="379"/>
      <c r="J218" s="379"/>
      <c r="K218" s="379"/>
      <c r="L218" s="379"/>
      <c r="M218" s="379"/>
      <c r="N218" s="379"/>
      <c r="O218" s="379"/>
      <c r="P218" s="379"/>
      <c r="Q218" s="380"/>
      <c r="R218" s="26" t="str">
        <f>IF([1]p24!$J$349&lt;&gt;0,[1]p24!$J$349,"")</f>
        <v/>
      </c>
      <c r="S218" s="26" t="str">
        <f>IF([1]p24!$K$349&lt;&gt;0,[1]p24!$K$349,"")</f>
        <v/>
      </c>
    </row>
    <row r="219" spans="1:19" s="3" customFormat="1" ht="13.5" customHeight="1" x14ac:dyDescent="0.2">
      <c r="A219" s="388" t="str">
        <f>IF([1]p24!$A$350&lt;&gt;0,[1]p24!$A$350,"")</f>
        <v/>
      </c>
      <c r="B219" s="379"/>
      <c r="C219" s="379"/>
      <c r="D219" s="379"/>
      <c r="E219" s="379"/>
      <c r="F219" s="379"/>
      <c r="G219" s="379"/>
      <c r="H219" s="379"/>
      <c r="I219" s="379"/>
      <c r="J219" s="379"/>
      <c r="K219" s="379"/>
      <c r="L219" s="379"/>
      <c r="M219" s="379"/>
      <c r="N219" s="379"/>
      <c r="O219" s="379"/>
      <c r="P219" s="379"/>
      <c r="Q219" s="380"/>
      <c r="R219" s="26" t="str">
        <f>IF([1]p24!$J$350&lt;&gt;0,[1]p24!$J$350,"")</f>
        <v/>
      </c>
      <c r="S219" s="26" t="str">
        <f>IF([1]p24!$K$350&lt;&gt;0,[1]p24!$K$350,"")</f>
        <v/>
      </c>
    </row>
    <row r="220" spans="1:19" s="3" customFormat="1" ht="13.5" customHeight="1" x14ac:dyDescent="0.2">
      <c r="A220" s="388" t="str">
        <f>IF([1]p24!$A$351&lt;&gt;0,[1]p24!$A$351,"")</f>
        <v/>
      </c>
      <c r="B220" s="379"/>
      <c r="C220" s="379"/>
      <c r="D220" s="379"/>
      <c r="E220" s="379"/>
      <c r="F220" s="379"/>
      <c r="G220" s="379"/>
      <c r="H220" s="379"/>
      <c r="I220" s="379"/>
      <c r="J220" s="379"/>
      <c r="K220" s="379"/>
      <c r="L220" s="379"/>
      <c r="M220" s="379"/>
      <c r="N220" s="379"/>
      <c r="O220" s="379"/>
      <c r="P220" s="379"/>
      <c r="Q220" s="380"/>
      <c r="R220" s="26" t="str">
        <f>IF([1]p24!$J$351&lt;&gt;0,[1]p24!$J$351,"")</f>
        <v/>
      </c>
      <c r="S220" s="26" t="str">
        <f>IF([1]p24!$K$351&lt;&gt;0,[1]p24!$K$351,"")</f>
        <v/>
      </c>
    </row>
    <row r="221" spans="1:19" s="3" customFormat="1" ht="13.5" customHeight="1" x14ac:dyDescent="0.2">
      <c r="A221" s="388" t="str">
        <f>IF([1]p24!$A$352&lt;&gt;0,[1]p24!$A$352,"")</f>
        <v/>
      </c>
      <c r="B221" s="379"/>
      <c r="C221" s="379"/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79"/>
      <c r="O221" s="379"/>
      <c r="P221" s="379"/>
      <c r="Q221" s="380"/>
      <c r="R221" s="26" t="str">
        <f>IF([1]p24!$J$352&lt;&gt;0,[1]p24!$J$352,"")</f>
        <v/>
      </c>
      <c r="S221" s="26" t="str">
        <f>IF([1]p24!$K$352&lt;&gt;0,[1]p24!$K$352,"")</f>
        <v/>
      </c>
    </row>
    <row r="222" spans="1:19" s="6" customFormat="1" x14ac:dyDescent="0.2">
      <c r="A222" s="393"/>
      <c r="B222" s="393"/>
      <c r="C222" s="393"/>
      <c r="D222" s="393"/>
      <c r="E222" s="393"/>
      <c r="F222" s="393"/>
      <c r="G222" s="393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2" customFormat="1" ht="13.5" customHeight="1" x14ac:dyDescent="0.2">
      <c r="A223" s="375" t="str">
        <f>T([1]p25!$C$13:$G$13)</f>
        <v>Marco Antonio Lázaro Velásquez</v>
      </c>
      <c r="B223" s="376"/>
      <c r="C223" s="376"/>
      <c r="D223" s="376"/>
      <c r="E223" s="376"/>
      <c r="F223" s="376"/>
      <c r="G223" s="376"/>
      <c r="H223" s="376"/>
      <c r="I223" s="376"/>
      <c r="J223" s="376"/>
      <c r="K223" s="376"/>
      <c r="L223" s="376"/>
      <c r="M223" s="376"/>
      <c r="N223" s="376"/>
      <c r="O223" s="376"/>
      <c r="P223" s="376"/>
      <c r="Q223" s="376"/>
      <c r="R223" s="376"/>
      <c r="S223" s="377"/>
    </row>
    <row r="224" spans="1:19" s="3" customFormat="1" ht="13.5" customHeight="1" x14ac:dyDescent="0.2">
      <c r="A224" s="388" t="str">
        <f>IF([1]p25!$A$346&lt;&gt;0,[1]p25!$A$346,"")</f>
        <v/>
      </c>
      <c r="B224" s="379"/>
      <c r="C224" s="379"/>
      <c r="D224" s="379"/>
      <c r="E224" s="379"/>
      <c r="F224" s="379"/>
      <c r="G224" s="379"/>
      <c r="H224" s="379"/>
      <c r="I224" s="379"/>
      <c r="J224" s="379"/>
      <c r="K224" s="379"/>
      <c r="L224" s="379"/>
      <c r="M224" s="379"/>
      <c r="N224" s="379"/>
      <c r="O224" s="379"/>
      <c r="P224" s="379"/>
      <c r="Q224" s="380"/>
      <c r="R224" s="26" t="str">
        <f>IF([1]p25!$J$346&lt;&gt;0,[1]p25!$J$346,"")</f>
        <v/>
      </c>
      <c r="S224" s="26" t="str">
        <f>IF([1]p25!$K$346&lt;&gt;0,[1]p25!$K$346,"")</f>
        <v/>
      </c>
    </row>
    <row r="225" spans="1:19" s="3" customFormat="1" ht="13.5" customHeight="1" x14ac:dyDescent="0.2">
      <c r="A225" s="388" t="str">
        <f>IF([1]p25!$A$347&lt;&gt;0,[1]p25!$A$347,"")</f>
        <v/>
      </c>
      <c r="B225" s="379"/>
      <c r="C225" s="379"/>
      <c r="D225" s="379"/>
      <c r="E225" s="379"/>
      <c r="F225" s="379"/>
      <c r="G225" s="379"/>
      <c r="H225" s="379"/>
      <c r="I225" s="379"/>
      <c r="J225" s="379"/>
      <c r="K225" s="379"/>
      <c r="L225" s="379"/>
      <c r="M225" s="379"/>
      <c r="N225" s="379"/>
      <c r="O225" s="379"/>
      <c r="P225" s="379"/>
      <c r="Q225" s="380"/>
      <c r="R225" s="26" t="str">
        <f>IF([1]p25!$J$347&lt;&gt;0,[1]p25!$J$347,"")</f>
        <v/>
      </c>
      <c r="S225" s="26" t="str">
        <f>IF([1]p25!$K$347&lt;&gt;0,[1]p25!$K$347,"")</f>
        <v/>
      </c>
    </row>
    <row r="226" spans="1:19" s="3" customFormat="1" ht="13.5" customHeight="1" x14ac:dyDescent="0.2">
      <c r="A226" s="388" t="str">
        <f>IF([1]p25!$A$348&lt;&gt;0,[1]p25!$A$348,"")</f>
        <v/>
      </c>
      <c r="B226" s="379"/>
      <c r="C226" s="379"/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79"/>
      <c r="O226" s="379"/>
      <c r="P226" s="379"/>
      <c r="Q226" s="380"/>
      <c r="R226" s="26" t="str">
        <f>IF([1]p25!$J$348&lt;&gt;0,[1]p25!$J$348,"")</f>
        <v/>
      </c>
      <c r="S226" s="26" t="str">
        <f>IF([1]p25!$K$348&lt;&gt;0,[1]p25!$K$348,"")</f>
        <v/>
      </c>
    </row>
    <row r="227" spans="1:19" s="3" customFormat="1" ht="13.5" customHeight="1" x14ac:dyDescent="0.2">
      <c r="A227" s="388" t="str">
        <f>IF([1]p25!$A$349&lt;&gt;0,[1]p25!$A$349,"")</f>
        <v/>
      </c>
      <c r="B227" s="379"/>
      <c r="C227" s="379"/>
      <c r="D227" s="379"/>
      <c r="E227" s="379"/>
      <c r="F227" s="379"/>
      <c r="G227" s="379"/>
      <c r="H227" s="379"/>
      <c r="I227" s="379"/>
      <c r="J227" s="379"/>
      <c r="K227" s="379"/>
      <c r="L227" s="379"/>
      <c r="M227" s="379"/>
      <c r="N227" s="379"/>
      <c r="O227" s="379"/>
      <c r="P227" s="379"/>
      <c r="Q227" s="380"/>
      <c r="R227" s="26" t="str">
        <f>IF([1]p25!$J$349&lt;&gt;0,[1]p25!$J$349,"")</f>
        <v/>
      </c>
      <c r="S227" s="26" t="str">
        <f>IF([1]p25!$K$349&lt;&gt;0,[1]p25!$K$349,"")</f>
        <v/>
      </c>
    </row>
    <row r="228" spans="1:19" s="3" customFormat="1" ht="13.5" customHeight="1" x14ac:dyDescent="0.2">
      <c r="A228" s="388" t="str">
        <f>IF([1]p25!$A$350&lt;&gt;0,[1]p25!$A$350,"")</f>
        <v/>
      </c>
      <c r="B228" s="379"/>
      <c r="C228" s="379"/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79"/>
      <c r="O228" s="379"/>
      <c r="P228" s="379"/>
      <c r="Q228" s="380"/>
      <c r="R228" s="26" t="str">
        <f>IF([1]p25!$J$350&lt;&gt;0,[1]p25!$J$350,"")</f>
        <v/>
      </c>
      <c r="S228" s="26" t="str">
        <f>IF([1]p25!$K$350&lt;&gt;0,[1]p25!$K$350,"")</f>
        <v/>
      </c>
    </row>
    <row r="229" spans="1:19" s="3" customFormat="1" ht="13.5" customHeight="1" x14ac:dyDescent="0.2">
      <c r="A229" s="388" t="str">
        <f>IF([1]p25!$A$351&lt;&gt;0,[1]p25!$A$351,"")</f>
        <v/>
      </c>
      <c r="B229" s="379"/>
      <c r="C229" s="379"/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79"/>
      <c r="O229" s="379"/>
      <c r="P229" s="379"/>
      <c r="Q229" s="380"/>
      <c r="R229" s="26" t="str">
        <f>IF([1]p25!$J$351&lt;&gt;0,[1]p25!$J$351,"")</f>
        <v/>
      </c>
      <c r="S229" s="26" t="str">
        <f>IF([1]p25!$K$351&lt;&gt;0,[1]p25!$K$351,"")</f>
        <v/>
      </c>
    </row>
    <row r="230" spans="1:19" s="3" customFormat="1" ht="13.5" customHeight="1" x14ac:dyDescent="0.2">
      <c r="A230" s="388" t="str">
        <f>IF([1]p25!$A$352&lt;&gt;0,[1]p25!$A$352,"")</f>
        <v/>
      </c>
      <c r="B230" s="379"/>
      <c r="C230" s="379"/>
      <c r="D230" s="379"/>
      <c r="E230" s="379"/>
      <c r="F230" s="379"/>
      <c r="G230" s="379"/>
      <c r="H230" s="379"/>
      <c r="I230" s="379"/>
      <c r="J230" s="379"/>
      <c r="K230" s="379"/>
      <c r="L230" s="379"/>
      <c r="M230" s="379"/>
      <c r="N230" s="379"/>
      <c r="O230" s="379"/>
      <c r="P230" s="379"/>
      <c r="Q230" s="380"/>
      <c r="R230" s="26" t="str">
        <f>IF([1]p25!$J$352&lt;&gt;0,[1]p25!$J$352,"")</f>
        <v/>
      </c>
      <c r="S230" s="26" t="str">
        <f>IF([1]p25!$K$352&lt;&gt;0,[1]p25!$K$352,"")</f>
        <v/>
      </c>
    </row>
    <row r="231" spans="1:19" s="6" customFormat="1" x14ac:dyDescent="0.2">
      <c r="A231" s="393"/>
      <c r="B231" s="393"/>
      <c r="C231" s="393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2" customFormat="1" ht="13.5" customHeight="1" x14ac:dyDescent="0.2">
      <c r="A232" s="375" t="str">
        <f>T([1]p26!$C$13:$G$13)</f>
        <v>Marco Aurélio Soares Souto</v>
      </c>
      <c r="B232" s="376"/>
      <c r="C232" s="376"/>
      <c r="D232" s="376"/>
      <c r="E232" s="376"/>
      <c r="F232" s="376"/>
      <c r="G232" s="376"/>
      <c r="H232" s="376"/>
      <c r="I232" s="376"/>
      <c r="J232" s="376"/>
      <c r="K232" s="376"/>
      <c r="L232" s="376"/>
      <c r="M232" s="376"/>
      <c r="N232" s="376"/>
      <c r="O232" s="376"/>
      <c r="P232" s="376"/>
      <c r="Q232" s="376"/>
      <c r="R232" s="376"/>
      <c r="S232" s="377"/>
    </row>
    <row r="233" spans="1:19" s="3" customFormat="1" ht="13.5" customHeight="1" x14ac:dyDescent="0.2">
      <c r="A233" s="388" t="str">
        <f>IF([1]p26!$A$346&lt;&gt;0,[1]p26!$A$346,"")</f>
        <v/>
      </c>
      <c r="B233" s="379"/>
      <c r="C233" s="379"/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79"/>
      <c r="O233" s="379"/>
      <c r="P233" s="379"/>
      <c r="Q233" s="380"/>
      <c r="R233" s="26" t="str">
        <f>IF([1]p26!$J$346&lt;&gt;0,[1]p26!$J$346,"")</f>
        <v/>
      </c>
      <c r="S233" s="26" t="str">
        <f>IF([1]p26!$K$346&lt;&gt;0,[1]p26!$K$346,"")</f>
        <v/>
      </c>
    </row>
    <row r="234" spans="1:19" s="3" customFormat="1" ht="13.5" customHeight="1" x14ac:dyDescent="0.2">
      <c r="A234" s="388" t="str">
        <f>IF([1]p26!$A$347&lt;&gt;0,[1]p26!$A$347,"")</f>
        <v/>
      </c>
      <c r="B234" s="379"/>
      <c r="C234" s="379"/>
      <c r="D234" s="379"/>
      <c r="E234" s="379"/>
      <c r="F234" s="379"/>
      <c r="G234" s="379"/>
      <c r="H234" s="379"/>
      <c r="I234" s="379"/>
      <c r="J234" s="379"/>
      <c r="K234" s="379"/>
      <c r="L234" s="379"/>
      <c r="M234" s="379"/>
      <c r="N234" s="379"/>
      <c r="O234" s="379"/>
      <c r="P234" s="379"/>
      <c r="Q234" s="380"/>
      <c r="R234" s="26" t="str">
        <f>IF([1]p26!$J$347&lt;&gt;0,[1]p26!$J$347,"")</f>
        <v/>
      </c>
      <c r="S234" s="26" t="str">
        <f>IF([1]p26!$K$347&lt;&gt;0,[1]p26!$K$347,"")</f>
        <v/>
      </c>
    </row>
    <row r="235" spans="1:19" s="3" customFormat="1" ht="13.5" customHeight="1" x14ac:dyDescent="0.2">
      <c r="A235" s="388" t="str">
        <f>IF([1]p26!$A$348&lt;&gt;0,[1]p26!$A$348,"")</f>
        <v/>
      </c>
      <c r="B235" s="379"/>
      <c r="C235" s="379"/>
      <c r="D235" s="379"/>
      <c r="E235" s="379"/>
      <c r="F235" s="379"/>
      <c r="G235" s="379"/>
      <c r="H235" s="379"/>
      <c r="I235" s="379"/>
      <c r="J235" s="379"/>
      <c r="K235" s="379"/>
      <c r="L235" s="379"/>
      <c r="M235" s="379"/>
      <c r="N235" s="379"/>
      <c r="O235" s="379"/>
      <c r="P235" s="379"/>
      <c r="Q235" s="380"/>
      <c r="R235" s="26" t="str">
        <f>IF([1]p26!$J$348&lt;&gt;0,[1]p26!$J$348,"")</f>
        <v/>
      </c>
      <c r="S235" s="26" t="str">
        <f>IF([1]p26!$K$348&lt;&gt;0,[1]p26!$K$348,"")</f>
        <v/>
      </c>
    </row>
    <row r="236" spans="1:19" s="3" customFormat="1" ht="13.5" customHeight="1" x14ac:dyDescent="0.2">
      <c r="A236" s="388" t="str">
        <f>IF([1]p26!$A$349&lt;&gt;0,[1]p26!$A$349,"")</f>
        <v/>
      </c>
      <c r="B236" s="379"/>
      <c r="C236" s="379"/>
      <c r="D236" s="379"/>
      <c r="E236" s="379"/>
      <c r="F236" s="379"/>
      <c r="G236" s="379"/>
      <c r="H236" s="379"/>
      <c r="I236" s="379"/>
      <c r="J236" s="379"/>
      <c r="K236" s="379"/>
      <c r="L236" s="379"/>
      <c r="M236" s="379"/>
      <c r="N236" s="379"/>
      <c r="O236" s="379"/>
      <c r="P236" s="379"/>
      <c r="Q236" s="380"/>
      <c r="R236" s="26" t="str">
        <f>IF([1]p26!$J$349&lt;&gt;0,[1]p26!$J$349,"")</f>
        <v/>
      </c>
      <c r="S236" s="26" t="str">
        <f>IF([1]p26!$K$349&lt;&gt;0,[1]p26!$K$349,"")</f>
        <v/>
      </c>
    </row>
    <row r="237" spans="1:19" s="3" customFormat="1" ht="13.5" customHeight="1" x14ac:dyDescent="0.2">
      <c r="A237" s="388" t="str">
        <f>IF([1]p26!$A$350&lt;&gt;0,[1]p26!$A$350,"")</f>
        <v/>
      </c>
      <c r="B237" s="379"/>
      <c r="C237" s="379"/>
      <c r="D237" s="379"/>
      <c r="E237" s="379"/>
      <c r="F237" s="379"/>
      <c r="G237" s="379"/>
      <c r="H237" s="379"/>
      <c r="I237" s="379"/>
      <c r="J237" s="379"/>
      <c r="K237" s="379"/>
      <c r="L237" s="379"/>
      <c r="M237" s="379"/>
      <c r="N237" s="379"/>
      <c r="O237" s="379"/>
      <c r="P237" s="379"/>
      <c r="Q237" s="380"/>
      <c r="R237" s="26" t="str">
        <f>IF([1]p26!$J$350&lt;&gt;0,[1]p26!$J$350,"")</f>
        <v/>
      </c>
      <c r="S237" s="26" t="str">
        <f>IF([1]p26!$K$350&lt;&gt;0,[1]p26!$K$350,"")</f>
        <v/>
      </c>
    </row>
    <row r="238" spans="1:19" s="3" customFormat="1" ht="13.5" customHeight="1" x14ac:dyDescent="0.2">
      <c r="A238" s="388" t="str">
        <f>IF([1]p26!$A$351&lt;&gt;0,[1]p26!$A$351,"")</f>
        <v/>
      </c>
      <c r="B238" s="379"/>
      <c r="C238" s="379"/>
      <c r="D238" s="379"/>
      <c r="E238" s="379"/>
      <c r="F238" s="379"/>
      <c r="G238" s="379"/>
      <c r="H238" s="379"/>
      <c r="I238" s="379"/>
      <c r="J238" s="379"/>
      <c r="K238" s="379"/>
      <c r="L238" s="379"/>
      <c r="M238" s="379"/>
      <c r="N238" s="379"/>
      <c r="O238" s="379"/>
      <c r="P238" s="379"/>
      <c r="Q238" s="380"/>
      <c r="R238" s="26" t="str">
        <f>IF([1]p26!$J$351&lt;&gt;0,[1]p26!$J$351,"")</f>
        <v/>
      </c>
      <c r="S238" s="26" t="str">
        <f>IF([1]p26!$K$351&lt;&gt;0,[1]p26!$K$351,"")</f>
        <v/>
      </c>
    </row>
    <row r="239" spans="1:19" s="3" customFormat="1" ht="13.5" customHeight="1" x14ac:dyDescent="0.2">
      <c r="A239" s="388" t="str">
        <f>IF([1]p26!$A$352&lt;&gt;0,[1]p26!$A$352,"")</f>
        <v/>
      </c>
      <c r="B239" s="379"/>
      <c r="C239" s="379"/>
      <c r="D239" s="379"/>
      <c r="E239" s="379"/>
      <c r="F239" s="379"/>
      <c r="G239" s="379"/>
      <c r="H239" s="379"/>
      <c r="I239" s="379"/>
      <c r="J239" s="379"/>
      <c r="K239" s="379"/>
      <c r="L239" s="379"/>
      <c r="M239" s="379"/>
      <c r="N239" s="379"/>
      <c r="O239" s="379"/>
      <c r="P239" s="379"/>
      <c r="Q239" s="380"/>
      <c r="R239" s="26" t="str">
        <f>IF([1]p26!$J$352&lt;&gt;0,[1]p26!$J$352,"")</f>
        <v/>
      </c>
      <c r="S239" s="26" t="str">
        <f>IF([1]p26!$K$352&lt;&gt;0,[1]p26!$K$352,"")</f>
        <v/>
      </c>
    </row>
    <row r="240" spans="1:19" s="6" customFormat="1" x14ac:dyDescent="0.2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2" customFormat="1" ht="13.5" customHeight="1" x14ac:dyDescent="0.2">
      <c r="A241" s="375" t="str">
        <f>T([1]p27!$C$13:$G$13)</f>
        <v>Maria de Sousa Leite Filha</v>
      </c>
      <c r="B241" s="376"/>
      <c r="C241" s="376"/>
      <c r="D241" s="376"/>
      <c r="E241" s="376"/>
      <c r="F241" s="376"/>
      <c r="G241" s="376"/>
      <c r="H241" s="376"/>
      <c r="I241" s="376"/>
      <c r="J241" s="376"/>
      <c r="K241" s="376"/>
      <c r="L241" s="376"/>
      <c r="M241" s="376"/>
      <c r="N241" s="376"/>
      <c r="O241" s="376"/>
      <c r="P241" s="376"/>
      <c r="Q241" s="376"/>
      <c r="R241" s="376"/>
      <c r="S241" s="377"/>
    </row>
    <row r="242" spans="1:19" s="3" customFormat="1" ht="13.5" customHeight="1" x14ac:dyDescent="0.2">
      <c r="A242" s="388" t="str">
        <f>IF([1]p27!$A$346&lt;&gt;0,[1]p27!$A$346,"")</f>
        <v>Preparação de aulas</v>
      </c>
      <c r="B242" s="379"/>
      <c r="C242" s="379"/>
      <c r="D242" s="379"/>
      <c r="E242" s="379"/>
      <c r="F242" s="379"/>
      <c r="G242" s="379"/>
      <c r="H242" s="379"/>
      <c r="I242" s="379"/>
      <c r="J242" s="379"/>
      <c r="K242" s="379"/>
      <c r="L242" s="379"/>
      <c r="M242" s="379"/>
      <c r="N242" s="379"/>
      <c r="O242" s="379"/>
      <c r="P242" s="379"/>
      <c r="Q242" s="380"/>
      <c r="R242" s="26">
        <f>IF([1]p27!$J$346&lt;&gt;0,[1]p27!$J$346,"")</f>
        <v>45323</v>
      </c>
      <c r="S242" s="26">
        <f>IF([1]p27!$K$346&lt;&gt;0,[1]p27!$K$346,"")</f>
        <v>45430</v>
      </c>
    </row>
    <row r="243" spans="1:19" s="3" customFormat="1" ht="13.5" customHeight="1" x14ac:dyDescent="0.2">
      <c r="A243" s="388" t="str">
        <f>IF([1]p27!$A$347&lt;&gt;0,[1]p27!$A$347,"")</f>
        <v>Estudos para desenvolvimento de projetos de pesquisa</v>
      </c>
      <c r="B243" s="379"/>
      <c r="C243" s="379"/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79"/>
      <c r="O243" s="379"/>
      <c r="P243" s="379"/>
      <c r="Q243" s="380"/>
      <c r="R243" s="26">
        <f>IF([1]p27!$J$347&lt;&gt;0,[1]p27!$J$347,"")</f>
        <v>45323</v>
      </c>
      <c r="S243" s="26">
        <f>IF([1]p27!$K$347&lt;&gt;0,[1]p27!$K$347,"")</f>
        <v>45430</v>
      </c>
    </row>
    <row r="244" spans="1:19" s="3" customFormat="1" ht="13.5" customHeight="1" x14ac:dyDescent="0.2">
      <c r="A244" s="388" t="str">
        <f>IF([1]p27!$A$348&lt;&gt;0,[1]p27!$A$348,"")</f>
        <v>Preparação de atividades avaliativas e correção das mesmas</v>
      </c>
      <c r="B244" s="379"/>
      <c r="C244" s="379"/>
      <c r="D244" s="379"/>
      <c r="E244" s="379"/>
      <c r="F244" s="379"/>
      <c r="G244" s="379"/>
      <c r="H244" s="379"/>
      <c r="I244" s="379"/>
      <c r="J244" s="379"/>
      <c r="K244" s="379"/>
      <c r="L244" s="379"/>
      <c r="M244" s="379"/>
      <c r="N244" s="379"/>
      <c r="O244" s="379"/>
      <c r="P244" s="379"/>
      <c r="Q244" s="380"/>
      <c r="R244" s="26">
        <f>IF([1]p27!$J$348&lt;&gt;0,[1]p27!$J$348,"")</f>
        <v>45323</v>
      </c>
      <c r="S244" s="26">
        <f>IF([1]p27!$K$348&lt;&gt;0,[1]p27!$K$348,"")</f>
        <v>45430</v>
      </c>
    </row>
    <row r="245" spans="1:19" s="3" customFormat="1" ht="13.5" customHeight="1" x14ac:dyDescent="0.2">
      <c r="A245" s="388" t="str">
        <f>IF([1]p27!$A$349&lt;&gt;0,[1]p27!$A$349,"")</f>
        <v/>
      </c>
      <c r="B245" s="379"/>
      <c r="C245" s="379"/>
      <c r="D245" s="379"/>
      <c r="E245" s="379"/>
      <c r="F245" s="379"/>
      <c r="G245" s="379"/>
      <c r="H245" s="379"/>
      <c r="I245" s="379"/>
      <c r="J245" s="379"/>
      <c r="K245" s="379"/>
      <c r="L245" s="379"/>
      <c r="M245" s="379"/>
      <c r="N245" s="379"/>
      <c r="O245" s="379"/>
      <c r="P245" s="379"/>
      <c r="Q245" s="380"/>
      <c r="R245" s="26" t="str">
        <f>IF([1]p27!$J$349&lt;&gt;0,[1]p27!$J$349,"")</f>
        <v/>
      </c>
      <c r="S245" s="26" t="str">
        <f>IF([1]p27!$K$349&lt;&gt;0,[1]p27!$K$349,"")</f>
        <v/>
      </c>
    </row>
    <row r="246" spans="1:19" s="3" customFormat="1" ht="13.5" customHeight="1" x14ac:dyDescent="0.2">
      <c r="A246" s="388" t="str">
        <f>IF([1]p27!$A$350&lt;&gt;0,[1]p27!$A$350,"")</f>
        <v/>
      </c>
      <c r="B246" s="379"/>
      <c r="C246" s="379"/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79"/>
      <c r="O246" s="379"/>
      <c r="P246" s="379"/>
      <c r="Q246" s="380"/>
      <c r="R246" s="26" t="str">
        <f>IF([1]p27!$J$350&lt;&gt;0,[1]p27!$J$350,"")</f>
        <v/>
      </c>
      <c r="S246" s="26" t="str">
        <f>IF([1]p27!$K$350&lt;&gt;0,[1]p27!$K$350,"")</f>
        <v/>
      </c>
    </row>
    <row r="247" spans="1:19" s="3" customFormat="1" ht="13.5" customHeight="1" x14ac:dyDescent="0.2">
      <c r="A247" s="388" t="str">
        <f>IF([1]p27!$A$351&lt;&gt;0,[1]p27!$A$351,"")</f>
        <v/>
      </c>
      <c r="B247" s="379"/>
      <c r="C247" s="379"/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79"/>
      <c r="O247" s="379"/>
      <c r="P247" s="379"/>
      <c r="Q247" s="380"/>
      <c r="R247" s="26" t="str">
        <f>IF([1]p27!$J$351&lt;&gt;0,[1]p27!$J$351,"")</f>
        <v/>
      </c>
      <c r="S247" s="26" t="str">
        <f>IF([1]p27!$K$351&lt;&gt;0,[1]p27!$K$351,"")</f>
        <v/>
      </c>
    </row>
    <row r="248" spans="1:19" s="3" customFormat="1" ht="13.5" customHeight="1" x14ac:dyDescent="0.2">
      <c r="A248" s="388" t="str">
        <f>IF([1]p27!$A$352&lt;&gt;0,[1]p27!$A$352,"")</f>
        <v/>
      </c>
      <c r="B248" s="379"/>
      <c r="C248" s="379"/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79"/>
      <c r="O248" s="379"/>
      <c r="P248" s="379"/>
      <c r="Q248" s="380"/>
      <c r="R248" s="26" t="str">
        <f>IF([1]p27!$J$352&lt;&gt;0,[1]p27!$J$352,"")</f>
        <v/>
      </c>
      <c r="S248" s="26" t="str">
        <f>IF([1]p27!$K$352&lt;&gt;0,[1]p27!$K$352,"")</f>
        <v/>
      </c>
    </row>
    <row r="249" spans="1:19" s="6" customFormat="1" x14ac:dyDescent="0.2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2" customFormat="1" ht="13.5" customHeight="1" x14ac:dyDescent="0.2">
      <c r="A250" s="375" t="str">
        <f>T([1]p28!$C$13:$G$13)</f>
        <v>Pammella Queiroz de Souza</v>
      </c>
      <c r="B250" s="376"/>
      <c r="C250" s="376"/>
      <c r="D250" s="376"/>
      <c r="E250" s="376"/>
      <c r="F250" s="376"/>
      <c r="G250" s="376"/>
      <c r="H250" s="376"/>
      <c r="I250" s="376"/>
      <c r="J250" s="376"/>
      <c r="K250" s="376"/>
      <c r="L250" s="376"/>
      <c r="M250" s="376"/>
      <c r="N250" s="376"/>
      <c r="O250" s="376"/>
      <c r="P250" s="376"/>
      <c r="Q250" s="376"/>
      <c r="R250" s="376"/>
      <c r="S250" s="377"/>
    </row>
    <row r="251" spans="1:19" s="3" customFormat="1" ht="13.5" customHeight="1" x14ac:dyDescent="0.2">
      <c r="A251" s="388" t="str">
        <f>IF([1]p28!$A$346&lt;&gt;0,[1]p28!$A$346,"")</f>
        <v/>
      </c>
      <c r="B251" s="379"/>
      <c r="C251" s="379"/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79"/>
      <c r="O251" s="379"/>
      <c r="P251" s="379"/>
      <c r="Q251" s="380"/>
      <c r="R251" s="26" t="str">
        <f>IF([1]p28!$J$346&lt;&gt;0,[1]p28!$J$346,"")</f>
        <v/>
      </c>
      <c r="S251" s="26" t="str">
        <f>IF([1]p28!$K$346&lt;&gt;0,[1]p28!$K$346,"")</f>
        <v/>
      </c>
    </row>
    <row r="252" spans="1:19" s="3" customFormat="1" ht="13.5" customHeight="1" x14ac:dyDescent="0.2">
      <c r="A252" s="388" t="str">
        <f>IF([1]p28!$A$347&lt;&gt;0,[1]p28!$A$347,"")</f>
        <v/>
      </c>
      <c r="B252" s="379"/>
      <c r="C252" s="379"/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79"/>
      <c r="O252" s="379"/>
      <c r="P252" s="379"/>
      <c r="Q252" s="380"/>
      <c r="R252" s="26" t="str">
        <f>IF([1]p28!$J$347&lt;&gt;0,[1]p28!$J$347,"")</f>
        <v/>
      </c>
      <c r="S252" s="26" t="str">
        <f>IF([1]p28!$K$347&lt;&gt;0,[1]p28!$K$347,"")</f>
        <v/>
      </c>
    </row>
    <row r="253" spans="1:19" s="3" customFormat="1" ht="13.5" customHeight="1" x14ac:dyDescent="0.2">
      <c r="A253" s="388" t="str">
        <f>IF([1]p28!$A$348&lt;&gt;0,[1]p28!$A$348,"")</f>
        <v/>
      </c>
      <c r="B253" s="379"/>
      <c r="C253" s="379"/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79"/>
      <c r="O253" s="379"/>
      <c r="P253" s="379"/>
      <c r="Q253" s="380"/>
      <c r="R253" s="26" t="str">
        <f>IF([1]p28!$J$348&lt;&gt;0,[1]p28!$J$348,"")</f>
        <v/>
      </c>
      <c r="S253" s="26" t="str">
        <f>IF([1]p28!$K$348&lt;&gt;0,[1]p28!$K$348,"")</f>
        <v/>
      </c>
    </row>
    <row r="254" spans="1:19" s="3" customFormat="1" ht="13.5" customHeight="1" x14ac:dyDescent="0.2">
      <c r="A254" s="388" t="str">
        <f>IF([1]p28!$A$349&lt;&gt;0,[1]p28!$A$349,"")</f>
        <v/>
      </c>
      <c r="B254" s="379"/>
      <c r="C254" s="379"/>
      <c r="D254" s="379"/>
      <c r="E254" s="379"/>
      <c r="F254" s="379"/>
      <c r="G254" s="379"/>
      <c r="H254" s="379"/>
      <c r="I254" s="379"/>
      <c r="J254" s="379"/>
      <c r="K254" s="379"/>
      <c r="L254" s="379"/>
      <c r="M254" s="379"/>
      <c r="N254" s="379"/>
      <c r="O254" s="379"/>
      <c r="P254" s="379"/>
      <c r="Q254" s="380"/>
      <c r="R254" s="26" t="str">
        <f>IF([1]p28!$J$349&lt;&gt;0,[1]p28!$J$349,"")</f>
        <v/>
      </c>
      <c r="S254" s="26" t="str">
        <f>IF([1]p28!$K$349&lt;&gt;0,[1]p28!$K$349,"")</f>
        <v/>
      </c>
    </row>
    <row r="255" spans="1:19" s="3" customFormat="1" ht="13.5" customHeight="1" x14ac:dyDescent="0.2">
      <c r="A255" s="388" t="str">
        <f>IF([1]p28!$A$350&lt;&gt;0,[1]p28!$A$350,"")</f>
        <v/>
      </c>
      <c r="B255" s="379"/>
      <c r="C255" s="379"/>
      <c r="D255" s="379"/>
      <c r="E255" s="379"/>
      <c r="F255" s="379"/>
      <c r="G255" s="379"/>
      <c r="H255" s="379"/>
      <c r="I255" s="379"/>
      <c r="J255" s="379"/>
      <c r="K255" s="379"/>
      <c r="L255" s="379"/>
      <c r="M255" s="379"/>
      <c r="N255" s="379"/>
      <c r="O255" s="379"/>
      <c r="P255" s="379"/>
      <c r="Q255" s="380"/>
      <c r="R255" s="26" t="str">
        <f>IF([1]p28!$J$350&lt;&gt;0,[1]p28!$J$350,"")</f>
        <v/>
      </c>
      <c r="S255" s="26" t="str">
        <f>IF([1]p28!$K$350&lt;&gt;0,[1]p28!$K$350,"")</f>
        <v/>
      </c>
    </row>
    <row r="256" spans="1:19" s="3" customFormat="1" ht="13.5" customHeight="1" x14ac:dyDescent="0.2">
      <c r="A256" s="388" t="str">
        <f>IF([1]p28!$A$351&lt;&gt;0,[1]p28!$A$351,"")</f>
        <v/>
      </c>
      <c r="B256" s="379"/>
      <c r="C256" s="379"/>
      <c r="D256" s="379"/>
      <c r="E256" s="379"/>
      <c r="F256" s="379"/>
      <c r="G256" s="379"/>
      <c r="H256" s="379"/>
      <c r="I256" s="379"/>
      <c r="J256" s="379"/>
      <c r="K256" s="379"/>
      <c r="L256" s="379"/>
      <c r="M256" s="379"/>
      <c r="N256" s="379"/>
      <c r="O256" s="379"/>
      <c r="P256" s="379"/>
      <c r="Q256" s="380"/>
      <c r="R256" s="26" t="str">
        <f>IF([1]p28!$J$351&lt;&gt;0,[1]p28!$J$351,"")</f>
        <v/>
      </c>
      <c r="S256" s="26" t="str">
        <f>IF([1]p28!$K$351&lt;&gt;0,[1]p28!$K$351,"")</f>
        <v/>
      </c>
    </row>
    <row r="257" spans="1:19" s="3" customFormat="1" ht="13.5" customHeight="1" x14ac:dyDescent="0.2">
      <c r="A257" s="388" t="str">
        <f>IF([1]p28!$A$352&lt;&gt;0,[1]p28!$A$352,"")</f>
        <v/>
      </c>
      <c r="B257" s="379"/>
      <c r="C257" s="379"/>
      <c r="D257" s="379"/>
      <c r="E257" s="379"/>
      <c r="F257" s="379"/>
      <c r="G257" s="379"/>
      <c r="H257" s="379"/>
      <c r="I257" s="379"/>
      <c r="J257" s="379"/>
      <c r="K257" s="379"/>
      <c r="L257" s="379"/>
      <c r="M257" s="379"/>
      <c r="N257" s="379"/>
      <c r="O257" s="379"/>
      <c r="P257" s="379"/>
      <c r="Q257" s="380"/>
      <c r="R257" s="26" t="str">
        <f>IF([1]p28!$J$352&lt;&gt;0,[1]p28!$J$352,"")</f>
        <v/>
      </c>
      <c r="S257" s="26" t="str">
        <f>IF([1]p28!$K$352&lt;&gt;0,[1]p28!$K$352,"")</f>
        <v/>
      </c>
    </row>
    <row r="258" spans="1:19" s="6" customFormat="1" x14ac:dyDescent="0.2">
      <c r="A258" s="393"/>
      <c r="B258" s="393"/>
      <c r="C258" s="393"/>
      <c r="D258" s="393"/>
      <c r="E258" s="393"/>
      <c r="F258" s="393"/>
      <c r="G258" s="393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2" customFormat="1" ht="13.5" customHeight="1" x14ac:dyDescent="0.2">
      <c r="A259" s="375" t="str">
        <f>T([1]p29!$C$13:$G$13)</f>
        <v>Rodrigo Cohen Mota Nemer</v>
      </c>
      <c r="B259" s="376"/>
      <c r="C259" s="376"/>
      <c r="D259" s="376"/>
      <c r="E259" s="376"/>
      <c r="F259" s="376"/>
      <c r="G259" s="376"/>
      <c r="H259" s="376"/>
      <c r="I259" s="376"/>
      <c r="J259" s="376"/>
      <c r="K259" s="376"/>
      <c r="L259" s="376"/>
      <c r="M259" s="376"/>
      <c r="N259" s="376"/>
      <c r="O259" s="376"/>
      <c r="P259" s="376"/>
      <c r="Q259" s="376"/>
      <c r="R259" s="376"/>
      <c r="S259" s="377"/>
    </row>
    <row r="260" spans="1:19" s="3" customFormat="1" ht="13.5" customHeight="1" x14ac:dyDescent="0.2">
      <c r="A260" s="388" t="str">
        <f>IF([1]p29!$A$346&lt;&gt;0,[1]p29!$A$346,"")</f>
        <v/>
      </c>
      <c r="B260" s="379"/>
      <c r="C260" s="379"/>
      <c r="D260" s="379"/>
      <c r="E260" s="379"/>
      <c r="F260" s="379"/>
      <c r="G260" s="379"/>
      <c r="H260" s="379"/>
      <c r="I260" s="379"/>
      <c r="J260" s="379"/>
      <c r="K260" s="379"/>
      <c r="L260" s="379"/>
      <c r="M260" s="379"/>
      <c r="N260" s="379"/>
      <c r="O260" s="379"/>
      <c r="P260" s="379"/>
      <c r="Q260" s="380"/>
      <c r="R260" s="26" t="str">
        <f>IF([1]p29!$J$346&lt;&gt;0,[1]p29!$J$346,"")</f>
        <v/>
      </c>
      <c r="S260" s="26" t="str">
        <f>IF([1]p29!$K$346&lt;&gt;0,[1]p29!$K$346,"")</f>
        <v/>
      </c>
    </row>
    <row r="261" spans="1:19" s="3" customFormat="1" ht="13.5" customHeight="1" x14ac:dyDescent="0.2">
      <c r="A261" s="388" t="str">
        <f>IF([1]p29!$A$347&lt;&gt;0,[1]p29!$A$347,"")</f>
        <v/>
      </c>
      <c r="B261" s="379"/>
      <c r="C261" s="379"/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79"/>
      <c r="O261" s="379"/>
      <c r="P261" s="379"/>
      <c r="Q261" s="380"/>
      <c r="R261" s="26" t="str">
        <f>IF([1]p29!$J$347&lt;&gt;0,[1]p29!$J$347,"")</f>
        <v/>
      </c>
      <c r="S261" s="26" t="str">
        <f>IF([1]p29!$K$347&lt;&gt;0,[1]p29!$K$347,"")</f>
        <v/>
      </c>
    </row>
    <row r="262" spans="1:19" s="3" customFormat="1" ht="13.5" customHeight="1" x14ac:dyDescent="0.2">
      <c r="A262" s="388" t="str">
        <f>IF([1]p29!$A$348&lt;&gt;0,[1]p29!$A$348,"")</f>
        <v/>
      </c>
      <c r="B262" s="379"/>
      <c r="C262" s="379"/>
      <c r="D262" s="379"/>
      <c r="E262" s="379"/>
      <c r="F262" s="379"/>
      <c r="G262" s="379"/>
      <c r="H262" s="379"/>
      <c r="I262" s="379"/>
      <c r="J262" s="379"/>
      <c r="K262" s="379"/>
      <c r="L262" s="379"/>
      <c r="M262" s="379"/>
      <c r="N262" s="379"/>
      <c r="O262" s="379"/>
      <c r="P262" s="379"/>
      <c r="Q262" s="380"/>
      <c r="R262" s="26" t="str">
        <f>IF([1]p29!$J$348&lt;&gt;0,[1]p29!$J$348,"")</f>
        <v/>
      </c>
      <c r="S262" s="26" t="str">
        <f>IF([1]p29!$K$348&lt;&gt;0,[1]p29!$K$348,"")</f>
        <v/>
      </c>
    </row>
    <row r="263" spans="1:19" s="3" customFormat="1" ht="13.5" customHeight="1" x14ac:dyDescent="0.2">
      <c r="A263" s="388" t="str">
        <f>IF([1]p29!$A$349&lt;&gt;0,[1]p29!$A$349,"")</f>
        <v/>
      </c>
      <c r="B263" s="379"/>
      <c r="C263" s="379"/>
      <c r="D263" s="379"/>
      <c r="E263" s="379"/>
      <c r="F263" s="379"/>
      <c r="G263" s="379"/>
      <c r="H263" s="379"/>
      <c r="I263" s="379"/>
      <c r="J263" s="379"/>
      <c r="K263" s="379"/>
      <c r="L263" s="379"/>
      <c r="M263" s="379"/>
      <c r="N263" s="379"/>
      <c r="O263" s="379"/>
      <c r="P263" s="379"/>
      <c r="Q263" s="380"/>
      <c r="R263" s="26" t="str">
        <f>IF([1]p29!$J$349&lt;&gt;0,[1]p29!$J$349,"")</f>
        <v/>
      </c>
      <c r="S263" s="26" t="str">
        <f>IF([1]p29!$K$349&lt;&gt;0,[1]p29!$K$349,"")</f>
        <v/>
      </c>
    </row>
    <row r="264" spans="1:19" s="3" customFormat="1" ht="13.5" customHeight="1" x14ac:dyDescent="0.2">
      <c r="A264" s="388" t="str">
        <f>IF([1]p29!$A$350&lt;&gt;0,[1]p29!$A$350,"")</f>
        <v/>
      </c>
      <c r="B264" s="379"/>
      <c r="C264" s="379"/>
      <c r="D264" s="379"/>
      <c r="E264" s="379"/>
      <c r="F264" s="379"/>
      <c r="G264" s="379"/>
      <c r="H264" s="379"/>
      <c r="I264" s="379"/>
      <c r="J264" s="379"/>
      <c r="K264" s="379"/>
      <c r="L264" s="379"/>
      <c r="M264" s="379"/>
      <c r="N264" s="379"/>
      <c r="O264" s="379"/>
      <c r="P264" s="379"/>
      <c r="Q264" s="380"/>
      <c r="R264" s="26" t="str">
        <f>IF([1]p29!$J$350&lt;&gt;0,[1]p29!$J$350,"")</f>
        <v/>
      </c>
      <c r="S264" s="26" t="str">
        <f>IF([1]p29!$K$350&lt;&gt;0,[1]p29!$K$350,"")</f>
        <v/>
      </c>
    </row>
    <row r="265" spans="1:19" s="3" customFormat="1" ht="13.5" customHeight="1" x14ac:dyDescent="0.2">
      <c r="A265" s="388" t="str">
        <f>IF([1]p29!$A$351&lt;&gt;0,[1]p29!$A$351,"")</f>
        <v/>
      </c>
      <c r="B265" s="379"/>
      <c r="C265" s="379"/>
      <c r="D265" s="379"/>
      <c r="E265" s="379"/>
      <c r="F265" s="379"/>
      <c r="G265" s="379"/>
      <c r="H265" s="379"/>
      <c r="I265" s="379"/>
      <c r="J265" s="379"/>
      <c r="K265" s="379"/>
      <c r="L265" s="379"/>
      <c r="M265" s="379"/>
      <c r="N265" s="379"/>
      <c r="O265" s="379"/>
      <c r="P265" s="379"/>
      <c r="Q265" s="380"/>
      <c r="R265" s="26" t="str">
        <f>IF([1]p29!$J$351&lt;&gt;0,[1]p29!$J$351,"")</f>
        <v/>
      </c>
      <c r="S265" s="26" t="str">
        <f>IF([1]p29!$K$351&lt;&gt;0,[1]p29!$K$351,"")</f>
        <v/>
      </c>
    </row>
    <row r="266" spans="1:19" s="3" customFormat="1" ht="13.5" customHeight="1" x14ac:dyDescent="0.2">
      <c r="A266" s="388" t="str">
        <f>IF([1]p29!$A$352&lt;&gt;0,[1]p29!$A$352,"")</f>
        <v/>
      </c>
      <c r="B266" s="379"/>
      <c r="C266" s="379"/>
      <c r="D266" s="379"/>
      <c r="E266" s="379"/>
      <c r="F266" s="379"/>
      <c r="G266" s="379"/>
      <c r="H266" s="379"/>
      <c r="I266" s="379"/>
      <c r="J266" s="379"/>
      <c r="K266" s="379"/>
      <c r="L266" s="379"/>
      <c r="M266" s="379"/>
      <c r="N266" s="379"/>
      <c r="O266" s="379"/>
      <c r="P266" s="379"/>
      <c r="Q266" s="380"/>
      <c r="R266" s="26" t="str">
        <f>IF([1]p29!$J$352&lt;&gt;0,[1]p29!$J$352,"")</f>
        <v/>
      </c>
      <c r="S266" s="26" t="str">
        <f>IF([1]p29!$K$352&lt;&gt;0,[1]p29!$K$352,"")</f>
        <v/>
      </c>
    </row>
    <row r="267" spans="1:19" s="6" customFormat="1" x14ac:dyDescent="0.2">
      <c r="A267" s="393"/>
      <c r="B267" s="393"/>
      <c r="C267" s="393"/>
      <c r="D267" s="393"/>
      <c r="E267" s="393"/>
      <c r="F267" s="393"/>
      <c r="G267" s="393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2" customFormat="1" ht="13.5" customHeight="1" x14ac:dyDescent="0.2">
      <c r="A268" s="375" t="str">
        <f>T([1]p30!$C$13:$G$13)</f>
        <v>Romildo Nascimento de Lima</v>
      </c>
      <c r="B268" s="376"/>
      <c r="C268" s="376"/>
      <c r="D268" s="376"/>
      <c r="E268" s="376"/>
      <c r="F268" s="376"/>
      <c r="G268" s="376"/>
      <c r="H268" s="376"/>
      <c r="I268" s="376"/>
      <c r="J268" s="376"/>
      <c r="K268" s="376"/>
      <c r="L268" s="376"/>
      <c r="M268" s="376"/>
      <c r="N268" s="376"/>
      <c r="O268" s="376"/>
      <c r="P268" s="376"/>
      <c r="Q268" s="376"/>
      <c r="R268" s="376"/>
      <c r="S268" s="377"/>
    </row>
    <row r="269" spans="1:19" s="3" customFormat="1" ht="13.5" customHeight="1" x14ac:dyDescent="0.2">
      <c r="A269" s="388" t="str">
        <f>IF([1]p30!$A$346&lt;&gt;0,[1]p30!$A$346,"")</f>
        <v/>
      </c>
      <c r="B269" s="379"/>
      <c r="C269" s="379"/>
      <c r="D269" s="379"/>
      <c r="E269" s="379"/>
      <c r="F269" s="379"/>
      <c r="G269" s="379"/>
      <c r="H269" s="379"/>
      <c r="I269" s="379"/>
      <c r="J269" s="379"/>
      <c r="K269" s="379"/>
      <c r="L269" s="379"/>
      <c r="M269" s="379"/>
      <c r="N269" s="379"/>
      <c r="O269" s="379"/>
      <c r="P269" s="379"/>
      <c r="Q269" s="380"/>
      <c r="R269" s="26" t="str">
        <f>IF([1]p30!$J$346&lt;&gt;0,[1]p30!$J$346,"")</f>
        <v/>
      </c>
      <c r="S269" s="26" t="str">
        <f>IF([1]p30!$K$346&lt;&gt;0,[1]p30!$K$346,"")</f>
        <v/>
      </c>
    </row>
    <row r="270" spans="1:19" s="3" customFormat="1" ht="13.5" customHeight="1" x14ac:dyDescent="0.2">
      <c r="A270" s="388" t="str">
        <f>IF([1]p30!$A$347&lt;&gt;0,[1]p30!$A$347,"")</f>
        <v/>
      </c>
      <c r="B270" s="379"/>
      <c r="C270" s="379"/>
      <c r="D270" s="379"/>
      <c r="E270" s="379"/>
      <c r="F270" s="379"/>
      <c r="G270" s="379"/>
      <c r="H270" s="379"/>
      <c r="I270" s="379"/>
      <c r="J270" s="379"/>
      <c r="K270" s="379"/>
      <c r="L270" s="379"/>
      <c r="M270" s="379"/>
      <c r="N270" s="379"/>
      <c r="O270" s="379"/>
      <c r="P270" s="379"/>
      <c r="Q270" s="380"/>
      <c r="R270" s="26" t="str">
        <f>IF([1]p30!$J$347&lt;&gt;0,[1]p30!$J$347,"")</f>
        <v/>
      </c>
      <c r="S270" s="26" t="str">
        <f>IF([1]p30!$K$347&lt;&gt;0,[1]p30!$K$347,"")</f>
        <v/>
      </c>
    </row>
    <row r="271" spans="1:19" s="3" customFormat="1" ht="13.5" customHeight="1" x14ac:dyDescent="0.2">
      <c r="A271" s="388" t="str">
        <f>IF([1]p30!$A$348&lt;&gt;0,[1]p30!$A$348,"")</f>
        <v/>
      </c>
      <c r="B271" s="379"/>
      <c r="C271" s="379"/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79"/>
      <c r="Q271" s="380"/>
      <c r="R271" s="26" t="str">
        <f>IF([1]p30!$J$348&lt;&gt;0,[1]p30!$J$348,"")</f>
        <v/>
      </c>
      <c r="S271" s="26" t="str">
        <f>IF([1]p30!$K$348&lt;&gt;0,[1]p30!$K$348,"")</f>
        <v/>
      </c>
    </row>
    <row r="272" spans="1:19" s="3" customFormat="1" ht="13.5" customHeight="1" x14ac:dyDescent="0.2">
      <c r="A272" s="388" t="str">
        <f>IF([1]p30!$A$349&lt;&gt;0,[1]p30!$A$349,"")</f>
        <v/>
      </c>
      <c r="B272" s="379"/>
      <c r="C272" s="379"/>
      <c r="D272" s="379"/>
      <c r="E272" s="379"/>
      <c r="F272" s="379"/>
      <c r="G272" s="379"/>
      <c r="H272" s="379"/>
      <c r="I272" s="379"/>
      <c r="J272" s="379"/>
      <c r="K272" s="379"/>
      <c r="L272" s="379"/>
      <c r="M272" s="379"/>
      <c r="N272" s="379"/>
      <c r="O272" s="379"/>
      <c r="P272" s="379"/>
      <c r="Q272" s="380"/>
      <c r="R272" s="26" t="str">
        <f>IF([1]p30!$J$349&lt;&gt;0,[1]p30!$J$349,"")</f>
        <v/>
      </c>
      <c r="S272" s="26" t="str">
        <f>IF([1]p30!$K$349&lt;&gt;0,[1]p30!$K$349,"")</f>
        <v/>
      </c>
    </row>
    <row r="273" spans="1:19" s="3" customFormat="1" ht="13.5" customHeight="1" x14ac:dyDescent="0.2">
      <c r="A273" s="388" t="str">
        <f>IF([1]p30!$A$350&lt;&gt;0,[1]p30!$A$350,"")</f>
        <v/>
      </c>
      <c r="B273" s="379"/>
      <c r="C273" s="379"/>
      <c r="D273" s="379"/>
      <c r="E273" s="379"/>
      <c r="F273" s="379"/>
      <c r="G273" s="379"/>
      <c r="H273" s="379"/>
      <c r="I273" s="379"/>
      <c r="J273" s="379"/>
      <c r="K273" s="379"/>
      <c r="L273" s="379"/>
      <c r="M273" s="379"/>
      <c r="N273" s="379"/>
      <c r="O273" s="379"/>
      <c r="P273" s="379"/>
      <c r="Q273" s="380"/>
      <c r="R273" s="26" t="str">
        <f>IF([1]p30!$J$350&lt;&gt;0,[1]p30!$J$350,"")</f>
        <v/>
      </c>
      <c r="S273" s="26" t="str">
        <f>IF([1]p30!$K$350&lt;&gt;0,[1]p30!$K$350,"")</f>
        <v/>
      </c>
    </row>
    <row r="274" spans="1:19" s="3" customFormat="1" ht="13.5" customHeight="1" x14ac:dyDescent="0.2">
      <c r="A274" s="388" t="str">
        <f>IF([1]p30!$A$351&lt;&gt;0,[1]p30!$A$351,"")</f>
        <v/>
      </c>
      <c r="B274" s="379"/>
      <c r="C274" s="379"/>
      <c r="D274" s="379"/>
      <c r="E274" s="379"/>
      <c r="F274" s="379"/>
      <c r="G274" s="379"/>
      <c r="H274" s="379"/>
      <c r="I274" s="379"/>
      <c r="J274" s="379"/>
      <c r="K274" s="379"/>
      <c r="L274" s="379"/>
      <c r="M274" s="379"/>
      <c r="N274" s="379"/>
      <c r="O274" s="379"/>
      <c r="P274" s="379"/>
      <c r="Q274" s="380"/>
      <c r="R274" s="26" t="str">
        <f>IF([1]p30!$J$351&lt;&gt;0,[1]p30!$J$351,"")</f>
        <v/>
      </c>
      <c r="S274" s="26" t="str">
        <f>IF([1]p30!$K$351&lt;&gt;0,[1]p30!$K$351,"")</f>
        <v/>
      </c>
    </row>
    <row r="275" spans="1:19" s="3" customFormat="1" ht="13.5" customHeight="1" x14ac:dyDescent="0.2">
      <c r="A275" s="388" t="str">
        <f>IF([1]p30!$A$352&lt;&gt;0,[1]p30!$A$352,"")</f>
        <v/>
      </c>
      <c r="B275" s="379"/>
      <c r="C275" s="379"/>
      <c r="D275" s="379"/>
      <c r="E275" s="379"/>
      <c r="F275" s="379"/>
      <c r="G275" s="379"/>
      <c r="H275" s="379"/>
      <c r="I275" s="379"/>
      <c r="J275" s="379"/>
      <c r="K275" s="379"/>
      <c r="L275" s="379"/>
      <c r="M275" s="379"/>
      <c r="N275" s="379"/>
      <c r="O275" s="379"/>
      <c r="P275" s="379"/>
      <c r="Q275" s="380"/>
      <c r="R275" s="26" t="str">
        <f>IF([1]p30!$J$352&lt;&gt;0,[1]p30!$J$352,"")</f>
        <v/>
      </c>
      <c r="S275" s="26" t="str">
        <f>IF([1]p30!$K$352&lt;&gt;0,[1]p30!$K$352,"")</f>
        <v/>
      </c>
    </row>
    <row r="276" spans="1:19" s="6" customFormat="1" x14ac:dyDescent="0.2">
      <c r="A276" s="393"/>
      <c r="B276" s="393"/>
      <c r="C276" s="393"/>
      <c r="D276" s="393"/>
      <c r="E276" s="393"/>
      <c r="F276" s="393"/>
      <c r="G276" s="393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2" customFormat="1" ht="13.5" customHeight="1" x14ac:dyDescent="0.2">
      <c r="A277" s="375" t="str">
        <f>T([1]p31!$C$13:$G$13)</f>
        <v>Severino Horácio da Silva</v>
      </c>
      <c r="B277" s="376"/>
      <c r="C277" s="376"/>
      <c r="D277" s="376"/>
      <c r="E277" s="376"/>
      <c r="F277" s="376"/>
      <c r="G277" s="376"/>
      <c r="H277" s="376"/>
      <c r="I277" s="376"/>
      <c r="J277" s="376"/>
      <c r="K277" s="376"/>
      <c r="L277" s="376"/>
      <c r="M277" s="376"/>
      <c r="N277" s="376"/>
      <c r="O277" s="376"/>
      <c r="P277" s="376"/>
      <c r="Q277" s="376"/>
      <c r="R277" s="376"/>
      <c r="S277" s="377"/>
    </row>
    <row r="278" spans="1:19" s="3" customFormat="1" ht="13.5" customHeight="1" x14ac:dyDescent="0.2">
      <c r="A278" s="388" t="str">
        <f>IF([1]p31!$A$346&lt;&gt;0,[1]p31!$A$346,"")</f>
        <v/>
      </c>
      <c r="B278" s="379"/>
      <c r="C278" s="379"/>
      <c r="D278" s="379"/>
      <c r="E278" s="379"/>
      <c r="F278" s="379"/>
      <c r="G278" s="379"/>
      <c r="H278" s="379"/>
      <c r="I278" s="379"/>
      <c r="J278" s="379"/>
      <c r="K278" s="379"/>
      <c r="L278" s="379"/>
      <c r="M278" s="379"/>
      <c r="N278" s="379"/>
      <c r="O278" s="379"/>
      <c r="P278" s="379"/>
      <c r="Q278" s="380"/>
      <c r="R278" s="26" t="str">
        <f>IF([1]p31!$J$346&lt;&gt;0,[1]p31!$J$346,"")</f>
        <v/>
      </c>
      <c r="S278" s="26" t="str">
        <f>IF([1]p31!$K$346&lt;&gt;0,[1]p31!$K$346,"")</f>
        <v/>
      </c>
    </row>
    <row r="279" spans="1:19" s="3" customFormat="1" ht="13.5" customHeight="1" x14ac:dyDescent="0.2">
      <c r="A279" s="388" t="str">
        <f>IF([1]p31!$A$347&lt;&gt;0,[1]p31!$A$347,"")</f>
        <v/>
      </c>
      <c r="B279" s="379"/>
      <c r="C279" s="379"/>
      <c r="D279" s="379"/>
      <c r="E279" s="379"/>
      <c r="F279" s="379"/>
      <c r="G279" s="379"/>
      <c r="H279" s="379"/>
      <c r="I279" s="379"/>
      <c r="J279" s="379"/>
      <c r="K279" s="379"/>
      <c r="L279" s="379"/>
      <c r="M279" s="379"/>
      <c r="N279" s="379"/>
      <c r="O279" s="379"/>
      <c r="P279" s="379"/>
      <c r="Q279" s="380"/>
      <c r="R279" s="26" t="str">
        <f>IF([1]p31!$J$347&lt;&gt;0,[1]p31!$J$347,"")</f>
        <v/>
      </c>
      <c r="S279" s="26" t="str">
        <f>IF([1]p31!$K$347&lt;&gt;0,[1]p31!$K$347,"")</f>
        <v/>
      </c>
    </row>
    <row r="280" spans="1:19" s="3" customFormat="1" ht="13.5" customHeight="1" x14ac:dyDescent="0.2">
      <c r="A280" s="388" t="str">
        <f>IF([1]p31!$A$348&lt;&gt;0,[1]p31!$A$348,"")</f>
        <v/>
      </c>
      <c r="B280" s="379"/>
      <c r="C280" s="379"/>
      <c r="D280" s="379"/>
      <c r="E280" s="379"/>
      <c r="F280" s="379"/>
      <c r="G280" s="379"/>
      <c r="H280" s="379"/>
      <c r="I280" s="379"/>
      <c r="J280" s="379"/>
      <c r="K280" s="379"/>
      <c r="L280" s="379"/>
      <c r="M280" s="379"/>
      <c r="N280" s="379"/>
      <c r="O280" s="379"/>
      <c r="P280" s="379"/>
      <c r="Q280" s="380"/>
      <c r="R280" s="26" t="str">
        <f>IF([1]p31!$J$348&lt;&gt;0,[1]p31!$J$348,"")</f>
        <v/>
      </c>
      <c r="S280" s="26" t="str">
        <f>IF([1]p31!$K$348&lt;&gt;0,[1]p31!$K$348,"")</f>
        <v/>
      </c>
    </row>
    <row r="281" spans="1:19" s="3" customFormat="1" ht="13.5" customHeight="1" x14ac:dyDescent="0.2">
      <c r="A281" s="388" t="str">
        <f>IF([1]p31!$A$349&lt;&gt;0,[1]p31!$A$349,"")</f>
        <v/>
      </c>
      <c r="B281" s="379"/>
      <c r="C281" s="379"/>
      <c r="D281" s="379"/>
      <c r="E281" s="379"/>
      <c r="F281" s="379"/>
      <c r="G281" s="379"/>
      <c r="H281" s="379"/>
      <c r="I281" s="379"/>
      <c r="J281" s="379"/>
      <c r="K281" s="379"/>
      <c r="L281" s="379"/>
      <c r="M281" s="379"/>
      <c r="N281" s="379"/>
      <c r="O281" s="379"/>
      <c r="P281" s="379"/>
      <c r="Q281" s="380"/>
      <c r="R281" s="26" t="str">
        <f>IF([1]p31!$J$349&lt;&gt;0,[1]p31!$J$349,"")</f>
        <v/>
      </c>
      <c r="S281" s="26" t="str">
        <f>IF([1]p31!$K$349&lt;&gt;0,[1]p31!$K$349,"")</f>
        <v/>
      </c>
    </row>
    <row r="282" spans="1:19" s="3" customFormat="1" ht="13.5" customHeight="1" x14ac:dyDescent="0.2">
      <c r="A282" s="388" t="str">
        <f>IF([1]p31!$A$350&lt;&gt;0,[1]p31!$A$350,"")</f>
        <v/>
      </c>
      <c r="B282" s="379"/>
      <c r="C282" s="379"/>
      <c r="D282" s="379"/>
      <c r="E282" s="379"/>
      <c r="F282" s="379"/>
      <c r="G282" s="379"/>
      <c r="H282" s="379"/>
      <c r="I282" s="379"/>
      <c r="J282" s="379"/>
      <c r="K282" s="379"/>
      <c r="L282" s="379"/>
      <c r="M282" s="379"/>
      <c r="N282" s="379"/>
      <c r="O282" s="379"/>
      <c r="P282" s="379"/>
      <c r="Q282" s="380"/>
      <c r="R282" s="26" t="str">
        <f>IF([1]p31!$J$350&lt;&gt;0,[1]p31!$J$350,"")</f>
        <v/>
      </c>
      <c r="S282" s="26" t="str">
        <f>IF([1]p31!$K$350&lt;&gt;0,[1]p31!$K$350,"")</f>
        <v/>
      </c>
    </row>
    <row r="283" spans="1:19" s="3" customFormat="1" ht="13.5" customHeight="1" x14ac:dyDescent="0.2">
      <c r="A283" s="388" t="str">
        <f>IF([1]p31!$A$351&lt;&gt;0,[1]p31!$A$351,"")</f>
        <v/>
      </c>
      <c r="B283" s="379"/>
      <c r="C283" s="379"/>
      <c r="D283" s="379"/>
      <c r="E283" s="379"/>
      <c r="F283" s="379"/>
      <c r="G283" s="379"/>
      <c r="H283" s="379"/>
      <c r="I283" s="379"/>
      <c r="J283" s="379"/>
      <c r="K283" s="379"/>
      <c r="L283" s="379"/>
      <c r="M283" s="379"/>
      <c r="N283" s="379"/>
      <c r="O283" s="379"/>
      <c r="P283" s="379"/>
      <c r="Q283" s="380"/>
      <c r="R283" s="26" t="str">
        <f>IF([1]p31!$J$351&lt;&gt;0,[1]p31!$J$351,"")</f>
        <v/>
      </c>
      <c r="S283" s="26" t="str">
        <f>IF([1]p31!$K$351&lt;&gt;0,[1]p31!$K$351,"")</f>
        <v/>
      </c>
    </row>
    <row r="284" spans="1:19" s="3" customFormat="1" ht="13.5" customHeight="1" x14ac:dyDescent="0.2">
      <c r="A284" s="388" t="str">
        <f>IF([1]p31!$A$352&lt;&gt;0,[1]p31!$A$352,"")</f>
        <v/>
      </c>
      <c r="B284" s="379"/>
      <c r="C284" s="379"/>
      <c r="D284" s="379"/>
      <c r="E284" s="379"/>
      <c r="F284" s="379"/>
      <c r="G284" s="379"/>
      <c r="H284" s="379"/>
      <c r="I284" s="379"/>
      <c r="J284" s="379"/>
      <c r="K284" s="379"/>
      <c r="L284" s="379"/>
      <c r="M284" s="379"/>
      <c r="N284" s="379"/>
      <c r="O284" s="379"/>
      <c r="P284" s="379"/>
      <c r="Q284" s="380"/>
      <c r="R284" s="26" t="str">
        <f>IF([1]p31!$J$352&lt;&gt;0,[1]p31!$J$352,"")</f>
        <v/>
      </c>
      <c r="S284" s="26" t="str">
        <f>IF([1]p31!$K$352&lt;&gt;0,[1]p31!$K$352,"")</f>
        <v/>
      </c>
    </row>
    <row r="285" spans="1:19" s="6" customFormat="1" x14ac:dyDescent="0.2">
      <c r="A285" s="393"/>
      <c r="B285" s="393"/>
      <c r="C285" s="393"/>
      <c r="D285" s="393"/>
      <c r="E285" s="393"/>
      <c r="F285" s="393"/>
      <c r="G285" s="393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2" customFormat="1" ht="13.5" customHeight="1" x14ac:dyDescent="0.2">
      <c r="A286" s="375" t="str">
        <f>T([1]p32!$C$13:$G$13)</f>
        <v>Wenia Valdevino Félix de Lima</v>
      </c>
      <c r="B286" s="376"/>
      <c r="C286" s="376"/>
      <c r="D286" s="376"/>
      <c r="E286" s="376"/>
      <c r="F286" s="376"/>
      <c r="G286" s="376"/>
      <c r="H286" s="376"/>
      <c r="I286" s="376"/>
      <c r="J286" s="376"/>
      <c r="K286" s="376"/>
      <c r="L286" s="376"/>
      <c r="M286" s="376"/>
      <c r="N286" s="376"/>
      <c r="O286" s="376"/>
      <c r="P286" s="376"/>
      <c r="Q286" s="376"/>
      <c r="R286" s="376"/>
      <c r="S286" s="377"/>
    </row>
    <row r="287" spans="1:19" s="3" customFormat="1" ht="13.5" customHeight="1" x14ac:dyDescent="0.2">
      <c r="A287" s="388" t="str">
        <f>IF([1]p32!$A$346&lt;&gt;0,[1]p32!$A$346,"")</f>
        <v/>
      </c>
      <c r="B287" s="379"/>
      <c r="C287" s="379"/>
      <c r="D287" s="379"/>
      <c r="E287" s="379"/>
      <c r="F287" s="379"/>
      <c r="G287" s="379"/>
      <c r="H287" s="379"/>
      <c r="I287" s="379"/>
      <c r="J287" s="379"/>
      <c r="K287" s="379"/>
      <c r="L287" s="379"/>
      <c r="M287" s="379"/>
      <c r="N287" s="379"/>
      <c r="O287" s="379"/>
      <c r="P287" s="379"/>
      <c r="Q287" s="380"/>
      <c r="R287" s="26" t="str">
        <f>IF([1]p32!$J$346&lt;&gt;0,[1]p32!$J$346,"")</f>
        <v/>
      </c>
      <c r="S287" s="26" t="str">
        <f>IF([1]p32!$K$346&lt;&gt;0,[1]p32!$K$346,"")</f>
        <v/>
      </c>
    </row>
    <row r="288" spans="1:19" s="3" customFormat="1" ht="13.5" customHeight="1" x14ac:dyDescent="0.2">
      <c r="A288" s="388" t="str">
        <f>IF([1]p32!$A$347&lt;&gt;0,[1]p32!$A$347,"")</f>
        <v/>
      </c>
      <c r="B288" s="379"/>
      <c r="C288" s="379"/>
      <c r="D288" s="379"/>
      <c r="E288" s="379"/>
      <c r="F288" s="379"/>
      <c r="G288" s="379"/>
      <c r="H288" s="379"/>
      <c r="I288" s="379"/>
      <c r="J288" s="379"/>
      <c r="K288" s="379"/>
      <c r="L288" s="379"/>
      <c r="M288" s="379"/>
      <c r="N288" s="379"/>
      <c r="O288" s="379"/>
      <c r="P288" s="379"/>
      <c r="Q288" s="380"/>
      <c r="R288" s="26" t="str">
        <f>IF([1]p32!$J$347&lt;&gt;0,[1]p32!$J$347,"")</f>
        <v/>
      </c>
      <c r="S288" s="26" t="str">
        <f>IF([1]p32!$K$347&lt;&gt;0,[1]p32!$K$347,"")</f>
        <v/>
      </c>
    </row>
    <row r="289" spans="1:19" s="3" customFormat="1" ht="13.5" customHeight="1" x14ac:dyDescent="0.2">
      <c r="A289" s="388" t="str">
        <f>IF([1]p32!$A$348&lt;&gt;0,[1]p32!$A$348,"")</f>
        <v/>
      </c>
      <c r="B289" s="379"/>
      <c r="C289" s="379"/>
      <c r="D289" s="379"/>
      <c r="E289" s="379"/>
      <c r="F289" s="379"/>
      <c r="G289" s="379"/>
      <c r="H289" s="379"/>
      <c r="I289" s="379"/>
      <c r="J289" s="379"/>
      <c r="K289" s="379"/>
      <c r="L289" s="379"/>
      <c r="M289" s="379"/>
      <c r="N289" s="379"/>
      <c r="O289" s="379"/>
      <c r="P289" s="379"/>
      <c r="Q289" s="380"/>
      <c r="R289" s="26" t="str">
        <f>IF([1]p32!$J$348&lt;&gt;0,[1]p32!$J$348,"")</f>
        <v/>
      </c>
      <c r="S289" s="26" t="str">
        <f>IF([1]p32!$K$348&lt;&gt;0,[1]p32!$K$348,"")</f>
        <v/>
      </c>
    </row>
    <row r="290" spans="1:19" s="3" customFormat="1" ht="13.5" customHeight="1" x14ac:dyDescent="0.2">
      <c r="A290" s="388" t="str">
        <f>IF([1]p32!$A$349&lt;&gt;0,[1]p32!$A$349,"")</f>
        <v/>
      </c>
      <c r="B290" s="379"/>
      <c r="C290" s="379"/>
      <c r="D290" s="379"/>
      <c r="E290" s="379"/>
      <c r="F290" s="379"/>
      <c r="G290" s="379"/>
      <c r="H290" s="379"/>
      <c r="I290" s="379"/>
      <c r="J290" s="379"/>
      <c r="K290" s="379"/>
      <c r="L290" s="379"/>
      <c r="M290" s="379"/>
      <c r="N290" s="379"/>
      <c r="O290" s="379"/>
      <c r="P290" s="379"/>
      <c r="Q290" s="380"/>
      <c r="R290" s="26" t="str">
        <f>IF([1]p32!$J$349&lt;&gt;0,[1]p32!$J$349,"")</f>
        <v/>
      </c>
      <c r="S290" s="26" t="str">
        <f>IF([1]p32!$K$349&lt;&gt;0,[1]p32!$K$349,"")</f>
        <v/>
      </c>
    </row>
    <row r="291" spans="1:19" s="3" customFormat="1" ht="13.5" customHeight="1" x14ac:dyDescent="0.2">
      <c r="A291" s="388" t="str">
        <f>IF([1]p32!$A$350&lt;&gt;0,[1]p32!$A$350,"")</f>
        <v/>
      </c>
      <c r="B291" s="379"/>
      <c r="C291" s="379"/>
      <c r="D291" s="379"/>
      <c r="E291" s="379"/>
      <c r="F291" s="379"/>
      <c r="G291" s="379"/>
      <c r="H291" s="379"/>
      <c r="I291" s="379"/>
      <c r="J291" s="379"/>
      <c r="K291" s="379"/>
      <c r="L291" s="379"/>
      <c r="M291" s="379"/>
      <c r="N291" s="379"/>
      <c r="O291" s="379"/>
      <c r="P291" s="379"/>
      <c r="Q291" s="380"/>
      <c r="R291" s="26" t="str">
        <f>IF([1]p32!$J$350&lt;&gt;0,[1]p32!$J$350,"")</f>
        <v/>
      </c>
      <c r="S291" s="26" t="str">
        <f>IF([1]p32!$K$350&lt;&gt;0,[1]p32!$K$350,"")</f>
        <v/>
      </c>
    </row>
    <row r="292" spans="1:19" s="3" customFormat="1" ht="13.5" customHeight="1" x14ac:dyDescent="0.2">
      <c r="A292" s="388" t="str">
        <f>IF([1]p32!$A$351&lt;&gt;0,[1]p32!$A$351,"")</f>
        <v/>
      </c>
      <c r="B292" s="379"/>
      <c r="C292" s="379"/>
      <c r="D292" s="379"/>
      <c r="E292" s="379"/>
      <c r="F292" s="379"/>
      <c r="G292" s="379"/>
      <c r="H292" s="379"/>
      <c r="I292" s="379"/>
      <c r="J292" s="379"/>
      <c r="K292" s="379"/>
      <c r="L292" s="379"/>
      <c r="M292" s="379"/>
      <c r="N292" s="379"/>
      <c r="O292" s="379"/>
      <c r="P292" s="379"/>
      <c r="Q292" s="380"/>
      <c r="R292" s="26" t="str">
        <f>IF([1]p32!$J$351&lt;&gt;0,[1]p32!$J$351,"")</f>
        <v/>
      </c>
      <c r="S292" s="26" t="str">
        <f>IF([1]p32!$K$351&lt;&gt;0,[1]p32!$K$351,"")</f>
        <v/>
      </c>
    </row>
    <row r="293" spans="1:19" s="3" customFormat="1" ht="13.5" customHeight="1" x14ac:dyDescent="0.2">
      <c r="A293" s="388" t="str">
        <f>IF([1]p32!$A$352&lt;&gt;0,[1]p32!$A$352,"")</f>
        <v/>
      </c>
      <c r="B293" s="379"/>
      <c r="C293" s="379"/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79"/>
      <c r="O293" s="379"/>
      <c r="P293" s="379"/>
      <c r="Q293" s="380"/>
      <c r="R293" s="26" t="str">
        <f>IF([1]p32!$J$352&lt;&gt;0,[1]p32!$J$352,"")</f>
        <v/>
      </c>
      <c r="S293" s="26" t="str">
        <f>IF([1]p32!$K$352&lt;&gt;0,[1]p32!$K$352,"")</f>
        <v/>
      </c>
    </row>
    <row r="294" spans="1:19" s="6" customFormat="1" x14ac:dyDescent="0.2">
      <c r="A294" s="393"/>
      <c r="B294" s="393"/>
      <c r="C294" s="393"/>
      <c r="D294" s="393"/>
      <c r="E294" s="393"/>
      <c r="F294" s="393"/>
      <c r="G294" s="393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2" customFormat="1" ht="13.5" customHeight="1" x14ac:dyDescent="0.2">
      <c r="A295" s="375" t="str">
        <f>T([1]p33!$C$13:$G$13)</f>
        <v>Lucas Siebra Rocha</v>
      </c>
      <c r="B295" s="376"/>
      <c r="C295" s="376"/>
      <c r="D295" s="376"/>
      <c r="E295" s="376"/>
      <c r="F295" s="376"/>
      <c r="G295" s="376"/>
      <c r="H295" s="376"/>
      <c r="I295" s="376"/>
      <c r="J295" s="376"/>
      <c r="K295" s="376"/>
      <c r="L295" s="376"/>
      <c r="M295" s="376"/>
      <c r="N295" s="376"/>
      <c r="O295" s="376"/>
      <c r="P295" s="376"/>
      <c r="Q295" s="376"/>
      <c r="R295" s="376"/>
      <c r="S295" s="377"/>
    </row>
    <row r="296" spans="1:19" s="3" customFormat="1" ht="13.5" customHeight="1" x14ac:dyDescent="0.2">
      <c r="A296" s="388" t="str">
        <f>IF([1]p33!$A$346&lt;&gt;0,[1]p33!$A$346,"")</f>
        <v/>
      </c>
      <c r="B296" s="379"/>
      <c r="C296" s="379"/>
      <c r="D296" s="379"/>
      <c r="E296" s="379"/>
      <c r="F296" s="379"/>
      <c r="G296" s="379"/>
      <c r="H296" s="379"/>
      <c r="I296" s="379"/>
      <c r="J296" s="379"/>
      <c r="K296" s="379"/>
      <c r="L296" s="379"/>
      <c r="M296" s="379"/>
      <c r="N296" s="379"/>
      <c r="O296" s="379"/>
      <c r="P296" s="379"/>
      <c r="Q296" s="380"/>
      <c r="R296" s="26" t="str">
        <f>IF([1]p33!$J$346&lt;&gt;0,[1]p33!$J$346,"")</f>
        <v/>
      </c>
      <c r="S296" s="26" t="str">
        <f>IF([1]p33!$K$346&lt;&gt;0,[1]p33!$K$346,"")</f>
        <v/>
      </c>
    </row>
    <row r="297" spans="1:19" s="3" customFormat="1" ht="13.5" customHeight="1" x14ac:dyDescent="0.2">
      <c r="A297" s="388" t="str">
        <f>IF([1]p33!$A$347&lt;&gt;0,[1]p33!$A$347,"")</f>
        <v/>
      </c>
      <c r="B297" s="379"/>
      <c r="C297" s="379"/>
      <c r="D297" s="379"/>
      <c r="E297" s="379"/>
      <c r="F297" s="379"/>
      <c r="G297" s="379"/>
      <c r="H297" s="379"/>
      <c r="I297" s="379"/>
      <c r="J297" s="379"/>
      <c r="K297" s="379"/>
      <c r="L297" s="379"/>
      <c r="M297" s="379"/>
      <c r="N297" s="379"/>
      <c r="O297" s="379"/>
      <c r="P297" s="379"/>
      <c r="Q297" s="380"/>
      <c r="R297" s="26" t="str">
        <f>IF([1]p33!$J$347&lt;&gt;0,[1]p33!$J$347,"")</f>
        <v/>
      </c>
      <c r="S297" s="26" t="str">
        <f>IF([1]p33!$K$347&lt;&gt;0,[1]p33!$K$347,"")</f>
        <v/>
      </c>
    </row>
    <row r="298" spans="1:19" s="3" customFormat="1" ht="13.5" customHeight="1" x14ac:dyDescent="0.2">
      <c r="A298" s="388" t="str">
        <f>IF([1]p33!$A$348&lt;&gt;0,[1]p33!$A$348,"")</f>
        <v/>
      </c>
      <c r="B298" s="379"/>
      <c r="C298" s="379"/>
      <c r="D298" s="379"/>
      <c r="E298" s="379"/>
      <c r="F298" s="379"/>
      <c r="G298" s="379"/>
      <c r="H298" s="379"/>
      <c r="I298" s="379"/>
      <c r="J298" s="379"/>
      <c r="K298" s="379"/>
      <c r="L298" s="379"/>
      <c r="M298" s="379"/>
      <c r="N298" s="379"/>
      <c r="O298" s="379"/>
      <c r="P298" s="379"/>
      <c r="Q298" s="380"/>
      <c r="R298" s="26" t="str">
        <f>IF([1]p33!$J$348&lt;&gt;0,[1]p33!$J$348,"")</f>
        <v/>
      </c>
      <c r="S298" s="26" t="str">
        <f>IF([1]p33!$K$348&lt;&gt;0,[1]p33!$K$348,"")</f>
        <v/>
      </c>
    </row>
    <row r="299" spans="1:19" s="3" customFormat="1" ht="13.5" customHeight="1" x14ac:dyDescent="0.2">
      <c r="A299" s="388" t="str">
        <f>IF([1]p33!$A$349&lt;&gt;0,[1]p33!$A$349,"")</f>
        <v/>
      </c>
      <c r="B299" s="379"/>
      <c r="C299" s="379"/>
      <c r="D299" s="379"/>
      <c r="E299" s="379"/>
      <c r="F299" s="379"/>
      <c r="G299" s="379"/>
      <c r="H299" s="379"/>
      <c r="I299" s="379"/>
      <c r="J299" s="379"/>
      <c r="K299" s="379"/>
      <c r="L299" s="379"/>
      <c r="M299" s="379"/>
      <c r="N299" s="379"/>
      <c r="O299" s="379"/>
      <c r="P299" s="379"/>
      <c r="Q299" s="380"/>
      <c r="R299" s="26" t="str">
        <f>IF([1]p33!$J$349&lt;&gt;0,[1]p33!$J$349,"")</f>
        <v/>
      </c>
      <c r="S299" s="26" t="str">
        <f>IF([1]p33!$K$349&lt;&gt;0,[1]p33!$K$349,"")</f>
        <v/>
      </c>
    </row>
    <row r="300" spans="1:19" s="3" customFormat="1" ht="13.5" customHeight="1" x14ac:dyDescent="0.2">
      <c r="A300" s="388" t="str">
        <f>IF([1]p33!$A$350&lt;&gt;0,[1]p33!$A$350,"")</f>
        <v/>
      </c>
      <c r="B300" s="379"/>
      <c r="C300" s="379"/>
      <c r="D300" s="379"/>
      <c r="E300" s="379"/>
      <c r="F300" s="379"/>
      <c r="G300" s="379"/>
      <c r="H300" s="379"/>
      <c r="I300" s="379"/>
      <c r="J300" s="379"/>
      <c r="K300" s="379"/>
      <c r="L300" s="379"/>
      <c r="M300" s="379"/>
      <c r="N300" s="379"/>
      <c r="O300" s="379"/>
      <c r="P300" s="379"/>
      <c r="Q300" s="380"/>
      <c r="R300" s="26" t="str">
        <f>IF([1]p33!$J$350&lt;&gt;0,[1]p33!$J$350,"")</f>
        <v/>
      </c>
      <c r="S300" s="26" t="str">
        <f>IF([1]p33!$K$350&lt;&gt;0,[1]p33!$K$350,"")</f>
        <v/>
      </c>
    </row>
    <row r="301" spans="1:19" s="3" customFormat="1" ht="13.5" customHeight="1" x14ac:dyDescent="0.2">
      <c r="A301" s="388" t="str">
        <f>IF([1]p33!$A$351&lt;&gt;0,[1]p33!$A$351,"")</f>
        <v/>
      </c>
      <c r="B301" s="379"/>
      <c r="C301" s="379"/>
      <c r="D301" s="379"/>
      <c r="E301" s="379"/>
      <c r="F301" s="379"/>
      <c r="G301" s="379"/>
      <c r="H301" s="379"/>
      <c r="I301" s="379"/>
      <c r="J301" s="379"/>
      <c r="K301" s="379"/>
      <c r="L301" s="379"/>
      <c r="M301" s="379"/>
      <c r="N301" s="379"/>
      <c r="O301" s="379"/>
      <c r="P301" s="379"/>
      <c r="Q301" s="380"/>
      <c r="R301" s="26" t="str">
        <f>IF([1]p33!$J$351&lt;&gt;0,[1]p33!$J$351,"")</f>
        <v/>
      </c>
      <c r="S301" s="26" t="str">
        <f>IF([1]p33!$K$351&lt;&gt;0,[1]p33!$K$351,"")</f>
        <v/>
      </c>
    </row>
    <row r="302" spans="1:19" s="3" customFormat="1" ht="13.5" customHeight="1" x14ac:dyDescent="0.2">
      <c r="A302" s="388" t="str">
        <f>IF([1]p33!$A$352&lt;&gt;0,[1]p33!$A$352,"")</f>
        <v/>
      </c>
      <c r="B302" s="379"/>
      <c r="C302" s="379"/>
      <c r="D302" s="379"/>
      <c r="E302" s="379"/>
      <c r="F302" s="379"/>
      <c r="G302" s="379"/>
      <c r="H302" s="379"/>
      <c r="I302" s="379"/>
      <c r="J302" s="379"/>
      <c r="K302" s="379"/>
      <c r="L302" s="379"/>
      <c r="M302" s="379"/>
      <c r="N302" s="379"/>
      <c r="O302" s="379"/>
      <c r="P302" s="379"/>
      <c r="Q302" s="380"/>
      <c r="R302" s="26" t="str">
        <f>IF([1]p33!$J$352&lt;&gt;0,[1]p33!$J$352,"")</f>
        <v/>
      </c>
      <c r="S302" s="26" t="str">
        <f>IF([1]p33!$K$352&lt;&gt;0,[1]p33!$K$352,"")</f>
        <v/>
      </c>
    </row>
    <row r="303" spans="1:19" s="6" customFormat="1" x14ac:dyDescent="0.2">
      <c r="A303" s="393"/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2" customFormat="1" ht="13.5" customHeight="1" x14ac:dyDescent="0.2">
      <c r="A304" s="375" t="str">
        <f>T([1]p34!$C$13:$G$13)</f>
        <v/>
      </c>
      <c r="B304" s="376"/>
      <c r="C304" s="376"/>
      <c r="D304" s="376"/>
      <c r="E304" s="376"/>
      <c r="F304" s="376"/>
      <c r="G304" s="376"/>
      <c r="H304" s="376"/>
      <c r="I304" s="376"/>
      <c r="J304" s="376"/>
      <c r="K304" s="376"/>
      <c r="L304" s="376"/>
      <c r="M304" s="376"/>
      <c r="N304" s="376"/>
      <c r="O304" s="376"/>
      <c r="P304" s="376"/>
      <c r="Q304" s="376"/>
      <c r="R304" s="376"/>
      <c r="S304" s="377"/>
    </row>
    <row r="305" spans="1:19" s="3" customFormat="1" ht="13.5" customHeight="1" x14ac:dyDescent="0.2">
      <c r="A305" s="388" t="str">
        <f>IF([1]p34!$A$346&lt;&gt;0,[1]p34!$A$346,"")</f>
        <v/>
      </c>
      <c r="B305" s="379"/>
      <c r="C305" s="379"/>
      <c r="D305" s="379"/>
      <c r="E305" s="379"/>
      <c r="F305" s="379"/>
      <c r="G305" s="379"/>
      <c r="H305" s="379"/>
      <c r="I305" s="379"/>
      <c r="J305" s="379"/>
      <c r="K305" s="379"/>
      <c r="L305" s="379"/>
      <c r="M305" s="379"/>
      <c r="N305" s="379"/>
      <c r="O305" s="379"/>
      <c r="P305" s="379"/>
      <c r="Q305" s="380"/>
      <c r="R305" s="26" t="str">
        <f>IF([1]p34!$J$346&lt;&gt;0,[1]p34!$J$346,"")</f>
        <v/>
      </c>
      <c r="S305" s="26" t="str">
        <f>IF([1]p34!$K$346&lt;&gt;0,[1]p34!$K$346,"")</f>
        <v/>
      </c>
    </row>
    <row r="306" spans="1:19" s="3" customFormat="1" ht="13.5" customHeight="1" x14ac:dyDescent="0.2">
      <c r="A306" s="388" t="str">
        <f>IF([1]p34!$A$347&lt;&gt;0,[1]p34!$A$347,"")</f>
        <v/>
      </c>
      <c r="B306" s="379"/>
      <c r="C306" s="379"/>
      <c r="D306" s="379"/>
      <c r="E306" s="379"/>
      <c r="F306" s="379"/>
      <c r="G306" s="379"/>
      <c r="H306" s="379"/>
      <c r="I306" s="379"/>
      <c r="J306" s="379"/>
      <c r="K306" s="379"/>
      <c r="L306" s="379"/>
      <c r="M306" s="379"/>
      <c r="N306" s="379"/>
      <c r="O306" s="379"/>
      <c r="P306" s="379"/>
      <c r="Q306" s="380"/>
      <c r="R306" s="26" t="str">
        <f>IF([1]p34!$J$347&lt;&gt;0,[1]p34!$J$347,"")</f>
        <v/>
      </c>
      <c r="S306" s="26" t="str">
        <f>IF([1]p34!$K$347&lt;&gt;0,[1]p34!$K$347,"")</f>
        <v/>
      </c>
    </row>
    <row r="307" spans="1:19" s="3" customFormat="1" ht="13.5" customHeight="1" x14ac:dyDescent="0.2">
      <c r="A307" s="388" t="str">
        <f>IF([1]p34!$A$348&lt;&gt;0,[1]p34!$A$348,"")</f>
        <v/>
      </c>
      <c r="B307" s="379"/>
      <c r="C307" s="379"/>
      <c r="D307" s="379"/>
      <c r="E307" s="379"/>
      <c r="F307" s="379"/>
      <c r="G307" s="379"/>
      <c r="H307" s="379"/>
      <c r="I307" s="379"/>
      <c r="J307" s="379"/>
      <c r="K307" s="379"/>
      <c r="L307" s="379"/>
      <c r="M307" s="379"/>
      <c r="N307" s="379"/>
      <c r="O307" s="379"/>
      <c r="P307" s="379"/>
      <c r="Q307" s="380"/>
      <c r="R307" s="26" t="str">
        <f>IF([1]p34!$J$348&lt;&gt;0,[1]p34!$J$348,"")</f>
        <v/>
      </c>
      <c r="S307" s="26" t="str">
        <f>IF([1]p34!$K$348&lt;&gt;0,[1]p34!$K$348,"")</f>
        <v/>
      </c>
    </row>
    <row r="308" spans="1:19" s="3" customFormat="1" ht="13.5" customHeight="1" x14ac:dyDescent="0.2">
      <c r="A308" s="388" t="str">
        <f>IF([1]p34!$A$349&lt;&gt;0,[1]p34!$A$349,"")</f>
        <v/>
      </c>
      <c r="B308" s="379"/>
      <c r="C308" s="379"/>
      <c r="D308" s="379"/>
      <c r="E308" s="379"/>
      <c r="F308" s="379"/>
      <c r="G308" s="379"/>
      <c r="H308" s="379"/>
      <c r="I308" s="379"/>
      <c r="J308" s="379"/>
      <c r="K308" s="379"/>
      <c r="L308" s="379"/>
      <c r="M308" s="379"/>
      <c r="N308" s="379"/>
      <c r="O308" s="379"/>
      <c r="P308" s="379"/>
      <c r="Q308" s="380"/>
      <c r="R308" s="26" t="str">
        <f>IF([1]p34!$J$349&lt;&gt;0,[1]p34!$J$349,"")</f>
        <v/>
      </c>
      <c r="S308" s="26" t="str">
        <f>IF([1]p34!$K$349&lt;&gt;0,[1]p34!$K$349,"")</f>
        <v/>
      </c>
    </row>
    <row r="309" spans="1:19" s="3" customFormat="1" ht="13.5" customHeight="1" x14ac:dyDescent="0.2">
      <c r="A309" s="388" t="str">
        <f>IF([1]p34!$A$350&lt;&gt;0,[1]p34!$A$350,"")</f>
        <v/>
      </c>
      <c r="B309" s="379"/>
      <c r="C309" s="379"/>
      <c r="D309" s="379"/>
      <c r="E309" s="379"/>
      <c r="F309" s="379"/>
      <c r="G309" s="379"/>
      <c r="H309" s="379"/>
      <c r="I309" s="379"/>
      <c r="J309" s="379"/>
      <c r="K309" s="379"/>
      <c r="L309" s="379"/>
      <c r="M309" s="379"/>
      <c r="N309" s="379"/>
      <c r="O309" s="379"/>
      <c r="P309" s="379"/>
      <c r="Q309" s="380"/>
      <c r="R309" s="26" t="str">
        <f>IF([1]p34!$J$350&lt;&gt;0,[1]p34!$J$350,"")</f>
        <v/>
      </c>
      <c r="S309" s="26" t="str">
        <f>IF([1]p34!$K$350&lt;&gt;0,[1]p34!$K$350,"")</f>
        <v/>
      </c>
    </row>
    <row r="310" spans="1:19" s="3" customFormat="1" ht="13.5" customHeight="1" x14ac:dyDescent="0.2">
      <c r="A310" s="388" t="str">
        <f>IF([1]p34!$A$351&lt;&gt;0,[1]p34!$A$351,"")</f>
        <v/>
      </c>
      <c r="B310" s="379"/>
      <c r="C310" s="379"/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79"/>
      <c r="O310" s="379"/>
      <c r="P310" s="379"/>
      <c r="Q310" s="380"/>
      <c r="R310" s="26" t="str">
        <f>IF([1]p34!$J$351&lt;&gt;0,[1]p34!$J$351,"")</f>
        <v/>
      </c>
      <c r="S310" s="26" t="str">
        <f>IF([1]p34!$K$351&lt;&gt;0,[1]p34!$K$351,"")</f>
        <v/>
      </c>
    </row>
    <row r="311" spans="1:19" s="3" customFormat="1" ht="13.5" customHeight="1" x14ac:dyDescent="0.2">
      <c r="A311" s="388" t="str">
        <f>IF([1]p34!$A$352&lt;&gt;0,[1]p34!$A$352,"")</f>
        <v/>
      </c>
      <c r="B311" s="379"/>
      <c r="C311" s="379"/>
      <c r="D311" s="379"/>
      <c r="E311" s="379"/>
      <c r="F311" s="379"/>
      <c r="G311" s="379"/>
      <c r="H311" s="379"/>
      <c r="I311" s="379"/>
      <c r="J311" s="379"/>
      <c r="K311" s="379"/>
      <c r="L311" s="379"/>
      <c r="M311" s="379"/>
      <c r="N311" s="379"/>
      <c r="O311" s="379"/>
      <c r="P311" s="379"/>
      <c r="Q311" s="380"/>
      <c r="R311" s="26" t="str">
        <f>IF([1]p34!$J$352&lt;&gt;0,[1]p34!$J$352,"")</f>
        <v/>
      </c>
      <c r="S311" s="26" t="str">
        <f>IF([1]p34!$K$352&lt;&gt;0,[1]p34!$K$352,"")</f>
        <v/>
      </c>
    </row>
    <row r="312" spans="1:19" s="6" customFormat="1" x14ac:dyDescent="0.2">
      <c r="A312" s="393"/>
      <c r="B312" s="393"/>
      <c r="C312" s="393"/>
      <c r="D312" s="393"/>
      <c r="E312" s="393"/>
      <c r="F312" s="393"/>
      <c r="G312" s="393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2" customFormat="1" ht="13.5" customHeight="1" x14ac:dyDescent="0.2">
      <c r="A313" s="375" t="str">
        <f>T([1]p35!$C$13:$G$13)</f>
        <v/>
      </c>
      <c r="B313" s="376"/>
      <c r="C313" s="376"/>
      <c r="D313" s="376"/>
      <c r="E313" s="376"/>
      <c r="F313" s="376"/>
      <c r="G313" s="376"/>
      <c r="H313" s="376"/>
      <c r="I313" s="376"/>
      <c r="J313" s="376"/>
      <c r="K313" s="376"/>
      <c r="L313" s="376"/>
      <c r="M313" s="376"/>
      <c r="N313" s="376"/>
      <c r="O313" s="376"/>
      <c r="P313" s="376"/>
      <c r="Q313" s="376"/>
      <c r="R313" s="376"/>
      <c r="S313" s="377"/>
    </row>
    <row r="314" spans="1:19" s="3" customFormat="1" ht="13.5" customHeight="1" x14ac:dyDescent="0.2">
      <c r="A314" s="388" t="str">
        <f>IF([1]p35!$A$346&lt;&gt;0,[1]p35!$A$346,"")</f>
        <v/>
      </c>
      <c r="B314" s="379"/>
      <c r="C314" s="379"/>
      <c r="D314" s="379"/>
      <c r="E314" s="379"/>
      <c r="F314" s="379"/>
      <c r="G314" s="379"/>
      <c r="H314" s="379"/>
      <c r="I314" s="379"/>
      <c r="J314" s="379"/>
      <c r="K314" s="379"/>
      <c r="L314" s="379"/>
      <c r="M314" s="379"/>
      <c r="N314" s="379"/>
      <c r="O314" s="379"/>
      <c r="P314" s="379"/>
      <c r="Q314" s="380"/>
      <c r="R314" s="26" t="str">
        <f>IF([1]p35!$J$346&lt;&gt;0,[1]p35!$J$346,"")</f>
        <v/>
      </c>
      <c r="S314" s="26" t="str">
        <f>IF([1]p35!$K$346&lt;&gt;0,[1]p35!$K$346,"")</f>
        <v/>
      </c>
    </row>
    <row r="315" spans="1:19" s="3" customFormat="1" ht="13.5" customHeight="1" x14ac:dyDescent="0.2">
      <c r="A315" s="388" t="str">
        <f>IF([1]p35!$A$347&lt;&gt;0,[1]p35!$A$347,"")</f>
        <v/>
      </c>
      <c r="B315" s="379"/>
      <c r="C315" s="379"/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79"/>
      <c r="O315" s="379"/>
      <c r="P315" s="379"/>
      <c r="Q315" s="380"/>
      <c r="R315" s="26" t="str">
        <f>IF([1]p35!$J$347&lt;&gt;0,[1]p35!$J$347,"")</f>
        <v/>
      </c>
      <c r="S315" s="26" t="str">
        <f>IF([1]p35!$K$347&lt;&gt;0,[1]p35!$K$347,"")</f>
        <v/>
      </c>
    </row>
    <row r="316" spans="1:19" s="3" customFormat="1" ht="13.5" customHeight="1" x14ac:dyDescent="0.2">
      <c r="A316" s="388" t="str">
        <f>IF([1]p35!$A$348&lt;&gt;0,[1]p35!$A$348,"")</f>
        <v/>
      </c>
      <c r="B316" s="379"/>
      <c r="C316" s="379"/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79"/>
      <c r="O316" s="379"/>
      <c r="P316" s="379"/>
      <c r="Q316" s="380"/>
      <c r="R316" s="26" t="str">
        <f>IF([1]p35!$J$348&lt;&gt;0,[1]p35!$J$348,"")</f>
        <v/>
      </c>
      <c r="S316" s="26" t="str">
        <f>IF([1]p35!$K$348&lt;&gt;0,[1]p35!$K$348,"")</f>
        <v/>
      </c>
    </row>
    <row r="317" spans="1:19" s="3" customFormat="1" ht="13.5" customHeight="1" x14ac:dyDescent="0.2">
      <c r="A317" s="388" t="str">
        <f>IF([1]p35!$A$349&lt;&gt;0,[1]p35!$A$349,"")</f>
        <v/>
      </c>
      <c r="B317" s="379"/>
      <c r="C317" s="379"/>
      <c r="D317" s="379"/>
      <c r="E317" s="379"/>
      <c r="F317" s="379"/>
      <c r="G317" s="379"/>
      <c r="H317" s="379"/>
      <c r="I317" s="379"/>
      <c r="J317" s="379"/>
      <c r="K317" s="379"/>
      <c r="L317" s="379"/>
      <c r="M317" s="379"/>
      <c r="N317" s="379"/>
      <c r="O317" s="379"/>
      <c r="P317" s="379"/>
      <c r="Q317" s="380"/>
      <c r="R317" s="26" t="str">
        <f>IF([1]p35!$J$349&lt;&gt;0,[1]p35!$J$349,"")</f>
        <v/>
      </c>
      <c r="S317" s="26" t="str">
        <f>IF([1]p35!$K$349&lt;&gt;0,[1]p35!$K$349,"")</f>
        <v/>
      </c>
    </row>
    <row r="318" spans="1:19" s="3" customFormat="1" ht="13.5" customHeight="1" x14ac:dyDescent="0.2">
      <c r="A318" s="388" t="str">
        <f>IF([1]p35!$A$350&lt;&gt;0,[1]p35!$A$350,"")</f>
        <v/>
      </c>
      <c r="B318" s="379"/>
      <c r="C318" s="379"/>
      <c r="D318" s="379"/>
      <c r="E318" s="379"/>
      <c r="F318" s="379"/>
      <c r="G318" s="379"/>
      <c r="H318" s="379"/>
      <c r="I318" s="379"/>
      <c r="J318" s="379"/>
      <c r="K318" s="379"/>
      <c r="L318" s="379"/>
      <c r="M318" s="379"/>
      <c r="N318" s="379"/>
      <c r="O318" s="379"/>
      <c r="P318" s="379"/>
      <c r="Q318" s="380"/>
      <c r="R318" s="26" t="str">
        <f>IF([1]p35!$J$350&lt;&gt;0,[1]p35!$J$350,"")</f>
        <v/>
      </c>
      <c r="S318" s="26" t="str">
        <f>IF([1]p35!$K$350&lt;&gt;0,[1]p35!$K$350,"")</f>
        <v/>
      </c>
    </row>
    <row r="319" spans="1:19" s="3" customFormat="1" ht="13.5" customHeight="1" x14ac:dyDescent="0.2">
      <c r="A319" s="388" t="str">
        <f>IF([1]p35!$A$351&lt;&gt;0,[1]p35!$A$351,"")</f>
        <v/>
      </c>
      <c r="B319" s="379"/>
      <c r="C319" s="379"/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79"/>
      <c r="O319" s="379"/>
      <c r="P319" s="379"/>
      <c r="Q319" s="380"/>
      <c r="R319" s="26" t="str">
        <f>IF([1]p35!$J$351&lt;&gt;0,[1]p35!$J$351,"")</f>
        <v/>
      </c>
      <c r="S319" s="26" t="str">
        <f>IF([1]p35!$K$351&lt;&gt;0,[1]p35!$K$351,"")</f>
        <v/>
      </c>
    </row>
    <row r="320" spans="1:19" s="3" customFormat="1" ht="13.5" customHeight="1" x14ac:dyDescent="0.2">
      <c r="A320" s="388" t="str">
        <f>IF([1]p35!$A$352&lt;&gt;0,[1]p35!$A$352,"")</f>
        <v/>
      </c>
      <c r="B320" s="379"/>
      <c r="C320" s="379"/>
      <c r="D320" s="379"/>
      <c r="E320" s="379"/>
      <c r="F320" s="379"/>
      <c r="G320" s="379"/>
      <c r="H320" s="379"/>
      <c r="I320" s="379"/>
      <c r="J320" s="379"/>
      <c r="K320" s="379"/>
      <c r="L320" s="379"/>
      <c r="M320" s="379"/>
      <c r="N320" s="379"/>
      <c r="O320" s="379"/>
      <c r="P320" s="379"/>
      <c r="Q320" s="380"/>
      <c r="R320" s="26" t="str">
        <f>IF([1]p35!$J$352&lt;&gt;0,[1]p35!$J$352,"")</f>
        <v/>
      </c>
      <c r="S320" s="26" t="str">
        <f>IF([1]p35!$K$352&lt;&gt;0,[1]p35!$K$352,"")</f>
        <v/>
      </c>
    </row>
    <row r="321" spans="1:19" s="6" customFormat="1" x14ac:dyDescent="0.2">
      <c r="A321" s="393"/>
      <c r="B321" s="393"/>
      <c r="C321" s="393"/>
      <c r="D321" s="393"/>
      <c r="E321" s="393"/>
      <c r="F321" s="393"/>
      <c r="G321" s="393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2" customFormat="1" ht="13.5" customHeight="1" x14ac:dyDescent="0.2">
      <c r="A322" s="375" t="str">
        <f>T([1]p36!$C$13:$G$13)</f>
        <v/>
      </c>
      <c r="B322" s="376"/>
      <c r="C322" s="376"/>
      <c r="D322" s="376"/>
      <c r="E322" s="376"/>
      <c r="F322" s="376"/>
      <c r="G322" s="376"/>
      <c r="H322" s="376"/>
      <c r="I322" s="376"/>
      <c r="J322" s="376"/>
      <c r="K322" s="376"/>
      <c r="L322" s="376"/>
      <c r="M322" s="376"/>
      <c r="N322" s="376"/>
      <c r="O322" s="376"/>
      <c r="P322" s="376"/>
      <c r="Q322" s="376"/>
      <c r="R322" s="376"/>
      <c r="S322" s="377"/>
    </row>
    <row r="323" spans="1:19" s="3" customFormat="1" ht="13.5" customHeight="1" x14ac:dyDescent="0.2">
      <c r="A323" s="388" t="str">
        <f>IF([1]p36!$A$346&lt;&gt;0,[1]p36!$A$346,"")</f>
        <v/>
      </c>
      <c r="B323" s="379"/>
      <c r="C323" s="379"/>
      <c r="D323" s="379"/>
      <c r="E323" s="379"/>
      <c r="F323" s="379"/>
      <c r="G323" s="379"/>
      <c r="H323" s="379"/>
      <c r="I323" s="379"/>
      <c r="J323" s="379"/>
      <c r="K323" s="379"/>
      <c r="L323" s="379"/>
      <c r="M323" s="379"/>
      <c r="N323" s="379"/>
      <c r="O323" s="379"/>
      <c r="P323" s="379"/>
      <c r="Q323" s="380"/>
      <c r="R323" s="26" t="str">
        <f>IF([1]p36!$J$346&lt;&gt;0,[1]p36!$J$346,"")</f>
        <v/>
      </c>
      <c r="S323" s="26" t="str">
        <f>IF([1]p36!$K$346&lt;&gt;0,[1]p36!$K$346,"")</f>
        <v/>
      </c>
    </row>
    <row r="324" spans="1:19" s="3" customFormat="1" ht="13.5" customHeight="1" x14ac:dyDescent="0.2">
      <c r="A324" s="388" t="str">
        <f>IF([1]p36!$A$347&lt;&gt;0,[1]p36!$A$347,"")</f>
        <v/>
      </c>
      <c r="B324" s="379"/>
      <c r="C324" s="379"/>
      <c r="D324" s="379"/>
      <c r="E324" s="379"/>
      <c r="F324" s="379"/>
      <c r="G324" s="379"/>
      <c r="H324" s="379"/>
      <c r="I324" s="379"/>
      <c r="J324" s="379"/>
      <c r="K324" s="379"/>
      <c r="L324" s="379"/>
      <c r="M324" s="379"/>
      <c r="N324" s="379"/>
      <c r="O324" s="379"/>
      <c r="P324" s="379"/>
      <c r="Q324" s="380"/>
      <c r="R324" s="26" t="str">
        <f>IF([1]p36!$J$347&lt;&gt;0,[1]p36!$J$347,"")</f>
        <v/>
      </c>
      <c r="S324" s="26" t="str">
        <f>IF([1]p36!$K$347&lt;&gt;0,[1]p36!$K$347,"")</f>
        <v/>
      </c>
    </row>
    <row r="325" spans="1:19" s="3" customFormat="1" ht="13.5" customHeight="1" x14ac:dyDescent="0.2">
      <c r="A325" s="388" t="str">
        <f>IF([1]p36!$A$348&lt;&gt;0,[1]p36!$A$348,"")</f>
        <v/>
      </c>
      <c r="B325" s="379"/>
      <c r="C325" s="379"/>
      <c r="D325" s="379"/>
      <c r="E325" s="379"/>
      <c r="F325" s="379"/>
      <c r="G325" s="379"/>
      <c r="H325" s="379"/>
      <c r="I325" s="379"/>
      <c r="J325" s="379"/>
      <c r="K325" s="379"/>
      <c r="L325" s="379"/>
      <c r="M325" s="379"/>
      <c r="N325" s="379"/>
      <c r="O325" s="379"/>
      <c r="P325" s="379"/>
      <c r="Q325" s="380"/>
      <c r="R325" s="26" t="str">
        <f>IF([1]p36!$J$348&lt;&gt;0,[1]p36!$J$348,"")</f>
        <v/>
      </c>
      <c r="S325" s="26" t="str">
        <f>IF([1]p36!$K$348&lt;&gt;0,[1]p36!$K$348,"")</f>
        <v/>
      </c>
    </row>
    <row r="326" spans="1:19" s="3" customFormat="1" ht="13.5" customHeight="1" x14ac:dyDescent="0.2">
      <c r="A326" s="388" t="str">
        <f>IF([1]p36!$A$349&lt;&gt;0,[1]p36!$A$349,"")</f>
        <v/>
      </c>
      <c r="B326" s="379"/>
      <c r="C326" s="379"/>
      <c r="D326" s="379"/>
      <c r="E326" s="379"/>
      <c r="F326" s="379"/>
      <c r="G326" s="379"/>
      <c r="H326" s="379"/>
      <c r="I326" s="379"/>
      <c r="J326" s="379"/>
      <c r="K326" s="379"/>
      <c r="L326" s="379"/>
      <c r="M326" s="379"/>
      <c r="N326" s="379"/>
      <c r="O326" s="379"/>
      <c r="P326" s="379"/>
      <c r="Q326" s="380"/>
      <c r="R326" s="26" t="str">
        <f>IF([1]p36!$J$349&lt;&gt;0,[1]p36!$J$349,"")</f>
        <v/>
      </c>
      <c r="S326" s="26" t="str">
        <f>IF([1]p36!$K$349&lt;&gt;0,[1]p36!$K$349,"")</f>
        <v/>
      </c>
    </row>
    <row r="327" spans="1:19" s="3" customFormat="1" ht="13.5" customHeight="1" x14ac:dyDescent="0.2">
      <c r="A327" s="388" t="str">
        <f>IF([1]p36!$A$350&lt;&gt;0,[1]p36!$A$350,"")</f>
        <v/>
      </c>
      <c r="B327" s="379"/>
      <c r="C327" s="379"/>
      <c r="D327" s="379"/>
      <c r="E327" s="379"/>
      <c r="F327" s="379"/>
      <c r="G327" s="379"/>
      <c r="H327" s="379"/>
      <c r="I327" s="379"/>
      <c r="J327" s="379"/>
      <c r="K327" s="379"/>
      <c r="L327" s="379"/>
      <c r="M327" s="379"/>
      <c r="N327" s="379"/>
      <c r="O327" s="379"/>
      <c r="P327" s="379"/>
      <c r="Q327" s="380"/>
      <c r="R327" s="26" t="str">
        <f>IF([1]p36!$J$350&lt;&gt;0,[1]p36!$J$350,"")</f>
        <v/>
      </c>
      <c r="S327" s="26" t="str">
        <f>IF([1]p36!$K$350&lt;&gt;0,[1]p36!$K$350,"")</f>
        <v/>
      </c>
    </row>
    <row r="328" spans="1:19" s="3" customFormat="1" ht="13.5" customHeight="1" x14ac:dyDescent="0.2">
      <c r="A328" s="388" t="str">
        <f>IF([1]p36!$A$351&lt;&gt;0,[1]p36!$A$351,"")</f>
        <v/>
      </c>
      <c r="B328" s="379"/>
      <c r="C328" s="379"/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79"/>
      <c r="O328" s="379"/>
      <c r="P328" s="379"/>
      <c r="Q328" s="380"/>
      <c r="R328" s="26" t="str">
        <f>IF([1]p36!$J$351&lt;&gt;0,[1]p36!$J$351,"")</f>
        <v/>
      </c>
      <c r="S328" s="26" t="str">
        <f>IF([1]p36!$K$351&lt;&gt;0,[1]p36!$K$351,"")</f>
        <v/>
      </c>
    </row>
    <row r="329" spans="1:19" s="3" customFormat="1" ht="13.5" customHeight="1" x14ac:dyDescent="0.2">
      <c r="A329" s="388" t="str">
        <f>IF([1]p36!$A$352&lt;&gt;0,[1]p36!$A$352,"")</f>
        <v/>
      </c>
      <c r="B329" s="379"/>
      <c r="C329" s="379"/>
      <c r="D329" s="379"/>
      <c r="E329" s="379"/>
      <c r="F329" s="379"/>
      <c r="G329" s="379"/>
      <c r="H329" s="379"/>
      <c r="I329" s="379"/>
      <c r="J329" s="379"/>
      <c r="K329" s="379"/>
      <c r="L329" s="379"/>
      <c r="M329" s="379"/>
      <c r="N329" s="379"/>
      <c r="O329" s="379"/>
      <c r="P329" s="379"/>
      <c r="Q329" s="380"/>
      <c r="R329" s="26" t="str">
        <f>IF([1]p36!$J$352&lt;&gt;0,[1]p36!$J$352,"")</f>
        <v/>
      </c>
      <c r="S329" s="26" t="str">
        <f>IF([1]p36!$K$352&lt;&gt;0,[1]p36!$K$352,"")</f>
        <v/>
      </c>
    </row>
    <row r="330" spans="1:19" s="6" customFormat="1" x14ac:dyDescent="0.2">
      <c r="A330" s="393"/>
      <c r="B330" s="393"/>
      <c r="C330" s="393"/>
      <c r="D330" s="393"/>
      <c r="E330" s="393"/>
      <c r="F330" s="393"/>
      <c r="G330" s="393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2" customFormat="1" ht="13.5" customHeight="1" x14ac:dyDescent="0.2">
      <c r="A331" s="375" t="str">
        <f>T([1]p37!$C$13:$G$13)</f>
        <v/>
      </c>
      <c r="B331" s="376"/>
      <c r="C331" s="376"/>
      <c r="D331" s="376"/>
      <c r="E331" s="376"/>
      <c r="F331" s="376"/>
      <c r="G331" s="376"/>
      <c r="H331" s="376"/>
      <c r="I331" s="376"/>
      <c r="J331" s="376"/>
      <c r="K331" s="376"/>
      <c r="L331" s="376"/>
      <c r="M331" s="376"/>
      <c r="N331" s="376"/>
      <c r="O331" s="376"/>
      <c r="P331" s="376"/>
      <c r="Q331" s="376"/>
      <c r="R331" s="376"/>
      <c r="S331" s="377"/>
    </row>
    <row r="332" spans="1:19" s="3" customFormat="1" ht="13.5" customHeight="1" x14ac:dyDescent="0.2">
      <c r="A332" s="388" t="str">
        <f>IF([1]p37!$A$346&lt;&gt;0,[1]p37!$A$346,"")</f>
        <v/>
      </c>
      <c r="B332" s="379"/>
      <c r="C332" s="379"/>
      <c r="D332" s="379"/>
      <c r="E332" s="379"/>
      <c r="F332" s="379"/>
      <c r="G332" s="379"/>
      <c r="H332" s="379"/>
      <c r="I332" s="379"/>
      <c r="J332" s="379"/>
      <c r="K332" s="379"/>
      <c r="L332" s="379"/>
      <c r="M332" s="379"/>
      <c r="N332" s="379"/>
      <c r="O332" s="379"/>
      <c r="P332" s="379"/>
      <c r="Q332" s="380"/>
      <c r="R332" s="26" t="str">
        <f>IF([1]p37!$J$346&lt;&gt;0,[1]p37!$J$346,"")</f>
        <v/>
      </c>
      <c r="S332" s="26" t="str">
        <f>IF([1]p37!$K$346&lt;&gt;0,[1]p37!$K$346,"")</f>
        <v/>
      </c>
    </row>
    <row r="333" spans="1:19" s="3" customFormat="1" ht="13.5" customHeight="1" x14ac:dyDescent="0.2">
      <c r="A333" s="388" t="str">
        <f>IF([1]p37!$A$347&lt;&gt;0,[1]p37!$A$347,"")</f>
        <v/>
      </c>
      <c r="B333" s="379"/>
      <c r="C333" s="379"/>
      <c r="D333" s="379"/>
      <c r="E333" s="379"/>
      <c r="F333" s="379"/>
      <c r="G333" s="379"/>
      <c r="H333" s="379"/>
      <c r="I333" s="379"/>
      <c r="J333" s="379"/>
      <c r="K333" s="379"/>
      <c r="L333" s="379"/>
      <c r="M333" s="379"/>
      <c r="N333" s="379"/>
      <c r="O333" s="379"/>
      <c r="P333" s="379"/>
      <c r="Q333" s="380"/>
      <c r="R333" s="26" t="str">
        <f>IF([1]p37!$J$347&lt;&gt;0,[1]p37!$J$347,"")</f>
        <v/>
      </c>
      <c r="S333" s="26" t="str">
        <f>IF([1]p37!$K$347&lt;&gt;0,[1]p37!$K$347,"")</f>
        <v/>
      </c>
    </row>
    <row r="334" spans="1:19" s="3" customFormat="1" ht="13.5" customHeight="1" x14ac:dyDescent="0.2">
      <c r="A334" s="388" t="str">
        <f>IF([1]p37!$A$348&lt;&gt;0,[1]p37!$A$348,"")</f>
        <v/>
      </c>
      <c r="B334" s="379"/>
      <c r="C334" s="379"/>
      <c r="D334" s="379"/>
      <c r="E334" s="379"/>
      <c r="F334" s="379"/>
      <c r="G334" s="379"/>
      <c r="H334" s="379"/>
      <c r="I334" s="379"/>
      <c r="J334" s="379"/>
      <c r="K334" s="379"/>
      <c r="L334" s="379"/>
      <c r="M334" s="379"/>
      <c r="N334" s="379"/>
      <c r="O334" s="379"/>
      <c r="P334" s="379"/>
      <c r="Q334" s="380"/>
      <c r="R334" s="26" t="str">
        <f>IF([1]p37!$J$348&lt;&gt;0,[1]p37!$J$348,"")</f>
        <v/>
      </c>
      <c r="S334" s="26" t="str">
        <f>IF([1]p37!$K$348&lt;&gt;0,[1]p37!$K$348,"")</f>
        <v/>
      </c>
    </row>
    <row r="335" spans="1:19" s="3" customFormat="1" ht="13.5" customHeight="1" x14ac:dyDescent="0.2">
      <c r="A335" s="388" t="str">
        <f>IF([1]p37!$A$349&lt;&gt;0,[1]p37!$A$349,"")</f>
        <v/>
      </c>
      <c r="B335" s="379"/>
      <c r="C335" s="379"/>
      <c r="D335" s="379"/>
      <c r="E335" s="379"/>
      <c r="F335" s="379"/>
      <c r="G335" s="379"/>
      <c r="H335" s="379"/>
      <c r="I335" s="379"/>
      <c r="J335" s="379"/>
      <c r="K335" s="379"/>
      <c r="L335" s="379"/>
      <c r="M335" s="379"/>
      <c r="N335" s="379"/>
      <c r="O335" s="379"/>
      <c r="P335" s="379"/>
      <c r="Q335" s="380"/>
      <c r="R335" s="26" t="str">
        <f>IF([1]p37!$J$349&lt;&gt;0,[1]p37!$J$349,"")</f>
        <v/>
      </c>
      <c r="S335" s="26" t="str">
        <f>IF([1]p37!$K$349&lt;&gt;0,[1]p37!$K$349,"")</f>
        <v/>
      </c>
    </row>
    <row r="336" spans="1:19" s="3" customFormat="1" ht="13.5" customHeight="1" x14ac:dyDescent="0.2">
      <c r="A336" s="388" t="str">
        <f>IF([1]p37!$A$350&lt;&gt;0,[1]p37!$A$350,"")</f>
        <v/>
      </c>
      <c r="B336" s="379"/>
      <c r="C336" s="379"/>
      <c r="D336" s="379"/>
      <c r="E336" s="379"/>
      <c r="F336" s="379"/>
      <c r="G336" s="379"/>
      <c r="H336" s="379"/>
      <c r="I336" s="379"/>
      <c r="J336" s="379"/>
      <c r="K336" s="379"/>
      <c r="L336" s="379"/>
      <c r="M336" s="379"/>
      <c r="N336" s="379"/>
      <c r="O336" s="379"/>
      <c r="P336" s="379"/>
      <c r="Q336" s="380"/>
      <c r="R336" s="26" t="str">
        <f>IF([1]p37!$J$350&lt;&gt;0,[1]p37!$J$350,"")</f>
        <v/>
      </c>
      <c r="S336" s="26" t="str">
        <f>IF([1]p37!$K$350&lt;&gt;0,[1]p37!$K$350,"")</f>
        <v/>
      </c>
    </row>
    <row r="337" spans="1:19" s="3" customFormat="1" ht="13.5" customHeight="1" x14ac:dyDescent="0.2">
      <c r="A337" s="388" t="str">
        <f>IF([1]p37!$A$351&lt;&gt;0,[1]p37!$A$351,"")</f>
        <v/>
      </c>
      <c r="B337" s="379"/>
      <c r="C337" s="379"/>
      <c r="D337" s="379"/>
      <c r="E337" s="379"/>
      <c r="F337" s="379"/>
      <c r="G337" s="379"/>
      <c r="H337" s="379"/>
      <c r="I337" s="379"/>
      <c r="J337" s="379"/>
      <c r="K337" s="379"/>
      <c r="L337" s="379"/>
      <c r="M337" s="379"/>
      <c r="N337" s="379"/>
      <c r="O337" s="379"/>
      <c r="P337" s="379"/>
      <c r="Q337" s="380"/>
      <c r="R337" s="26" t="str">
        <f>IF([1]p37!$J$351&lt;&gt;0,[1]p37!$J$351,"")</f>
        <v/>
      </c>
      <c r="S337" s="26" t="str">
        <f>IF([1]p37!$K$351&lt;&gt;0,[1]p37!$K$351,"")</f>
        <v/>
      </c>
    </row>
    <row r="338" spans="1:19" s="3" customFormat="1" ht="13.5" customHeight="1" x14ac:dyDescent="0.2">
      <c r="A338" s="388" t="str">
        <f>IF([1]p37!$A$352&lt;&gt;0,[1]p37!$A$352,"")</f>
        <v/>
      </c>
      <c r="B338" s="379"/>
      <c r="C338" s="379"/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79"/>
      <c r="O338" s="379"/>
      <c r="P338" s="379"/>
      <c r="Q338" s="380"/>
      <c r="R338" s="26" t="str">
        <f>IF([1]p37!$J$352&lt;&gt;0,[1]p37!$J$352,"")</f>
        <v/>
      </c>
      <c r="S338" s="26" t="str">
        <f>IF([1]p37!$K$352&lt;&gt;0,[1]p37!$K$352,"")</f>
        <v/>
      </c>
    </row>
    <row r="339" spans="1:19" s="6" customFormat="1" x14ac:dyDescent="0.2">
      <c r="A339" s="393"/>
      <c r="B339" s="393"/>
      <c r="C339" s="393"/>
      <c r="D339" s="393"/>
      <c r="E339" s="393"/>
      <c r="F339" s="393"/>
      <c r="G339" s="393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2" customFormat="1" ht="13.5" customHeight="1" x14ac:dyDescent="0.2">
      <c r="A340" s="375" t="str">
        <f>T([1]p38!$C$13:$G$13)</f>
        <v/>
      </c>
      <c r="B340" s="376"/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7"/>
    </row>
    <row r="341" spans="1:19" s="3" customFormat="1" ht="13.5" customHeight="1" x14ac:dyDescent="0.2">
      <c r="A341" s="388" t="str">
        <f>IF([1]p38!$A$346&lt;&gt;0,[1]p38!$A$346,"")</f>
        <v/>
      </c>
      <c r="B341" s="379"/>
      <c r="C341" s="379"/>
      <c r="D341" s="379"/>
      <c r="E341" s="379"/>
      <c r="F341" s="379"/>
      <c r="G341" s="379"/>
      <c r="H341" s="379"/>
      <c r="I341" s="379"/>
      <c r="J341" s="379"/>
      <c r="K341" s="379"/>
      <c r="L341" s="379"/>
      <c r="M341" s="379"/>
      <c r="N341" s="379"/>
      <c r="O341" s="379"/>
      <c r="P341" s="379"/>
      <c r="Q341" s="380"/>
      <c r="R341" s="26" t="str">
        <f>IF([1]p38!$J$346&lt;&gt;0,[1]p38!$J$346,"")</f>
        <v/>
      </c>
      <c r="S341" s="26" t="str">
        <f>IF([1]p38!$K$346&lt;&gt;0,[1]p38!$K$346,"")</f>
        <v/>
      </c>
    </row>
    <row r="342" spans="1:19" s="3" customFormat="1" ht="13.5" customHeight="1" x14ac:dyDescent="0.2">
      <c r="A342" s="388" t="str">
        <f>IF([1]p38!$A$347&lt;&gt;0,[1]p38!$A$347,"")</f>
        <v/>
      </c>
      <c r="B342" s="379"/>
      <c r="C342" s="379"/>
      <c r="D342" s="379"/>
      <c r="E342" s="379"/>
      <c r="F342" s="379"/>
      <c r="G342" s="379"/>
      <c r="H342" s="379"/>
      <c r="I342" s="379"/>
      <c r="J342" s="379"/>
      <c r="K342" s="379"/>
      <c r="L342" s="379"/>
      <c r="M342" s="379"/>
      <c r="N342" s="379"/>
      <c r="O342" s="379"/>
      <c r="P342" s="379"/>
      <c r="Q342" s="380"/>
      <c r="R342" s="26" t="str">
        <f>IF([1]p38!$J$347&lt;&gt;0,[1]p38!$J$347,"")</f>
        <v/>
      </c>
      <c r="S342" s="26" t="str">
        <f>IF([1]p38!$K$347&lt;&gt;0,[1]p38!$K$347,"")</f>
        <v/>
      </c>
    </row>
    <row r="343" spans="1:19" s="3" customFormat="1" ht="13.5" customHeight="1" x14ac:dyDescent="0.2">
      <c r="A343" s="388" t="str">
        <f>IF([1]p38!$A$348&lt;&gt;0,[1]p38!$A$348,"")</f>
        <v/>
      </c>
      <c r="B343" s="379"/>
      <c r="C343" s="379"/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79"/>
      <c r="O343" s="379"/>
      <c r="P343" s="379"/>
      <c r="Q343" s="380"/>
      <c r="R343" s="26" t="str">
        <f>IF([1]p38!$J$348&lt;&gt;0,[1]p38!$J$348,"")</f>
        <v/>
      </c>
      <c r="S343" s="26" t="str">
        <f>IF([1]p38!$K$348&lt;&gt;0,[1]p38!$K$348,"")</f>
        <v/>
      </c>
    </row>
    <row r="344" spans="1:19" s="3" customFormat="1" ht="13.5" customHeight="1" x14ac:dyDescent="0.2">
      <c r="A344" s="388" t="str">
        <f>IF([1]p38!$A$349&lt;&gt;0,[1]p38!$A$349,"")</f>
        <v/>
      </c>
      <c r="B344" s="379"/>
      <c r="C344" s="379"/>
      <c r="D344" s="379"/>
      <c r="E344" s="379"/>
      <c r="F344" s="379"/>
      <c r="G344" s="379"/>
      <c r="H344" s="379"/>
      <c r="I344" s="379"/>
      <c r="J344" s="379"/>
      <c r="K344" s="379"/>
      <c r="L344" s="379"/>
      <c r="M344" s="379"/>
      <c r="N344" s="379"/>
      <c r="O344" s="379"/>
      <c r="P344" s="379"/>
      <c r="Q344" s="380"/>
      <c r="R344" s="26" t="str">
        <f>IF([1]p38!$J$349&lt;&gt;0,[1]p38!$J$349,"")</f>
        <v/>
      </c>
      <c r="S344" s="26" t="str">
        <f>IF([1]p38!$K$349&lt;&gt;0,[1]p38!$K$349,"")</f>
        <v/>
      </c>
    </row>
    <row r="345" spans="1:19" s="3" customFormat="1" ht="13.5" customHeight="1" x14ac:dyDescent="0.2">
      <c r="A345" s="388" t="str">
        <f>IF([1]p38!$A$350&lt;&gt;0,[1]p38!$A$350,"")</f>
        <v/>
      </c>
      <c r="B345" s="379"/>
      <c r="C345" s="379"/>
      <c r="D345" s="379"/>
      <c r="E345" s="379"/>
      <c r="F345" s="379"/>
      <c r="G345" s="379"/>
      <c r="H345" s="379"/>
      <c r="I345" s="379"/>
      <c r="J345" s="379"/>
      <c r="K345" s="379"/>
      <c r="L345" s="379"/>
      <c r="M345" s="379"/>
      <c r="N345" s="379"/>
      <c r="O345" s="379"/>
      <c r="P345" s="379"/>
      <c r="Q345" s="380"/>
      <c r="R345" s="26" t="str">
        <f>IF([1]p38!$J$350&lt;&gt;0,[1]p38!$J$350,"")</f>
        <v/>
      </c>
      <c r="S345" s="26" t="str">
        <f>IF([1]p38!$K$350&lt;&gt;0,[1]p38!$K$350,"")</f>
        <v/>
      </c>
    </row>
    <row r="346" spans="1:19" s="3" customFormat="1" ht="13.5" customHeight="1" x14ac:dyDescent="0.2">
      <c r="A346" s="388" t="str">
        <f>IF([1]p38!$A$351&lt;&gt;0,[1]p38!$A$351,"")</f>
        <v/>
      </c>
      <c r="B346" s="379"/>
      <c r="C346" s="379"/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79"/>
      <c r="O346" s="379"/>
      <c r="P346" s="379"/>
      <c r="Q346" s="380"/>
      <c r="R346" s="26" t="str">
        <f>IF([1]p38!$J$351&lt;&gt;0,[1]p38!$J$351,"")</f>
        <v/>
      </c>
      <c r="S346" s="26" t="str">
        <f>IF([1]p38!$K$351&lt;&gt;0,[1]p38!$K$351,"")</f>
        <v/>
      </c>
    </row>
    <row r="347" spans="1:19" s="3" customFormat="1" ht="13.5" customHeight="1" x14ac:dyDescent="0.2">
      <c r="A347" s="388" t="str">
        <f>IF([1]p38!$A$352&lt;&gt;0,[1]p38!$A$352,"")</f>
        <v/>
      </c>
      <c r="B347" s="379"/>
      <c r="C347" s="379"/>
      <c r="D347" s="379"/>
      <c r="E347" s="379"/>
      <c r="F347" s="379"/>
      <c r="G347" s="379"/>
      <c r="H347" s="379"/>
      <c r="I347" s="379"/>
      <c r="J347" s="379"/>
      <c r="K347" s="379"/>
      <c r="L347" s="379"/>
      <c r="M347" s="379"/>
      <c r="N347" s="379"/>
      <c r="O347" s="379"/>
      <c r="P347" s="379"/>
      <c r="Q347" s="380"/>
      <c r="R347" s="26" t="str">
        <f>IF([1]p38!$J$352&lt;&gt;0,[1]p38!$J$352,"")</f>
        <v/>
      </c>
      <c r="S347" s="26" t="str">
        <f>IF([1]p38!$K$352&lt;&gt;0,[1]p38!$K$352,"")</f>
        <v/>
      </c>
    </row>
    <row r="348" spans="1:19" s="6" customFormat="1" x14ac:dyDescent="0.2">
      <c r="A348" s="393"/>
      <c r="B348" s="393"/>
      <c r="C348" s="393"/>
      <c r="D348" s="393"/>
      <c r="E348" s="393"/>
      <c r="F348" s="393"/>
      <c r="G348" s="393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2" customFormat="1" ht="13.5" customHeight="1" x14ac:dyDescent="0.2">
      <c r="A349" s="375" t="str">
        <f>T([1]p39!$C$13:$G$13)</f>
        <v/>
      </c>
      <c r="B349" s="376"/>
      <c r="C349" s="376"/>
      <c r="D349" s="376"/>
      <c r="E349" s="376"/>
      <c r="F349" s="376"/>
      <c r="G349" s="376"/>
      <c r="H349" s="376"/>
      <c r="I349" s="376"/>
      <c r="J349" s="376"/>
      <c r="K349" s="376"/>
      <c r="L349" s="376"/>
      <c r="M349" s="376"/>
      <c r="N349" s="376"/>
      <c r="O349" s="376"/>
      <c r="P349" s="376"/>
      <c r="Q349" s="376"/>
      <c r="R349" s="376"/>
      <c r="S349" s="377"/>
    </row>
    <row r="350" spans="1:19" s="3" customFormat="1" ht="13.5" customHeight="1" x14ac:dyDescent="0.2">
      <c r="A350" s="388" t="str">
        <f>IF([1]p39!$A$346&lt;&gt;0,[1]p39!$A$346,"")</f>
        <v/>
      </c>
      <c r="B350" s="379"/>
      <c r="C350" s="379"/>
      <c r="D350" s="379"/>
      <c r="E350" s="379"/>
      <c r="F350" s="379"/>
      <c r="G350" s="379"/>
      <c r="H350" s="379"/>
      <c r="I350" s="379"/>
      <c r="J350" s="379"/>
      <c r="K350" s="379"/>
      <c r="L350" s="379"/>
      <c r="M350" s="379"/>
      <c r="N350" s="379"/>
      <c r="O350" s="379"/>
      <c r="P350" s="379"/>
      <c r="Q350" s="380"/>
      <c r="R350" s="26" t="str">
        <f>IF([1]p39!$J$346&lt;&gt;0,[1]p39!$J$346,"")</f>
        <v/>
      </c>
      <c r="S350" s="26" t="str">
        <f>IF([1]p39!$K$346&lt;&gt;0,[1]p39!$K$346,"")</f>
        <v/>
      </c>
    </row>
    <row r="351" spans="1:19" s="3" customFormat="1" ht="13.5" customHeight="1" x14ac:dyDescent="0.2">
      <c r="A351" s="388" t="str">
        <f>IF([1]p39!$A$347&lt;&gt;0,[1]p39!$A$347,"")</f>
        <v/>
      </c>
      <c r="B351" s="379"/>
      <c r="C351" s="379"/>
      <c r="D351" s="379"/>
      <c r="E351" s="379"/>
      <c r="F351" s="379"/>
      <c r="G351" s="379"/>
      <c r="H351" s="379"/>
      <c r="I351" s="379"/>
      <c r="J351" s="379"/>
      <c r="K351" s="379"/>
      <c r="L351" s="379"/>
      <c r="M351" s="379"/>
      <c r="N351" s="379"/>
      <c r="O351" s="379"/>
      <c r="P351" s="379"/>
      <c r="Q351" s="380"/>
      <c r="R351" s="26" t="str">
        <f>IF([1]p39!$J$347&lt;&gt;0,[1]p39!$J$347,"")</f>
        <v/>
      </c>
      <c r="S351" s="26" t="str">
        <f>IF([1]p39!$K$347&lt;&gt;0,[1]p39!$K$347,"")</f>
        <v/>
      </c>
    </row>
    <row r="352" spans="1:19" s="3" customFormat="1" ht="13.5" customHeight="1" x14ac:dyDescent="0.2">
      <c r="A352" s="388" t="str">
        <f>IF([1]p39!$A$348&lt;&gt;0,[1]p39!$A$348,"")</f>
        <v/>
      </c>
      <c r="B352" s="379"/>
      <c r="C352" s="379"/>
      <c r="D352" s="379"/>
      <c r="E352" s="379"/>
      <c r="F352" s="379"/>
      <c r="G352" s="379"/>
      <c r="H352" s="379"/>
      <c r="I352" s="379"/>
      <c r="J352" s="379"/>
      <c r="K352" s="379"/>
      <c r="L352" s="379"/>
      <c r="M352" s="379"/>
      <c r="N352" s="379"/>
      <c r="O352" s="379"/>
      <c r="P352" s="379"/>
      <c r="Q352" s="380"/>
      <c r="R352" s="26" t="str">
        <f>IF([1]p39!$J$348&lt;&gt;0,[1]p39!$J$348,"")</f>
        <v/>
      </c>
      <c r="S352" s="26" t="str">
        <f>IF([1]p39!$K$348&lt;&gt;0,[1]p39!$K$348,"")</f>
        <v/>
      </c>
    </row>
    <row r="353" spans="1:19" s="3" customFormat="1" ht="13.5" customHeight="1" x14ac:dyDescent="0.2">
      <c r="A353" s="388" t="str">
        <f>IF([1]p39!$A$349&lt;&gt;0,[1]p39!$A$349,"")</f>
        <v/>
      </c>
      <c r="B353" s="379"/>
      <c r="C353" s="379"/>
      <c r="D353" s="379"/>
      <c r="E353" s="379"/>
      <c r="F353" s="379"/>
      <c r="G353" s="379"/>
      <c r="H353" s="379"/>
      <c r="I353" s="379"/>
      <c r="J353" s="379"/>
      <c r="K353" s="379"/>
      <c r="L353" s="379"/>
      <c r="M353" s="379"/>
      <c r="N353" s="379"/>
      <c r="O353" s="379"/>
      <c r="P353" s="379"/>
      <c r="Q353" s="380"/>
      <c r="R353" s="26" t="str">
        <f>IF([1]p39!$J$349&lt;&gt;0,[1]p39!$J$349,"")</f>
        <v/>
      </c>
      <c r="S353" s="26" t="str">
        <f>IF([1]p39!$K$349&lt;&gt;0,[1]p39!$K$349,"")</f>
        <v/>
      </c>
    </row>
    <row r="354" spans="1:19" s="3" customFormat="1" ht="13.5" customHeight="1" x14ac:dyDescent="0.2">
      <c r="A354" s="388" t="str">
        <f>IF([1]p39!$A$350&lt;&gt;0,[1]p39!$A$350,"")</f>
        <v/>
      </c>
      <c r="B354" s="379"/>
      <c r="C354" s="379"/>
      <c r="D354" s="379"/>
      <c r="E354" s="379"/>
      <c r="F354" s="379"/>
      <c r="G354" s="379"/>
      <c r="H354" s="379"/>
      <c r="I354" s="379"/>
      <c r="J354" s="379"/>
      <c r="K354" s="379"/>
      <c r="L354" s="379"/>
      <c r="M354" s="379"/>
      <c r="N354" s="379"/>
      <c r="O354" s="379"/>
      <c r="P354" s="379"/>
      <c r="Q354" s="380"/>
      <c r="R354" s="26" t="str">
        <f>IF([1]p39!$J$350&lt;&gt;0,[1]p39!$J$350,"")</f>
        <v/>
      </c>
      <c r="S354" s="26" t="str">
        <f>IF([1]p39!$K$350&lt;&gt;0,[1]p39!$K$350,"")</f>
        <v/>
      </c>
    </row>
    <row r="355" spans="1:19" s="3" customFormat="1" ht="13.5" customHeight="1" x14ac:dyDescent="0.2">
      <c r="A355" s="388" t="str">
        <f>IF([1]p39!$A$351&lt;&gt;0,[1]p39!$A$351,"")</f>
        <v/>
      </c>
      <c r="B355" s="379"/>
      <c r="C355" s="379"/>
      <c r="D355" s="379"/>
      <c r="E355" s="379"/>
      <c r="F355" s="379"/>
      <c r="G355" s="379"/>
      <c r="H355" s="379"/>
      <c r="I355" s="379"/>
      <c r="J355" s="379"/>
      <c r="K355" s="379"/>
      <c r="L355" s="379"/>
      <c r="M355" s="379"/>
      <c r="N355" s="379"/>
      <c r="O355" s="379"/>
      <c r="P355" s="379"/>
      <c r="Q355" s="380"/>
      <c r="R355" s="26" t="str">
        <f>IF([1]p39!$J$351&lt;&gt;0,[1]p39!$J$351,"")</f>
        <v/>
      </c>
      <c r="S355" s="26" t="str">
        <f>IF([1]p39!$K$351&lt;&gt;0,[1]p39!$K$351,"")</f>
        <v/>
      </c>
    </row>
    <row r="356" spans="1:19" s="3" customFormat="1" ht="13.5" customHeight="1" x14ac:dyDescent="0.2">
      <c r="A356" s="388" t="str">
        <f>IF([1]p39!$A$352&lt;&gt;0,[1]p39!$A$352,"")</f>
        <v/>
      </c>
      <c r="B356" s="379"/>
      <c r="C356" s="379"/>
      <c r="D356" s="379"/>
      <c r="E356" s="379"/>
      <c r="F356" s="379"/>
      <c r="G356" s="379"/>
      <c r="H356" s="379"/>
      <c r="I356" s="379"/>
      <c r="J356" s="379"/>
      <c r="K356" s="379"/>
      <c r="L356" s="379"/>
      <c r="M356" s="379"/>
      <c r="N356" s="379"/>
      <c r="O356" s="379"/>
      <c r="P356" s="379"/>
      <c r="Q356" s="380"/>
      <c r="R356" s="26" t="str">
        <f>IF([1]p39!$J$352&lt;&gt;0,[1]p39!$J$352,"")</f>
        <v/>
      </c>
      <c r="S356" s="26" t="str">
        <f>IF([1]p39!$K$352&lt;&gt;0,[1]p39!$K$352,"")</f>
        <v/>
      </c>
    </row>
    <row r="357" spans="1:19" s="6" customFormat="1" x14ac:dyDescent="0.2">
      <c r="A357" s="393"/>
      <c r="B357" s="393"/>
      <c r="C357" s="393"/>
      <c r="D357" s="393"/>
      <c r="E357" s="393"/>
      <c r="F357" s="393"/>
      <c r="G357" s="393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2" customFormat="1" ht="13.5" customHeight="1" x14ac:dyDescent="0.2">
      <c r="A358" s="375" t="str">
        <f>T([1]p40!$C$13:$G$13)</f>
        <v/>
      </c>
      <c r="B358" s="376"/>
      <c r="C358" s="376"/>
      <c r="D358" s="376"/>
      <c r="E358" s="376"/>
      <c r="F358" s="376"/>
      <c r="G358" s="376"/>
      <c r="H358" s="376"/>
      <c r="I358" s="376"/>
      <c r="J358" s="376"/>
      <c r="K358" s="376"/>
      <c r="L358" s="376"/>
      <c r="M358" s="376"/>
      <c r="N358" s="376"/>
      <c r="O358" s="376"/>
      <c r="P358" s="376"/>
      <c r="Q358" s="376"/>
      <c r="R358" s="376"/>
      <c r="S358" s="377"/>
    </row>
    <row r="359" spans="1:19" s="3" customFormat="1" ht="13.5" customHeight="1" x14ac:dyDescent="0.2">
      <c r="A359" s="388" t="str">
        <f>IF([1]p40!$A$346&lt;&gt;0,[1]p40!$A$346,"")</f>
        <v/>
      </c>
      <c r="B359" s="379"/>
      <c r="C359" s="379"/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79"/>
      <c r="O359" s="379"/>
      <c r="P359" s="379"/>
      <c r="Q359" s="380"/>
      <c r="R359" s="26" t="str">
        <f>IF([1]p40!$J$346&lt;&gt;0,[1]p40!$J$346,"")</f>
        <v/>
      </c>
      <c r="S359" s="26" t="str">
        <f>IF([1]p40!$K$346&lt;&gt;0,[1]p40!$K$346,"")</f>
        <v/>
      </c>
    </row>
    <row r="360" spans="1:19" s="3" customFormat="1" ht="13.5" customHeight="1" x14ac:dyDescent="0.2">
      <c r="A360" s="388" t="str">
        <f>IF([1]p40!$A$347&lt;&gt;0,[1]p40!$A$347,"")</f>
        <v/>
      </c>
      <c r="B360" s="379"/>
      <c r="C360" s="379"/>
      <c r="D360" s="379"/>
      <c r="E360" s="379"/>
      <c r="F360" s="379"/>
      <c r="G360" s="379"/>
      <c r="H360" s="379"/>
      <c r="I360" s="379"/>
      <c r="J360" s="379"/>
      <c r="K360" s="379"/>
      <c r="L360" s="379"/>
      <c r="M360" s="379"/>
      <c r="N360" s="379"/>
      <c r="O360" s="379"/>
      <c r="P360" s="379"/>
      <c r="Q360" s="380"/>
      <c r="R360" s="26" t="str">
        <f>IF([1]p40!$J$347&lt;&gt;0,[1]p40!$J$347,"")</f>
        <v/>
      </c>
      <c r="S360" s="26" t="str">
        <f>IF([1]p40!$K$347&lt;&gt;0,[1]p40!$K$347,"")</f>
        <v/>
      </c>
    </row>
    <row r="361" spans="1:19" s="3" customFormat="1" ht="13.5" customHeight="1" x14ac:dyDescent="0.2">
      <c r="A361" s="388" t="str">
        <f>IF([1]p40!$A$348&lt;&gt;0,[1]p40!$A$348,"")</f>
        <v/>
      </c>
      <c r="B361" s="379"/>
      <c r="C361" s="379"/>
      <c r="D361" s="379"/>
      <c r="E361" s="379"/>
      <c r="F361" s="379"/>
      <c r="G361" s="379"/>
      <c r="H361" s="379"/>
      <c r="I361" s="379"/>
      <c r="J361" s="379"/>
      <c r="K361" s="379"/>
      <c r="L361" s="379"/>
      <c r="M361" s="379"/>
      <c r="N361" s="379"/>
      <c r="O361" s="379"/>
      <c r="P361" s="379"/>
      <c r="Q361" s="380"/>
      <c r="R361" s="26" t="str">
        <f>IF([1]p40!$J$348&lt;&gt;0,[1]p40!$J$348,"")</f>
        <v/>
      </c>
      <c r="S361" s="26" t="str">
        <f>IF([1]p40!$K$348&lt;&gt;0,[1]p40!$K$348,"")</f>
        <v/>
      </c>
    </row>
    <row r="362" spans="1:19" s="3" customFormat="1" ht="13.5" customHeight="1" x14ac:dyDescent="0.2">
      <c r="A362" s="388" t="str">
        <f>IF([1]p40!$A$349&lt;&gt;0,[1]p40!$A$349,"")</f>
        <v/>
      </c>
      <c r="B362" s="379"/>
      <c r="C362" s="379"/>
      <c r="D362" s="379"/>
      <c r="E362" s="379"/>
      <c r="F362" s="379"/>
      <c r="G362" s="379"/>
      <c r="H362" s="379"/>
      <c r="I362" s="379"/>
      <c r="J362" s="379"/>
      <c r="K362" s="379"/>
      <c r="L362" s="379"/>
      <c r="M362" s="379"/>
      <c r="N362" s="379"/>
      <c r="O362" s="379"/>
      <c r="P362" s="379"/>
      <c r="Q362" s="380"/>
      <c r="R362" s="26" t="str">
        <f>IF([1]p40!$J$349&lt;&gt;0,[1]p40!$J$349,"")</f>
        <v/>
      </c>
      <c r="S362" s="26" t="str">
        <f>IF([1]p40!$K$349&lt;&gt;0,[1]p40!$K$349,"")</f>
        <v/>
      </c>
    </row>
    <row r="363" spans="1:19" s="3" customFormat="1" ht="13.5" customHeight="1" x14ac:dyDescent="0.2">
      <c r="A363" s="388" t="str">
        <f>IF([1]p40!$A$350&lt;&gt;0,[1]p40!$A$350,"")</f>
        <v/>
      </c>
      <c r="B363" s="379"/>
      <c r="C363" s="379"/>
      <c r="D363" s="379"/>
      <c r="E363" s="379"/>
      <c r="F363" s="379"/>
      <c r="G363" s="379"/>
      <c r="H363" s="379"/>
      <c r="I363" s="379"/>
      <c r="J363" s="379"/>
      <c r="K363" s="379"/>
      <c r="L363" s="379"/>
      <c r="M363" s="379"/>
      <c r="N363" s="379"/>
      <c r="O363" s="379"/>
      <c r="P363" s="379"/>
      <c r="Q363" s="380"/>
      <c r="R363" s="26" t="str">
        <f>IF([1]p40!$J$350&lt;&gt;0,[1]p40!$J$350,"")</f>
        <v/>
      </c>
      <c r="S363" s="26" t="str">
        <f>IF([1]p40!$K$350&lt;&gt;0,[1]p40!$K$350,"")</f>
        <v/>
      </c>
    </row>
    <row r="364" spans="1:19" s="3" customFormat="1" ht="13.5" customHeight="1" x14ac:dyDescent="0.2">
      <c r="A364" s="388" t="str">
        <f>IF([1]p40!$A$351&lt;&gt;0,[1]p40!$A$351,"")</f>
        <v/>
      </c>
      <c r="B364" s="379"/>
      <c r="C364" s="379"/>
      <c r="D364" s="379"/>
      <c r="E364" s="379"/>
      <c r="F364" s="379"/>
      <c r="G364" s="379"/>
      <c r="H364" s="379"/>
      <c r="I364" s="379"/>
      <c r="J364" s="379"/>
      <c r="K364" s="379"/>
      <c r="L364" s="379"/>
      <c r="M364" s="379"/>
      <c r="N364" s="379"/>
      <c r="O364" s="379"/>
      <c r="P364" s="379"/>
      <c r="Q364" s="380"/>
      <c r="R364" s="26" t="str">
        <f>IF([1]p40!$J$351&lt;&gt;0,[1]p40!$J$351,"")</f>
        <v/>
      </c>
      <c r="S364" s="26" t="str">
        <f>IF([1]p40!$K$351&lt;&gt;0,[1]p40!$K$351,"")</f>
        <v/>
      </c>
    </row>
    <row r="365" spans="1:19" s="3" customFormat="1" ht="13.5" customHeight="1" x14ac:dyDescent="0.2">
      <c r="A365" s="388" t="str">
        <f>IF([1]p40!$A$352&lt;&gt;0,[1]p40!$A$352,"")</f>
        <v/>
      </c>
      <c r="B365" s="379"/>
      <c r="C365" s="379"/>
      <c r="D365" s="379"/>
      <c r="E365" s="379"/>
      <c r="F365" s="379"/>
      <c r="G365" s="379"/>
      <c r="H365" s="379"/>
      <c r="I365" s="379"/>
      <c r="J365" s="379"/>
      <c r="K365" s="379"/>
      <c r="L365" s="379"/>
      <c r="M365" s="379"/>
      <c r="N365" s="379"/>
      <c r="O365" s="379"/>
      <c r="P365" s="379"/>
      <c r="Q365" s="380"/>
      <c r="R365" s="26" t="str">
        <f>IF([1]p40!$J$352&lt;&gt;0,[1]p40!$J$352,"")</f>
        <v/>
      </c>
      <c r="S365" s="26" t="str">
        <f>IF([1]p40!$K$352&lt;&gt;0,[1]p40!$K$352,"")</f>
        <v/>
      </c>
    </row>
    <row r="366" spans="1:19" s="6" customFormat="1" x14ac:dyDescent="0.2">
      <c r="A366" s="393"/>
      <c r="B366" s="393"/>
      <c r="C366" s="393"/>
      <c r="D366" s="393"/>
      <c r="E366" s="393"/>
      <c r="F366" s="393"/>
      <c r="G366" s="393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2" customFormat="1" ht="13.5" customHeight="1" x14ac:dyDescent="0.2">
      <c r="A367" s="375" t="str">
        <f>T([1]p41!$C$13:$G$13)</f>
        <v/>
      </c>
      <c r="B367" s="376"/>
      <c r="C367" s="376"/>
      <c r="D367" s="376"/>
      <c r="E367" s="376"/>
      <c r="F367" s="376"/>
      <c r="G367" s="376"/>
      <c r="H367" s="376"/>
      <c r="I367" s="376"/>
      <c r="J367" s="376"/>
      <c r="K367" s="376"/>
      <c r="L367" s="376"/>
      <c r="M367" s="376"/>
      <c r="N367" s="376"/>
      <c r="O367" s="376"/>
      <c r="P367" s="376"/>
      <c r="Q367" s="376"/>
      <c r="R367" s="376"/>
      <c r="S367" s="377"/>
    </row>
    <row r="368" spans="1:19" s="3" customFormat="1" ht="13.5" customHeight="1" x14ac:dyDescent="0.2">
      <c r="A368" s="388" t="str">
        <f>IF([1]p41!$A$346&lt;&gt;0,[1]p41!$A$346,"")</f>
        <v/>
      </c>
      <c r="B368" s="379"/>
      <c r="C368" s="379"/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79"/>
      <c r="O368" s="379"/>
      <c r="P368" s="379"/>
      <c r="Q368" s="380"/>
      <c r="R368" s="26" t="str">
        <f>IF([1]p41!$J$346&lt;&gt;0,[1]p41!$J$346,"")</f>
        <v/>
      </c>
      <c r="S368" s="26" t="str">
        <f>IF([1]p41!$K$346&lt;&gt;0,[1]p41!$K$346,"")</f>
        <v/>
      </c>
    </row>
    <row r="369" spans="1:19" s="3" customFormat="1" ht="13.5" customHeight="1" x14ac:dyDescent="0.2">
      <c r="A369" s="388" t="str">
        <f>IF([1]p41!$A$347&lt;&gt;0,[1]p41!$A$347,"")</f>
        <v/>
      </c>
      <c r="B369" s="379"/>
      <c r="C369" s="379"/>
      <c r="D369" s="379"/>
      <c r="E369" s="379"/>
      <c r="F369" s="379"/>
      <c r="G369" s="379"/>
      <c r="H369" s="379"/>
      <c r="I369" s="379"/>
      <c r="J369" s="379"/>
      <c r="K369" s="379"/>
      <c r="L369" s="379"/>
      <c r="M369" s="379"/>
      <c r="N369" s="379"/>
      <c r="O369" s="379"/>
      <c r="P369" s="379"/>
      <c r="Q369" s="380"/>
      <c r="R369" s="26" t="str">
        <f>IF([1]p41!$J$347&lt;&gt;0,[1]p41!$J$347,"")</f>
        <v/>
      </c>
      <c r="S369" s="26" t="str">
        <f>IF([1]p41!$K$347&lt;&gt;0,[1]p41!$K$347,"")</f>
        <v/>
      </c>
    </row>
    <row r="370" spans="1:19" s="3" customFormat="1" ht="13.5" customHeight="1" x14ac:dyDescent="0.2">
      <c r="A370" s="388" t="str">
        <f>IF([1]p41!$A$348&lt;&gt;0,[1]p41!$A$348,"")</f>
        <v/>
      </c>
      <c r="B370" s="379"/>
      <c r="C370" s="379"/>
      <c r="D370" s="379"/>
      <c r="E370" s="379"/>
      <c r="F370" s="379"/>
      <c r="G370" s="379"/>
      <c r="H370" s="379"/>
      <c r="I370" s="379"/>
      <c r="J370" s="379"/>
      <c r="K370" s="379"/>
      <c r="L370" s="379"/>
      <c r="M370" s="379"/>
      <c r="N370" s="379"/>
      <c r="O370" s="379"/>
      <c r="P370" s="379"/>
      <c r="Q370" s="380"/>
      <c r="R370" s="26" t="str">
        <f>IF([1]p41!$J$348&lt;&gt;0,[1]p41!$J$348,"")</f>
        <v/>
      </c>
      <c r="S370" s="26" t="str">
        <f>IF([1]p41!$K$348&lt;&gt;0,[1]p41!$K$348,"")</f>
        <v/>
      </c>
    </row>
    <row r="371" spans="1:19" s="3" customFormat="1" ht="13.5" customHeight="1" x14ac:dyDescent="0.2">
      <c r="A371" s="388" t="str">
        <f>IF([1]p41!$A$349&lt;&gt;0,[1]p41!$A$349,"")</f>
        <v/>
      </c>
      <c r="B371" s="379"/>
      <c r="C371" s="379"/>
      <c r="D371" s="379"/>
      <c r="E371" s="379"/>
      <c r="F371" s="379"/>
      <c r="G371" s="379"/>
      <c r="H371" s="379"/>
      <c r="I371" s="379"/>
      <c r="J371" s="379"/>
      <c r="K371" s="379"/>
      <c r="L371" s="379"/>
      <c r="M371" s="379"/>
      <c r="N371" s="379"/>
      <c r="O371" s="379"/>
      <c r="P371" s="379"/>
      <c r="Q371" s="380"/>
      <c r="R371" s="26" t="str">
        <f>IF([1]p41!$J$349&lt;&gt;0,[1]p41!$J$349,"")</f>
        <v/>
      </c>
      <c r="S371" s="26" t="str">
        <f>IF([1]p41!$K$349&lt;&gt;0,[1]p41!$K$349,"")</f>
        <v/>
      </c>
    </row>
    <row r="372" spans="1:19" s="3" customFormat="1" ht="13.5" customHeight="1" x14ac:dyDescent="0.2">
      <c r="A372" s="388" t="str">
        <f>IF([1]p41!$A$350&lt;&gt;0,[1]p41!$A$350,"")</f>
        <v/>
      </c>
      <c r="B372" s="379"/>
      <c r="C372" s="379"/>
      <c r="D372" s="379"/>
      <c r="E372" s="379"/>
      <c r="F372" s="379"/>
      <c r="G372" s="379"/>
      <c r="H372" s="379"/>
      <c r="I372" s="379"/>
      <c r="J372" s="379"/>
      <c r="K372" s="379"/>
      <c r="L372" s="379"/>
      <c r="M372" s="379"/>
      <c r="N372" s="379"/>
      <c r="O372" s="379"/>
      <c r="P372" s="379"/>
      <c r="Q372" s="380"/>
      <c r="R372" s="26" t="str">
        <f>IF([1]p41!$J$350&lt;&gt;0,[1]p41!$J$350,"")</f>
        <v/>
      </c>
      <c r="S372" s="26" t="str">
        <f>IF([1]p41!$K$350&lt;&gt;0,[1]p41!$K$350,"")</f>
        <v/>
      </c>
    </row>
    <row r="373" spans="1:19" s="3" customFormat="1" ht="13.5" customHeight="1" x14ac:dyDescent="0.2">
      <c r="A373" s="388" t="str">
        <f>IF([1]p41!$A$351&lt;&gt;0,[1]p41!$A$351,"")</f>
        <v/>
      </c>
      <c r="B373" s="379"/>
      <c r="C373" s="379"/>
      <c r="D373" s="379"/>
      <c r="E373" s="379"/>
      <c r="F373" s="379"/>
      <c r="G373" s="379"/>
      <c r="H373" s="379"/>
      <c r="I373" s="379"/>
      <c r="J373" s="379"/>
      <c r="K373" s="379"/>
      <c r="L373" s="379"/>
      <c r="M373" s="379"/>
      <c r="N373" s="379"/>
      <c r="O373" s="379"/>
      <c r="P373" s="379"/>
      <c r="Q373" s="380"/>
      <c r="R373" s="26" t="str">
        <f>IF([1]p41!$J$351&lt;&gt;0,[1]p41!$J$351,"")</f>
        <v/>
      </c>
      <c r="S373" s="26" t="str">
        <f>IF([1]p41!$K$351&lt;&gt;0,[1]p41!$K$351,"")</f>
        <v/>
      </c>
    </row>
    <row r="374" spans="1:19" s="3" customFormat="1" ht="13.5" customHeight="1" x14ac:dyDescent="0.2">
      <c r="A374" s="388" t="str">
        <f>IF([1]p41!$A$352&lt;&gt;0,[1]p41!$A$352,"")</f>
        <v/>
      </c>
      <c r="B374" s="379"/>
      <c r="C374" s="379"/>
      <c r="D374" s="379"/>
      <c r="E374" s="379"/>
      <c r="F374" s="379"/>
      <c r="G374" s="379"/>
      <c r="H374" s="379"/>
      <c r="I374" s="379"/>
      <c r="J374" s="379"/>
      <c r="K374" s="379"/>
      <c r="L374" s="379"/>
      <c r="M374" s="379"/>
      <c r="N374" s="379"/>
      <c r="O374" s="379"/>
      <c r="P374" s="379"/>
      <c r="Q374" s="380"/>
      <c r="R374" s="26" t="str">
        <f>IF([1]p41!$J$352&lt;&gt;0,[1]p41!$J$352,"")</f>
        <v/>
      </c>
      <c r="S374" s="26" t="str">
        <f>IF([1]p41!$K$352&lt;&gt;0,[1]p41!$K$352,"")</f>
        <v/>
      </c>
    </row>
    <row r="375" spans="1:19" s="6" customFormat="1" x14ac:dyDescent="0.2">
      <c r="A375" s="393"/>
      <c r="B375" s="393"/>
      <c r="C375" s="393"/>
      <c r="D375" s="393"/>
      <c r="E375" s="393"/>
      <c r="F375" s="393"/>
      <c r="G375" s="393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2" customFormat="1" ht="13.5" customHeight="1" x14ac:dyDescent="0.2">
      <c r="A376" s="375" t="str">
        <f>T([1]p42!$C$13:$G$13)</f>
        <v/>
      </c>
      <c r="B376" s="376"/>
      <c r="C376" s="376"/>
      <c r="D376" s="376"/>
      <c r="E376" s="376"/>
      <c r="F376" s="376"/>
      <c r="G376" s="376"/>
      <c r="H376" s="376"/>
      <c r="I376" s="376"/>
      <c r="J376" s="376"/>
      <c r="K376" s="376"/>
      <c r="L376" s="376"/>
      <c r="M376" s="376"/>
      <c r="N376" s="376"/>
      <c r="O376" s="376"/>
      <c r="P376" s="376"/>
      <c r="Q376" s="376"/>
      <c r="R376" s="376"/>
      <c r="S376" s="377"/>
    </row>
    <row r="377" spans="1:19" s="3" customFormat="1" ht="13.5" customHeight="1" x14ac:dyDescent="0.2">
      <c r="A377" s="388" t="str">
        <f>IF([1]p42!$A$346&lt;&gt;0,[1]p42!$A$346,"")</f>
        <v/>
      </c>
      <c r="B377" s="379"/>
      <c r="C377" s="379"/>
      <c r="D377" s="379"/>
      <c r="E377" s="379"/>
      <c r="F377" s="379"/>
      <c r="G377" s="379"/>
      <c r="H377" s="379"/>
      <c r="I377" s="379"/>
      <c r="J377" s="379"/>
      <c r="K377" s="379"/>
      <c r="L377" s="379"/>
      <c r="M377" s="379"/>
      <c r="N377" s="379"/>
      <c r="O377" s="379"/>
      <c r="P377" s="379"/>
      <c r="Q377" s="380"/>
      <c r="R377" s="26" t="str">
        <f>IF([1]p42!$J$346&lt;&gt;0,[1]p42!$J$346,"")</f>
        <v/>
      </c>
      <c r="S377" s="26" t="str">
        <f>IF([1]p42!$K$346&lt;&gt;0,[1]p42!$K$346,"")</f>
        <v/>
      </c>
    </row>
    <row r="378" spans="1:19" s="3" customFormat="1" ht="13.5" customHeight="1" x14ac:dyDescent="0.2">
      <c r="A378" s="388" t="str">
        <f>IF([1]p42!$A$347&lt;&gt;0,[1]p42!$A$347,"")</f>
        <v/>
      </c>
      <c r="B378" s="379"/>
      <c r="C378" s="379"/>
      <c r="D378" s="379"/>
      <c r="E378" s="379"/>
      <c r="F378" s="379"/>
      <c r="G378" s="379"/>
      <c r="H378" s="379"/>
      <c r="I378" s="379"/>
      <c r="J378" s="379"/>
      <c r="K378" s="379"/>
      <c r="L378" s="379"/>
      <c r="M378" s="379"/>
      <c r="N378" s="379"/>
      <c r="O378" s="379"/>
      <c r="P378" s="379"/>
      <c r="Q378" s="380"/>
      <c r="R378" s="26" t="str">
        <f>IF([1]p42!$J$347&lt;&gt;0,[1]p42!$J$347,"")</f>
        <v/>
      </c>
      <c r="S378" s="26" t="str">
        <f>IF([1]p42!$K$347&lt;&gt;0,[1]p42!$K$347,"")</f>
        <v/>
      </c>
    </row>
    <row r="379" spans="1:19" s="3" customFormat="1" ht="13.5" customHeight="1" x14ac:dyDescent="0.2">
      <c r="A379" s="388" t="str">
        <f>IF([1]p42!$A$348&lt;&gt;0,[1]p42!$A$348,"")</f>
        <v/>
      </c>
      <c r="B379" s="379"/>
      <c r="C379" s="379"/>
      <c r="D379" s="379"/>
      <c r="E379" s="379"/>
      <c r="F379" s="379"/>
      <c r="G379" s="379"/>
      <c r="H379" s="379"/>
      <c r="I379" s="379"/>
      <c r="J379" s="379"/>
      <c r="K379" s="379"/>
      <c r="L379" s="379"/>
      <c r="M379" s="379"/>
      <c r="N379" s="379"/>
      <c r="O379" s="379"/>
      <c r="P379" s="379"/>
      <c r="Q379" s="380"/>
      <c r="R379" s="26" t="str">
        <f>IF([1]p42!$J$348&lt;&gt;0,[1]p42!$J$348,"")</f>
        <v/>
      </c>
      <c r="S379" s="26" t="str">
        <f>IF([1]p42!$K$348&lt;&gt;0,[1]p42!$K$348,"")</f>
        <v/>
      </c>
    </row>
    <row r="380" spans="1:19" s="3" customFormat="1" ht="13.5" customHeight="1" x14ac:dyDescent="0.2">
      <c r="A380" s="388" t="str">
        <f>IF([1]p42!$A$349&lt;&gt;0,[1]p42!$A$349,"")</f>
        <v/>
      </c>
      <c r="B380" s="379"/>
      <c r="C380" s="379"/>
      <c r="D380" s="379"/>
      <c r="E380" s="379"/>
      <c r="F380" s="379"/>
      <c r="G380" s="379"/>
      <c r="H380" s="379"/>
      <c r="I380" s="379"/>
      <c r="J380" s="379"/>
      <c r="K380" s="379"/>
      <c r="L380" s="379"/>
      <c r="M380" s="379"/>
      <c r="N380" s="379"/>
      <c r="O380" s="379"/>
      <c r="P380" s="379"/>
      <c r="Q380" s="380"/>
      <c r="R380" s="26" t="str">
        <f>IF([1]p42!$J$349&lt;&gt;0,[1]p42!$J$349,"")</f>
        <v/>
      </c>
      <c r="S380" s="26" t="str">
        <f>IF([1]p42!$K$349&lt;&gt;0,[1]p42!$K$349,"")</f>
        <v/>
      </c>
    </row>
    <row r="381" spans="1:19" s="3" customFormat="1" ht="13.5" customHeight="1" x14ac:dyDescent="0.2">
      <c r="A381" s="388" t="str">
        <f>IF([1]p42!$A$350&lt;&gt;0,[1]p42!$A$350,"")</f>
        <v/>
      </c>
      <c r="B381" s="379"/>
      <c r="C381" s="379"/>
      <c r="D381" s="379"/>
      <c r="E381" s="379"/>
      <c r="F381" s="379"/>
      <c r="G381" s="379"/>
      <c r="H381" s="379"/>
      <c r="I381" s="379"/>
      <c r="J381" s="379"/>
      <c r="K381" s="379"/>
      <c r="L381" s="379"/>
      <c r="M381" s="379"/>
      <c r="N381" s="379"/>
      <c r="O381" s="379"/>
      <c r="P381" s="379"/>
      <c r="Q381" s="380"/>
      <c r="R381" s="26" t="str">
        <f>IF([1]p42!$J$350&lt;&gt;0,[1]p42!$J$350,"")</f>
        <v/>
      </c>
      <c r="S381" s="26" t="str">
        <f>IF([1]p42!$K$350&lt;&gt;0,[1]p42!$K$350,"")</f>
        <v/>
      </c>
    </row>
    <row r="382" spans="1:19" s="3" customFormat="1" ht="13.5" customHeight="1" x14ac:dyDescent="0.2">
      <c r="A382" s="388" t="str">
        <f>IF([1]p42!$A$351&lt;&gt;0,[1]p42!$A$351,"")</f>
        <v/>
      </c>
      <c r="B382" s="379"/>
      <c r="C382" s="379"/>
      <c r="D382" s="379"/>
      <c r="E382" s="379"/>
      <c r="F382" s="379"/>
      <c r="G382" s="379"/>
      <c r="H382" s="379"/>
      <c r="I382" s="379"/>
      <c r="J382" s="379"/>
      <c r="K382" s="379"/>
      <c r="L382" s="379"/>
      <c r="M382" s="379"/>
      <c r="N382" s="379"/>
      <c r="O382" s="379"/>
      <c r="P382" s="379"/>
      <c r="Q382" s="380"/>
      <c r="R382" s="26" t="str">
        <f>IF([1]p42!$J$351&lt;&gt;0,[1]p42!$J$351,"")</f>
        <v/>
      </c>
      <c r="S382" s="26" t="str">
        <f>IF([1]p42!$K$351&lt;&gt;0,[1]p42!$K$351,"")</f>
        <v/>
      </c>
    </row>
    <row r="383" spans="1:19" s="3" customFormat="1" ht="13.5" customHeight="1" x14ac:dyDescent="0.2">
      <c r="A383" s="388" t="str">
        <f>IF([1]p42!$A$352&lt;&gt;0,[1]p42!$A$352,"")</f>
        <v/>
      </c>
      <c r="B383" s="379"/>
      <c r="C383" s="379"/>
      <c r="D383" s="379"/>
      <c r="E383" s="379"/>
      <c r="F383" s="379"/>
      <c r="G383" s="379"/>
      <c r="H383" s="379"/>
      <c r="I383" s="379"/>
      <c r="J383" s="379"/>
      <c r="K383" s="379"/>
      <c r="L383" s="379"/>
      <c r="M383" s="379"/>
      <c r="N383" s="379"/>
      <c r="O383" s="379"/>
      <c r="P383" s="379"/>
      <c r="Q383" s="380"/>
      <c r="R383" s="26" t="str">
        <f>IF([1]p42!$J$352&lt;&gt;0,[1]p42!$J$352,"")</f>
        <v/>
      </c>
      <c r="S383" s="26" t="str">
        <f>IF([1]p42!$K$352&lt;&gt;0,[1]p42!$K$352,"")</f>
        <v/>
      </c>
    </row>
    <row r="384" spans="1:19" s="6" customFormat="1" x14ac:dyDescent="0.2">
      <c r="A384" s="393"/>
      <c r="B384" s="393"/>
      <c r="C384" s="393"/>
      <c r="D384" s="393"/>
      <c r="E384" s="393"/>
      <c r="F384" s="393"/>
      <c r="G384" s="393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2" customFormat="1" ht="13.5" customHeight="1" x14ac:dyDescent="0.2">
      <c r="A385" s="375" t="str">
        <f>T([1]p43!$C$13:$G$13)</f>
        <v/>
      </c>
      <c r="B385" s="376"/>
      <c r="C385" s="376"/>
      <c r="D385" s="376"/>
      <c r="E385" s="376"/>
      <c r="F385" s="376"/>
      <c r="G385" s="376"/>
      <c r="H385" s="376"/>
      <c r="I385" s="376"/>
      <c r="J385" s="376"/>
      <c r="K385" s="376"/>
      <c r="L385" s="376"/>
      <c r="M385" s="376"/>
      <c r="N385" s="376"/>
      <c r="O385" s="376"/>
      <c r="P385" s="376"/>
      <c r="Q385" s="376"/>
      <c r="R385" s="376"/>
      <c r="S385" s="377"/>
    </row>
    <row r="386" spans="1:19" s="3" customFormat="1" ht="13.5" customHeight="1" x14ac:dyDescent="0.2">
      <c r="A386" s="388" t="str">
        <f>IF([1]p43!$A$346&lt;&gt;0,[1]p43!$A$346,"")</f>
        <v/>
      </c>
      <c r="B386" s="379"/>
      <c r="C386" s="379"/>
      <c r="D386" s="379"/>
      <c r="E386" s="379"/>
      <c r="F386" s="379"/>
      <c r="G386" s="379"/>
      <c r="H386" s="379"/>
      <c r="I386" s="379"/>
      <c r="J386" s="379"/>
      <c r="K386" s="379"/>
      <c r="L386" s="379"/>
      <c r="M386" s="379"/>
      <c r="N386" s="379"/>
      <c r="O386" s="379"/>
      <c r="P386" s="379"/>
      <c r="Q386" s="380"/>
      <c r="R386" s="26" t="str">
        <f>IF([1]p43!$J$346&lt;&gt;0,[1]p43!$J$346,"")</f>
        <v/>
      </c>
      <c r="S386" s="26" t="str">
        <f>IF([1]p43!$K$346&lt;&gt;0,[1]p43!$K$346,"")</f>
        <v/>
      </c>
    </row>
    <row r="387" spans="1:19" s="3" customFormat="1" ht="13.5" customHeight="1" x14ac:dyDescent="0.2">
      <c r="A387" s="388" t="str">
        <f>IF([1]p43!$A$347&lt;&gt;0,[1]p43!$A$347,"")</f>
        <v/>
      </c>
      <c r="B387" s="379"/>
      <c r="C387" s="379"/>
      <c r="D387" s="379"/>
      <c r="E387" s="379"/>
      <c r="F387" s="379"/>
      <c r="G387" s="379"/>
      <c r="H387" s="379"/>
      <c r="I387" s="379"/>
      <c r="J387" s="379"/>
      <c r="K387" s="379"/>
      <c r="L387" s="379"/>
      <c r="M387" s="379"/>
      <c r="N387" s="379"/>
      <c r="O387" s="379"/>
      <c r="P387" s="379"/>
      <c r="Q387" s="380"/>
      <c r="R387" s="26" t="str">
        <f>IF([1]p43!$J$347&lt;&gt;0,[1]p43!$J$347,"")</f>
        <v/>
      </c>
      <c r="S387" s="26" t="str">
        <f>IF([1]p43!$K$347&lt;&gt;0,[1]p43!$K$347,"")</f>
        <v/>
      </c>
    </row>
    <row r="388" spans="1:19" s="3" customFormat="1" ht="13.5" customHeight="1" x14ac:dyDescent="0.2">
      <c r="A388" s="388" t="str">
        <f>IF([1]p43!$A$348&lt;&gt;0,[1]p43!$A$348,"")</f>
        <v/>
      </c>
      <c r="B388" s="379"/>
      <c r="C388" s="379"/>
      <c r="D388" s="379"/>
      <c r="E388" s="379"/>
      <c r="F388" s="379"/>
      <c r="G388" s="379"/>
      <c r="H388" s="379"/>
      <c r="I388" s="379"/>
      <c r="J388" s="379"/>
      <c r="K388" s="379"/>
      <c r="L388" s="379"/>
      <c r="M388" s="379"/>
      <c r="N388" s="379"/>
      <c r="O388" s="379"/>
      <c r="P388" s="379"/>
      <c r="Q388" s="380"/>
      <c r="R388" s="26" t="str">
        <f>IF([1]p43!$J$348&lt;&gt;0,[1]p43!$J$348,"")</f>
        <v/>
      </c>
      <c r="S388" s="26" t="str">
        <f>IF([1]p43!$K$348&lt;&gt;0,[1]p43!$K$348,"")</f>
        <v/>
      </c>
    </row>
    <row r="389" spans="1:19" s="3" customFormat="1" ht="13.5" customHeight="1" x14ac:dyDescent="0.2">
      <c r="A389" s="388" t="str">
        <f>IF([1]p43!$A$349&lt;&gt;0,[1]p43!$A$349,"")</f>
        <v/>
      </c>
      <c r="B389" s="379"/>
      <c r="C389" s="379"/>
      <c r="D389" s="379"/>
      <c r="E389" s="379"/>
      <c r="F389" s="379"/>
      <c r="G389" s="379"/>
      <c r="H389" s="379"/>
      <c r="I389" s="379"/>
      <c r="J389" s="379"/>
      <c r="K389" s="379"/>
      <c r="L389" s="379"/>
      <c r="M389" s="379"/>
      <c r="N389" s="379"/>
      <c r="O389" s="379"/>
      <c r="P389" s="379"/>
      <c r="Q389" s="380"/>
      <c r="R389" s="26" t="str">
        <f>IF([1]p43!$J$349&lt;&gt;0,[1]p43!$J$349,"")</f>
        <v/>
      </c>
      <c r="S389" s="26" t="str">
        <f>IF([1]p43!$K$349&lt;&gt;0,[1]p43!$K$349,"")</f>
        <v/>
      </c>
    </row>
    <row r="390" spans="1:19" s="3" customFormat="1" ht="13.5" customHeight="1" x14ac:dyDescent="0.2">
      <c r="A390" s="388" t="str">
        <f>IF([1]p43!$A$350&lt;&gt;0,[1]p43!$A$350,"")</f>
        <v/>
      </c>
      <c r="B390" s="379"/>
      <c r="C390" s="379"/>
      <c r="D390" s="379"/>
      <c r="E390" s="379"/>
      <c r="F390" s="379"/>
      <c r="G390" s="379"/>
      <c r="H390" s="379"/>
      <c r="I390" s="379"/>
      <c r="J390" s="379"/>
      <c r="K390" s="379"/>
      <c r="L390" s="379"/>
      <c r="M390" s="379"/>
      <c r="N390" s="379"/>
      <c r="O390" s="379"/>
      <c r="P390" s="379"/>
      <c r="Q390" s="380"/>
      <c r="R390" s="26" t="str">
        <f>IF([1]p43!$J$350&lt;&gt;0,[1]p43!$J$350,"")</f>
        <v/>
      </c>
      <c r="S390" s="26" t="str">
        <f>IF([1]p43!$K$350&lt;&gt;0,[1]p43!$K$350,"")</f>
        <v/>
      </c>
    </row>
    <row r="391" spans="1:19" s="3" customFormat="1" ht="13.5" customHeight="1" x14ac:dyDescent="0.2">
      <c r="A391" s="388" t="str">
        <f>IF([1]p43!$A$351&lt;&gt;0,[1]p43!$A$351,"")</f>
        <v/>
      </c>
      <c r="B391" s="379"/>
      <c r="C391" s="379"/>
      <c r="D391" s="379"/>
      <c r="E391" s="379"/>
      <c r="F391" s="379"/>
      <c r="G391" s="379"/>
      <c r="H391" s="379"/>
      <c r="I391" s="379"/>
      <c r="J391" s="379"/>
      <c r="K391" s="379"/>
      <c r="L391" s="379"/>
      <c r="M391" s="379"/>
      <c r="N391" s="379"/>
      <c r="O391" s="379"/>
      <c r="P391" s="379"/>
      <c r="Q391" s="380"/>
      <c r="R391" s="26" t="str">
        <f>IF([1]p43!$J$351&lt;&gt;0,[1]p43!$J$351,"")</f>
        <v/>
      </c>
      <c r="S391" s="26" t="str">
        <f>IF([1]p43!$K$351&lt;&gt;0,[1]p43!$K$351,"")</f>
        <v/>
      </c>
    </row>
    <row r="392" spans="1:19" s="3" customFormat="1" ht="13.5" customHeight="1" x14ac:dyDescent="0.2">
      <c r="A392" s="388" t="str">
        <f>IF([1]p43!$A$352&lt;&gt;0,[1]p43!$A$352,"")</f>
        <v/>
      </c>
      <c r="B392" s="379"/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80"/>
      <c r="R392" s="26" t="str">
        <f>IF([1]p43!$J$352&lt;&gt;0,[1]p43!$J$352,"")</f>
        <v/>
      </c>
      <c r="S392" s="26" t="str">
        <f>IF([1]p43!$K$352&lt;&gt;0,[1]p43!$K$352,"")</f>
        <v/>
      </c>
    </row>
    <row r="393" spans="1:19" s="6" customFormat="1" x14ac:dyDescent="0.2">
      <c r="A393" s="393"/>
      <c r="B393" s="393"/>
      <c r="C393" s="393"/>
      <c r="D393" s="393"/>
      <c r="E393" s="393"/>
      <c r="F393" s="393"/>
      <c r="G393" s="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2" customFormat="1" ht="13.5" customHeight="1" x14ac:dyDescent="0.2">
      <c r="A394" s="375" t="str">
        <f>T([1]p44!$C$13:$G$13)</f>
        <v/>
      </c>
      <c r="B394" s="376"/>
      <c r="C394" s="376"/>
      <c r="D394" s="376"/>
      <c r="E394" s="376"/>
      <c r="F394" s="376"/>
      <c r="G394" s="376"/>
      <c r="H394" s="376"/>
      <c r="I394" s="376"/>
      <c r="J394" s="376"/>
      <c r="K394" s="376"/>
      <c r="L394" s="376"/>
      <c r="M394" s="376"/>
      <c r="N394" s="376"/>
      <c r="O394" s="376"/>
      <c r="P394" s="376"/>
      <c r="Q394" s="376"/>
      <c r="R394" s="376"/>
      <c r="S394" s="377"/>
    </row>
    <row r="395" spans="1:19" s="3" customFormat="1" ht="13.5" customHeight="1" x14ac:dyDescent="0.2">
      <c r="A395" s="388" t="str">
        <f>IF([1]p44!$A$346&lt;&gt;0,[1]p44!$A$346,"")</f>
        <v/>
      </c>
      <c r="B395" s="379"/>
      <c r="C395" s="379"/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79"/>
      <c r="O395" s="379"/>
      <c r="P395" s="379"/>
      <c r="Q395" s="380"/>
      <c r="R395" s="26" t="str">
        <f>IF([1]p44!$J$346&lt;&gt;0,[1]p44!$J$346,"")</f>
        <v/>
      </c>
      <c r="S395" s="26" t="str">
        <f>IF([1]p44!$K$346&lt;&gt;0,[1]p44!$K$346,"")</f>
        <v/>
      </c>
    </row>
    <row r="396" spans="1:19" s="3" customFormat="1" ht="13.5" customHeight="1" x14ac:dyDescent="0.2">
      <c r="A396" s="388" t="str">
        <f>IF([1]p44!$A$347&lt;&gt;0,[1]p44!$A$347,"")</f>
        <v/>
      </c>
      <c r="B396" s="379"/>
      <c r="C396" s="379"/>
      <c r="D396" s="379"/>
      <c r="E396" s="379"/>
      <c r="F396" s="379"/>
      <c r="G396" s="379"/>
      <c r="H396" s="379"/>
      <c r="I396" s="379"/>
      <c r="J396" s="379"/>
      <c r="K396" s="379"/>
      <c r="L396" s="379"/>
      <c r="M396" s="379"/>
      <c r="N396" s="379"/>
      <c r="O396" s="379"/>
      <c r="P396" s="379"/>
      <c r="Q396" s="380"/>
      <c r="R396" s="26" t="str">
        <f>IF([1]p44!$J$347&lt;&gt;0,[1]p44!$J$347,"")</f>
        <v/>
      </c>
      <c r="S396" s="26" t="str">
        <f>IF([1]p44!$K$347&lt;&gt;0,[1]p44!$K$347,"")</f>
        <v/>
      </c>
    </row>
    <row r="397" spans="1:19" s="3" customFormat="1" ht="13.5" customHeight="1" x14ac:dyDescent="0.2">
      <c r="A397" s="388" t="str">
        <f>IF([1]p44!$A$348&lt;&gt;0,[1]p44!$A$348,"")</f>
        <v/>
      </c>
      <c r="B397" s="379"/>
      <c r="C397" s="379"/>
      <c r="D397" s="379"/>
      <c r="E397" s="379"/>
      <c r="F397" s="379"/>
      <c r="G397" s="379"/>
      <c r="H397" s="379"/>
      <c r="I397" s="379"/>
      <c r="J397" s="379"/>
      <c r="K397" s="379"/>
      <c r="L397" s="379"/>
      <c r="M397" s="379"/>
      <c r="N397" s="379"/>
      <c r="O397" s="379"/>
      <c r="P397" s="379"/>
      <c r="Q397" s="380"/>
      <c r="R397" s="26" t="str">
        <f>IF([1]p44!$J$348&lt;&gt;0,[1]p44!$J$348,"")</f>
        <v/>
      </c>
      <c r="S397" s="26" t="str">
        <f>IF([1]p44!$K$348&lt;&gt;0,[1]p44!$K$348,"")</f>
        <v/>
      </c>
    </row>
    <row r="398" spans="1:19" s="3" customFormat="1" ht="13.5" customHeight="1" x14ac:dyDescent="0.2">
      <c r="A398" s="388" t="str">
        <f>IF([1]p44!$A$349&lt;&gt;0,[1]p44!$A$349,"")</f>
        <v/>
      </c>
      <c r="B398" s="379"/>
      <c r="C398" s="379"/>
      <c r="D398" s="379"/>
      <c r="E398" s="379"/>
      <c r="F398" s="379"/>
      <c r="G398" s="379"/>
      <c r="H398" s="379"/>
      <c r="I398" s="379"/>
      <c r="J398" s="379"/>
      <c r="K398" s="379"/>
      <c r="L398" s="379"/>
      <c r="M398" s="379"/>
      <c r="N398" s="379"/>
      <c r="O398" s="379"/>
      <c r="P398" s="379"/>
      <c r="Q398" s="380"/>
      <c r="R398" s="26" t="str">
        <f>IF([1]p44!$J$349&lt;&gt;0,[1]p44!$J$349,"")</f>
        <v/>
      </c>
      <c r="S398" s="26" t="str">
        <f>IF([1]p44!$K$349&lt;&gt;0,[1]p44!$K$349,"")</f>
        <v/>
      </c>
    </row>
    <row r="399" spans="1:19" s="3" customFormat="1" ht="13.5" customHeight="1" x14ac:dyDescent="0.2">
      <c r="A399" s="388" t="str">
        <f>IF([1]p44!$A$350&lt;&gt;0,[1]p44!$A$350,"")</f>
        <v/>
      </c>
      <c r="B399" s="379"/>
      <c r="C399" s="379"/>
      <c r="D399" s="379"/>
      <c r="E399" s="379"/>
      <c r="F399" s="379"/>
      <c r="G399" s="379"/>
      <c r="H399" s="379"/>
      <c r="I399" s="379"/>
      <c r="J399" s="379"/>
      <c r="K399" s="379"/>
      <c r="L399" s="379"/>
      <c r="M399" s="379"/>
      <c r="N399" s="379"/>
      <c r="O399" s="379"/>
      <c r="P399" s="379"/>
      <c r="Q399" s="380"/>
      <c r="R399" s="26" t="str">
        <f>IF([1]p44!$J$350&lt;&gt;0,[1]p44!$J$350,"")</f>
        <v/>
      </c>
      <c r="S399" s="26" t="str">
        <f>IF([1]p44!$K$350&lt;&gt;0,[1]p44!$K$350,"")</f>
        <v/>
      </c>
    </row>
    <row r="400" spans="1:19" s="3" customFormat="1" ht="13.5" customHeight="1" x14ac:dyDescent="0.2">
      <c r="A400" s="388" t="str">
        <f>IF([1]p44!$A$351&lt;&gt;0,[1]p44!$A$351,"")</f>
        <v/>
      </c>
      <c r="B400" s="379"/>
      <c r="C400" s="379"/>
      <c r="D400" s="379"/>
      <c r="E400" s="379"/>
      <c r="F400" s="379"/>
      <c r="G400" s="379"/>
      <c r="H400" s="379"/>
      <c r="I400" s="379"/>
      <c r="J400" s="379"/>
      <c r="K400" s="379"/>
      <c r="L400" s="379"/>
      <c r="M400" s="379"/>
      <c r="N400" s="379"/>
      <c r="O400" s="379"/>
      <c r="P400" s="379"/>
      <c r="Q400" s="380"/>
      <c r="R400" s="26" t="str">
        <f>IF([1]p44!$J$351&lt;&gt;0,[1]p44!$J$351,"")</f>
        <v/>
      </c>
      <c r="S400" s="26" t="str">
        <f>IF([1]p44!$K$351&lt;&gt;0,[1]p44!$K$351,"")</f>
        <v/>
      </c>
    </row>
    <row r="401" spans="1:19" s="3" customFormat="1" ht="13.5" customHeight="1" x14ac:dyDescent="0.2">
      <c r="A401" s="388" t="str">
        <f>IF([1]p44!$A$352&lt;&gt;0,[1]p44!$A$352,"")</f>
        <v/>
      </c>
      <c r="B401" s="379"/>
      <c r="C401" s="379"/>
      <c r="D401" s="379"/>
      <c r="E401" s="379"/>
      <c r="F401" s="379"/>
      <c r="G401" s="379"/>
      <c r="H401" s="379"/>
      <c r="I401" s="379"/>
      <c r="J401" s="379"/>
      <c r="K401" s="379"/>
      <c r="L401" s="379"/>
      <c r="M401" s="379"/>
      <c r="N401" s="379"/>
      <c r="O401" s="379"/>
      <c r="P401" s="379"/>
      <c r="Q401" s="380"/>
      <c r="R401" s="26" t="str">
        <f>IF([1]p44!$J$352&lt;&gt;0,[1]p44!$J$352,"")</f>
        <v/>
      </c>
      <c r="S401" s="26" t="str">
        <f>IF([1]p44!$K$352&lt;&gt;0,[1]p44!$K$352,"")</f>
        <v/>
      </c>
    </row>
    <row r="402" spans="1:19" s="6" customFormat="1" x14ac:dyDescent="0.2">
      <c r="A402" s="393"/>
      <c r="B402" s="393"/>
      <c r="C402" s="393"/>
      <c r="D402" s="393"/>
      <c r="E402" s="393"/>
      <c r="F402" s="393"/>
      <c r="G402" s="393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2" customFormat="1" ht="13.5" customHeight="1" x14ac:dyDescent="0.2">
      <c r="A403" s="375" t="str">
        <f>T([1]p45!$C$13:$G$13)</f>
        <v/>
      </c>
      <c r="B403" s="376"/>
      <c r="C403" s="376"/>
      <c r="D403" s="376"/>
      <c r="E403" s="376"/>
      <c r="F403" s="376"/>
      <c r="G403" s="376"/>
      <c r="H403" s="376"/>
      <c r="I403" s="376"/>
      <c r="J403" s="376"/>
      <c r="K403" s="376"/>
      <c r="L403" s="376"/>
      <c r="M403" s="376"/>
      <c r="N403" s="376"/>
      <c r="O403" s="376"/>
      <c r="P403" s="376"/>
      <c r="Q403" s="376"/>
      <c r="R403" s="376"/>
      <c r="S403" s="377"/>
    </row>
    <row r="404" spans="1:19" s="3" customFormat="1" ht="13.5" customHeight="1" x14ac:dyDescent="0.2">
      <c r="A404" s="388" t="str">
        <f>IF([1]p45!$A$346&lt;&gt;0,[1]p45!$A$346,"")</f>
        <v/>
      </c>
      <c r="B404" s="379"/>
      <c r="C404" s="379"/>
      <c r="D404" s="379"/>
      <c r="E404" s="379"/>
      <c r="F404" s="379"/>
      <c r="G404" s="379"/>
      <c r="H404" s="379"/>
      <c r="I404" s="379"/>
      <c r="J404" s="379"/>
      <c r="K404" s="379"/>
      <c r="L404" s="379"/>
      <c r="M404" s="379"/>
      <c r="N404" s="379"/>
      <c r="O404" s="379"/>
      <c r="P404" s="379"/>
      <c r="Q404" s="380"/>
      <c r="R404" s="26" t="str">
        <f>IF([1]p45!$J$346&lt;&gt;0,[1]p45!$J$346,"")</f>
        <v/>
      </c>
      <c r="S404" s="26" t="str">
        <f>IF([1]p45!$K$346&lt;&gt;0,[1]p45!$K$346,"")</f>
        <v/>
      </c>
    </row>
    <row r="405" spans="1:19" s="3" customFormat="1" ht="13.5" customHeight="1" x14ac:dyDescent="0.2">
      <c r="A405" s="388" t="str">
        <f>IF([1]p45!$A$347&lt;&gt;0,[1]p45!$A$347,"")</f>
        <v/>
      </c>
      <c r="B405" s="379"/>
      <c r="C405" s="379"/>
      <c r="D405" s="379"/>
      <c r="E405" s="379"/>
      <c r="F405" s="379"/>
      <c r="G405" s="379"/>
      <c r="H405" s="379"/>
      <c r="I405" s="379"/>
      <c r="J405" s="379"/>
      <c r="K405" s="379"/>
      <c r="L405" s="379"/>
      <c r="M405" s="379"/>
      <c r="N405" s="379"/>
      <c r="O405" s="379"/>
      <c r="P405" s="379"/>
      <c r="Q405" s="380"/>
      <c r="R405" s="26" t="str">
        <f>IF([1]p45!$J$347&lt;&gt;0,[1]p45!$J$347,"")</f>
        <v/>
      </c>
      <c r="S405" s="26" t="str">
        <f>IF([1]p45!$K$347&lt;&gt;0,[1]p45!$K$347,"")</f>
        <v/>
      </c>
    </row>
    <row r="406" spans="1:19" s="3" customFormat="1" ht="13.5" customHeight="1" x14ac:dyDescent="0.2">
      <c r="A406" s="388" t="str">
        <f>IF([1]p45!$A$348&lt;&gt;0,[1]p45!$A$348,"")</f>
        <v/>
      </c>
      <c r="B406" s="379"/>
      <c r="C406" s="379"/>
      <c r="D406" s="379"/>
      <c r="E406" s="379"/>
      <c r="F406" s="379"/>
      <c r="G406" s="379"/>
      <c r="H406" s="379"/>
      <c r="I406" s="379"/>
      <c r="J406" s="379"/>
      <c r="K406" s="379"/>
      <c r="L406" s="379"/>
      <c r="M406" s="379"/>
      <c r="N406" s="379"/>
      <c r="O406" s="379"/>
      <c r="P406" s="379"/>
      <c r="Q406" s="380"/>
      <c r="R406" s="26" t="str">
        <f>IF([1]p45!$J$348&lt;&gt;0,[1]p45!$J$348,"")</f>
        <v/>
      </c>
      <c r="S406" s="26" t="str">
        <f>IF([1]p45!$K$348&lt;&gt;0,[1]p45!$K$348,"")</f>
        <v/>
      </c>
    </row>
    <row r="407" spans="1:19" s="3" customFormat="1" ht="13.5" customHeight="1" x14ac:dyDescent="0.2">
      <c r="A407" s="388" t="str">
        <f>IF([1]p45!$A$349&lt;&gt;0,[1]p45!$A$349,"")</f>
        <v/>
      </c>
      <c r="B407" s="379"/>
      <c r="C407" s="379"/>
      <c r="D407" s="379"/>
      <c r="E407" s="379"/>
      <c r="F407" s="379"/>
      <c r="G407" s="379"/>
      <c r="H407" s="379"/>
      <c r="I407" s="379"/>
      <c r="J407" s="379"/>
      <c r="K407" s="379"/>
      <c r="L407" s="379"/>
      <c r="M407" s="379"/>
      <c r="N407" s="379"/>
      <c r="O407" s="379"/>
      <c r="P407" s="379"/>
      <c r="Q407" s="380"/>
      <c r="R407" s="26" t="str">
        <f>IF([1]p45!$J$349&lt;&gt;0,[1]p45!$J$349,"")</f>
        <v/>
      </c>
      <c r="S407" s="26" t="str">
        <f>IF([1]p45!$K$349&lt;&gt;0,[1]p45!$K$349,"")</f>
        <v/>
      </c>
    </row>
    <row r="408" spans="1:19" s="3" customFormat="1" ht="13.5" customHeight="1" x14ac:dyDescent="0.2">
      <c r="A408" s="388" t="str">
        <f>IF([1]p45!$A$350&lt;&gt;0,[1]p45!$A$350,"")</f>
        <v/>
      </c>
      <c r="B408" s="379"/>
      <c r="C408" s="379"/>
      <c r="D408" s="379"/>
      <c r="E408" s="379"/>
      <c r="F408" s="379"/>
      <c r="G408" s="379"/>
      <c r="H408" s="379"/>
      <c r="I408" s="379"/>
      <c r="J408" s="379"/>
      <c r="K408" s="379"/>
      <c r="L408" s="379"/>
      <c r="M408" s="379"/>
      <c r="N408" s="379"/>
      <c r="O408" s="379"/>
      <c r="P408" s="379"/>
      <c r="Q408" s="380"/>
      <c r="R408" s="26" t="str">
        <f>IF([1]p45!$J$350&lt;&gt;0,[1]p45!$J$350,"")</f>
        <v/>
      </c>
      <c r="S408" s="26" t="str">
        <f>IF([1]p45!$K$350&lt;&gt;0,[1]p45!$K$350,"")</f>
        <v/>
      </c>
    </row>
    <row r="409" spans="1:19" s="3" customFormat="1" ht="13.5" customHeight="1" x14ac:dyDescent="0.2">
      <c r="A409" s="388" t="str">
        <f>IF([1]p45!$A$351&lt;&gt;0,[1]p45!$A$351,"")</f>
        <v/>
      </c>
      <c r="B409" s="379"/>
      <c r="C409" s="379"/>
      <c r="D409" s="379"/>
      <c r="E409" s="379"/>
      <c r="F409" s="379"/>
      <c r="G409" s="379"/>
      <c r="H409" s="379"/>
      <c r="I409" s="379"/>
      <c r="J409" s="379"/>
      <c r="K409" s="379"/>
      <c r="L409" s="379"/>
      <c r="M409" s="379"/>
      <c r="N409" s="379"/>
      <c r="O409" s="379"/>
      <c r="P409" s="379"/>
      <c r="Q409" s="380"/>
      <c r="R409" s="26" t="str">
        <f>IF([1]p45!$J$351&lt;&gt;0,[1]p45!$J$351,"")</f>
        <v/>
      </c>
      <c r="S409" s="26" t="str">
        <f>IF([1]p45!$K$351&lt;&gt;0,[1]p45!$K$351,"")</f>
        <v/>
      </c>
    </row>
    <row r="410" spans="1:19" s="3" customFormat="1" ht="13.5" customHeight="1" x14ac:dyDescent="0.2">
      <c r="A410" s="388" t="str">
        <f>IF([1]p45!$A$352&lt;&gt;0,[1]p45!$A$352,"")</f>
        <v/>
      </c>
      <c r="B410" s="379"/>
      <c r="C410" s="379"/>
      <c r="D410" s="379"/>
      <c r="E410" s="379"/>
      <c r="F410" s="379"/>
      <c r="G410" s="379"/>
      <c r="H410" s="379"/>
      <c r="I410" s="379"/>
      <c r="J410" s="379"/>
      <c r="K410" s="379"/>
      <c r="L410" s="379"/>
      <c r="M410" s="379"/>
      <c r="N410" s="379"/>
      <c r="O410" s="379"/>
      <c r="P410" s="379"/>
      <c r="Q410" s="380"/>
      <c r="R410" s="26" t="str">
        <f>IF([1]p45!$J$352&lt;&gt;0,[1]p45!$J$352,"")</f>
        <v/>
      </c>
      <c r="S410" s="26" t="str">
        <f>IF([1]p45!$K$352&lt;&gt;0,[1]p45!$K$352,"")</f>
        <v/>
      </c>
    </row>
    <row r="411" spans="1:19" s="6" customFormat="1" x14ac:dyDescent="0.2">
      <c r="A411" s="393"/>
      <c r="B411" s="393"/>
      <c r="C411" s="393"/>
      <c r="D411" s="393"/>
      <c r="E411" s="393"/>
      <c r="F411" s="393"/>
      <c r="G411" s="393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2" customFormat="1" ht="13.5" customHeight="1" x14ac:dyDescent="0.2">
      <c r="A412" s="375" t="str">
        <f>T([1]p46!$C$13:$G$13)</f>
        <v/>
      </c>
      <c r="B412" s="376"/>
      <c r="C412" s="376"/>
      <c r="D412" s="376"/>
      <c r="E412" s="376"/>
      <c r="F412" s="376"/>
      <c r="G412" s="376"/>
      <c r="H412" s="376"/>
      <c r="I412" s="376"/>
      <c r="J412" s="376"/>
      <c r="K412" s="376"/>
      <c r="L412" s="376"/>
      <c r="M412" s="376"/>
      <c r="N412" s="376"/>
      <c r="O412" s="376"/>
      <c r="P412" s="376"/>
      <c r="Q412" s="376"/>
      <c r="R412" s="376"/>
      <c r="S412" s="377"/>
    </row>
    <row r="413" spans="1:19" s="3" customFormat="1" ht="13.5" customHeight="1" x14ac:dyDescent="0.2">
      <c r="A413" s="388" t="str">
        <f>IF([1]p46!$A$346&lt;&gt;0,[1]p46!$A$346,"")</f>
        <v/>
      </c>
      <c r="B413" s="379"/>
      <c r="C413" s="379"/>
      <c r="D413" s="379"/>
      <c r="E413" s="379"/>
      <c r="F413" s="379"/>
      <c r="G413" s="379"/>
      <c r="H413" s="379"/>
      <c r="I413" s="379"/>
      <c r="J413" s="379"/>
      <c r="K413" s="379"/>
      <c r="L413" s="379"/>
      <c r="M413" s="379"/>
      <c r="N413" s="379"/>
      <c r="O413" s="379"/>
      <c r="P413" s="379"/>
      <c r="Q413" s="380"/>
      <c r="R413" s="26" t="str">
        <f>IF([1]p46!$J$346&lt;&gt;0,[1]p46!$J$346,"")</f>
        <v/>
      </c>
      <c r="S413" s="26" t="str">
        <f>IF([1]p46!$K$346&lt;&gt;0,[1]p46!$K$346,"")</f>
        <v/>
      </c>
    </row>
    <row r="414" spans="1:19" s="3" customFormat="1" ht="13.5" customHeight="1" x14ac:dyDescent="0.2">
      <c r="A414" s="388" t="str">
        <f>IF([1]p46!$A$347&lt;&gt;0,[1]p46!$A$347,"")</f>
        <v/>
      </c>
      <c r="B414" s="379"/>
      <c r="C414" s="379"/>
      <c r="D414" s="379"/>
      <c r="E414" s="379"/>
      <c r="F414" s="379"/>
      <c r="G414" s="379"/>
      <c r="H414" s="379"/>
      <c r="I414" s="379"/>
      <c r="J414" s="379"/>
      <c r="K414" s="379"/>
      <c r="L414" s="379"/>
      <c r="M414" s="379"/>
      <c r="N414" s="379"/>
      <c r="O414" s="379"/>
      <c r="P414" s="379"/>
      <c r="Q414" s="380"/>
      <c r="R414" s="26" t="str">
        <f>IF([1]p46!$J$347&lt;&gt;0,[1]p46!$J$347,"")</f>
        <v/>
      </c>
      <c r="S414" s="26" t="str">
        <f>IF([1]p46!$K$347&lt;&gt;0,[1]p46!$K$347,"")</f>
        <v/>
      </c>
    </row>
    <row r="415" spans="1:19" s="3" customFormat="1" ht="13.5" customHeight="1" x14ac:dyDescent="0.2">
      <c r="A415" s="388" t="str">
        <f>IF([1]p46!$A$348&lt;&gt;0,[1]p46!$A$348,"")</f>
        <v/>
      </c>
      <c r="B415" s="379"/>
      <c r="C415" s="379"/>
      <c r="D415" s="379"/>
      <c r="E415" s="379"/>
      <c r="F415" s="379"/>
      <c r="G415" s="379"/>
      <c r="H415" s="379"/>
      <c r="I415" s="379"/>
      <c r="J415" s="379"/>
      <c r="K415" s="379"/>
      <c r="L415" s="379"/>
      <c r="M415" s="379"/>
      <c r="N415" s="379"/>
      <c r="O415" s="379"/>
      <c r="P415" s="379"/>
      <c r="Q415" s="380"/>
      <c r="R415" s="26" t="str">
        <f>IF([1]p46!$J$348&lt;&gt;0,[1]p46!$J$348,"")</f>
        <v/>
      </c>
      <c r="S415" s="26" t="str">
        <f>IF([1]p46!$K$348&lt;&gt;0,[1]p46!$K$348,"")</f>
        <v/>
      </c>
    </row>
    <row r="416" spans="1:19" s="3" customFormat="1" ht="13.5" customHeight="1" x14ac:dyDescent="0.2">
      <c r="A416" s="388" t="str">
        <f>IF([1]p46!$A$349&lt;&gt;0,[1]p46!$A$349,"")</f>
        <v/>
      </c>
      <c r="B416" s="379"/>
      <c r="C416" s="379"/>
      <c r="D416" s="379"/>
      <c r="E416" s="379"/>
      <c r="F416" s="379"/>
      <c r="G416" s="379"/>
      <c r="H416" s="379"/>
      <c r="I416" s="379"/>
      <c r="J416" s="379"/>
      <c r="K416" s="379"/>
      <c r="L416" s="379"/>
      <c r="M416" s="379"/>
      <c r="N416" s="379"/>
      <c r="O416" s="379"/>
      <c r="P416" s="379"/>
      <c r="Q416" s="380"/>
      <c r="R416" s="26" t="str">
        <f>IF([1]p46!$J$349&lt;&gt;0,[1]p46!$J$349,"")</f>
        <v/>
      </c>
      <c r="S416" s="26" t="str">
        <f>IF([1]p46!$K$349&lt;&gt;0,[1]p46!$K$349,"")</f>
        <v/>
      </c>
    </row>
    <row r="417" spans="1:19" s="3" customFormat="1" ht="13.5" customHeight="1" x14ac:dyDescent="0.2">
      <c r="A417" s="388" t="str">
        <f>IF([1]p46!$A$350&lt;&gt;0,[1]p46!$A$350,"")</f>
        <v/>
      </c>
      <c r="B417" s="379"/>
      <c r="C417" s="379"/>
      <c r="D417" s="379"/>
      <c r="E417" s="379"/>
      <c r="F417" s="379"/>
      <c r="G417" s="379"/>
      <c r="H417" s="379"/>
      <c r="I417" s="379"/>
      <c r="J417" s="379"/>
      <c r="K417" s="379"/>
      <c r="L417" s="379"/>
      <c r="M417" s="379"/>
      <c r="N417" s="379"/>
      <c r="O417" s="379"/>
      <c r="P417" s="379"/>
      <c r="Q417" s="380"/>
      <c r="R417" s="26" t="str">
        <f>IF([1]p46!$J$350&lt;&gt;0,[1]p46!$J$350,"")</f>
        <v/>
      </c>
      <c r="S417" s="26" t="str">
        <f>IF([1]p46!$K$350&lt;&gt;0,[1]p46!$K$350,"")</f>
        <v/>
      </c>
    </row>
    <row r="418" spans="1:19" s="3" customFormat="1" ht="13.5" customHeight="1" x14ac:dyDescent="0.2">
      <c r="A418" s="388" t="str">
        <f>IF([1]p46!$A$351&lt;&gt;0,[1]p46!$A$351,"")</f>
        <v/>
      </c>
      <c r="B418" s="379"/>
      <c r="C418" s="379"/>
      <c r="D418" s="379"/>
      <c r="E418" s="379"/>
      <c r="F418" s="379"/>
      <c r="G418" s="379"/>
      <c r="H418" s="379"/>
      <c r="I418" s="379"/>
      <c r="J418" s="379"/>
      <c r="K418" s="379"/>
      <c r="L418" s="379"/>
      <c r="M418" s="379"/>
      <c r="N418" s="379"/>
      <c r="O418" s="379"/>
      <c r="P418" s="379"/>
      <c r="Q418" s="380"/>
      <c r="R418" s="26" t="str">
        <f>IF([1]p46!$J$351&lt;&gt;0,[1]p46!$J$351,"")</f>
        <v/>
      </c>
      <c r="S418" s="26" t="str">
        <f>IF([1]p46!$K$351&lt;&gt;0,[1]p46!$K$351,"")</f>
        <v/>
      </c>
    </row>
    <row r="419" spans="1:19" s="3" customFormat="1" ht="13.5" customHeight="1" x14ac:dyDescent="0.2">
      <c r="A419" s="388" t="str">
        <f>IF([1]p46!$A$352&lt;&gt;0,[1]p46!$A$352,"")</f>
        <v/>
      </c>
      <c r="B419" s="379"/>
      <c r="C419" s="379"/>
      <c r="D419" s="379"/>
      <c r="E419" s="379"/>
      <c r="F419" s="379"/>
      <c r="G419" s="379"/>
      <c r="H419" s="379"/>
      <c r="I419" s="379"/>
      <c r="J419" s="379"/>
      <c r="K419" s="379"/>
      <c r="L419" s="379"/>
      <c r="M419" s="379"/>
      <c r="N419" s="379"/>
      <c r="O419" s="379"/>
      <c r="P419" s="379"/>
      <c r="Q419" s="380"/>
      <c r="R419" s="26" t="str">
        <f>IF([1]p46!$J$352&lt;&gt;0,[1]p46!$J$352,"")</f>
        <v/>
      </c>
      <c r="S419" s="26" t="str">
        <f>IF([1]p46!$K$352&lt;&gt;0,[1]p46!$K$352,"")</f>
        <v/>
      </c>
    </row>
    <row r="420" spans="1:19" s="6" customFormat="1" x14ac:dyDescent="0.2">
      <c r="A420" s="393"/>
      <c r="B420" s="393"/>
      <c r="C420" s="393"/>
      <c r="D420" s="393"/>
      <c r="E420" s="393"/>
      <c r="F420" s="393"/>
      <c r="G420" s="393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2" customFormat="1" ht="13.5" customHeight="1" x14ac:dyDescent="0.2">
      <c r="A421" s="375" t="str">
        <f>T([1]p47!$C$13:$G$13)</f>
        <v/>
      </c>
      <c r="B421" s="376"/>
      <c r="C421" s="376"/>
      <c r="D421" s="376"/>
      <c r="E421" s="376"/>
      <c r="F421" s="376"/>
      <c r="G421" s="376"/>
      <c r="H421" s="376"/>
      <c r="I421" s="376"/>
      <c r="J421" s="376"/>
      <c r="K421" s="376"/>
      <c r="L421" s="376"/>
      <c r="M421" s="376"/>
      <c r="N421" s="376"/>
      <c r="O421" s="376"/>
      <c r="P421" s="376"/>
      <c r="Q421" s="376"/>
      <c r="R421" s="376"/>
      <c r="S421" s="377"/>
    </row>
    <row r="422" spans="1:19" s="3" customFormat="1" ht="13.5" customHeight="1" x14ac:dyDescent="0.2">
      <c r="A422" s="388" t="str">
        <f>IF([1]p47!$A$346&lt;&gt;0,[1]p47!$A$346,"")</f>
        <v/>
      </c>
      <c r="B422" s="379"/>
      <c r="C422" s="379"/>
      <c r="D422" s="379"/>
      <c r="E422" s="379"/>
      <c r="F422" s="379"/>
      <c r="G422" s="379"/>
      <c r="H422" s="379"/>
      <c r="I422" s="379"/>
      <c r="J422" s="379"/>
      <c r="K422" s="379"/>
      <c r="L422" s="379"/>
      <c r="M422" s="379"/>
      <c r="N422" s="379"/>
      <c r="O422" s="379"/>
      <c r="P422" s="379"/>
      <c r="Q422" s="380"/>
      <c r="R422" s="26" t="str">
        <f>IF([1]p47!$J$346&lt;&gt;0,[1]p47!$J$346,"")</f>
        <v/>
      </c>
      <c r="S422" s="26" t="str">
        <f>IF([1]p47!$K$346&lt;&gt;0,[1]p47!$K$346,"")</f>
        <v/>
      </c>
    </row>
    <row r="423" spans="1:19" s="3" customFormat="1" ht="13.5" customHeight="1" x14ac:dyDescent="0.2">
      <c r="A423" s="388" t="str">
        <f>IF([1]p47!$A$347&lt;&gt;0,[1]p47!$A$347,"")</f>
        <v/>
      </c>
      <c r="B423" s="379"/>
      <c r="C423" s="379"/>
      <c r="D423" s="379"/>
      <c r="E423" s="379"/>
      <c r="F423" s="379"/>
      <c r="G423" s="379"/>
      <c r="H423" s="379"/>
      <c r="I423" s="379"/>
      <c r="J423" s="379"/>
      <c r="K423" s="379"/>
      <c r="L423" s="379"/>
      <c r="M423" s="379"/>
      <c r="N423" s="379"/>
      <c r="O423" s="379"/>
      <c r="P423" s="379"/>
      <c r="Q423" s="380"/>
      <c r="R423" s="26" t="str">
        <f>IF([1]p47!$J$347&lt;&gt;0,[1]p47!$J$347,"")</f>
        <v/>
      </c>
      <c r="S423" s="26" t="str">
        <f>IF([1]p47!$K$347&lt;&gt;0,[1]p47!$K$347,"")</f>
        <v/>
      </c>
    </row>
    <row r="424" spans="1:19" s="3" customFormat="1" ht="13.5" customHeight="1" x14ac:dyDescent="0.2">
      <c r="A424" s="388" t="str">
        <f>IF([1]p47!$A$348&lt;&gt;0,[1]p47!$A$348,"")</f>
        <v/>
      </c>
      <c r="B424" s="379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80"/>
      <c r="R424" s="26" t="str">
        <f>IF([1]p47!$J$348&lt;&gt;0,[1]p47!$J$348,"")</f>
        <v/>
      </c>
      <c r="S424" s="26" t="str">
        <f>IF([1]p47!$K$348&lt;&gt;0,[1]p47!$K$348,"")</f>
        <v/>
      </c>
    </row>
    <row r="425" spans="1:19" s="3" customFormat="1" ht="13.5" customHeight="1" x14ac:dyDescent="0.2">
      <c r="A425" s="388" t="str">
        <f>IF([1]p47!$A$349&lt;&gt;0,[1]p47!$A$349,"")</f>
        <v/>
      </c>
      <c r="B425" s="379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80"/>
      <c r="R425" s="26" t="str">
        <f>IF([1]p47!$J$349&lt;&gt;0,[1]p47!$J$349,"")</f>
        <v/>
      </c>
      <c r="S425" s="26" t="str">
        <f>IF([1]p47!$K$349&lt;&gt;0,[1]p47!$K$349,"")</f>
        <v/>
      </c>
    </row>
    <row r="426" spans="1:19" s="3" customFormat="1" ht="13.5" customHeight="1" x14ac:dyDescent="0.2">
      <c r="A426" s="388" t="str">
        <f>IF([1]p47!$A$350&lt;&gt;0,[1]p47!$A$350,"")</f>
        <v/>
      </c>
      <c r="B426" s="379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80"/>
      <c r="R426" s="26" t="str">
        <f>IF([1]p47!$J$350&lt;&gt;0,[1]p47!$J$350,"")</f>
        <v/>
      </c>
      <c r="S426" s="26" t="str">
        <f>IF([1]p47!$K$350&lt;&gt;0,[1]p47!$K$350,"")</f>
        <v/>
      </c>
    </row>
    <row r="427" spans="1:19" s="3" customFormat="1" ht="13.5" customHeight="1" x14ac:dyDescent="0.2">
      <c r="A427" s="388" t="str">
        <f>IF([1]p47!$A$351&lt;&gt;0,[1]p47!$A$351,"")</f>
        <v/>
      </c>
      <c r="B427" s="379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80"/>
      <c r="R427" s="26" t="str">
        <f>IF([1]p47!$J$351&lt;&gt;0,[1]p47!$J$351,"")</f>
        <v/>
      </c>
      <c r="S427" s="26" t="str">
        <f>IF([1]p47!$K$351&lt;&gt;0,[1]p47!$K$351,"")</f>
        <v/>
      </c>
    </row>
    <row r="428" spans="1:19" s="3" customFormat="1" ht="13.5" customHeight="1" x14ac:dyDescent="0.2">
      <c r="A428" s="388" t="str">
        <f>IF([1]p47!$A$352&lt;&gt;0,[1]p47!$A$352,"")</f>
        <v/>
      </c>
      <c r="B428" s="379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80"/>
      <c r="R428" s="26" t="str">
        <f>IF([1]p47!$J$352&lt;&gt;0,[1]p47!$J$352,"")</f>
        <v/>
      </c>
      <c r="S428" s="26" t="str">
        <f>IF([1]p47!$K$352&lt;&gt;0,[1]p47!$K$352,"")</f>
        <v/>
      </c>
    </row>
    <row r="429" spans="1:19" s="6" customFormat="1" x14ac:dyDescent="0.2">
      <c r="A429" s="393"/>
      <c r="B429" s="393"/>
      <c r="C429" s="393"/>
      <c r="D429" s="393"/>
      <c r="E429" s="393"/>
      <c r="F429" s="393"/>
      <c r="G429" s="393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2" customFormat="1" ht="13.5" customHeight="1" x14ac:dyDescent="0.2">
      <c r="A430" s="375" t="str">
        <f>T([1]p48!$C$13:$G$13)</f>
        <v/>
      </c>
      <c r="B430" s="376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7"/>
    </row>
    <row r="431" spans="1:19" s="3" customFormat="1" ht="13.5" customHeight="1" x14ac:dyDescent="0.2">
      <c r="A431" s="388" t="str">
        <f>IF([1]p48!$A$346&lt;&gt;0,[1]p48!$A$346,"")</f>
        <v/>
      </c>
      <c r="B431" s="379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80"/>
      <c r="R431" s="26" t="str">
        <f>IF([1]p48!$J$346&lt;&gt;0,[1]p48!$J$346,"")</f>
        <v/>
      </c>
      <c r="S431" s="26" t="str">
        <f>IF([1]p48!$K$346&lt;&gt;0,[1]p48!$K$346,"")</f>
        <v/>
      </c>
    </row>
    <row r="432" spans="1:19" s="3" customFormat="1" ht="13.5" customHeight="1" x14ac:dyDescent="0.2">
      <c r="A432" s="388" t="str">
        <f>IF([1]p48!$A$347&lt;&gt;0,[1]p48!$A$347,"")</f>
        <v/>
      </c>
      <c r="B432" s="379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80"/>
      <c r="R432" s="26" t="str">
        <f>IF([1]p48!$J$347&lt;&gt;0,[1]p48!$J$347,"")</f>
        <v/>
      </c>
      <c r="S432" s="26" t="str">
        <f>IF([1]p48!$K$347&lt;&gt;0,[1]p48!$K$347,"")</f>
        <v/>
      </c>
    </row>
    <row r="433" spans="1:19" s="3" customFormat="1" ht="13.5" customHeight="1" x14ac:dyDescent="0.2">
      <c r="A433" s="388" t="str">
        <f>IF([1]p48!$A$348&lt;&gt;0,[1]p48!$A$348,"")</f>
        <v/>
      </c>
      <c r="B433" s="379"/>
      <c r="C433" s="379"/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79"/>
      <c r="O433" s="379"/>
      <c r="P433" s="379"/>
      <c r="Q433" s="380"/>
      <c r="R433" s="26" t="str">
        <f>IF([1]p48!$J$348&lt;&gt;0,[1]p48!$J$348,"")</f>
        <v/>
      </c>
      <c r="S433" s="26" t="str">
        <f>IF([1]p48!$K$348&lt;&gt;0,[1]p48!$K$348,"")</f>
        <v/>
      </c>
    </row>
    <row r="434" spans="1:19" s="3" customFormat="1" ht="13.5" customHeight="1" x14ac:dyDescent="0.2">
      <c r="A434" s="388" t="str">
        <f>IF([1]p48!$A$349&lt;&gt;0,[1]p48!$A$349,"")</f>
        <v/>
      </c>
      <c r="B434" s="379"/>
      <c r="C434" s="379"/>
      <c r="D434" s="379"/>
      <c r="E434" s="379"/>
      <c r="F434" s="379"/>
      <c r="G434" s="379"/>
      <c r="H434" s="379"/>
      <c r="I434" s="379"/>
      <c r="J434" s="379"/>
      <c r="K434" s="379"/>
      <c r="L434" s="379"/>
      <c r="M434" s="379"/>
      <c r="N434" s="379"/>
      <c r="O434" s="379"/>
      <c r="P434" s="379"/>
      <c r="Q434" s="380"/>
      <c r="R434" s="26" t="str">
        <f>IF([1]p48!$J$349&lt;&gt;0,[1]p48!$J$349,"")</f>
        <v/>
      </c>
      <c r="S434" s="26" t="str">
        <f>IF([1]p48!$K$349&lt;&gt;0,[1]p48!$K$349,"")</f>
        <v/>
      </c>
    </row>
    <row r="435" spans="1:19" s="3" customFormat="1" ht="13.5" customHeight="1" x14ac:dyDescent="0.2">
      <c r="A435" s="388" t="str">
        <f>IF([1]p48!$A$350&lt;&gt;0,[1]p48!$A$350,"")</f>
        <v/>
      </c>
      <c r="B435" s="379"/>
      <c r="C435" s="379"/>
      <c r="D435" s="379"/>
      <c r="E435" s="379"/>
      <c r="F435" s="379"/>
      <c r="G435" s="379"/>
      <c r="H435" s="379"/>
      <c r="I435" s="379"/>
      <c r="J435" s="379"/>
      <c r="K435" s="379"/>
      <c r="L435" s="379"/>
      <c r="M435" s="379"/>
      <c r="N435" s="379"/>
      <c r="O435" s="379"/>
      <c r="P435" s="379"/>
      <c r="Q435" s="380"/>
      <c r="R435" s="26" t="str">
        <f>IF([1]p48!$J$350&lt;&gt;0,[1]p48!$J$350,"")</f>
        <v/>
      </c>
      <c r="S435" s="26" t="str">
        <f>IF([1]p48!$K$350&lt;&gt;0,[1]p48!$K$350,"")</f>
        <v/>
      </c>
    </row>
    <row r="436" spans="1:19" s="3" customFormat="1" ht="13.5" customHeight="1" x14ac:dyDescent="0.2">
      <c r="A436" s="388" t="str">
        <f>IF([1]p48!$A$351&lt;&gt;0,[1]p48!$A$351,"")</f>
        <v/>
      </c>
      <c r="B436" s="379"/>
      <c r="C436" s="379"/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79"/>
      <c r="O436" s="379"/>
      <c r="P436" s="379"/>
      <c r="Q436" s="380"/>
      <c r="R436" s="26" t="str">
        <f>IF([1]p48!$J$351&lt;&gt;0,[1]p48!$J$351,"")</f>
        <v/>
      </c>
      <c r="S436" s="26" t="str">
        <f>IF([1]p48!$K$351&lt;&gt;0,[1]p48!$K$351,"")</f>
        <v/>
      </c>
    </row>
    <row r="437" spans="1:19" s="3" customFormat="1" ht="13.5" customHeight="1" x14ac:dyDescent="0.2">
      <c r="A437" s="388" t="str">
        <f>IF([1]p48!$A$352&lt;&gt;0,[1]p48!$A$352,"")</f>
        <v/>
      </c>
      <c r="B437" s="379"/>
      <c r="C437" s="379"/>
      <c r="D437" s="379"/>
      <c r="E437" s="379"/>
      <c r="F437" s="379"/>
      <c r="G437" s="379"/>
      <c r="H437" s="379"/>
      <c r="I437" s="379"/>
      <c r="J437" s="379"/>
      <c r="K437" s="379"/>
      <c r="L437" s="379"/>
      <c r="M437" s="379"/>
      <c r="N437" s="379"/>
      <c r="O437" s="379"/>
      <c r="P437" s="379"/>
      <c r="Q437" s="380"/>
      <c r="R437" s="26" t="str">
        <f>IF([1]p48!$J$352&lt;&gt;0,[1]p48!$J$352,"")</f>
        <v/>
      </c>
      <c r="S437" s="26" t="str">
        <f>IF([1]p48!$K$352&lt;&gt;0,[1]p48!$K$352,"")</f>
        <v/>
      </c>
    </row>
    <row r="438" spans="1:19" s="6" customFormat="1" x14ac:dyDescent="0.2">
      <c r="A438" s="393"/>
      <c r="B438" s="393"/>
      <c r="C438" s="393"/>
      <c r="D438" s="393"/>
      <c r="E438" s="393"/>
      <c r="F438" s="393"/>
      <c r="G438" s="393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2" customFormat="1" ht="13.5" customHeight="1" x14ac:dyDescent="0.2">
      <c r="A439" s="375" t="str">
        <f>T([1]p49!$C$13:$G$13)</f>
        <v/>
      </c>
      <c r="B439" s="376"/>
      <c r="C439" s="376"/>
      <c r="D439" s="376"/>
      <c r="E439" s="376"/>
      <c r="F439" s="376"/>
      <c r="G439" s="376"/>
      <c r="H439" s="376"/>
      <c r="I439" s="376"/>
      <c r="J439" s="376"/>
      <c r="K439" s="376"/>
      <c r="L439" s="376"/>
      <c r="M439" s="376"/>
      <c r="N439" s="376"/>
      <c r="O439" s="376"/>
      <c r="P439" s="376"/>
      <c r="Q439" s="376"/>
      <c r="R439" s="376"/>
      <c r="S439" s="377"/>
    </row>
    <row r="440" spans="1:19" s="3" customFormat="1" ht="13.5" customHeight="1" x14ac:dyDescent="0.2">
      <c r="A440" s="388" t="str">
        <f>IF([1]p49!$A$346&lt;&gt;0,[1]p49!$A$346,"")</f>
        <v/>
      </c>
      <c r="B440" s="379"/>
      <c r="C440" s="379"/>
      <c r="D440" s="379"/>
      <c r="E440" s="379"/>
      <c r="F440" s="379"/>
      <c r="G440" s="379"/>
      <c r="H440" s="379"/>
      <c r="I440" s="379"/>
      <c r="J440" s="379"/>
      <c r="K440" s="379"/>
      <c r="L440" s="379"/>
      <c r="M440" s="379"/>
      <c r="N440" s="379"/>
      <c r="O440" s="379"/>
      <c r="P440" s="379"/>
      <c r="Q440" s="380"/>
      <c r="R440" s="26" t="str">
        <f>IF([1]p49!$J$346&lt;&gt;0,[1]p49!$J$346,"")</f>
        <v/>
      </c>
      <c r="S440" s="26" t="str">
        <f>IF([1]p49!$K$346&lt;&gt;0,[1]p49!$K$346,"")</f>
        <v/>
      </c>
    </row>
    <row r="441" spans="1:19" s="3" customFormat="1" ht="13.5" customHeight="1" x14ac:dyDescent="0.2">
      <c r="A441" s="388" t="str">
        <f>IF([1]p49!$A$347&lt;&gt;0,[1]p49!$A$347,"")</f>
        <v/>
      </c>
      <c r="B441" s="379"/>
      <c r="C441" s="379"/>
      <c r="D441" s="379"/>
      <c r="E441" s="379"/>
      <c r="F441" s="379"/>
      <c r="G441" s="379"/>
      <c r="H441" s="379"/>
      <c r="I441" s="379"/>
      <c r="J441" s="379"/>
      <c r="K441" s="379"/>
      <c r="L441" s="379"/>
      <c r="M441" s="379"/>
      <c r="N441" s="379"/>
      <c r="O441" s="379"/>
      <c r="P441" s="379"/>
      <c r="Q441" s="380"/>
      <c r="R441" s="26" t="str">
        <f>IF([1]p49!$J$347&lt;&gt;0,[1]p49!$J$347,"")</f>
        <v/>
      </c>
      <c r="S441" s="26" t="str">
        <f>IF([1]p49!$K$347&lt;&gt;0,[1]p49!$K$347,"")</f>
        <v/>
      </c>
    </row>
    <row r="442" spans="1:19" s="3" customFormat="1" ht="13.5" customHeight="1" x14ac:dyDescent="0.2">
      <c r="A442" s="388" t="str">
        <f>IF([1]p49!$A$348&lt;&gt;0,[1]p49!$A$348,"")</f>
        <v/>
      </c>
      <c r="B442" s="379"/>
      <c r="C442" s="379"/>
      <c r="D442" s="379"/>
      <c r="E442" s="379"/>
      <c r="F442" s="379"/>
      <c r="G442" s="379"/>
      <c r="H442" s="379"/>
      <c r="I442" s="379"/>
      <c r="J442" s="379"/>
      <c r="K442" s="379"/>
      <c r="L442" s="379"/>
      <c r="M442" s="379"/>
      <c r="N442" s="379"/>
      <c r="O442" s="379"/>
      <c r="P442" s="379"/>
      <c r="Q442" s="380"/>
      <c r="R442" s="26" t="str">
        <f>IF([1]p49!$J$348&lt;&gt;0,[1]p49!$J$348,"")</f>
        <v/>
      </c>
      <c r="S442" s="26" t="str">
        <f>IF([1]p49!$K$348&lt;&gt;0,[1]p49!$K$348,"")</f>
        <v/>
      </c>
    </row>
    <row r="443" spans="1:19" s="3" customFormat="1" ht="13.5" customHeight="1" x14ac:dyDescent="0.2">
      <c r="A443" s="388" t="str">
        <f>IF([1]p49!$A$349&lt;&gt;0,[1]p49!$A$349,"")</f>
        <v/>
      </c>
      <c r="B443" s="379"/>
      <c r="C443" s="379"/>
      <c r="D443" s="379"/>
      <c r="E443" s="379"/>
      <c r="F443" s="379"/>
      <c r="G443" s="379"/>
      <c r="H443" s="379"/>
      <c r="I443" s="379"/>
      <c r="J443" s="379"/>
      <c r="K443" s="379"/>
      <c r="L443" s="379"/>
      <c r="M443" s="379"/>
      <c r="N443" s="379"/>
      <c r="O443" s="379"/>
      <c r="P443" s="379"/>
      <c r="Q443" s="380"/>
      <c r="R443" s="26" t="str">
        <f>IF([1]p49!$J$349&lt;&gt;0,[1]p49!$J$349,"")</f>
        <v/>
      </c>
      <c r="S443" s="26" t="str">
        <f>IF([1]p49!$K$349&lt;&gt;0,[1]p49!$K$349,"")</f>
        <v/>
      </c>
    </row>
    <row r="444" spans="1:19" s="3" customFormat="1" ht="13.5" customHeight="1" x14ac:dyDescent="0.2">
      <c r="A444" s="388" t="str">
        <f>IF([1]p49!$A$350&lt;&gt;0,[1]p49!$A$350,"")</f>
        <v/>
      </c>
      <c r="B444" s="379"/>
      <c r="C444" s="379"/>
      <c r="D444" s="379"/>
      <c r="E444" s="379"/>
      <c r="F444" s="379"/>
      <c r="G444" s="379"/>
      <c r="H444" s="379"/>
      <c r="I444" s="379"/>
      <c r="J444" s="379"/>
      <c r="K444" s="379"/>
      <c r="L444" s="379"/>
      <c r="M444" s="379"/>
      <c r="N444" s="379"/>
      <c r="O444" s="379"/>
      <c r="P444" s="379"/>
      <c r="Q444" s="380"/>
      <c r="R444" s="26" t="str">
        <f>IF([1]p49!$J$350&lt;&gt;0,[1]p49!$J$350,"")</f>
        <v/>
      </c>
      <c r="S444" s="26" t="str">
        <f>IF([1]p49!$K$350&lt;&gt;0,[1]p49!$K$350,"")</f>
        <v/>
      </c>
    </row>
    <row r="445" spans="1:19" s="3" customFormat="1" ht="13.5" customHeight="1" x14ac:dyDescent="0.2">
      <c r="A445" s="388" t="str">
        <f>IF([1]p49!$A$351&lt;&gt;0,[1]p49!$A$351,"")</f>
        <v/>
      </c>
      <c r="B445" s="379"/>
      <c r="C445" s="379"/>
      <c r="D445" s="379"/>
      <c r="E445" s="379"/>
      <c r="F445" s="379"/>
      <c r="G445" s="379"/>
      <c r="H445" s="379"/>
      <c r="I445" s="379"/>
      <c r="J445" s="379"/>
      <c r="K445" s="379"/>
      <c r="L445" s="379"/>
      <c r="M445" s="379"/>
      <c r="N445" s="379"/>
      <c r="O445" s="379"/>
      <c r="P445" s="379"/>
      <c r="Q445" s="380"/>
      <c r="R445" s="26" t="str">
        <f>IF([1]p49!$J$351&lt;&gt;0,[1]p49!$J$351,"")</f>
        <v/>
      </c>
      <c r="S445" s="26" t="str">
        <f>IF([1]p49!$K$351&lt;&gt;0,[1]p49!$K$351,"")</f>
        <v/>
      </c>
    </row>
    <row r="446" spans="1:19" s="3" customFormat="1" ht="13.5" customHeight="1" x14ac:dyDescent="0.2">
      <c r="A446" s="388" t="str">
        <f>IF([1]p49!$A$352&lt;&gt;0,[1]p49!$A$352,"")</f>
        <v/>
      </c>
      <c r="B446" s="379"/>
      <c r="C446" s="379"/>
      <c r="D446" s="379"/>
      <c r="E446" s="379"/>
      <c r="F446" s="379"/>
      <c r="G446" s="379"/>
      <c r="H446" s="379"/>
      <c r="I446" s="379"/>
      <c r="J446" s="379"/>
      <c r="K446" s="379"/>
      <c r="L446" s="379"/>
      <c r="M446" s="379"/>
      <c r="N446" s="379"/>
      <c r="O446" s="379"/>
      <c r="P446" s="379"/>
      <c r="Q446" s="380"/>
      <c r="R446" s="26" t="str">
        <f>IF([1]p49!$J$352&lt;&gt;0,[1]p49!$J$352,"")</f>
        <v/>
      </c>
      <c r="S446" s="26" t="str">
        <f>IF([1]p49!$K$352&lt;&gt;0,[1]p49!$K$352,"")</f>
        <v/>
      </c>
    </row>
    <row r="447" spans="1:19" s="6" customFormat="1" x14ac:dyDescent="0.2">
      <c r="A447" s="393"/>
      <c r="B447" s="393"/>
      <c r="C447" s="393"/>
      <c r="D447" s="393"/>
      <c r="E447" s="393"/>
      <c r="F447" s="393"/>
      <c r="G447" s="393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2" customFormat="1" ht="13.5" customHeight="1" x14ac:dyDescent="0.2">
      <c r="A448" s="375" t="str">
        <f>T([1]p50!$C$13:$G$13)</f>
        <v/>
      </c>
      <c r="B448" s="376"/>
      <c r="C448" s="376"/>
      <c r="D448" s="376"/>
      <c r="E448" s="376"/>
      <c r="F448" s="376"/>
      <c r="G448" s="376"/>
      <c r="H448" s="376"/>
      <c r="I448" s="376"/>
      <c r="J448" s="376"/>
      <c r="K448" s="376"/>
      <c r="L448" s="376"/>
      <c r="M448" s="376"/>
      <c r="N448" s="376"/>
      <c r="O448" s="376"/>
      <c r="P448" s="376"/>
      <c r="Q448" s="376"/>
      <c r="R448" s="376"/>
      <c r="S448" s="377"/>
    </row>
    <row r="449" spans="1:19" s="3" customFormat="1" ht="13.5" customHeight="1" x14ac:dyDescent="0.2">
      <c r="A449" s="388" t="str">
        <f>IF([1]p50!$A$346&lt;&gt;0,[1]p50!$A$346,"")</f>
        <v/>
      </c>
      <c r="B449" s="379"/>
      <c r="C449" s="379"/>
      <c r="D449" s="379"/>
      <c r="E449" s="379"/>
      <c r="F449" s="379"/>
      <c r="G449" s="379"/>
      <c r="H449" s="379"/>
      <c r="I449" s="379"/>
      <c r="J449" s="379"/>
      <c r="K449" s="379"/>
      <c r="L449" s="379"/>
      <c r="M449" s="379"/>
      <c r="N449" s="379"/>
      <c r="O449" s="379"/>
      <c r="P449" s="379"/>
      <c r="Q449" s="380"/>
      <c r="R449" s="26" t="str">
        <f>IF([1]p50!$J$346&lt;&gt;0,[1]p50!$J$346,"")</f>
        <v/>
      </c>
      <c r="S449" s="26" t="str">
        <f>IF([1]p50!$K$346&lt;&gt;0,[1]p50!$K$346,"")</f>
        <v/>
      </c>
    </row>
    <row r="450" spans="1:19" s="3" customFormat="1" ht="13.5" customHeight="1" x14ac:dyDescent="0.2">
      <c r="A450" s="388" t="str">
        <f>IF([1]p50!$A$347&lt;&gt;0,[1]p50!$A$347,"")</f>
        <v/>
      </c>
      <c r="B450" s="379"/>
      <c r="C450" s="379"/>
      <c r="D450" s="379"/>
      <c r="E450" s="379"/>
      <c r="F450" s="379"/>
      <c r="G450" s="379"/>
      <c r="H450" s="379"/>
      <c r="I450" s="379"/>
      <c r="J450" s="379"/>
      <c r="K450" s="379"/>
      <c r="L450" s="379"/>
      <c r="M450" s="379"/>
      <c r="N450" s="379"/>
      <c r="O450" s="379"/>
      <c r="P450" s="379"/>
      <c r="Q450" s="380"/>
      <c r="R450" s="26" t="str">
        <f>IF([1]p50!$J$347&lt;&gt;0,[1]p50!$J$347,"")</f>
        <v/>
      </c>
      <c r="S450" s="26" t="str">
        <f>IF([1]p50!$K$347&lt;&gt;0,[1]p50!$K$347,"")</f>
        <v/>
      </c>
    </row>
    <row r="451" spans="1:19" s="3" customFormat="1" ht="13.5" customHeight="1" x14ac:dyDescent="0.2">
      <c r="A451" s="388" t="str">
        <f>IF([1]p50!$A$348&lt;&gt;0,[1]p50!$A$348,"")</f>
        <v/>
      </c>
      <c r="B451" s="379"/>
      <c r="C451" s="379"/>
      <c r="D451" s="379"/>
      <c r="E451" s="379"/>
      <c r="F451" s="379"/>
      <c r="G451" s="379"/>
      <c r="H451" s="379"/>
      <c r="I451" s="379"/>
      <c r="J451" s="379"/>
      <c r="K451" s="379"/>
      <c r="L451" s="379"/>
      <c r="M451" s="379"/>
      <c r="N451" s="379"/>
      <c r="O451" s="379"/>
      <c r="P451" s="379"/>
      <c r="Q451" s="380"/>
      <c r="R451" s="26" t="str">
        <f>IF([1]p50!$J$348&lt;&gt;0,[1]p50!$J$348,"")</f>
        <v/>
      </c>
      <c r="S451" s="26" t="str">
        <f>IF([1]p50!$K$348&lt;&gt;0,[1]p50!$K$348,"")</f>
        <v/>
      </c>
    </row>
    <row r="452" spans="1:19" s="3" customFormat="1" ht="13.5" customHeight="1" x14ac:dyDescent="0.2">
      <c r="A452" s="388" t="str">
        <f>IF([1]p50!$A$349&lt;&gt;0,[1]p50!$A$349,"")</f>
        <v/>
      </c>
      <c r="B452" s="379"/>
      <c r="C452" s="379"/>
      <c r="D452" s="379"/>
      <c r="E452" s="379"/>
      <c r="F452" s="379"/>
      <c r="G452" s="379"/>
      <c r="H452" s="379"/>
      <c r="I452" s="379"/>
      <c r="J452" s="379"/>
      <c r="K452" s="379"/>
      <c r="L452" s="379"/>
      <c r="M452" s="379"/>
      <c r="N452" s="379"/>
      <c r="O452" s="379"/>
      <c r="P452" s="379"/>
      <c r="Q452" s="380"/>
      <c r="R452" s="26" t="str">
        <f>IF([1]p50!$J$349&lt;&gt;0,[1]p50!$J$349,"")</f>
        <v/>
      </c>
      <c r="S452" s="26" t="str">
        <f>IF([1]p50!$K$349&lt;&gt;0,[1]p50!$K$349,"")</f>
        <v/>
      </c>
    </row>
    <row r="453" spans="1:19" s="3" customFormat="1" ht="13.5" customHeight="1" x14ac:dyDescent="0.2">
      <c r="A453" s="388" t="str">
        <f>IF([1]p50!$A$350&lt;&gt;0,[1]p50!$A$350,"")</f>
        <v/>
      </c>
      <c r="B453" s="379"/>
      <c r="C453" s="379"/>
      <c r="D453" s="379"/>
      <c r="E453" s="379"/>
      <c r="F453" s="379"/>
      <c r="G453" s="379"/>
      <c r="H453" s="379"/>
      <c r="I453" s="379"/>
      <c r="J453" s="379"/>
      <c r="K453" s="379"/>
      <c r="L453" s="379"/>
      <c r="M453" s="379"/>
      <c r="N453" s="379"/>
      <c r="O453" s="379"/>
      <c r="P453" s="379"/>
      <c r="Q453" s="380"/>
      <c r="R453" s="26" t="str">
        <f>IF([1]p50!$J$350&lt;&gt;0,[1]p50!$J$350,"")</f>
        <v/>
      </c>
      <c r="S453" s="26" t="str">
        <f>IF([1]p50!$K$350&lt;&gt;0,[1]p50!$K$350,"")</f>
        <v/>
      </c>
    </row>
    <row r="454" spans="1:19" s="3" customFormat="1" ht="13.5" customHeight="1" x14ac:dyDescent="0.2">
      <c r="A454" s="388" t="str">
        <f>IF([1]p50!$A$351&lt;&gt;0,[1]p50!$A$351,"")</f>
        <v/>
      </c>
      <c r="B454" s="379"/>
      <c r="C454" s="379"/>
      <c r="D454" s="379"/>
      <c r="E454" s="379"/>
      <c r="F454" s="379"/>
      <c r="G454" s="379"/>
      <c r="H454" s="379"/>
      <c r="I454" s="379"/>
      <c r="J454" s="379"/>
      <c r="K454" s="379"/>
      <c r="L454" s="379"/>
      <c r="M454" s="379"/>
      <c r="N454" s="379"/>
      <c r="O454" s="379"/>
      <c r="P454" s="379"/>
      <c r="Q454" s="380"/>
      <c r="R454" s="26" t="str">
        <f>IF([1]p50!$J$351&lt;&gt;0,[1]p50!$J$351,"")</f>
        <v/>
      </c>
      <c r="S454" s="26" t="str">
        <f>IF([1]p50!$K$351&lt;&gt;0,[1]p50!$K$351,"")</f>
        <v/>
      </c>
    </row>
    <row r="455" spans="1:19" s="3" customFormat="1" ht="13.5" customHeight="1" x14ac:dyDescent="0.2">
      <c r="A455" s="388" t="str">
        <f>IF([1]p50!$A$352&lt;&gt;0,[1]p50!$A$352,"")</f>
        <v/>
      </c>
      <c r="B455" s="379"/>
      <c r="C455" s="379"/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79"/>
      <c r="O455" s="379"/>
      <c r="P455" s="379"/>
      <c r="Q455" s="380"/>
      <c r="R455" s="26" t="str">
        <f>IF([1]p50!$J$352&lt;&gt;0,[1]p50!$J$352,"")</f>
        <v/>
      </c>
      <c r="S455" s="26" t="str">
        <f>IF([1]p50!$K$352&lt;&gt;0,[1]p50!$K$352,"")</f>
        <v/>
      </c>
    </row>
    <row r="456" spans="1:19" s="6" customFormat="1" x14ac:dyDescent="0.2">
      <c r="A456" s="393"/>
      <c r="B456" s="393"/>
      <c r="C456" s="393"/>
      <c r="D456" s="393"/>
      <c r="E456" s="393"/>
      <c r="F456" s="393"/>
      <c r="G456" s="393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</sheetData>
  <mergeCells count="456">
    <mergeCell ref="A214:S214"/>
    <mergeCell ref="A215:Q215"/>
    <mergeCell ref="A216:Q216"/>
    <mergeCell ref="A212:Q212"/>
    <mergeCell ref="A213:S213"/>
    <mergeCell ref="A205:S205"/>
    <mergeCell ref="A202:Q202"/>
    <mergeCell ref="A203:Q203"/>
    <mergeCell ref="A204:S204"/>
    <mergeCell ref="A208:Q208"/>
    <mergeCell ref="A209:Q209"/>
    <mergeCell ref="A194:Q194"/>
    <mergeCell ref="A199:Q199"/>
    <mergeCell ref="A200:Q200"/>
    <mergeCell ref="A201:Q201"/>
    <mergeCell ref="A196:S196"/>
    <mergeCell ref="A197:Q197"/>
    <mergeCell ref="A195:S195"/>
    <mergeCell ref="A210:Q210"/>
    <mergeCell ref="A211:Q211"/>
    <mergeCell ref="A440:Q440"/>
    <mergeCell ref="A421:S421"/>
    <mergeCell ref="A422:Q422"/>
    <mergeCell ref="A435:Q435"/>
    <mergeCell ref="A436:Q436"/>
    <mergeCell ref="A425:Q425"/>
    <mergeCell ref="A426:Q426"/>
    <mergeCell ref="A427:Q427"/>
    <mergeCell ref="A428:Q428"/>
    <mergeCell ref="A429:S429"/>
    <mergeCell ref="A430:S430"/>
    <mergeCell ref="A423:Q423"/>
    <mergeCell ref="A424:Q424"/>
    <mergeCell ref="A405:Q405"/>
    <mergeCell ref="A455:Q455"/>
    <mergeCell ref="A456:S456"/>
    <mergeCell ref="A451:Q451"/>
    <mergeCell ref="A452:Q452"/>
    <mergeCell ref="A453:Q453"/>
    <mergeCell ref="A454:Q454"/>
    <mergeCell ref="A441:Q441"/>
    <mergeCell ref="A442:Q442"/>
    <mergeCell ref="A443:Q443"/>
    <mergeCell ref="A444:Q444"/>
    <mergeCell ref="A445:Q445"/>
    <mergeCell ref="A446:Q446"/>
    <mergeCell ref="A447:S447"/>
    <mergeCell ref="A448:S448"/>
    <mergeCell ref="A449:Q449"/>
    <mergeCell ref="A450:Q450"/>
    <mergeCell ref="A431:Q431"/>
    <mergeCell ref="A432:Q432"/>
    <mergeCell ref="A433:Q433"/>
    <mergeCell ref="A434:Q434"/>
    <mergeCell ref="A437:Q437"/>
    <mergeCell ref="A438:S438"/>
    <mergeCell ref="A439:S439"/>
    <mergeCell ref="A413:Q413"/>
    <mergeCell ref="A414:Q414"/>
    <mergeCell ref="A415:Q415"/>
    <mergeCell ref="A416:Q416"/>
    <mergeCell ref="A417:Q417"/>
    <mergeCell ref="A418:Q418"/>
    <mergeCell ref="A419:Q419"/>
    <mergeCell ref="A420:S420"/>
    <mergeCell ref="A392:Q392"/>
    <mergeCell ref="A393:S393"/>
    <mergeCell ref="A394:S394"/>
    <mergeCell ref="A406:Q406"/>
    <mergeCell ref="A407:Q407"/>
    <mergeCell ref="A408:Q408"/>
    <mergeCell ref="A409:Q409"/>
    <mergeCell ref="A410:Q410"/>
    <mergeCell ref="A399:Q399"/>
    <mergeCell ref="A400:Q400"/>
    <mergeCell ref="A411:S411"/>
    <mergeCell ref="A412:S412"/>
    <mergeCell ref="A401:Q401"/>
    <mergeCell ref="A402:S402"/>
    <mergeCell ref="A403:S403"/>
    <mergeCell ref="A404:Q404"/>
    <mergeCell ref="A387:Q387"/>
    <mergeCell ref="A388:Q388"/>
    <mergeCell ref="A395:Q395"/>
    <mergeCell ref="A396:Q396"/>
    <mergeCell ref="A397:Q397"/>
    <mergeCell ref="A398:Q398"/>
    <mergeCell ref="A359:Q359"/>
    <mergeCell ref="A360:Q360"/>
    <mergeCell ref="A361:Q361"/>
    <mergeCell ref="A362:Q362"/>
    <mergeCell ref="A377:Q377"/>
    <mergeCell ref="A378:Q378"/>
    <mergeCell ref="A379:Q379"/>
    <mergeCell ref="A380:Q380"/>
    <mergeCell ref="A381:Q381"/>
    <mergeCell ref="A382:Q382"/>
    <mergeCell ref="A383:Q383"/>
    <mergeCell ref="A384:S384"/>
    <mergeCell ref="A385:S385"/>
    <mergeCell ref="A386:Q386"/>
    <mergeCell ref="A389:Q389"/>
    <mergeCell ref="A390:Q390"/>
    <mergeCell ref="A391:Q391"/>
    <mergeCell ref="A375:S375"/>
    <mergeCell ref="A376:S376"/>
    <mergeCell ref="A365:Q365"/>
    <mergeCell ref="A366:S366"/>
    <mergeCell ref="A367:S367"/>
    <mergeCell ref="A368:Q368"/>
    <mergeCell ref="A363:Q363"/>
    <mergeCell ref="A364:Q364"/>
    <mergeCell ref="A349:S349"/>
    <mergeCell ref="A350:Q350"/>
    <mergeCell ref="A351:Q351"/>
    <mergeCell ref="A358:S358"/>
    <mergeCell ref="A356:Q356"/>
    <mergeCell ref="A357:S357"/>
    <mergeCell ref="A352:Q352"/>
    <mergeCell ref="A353:Q353"/>
    <mergeCell ref="A354:Q354"/>
    <mergeCell ref="A355:Q355"/>
    <mergeCell ref="A369:Q369"/>
    <mergeCell ref="A370:Q370"/>
    <mergeCell ref="A371:Q371"/>
    <mergeCell ref="A372:Q372"/>
    <mergeCell ref="A373:Q373"/>
    <mergeCell ref="A374:Q374"/>
    <mergeCell ref="A345:Q345"/>
    <mergeCell ref="A346:Q346"/>
    <mergeCell ref="A347:Q347"/>
    <mergeCell ref="A348:S348"/>
    <mergeCell ref="A331:S331"/>
    <mergeCell ref="A329:Q329"/>
    <mergeCell ref="A337:Q337"/>
    <mergeCell ref="A338:Q338"/>
    <mergeCell ref="A339:S339"/>
    <mergeCell ref="A340:S340"/>
    <mergeCell ref="A342:Q342"/>
    <mergeCell ref="A328:Q328"/>
    <mergeCell ref="A332:Q332"/>
    <mergeCell ref="A333:Q333"/>
    <mergeCell ref="A334:Q334"/>
    <mergeCell ref="A335:Q335"/>
    <mergeCell ref="A336:Q336"/>
    <mergeCell ref="A343:Q343"/>
    <mergeCell ref="A344:Q344"/>
    <mergeCell ref="A330:S330"/>
    <mergeCell ref="A325:Q325"/>
    <mergeCell ref="A326:Q326"/>
    <mergeCell ref="A327:Q327"/>
    <mergeCell ref="A321:S321"/>
    <mergeCell ref="A322:S322"/>
    <mergeCell ref="A323:Q323"/>
    <mergeCell ref="A324:Q324"/>
    <mergeCell ref="A341:Q341"/>
    <mergeCell ref="A305:Q305"/>
    <mergeCell ref="A306:Q306"/>
    <mergeCell ref="A319:Q319"/>
    <mergeCell ref="A320:Q320"/>
    <mergeCell ref="A309:Q309"/>
    <mergeCell ref="A310:Q310"/>
    <mergeCell ref="A311:Q311"/>
    <mergeCell ref="A312:S312"/>
    <mergeCell ref="A313:S313"/>
    <mergeCell ref="A314:Q314"/>
    <mergeCell ref="A307:Q307"/>
    <mergeCell ref="A308:Q308"/>
    <mergeCell ref="A315:Q315"/>
    <mergeCell ref="A316:Q316"/>
    <mergeCell ref="A317:Q317"/>
    <mergeCell ref="A318:Q318"/>
    <mergeCell ref="A300:Q300"/>
    <mergeCell ref="A301:Q301"/>
    <mergeCell ref="A302:Q302"/>
    <mergeCell ref="A303:S303"/>
    <mergeCell ref="A304:S304"/>
    <mergeCell ref="A289:Q289"/>
    <mergeCell ref="A290:Q290"/>
    <mergeCell ref="A291:Q291"/>
    <mergeCell ref="A292:Q292"/>
    <mergeCell ref="A293:Q293"/>
    <mergeCell ref="A294:S294"/>
    <mergeCell ref="A295:S295"/>
    <mergeCell ref="A296:Q296"/>
    <mergeCell ref="A285:S285"/>
    <mergeCell ref="A286:S286"/>
    <mergeCell ref="A287:Q287"/>
    <mergeCell ref="A288:Q288"/>
    <mergeCell ref="A297:Q297"/>
    <mergeCell ref="A298:Q298"/>
    <mergeCell ref="A299:Q299"/>
    <mergeCell ref="A269:Q269"/>
    <mergeCell ref="A270:Q270"/>
    <mergeCell ref="A283:Q283"/>
    <mergeCell ref="A284:Q284"/>
    <mergeCell ref="A273:Q273"/>
    <mergeCell ref="A274:Q274"/>
    <mergeCell ref="A275:Q275"/>
    <mergeCell ref="A276:S276"/>
    <mergeCell ref="A277:S277"/>
    <mergeCell ref="A278:Q278"/>
    <mergeCell ref="A271:Q271"/>
    <mergeCell ref="A272:Q272"/>
    <mergeCell ref="A279:Q279"/>
    <mergeCell ref="A280:Q280"/>
    <mergeCell ref="A281:Q281"/>
    <mergeCell ref="A282:Q282"/>
    <mergeCell ref="A264:Q264"/>
    <mergeCell ref="A265:Q265"/>
    <mergeCell ref="A266:Q266"/>
    <mergeCell ref="A267:S267"/>
    <mergeCell ref="A268:S268"/>
    <mergeCell ref="A253:Q253"/>
    <mergeCell ref="A254:Q254"/>
    <mergeCell ref="A255:Q255"/>
    <mergeCell ref="A256:Q256"/>
    <mergeCell ref="A257:Q257"/>
    <mergeCell ref="A258:S258"/>
    <mergeCell ref="A259:S259"/>
    <mergeCell ref="A260:Q260"/>
    <mergeCell ref="A249:S249"/>
    <mergeCell ref="A250:S250"/>
    <mergeCell ref="A251:Q251"/>
    <mergeCell ref="A252:Q252"/>
    <mergeCell ref="A261:Q261"/>
    <mergeCell ref="A262:Q262"/>
    <mergeCell ref="A263:Q263"/>
    <mergeCell ref="A233:Q233"/>
    <mergeCell ref="A234:Q234"/>
    <mergeCell ref="A247:Q247"/>
    <mergeCell ref="A248:Q248"/>
    <mergeCell ref="A237:Q237"/>
    <mergeCell ref="A238:Q238"/>
    <mergeCell ref="A239:Q239"/>
    <mergeCell ref="A240:S240"/>
    <mergeCell ref="A241:S241"/>
    <mergeCell ref="A242:Q242"/>
    <mergeCell ref="A235:Q235"/>
    <mergeCell ref="A236:Q236"/>
    <mergeCell ref="A243:Q243"/>
    <mergeCell ref="A244:Q244"/>
    <mergeCell ref="A245:Q245"/>
    <mergeCell ref="A246:Q246"/>
    <mergeCell ref="A225:Q225"/>
    <mergeCell ref="A226:Q226"/>
    <mergeCell ref="A227:Q227"/>
    <mergeCell ref="A228:Q228"/>
    <mergeCell ref="A229:Q229"/>
    <mergeCell ref="A230:Q230"/>
    <mergeCell ref="A231:S231"/>
    <mergeCell ref="A232:S232"/>
    <mergeCell ref="A224:Q224"/>
    <mergeCell ref="A223:S223"/>
    <mergeCell ref="A206:Q206"/>
    <mergeCell ref="A207:Q207"/>
    <mergeCell ref="A198:Q198"/>
    <mergeCell ref="A191:Q191"/>
    <mergeCell ref="A178:S178"/>
    <mergeCell ref="A179:Q179"/>
    <mergeCell ref="A180:Q180"/>
    <mergeCell ref="A181:Q181"/>
    <mergeCell ref="A188:Q188"/>
    <mergeCell ref="A189:Q189"/>
    <mergeCell ref="A217:Q217"/>
    <mergeCell ref="A218:Q218"/>
    <mergeCell ref="A219:Q219"/>
    <mergeCell ref="A220:Q220"/>
    <mergeCell ref="A221:Q221"/>
    <mergeCell ref="A222:S222"/>
    <mergeCell ref="A190:Q190"/>
    <mergeCell ref="A184:Q184"/>
    <mergeCell ref="A185:Q185"/>
    <mergeCell ref="A186:S186"/>
    <mergeCell ref="A187:S187"/>
    <mergeCell ref="A192:Q192"/>
    <mergeCell ref="A193:Q193"/>
    <mergeCell ref="A168:S168"/>
    <mergeCell ref="A169:S169"/>
    <mergeCell ref="A182:Q182"/>
    <mergeCell ref="A183:Q183"/>
    <mergeCell ref="A172:Q172"/>
    <mergeCell ref="A173:Q173"/>
    <mergeCell ref="A174:Q174"/>
    <mergeCell ref="A175:Q175"/>
    <mergeCell ref="A176:Q176"/>
    <mergeCell ref="A177:S177"/>
    <mergeCell ref="A170:Q170"/>
    <mergeCell ref="A171:Q171"/>
    <mergeCell ref="A160:S160"/>
    <mergeCell ref="A161:Q161"/>
    <mergeCell ref="A162:Q162"/>
    <mergeCell ref="A163:Q163"/>
    <mergeCell ref="A164:Q164"/>
    <mergeCell ref="A165:Q165"/>
    <mergeCell ref="A166:Q166"/>
    <mergeCell ref="A167:Q167"/>
    <mergeCell ref="A149:Q149"/>
    <mergeCell ref="A150:S150"/>
    <mergeCell ref="A157:Q157"/>
    <mergeCell ref="A158:Q158"/>
    <mergeCell ref="A159:S159"/>
    <mergeCell ref="A153:Q153"/>
    <mergeCell ref="A154:Q154"/>
    <mergeCell ref="A155:Q155"/>
    <mergeCell ref="A156:Q156"/>
    <mergeCell ref="A132:S132"/>
    <mergeCell ref="A133:S133"/>
    <mergeCell ref="A151:S151"/>
    <mergeCell ref="A152:Q152"/>
    <mergeCell ref="A143:Q143"/>
    <mergeCell ref="A144:Q144"/>
    <mergeCell ref="A145:Q145"/>
    <mergeCell ref="A146:Q146"/>
    <mergeCell ref="A147:Q147"/>
    <mergeCell ref="A148:Q148"/>
    <mergeCell ref="A134:Q134"/>
    <mergeCell ref="A135:Q135"/>
    <mergeCell ref="A142:S142"/>
    <mergeCell ref="A140:Q140"/>
    <mergeCell ref="A141:S141"/>
    <mergeCell ref="A136:Q136"/>
    <mergeCell ref="A137:Q137"/>
    <mergeCell ref="A138:Q138"/>
    <mergeCell ref="A139:Q139"/>
    <mergeCell ref="A127:Q127"/>
    <mergeCell ref="A128:Q128"/>
    <mergeCell ref="A129:Q129"/>
    <mergeCell ref="A130:Q130"/>
    <mergeCell ref="A131:Q131"/>
    <mergeCell ref="A116:Q116"/>
    <mergeCell ref="A117:Q117"/>
    <mergeCell ref="A118:Q118"/>
    <mergeCell ref="A119:Q119"/>
    <mergeCell ref="A120:Q120"/>
    <mergeCell ref="A121:Q121"/>
    <mergeCell ref="A122:Q122"/>
    <mergeCell ref="A123:S123"/>
    <mergeCell ref="A112:Q112"/>
    <mergeCell ref="A113:Q113"/>
    <mergeCell ref="A114:S114"/>
    <mergeCell ref="A115:S115"/>
    <mergeCell ref="A124:S124"/>
    <mergeCell ref="A125:Q125"/>
    <mergeCell ref="A126:Q126"/>
    <mergeCell ref="A96:S96"/>
    <mergeCell ref="A97:S97"/>
    <mergeCell ref="A110:Q110"/>
    <mergeCell ref="A111:Q111"/>
    <mergeCell ref="A100:Q100"/>
    <mergeCell ref="A101:Q101"/>
    <mergeCell ref="A102:Q102"/>
    <mergeCell ref="A103:Q103"/>
    <mergeCell ref="A104:Q104"/>
    <mergeCell ref="A105:S105"/>
    <mergeCell ref="A98:Q98"/>
    <mergeCell ref="A99:Q99"/>
    <mergeCell ref="A106:S106"/>
    <mergeCell ref="A107:Q107"/>
    <mergeCell ref="A108:Q108"/>
    <mergeCell ref="A109:Q109"/>
    <mergeCell ref="A91:Q91"/>
    <mergeCell ref="A92:Q92"/>
    <mergeCell ref="A93:Q93"/>
    <mergeCell ref="A94:Q94"/>
    <mergeCell ref="A95:Q95"/>
    <mergeCell ref="A80:Q80"/>
    <mergeCell ref="A81:Q81"/>
    <mergeCell ref="A82:Q82"/>
    <mergeCell ref="A83:Q83"/>
    <mergeCell ref="A84:Q84"/>
    <mergeCell ref="A85:Q85"/>
    <mergeCell ref="A86:Q86"/>
    <mergeCell ref="A87:S87"/>
    <mergeCell ref="A76:Q76"/>
    <mergeCell ref="A77:Q77"/>
    <mergeCell ref="A78:S78"/>
    <mergeCell ref="A79:S79"/>
    <mergeCell ref="A88:S88"/>
    <mergeCell ref="A89:Q89"/>
    <mergeCell ref="A90:Q90"/>
    <mergeCell ref="A60:S60"/>
    <mergeCell ref="A61:S61"/>
    <mergeCell ref="A74:Q74"/>
    <mergeCell ref="A75:Q75"/>
    <mergeCell ref="A64:Q64"/>
    <mergeCell ref="A65:Q65"/>
    <mergeCell ref="A66:Q66"/>
    <mergeCell ref="A67:Q67"/>
    <mergeCell ref="A68:Q68"/>
    <mergeCell ref="A69:S69"/>
    <mergeCell ref="A62:Q62"/>
    <mergeCell ref="A63:Q63"/>
    <mergeCell ref="A70:S70"/>
    <mergeCell ref="A71:Q71"/>
    <mergeCell ref="A72:Q72"/>
    <mergeCell ref="A73:Q73"/>
    <mergeCell ref="A52:S52"/>
    <mergeCell ref="A53:Q53"/>
    <mergeCell ref="A54:Q54"/>
    <mergeCell ref="A55:Q55"/>
    <mergeCell ref="A56:Q56"/>
    <mergeCell ref="A57:Q57"/>
    <mergeCell ref="A58:Q58"/>
    <mergeCell ref="A59:Q59"/>
    <mergeCell ref="A44:Q44"/>
    <mergeCell ref="A45:Q45"/>
    <mergeCell ref="A46:Q46"/>
    <mergeCell ref="A47:Q47"/>
    <mergeCell ref="A48:Q48"/>
    <mergeCell ref="A49:Q49"/>
    <mergeCell ref="A29:Q29"/>
    <mergeCell ref="A30:Q30"/>
    <mergeCell ref="A36:Q36"/>
    <mergeCell ref="A37:Q37"/>
    <mergeCell ref="A50:Q50"/>
    <mergeCell ref="A51:S51"/>
    <mergeCell ref="A40:Q40"/>
    <mergeCell ref="A41:Q41"/>
    <mergeCell ref="A42:S42"/>
    <mergeCell ref="A43:S43"/>
    <mergeCell ref="A38:Q38"/>
    <mergeCell ref="A39:Q39"/>
    <mergeCell ref="A31:Q31"/>
    <mergeCell ref="A32:Q32"/>
    <mergeCell ref="A33:S33"/>
    <mergeCell ref="A34:S34"/>
    <mergeCell ref="A35:Q35"/>
    <mergeCell ref="A25:S25"/>
    <mergeCell ref="A26:Q26"/>
    <mergeCell ref="A27:Q27"/>
    <mergeCell ref="A28:Q28"/>
    <mergeCell ref="A21:Q21"/>
    <mergeCell ref="A22:Q22"/>
    <mergeCell ref="A23:Q23"/>
    <mergeCell ref="A24:S24"/>
    <mergeCell ref="A20:Q20"/>
    <mergeCell ref="A19:Q19"/>
    <mergeCell ref="A4:S5"/>
    <mergeCell ref="A7:S7"/>
    <mergeCell ref="A1:S1"/>
    <mergeCell ref="A2:S2"/>
    <mergeCell ref="A3:E3"/>
    <mergeCell ref="F3:Q3"/>
    <mergeCell ref="A6:Q6"/>
    <mergeCell ref="A13:Q13"/>
    <mergeCell ref="A14:Q14"/>
    <mergeCell ref="A15:S15"/>
    <mergeCell ref="A16:S16"/>
    <mergeCell ref="A17:Q17"/>
    <mergeCell ref="A18:Q18"/>
    <mergeCell ref="A12:Q12"/>
    <mergeCell ref="A8:Q8"/>
    <mergeCell ref="A9:Q9"/>
    <mergeCell ref="A10:Q10"/>
    <mergeCell ref="A11:Q11"/>
  </mergeCells>
  <phoneticPr fontId="10" type="noConversion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28</vt:i4>
      </vt:variant>
      <vt:variant>
        <vt:lpstr>Intervalos Nomeados</vt:lpstr>
      </vt:variant>
      <vt:variant>
        <vt:i4>1</vt:i4>
      </vt:variant>
    </vt:vector>
  </HeadingPairs>
  <TitlesOfParts>
    <vt:vector size="29" baseType="lpstr">
      <vt:lpstr>Percentuais</vt:lpstr>
      <vt:lpstr>Resumo</vt:lpstr>
      <vt:lpstr>Turmas-GR</vt:lpstr>
      <vt:lpstr>Turmas-PG</vt:lpstr>
      <vt:lpstr>Visitas</vt:lpstr>
      <vt:lpstr>Visitantes</vt:lpstr>
      <vt:lpstr>Divulgacao</vt:lpstr>
      <vt:lpstr>Eventos</vt:lpstr>
      <vt:lpstr>Outras</vt:lpstr>
      <vt:lpstr>Representacoes</vt:lpstr>
      <vt:lpstr>Administrativas</vt:lpstr>
      <vt:lpstr>CDs-FGs</vt:lpstr>
      <vt:lpstr>Bancas&amp;Comissoes</vt:lpstr>
      <vt:lpstr>ApoioAcademico</vt:lpstr>
      <vt:lpstr>ProducaoTecnica</vt:lpstr>
      <vt:lpstr>ProducaoArtistica</vt:lpstr>
      <vt:lpstr>Publicacoes</vt:lpstr>
      <vt:lpstr>Extensão</vt:lpstr>
      <vt:lpstr>Pesquisa</vt:lpstr>
      <vt:lpstr>Orientacoes-PG</vt:lpstr>
      <vt:lpstr>Orientacoes-Gr</vt:lpstr>
      <vt:lpstr>CH</vt:lpstr>
      <vt:lpstr>CapacSemAfastamento</vt:lpstr>
      <vt:lpstr>Outros_Afastamentos</vt:lpstr>
      <vt:lpstr>Afast_Qualificacao</vt:lpstr>
      <vt:lpstr>Professores</vt:lpstr>
      <vt:lpstr>Planilha1</vt:lpstr>
      <vt:lpstr>Planilha2</vt:lpstr>
      <vt:lpstr>Resumo!Area_de_impressao</vt:lpstr>
    </vt:vector>
  </TitlesOfParts>
  <Company>CCT/UFPB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Aparecido Jesuino de Souza</dc:creator>
  <cp:lastModifiedBy>Jose Lindomberg Possiano Barreiro</cp:lastModifiedBy>
  <cp:lastPrinted>2026-07-28T19:46:50Z</cp:lastPrinted>
  <dcterms:created xsi:type="dcterms:W3CDTF">2000-03-16T19:09:54Z</dcterms:created>
  <dcterms:modified xsi:type="dcterms:W3CDTF">2026-09-10T17:45:49Z</dcterms:modified>
</cp:coreProperties>
</file>